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worksheets/sheet1.xml" ContentType="application/vnd.openxmlformats-officedocument.spreadsheetml.worksheet+xml"/>
  <Override PartName="/xl/chartsheets/sheet9.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hartsheets/sheet10.xml" ContentType="application/vnd.openxmlformats-officedocument.spreadsheetml.chartsheet+xml"/>
  <Override PartName="/xl/chartsheets/sheet11.xml" ContentType="application/vnd.openxmlformats-officedocument.spreadsheetml.chartsheet+xml"/>
  <Override PartName="/xl/worksheets/sheet7.xml" ContentType="application/vnd.openxmlformats-officedocument.spreadsheetml.worksheet+xml"/>
  <Override PartName="/xl/worksheets/sheet8.xml" ContentType="application/vnd.openxmlformats-officedocument.spreadsheetml.worksheet+xml"/>
  <Override PartName="/xl/chartsheets/sheet12.xml" ContentType="application/vnd.openxmlformats-officedocument.spreadsheetml.chart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196.xml" ContentType="application/vnd.openxmlformats-officedocument.spreadsheetml.worksheet+xml"/>
  <Override PartName="/xl/worksheets/sheet197.xml" ContentType="application/vnd.openxmlformats-officedocument.spreadsheetml.worksheet+xml"/>
  <Override PartName="/xl/worksheets/sheet198.xml" ContentType="application/vnd.openxmlformats-officedocument.spreadsheetml.worksheet+xml"/>
  <Override PartName="/xl/worksheets/sheet199.xml" ContentType="application/vnd.openxmlformats-officedocument.spreadsheetml.worksheet+xml"/>
  <Override PartName="/xl/worksheets/sheet200.xml" ContentType="application/vnd.openxmlformats-officedocument.spreadsheetml.worksheet+xml"/>
  <Override PartName="/xl/worksheets/sheet201.xml" ContentType="application/vnd.openxmlformats-officedocument.spreadsheetml.worksheet+xml"/>
  <Override PartName="/xl/worksheets/sheet202.xml" ContentType="application/vnd.openxmlformats-officedocument.spreadsheetml.worksheet+xml"/>
  <Override PartName="/xl/worksheets/sheet203.xml" ContentType="application/vnd.openxmlformats-officedocument.spreadsheetml.worksheet+xml"/>
  <Override PartName="/xl/worksheets/sheet204.xml" ContentType="application/vnd.openxmlformats-officedocument.spreadsheetml.worksheet+xml"/>
  <Override PartName="/xl/worksheets/sheet205.xml" ContentType="application/vnd.openxmlformats-officedocument.spreadsheetml.worksheet+xml"/>
  <Override PartName="/xl/worksheets/sheet206.xml" ContentType="application/vnd.openxmlformats-officedocument.spreadsheetml.worksheet+xml"/>
  <Override PartName="/xl/worksheets/sheet207.xml" ContentType="application/vnd.openxmlformats-officedocument.spreadsheetml.worksheet+xml"/>
  <Override PartName="/xl/worksheets/sheet208.xml" ContentType="application/vnd.openxmlformats-officedocument.spreadsheetml.worksheet+xml"/>
  <Override PartName="/xl/worksheets/sheet209.xml" ContentType="application/vnd.openxmlformats-officedocument.spreadsheetml.worksheet+xml"/>
  <Override PartName="/xl/worksheets/sheet210.xml" ContentType="application/vnd.openxmlformats-officedocument.spreadsheetml.worksheet+xml"/>
  <Override PartName="/xl/worksheets/sheet211.xml" ContentType="application/vnd.openxmlformats-officedocument.spreadsheetml.worksheet+xml"/>
  <Override PartName="/xl/worksheets/sheet212.xml" ContentType="application/vnd.openxmlformats-officedocument.spreadsheetml.worksheet+xml"/>
  <Override PartName="/xl/worksheets/sheet213.xml" ContentType="application/vnd.openxmlformats-officedocument.spreadsheetml.worksheet+xml"/>
  <Override PartName="/xl/worksheets/sheet214.xml" ContentType="application/vnd.openxmlformats-officedocument.spreadsheetml.worksheet+xml"/>
  <Override PartName="/xl/worksheets/sheet215.xml" ContentType="application/vnd.openxmlformats-officedocument.spreadsheetml.worksheet+xml"/>
  <Override PartName="/xl/worksheets/sheet216.xml" ContentType="application/vnd.openxmlformats-officedocument.spreadsheetml.worksheet+xml"/>
  <Override PartName="/xl/worksheets/sheet217.xml" ContentType="application/vnd.openxmlformats-officedocument.spreadsheetml.worksheet+xml"/>
  <Override PartName="/xl/worksheets/sheet218.xml" ContentType="application/vnd.openxmlformats-officedocument.spreadsheetml.worksheet+xml"/>
  <Override PartName="/xl/worksheets/sheet219.xml" ContentType="application/vnd.openxmlformats-officedocument.spreadsheetml.worksheet+xml"/>
  <Override PartName="/xl/worksheets/sheet220.xml" ContentType="application/vnd.openxmlformats-officedocument.spreadsheetml.worksheet+xml"/>
  <Override PartName="/xl/worksheets/sheet221.xml" ContentType="application/vnd.openxmlformats-officedocument.spreadsheetml.worksheet+xml"/>
  <Override PartName="/xl/worksheets/sheet222.xml" ContentType="application/vnd.openxmlformats-officedocument.spreadsheetml.worksheet+xml"/>
  <Override PartName="/xl/worksheets/sheet223.xml" ContentType="application/vnd.openxmlformats-officedocument.spreadsheetml.worksheet+xml"/>
  <Override PartName="/xl/worksheets/sheet224.xml" ContentType="application/vnd.openxmlformats-officedocument.spreadsheetml.worksheet+xml"/>
  <Override PartName="/xl/worksheets/sheet225.xml" ContentType="application/vnd.openxmlformats-officedocument.spreadsheetml.worksheet+xml"/>
  <Override PartName="/xl/worksheets/sheet226.xml" ContentType="application/vnd.openxmlformats-officedocument.spreadsheetml.worksheet+xml"/>
  <Override PartName="/xl/worksheets/sheet227.xml" ContentType="application/vnd.openxmlformats-officedocument.spreadsheetml.worksheet+xml"/>
  <Override PartName="/xl/worksheets/sheet228.xml" ContentType="application/vnd.openxmlformats-officedocument.spreadsheetml.worksheet+xml"/>
  <Override PartName="/xl/worksheets/sheet229.xml" ContentType="application/vnd.openxmlformats-officedocument.spreadsheetml.worksheet+xml"/>
  <Override PartName="/xl/worksheets/sheet230.xml" ContentType="application/vnd.openxmlformats-officedocument.spreadsheetml.worksheet+xml"/>
  <Override PartName="/xl/worksheets/sheet231.xml" ContentType="application/vnd.openxmlformats-officedocument.spreadsheetml.worksheet+xml"/>
  <Override PartName="/xl/worksheets/sheet232.xml" ContentType="application/vnd.openxmlformats-officedocument.spreadsheetml.worksheet+xml"/>
  <Override PartName="/xl/worksheets/sheet233.xml" ContentType="application/vnd.openxmlformats-officedocument.spreadsheetml.worksheet+xml"/>
  <Override PartName="/xl/worksheets/sheet234.xml" ContentType="application/vnd.openxmlformats-officedocument.spreadsheetml.worksheet+xml"/>
  <Override PartName="/xl/worksheets/sheet235.xml" ContentType="application/vnd.openxmlformats-officedocument.spreadsheetml.worksheet+xml"/>
  <Override PartName="/xl/worksheets/sheet236.xml" ContentType="application/vnd.openxmlformats-officedocument.spreadsheetml.worksheet+xml"/>
  <Override PartName="/xl/worksheets/sheet237.xml" ContentType="application/vnd.openxmlformats-officedocument.spreadsheetml.worksheet+xml"/>
  <Override PartName="/xl/worksheets/sheet238.xml" ContentType="application/vnd.openxmlformats-officedocument.spreadsheetml.worksheet+xml"/>
  <Override PartName="/xl/worksheets/sheet239.xml" ContentType="application/vnd.openxmlformats-officedocument.spreadsheetml.worksheet+xml"/>
  <Override PartName="/xl/worksheets/sheet240.xml" ContentType="application/vnd.openxmlformats-officedocument.spreadsheetml.worksheet+xml"/>
  <Override PartName="/xl/worksheets/sheet241.xml" ContentType="application/vnd.openxmlformats-officedocument.spreadsheetml.worksheet+xml"/>
  <Override PartName="/xl/worksheets/sheet242.xml" ContentType="application/vnd.openxmlformats-officedocument.spreadsheetml.worksheet+xml"/>
  <Override PartName="/xl/worksheets/sheet243.xml" ContentType="application/vnd.openxmlformats-officedocument.spreadsheetml.worksheet+xml"/>
  <Override PartName="/xl/worksheets/sheet244.xml" ContentType="application/vnd.openxmlformats-officedocument.spreadsheetml.worksheet+xml"/>
  <Override PartName="/xl/worksheets/sheet245.xml" ContentType="application/vnd.openxmlformats-officedocument.spreadsheetml.worksheet+xml"/>
  <Override PartName="/xl/worksheets/sheet246.xml" ContentType="application/vnd.openxmlformats-officedocument.spreadsheetml.worksheet+xml"/>
  <Override PartName="/xl/worksheets/sheet247.xml" ContentType="application/vnd.openxmlformats-officedocument.spreadsheetml.worksheet+xml"/>
  <Override PartName="/xl/worksheets/sheet248.xml" ContentType="application/vnd.openxmlformats-officedocument.spreadsheetml.worksheet+xml"/>
  <Override PartName="/xl/worksheets/sheet249.xml" ContentType="application/vnd.openxmlformats-officedocument.spreadsheetml.worksheet+xml"/>
  <Override PartName="/xl/worksheets/sheet250.xml" ContentType="application/vnd.openxmlformats-officedocument.spreadsheetml.worksheet+xml"/>
  <Override PartName="/xl/worksheets/sheet251.xml" ContentType="application/vnd.openxmlformats-officedocument.spreadsheetml.worksheet+xml"/>
  <Override PartName="/xl/worksheets/sheet252.xml" ContentType="application/vnd.openxmlformats-officedocument.spreadsheetml.worksheet+xml"/>
  <Override PartName="/xl/worksheets/sheet253.xml" ContentType="application/vnd.openxmlformats-officedocument.spreadsheetml.worksheet+xml"/>
  <Override PartName="/xl/worksheets/sheet254.xml" ContentType="application/vnd.openxmlformats-officedocument.spreadsheetml.worksheet+xml"/>
  <Override PartName="/xl/worksheets/sheet255.xml" ContentType="application/vnd.openxmlformats-officedocument.spreadsheetml.worksheet+xml"/>
  <Override PartName="/xl/worksheets/sheet256.xml" ContentType="application/vnd.openxmlformats-officedocument.spreadsheetml.worksheet+xml"/>
  <Override PartName="/xl/worksheets/sheet257.xml" ContentType="application/vnd.openxmlformats-officedocument.spreadsheetml.worksheet+xml"/>
  <Override PartName="/xl/worksheets/sheet258.xml" ContentType="application/vnd.openxmlformats-officedocument.spreadsheetml.worksheet+xml"/>
  <Override PartName="/xl/worksheets/sheet259.xml" ContentType="application/vnd.openxmlformats-officedocument.spreadsheetml.worksheet+xml"/>
  <Override PartName="/xl/worksheets/sheet260.xml" ContentType="application/vnd.openxmlformats-officedocument.spreadsheetml.worksheet+xml"/>
  <Override PartName="/xl/worksheets/sheet261.xml" ContentType="application/vnd.openxmlformats-officedocument.spreadsheetml.worksheet+xml"/>
  <Override PartName="/xl/worksheets/sheet262.xml" ContentType="application/vnd.openxmlformats-officedocument.spreadsheetml.worksheet+xml"/>
  <Override PartName="/xl/worksheets/sheet263.xml" ContentType="application/vnd.openxmlformats-officedocument.spreadsheetml.worksheet+xml"/>
  <Override PartName="/xl/worksheets/sheet264.xml" ContentType="application/vnd.openxmlformats-officedocument.spreadsheetml.worksheet+xml"/>
  <Override PartName="/xl/worksheets/sheet265.xml" ContentType="application/vnd.openxmlformats-officedocument.spreadsheetml.worksheet+xml"/>
  <Override PartName="/xl/worksheets/sheet266.xml" ContentType="application/vnd.openxmlformats-officedocument.spreadsheetml.worksheet+xml"/>
  <Override PartName="/xl/worksheets/sheet267.xml" ContentType="application/vnd.openxmlformats-officedocument.spreadsheetml.worksheet+xml"/>
  <Override PartName="/xl/worksheets/sheet268.xml" ContentType="application/vnd.openxmlformats-officedocument.spreadsheetml.worksheet+xml"/>
  <Override PartName="/xl/worksheets/sheet269.xml" ContentType="application/vnd.openxmlformats-officedocument.spreadsheetml.worksheet+xml"/>
  <Override PartName="/xl/worksheets/sheet270.xml" ContentType="application/vnd.openxmlformats-officedocument.spreadsheetml.worksheet+xml"/>
  <Override PartName="/xl/worksheets/sheet271.xml" ContentType="application/vnd.openxmlformats-officedocument.spreadsheetml.worksheet+xml"/>
  <Override PartName="/xl/worksheets/sheet272.xml" ContentType="application/vnd.openxmlformats-officedocument.spreadsheetml.worksheet+xml"/>
  <Override PartName="/xl/worksheets/sheet273.xml" ContentType="application/vnd.openxmlformats-officedocument.spreadsheetml.worksheet+xml"/>
  <Override PartName="/xl/worksheets/sheet274.xml" ContentType="application/vnd.openxmlformats-officedocument.spreadsheetml.worksheet+xml"/>
  <Override PartName="/xl/worksheets/sheet275.xml" ContentType="application/vnd.openxmlformats-officedocument.spreadsheetml.worksheet+xml"/>
  <Override PartName="/xl/worksheets/sheet276.xml" ContentType="application/vnd.openxmlformats-officedocument.spreadsheetml.worksheet+xml"/>
  <Override PartName="/xl/worksheets/sheet277.xml" ContentType="application/vnd.openxmlformats-officedocument.spreadsheetml.worksheet+xml"/>
  <Override PartName="/xl/worksheets/sheet278.xml" ContentType="application/vnd.openxmlformats-officedocument.spreadsheetml.worksheet+xml"/>
  <Override PartName="/xl/worksheets/sheet279.xml" ContentType="application/vnd.openxmlformats-officedocument.spreadsheetml.worksheet+xml"/>
  <Override PartName="/xl/worksheets/sheet280.xml" ContentType="application/vnd.openxmlformats-officedocument.spreadsheetml.worksheet+xml"/>
  <Override PartName="/xl/worksheets/sheet281.xml" ContentType="application/vnd.openxmlformats-officedocument.spreadsheetml.worksheet+xml"/>
  <Override PartName="/xl/worksheets/sheet282.xml" ContentType="application/vnd.openxmlformats-officedocument.spreadsheetml.worksheet+xml"/>
  <Override PartName="/xl/worksheets/sheet283.xml" ContentType="application/vnd.openxmlformats-officedocument.spreadsheetml.worksheet+xml"/>
  <Override PartName="/xl/worksheets/sheet284.xml" ContentType="application/vnd.openxmlformats-officedocument.spreadsheetml.worksheet+xml"/>
  <Override PartName="/xl/worksheets/sheet28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8.xml" ContentType="application/vnd.openxmlformats-officedocument.drawingml.chartshapes+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ml.chartshapes+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2.xml" ContentType="application/vnd.openxmlformats-officedocument.drawingml.chartshapes+xml"/>
  <Override PartName="/xl/drawings/drawing1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4.xml" ContentType="application/vnd.openxmlformats-officedocument.drawingml.chartshapes+xml"/>
  <Override PartName="/xl/drawings/drawing1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9.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0.xml" ContentType="application/vnd.openxmlformats-officedocument.drawingml.chartshapes+xml"/>
  <Override PartName="/xl/drawings/drawing21.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2.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srv28\user files\aamico\_Personal\Sarah LtG race\"/>
    </mc:Choice>
  </mc:AlternateContent>
  <bookViews>
    <workbookView xWindow="0" yWindow="0" windowWidth="23040" windowHeight="10272" tabRatio="826" firstSheet="16" activeTab="23"/>
  </bookViews>
  <sheets>
    <sheet name="Dropoff chart" sheetId="280" r:id="rId1"/>
    <sheet name="Dropoff by race by county" sheetId="286" r:id="rId2"/>
    <sheet name="Dropoff by red vs blue county" sheetId="281" r:id="rId3"/>
    <sheet name="Duncan_Amico dropoff vs %Dems" sheetId="290" r:id="rId4"/>
    <sheet name="LG dropoff by mode" sheetId="285" r:id="rId5"/>
    <sheet name="Election day dropoff by race" sheetId="287" r:id="rId6"/>
    <sheet name="Absentee by mail dropoff by rac" sheetId="288" r:id="rId7"/>
    <sheet name="Advance in person - dropoff by " sheetId="289" r:id="rId8"/>
    <sheet name="Historic Results" sheetId="559" r:id="rId9"/>
    <sheet name="dropoff rate 2018 LG Rep runoff" sheetId="562" r:id="rId10"/>
    <sheet name="July 2018 G LG runoff data" sheetId="563" r:id="rId11"/>
    <sheet name="2018 Primary - dropoff summary" sheetId="566" r:id="rId12"/>
    <sheet name="2018 Primary - Reps" sheetId="564" r:id="rId13"/>
    <sheet name="2018 Primary - Dems" sheetId="565" r:id="rId14"/>
    <sheet name="2014 election" sheetId="279" r:id="rId15"/>
    <sheet name="2014 dropoff by county vs D%" sheetId="282" r:id="rId16"/>
    <sheet name="LG 2014 dropoff by mode" sheetId="284" r:id="rId17"/>
    <sheet name="LG 2014" sheetId="283" r:id="rId18"/>
    <sheet name="2010 election" sheetId="2" r:id="rId19"/>
    <sheet name="dropoff LG SOS AG by AA%" sheetId="561" r:id="rId20"/>
    <sheet name="Table of Contents" sheetId="1" r:id="rId21"/>
    <sheet name="Registered Voters" sheetId="3" r:id="rId22"/>
    <sheet name="2 - G" sheetId="4" r:id="rId23"/>
    <sheet name="3 - LG" sheetId="5" r:id="rId24"/>
    <sheet name="4 - SoS" sheetId="6" r:id="rId25"/>
    <sheet name="5 - AG" sheetId="7" r:id="rId26"/>
    <sheet name="6 - Agr" sheetId="8" r:id="rId27"/>
    <sheet name="7 - Ins" sheetId="9" r:id="rId28"/>
    <sheet name="8 - Edu" sheetId="10" r:id="rId29"/>
    <sheet name="9 - Lab" sheetId="11" r:id="rId30"/>
    <sheet name="10" sheetId="292" r:id="rId31"/>
    <sheet name="11" sheetId="293" r:id="rId32"/>
    <sheet name="12" sheetId="294" r:id="rId33"/>
    <sheet name="13" sheetId="295" r:id="rId34"/>
    <sheet name="14" sheetId="296" r:id="rId35"/>
    <sheet name="15" sheetId="297" r:id="rId36"/>
    <sheet name="16" sheetId="298" r:id="rId37"/>
    <sheet name="17" sheetId="299" r:id="rId38"/>
    <sheet name="18" sheetId="300" r:id="rId39"/>
    <sheet name="19" sheetId="301" r:id="rId40"/>
    <sheet name="20" sheetId="302" r:id="rId41"/>
    <sheet name="21" sheetId="303" r:id="rId42"/>
    <sheet name="22" sheetId="304" r:id="rId43"/>
    <sheet name="23" sheetId="305" r:id="rId44"/>
    <sheet name="24" sheetId="306" r:id="rId45"/>
    <sheet name="25" sheetId="307" r:id="rId46"/>
    <sheet name="26" sheetId="308" r:id="rId47"/>
    <sheet name="27" sheetId="309" r:id="rId48"/>
    <sheet name="28" sheetId="310" r:id="rId49"/>
    <sheet name="29" sheetId="311" r:id="rId50"/>
    <sheet name="30" sheetId="312" r:id="rId51"/>
    <sheet name="31" sheetId="313" r:id="rId52"/>
    <sheet name="32" sheetId="314" r:id="rId53"/>
    <sheet name="33" sheetId="315" r:id="rId54"/>
    <sheet name="34" sheetId="316" r:id="rId55"/>
    <sheet name="35" sheetId="317" r:id="rId56"/>
    <sheet name="36" sheetId="318" r:id="rId57"/>
    <sheet name="37" sheetId="319" r:id="rId58"/>
    <sheet name="38" sheetId="320" r:id="rId59"/>
    <sheet name="39" sheetId="321" r:id="rId60"/>
    <sheet name="40" sheetId="322" r:id="rId61"/>
    <sheet name="41" sheetId="323" r:id="rId62"/>
    <sheet name="42" sheetId="324" r:id="rId63"/>
    <sheet name="43" sheetId="325" r:id="rId64"/>
    <sheet name="44" sheetId="326" r:id="rId65"/>
    <sheet name="45" sheetId="327" r:id="rId66"/>
    <sheet name="46" sheetId="328" r:id="rId67"/>
    <sheet name="47" sheetId="329" r:id="rId68"/>
    <sheet name="48" sheetId="330" r:id="rId69"/>
    <sheet name="49" sheetId="331" r:id="rId70"/>
    <sheet name="50" sheetId="332" r:id="rId71"/>
    <sheet name="51" sheetId="333" r:id="rId72"/>
    <sheet name="52" sheetId="334" r:id="rId73"/>
    <sheet name="53" sheetId="335" r:id="rId74"/>
    <sheet name="54" sheetId="336" r:id="rId75"/>
    <sheet name="55" sheetId="337" r:id="rId76"/>
    <sheet name="56" sheetId="338" r:id="rId77"/>
    <sheet name="57" sheetId="339" r:id="rId78"/>
    <sheet name="58" sheetId="340" r:id="rId79"/>
    <sheet name="59" sheetId="341" r:id="rId80"/>
    <sheet name="60" sheetId="342" r:id="rId81"/>
    <sheet name="61" sheetId="343" r:id="rId82"/>
    <sheet name="62" sheetId="344" r:id="rId83"/>
    <sheet name="63" sheetId="345" r:id="rId84"/>
    <sheet name="64" sheetId="346" r:id="rId85"/>
    <sheet name="65" sheetId="347" r:id="rId86"/>
    <sheet name="66" sheetId="348" r:id="rId87"/>
    <sheet name="67" sheetId="349" r:id="rId88"/>
    <sheet name="68" sheetId="350" r:id="rId89"/>
    <sheet name="69" sheetId="351" r:id="rId90"/>
    <sheet name="70" sheetId="352" r:id="rId91"/>
    <sheet name="71" sheetId="353" r:id="rId92"/>
    <sheet name="72" sheetId="354" r:id="rId93"/>
    <sheet name="73" sheetId="355" r:id="rId94"/>
    <sheet name="74" sheetId="356" r:id="rId95"/>
    <sheet name="75" sheetId="357" r:id="rId96"/>
    <sheet name="76" sheetId="358" r:id="rId97"/>
    <sheet name="77" sheetId="359" r:id="rId98"/>
    <sheet name="78" sheetId="360" r:id="rId99"/>
    <sheet name="79" sheetId="361" r:id="rId100"/>
    <sheet name="80" sheetId="362" r:id="rId101"/>
    <sheet name="81" sheetId="363" r:id="rId102"/>
    <sheet name="82" sheetId="364" r:id="rId103"/>
    <sheet name="83" sheetId="365" r:id="rId104"/>
    <sheet name="84" sheetId="366" r:id="rId105"/>
    <sheet name="85" sheetId="367" r:id="rId106"/>
    <sheet name="86" sheetId="368" r:id="rId107"/>
    <sheet name="87" sheetId="369" r:id="rId108"/>
    <sheet name="88" sheetId="370" r:id="rId109"/>
    <sheet name="89" sheetId="371" r:id="rId110"/>
    <sheet name="90" sheetId="372" r:id="rId111"/>
    <sheet name="91" sheetId="373" r:id="rId112"/>
    <sheet name="92" sheetId="374" r:id="rId113"/>
    <sheet name="93" sheetId="375" r:id="rId114"/>
    <sheet name="94" sheetId="376" r:id="rId115"/>
    <sheet name="95" sheetId="377" r:id="rId116"/>
    <sheet name="96" sheetId="378" r:id="rId117"/>
    <sheet name="97" sheetId="379" r:id="rId118"/>
    <sheet name="98" sheetId="380" r:id="rId119"/>
    <sheet name="99" sheetId="381" r:id="rId120"/>
    <sheet name="100" sheetId="382" r:id="rId121"/>
    <sheet name="101" sheetId="383" r:id="rId122"/>
    <sheet name="102" sheetId="384" r:id="rId123"/>
    <sheet name="103" sheetId="385" r:id="rId124"/>
    <sheet name="104" sheetId="386" r:id="rId125"/>
    <sheet name="105" sheetId="387" r:id="rId126"/>
    <sheet name="106" sheetId="388" r:id="rId127"/>
    <sheet name="107" sheetId="389" r:id="rId128"/>
    <sheet name="108" sheetId="390" r:id="rId129"/>
    <sheet name="109" sheetId="391" r:id="rId130"/>
    <sheet name="110" sheetId="392" r:id="rId131"/>
    <sheet name="111" sheetId="393" r:id="rId132"/>
    <sheet name="112" sheetId="394" r:id="rId133"/>
    <sheet name="113" sheetId="395" r:id="rId134"/>
    <sheet name="114" sheetId="396" r:id="rId135"/>
    <sheet name="115" sheetId="397" r:id="rId136"/>
    <sheet name="116" sheetId="398" r:id="rId137"/>
    <sheet name="117" sheetId="399" r:id="rId138"/>
    <sheet name="118" sheetId="400" r:id="rId139"/>
    <sheet name="119" sheetId="401" r:id="rId140"/>
    <sheet name="120" sheetId="402" r:id="rId141"/>
    <sheet name="121" sheetId="403" r:id="rId142"/>
    <sheet name="122" sheetId="404" r:id="rId143"/>
    <sheet name="123" sheetId="405" r:id="rId144"/>
    <sheet name="124" sheetId="406" r:id="rId145"/>
    <sheet name="125" sheetId="407" r:id="rId146"/>
    <sheet name="126" sheetId="408" r:id="rId147"/>
    <sheet name="127" sheetId="409" r:id="rId148"/>
    <sheet name="128" sheetId="410" r:id="rId149"/>
    <sheet name="129" sheetId="411" r:id="rId150"/>
    <sheet name="130" sheetId="412" r:id="rId151"/>
    <sheet name="131" sheetId="413" r:id="rId152"/>
    <sheet name="132" sheetId="414" r:id="rId153"/>
    <sheet name="133" sheetId="415" r:id="rId154"/>
    <sheet name="134" sheetId="416" r:id="rId155"/>
    <sheet name="135" sheetId="417" r:id="rId156"/>
    <sheet name="136" sheetId="418" r:id="rId157"/>
    <sheet name="137" sheetId="419" r:id="rId158"/>
    <sheet name="138" sheetId="420" r:id="rId159"/>
    <sheet name="139" sheetId="421" r:id="rId160"/>
    <sheet name="140" sheetId="422" r:id="rId161"/>
    <sheet name="141" sheetId="423" r:id="rId162"/>
    <sheet name="142" sheetId="424" r:id="rId163"/>
    <sheet name="143" sheetId="425" r:id="rId164"/>
    <sheet name="144" sheetId="426" r:id="rId165"/>
    <sheet name="145" sheetId="427" r:id="rId166"/>
    <sheet name="146" sheetId="428" r:id="rId167"/>
    <sheet name="147" sheetId="429" r:id="rId168"/>
    <sheet name="148" sheetId="430" r:id="rId169"/>
    <sheet name="149" sheetId="431" r:id="rId170"/>
    <sheet name="150" sheetId="432" r:id="rId171"/>
    <sheet name="151" sheetId="433" r:id="rId172"/>
    <sheet name="152" sheetId="434" r:id="rId173"/>
    <sheet name="153" sheetId="435" r:id="rId174"/>
    <sheet name="154" sheetId="436" r:id="rId175"/>
    <sheet name="155" sheetId="437" r:id="rId176"/>
    <sheet name="156" sheetId="438" r:id="rId177"/>
    <sheet name="157" sheetId="439" r:id="rId178"/>
    <sheet name="158" sheetId="440" r:id="rId179"/>
    <sheet name="159" sheetId="441" r:id="rId180"/>
    <sheet name="160" sheetId="442" r:id="rId181"/>
    <sheet name="161" sheetId="443" r:id="rId182"/>
    <sheet name="162" sheetId="444" r:id="rId183"/>
    <sheet name="163" sheetId="445" r:id="rId184"/>
    <sheet name="164" sheetId="446" r:id="rId185"/>
    <sheet name="165" sheetId="447" r:id="rId186"/>
    <sheet name="166" sheetId="448" r:id="rId187"/>
    <sheet name="167" sheetId="449" r:id="rId188"/>
    <sheet name="168" sheetId="450" r:id="rId189"/>
    <sheet name="169" sheetId="451" r:id="rId190"/>
    <sheet name="170" sheetId="452" r:id="rId191"/>
    <sheet name="171" sheetId="453" r:id="rId192"/>
    <sheet name="172" sheetId="454" r:id="rId193"/>
    <sheet name="173" sheetId="455" r:id="rId194"/>
    <sheet name="174" sheetId="456" r:id="rId195"/>
    <sheet name="175" sheetId="457" r:id="rId196"/>
    <sheet name="176" sheetId="458" r:id="rId197"/>
    <sheet name="177" sheetId="459" r:id="rId198"/>
    <sheet name="178" sheetId="460" r:id="rId199"/>
    <sheet name="179" sheetId="461" r:id="rId200"/>
    <sheet name="180" sheetId="462" r:id="rId201"/>
    <sheet name="181" sheetId="463" r:id="rId202"/>
    <sheet name="182" sheetId="464" r:id="rId203"/>
    <sheet name="183" sheetId="465" r:id="rId204"/>
    <sheet name="184" sheetId="466" r:id="rId205"/>
    <sheet name="185" sheetId="467" r:id="rId206"/>
    <sheet name="186" sheetId="468" r:id="rId207"/>
    <sheet name="187" sheetId="469" r:id="rId208"/>
    <sheet name="188" sheetId="470" r:id="rId209"/>
    <sheet name="189" sheetId="471" r:id="rId210"/>
    <sheet name="190" sheetId="472" r:id="rId211"/>
    <sheet name="191" sheetId="473" r:id="rId212"/>
    <sheet name="192" sheetId="474" r:id="rId213"/>
    <sheet name="193" sheetId="475" r:id="rId214"/>
    <sheet name="194" sheetId="476" r:id="rId215"/>
    <sheet name="195" sheetId="477" r:id="rId216"/>
    <sheet name="196" sheetId="478" r:id="rId217"/>
    <sheet name="197" sheetId="479" r:id="rId218"/>
    <sheet name="198" sheetId="480" r:id="rId219"/>
    <sheet name="199" sheetId="481" r:id="rId220"/>
    <sheet name="200" sheetId="482" r:id="rId221"/>
    <sheet name="201" sheetId="483" r:id="rId222"/>
    <sheet name="202" sheetId="484" r:id="rId223"/>
    <sheet name="203" sheetId="485" r:id="rId224"/>
    <sheet name="204" sheetId="486" r:id="rId225"/>
    <sheet name="205" sheetId="487" r:id="rId226"/>
    <sheet name="206" sheetId="488" r:id="rId227"/>
    <sheet name="207" sheetId="489" r:id="rId228"/>
    <sheet name="208" sheetId="490" r:id="rId229"/>
    <sheet name="209" sheetId="491" r:id="rId230"/>
    <sheet name="210" sheetId="492" r:id="rId231"/>
    <sheet name="211" sheetId="493" r:id="rId232"/>
    <sheet name="212" sheetId="494" r:id="rId233"/>
    <sheet name="213" sheetId="495" r:id="rId234"/>
    <sheet name="214" sheetId="496" r:id="rId235"/>
    <sheet name="215" sheetId="497" r:id="rId236"/>
    <sheet name="216" sheetId="498" r:id="rId237"/>
    <sheet name="217" sheetId="499" r:id="rId238"/>
    <sheet name="218" sheetId="500" r:id="rId239"/>
    <sheet name="219" sheetId="501" r:id="rId240"/>
    <sheet name="220" sheetId="502" r:id="rId241"/>
    <sheet name="221" sheetId="503" r:id="rId242"/>
    <sheet name="222" sheetId="504" r:id="rId243"/>
    <sheet name="223" sheetId="505" r:id="rId244"/>
    <sheet name="224" sheetId="506" r:id="rId245"/>
    <sheet name="225" sheetId="507" r:id="rId246"/>
    <sheet name="226" sheetId="508" r:id="rId247"/>
    <sheet name="227" sheetId="509" r:id="rId248"/>
    <sheet name="228" sheetId="510" r:id="rId249"/>
    <sheet name="229" sheetId="511" r:id="rId250"/>
    <sheet name="230" sheetId="512" r:id="rId251"/>
    <sheet name="231" sheetId="513" r:id="rId252"/>
    <sheet name="232" sheetId="514" r:id="rId253"/>
    <sheet name="233" sheetId="515" r:id="rId254"/>
    <sheet name="234" sheetId="516" r:id="rId255"/>
    <sheet name="235" sheetId="517" r:id="rId256"/>
    <sheet name="236" sheetId="518" r:id="rId257"/>
    <sheet name="237" sheetId="519" r:id="rId258"/>
    <sheet name="238" sheetId="520" r:id="rId259"/>
    <sheet name="239" sheetId="521" r:id="rId260"/>
    <sheet name="240" sheetId="522" r:id="rId261"/>
    <sheet name="241" sheetId="523" r:id="rId262"/>
    <sheet name="242" sheetId="524" r:id="rId263"/>
    <sheet name="243" sheetId="525" r:id="rId264"/>
    <sheet name="244" sheetId="526" r:id="rId265"/>
    <sheet name="245" sheetId="527" r:id="rId266"/>
    <sheet name="246" sheetId="528" r:id="rId267"/>
    <sheet name="247" sheetId="529" r:id="rId268"/>
    <sheet name="248" sheetId="530" r:id="rId269"/>
    <sheet name="249" sheetId="531" r:id="rId270"/>
    <sheet name="250" sheetId="532" r:id="rId271"/>
    <sheet name="251" sheetId="533" r:id="rId272"/>
    <sheet name="252" sheetId="534" r:id="rId273"/>
    <sheet name="253" sheetId="535" r:id="rId274"/>
    <sheet name="254" sheetId="536" r:id="rId275"/>
    <sheet name="255" sheetId="537" r:id="rId276"/>
    <sheet name="256" sheetId="538" r:id="rId277"/>
    <sheet name="257" sheetId="539" r:id="rId278"/>
    <sheet name="258" sheetId="540" r:id="rId279"/>
    <sheet name="259" sheetId="541" r:id="rId280"/>
    <sheet name="260" sheetId="542" r:id="rId281"/>
    <sheet name="261" sheetId="543" r:id="rId282"/>
    <sheet name="262" sheetId="544" r:id="rId283"/>
    <sheet name="263" sheetId="545" r:id="rId284"/>
    <sheet name="264" sheetId="546" r:id="rId285"/>
    <sheet name="265" sheetId="547" r:id="rId286"/>
    <sheet name="266" sheetId="548" r:id="rId287"/>
    <sheet name="267" sheetId="549" r:id="rId288"/>
    <sheet name="268" sheetId="550" r:id="rId289"/>
    <sheet name="269" sheetId="551" r:id="rId290"/>
    <sheet name="270" sheetId="552" r:id="rId291"/>
    <sheet name="271" sheetId="553" r:id="rId292"/>
    <sheet name="272" sheetId="554" r:id="rId293"/>
    <sheet name="273" sheetId="555" r:id="rId294"/>
    <sheet name="274" sheetId="556" r:id="rId295"/>
    <sheet name="275" sheetId="557" r:id="rId296"/>
    <sheet name="276" sheetId="558" r:id="rId297"/>
  </sheets>
  <externalReferences>
    <externalReference r:id="rId298"/>
    <externalReference r:id="rId299"/>
  </externalReferences>
  <definedNames>
    <definedName name="_xlnm._FilterDatabase" localSheetId="23" hidden="1">'3 - LG'!$A$4:$AB$4</definedName>
  </definedNames>
  <calcPr calcId="152511"/>
</workbook>
</file>

<file path=xl/calcChain.xml><?xml version="1.0" encoding="utf-8"?>
<calcChain xmlns="http://schemas.openxmlformats.org/spreadsheetml/2006/main">
  <c r="BJ163" i="5" l="1"/>
  <c r="BI163" i="5"/>
  <c r="BH163" i="5"/>
  <c r="BG163" i="5"/>
  <c r="BF163" i="5"/>
  <c r="BJ162" i="5"/>
  <c r="BI162" i="5"/>
  <c r="BH162" i="5"/>
  <c r="BG162" i="5"/>
  <c r="BF162" i="5"/>
  <c r="BJ161" i="5"/>
  <c r="BI161" i="5"/>
  <c r="BH161" i="5"/>
  <c r="BG161" i="5"/>
  <c r="BF161" i="5"/>
  <c r="BJ160" i="5"/>
  <c r="BI160" i="5"/>
  <c r="BH160" i="5"/>
  <c r="BG160" i="5"/>
  <c r="BF160" i="5"/>
  <c r="BJ159" i="5"/>
  <c r="BI159" i="5"/>
  <c r="BH159" i="5"/>
  <c r="BG159" i="5"/>
  <c r="BF159" i="5"/>
  <c r="BJ158" i="5"/>
  <c r="BI158" i="5"/>
  <c r="BH158" i="5"/>
  <c r="BG158" i="5"/>
  <c r="BF158" i="5"/>
  <c r="BJ157" i="5"/>
  <c r="BI157" i="5"/>
  <c r="BH157" i="5"/>
  <c r="BG157" i="5"/>
  <c r="BF157" i="5"/>
  <c r="BJ156" i="5"/>
  <c r="BI156" i="5"/>
  <c r="BH156" i="5"/>
  <c r="BG156" i="5"/>
  <c r="BF156" i="5"/>
  <c r="BJ155" i="5"/>
  <c r="BI155" i="5"/>
  <c r="BH155" i="5"/>
  <c r="BG155" i="5"/>
  <c r="BF155" i="5"/>
  <c r="BJ154" i="5"/>
  <c r="BI154" i="5"/>
  <c r="BH154" i="5"/>
  <c r="BG154" i="5"/>
  <c r="BF154" i="5"/>
  <c r="BJ153" i="5"/>
  <c r="BI153" i="5"/>
  <c r="BH153" i="5"/>
  <c r="BG153" i="5"/>
  <c r="BF153" i="5"/>
  <c r="BJ152" i="5"/>
  <c r="BI152" i="5"/>
  <c r="BH152" i="5"/>
  <c r="BG152" i="5"/>
  <c r="BF152" i="5"/>
  <c r="BJ151" i="5"/>
  <c r="BI151" i="5"/>
  <c r="BH151" i="5"/>
  <c r="BG151" i="5"/>
  <c r="BF151" i="5"/>
  <c r="BJ150" i="5"/>
  <c r="BI150" i="5"/>
  <c r="BH150" i="5"/>
  <c r="BG150" i="5"/>
  <c r="BF150" i="5"/>
  <c r="BJ149" i="5"/>
  <c r="BI149" i="5"/>
  <c r="BH149" i="5"/>
  <c r="BG149" i="5"/>
  <c r="BF149" i="5"/>
  <c r="BJ148" i="5"/>
  <c r="BI148" i="5"/>
  <c r="BH148" i="5"/>
  <c r="BG148" i="5"/>
  <c r="BF148" i="5"/>
  <c r="BJ147" i="5"/>
  <c r="BI147" i="5"/>
  <c r="BH147" i="5"/>
  <c r="BG147" i="5"/>
  <c r="BF147" i="5"/>
  <c r="BJ146" i="5"/>
  <c r="BI146" i="5"/>
  <c r="BH146" i="5"/>
  <c r="BG146" i="5"/>
  <c r="BF146" i="5"/>
  <c r="BJ145" i="5"/>
  <c r="BI145" i="5"/>
  <c r="BH145" i="5"/>
  <c r="BG145" i="5"/>
  <c r="BF145" i="5"/>
  <c r="BJ144" i="5"/>
  <c r="BI144" i="5"/>
  <c r="BH144" i="5"/>
  <c r="BG144" i="5"/>
  <c r="BF144" i="5"/>
  <c r="BJ143" i="5"/>
  <c r="BI143" i="5"/>
  <c r="BH143" i="5"/>
  <c r="BG143" i="5"/>
  <c r="BF143" i="5"/>
  <c r="BJ142" i="5"/>
  <c r="BI142" i="5"/>
  <c r="BH142" i="5"/>
  <c r="BG142" i="5"/>
  <c r="BF142" i="5"/>
  <c r="BJ141" i="5"/>
  <c r="BI141" i="5"/>
  <c r="BH141" i="5"/>
  <c r="BG141" i="5"/>
  <c r="BF141" i="5"/>
  <c r="BJ140" i="5"/>
  <c r="BI140" i="5"/>
  <c r="BH140" i="5"/>
  <c r="BG140" i="5"/>
  <c r="BF140" i="5"/>
  <c r="BJ139" i="5"/>
  <c r="BI139" i="5"/>
  <c r="BH139" i="5"/>
  <c r="BG139" i="5"/>
  <c r="BF139" i="5"/>
  <c r="BJ138" i="5"/>
  <c r="BI138" i="5"/>
  <c r="BH138" i="5"/>
  <c r="BG138" i="5"/>
  <c r="BF138" i="5"/>
  <c r="BJ137" i="5"/>
  <c r="BI137" i="5"/>
  <c r="BH137" i="5"/>
  <c r="BG137" i="5"/>
  <c r="BF137" i="5"/>
  <c r="BJ136" i="5"/>
  <c r="BI136" i="5"/>
  <c r="BH136" i="5"/>
  <c r="BG136" i="5"/>
  <c r="BF136" i="5"/>
  <c r="BJ135" i="5"/>
  <c r="BI135" i="5"/>
  <c r="BH135" i="5"/>
  <c r="BG135" i="5"/>
  <c r="BF135" i="5"/>
  <c r="BJ134" i="5"/>
  <c r="BI134" i="5"/>
  <c r="BH134" i="5"/>
  <c r="BG134" i="5"/>
  <c r="BF134" i="5"/>
  <c r="BJ133" i="5"/>
  <c r="BI133" i="5"/>
  <c r="BH133" i="5"/>
  <c r="BG133" i="5"/>
  <c r="BF133" i="5"/>
  <c r="BJ132" i="5"/>
  <c r="BI132" i="5"/>
  <c r="BH132" i="5"/>
  <c r="BG132" i="5"/>
  <c r="BF132" i="5"/>
  <c r="BJ131" i="5"/>
  <c r="BI131" i="5"/>
  <c r="BH131" i="5"/>
  <c r="BG131" i="5"/>
  <c r="BF131" i="5"/>
  <c r="BJ130" i="5"/>
  <c r="BI130" i="5"/>
  <c r="BH130" i="5"/>
  <c r="BG130" i="5"/>
  <c r="BF130" i="5"/>
  <c r="BJ129" i="5"/>
  <c r="BI129" i="5"/>
  <c r="BH129" i="5"/>
  <c r="BG129" i="5"/>
  <c r="BF129" i="5"/>
  <c r="BJ128" i="5"/>
  <c r="BI128" i="5"/>
  <c r="BH128" i="5"/>
  <c r="BG128" i="5"/>
  <c r="BF128" i="5"/>
  <c r="BJ127" i="5"/>
  <c r="BI127" i="5"/>
  <c r="BH127" i="5"/>
  <c r="BG127" i="5"/>
  <c r="BF127" i="5"/>
  <c r="BJ126" i="5"/>
  <c r="BI126" i="5"/>
  <c r="BH126" i="5"/>
  <c r="BG126" i="5"/>
  <c r="BF126" i="5"/>
  <c r="BJ125" i="5"/>
  <c r="BI125" i="5"/>
  <c r="BH125" i="5"/>
  <c r="BG125" i="5"/>
  <c r="BF125" i="5"/>
  <c r="BJ124" i="5"/>
  <c r="BI124" i="5"/>
  <c r="BH124" i="5"/>
  <c r="BG124" i="5"/>
  <c r="BF124" i="5"/>
  <c r="BJ123" i="5"/>
  <c r="BI123" i="5"/>
  <c r="BH123" i="5"/>
  <c r="BG123" i="5"/>
  <c r="BF123" i="5"/>
  <c r="BJ122" i="5"/>
  <c r="BI122" i="5"/>
  <c r="BH122" i="5"/>
  <c r="BG122" i="5"/>
  <c r="BF122" i="5"/>
  <c r="BJ121" i="5"/>
  <c r="BI121" i="5"/>
  <c r="BH121" i="5"/>
  <c r="BG121" i="5"/>
  <c r="BF121" i="5"/>
  <c r="BJ120" i="5"/>
  <c r="BI120" i="5"/>
  <c r="BH120" i="5"/>
  <c r="BG120" i="5"/>
  <c r="BF120" i="5"/>
  <c r="BJ119" i="5"/>
  <c r="BI119" i="5"/>
  <c r="BH119" i="5"/>
  <c r="BG119" i="5"/>
  <c r="BF119" i="5"/>
  <c r="BJ118" i="5"/>
  <c r="BI118" i="5"/>
  <c r="BH118" i="5"/>
  <c r="BG118" i="5"/>
  <c r="BF118" i="5"/>
  <c r="BJ117" i="5"/>
  <c r="BI117" i="5"/>
  <c r="BH117" i="5"/>
  <c r="BG117" i="5"/>
  <c r="BF117" i="5"/>
  <c r="BJ116" i="5"/>
  <c r="BI116" i="5"/>
  <c r="BH116" i="5"/>
  <c r="BG116" i="5"/>
  <c r="BF116" i="5"/>
  <c r="BJ115" i="5"/>
  <c r="BI115" i="5"/>
  <c r="BH115" i="5"/>
  <c r="BG115" i="5"/>
  <c r="BF115" i="5"/>
  <c r="BJ114" i="5"/>
  <c r="BI114" i="5"/>
  <c r="BH114" i="5"/>
  <c r="BG114" i="5"/>
  <c r="BF114" i="5"/>
  <c r="BJ113" i="5"/>
  <c r="BI113" i="5"/>
  <c r="BH113" i="5"/>
  <c r="BG113" i="5"/>
  <c r="BF113" i="5"/>
  <c r="BJ112" i="5"/>
  <c r="BI112" i="5"/>
  <c r="BH112" i="5"/>
  <c r="BG112" i="5"/>
  <c r="BF112" i="5"/>
  <c r="BJ111" i="5"/>
  <c r="BI111" i="5"/>
  <c r="BH111" i="5"/>
  <c r="BG111" i="5"/>
  <c r="BF111" i="5"/>
  <c r="BJ110" i="5"/>
  <c r="BI110" i="5"/>
  <c r="BH110" i="5"/>
  <c r="BG110" i="5"/>
  <c r="BF110" i="5"/>
  <c r="BJ109" i="5"/>
  <c r="BI109" i="5"/>
  <c r="BH109" i="5"/>
  <c r="BG109" i="5"/>
  <c r="BF109" i="5"/>
  <c r="BJ108" i="5"/>
  <c r="BI108" i="5"/>
  <c r="BH108" i="5"/>
  <c r="BG108" i="5"/>
  <c r="BF108" i="5"/>
  <c r="BJ107" i="5"/>
  <c r="BI107" i="5"/>
  <c r="BH107" i="5"/>
  <c r="BG107" i="5"/>
  <c r="BF107" i="5"/>
  <c r="BJ106" i="5"/>
  <c r="BI106" i="5"/>
  <c r="BH106" i="5"/>
  <c r="BG106" i="5"/>
  <c r="BF106" i="5"/>
  <c r="BJ105" i="5"/>
  <c r="BI105" i="5"/>
  <c r="BH105" i="5"/>
  <c r="BG105" i="5"/>
  <c r="BF105" i="5"/>
  <c r="BJ104" i="5"/>
  <c r="BI104" i="5"/>
  <c r="BH104" i="5"/>
  <c r="BG104" i="5"/>
  <c r="BF104" i="5"/>
  <c r="BJ103" i="5"/>
  <c r="BI103" i="5"/>
  <c r="BH103" i="5"/>
  <c r="BG103" i="5"/>
  <c r="BF103" i="5"/>
  <c r="BJ102" i="5"/>
  <c r="BI102" i="5"/>
  <c r="BH102" i="5"/>
  <c r="BG102" i="5"/>
  <c r="BF102" i="5"/>
  <c r="BJ101" i="5"/>
  <c r="BI101" i="5"/>
  <c r="BH101" i="5"/>
  <c r="BG101" i="5"/>
  <c r="BF101" i="5"/>
  <c r="BJ100" i="5"/>
  <c r="BI100" i="5"/>
  <c r="BH100" i="5"/>
  <c r="BG100" i="5"/>
  <c r="BF100" i="5"/>
  <c r="BJ99" i="5"/>
  <c r="BI99" i="5"/>
  <c r="BH99" i="5"/>
  <c r="BG99" i="5"/>
  <c r="BF99" i="5"/>
  <c r="BJ98" i="5"/>
  <c r="BI98" i="5"/>
  <c r="BH98" i="5"/>
  <c r="BG98" i="5"/>
  <c r="BF98" i="5"/>
  <c r="BJ97" i="5"/>
  <c r="BI97" i="5"/>
  <c r="BH97" i="5"/>
  <c r="BG97" i="5"/>
  <c r="BF97" i="5"/>
  <c r="BJ96" i="5"/>
  <c r="BI96" i="5"/>
  <c r="BH96" i="5"/>
  <c r="BG96" i="5"/>
  <c r="BF96" i="5"/>
  <c r="BJ95" i="5"/>
  <c r="BI95" i="5"/>
  <c r="BH95" i="5"/>
  <c r="BG95" i="5"/>
  <c r="BF95" i="5"/>
  <c r="BJ94" i="5"/>
  <c r="BI94" i="5"/>
  <c r="BH94" i="5"/>
  <c r="BG94" i="5"/>
  <c r="BF94" i="5"/>
  <c r="BJ93" i="5"/>
  <c r="BI93" i="5"/>
  <c r="BH93" i="5"/>
  <c r="BG93" i="5"/>
  <c r="BF93" i="5"/>
  <c r="BJ92" i="5"/>
  <c r="BI92" i="5"/>
  <c r="BH92" i="5"/>
  <c r="BG92" i="5"/>
  <c r="BF92" i="5"/>
  <c r="BJ91" i="5"/>
  <c r="BI91" i="5"/>
  <c r="BH91" i="5"/>
  <c r="BG91" i="5"/>
  <c r="BF91" i="5"/>
  <c r="BJ90" i="5"/>
  <c r="BI90" i="5"/>
  <c r="BH90" i="5"/>
  <c r="BG90" i="5"/>
  <c r="BF90" i="5"/>
  <c r="BJ89" i="5"/>
  <c r="BI89" i="5"/>
  <c r="BH89" i="5"/>
  <c r="BG89" i="5"/>
  <c r="BF89" i="5"/>
  <c r="BJ88" i="5"/>
  <c r="BI88" i="5"/>
  <c r="BH88" i="5"/>
  <c r="BG88" i="5"/>
  <c r="BF88" i="5"/>
  <c r="BJ87" i="5"/>
  <c r="BI87" i="5"/>
  <c r="BH87" i="5"/>
  <c r="BG87" i="5"/>
  <c r="BF87" i="5"/>
  <c r="BJ86" i="5"/>
  <c r="BI86" i="5"/>
  <c r="BH86" i="5"/>
  <c r="BG86" i="5"/>
  <c r="BF86" i="5"/>
  <c r="BJ85" i="5"/>
  <c r="BI85" i="5"/>
  <c r="BH85" i="5"/>
  <c r="BG85" i="5"/>
  <c r="BF85" i="5"/>
  <c r="BJ84" i="5"/>
  <c r="BI84" i="5"/>
  <c r="BH84" i="5"/>
  <c r="BG84" i="5"/>
  <c r="BF84" i="5"/>
  <c r="BJ83" i="5"/>
  <c r="BI83" i="5"/>
  <c r="BH83" i="5"/>
  <c r="BG83" i="5"/>
  <c r="BF83" i="5"/>
  <c r="BJ82" i="5"/>
  <c r="BI82" i="5"/>
  <c r="BH82" i="5"/>
  <c r="BG82" i="5"/>
  <c r="BF82" i="5"/>
  <c r="BJ81" i="5"/>
  <c r="BI81" i="5"/>
  <c r="BH81" i="5"/>
  <c r="BG81" i="5"/>
  <c r="BF81" i="5"/>
  <c r="BJ80" i="5"/>
  <c r="BI80" i="5"/>
  <c r="BH80" i="5"/>
  <c r="BG80" i="5"/>
  <c r="BF80" i="5"/>
  <c r="BJ79" i="5"/>
  <c r="BI79" i="5"/>
  <c r="BH79" i="5"/>
  <c r="BG79" i="5"/>
  <c r="BF79" i="5"/>
  <c r="BJ78" i="5"/>
  <c r="BI78" i="5"/>
  <c r="BH78" i="5"/>
  <c r="BG78" i="5"/>
  <c r="BF78" i="5"/>
  <c r="BJ77" i="5"/>
  <c r="BI77" i="5"/>
  <c r="BH77" i="5"/>
  <c r="BG77" i="5"/>
  <c r="BF77" i="5"/>
  <c r="BJ76" i="5"/>
  <c r="BI76" i="5"/>
  <c r="BH76" i="5"/>
  <c r="BG76" i="5"/>
  <c r="BF76" i="5"/>
  <c r="BJ75" i="5"/>
  <c r="BI75" i="5"/>
  <c r="BH75" i="5"/>
  <c r="BG75" i="5"/>
  <c r="BF75" i="5"/>
  <c r="BJ74" i="5"/>
  <c r="BI74" i="5"/>
  <c r="BH74" i="5"/>
  <c r="BG74" i="5"/>
  <c r="BF74" i="5"/>
  <c r="BJ73" i="5"/>
  <c r="BI73" i="5"/>
  <c r="BH73" i="5"/>
  <c r="BG73" i="5"/>
  <c r="BF73" i="5"/>
  <c r="BJ72" i="5"/>
  <c r="BI72" i="5"/>
  <c r="BH72" i="5"/>
  <c r="BG72" i="5"/>
  <c r="BF72" i="5"/>
  <c r="BJ71" i="5"/>
  <c r="BI71" i="5"/>
  <c r="BH71" i="5"/>
  <c r="BG71" i="5"/>
  <c r="BF71" i="5"/>
  <c r="BJ70" i="5"/>
  <c r="BI70" i="5"/>
  <c r="BH70" i="5"/>
  <c r="BG70" i="5"/>
  <c r="BF70" i="5"/>
  <c r="BJ69" i="5"/>
  <c r="BI69" i="5"/>
  <c r="BH69" i="5"/>
  <c r="BG69" i="5"/>
  <c r="BF69" i="5"/>
  <c r="BJ68" i="5"/>
  <c r="BI68" i="5"/>
  <c r="BH68" i="5"/>
  <c r="BG68" i="5"/>
  <c r="BF68" i="5"/>
  <c r="BJ67" i="5"/>
  <c r="BI67" i="5"/>
  <c r="BH67" i="5"/>
  <c r="BG67" i="5"/>
  <c r="BF67" i="5"/>
  <c r="BJ66" i="5"/>
  <c r="BI66" i="5"/>
  <c r="BH66" i="5"/>
  <c r="BG66" i="5"/>
  <c r="BF66" i="5"/>
  <c r="BJ65" i="5"/>
  <c r="BI65" i="5"/>
  <c r="BH65" i="5"/>
  <c r="BG65" i="5"/>
  <c r="BF65" i="5"/>
  <c r="BJ64" i="5"/>
  <c r="BI64" i="5"/>
  <c r="BH64" i="5"/>
  <c r="BG64" i="5"/>
  <c r="BF64" i="5"/>
  <c r="BJ63" i="5"/>
  <c r="BI63" i="5"/>
  <c r="BH63" i="5"/>
  <c r="BG63" i="5"/>
  <c r="BF63" i="5"/>
  <c r="BJ62" i="5"/>
  <c r="BI62" i="5"/>
  <c r="BH62" i="5"/>
  <c r="BG62" i="5"/>
  <c r="BF62" i="5"/>
  <c r="BJ61" i="5"/>
  <c r="BI61" i="5"/>
  <c r="BH61" i="5"/>
  <c r="BG61" i="5"/>
  <c r="BF61" i="5"/>
  <c r="BJ60" i="5"/>
  <c r="BI60" i="5"/>
  <c r="BH60" i="5"/>
  <c r="BG60" i="5"/>
  <c r="BF60" i="5"/>
  <c r="BJ59" i="5"/>
  <c r="BI59" i="5"/>
  <c r="BH59" i="5"/>
  <c r="BG59" i="5"/>
  <c r="BF59" i="5"/>
  <c r="BJ58" i="5"/>
  <c r="BI58" i="5"/>
  <c r="BH58" i="5"/>
  <c r="BG58" i="5"/>
  <c r="BF58" i="5"/>
  <c r="BJ57" i="5"/>
  <c r="BI57" i="5"/>
  <c r="BH57" i="5"/>
  <c r="BG57" i="5"/>
  <c r="BF57" i="5"/>
  <c r="BJ56" i="5"/>
  <c r="BI56" i="5"/>
  <c r="BH56" i="5"/>
  <c r="BG56" i="5"/>
  <c r="BF56" i="5"/>
  <c r="BJ55" i="5"/>
  <c r="BI55" i="5"/>
  <c r="BH55" i="5"/>
  <c r="BG55" i="5"/>
  <c r="BF55" i="5"/>
  <c r="BJ54" i="5"/>
  <c r="BI54" i="5"/>
  <c r="BH54" i="5"/>
  <c r="BG54" i="5"/>
  <c r="BF54" i="5"/>
  <c r="BJ53" i="5"/>
  <c r="BI53" i="5"/>
  <c r="BH53" i="5"/>
  <c r="BG53" i="5"/>
  <c r="BF53" i="5"/>
  <c r="BJ52" i="5"/>
  <c r="BI52" i="5"/>
  <c r="BH52" i="5"/>
  <c r="BG52" i="5"/>
  <c r="BF52" i="5"/>
  <c r="BJ51" i="5"/>
  <c r="BI51" i="5"/>
  <c r="BH51" i="5"/>
  <c r="BG51" i="5"/>
  <c r="BF51" i="5"/>
  <c r="BJ50" i="5"/>
  <c r="BI50" i="5"/>
  <c r="BH50" i="5"/>
  <c r="BG50" i="5"/>
  <c r="BF50" i="5"/>
  <c r="BJ49" i="5"/>
  <c r="BI49" i="5"/>
  <c r="BH49" i="5"/>
  <c r="BG49" i="5"/>
  <c r="BF49" i="5"/>
  <c r="BJ48" i="5"/>
  <c r="BI48" i="5"/>
  <c r="BH48" i="5"/>
  <c r="BG48" i="5"/>
  <c r="BF48" i="5"/>
  <c r="BJ47" i="5"/>
  <c r="BI47" i="5"/>
  <c r="BH47" i="5"/>
  <c r="BG47" i="5"/>
  <c r="BF47" i="5"/>
  <c r="BJ46" i="5"/>
  <c r="BI46" i="5"/>
  <c r="BH46" i="5"/>
  <c r="BG46" i="5"/>
  <c r="BF46" i="5"/>
  <c r="BJ45" i="5"/>
  <c r="BI45" i="5"/>
  <c r="BH45" i="5"/>
  <c r="BG45" i="5"/>
  <c r="BF45" i="5"/>
  <c r="BJ44" i="5"/>
  <c r="BI44" i="5"/>
  <c r="BH44" i="5"/>
  <c r="BG44" i="5"/>
  <c r="BF44" i="5"/>
  <c r="BJ43" i="5"/>
  <c r="BI43" i="5"/>
  <c r="BH43" i="5"/>
  <c r="BG43" i="5"/>
  <c r="BF43" i="5"/>
  <c r="BJ42" i="5"/>
  <c r="BI42" i="5"/>
  <c r="BH42" i="5"/>
  <c r="BG42" i="5"/>
  <c r="BF42" i="5"/>
  <c r="BJ41" i="5"/>
  <c r="BI41" i="5"/>
  <c r="BH41" i="5"/>
  <c r="BG41" i="5"/>
  <c r="BF41" i="5"/>
  <c r="BJ40" i="5"/>
  <c r="BI40" i="5"/>
  <c r="BH40" i="5"/>
  <c r="BG40" i="5"/>
  <c r="BF40" i="5"/>
  <c r="BJ39" i="5"/>
  <c r="BI39" i="5"/>
  <c r="BH39" i="5"/>
  <c r="BG39" i="5"/>
  <c r="BF39" i="5"/>
  <c r="BJ38" i="5"/>
  <c r="BI38" i="5"/>
  <c r="BH38" i="5"/>
  <c r="BG38" i="5"/>
  <c r="BF38" i="5"/>
  <c r="BJ37" i="5"/>
  <c r="BI37" i="5"/>
  <c r="BH37" i="5"/>
  <c r="BG37" i="5"/>
  <c r="BF37" i="5"/>
  <c r="BJ36" i="5"/>
  <c r="BI36" i="5"/>
  <c r="BH36" i="5"/>
  <c r="BG36" i="5"/>
  <c r="BF36" i="5"/>
  <c r="BJ35" i="5"/>
  <c r="BI35" i="5"/>
  <c r="BH35" i="5"/>
  <c r="BG35" i="5"/>
  <c r="BF35" i="5"/>
  <c r="BJ34" i="5"/>
  <c r="BI34" i="5"/>
  <c r="BH34" i="5"/>
  <c r="BG34" i="5"/>
  <c r="BF34" i="5"/>
  <c r="BJ33" i="5"/>
  <c r="BI33" i="5"/>
  <c r="BH33" i="5"/>
  <c r="BG33" i="5"/>
  <c r="BF33" i="5"/>
  <c r="BJ32" i="5"/>
  <c r="BI32" i="5"/>
  <c r="BH32" i="5"/>
  <c r="BG32" i="5"/>
  <c r="BF32" i="5"/>
  <c r="BJ31" i="5"/>
  <c r="BI31" i="5"/>
  <c r="BH31" i="5"/>
  <c r="BG31" i="5"/>
  <c r="BF31" i="5"/>
  <c r="BJ30" i="5"/>
  <c r="BI30" i="5"/>
  <c r="BH30" i="5"/>
  <c r="BG30" i="5"/>
  <c r="BF30" i="5"/>
  <c r="BJ29" i="5"/>
  <c r="BI29" i="5"/>
  <c r="BH29" i="5"/>
  <c r="BG29" i="5"/>
  <c r="BF29" i="5"/>
  <c r="BJ28" i="5"/>
  <c r="BI28" i="5"/>
  <c r="BH28" i="5"/>
  <c r="BG28" i="5"/>
  <c r="BF28" i="5"/>
  <c r="BJ27" i="5"/>
  <c r="BI27" i="5"/>
  <c r="BH27" i="5"/>
  <c r="BG27" i="5"/>
  <c r="BF27" i="5"/>
  <c r="BJ26" i="5"/>
  <c r="BI26" i="5"/>
  <c r="BH26" i="5"/>
  <c r="BG26" i="5"/>
  <c r="BF26" i="5"/>
  <c r="BJ25" i="5"/>
  <c r="BI25" i="5"/>
  <c r="BH25" i="5"/>
  <c r="BG25" i="5"/>
  <c r="BF25" i="5"/>
  <c r="BJ24" i="5"/>
  <c r="BI24" i="5"/>
  <c r="BH24" i="5"/>
  <c r="BG24" i="5"/>
  <c r="BF24" i="5"/>
  <c r="BJ23" i="5"/>
  <c r="BI23" i="5"/>
  <c r="BH23" i="5"/>
  <c r="BG23" i="5"/>
  <c r="BF23" i="5"/>
  <c r="BJ22" i="5"/>
  <c r="BI22" i="5"/>
  <c r="BH22" i="5"/>
  <c r="BG22" i="5"/>
  <c r="BF22" i="5"/>
  <c r="BJ21" i="5"/>
  <c r="BI21" i="5"/>
  <c r="BH21" i="5"/>
  <c r="BG21" i="5"/>
  <c r="BF21" i="5"/>
  <c r="BJ20" i="5"/>
  <c r="BI20" i="5"/>
  <c r="BH20" i="5"/>
  <c r="BG20" i="5"/>
  <c r="BF20" i="5"/>
  <c r="BJ19" i="5"/>
  <c r="BI19" i="5"/>
  <c r="BH19" i="5"/>
  <c r="BG19" i="5"/>
  <c r="BF19" i="5"/>
  <c r="BJ18" i="5"/>
  <c r="BI18" i="5"/>
  <c r="BH18" i="5"/>
  <c r="BG18" i="5"/>
  <c r="BF18" i="5"/>
  <c r="BJ17" i="5"/>
  <c r="BI17" i="5"/>
  <c r="BH17" i="5"/>
  <c r="BG17" i="5"/>
  <c r="BF17" i="5"/>
  <c r="BJ16" i="5"/>
  <c r="BI16" i="5"/>
  <c r="BH16" i="5"/>
  <c r="BG16" i="5"/>
  <c r="BF16" i="5"/>
  <c r="BJ15" i="5"/>
  <c r="BI15" i="5"/>
  <c r="BH15" i="5"/>
  <c r="BG15" i="5"/>
  <c r="BF15" i="5"/>
  <c r="BJ14" i="5"/>
  <c r="BI14" i="5"/>
  <c r="BH14" i="5"/>
  <c r="BG14" i="5"/>
  <c r="BF14" i="5"/>
  <c r="BJ13" i="5"/>
  <c r="BI13" i="5"/>
  <c r="BH13" i="5"/>
  <c r="BG13" i="5"/>
  <c r="BF13" i="5"/>
  <c r="BJ12" i="5"/>
  <c r="BI12" i="5"/>
  <c r="BH12" i="5"/>
  <c r="BG12" i="5"/>
  <c r="BF12" i="5"/>
  <c r="BJ11" i="5"/>
  <c r="BI11" i="5"/>
  <c r="BH11" i="5"/>
  <c r="BG11" i="5"/>
  <c r="BF11" i="5"/>
  <c r="BJ10" i="5"/>
  <c r="BI10" i="5"/>
  <c r="BH10" i="5"/>
  <c r="BG10" i="5"/>
  <c r="BF10" i="5"/>
  <c r="BJ9" i="5"/>
  <c r="BI9" i="5"/>
  <c r="BH9" i="5"/>
  <c r="BG9" i="5"/>
  <c r="BF9" i="5"/>
  <c r="BJ8" i="5"/>
  <c r="BI8" i="5"/>
  <c r="BH8" i="5"/>
  <c r="BG8" i="5"/>
  <c r="BF8" i="5"/>
  <c r="BJ7" i="5"/>
  <c r="BI7" i="5"/>
  <c r="BH7" i="5"/>
  <c r="BG7" i="5"/>
  <c r="BF7" i="5"/>
  <c r="BJ6" i="5"/>
  <c r="BI6" i="5"/>
  <c r="BH6" i="5"/>
  <c r="BG6" i="5"/>
  <c r="BF6" i="5"/>
  <c r="BJ5" i="5"/>
  <c r="BI5" i="5"/>
  <c r="BH5" i="5"/>
  <c r="BG5" i="5"/>
  <c r="BF5" i="5"/>
  <c r="BJ3" i="5"/>
  <c r="BI3" i="5"/>
  <c r="BH3" i="5"/>
  <c r="BG3" i="5"/>
  <c r="BF3" i="5"/>
  <c r="G11" i="566" l="1"/>
  <c r="F11" i="566"/>
  <c r="E11" i="566"/>
  <c r="D11" i="566"/>
  <c r="C11" i="566"/>
  <c r="G10" i="566"/>
  <c r="F10" i="566"/>
  <c r="E10" i="566"/>
  <c r="D10" i="566"/>
  <c r="C10" i="566"/>
  <c r="G9" i="566"/>
  <c r="F9" i="566"/>
  <c r="E9" i="566"/>
  <c r="D9" i="566"/>
  <c r="C9" i="566"/>
  <c r="G8" i="566"/>
  <c r="F8" i="566"/>
  <c r="E8" i="566"/>
  <c r="D8" i="566"/>
  <c r="C8" i="566"/>
  <c r="G7" i="566"/>
  <c r="F7" i="566"/>
  <c r="E7" i="566"/>
  <c r="D7" i="566"/>
  <c r="C7" i="566"/>
  <c r="G6" i="566"/>
  <c r="F6" i="566"/>
  <c r="E6" i="566"/>
  <c r="D6" i="566"/>
  <c r="C6" i="566"/>
  <c r="G5" i="566"/>
  <c r="F5" i="566"/>
  <c r="E5" i="566"/>
  <c r="D5" i="566"/>
  <c r="C5" i="566"/>
  <c r="G4" i="566"/>
  <c r="F4" i="566"/>
  <c r="E4" i="566"/>
  <c r="D4" i="566"/>
  <c r="C4" i="566"/>
  <c r="G3" i="566"/>
  <c r="F3" i="566"/>
  <c r="E3" i="566"/>
  <c r="D3" i="566"/>
  <c r="C3" i="566"/>
  <c r="GI163" i="564"/>
  <c r="GH163" i="564"/>
  <c r="GG163" i="564"/>
  <c r="GF163" i="564"/>
  <c r="GE163" i="564"/>
  <c r="GI162" i="564"/>
  <c r="GH162" i="564"/>
  <c r="GG162" i="564"/>
  <c r="GF162" i="564"/>
  <c r="GE162" i="564"/>
  <c r="GI161" i="564"/>
  <c r="GH161" i="564"/>
  <c r="GG161" i="564"/>
  <c r="GF161" i="564"/>
  <c r="GE161" i="564"/>
  <c r="GI160" i="564"/>
  <c r="GH160" i="564"/>
  <c r="GG160" i="564"/>
  <c r="GF160" i="564"/>
  <c r="GE160" i="564"/>
  <c r="GI159" i="564"/>
  <c r="GH159" i="564"/>
  <c r="GG159" i="564"/>
  <c r="GF159" i="564"/>
  <c r="GE159" i="564"/>
  <c r="GI158" i="564"/>
  <c r="GH158" i="564"/>
  <c r="GG158" i="564"/>
  <c r="GF158" i="564"/>
  <c r="GE158" i="564"/>
  <c r="GI157" i="564"/>
  <c r="GH157" i="564"/>
  <c r="GG157" i="564"/>
  <c r="GF157" i="564"/>
  <c r="GE157" i="564"/>
  <c r="GI156" i="564"/>
  <c r="GH156" i="564"/>
  <c r="GG156" i="564"/>
  <c r="GF156" i="564"/>
  <c r="GE156" i="564"/>
  <c r="GI155" i="564"/>
  <c r="GH155" i="564"/>
  <c r="GG155" i="564"/>
  <c r="GF155" i="564"/>
  <c r="GE155" i="564"/>
  <c r="GI154" i="564"/>
  <c r="GH154" i="564"/>
  <c r="GG154" i="564"/>
  <c r="GF154" i="564"/>
  <c r="GE154" i="564"/>
  <c r="GI153" i="564"/>
  <c r="GH153" i="564"/>
  <c r="GG153" i="564"/>
  <c r="GF153" i="564"/>
  <c r="GE153" i="564"/>
  <c r="GI152" i="564"/>
  <c r="GH152" i="564"/>
  <c r="GG152" i="564"/>
  <c r="GF152" i="564"/>
  <c r="GE152" i="564"/>
  <c r="GI151" i="564"/>
  <c r="GH151" i="564"/>
  <c r="GG151" i="564"/>
  <c r="GF151" i="564"/>
  <c r="GE151" i="564"/>
  <c r="GI150" i="564"/>
  <c r="GH150" i="564"/>
  <c r="GG150" i="564"/>
  <c r="GF150" i="564"/>
  <c r="GE150" i="564"/>
  <c r="GI149" i="564"/>
  <c r="GH149" i="564"/>
  <c r="GG149" i="564"/>
  <c r="GF149" i="564"/>
  <c r="GE149" i="564"/>
  <c r="GI148" i="564"/>
  <c r="GH148" i="564"/>
  <c r="GG148" i="564"/>
  <c r="GF148" i="564"/>
  <c r="GE148" i="564"/>
  <c r="GI147" i="564"/>
  <c r="GH147" i="564"/>
  <c r="GG147" i="564"/>
  <c r="GF147" i="564"/>
  <c r="GE147" i="564"/>
  <c r="GI146" i="564"/>
  <c r="GH146" i="564"/>
  <c r="GG146" i="564"/>
  <c r="GF146" i="564"/>
  <c r="GE146" i="564"/>
  <c r="GI145" i="564"/>
  <c r="GH145" i="564"/>
  <c r="GG145" i="564"/>
  <c r="GF145" i="564"/>
  <c r="GE145" i="564"/>
  <c r="GI144" i="564"/>
  <c r="GH144" i="564"/>
  <c r="GG144" i="564"/>
  <c r="GF144" i="564"/>
  <c r="GE144" i="564"/>
  <c r="GI143" i="564"/>
  <c r="GH143" i="564"/>
  <c r="GG143" i="564"/>
  <c r="GF143" i="564"/>
  <c r="GE143" i="564"/>
  <c r="GI142" i="564"/>
  <c r="GH142" i="564"/>
  <c r="GG142" i="564"/>
  <c r="GF142" i="564"/>
  <c r="GE142" i="564"/>
  <c r="GI141" i="564"/>
  <c r="GH141" i="564"/>
  <c r="GG141" i="564"/>
  <c r="GF141" i="564"/>
  <c r="GE141" i="564"/>
  <c r="GI140" i="564"/>
  <c r="GH140" i="564"/>
  <c r="GG140" i="564"/>
  <c r="GF140" i="564"/>
  <c r="GE140" i="564"/>
  <c r="GI139" i="564"/>
  <c r="GH139" i="564"/>
  <c r="GG139" i="564"/>
  <c r="GF139" i="564"/>
  <c r="GE139" i="564"/>
  <c r="GI138" i="564"/>
  <c r="GH138" i="564"/>
  <c r="GG138" i="564"/>
  <c r="GF138" i="564"/>
  <c r="GE138" i="564"/>
  <c r="GI137" i="564"/>
  <c r="GH137" i="564"/>
  <c r="GG137" i="564"/>
  <c r="GF137" i="564"/>
  <c r="GE137" i="564"/>
  <c r="GI136" i="564"/>
  <c r="GH136" i="564"/>
  <c r="GG136" i="564"/>
  <c r="GF136" i="564"/>
  <c r="GE136" i="564"/>
  <c r="GI135" i="564"/>
  <c r="GH135" i="564"/>
  <c r="GG135" i="564"/>
  <c r="GF135" i="564"/>
  <c r="GE135" i="564"/>
  <c r="GI134" i="564"/>
  <c r="GH134" i="564"/>
  <c r="GG134" i="564"/>
  <c r="GF134" i="564"/>
  <c r="GE134" i="564"/>
  <c r="GI133" i="564"/>
  <c r="GH133" i="564"/>
  <c r="GG133" i="564"/>
  <c r="GF133" i="564"/>
  <c r="GE133" i="564"/>
  <c r="GI132" i="564"/>
  <c r="GH132" i="564"/>
  <c r="GG132" i="564"/>
  <c r="GF132" i="564"/>
  <c r="GE132" i="564"/>
  <c r="GI131" i="564"/>
  <c r="GH131" i="564"/>
  <c r="GG131" i="564"/>
  <c r="GF131" i="564"/>
  <c r="GE131" i="564"/>
  <c r="GI130" i="564"/>
  <c r="GH130" i="564"/>
  <c r="GG130" i="564"/>
  <c r="GF130" i="564"/>
  <c r="GE130" i="564"/>
  <c r="GI129" i="564"/>
  <c r="GH129" i="564"/>
  <c r="GG129" i="564"/>
  <c r="GF129" i="564"/>
  <c r="GE129" i="564"/>
  <c r="GI128" i="564"/>
  <c r="GH128" i="564"/>
  <c r="GG128" i="564"/>
  <c r="GF128" i="564"/>
  <c r="GE128" i="564"/>
  <c r="GI127" i="564"/>
  <c r="GH127" i="564"/>
  <c r="GG127" i="564"/>
  <c r="GF127" i="564"/>
  <c r="GE127" i="564"/>
  <c r="GI126" i="564"/>
  <c r="GH126" i="564"/>
  <c r="GG126" i="564"/>
  <c r="GF126" i="564"/>
  <c r="GE126" i="564"/>
  <c r="GI125" i="564"/>
  <c r="GH125" i="564"/>
  <c r="GG125" i="564"/>
  <c r="GF125" i="564"/>
  <c r="GE125" i="564"/>
  <c r="GI124" i="564"/>
  <c r="GH124" i="564"/>
  <c r="GG124" i="564"/>
  <c r="GF124" i="564"/>
  <c r="GE124" i="564"/>
  <c r="GI123" i="564"/>
  <c r="GH123" i="564"/>
  <c r="GG123" i="564"/>
  <c r="GF123" i="564"/>
  <c r="GE123" i="564"/>
  <c r="GI122" i="564"/>
  <c r="GH122" i="564"/>
  <c r="GG122" i="564"/>
  <c r="GF122" i="564"/>
  <c r="GE122" i="564"/>
  <c r="GI121" i="564"/>
  <c r="GH121" i="564"/>
  <c r="GG121" i="564"/>
  <c r="GF121" i="564"/>
  <c r="GE121" i="564"/>
  <c r="GI120" i="564"/>
  <c r="GH120" i="564"/>
  <c r="GG120" i="564"/>
  <c r="GF120" i="564"/>
  <c r="GE120" i="564"/>
  <c r="GI119" i="564"/>
  <c r="GH119" i="564"/>
  <c r="GG119" i="564"/>
  <c r="GF119" i="564"/>
  <c r="GE119" i="564"/>
  <c r="GI118" i="564"/>
  <c r="GH118" i="564"/>
  <c r="GG118" i="564"/>
  <c r="GF118" i="564"/>
  <c r="GE118" i="564"/>
  <c r="GI117" i="564"/>
  <c r="GH117" i="564"/>
  <c r="GG117" i="564"/>
  <c r="GF117" i="564"/>
  <c r="GE117" i="564"/>
  <c r="GI116" i="564"/>
  <c r="GH116" i="564"/>
  <c r="GG116" i="564"/>
  <c r="GF116" i="564"/>
  <c r="GE116" i="564"/>
  <c r="GI115" i="564"/>
  <c r="GH115" i="564"/>
  <c r="GG115" i="564"/>
  <c r="GF115" i="564"/>
  <c r="GE115" i="564"/>
  <c r="GI114" i="564"/>
  <c r="GH114" i="564"/>
  <c r="GG114" i="564"/>
  <c r="GF114" i="564"/>
  <c r="GE114" i="564"/>
  <c r="GI113" i="564"/>
  <c r="GH113" i="564"/>
  <c r="GG113" i="564"/>
  <c r="GF113" i="564"/>
  <c r="GE113" i="564"/>
  <c r="GI112" i="564"/>
  <c r="GH112" i="564"/>
  <c r="GG112" i="564"/>
  <c r="GF112" i="564"/>
  <c r="GE112" i="564"/>
  <c r="GI111" i="564"/>
  <c r="GH111" i="564"/>
  <c r="GG111" i="564"/>
  <c r="GF111" i="564"/>
  <c r="GE111" i="564"/>
  <c r="GI110" i="564"/>
  <c r="GH110" i="564"/>
  <c r="GG110" i="564"/>
  <c r="GF110" i="564"/>
  <c r="GE110" i="564"/>
  <c r="GI109" i="564"/>
  <c r="GH109" i="564"/>
  <c r="GG109" i="564"/>
  <c r="GF109" i="564"/>
  <c r="GE109" i="564"/>
  <c r="GI108" i="564"/>
  <c r="GH108" i="564"/>
  <c r="GG108" i="564"/>
  <c r="GF108" i="564"/>
  <c r="GE108" i="564"/>
  <c r="GI107" i="564"/>
  <c r="GH107" i="564"/>
  <c r="GG107" i="564"/>
  <c r="GF107" i="564"/>
  <c r="GE107" i="564"/>
  <c r="GI106" i="564"/>
  <c r="GH106" i="564"/>
  <c r="GG106" i="564"/>
  <c r="GF106" i="564"/>
  <c r="GE106" i="564"/>
  <c r="GI105" i="564"/>
  <c r="GH105" i="564"/>
  <c r="GG105" i="564"/>
  <c r="GF105" i="564"/>
  <c r="GE105" i="564"/>
  <c r="GI104" i="564"/>
  <c r="GH104" i="564"/>
  <c r="GG104" i="564"/>
  <c r="GF104" i="564"/>
  <c r="GE104" i="564"/>
  <c r="GI103" i="564"/>
  <c r="GH103" i="564"/>
  <c r="GG103" i="564"/>
  <c r="GF103" i="564"/>
  <c r="GE103" i="564"/>
  <c r="GI102" i="564"/>
  <c r="GH102" i="564"/>
  <c r="GG102" i="564"/>
  <c r="GF102" i="564"/>
  <c r="GE102" i="564"/>
  <c r="GI101" i="564"/>
  <c r="GH101" i="564"/>
  <c r="GG101" i="564"/>
  <c r="GF101" i="564"/>
  <c r="GE101" i="564"/>
  <c r="GI100" i="564"/>
  <c r="GH100" i="564"/>
  <c r="GG100" i="564"/>
  <c r="GF100" i="564"/>
  <c r="GE100" i="564"/>
  <c r="GI99" i="564"/>
  <c r="GH99" i="564"/>
  <c r="GG99" i="564"/>
  <c r="GF99" i="564"/>
  <c r="GE99" i="564"/>
  <c r="GI98" i="564"/>
  <c r="GH98" i="564"/>
  <c r="GG98" i="564"/>
  <c r="GF98" i="564"/>
  <c r="GE98" i="564"/>
  <c r="GI97" i="564"/>
  <c r="GH97" i="564"/>
  <c r="GG97" i="564"/>
  <c r="GF97" i="564"/>
  <c r="GE97" i="564"/>
  <c r="GI96" i="564"/>
  <c r="GH96" i="564"/>
  <c r="GG96" i="564"/>
  <c r="GF96" i="564"/>
  <c r="GE96" i="564"/>
  <c r="GI95" i="564"/>
  <c r="GH95" i="564"/>
  <c r="GG95" i="564"/>
  <c r="GF95" i="564"/>
  <c r="GE95" i="564"/>
  <c r="GI94" i="564"/>
  <c r="GH94" i="564"/>
  <c r="GG94" i="564"/>
  <c r="GF94" i="564"/>
  <c r="GE94" i="564"/>
  <c r="GI93" i="564"/>
  <c r="GH93" i="564"/>
  <c r="GG93" i="564"/>
  <c r="GF93" i="564"/>
  <c r="GE93" i="564"/>
  <c r="GI92" i="564"/>
  <c r="GH92" i="564"/>
  <c r="GG92" i="564"/>
  <c r="GF92" i="564"/>
  <c r="GE92" i="564"/>
  <c r="GI91" i="564"/>
  <c r="GH91" i="564"/>
  <c r="GG91" i="564"/>
  <c r="GF91" i="564"/>
  <c r="GE91" i="564"/>
  <c r="GI90" i="564"/>
  <c r="GH90" i="564"/>
  <c r="GG90" i="564"/>
  <c r="GF90" i="564"/>
  <c r="GE90" i="564"/>
  <c r="GI89" i="564"/>
  <c r="GH89" i="564"/>
  <c r="GG89" i="564"/>
  <c r="GF89" i="564"/>
  <c r="GE89" i="564"/>
  <c r="GI88" i="564"/>
  <c r="GH88" i="564"/>
  <c r="GG88" i="564"/>
  <c r="GF88" i="564"/>
  <c r="GE88" i="564"/>
  <c r="GI87" i="564"/>
  <c r="GH87" i="564"/>
  <c r="GG87" i="564"/>
  <c r="GF87" i="564"/>
  <c r="GE87" i="564"/>
  <c r="GI86" i="564"/>
  <c r="GH86" i="564"/>
  <c r="GG86" i="564"/>
  <c r="GF86" i="564"/>
  <c r="GE86" i="564"/>
  <c r="GI85" i="564"/>
  <c r="GH85" i="564"/>
  <c r="GG85" i="564"/>
  <c r="GF85" i="564"/>
  <c r="GE85" i="564"/>
  <c r="GI84" i="564"/>
  <c r="GH84" i="564"/>
  <c r="GG84" i="564"/>
  <c r="GF84" i="564"/>
  <c r="GE84" i="564"/>
  <c r="GI83" i="564"/>
  <c r="GH83" i="564"/>
  <c r="GG83" i="564"/>
  <c r="GF83" i="564"/>
  <c r="GE83" i="564"/>
  <c r="GI82" i="564"/>
  <c r="GH82" i="564"/>
  <c r="GG82" i="564"/>
  <c r="GF82" i="564"/>
  <c r="GE82" i="564"/>
  <c r="GI81" i="564"/>
  <c r="GH81" i="564"/>
  <c r="GG81" i="564"/>
  <c r="GF81" i="564"/>
  <c r="GE81" i="564"/>
  <c r="GI80" i="564"/>
  <c r="GH80" i="564"/>
  <c r="GG80" i="564"/>
  <c r="GF80" i="564"/>
  <c r="GE80" i="564"/>
  <c r="GI79" i="564"/>
  <c r="GH79" i="564"/>
  <c r="GG79" i="564"/>
  <c r="GF79" i="564"/>
  <c r="GE79" i="564"/>
  <c r="GI78" i="564"/>
  <c r="GH78" i="564"/>
  <c r="GG78" i="564"/>
  <c r="GF78" i="564"/>
  <c r="GE78" i="564"/>
  <c r="GI77" i="564"/>
  <c r="GH77" i="564"/>
  <c r="GG77" i="564"/>
  <c r="GF77" i="564"/>
  <c r="GE77" i="564"/>
  <c r="GI76" i="564"/>
  <c r="GH76" i="564"/>
  <c r="GG76" i="564"/>
  <c r="GF76" i="564"/>
  <c r="GE76" i="564"/>
  <c r="GI75" i="564"/>
  <c r="GH75" i="564"/>
  <c r="GG75" i="564"/>
  <c r="GF75" i="564"/>
  <c r="GE75" i="564"/>
  <c r="GI74" i="564"/>
  <c r="GH74" i="564"/>
  <c r="GG74" i="564"/>
  <c r="GF74" i="564"/>
  <c r="GE74" i="564"/>
  <c r="GI73" i="564"/>
  <c r="GH73" i="564"/>
  <c r="GG73" i="564"/>
  <c r="GF73" i="564"/>
  <c r="GE73" i="564"/>
  <c r="GI72" i="564"/>
  <c r="GH72" i="564"/>
  <c r="GG72" i="564"/>
  <c r="GF72" i="564"/>
  <c r="GE72" i="564"/>
  <c r="GI71" i="564"/>
  <c r="GH71" i="564"/>
  <c r="GG71" i="564"/>
  <c r="GF71" i="564"/>
  <c r="GE71" i="564"/>
  <c r="GI70" i="564"/>
  <c r="GH70" i="564"/>
  <c r="GG70" i="564"/>
  <c r="GF70" i="564"/>
  <c r="GE70" i="564"/>
  <c r="GI69" i="564"/>
  <c r="GH69" i="564"/>
  <c r="GG69" i="564"/>
  <c r="GF69" i="564"/>
  <c r="GE69" i="564"/>
  <c r="GI68" i="564"/>
  <c r="GH68" i="564"/>
  <c r="GG68" i="564"/>
  <c r="GF68" i="564"/>
  <c r="GE68" i="564"/>
  <c r="GI67" i="564"/>
  <c r="GH67" i="564"/>
  <c r="GG67" i="564"/>
  <c r="GF67" i="564"/>
  <c r="GE67" i="564"/>
  <c r="GI66" i="564"/>
  <c r="GH66" i="564"/>
  <c r="GG66" i="564"/>
  <c r="GF66" i="564"/>
  <c r="GE66" i="564"/>
  <c r="GI65" i="564"/>
  <c r="GH65" i="564"/>
  <c r="GG65" i="564"/>
  <c r="GF65" i="564"/>
  <c r="GE65" i="564"/>
  <c r="GI64" i="564"/>
  <c r="GH64" i="564"/>
  <c r="GG64" i="564"/>
  <c r="GF64" i="564"/>
  <c r="GE64" i="564"/>
  <c r="GI63" i="564"/>
  <c r="GH63" i="564"/>
  <c r="GG63" i="564"/>
  <c r="GF63" i="564"/>
  <c r="GE63" i="564"/>
  <c r="GI62" i="564"/>
  <c r="GH62" i="564"/>
  <c r="GG62" i="564"/>
  <c r="GF62" i="564"/>
  <c r="GE62" i="564"/>
  <c r="GI61" i="564"/>
  <c r="GH61" i="564"/>
  <c r="GG61" i="564"/>
  <c r="GF61" i="564"/>
  <c r="GE61" i="564"/>
  <c r="GI60" i="564"/>
  <c r="GH60" i="564"/>
  <c r="GG60" i="564"/>
  <c r="GF60" i="564"/>
  <c r="GE60" i="564"/>
  <c r="GI59" i="564"/>
  <c r="GH59" i="564"/>
  <c r="GG59" i="564"/>
  <c r="GF59" i="564"/>
  <c r="GE59" i="564"/>
  <c r="GI58" i="564"/>
  <c r="GH58" i="564"/>
  <c r="GG58" i="564"/>
  <c r="GF58" i="564"/>
  <c r="GE58" i="564"/>
  <c r="GI57" i="564"/>
  <c r="GH57" i="564"/>
  <c r="GG57" i="564"/>
  <c r="GF57" i="564"/>
  <c r="GE57" i="564"/>
  <c r="GI56" i="564"/>
  <c r="GH56" i="564"/>
  <c r="GG56" i="564"/>
  <c r="GF56" i="564"/>
  <c r="GE56" i="564"/>
  <c r="GI55" i="564"/>
  <c r="GH55" i="564"/>
  <c r="GG55" i="564"/>
  <c r="GF55" i="564"/>
  <c r="GE55" i="564"/>
  <c r="GI54" i="564"/>
  <c r="GH54" i="564"/>
  <c r="GG54" i="564"/>
  <c r="GF54" i="564"/>
  <c r="GE54" i="564"/>
  <c r="GI53" i="564"/>
  <c r="GH53" i="564"/>
  <c r="GG53" i="564"/>
  <c r="GF53" i="564"/>
  <c r="GE53" i="564"/>
  <c r="GI52" i="564"/>
  <c r="GH52" i="564"/>
  <c r="GG52" i="564"/>
  <c r="GF52" i="564"/>
  <c r="GE52" i="564"/>
  <c r="GI51" i="564"/>
  <c r="GH51" i="564"/>
  <c r="GG51" i="564"/>
  <c r="GF51" i="564"/>
  <c r="GE51" i="564"/>
  <c r="GI50" i="564"/>
  <c r="GH50" i="564"/>
  <c r="GG50" i="564"/>
  <c r="GF50" i="564"/>
  <c r="GE50" i="564"/>
  <c r="GI49" i="564"/>
  <c r="GH49" i="564"/>
  <c r="GG49" i="564"/>
  <c r="GF49" i="564"/>
  <c r="GE49" i="564"/>
  <c r="GI48" i="564"/>
  <c r="GH48" i="564"/>
  <c r="GG48" i="564"/>
  <c r="GF48" i="564"/>
  <c r="GE48" i="564"/>
  <c r="GI47" i="564"/>
  <c r="GH47" i="564"/>
  <c r="GG47" i="564"/>
  <c r="GF47" i="564"/>
  <c r="GE47" i="564"/>
  <c r="GI46" i="564"/>
  <c r="GH46" i="564"/>
  <c r="GG46" i="564"/>
  <c r="GF46" i="564"/>
  <c r="GE46" i="564"/>
  <c r="GI45" i="564"/>
  <c r="GH45" i="564"/>
  <c r="GG45" i="564"/>
  <c r="GF45" i="564"/>
  <c r="GE45" i="564"/>
  <c r="GI44" i="564"/>
  <c r="GH44" i="564"/>
  <c r="GG44" i="564"/>
  <c r="GF44" i="564"/>
  <c r="GE44" i="564"/>
  <c r="GI43" i="564"/>
  <c r="GH43" i="564"/>
  <c r="GG43" i="564"/>
  <c r="GF43" i="564"/>
  <c r="GE43" i="564"/>
  <c r="GI42" i="564"/>
  <c r="GH42" i="564"/>
  <c r="GG42" i="564"/>
  <c r="GF42" i="564"/>
  <c r="GE42" i="564"/>
  <c r="GI41" i="564"/>
  <c r="GH41" i="564"/>
  <c r="GG41" i="564"/>
  <c r="GF41" i="564"/>
  <c r="GE41" i="564"/>
  <c r="GI40" i="564"/>
  <c r="GH40" i="564"/>
  <c r="GG40" i="564"/>
  <c r="GF40" i="564"/>
  <c r="GE40" i="564"/>
  <c r="GI39" i="564"/>
  <c r="GH39" i="564"/>
  <c r="GG39" i="564"/>
  <c r="GF39" i="564"/>
  <c r="GE39" i="564"/>
  <c r="GI38" i="564"/>
  <c r="GH38" i="564"/>
  <c r="GG38" i="564"/>
  <c r="GF38" i="564"/>
  <c r="GE38" i="564"/>
  <c r="GI37" i="564"/>
  <c r="GH37" i="564"/>
  <c r="GG37" i="564"/>
  <c r="GF37" i="564"/>
  <c r="GE37" i="564"/>
  <c r="GI36" i="564"/>
  <c r="GH36" i="564"/>
  <c r="GG36" i="564"/>
  <c r="GF36" i="564"/>
  <c r="GE36" i="564"/>
  <c r="GI35" i="564"/>
  <c r="GH35" i="564"/>
  <c r="GG35" i="564"/>
  <c r="GF35" i="564"/>
  <c r="GE35" i="564"/>
  <c r="GI34" i="564"/>
  <c r="GH34" i="564"/>
  <c r="GG34" i="564"/>
  <c r="GF34" i="564"/>
  <c r="GE34" i="564"/>
  <c r="GI33" i="564"/>
  <c r="GH33" i="564"/>
  <c r="GG33" i="564"/>
  <c r="GF33" i="564"/>
  <c r="GE33" i="564"/>
  <c r="GI32" i="564"/>
  <c r="GH32" i="564"/>
  <c r="GG32" i="564"/>
  <c r="GF32" i="564"/>
  <c r="GE32" i="564"/>
  <c r="GI31" i="564"/>
  <c r="GH31" i="564"/>
  <c r="GG31" i="564"/>
  <c r="GF31" i="564"/>
  <c r="GE31" i="564"/>
  <c r="GI30" i="564"/>
  <c r="GH30" i="564"/>
  <c r="GG30" i="564"/>
  <c r="GF30" i="564"/>
  <c r="GE30" i="564"/>
  <c r="GI29" i="564"/>
  <c r="GH29" i="564"/>
  <c r="GG29" i="564"/>
  <c r="GF29" i="564"/>
  <c r="GE29" i="564"/>
  <c r="GI28" i="564"/>
  <c r="GH28" i="564"/>
  <c r="GG28" i="564"/>
  <c r="GF28" i="564"/>
  <c r="GE28" i="564"/>
  <c r="GI27" i="564"/>
  <c r="GH27" i="564"/>
  <c r="GG27" i="564"/>
  <c r="GF27" i="564"/>
  <c r="GE27" i="564"/>
  <c r="GI26" i="564"/>
  <c r="GH26" i="564"/>
  <c r="GG26" i="564"/>
  <c r="GF26" i="564"/>
  <c r="GE26" i="564"/>
  <c r="GI25" i="564"/>
  <c r="GH25" i="564"/>
  <c r="GG25" i="564"/>
  <c r="GF25" i="564"/>
  <c r="GE25" i="564"/>
  <c r="GI24" i="564"/>
  <c r="GH24" i="564"/>
  <c r="GG24" i="564"/>
  <c r="GF24" i="564"/>
  <c r="GE24" i="564"/>
  <c r="GI23" i="564"/>
  <c r="GH23" i="564"/>
  <c r="GG23" i="564"/>
  <c r="GF23" i="564"/>
  <c r="GE23" i="564"/>
  <c r="GI22" i="564"/>
  <c r="GH22" i="564"/>
  <c r="GG22" i="564"/>
  <c r="GF22" i="564"/>
  <c r="GE22" i="564"/>
  <c r="GI21" i="564"/>
  <c r="GH21" i="564"/>
  <c r="GG21" i="564"/>
  <c r="GF21" i="564"/>
  <c r="GE21" i="564"/>
  <c r="GI20" i="564"/>
  <c r="GH20" i="564"/>
  <c r="GG20" i="564"/>
  <c r="GF20" i="564"/>
  <c r="GE20" i="564"/>
  <c r="GI19" i="564"/>
  <c r="GH19" i="564"/>
  <c r="GG19" i="564"/>
  <c r="GF19" i="564"/>
  <c r="GE19" i="564"/>
  <c r="GI18" i="564"/>
  <c r="GH18" i="564"/>
  <c r="GG18" i="564"/>
  <c r="GF18" i="564"/>
  <c r="GE18" i="564"/>
  <c r="GI17" i="564"/>
  <c r="GH17" i="564"/>
  <c r="GG17" i="564"/>
  <c r="GF17" i="564"/>
  <c r="GE17" i="564"/>
  <c r="GI16" i="564"/>
  <c r="GH16" i="564"/>
  <c r="GG16" i="564"/>
  <c r="GF16" i="564"/>
  <c r="GE16" i="564"/>
  <c r="GI15" i="564"/>
  <c r="GH15" i="564"/>
  <c r="GG15" i="564"/>
  <c r="GF15" i="564"/>
  <c r="GE15" i="564"/>
  <c r="GI14" i="564"/>
  <c r="GH14" i="564"/>
  <c r="GG14" i="564"/>
  <c r="GF14" i="564"/>
  <c r="GE14" i="564"/>
  <c r="GI13" i="564"/>
  <c r="GH13" i="564"/>
  <c r="GG13" i="564"/>
  <c r="GF13" i="564"/>
  <c r="GE13" i="564"/>
  <c r="GI12" i="564"/>
  <c r="GH12" i="564"/>
  <c r="GG12" i="564"/>
  <c r="GF12" i="564"/>
  <c r="GE12" i="564"/>
  <c r="GI11" i="564"/>
  <c r="GH11" i="564"/>
  <c r="GG11" i="564"/>
  <c r="GF11" i="564"/>
  <c r="GE11" i="564"/>
  <c r="GI10" i="564"/>
  <c r="GH10" i="564"/>
  <c r="GG10" i="564"/>
  <c r="GF10" i="564"/>
  <c r="GE10" i="564"/>
  <c r="GI9" i="564"/>
  <c r="GH9" i="564"/>
  <c r="GG9" i="564"/>
  <c r="GF9" i="564"/>
  <c r="GE9" i="564"/>
  <c r="GI8" i="564"/>
  <c r="GH8" i="564"/>
  <c r="GG8" i="564"/>
  <c r="GF8" i="564"/>
  <c r="GE8" i="564"/>
  <c r="GI7" i="564"/>
  <c r="GH7" i="564"/>
  <c r="GG7" i="564"/>
  <c r="GF7" i="564"/>
  <c r="GE7" i="564"/>
  <c r="GI6" i="564"/>
  <c r="GH6" i="564"/>
  <c r="GG6" i="564"/>
  <c r="GF6" i="564"/>
  <c r="GE6" i="564"/>
  <c r="GI5" i="564"/>
  <c r="GH5" i="564"/>
  <c r="GG5" i="564"/>
  <c r="GF5" i="564"/>
  <c r="GE5" i="564"/>
  <c r="GI3" i="564"/>
  <c r="GH3" i="564"/>
  <c r="GG3" i="564"/>
  <c r="GF3" i="564"/>
  <c r="GE3" i="564"/>
  <c r="GC163" i="564"/>
  <c r="GB163" i="564"/>
  <c r="GA163" i="564"/>
  <c r="FZ163" i="564"/>
  <c r="FY163" i="564"/>
  <c r="GC162" i="564"/>
  <c r="GB162" i="564"/>
  <c r="GA162" i="564"/>
  <c r="FZ162" i="564"/>
  <c r="FY162" i="564"/>
  <c r="GC161" i="564"/>
  <c r="GB161" i="564"/>
  <c r="GA161" i="564"/>
  <c r="FZ161" i="564"/>
  <c r="FY161" i="564"/>
  <c r="GC160" i="564"/>
  <c r="GB160" i="564"/>
  <c r="GA160" i="564"/>
  <c r="FZ160" i="564"/>
  <c r="FY160" i="564"/>
  <c r="GC159" i="564"/>
  <c r="GB159" i="564"/>
  <c r="GA159" i="564"/>
  <c r="FZ159" i="564"/>
  <c r="FY159" i="564"/>
  <c r="GC158" i="564"/>
  <c r="GB158" i="564"/>
  <c r="GA158" i="564"/>
  <c r="FZ158" i="564"/>
  <c r="FY158" i="564"/>
  <c r="GC157" i="564"/>
  <c r="GB157" i="564"/>
  <c r="GA157" i="564"/>
  <c r="FZ157" i="564"/>
  <c r="FY157" i="564"/>
  <c r="GC156" i="564"/>
  <c r="GB156" i="564"/>
  <c r="GA156" i="564"/>
  <c r="FZ156" i="564"/>
  <c r="FY156" i="564"/>
  <c r="GC155" i="564"/>
  <c r="GB155" i="564"/>
  <c r="GA155" i="564"/>
  <c r="FZ155" i="564"/>
  <c r="FY155" i="564"/>
  <c r="GC154" i="564"/>
  <c r="GB154" i="564"/>
  <c r="GA154" i="564"/>
  <c r="FZ154" i="564"/>
  <c r="FY154" i="564"/>
  <c r="GC153" i="564"/>
  <c r="GB153" i="564"/>
  <c r="GA153" i="564"/>
  <c r="FZ153" i="564"/>
  <c r="FY153" i="564"/>
  <c r="GC152" i="564"/>
  <c r="GB152" i="564"/>
  <c r="GA152" i="564"/>
  <c r="FZ152" i="564"/>
  <c r="FY152" i="564"/>
  <c r="GC151" i="564"/>
  <c r="GB151" i="564"/>
  <c r="GA151" i="564"/>
  <c r="FZ151" i="564"/>
  <c r="FY151" i="564"/>
  <c r="GC150" i="564"/>
  <c r="GB150" i="564"/>
  <c r="GA150" i="564"/>
  <c r="FZ150" i="564"/>
  <c r="FY150" i="564"/>
  <c r="GC149" i="564"/>
  <c r="GB149" i="564"/>
  <c r="GA149" i="564"/>
  <c r="FZ149" i="564"/>
  <c r="FY149" i="564"/>
  <c r="GC148" i="564"/>
  <c r="GB148" i="564"/>
  <c r="GA148" i="564"/>
  <c r="FZ148" i="564"/>
  <c r="FY148" i="564"/>
  <c r="GC147" i="564"/>
  <c r="GB147" i="564"/>
  <c r="GA147" i="564"/>
  <c r="FZ147" i="564"/>
  <c r="FY147" i="564"/>
  <c r="GC146" i="564"/>
  <c r="GB146" i="564"/>
  <c r="GA146" i="564"/>
  <c r="FZ146" i="564"/>
  <c r="FY146" i="564"/>
  <c r="GC145" i="564"/>
  <c r="GB145" i="564"/>
  <c r="GA145" i="564"/>
  <c r="FZ145" i="564"/>
  <c r="FY145" i="564"/>
  <c r="GC144" i="564"/>
  <c r="GB144" i="564"/>
  <c r="GA144" i="564"/>
  <c r="FZ144" i="564"/>
  <c r="FY144" i="564"/>
  <c r="GC143" i="564"/>
  <c r="GB143" i="564"/>
  <c r="GA143" i="564"/>
  <c r="FZ143" i="564"/>
  <c r="FY143" i="564"/>
  <c r="GC142" i="564"/>
  <c r="GB142" i="564"/>
  <c r="GA142" i="564"/>
  <c r="FZ142" i="564"/>
  <c r="FY142" i="564"/>
  <c r="GC141" i="564"/>
  <c r="GB141" i="564"/>
  <c r="GA141" i="564"/>
  <c r="FZ141" i="564"/>
  <c r="FY141" i="564"/>
  <c r="GC140" i="564"/>
  <c r="GB140" i="564"/>
  <c r="GA140" i="564"/>
  <c r="FZ140" i="564"/>
  <c r="FY140" i="564"/>
  <c r="GC139" i="564"/>
  <c r="GB139" i="564"/>
  <c r="GA139" i="564"/>
  <c r="FZ139" i="564"/>
  <c r="FY139" i="564"/>
  <c r="GC138" i="564"/>
  <c r="GB138" i="564"/>
  <c r="GA138" i="564"/>
  <c r="FZ138" i="564"/>
  <c r="FY138" i="564"/>
  <c r="GC137" i="564"/>
  <c r="GB137" i="564"/>
  <c r="GA137" i="564"/>
  <c r="FZ137" i="564"/>
  <c r="FY137" i="564"/>
  <c r="GC136" i="564"/>
  <c r="GB136" i="564"/>
  <c r="GA136" i="564"/>
  <c r="FZ136" i="564"/>
  <c r="FY136" i="564"/>
  <c r="GC135" i="564"/>
  <c r="GB135" i="564"/>
  <c r="GA135" i="564"/>
  <c r="FZ135" i="564"/>
  <c r="FY135" i="564"/>
  <c r="GC134" i="564"/>
  <c r="GB134" i="564"/>
  <c r="GA134" i="564"/>
  <c r="FZ134" i="564"/>
  <c r="FY134" i="564"/>
  <c r="GC133" i="564"/>
  <c r="GB133" i="564"/>
  <c r="GA133" i="564"/>
  <c r="FZ133" i="564"/>
  <c r="FY133" i="564"/>
  <c r="GC132" i="564"/>
  <c r="GB132" i="564"/>
  <c r="GA132" i="564"/>
  <c r="FZ132" i="564"/>
  <c r="FY132" i="564"/>
  <c r="GC131" i="564"/>
  <c r="GB131" i="564"/>
  <c r="GA131" i="564"/>
  <c r="FZ131" i="564"/>
  <c r="FY131" i="564"/>
  <c r="GC130" i="564"/>
  <c r="GB130" i="564"/>
  <c r="GA130" i="564"/>
  <c r="FZ130" i="564"/>
  <c r="FY130" i="564"/>
  <c r="GC129" i="564"/>
  <c r="GB129" i="564"/>
  <c r="GA129" i="564"/>
  <c r="FZ129" i="564"/>
  <c r="FY129" i="564"/>
  <c r="GC128" i="564"/>
  <c r="GB128" i="564"/>
  <c r="GA128" i="564"/>
  <c r="FZ128" i="564"/>
  <c r="FY128" i="564"/>
  <c r="GC127" i="564"/>
  <c r="GB127" i="564"/>
  <c r="GA127" i="564"/>
  <c r="FZ127" i="564"/>
  <c r="FY127" i="564"/>
  <c r="GC126" i="564"/>
  <c r="GB126" i="564"/>
  <c r="GA126" i="564"/>
  <c r="FZ126" i="564"/>
  <c r="FY126" i="564"/>
  <c r="GC125" i="564"/>
  <c r="GB125" i="564"/>
  <c r="GA125" i="564"/>
  <c r="FZ125" i="564"/>
  <c r="FY125" i="564"/>
  <c r="GC124" i="564"/>
  <c r="GB124" i="564"/>
  <c r="GA124" i="564"/>
  <c r="FZ124" i="564"/>
  <c r="FY124" i="564"/>
  <c r="GC123" i="564"/>
  <c r="GB123" i="564"/>
  <c r="GA123" i="564"/>
  <c r="FZ123" i="564"/>
  <c r="FY123" i="564"/>
  <c r="GC122" i="564"/>
  <c r="GB122" i="564"/>
  <c r="GA122" i="564"/>
  <c r="FZ122" i="564"/>
  <c r="FY122" i="564"/>
  <c r="GC121" i="564"/>
  <c r="GB121" i="564"/>
  <c r="GA121" i="564"/>
  <c r="FZ121" i="564"/>
  <c r="FY121" i="564"/>
  <c r="GC120" i="564"/>
  <c r="GB120" i="564"/>
  <c r="GA120" i="564"/>
  <c r="FZ120" i="564"/>
  <c r="FY120" i="564"/>
  <c r="GC119" i="564"/>
  <c r="GB119" i="564"/>
  <c r="GA119" i="564"/>
  <c r="FZ119" i="564"/>
  <c r="FY119" i="564"/>
  <c r="GC118" i="564"/>
  <c r="GB118" i="564"/>
  <c r="GA118" i="564"/>
  <c r="FZ118" i="564"/>
  <c r="FY118" i="564"/>
  <c r="GC117" i="564"/>
  <c r="GB117" i="564"/>
  <c r="GA117" i="564"/>
  <c r="FZ117" i="564"/>
  <c r="FY117" i="564"/>
  <c r="GC116" i="564"/>
  <c r="GB116" i="564"/>
  <c r="GA116" i="564"/>
  <c r="FZ116" i="564"/>
  <c r="FY116" i="564"/>
  <c r="GC115" i="564"/>
  <c r="GB115" i="564"/>
  <c r="GA115" i="564"/>
  <c r="FZ115" i="564"/>
  <c r="FY115" i="564"/>
  <c r="GC114" i="564"/>
  <c r="GB114" i="564"/>
  <c r="GA114" i="564"/>
  <c r="FZ114" i="564"/>
  <c r="FY114" i="564"/>
  <c r="GC113" i="564"/>
  <c r="GB113" i="564"/>
  <c r="GA113" i="564"/>
  <c r="FZ113" i="564"/>
  <c r="FY113" i="564"/>
  <c r="GC112" i="564"/>
  <c r="GB112" i="564"/>
  <c r="GA112" i="564"/>
  <c r="FZ112" i="564"/>
  <c r="FY112" i="564"/>
  <c r="GC111" i="564"/>
  <c r="GB111" i="564"/>
  <c r="GA111" i="564"/>
  <c r="FZ111" i="564"/>
  <c r="FY111" i="564"/>
  <c r="GC110" i="564"/>
  <c r="GB110" i="564"/>
  <c r="GA110" i="564"/>
  <c r="FZ110" i="564"/>
  <c r="FY110" i="564"/>
  <c r="GC109" i="564"/>
  <c r="GB109" i="564"/>
  <c r="GA109" i="564"/>
  <c r="FZ109" i="564"/>
  <c r="FY109" i="564"/>
  <c r="GC108" i="564"/>
  <c r="GB108" i="564"/>
  <c r="GA108" i="564"/>
  <c r="FZ108" i="564"/>
  <c r="FY108" i="564"/>
  <c r="GC107" i="564"/>
  <c r="GB107" i="564"/>
  <c r="GA107" i="564"/>
  <c r="FZ107" i="564"/>
  <c r="FY107" i="564"/>
  <c r="GC106" i="564"/>
  <c r="GB106" i="564"/>
  <c r="GA106" i="564"/>
  <c r="FZ106" i="564"/>
  <c r="FY106" i="564"/>
  <c r="GC105" i="564"/>
  <c r="GB105" i="564"/>
  <c r="GA105" i="564"/>
  <c r="FZ105" i="564"/>
  <c r="FY105" i="564"/>
  <c r="GC104" i="564"/>
  <c r="GB104" i="564"/>
  <c r="GA104" i="564"/>
  <c r="FZ104" i="564"/>
  <c r="FY104" i="564"/>
  <c r="GC103" i="564"/>
  <c r="GB103" i="564"/>
  <c r="GA103" i="564"/>
  <c r="FZ103" i="564"/>
  <c r="FY103" i="564"/>
  <c r="GC102" i="564"/>
  <c r="GB102" i="564"/>
  <c r="GA102" i="564"/>
  <c r="FZ102" i="564"/>
  <c r="FY102" i="564"/>
  <c r="GC101" i="564"/>
  <c r="GB101" i="564"/>
  <c r="GA101" i="564"/>
  <c r="FZ101" i="564"/>
  <c r="FY101" i="564"/>
  <c r="GC100" i="564"/>
  <c r="GB100" i="564"/>
  <c r="GA100" i="564"/>
  <c r="FZ100" i="564"/>
  <c r="FY100" i="564"/>
  <c r="GC99" i="564"/>
  <c r="GB99" i="564"/>
  <c r="GA99" i="564"/>
  <c r="FZ99" i="564"/>
  <c r="FY99" i="564"/>
  <c r="GC98" i="564"/>
  <c r="GB98" i="564"/>
  <c r="GA98" i="564"/>
  <c r="FZ98" i="564"/>
  <c r="FY98" i="564"/>
  <c r="GC97" i="564"/>
  <c r="GB97" i="564"/>
  <c r="GA97" i="564"/>
  <c r="FZ97" i="564"/>
  <c r="FY97" i="564"/>
  <c r="GC96" i="564"/>
  <c r="GB96" i="564"/>
  <c r="GA96" i="564"/>
  <c r="FZ96" i="564"/>
  <c r="FY96" i="564"/>
  <c r="GC95" i="564"/>
  <c r="GB95" i="564"/>
  <c r="GA95" i="564"/>
  <c r="FZ95" i="564"/>
  <c r="FY95" i="564"/>
  <c r="GC94" i="564"/>
  <c r="GB94" i="564"/>
  <c r="GA94" i="564"/>
  <c r="FZ94" i="564"/>
  <c r="FY94" i="564"/>
  <c r="GC93" i="564"/>
  <c r="GB93" i="564"/>
  <c r="GA93" i="564"/>
  <c r="FZ93" i="564"/>
  <c r="FY93" i="564"/>
  <c r="GC92" i="564"/>
  <c r="GB92" i="564"/>
  <c r="GA92" i="564"/>
  <c r="FZ92" i="564"/>
  <c r="FY92" i="564"/>
  <c r="GC91" i="564"/>
  <c r="GB91" i="564"/>
  <c r="GA91" i="564"/>
  <c r="FZ91" i="564"/>
  <c r="FY91" i="564"/>
  <c r="GC90" i="564"/>
  <c r="GB90" i="564"/>
  <c r="GA90" i="564"/>
  <c r="FZ90" i="564"/>
  <c r="FY90" i="564"/>
  <c r="GC89" i="564"/>
  <c r="GB89" i="564"/>
  <c r="GA89" i="564"/>
  <c r="FZ89" i="564"/>
  <c r="FY89" i="564"/>
  <c r="GC88" i="564"/>
  <c r="GB88" i="564"/>
  <c r="GA88" i="564"/>
  <c r="FZ88" i="564"/>
  <c r="FY88" i="564"/>
  <c r="GC87" i="564"/>
  <c r="GB87" i="564"/>
  <c r="GA87" i="564"/>
  <c r="FZ87" i="564"/>
  <c r="FY87" i="564"/>
  <c r="GC86" i="564"/>
  <c r="GB86" i="564"/>
  <c r="GA86" i="564"/>
  <c r="FZ86" i="564"/>
  <c r="FY86" i="564"/>
  <c r="GC85" i="564"/>
  <c r="GB85" i="564"/>
  <c r="GA85" i="564"/>
  <c r="FZ85" i="564"/>
  <c r="FY85" i="564"/>
  <c r="GC84" i="564"/>
  <c r="GB84" i="564"/>
  <c r="GA84" i="564"/>
  <c r="FZ84" i="564"/>
  <c r="FY84" i="564"/>
  <c r="GC83" i="564"/>
  <c r="GB83" i="564"/>
  <c r="GA83" i="564"/>
  <c r="FZ83" i="564"/>
  <c r="FY83" i="564"/>
  <c r="GC82" i="564"/>
  <c r="GB82" i="564"/>
  <c r="GA82" i="564"/>
  <c r="FZ82" i="564"/>
  <c r="FY82" i="564"/>
  <c r="GC81" i="564"/>
  <c r="GB81" i="564"/>
  <c r="GA81" i="564"/>
  <c r="FZ81" i="564"/>
  <c r="FY81" i="564"/>
  <c r="GC80" i="564"/>
  <c r="GB80" i="564"/>
  <c r="GA80" i="564"/>
  <c r="FZ80" i="564"/>
  <c r="FY80" i="564"/>
  <c r="GC79" i="564"/>
  <c r="GB79" i="564"/>
  <c r="GA79" i="564"/>
  <c r="FZ79" i="564"/>
  <c r="FY79" i="564"/>
  <c r="GC78" i="564"/>
  <c r="GB78" i="564"/>
  <c r="GA78" i="564"/>
  <c r="FZ78" i="564"/>
  <c r="FY78" i="564"/>
  <c r="GC77" i="564"/>
  <c r="GB77" i="564"/>
  <c r="GA77" i="564"/>
  <c r="FZ77" i="564"/>
  <c r="FY77" i="564"/>
  <c r="GC76" i="564"/>
  <c r="GB76" i="564"/>
  <c r="GA76" i="564"/>
  <c r="FZ76" i="564"/>
  <c r="FY76" i="564"/>
  <c r="GC75" i="564"/>
  <c r="GB75" i="564"/>
  <c r="GA75" i="564"/>
  <c r="FZ75" i="564"/>
  <c r="FY75" i="564"/>
  <c r="GC74" i="564"/>
  <c r="GB74" i="564"/>
  <c r="GA74" i="564"/>
  <c r="FZ74" i="564"/>
  <c r="FY74" i="564"/>
  <c r="GC73" i="564"/>
  <c r="GB73" i="564"/>
  <c r="GA73" i="564"/>
  <c r="FZ73" i="564"/>
  <c r="FY73" i="564"/>
  <c r="GC72" i="564"/>
  <c r="GB72" i="564"/>
  <c r="GA72" i="564"/>
  <c r="FZ72" i="564"/>
  <c r="FY72" i="564"/>
  <c r="GC71" i="564"/>
  <c r="GB71" i="564"/>
  <c r="GA71" i="564"/>
  <c r="FZ71" i="564"/>
  <c r="FY71" i="564"/>
  <c r="GC70" i="564"/>
  <c r="GB70" i="564"/>
  <c r="GA70" i="564"/>
  <c r="FZ70" i="564"/>
  <c r="FY70" i="564"/>
  <c r="GC69" i="564"/>
  <c r="GB69" i="564"/>
  <c r="GA69" i="564"/>
  <c r="FZ69" i="564"/>
  <c r="FY69" i="564"/>
  <c r="GC68" i="564"/>
  <c r="GB68" i="564"/>
  <c r="GA68" i="564"/>
  <c r="FZ68" i="564"/>
  <c r="FY68" i="564"/>
  <c r="GC67" i="564"/>
  <c r="GB67" i="564"/>
  <c r="GA67" i="564"/>
  <c r="FZ67" i="564"/>
  <c r="FY67" i="564"/>
  <c r="GC66" i="564"/>
  <c r="GB66" i="564"/>
  <c r="GA66" i="564"/>
  <c r="FZ66" i="564"/>
  <c r="FY66" i="564"/>
  <c r="GC65" i="564"/>
  <c r="GB65" i="564"/>
  <c r="GA65" i="564"/>
  <c r="FZ65" i="564"/>
  <c r="FY65" i="564"/>
  <c r="GC64" i="564"/>
  <c r="GB64" i="564"/>
  <c r="GA64" i="564"/>
  <c r="FZ64" i="564"/>
  <c r="FY64" i="564"/>
  <c r="GC63" i="564"/>
  <c r="GB63" i="564"/>
  <c r="GA63" i="564"/>
  <c r="FZ63" i="564"/>
  <c r="FY63" i="564"/>
  <c r="GC62" i="564"/>
  <c r="GB62" i="564"/>
  <c r="GA62" i="564"/>
  <c r="FZ62" i="564"/>
  <c r="FY62" i="564"/>
  <c r="GC61" i="564"/>
  <c r="GB61" i="564"/>
  <c r="GA61" i="564"/>
  <c r="FZ61" i="564"/>
  <c r="FY61" i="564"/>
  <c r="GC60" i="564"/>
  <c r="GB60" i="564"/>
  <c r="GA60" i="564"/>
  <c r="FZ60" i="564"/>
  <c r="FY60" i="564"/>
  <c r="GC59" i="564"/>
  <c r="GB59" i="564"/>
  <c r="GA59" i="564"/>
  <c r="FZ59" i="564"/>
  <c r="FY59" i="564"/>
  <c r="GC58" i="564"/>
  <c r="GB58" i="564"/>
  <c r="GA58" i="564"/>
  <c r="FZ58" i="564"/>
  <c r="FY58" i="564"/>
  <c r="GC57" i="564"/>
  <c r="GB57" i="564"/>
  <c r="GA57" i="564"/>
  <c r="FZ57" i="564"/>
  <c r="FY57" i="564"/>
  <c r="GC56" i="564"/>
  <c r="GB56" i="564"/>
  <c r="GA56" i="564"/>
  <c r="FZ56" i="564"/>
  <c r="FY56" i="564"/>
  <c r="GC55" i="564"/>
  <c r="GB55" i="564"/>
  <c r="GA55" i="564"/>
  <c r="FZ55" i="564"/>
  <c r="FY55" i="564"/>
  <c r="GC54" i="564"/>
  <c r="GB54" i="564"/>
  <c r="GA54" i="564"/>
  <c r="FZ54" i="564"/>
  <c r="FY54" i="564"/>
  <c r="GC53" i="564"/>
  <c r="GB53" i="564"/>
  <c r="GA53" i="564"/>
  <c r="FZ53" i="564"/>
  <c r="FY53" i="564"/>
  <c r="GC52" i="564"/>
  <c r="GB52" i="564"/>
  <c r="GA52" i="564"/>
  <c r="FZ52" i="564"/>
  <c r="FY52" i="564"/>
  <c r="GC51" i="564"/>
  <c r="GB51" i="564"/>
  <c r="GA51" i="564"/>
  <c r="FZ51" i="564"/>
  <c r="FY51" i="564"/>
  <c r="GC50" i="564"/>
  <c r="GB50" i="564"/>
  <c r="GA50" i="564"/>
  <c r="FZ50" i="564"/>
  <c r="FY50" i="564"/>
  <c r="GC49" i="564"/>
  <c r="GB49" i="564"/>
  <c r="GA49" i="564"/>
  <c r="FZ49" i="564"/>
  <c r="FY49" i="564"/>
  <c r="GC48" i="564"/>
  <c r="GB48" i="564"/>
  <c r="GA48" i="564"/>
  <c r="FZ48" i="564"/>
  <c r="FY48" i="564"/>
  <c r="GC47" i="564"/>
  <c r="GB47" i="564"/>
  <c r="GA47" i="564"/>
  <c r="FZ47" i="564"/>
  <c r="FY47" i="564"/>
  <c r="GC46" i="564"/>
  <c r="GB46" i="564"/>
  <c r="GA46" i="564"/>
  <c r="FZ46" i="564"/>
  <c r="FY46" i="564"/>
  <c r="GC45" i="564"/>
  <c r="GB45" i="564"/>
  <c r="GA45" i="564"/>
  <c r="FZ45" i="564"/>
  <c r="FY45" i="564"/>
  <c r="GC44" i="564"/>
  <c r="GB44" i="564"/>
  <c r="GA44" i="564"/>
  <c r="FZ44" i="564"/>
  <c r="FY44" i="564"/>
  <c r="GC43" i="564"/>
  <c r="GB43" i="564"/>
  <c r="GA43" i="564"/>
  <c r="FZ43" i="564"/>
  <c r="FY43" i="564"/>
  <c r="GC42" i="564"/>
  <c r="GB42" i="564"/>
  <c r="GA42" i="564"/>
  <c r="FZ42" i="564"/>
  <c r="FY42" i="564"/>
  <c r="GC41" i="564"/>
  <c r="GB41" i="564"/>
  <c r="GA41" i="564"/>
  <c r="FZ41" i="564"/>
  <c r="FY41" i="564"/>
  <c r="GC40" i="564"/>
  <c r="GB40" i="564"/>
  <c r="GA40" i="564"/>
  <c r="FZ40" i="564"/>
  <c r="FY40" i="564"/>
  <c r="GC39" i="564"/>
  <c r="GB39" i="564"/>
  <c r="GA39" i="564"/>
  <c r="FZ39" i="564"/>
  <c r="FY39" i="564"/>
  <c r="GC38" i="564"/>
  <c r="GB38" i="564"/>
  <c r="GA38" i="564"/>
  <c r="FZ38" i="564"/>
  <c r="FY38" i="564"/>
  <c r="GC37" i="564"/>
  <c r="GB37" i="564"/>
  <c r="GA37" i="564"/>
  <c r="FZ37" i="564"/>
  <c r="FY37" i="564"/>
  <c r="GC36" i="564"/>
  <c r="GB36" i="564"/>
  <c r="GA36" i="564"/>
  <c r="FZ36" i="564"/>
  <c r="FY36" i="564"/>
  <c r="GC35" i="564"/>
  <c r="GB35" i="564"/>
  <c r="GA35" i="564"/>
  <c r="FZ35" i="564"/>
  <c r="FY35" i="564"/>
  <c r="GC34" i="564"/>
  <c r="GB34" i="564"/>
  <c r="GA34" i="564"/>
  <c r="FZ34" i="564"/>
  <c r="FY34" i="564"/>
  <c r="GC33" i="564"/>
  <c r="GB33" i="564"/>
  <c r="GA33" i="564"/>
  <c r="FZ33" i="564"/>
  <c r="FY33" i="564"/>
  <c r="GC32" i="564"/>
  <c r="GB32" i="564"/>
  <c r="GA32" i="564"/>
  <c r="FZ32" i="564"/>
  <c r="FY32" i="564"/>
  <c r="GC31" i="564"/>
  <c r="GB31" i="564"/>
  <c r="GA31" i="564"/>
  <c r="FZ31" i="564"/>
  <c r="FY31" i="564"/>
  <c r="GC30" i="564"/>
  <c r="GB30" i="564"/>
  <c r="GA30" i="564"/>
  <c r="FZ30" i="564"/>
  <c r="FY30" i="564"/>
  <c r="GC29" i="564"/>
  <c r="GB29" i="564"/>
  <c r="GA29" i="564"/>
  <c r="FZ29" i="564"/>
  <c r="FY29" i="564"/>
  <c r="GC28" i="564"/>
  <c r="GB28" i="564"/>
  <c r="GA28" i="564"/>
  <c r="FZ28" i="564"/>
  <c r="FY28" i="564"/>
  <c r="GC27" i="564"/>
  <c r="GB27" i="564"/>
  <c r="GA27" i="564"/>
  <c r="FZ27" i="564"/>
  <c r="FY27" i="564"/>
  <c r="GC26" i="564"/>
  <c r="GB26" i="564"/>
  <c r="GA26" i="564"/>
  <c r="FZ26" i="564"/>
  <c r="FY26" i="564"/>
  <c r="GC25" i="564"/>
  <c r="GB25" i="564"/>
  <c r="GA25" i="564"/>
  <c r="FZ25" i="564"/>
  <c r="FY25" i="564"/>
  <c r="GC24" i="564"/>
  <c r="GB24" i="564"/>
  <c r="GA24" i="564"/>
  <c r="FZ24" i="564"/>
  <c r="FY24" i="564"/>
  <c r="GC23" i="564"/>
  <c r="GB23" i="564"/>
  <c r="GA23" i="564"/>
  <c r="FZ23" i="564"/>
  <c r="FY23" i="564"/>
  <c r="GC22" i="564"/>
  <c r="GB22" i="564"/>
  <c r="GA22" i="564"/>
  <c r="FZ22" i="564"/>
  <c r="FY22" i="564"/>
  <c r="GC21" i="564"/>
  <c r="GB21" i="564"/>
  <c r="GA21" i="564"/>
  <c r="FZ21" i="564"/>
  <c r="FY21" i="564"/>
  <c r="GC20" i="564"/>
  <c r="GB20" i="564"/>
  <c r="GA20" i="564"/>
  <c r="FZ20" i="564"/>
  <c r="FY20" i="564"/>
  <c r="GC19" i="564"/>
  <c r="GB19" i="564"/>
  <c r="GA19" i="564"/>
  <c r="FZ19" i="564"/>
  <c r="FY19" i="564"/>
  <c r="GC18" i="564"/>
  <c r="GB18" i="564"/>
  <c r="GA18" i="564"/>
  <c r="FZ18" i="564"/>
  <c r="FY18" i="564"/>
  <c r="GC17" i="564"/>
  <c r="GB17" i="564"/>
  <c r="GA17" i="564"/>
  <c r="FZ17" i="564"/>
  <c r="FY17" i="564"/>
  <c r="GC16" i="564"/>
  <c r="GB16" i="564"/>
  <c r="GA16" i="564"/>
  <c r="FZ16" i="564"/>
  <c r="FY16" i="564"/>
  <c r="GC15" i="564"/>
  <c r="GB15" i="564"/>
  <c r="GA15" i="564"/>
  <c r="FZ15" i="564"/>
  <c r="FY15" i="564"/>
  <c r="GC14" i="564"/>
  <c r="GB14" i="564"/>
  <c r="GA14" i="564"/>
  <c r="FZ14" i="564"/>
  <c r="FY14" i="564"/>
  <c r="GC13" i="564"/>
  <c r="GB13" i="564"/>
  <c r="GA13" i="564"/>
  <c r="FZ13" i="564"/>
  <c r="FY13" i="564"/>
  <c r="GC12" i="564"/>
  <c r="GB12" i="564"/>
  <c r="GA12" i="564"/>
  <c r="FZ12" i="564"/>
  <c r="FY12" i="564"/>
  <c r="GC11" i="564"/>
  <c r="GB11" i="564"/>
  <c r="GA11" i="564"/>
  <c r="FZ11" i="564"/>
  <c r="FY11" i="564"/>
  <c r="GC10" i="564"/>
  <c r="GB10" i="564"/>
  <c r="GA10" i="564"/>
  <c r="FZ10" i="564"/>
  <c r="FY10" i="564"/>
  <c r="GC9" i="564"/>
  <c r="GB9" i="564"/>
  <c r="GA9" i="564"/>
  <c r="FZ9" i="564"/>
  <c r="FY9" i="564"/>
  <c r="GC8" i="564"/>
  <c r="GB8" i="564"/>
  <c r="GA8" i="564"/>
  <c r="FZ8" i="564"/>
  <c r="FY8" i="564"/>
  <c r="GC7" i="564"/>
  <c r="GB7" i="564"/>
  <c r="GA7" i="564"/>
  <c r="FZ7" i="564"/>
  <c r="FY7" i="564"/>
  <c r="GC6" i="564"/>
  <c r="GB6" i="564"/>
  <c r="GA6" i="564"/>
  <c r="FZ6" i="564"/>
  <c r="FY6" i="564"/>
  <c r="GC5" i="564"/>
  <c r="GB5" i="564"/>
  <c r="GA5" i="564"/>
  <c r="FZ5" i="564"/>
  <c r="FY5" i="564"/>
  <c r="GC3" i="564"/>
  <c r="GB3" i="564"/>
  <c r="GA3" i="564"/>
  <c r="FZ3" i="564"/>
  <c r="FY3" i="564"/>
  <c r="FW163" i="564"/>
  <c r="FV163" i="564"/>
  <c r="FU163" i="564"/>
  <c r="FT163" i="564"/>
  <c r="FS163" i="564"/>
  <c r="FW162" i="564"/>
  <c r="FV162" i="564"/>
  <c r="FU162" i="564"/>
  <c r="FT162" i="564"/>
  <c r="FS162" i="564"/>
  <c r="FW161" i="564"/>
  <c r="FV161" i="564"/>
  <c r="FU161" i="564"/>
  <c r="FT161" i="564"/>
  <c r="FS161" i="564"/>
  <c r="FW160" i="564"/>
  <c r="FV160" i="564"/>
  <c r="FU160" i="564"/>
  <c r="FT160" i="564"/>
  <c r="FS160" i="564"/>
  <c r="FW159" i="564"/>
  <c r="FV159" i="564"/>
  <c r="FU159" i="564"/>
  <c r="FT159" i="564"/>
  <c r="FS159" i="564"/>
  <c r="FW158" i="564"/>
  <c r="FV158" i="564"/>
  <c r="FU158" i="564"/>
  <c r="FT158" i="564"/>
  <c r="FS158" i="564"/>
  <c r="FW157" i="564"/>
  <c r="FV157" i="564"/>
  <c r="FU157" i="564"/>
  <c r="FT157" i="564"/>
  <c r="FS157" i="564"/>
  <c r="FW156" i="564"/>
  <c r="FV156" i="564"/>
  <c r="FU156" i="564"/>
  <c r="FT156" i="564"/>
  <c r="FS156" i="564"/>
  <c r="FW155" i="564"/>
  <c r="FV155" i="564"/>
  <c r="FU155" i="564"/>
  <c r="FT155" i="564"/>
  <c r="FS155" i="564"/>
  <c r="FW154" i="564"/>
  <c r="FV154" i="564"/>
  <c r="FU154" i="564"/>
  <c r="FT154" i="564"/>
  <c r="FS154" i="564"/>
  <c r="FW153" i="564"/>
  <c r="FV153" i="564"/>
  <c r="FU153" i="564"/>
  <c r="FT153" i="564"/>
  <c r="FS153" i="564"/>
  <c r="FW152" i="564"/>
  <c r="FV152" i="564"/>
  <c r="FU152" i="564"/>
  <c r="FT152" i="564"/>
  <c r="FS152" i="564"/>
  <c r="FW151" i="564"/>
  <c r="FV151" i="564"/>
  <c r="FU151" i="564"/>
  <c r="FT151" i="564"/>
  <c r="FS151" i="564"/>
  <c r="FW150" i="564"/>
  <c r="FV150" i="564"/>
  <c r="FU150" i="564"/>
  <c r="FT150" i="564"/>
  <c r="FS150" i="564"/>
  <c r="FW149" i="564"/>
  <c r="FV149" i="564"/>
  <c r="FU149" i="564"/>
  <c r="FT149" i="564"/>
  <c r="FS149" i="564"/>
  <c r="FW148" i="564"/>
  <c r="FV148" i="564"/>
  <c r="FU148" i="564"/>
  <c r="FT148" i="564"/>
  <c r="FS148" i="564"/>
  <c r="FW147" i="564"/>
  <c r="FV147" i="564"/>
  <c r="FU147" i="564"/>
  <c r="FT147" i="564"/>
  <c r="FS147" i="564"/>
  <c r="FW146" i="564"/>
  <c r="FV146" i="564"/>
  <c r="FU146" i="564"/>
  <c r="FT146" i="564"/>
  <c r="FS146" i="564"/>
  <c r="FW145" i="564"/>
  <c r="FV145" i="564"/>
  <c r="FU145" i="564"/>
  <c r="FT145" i="564"/>
  <c r="FS145" i="564"/>
  <c r="FW144" i="564"/>
  <c r="FV144" i="564"/>
  <c r="FU144" i="564"/>
  <c r="FT144" i="564"/>
  <c r="FS144" i="564"/>
  <c r="FW143" i="564"/>
  <c r="FV143" i="564"/>
  <c r="FU143" i="564"/>
  <c r="FT143" i="564"/>
  <c r="FS143" i="564"/>
  <c r="FW142" i="564"/>
  <c r="FV142" i="564"/>
  <c r="FU142" i="564"/>
  <c r="FT142" i="564"/>
  <c r="FS142" i="564"/>
  <c r="FW141" i="564"/>
  <c r="FV141" i="564"/>
  <c r="FU141" i="564"/>
  <c r="FT141" i="564"/>
  <c r="FS141" i="564"/>
  <c r="FW140" i="564"/>
  <c r="FV140" i="564"/>
  <c r="FU140" i="564"/>
  <c r="FT140" i="564"/>
  <c r="FS140" i="564"/>
  <c r="FW139" i="564"/>
  <c r="FV139" i="564"/>
  <c r="FU139" i="564"/>
  <c r="FT139" i="564"/>
  <c r="FS139" i="564"/>
  <c r="FW138" i="564"/>
  <c r="FV138" i="564"/>
  <c r="FU138" i="564"/>
  <c r="FT138" i="564"/>
  <c r="FS138" i="564"/>
  <c r="FW137" i="564"/>
  <c r="FV137" i="564"/>
  <c r="FU137" i="564"/>
  <c r="FT137" i="564"/>
  <c r="FS137" i="564"/>
  <c r="FW136" i="564"/>
  <c r="FV136" i="564"/>
  <c r="FU136" i="564"/>
  <c r="FT136" i="564"/>
  <c r="FS136" i="564"/>
  <c r="FW135" i="564"/>
  <c r="FV135" i="564"/>
  <c r="FU135" i="564"/>
  <c r="FT135" i="564"/>
  <c r="FS135" i="564"/>
  <c r="FW134" i="564"/>
  <c r="FV134" i="564"/>
  <c r="FU134" i="564"/>
  <c r="FT134" i="564"/>
  <c r="FS134" i="564"/>
  <c r="FW133" i="564"/>
  <c r="FV133" i="564"/>
  <c r="FU133" i="564"/>
  <c r="FT133" i="564"/>
  <c r="FS133" i="564"/>
  <c r="FW132" i="564"/>
  <c r="FV132" i="564"/>
  <c r="FU132" i="564"/>
  <c r="FT132" i="564"/>
  <c r="FS132" i="564"/>
  <c r="FW131" i="564"/>
  <c r="FV131" i="564"/>
  <c r="FU131" i="564"/>
  <c r="FT131" i="564"/>
  <c r="FS131" i="564"/>
  <c r="FW130" i="564"/>
  <c r="FV130" i="564"/>
  <c r="FU130" i="564"/>
  <c r="FT130" i="564"/>
  <c r="FS130" i="564"/>
  <c r="FW129" i="564"/>
  <c r="FV129" i="564"/>
  <c r="FU129" i="564"/>
  <c r="FT129" i="564"/>
  <c r="FS129" i="564"/>
  <c r="FW128" i="564"/>
  <c r="FV128" i="564"/>
  <c r="FU128" i="564"/>
  <c r="FT128" i="564"/>
  <c r="FS128" i="564"/>
  <c r="FW127" i="564"/>
  <c r="FV127" i="564"/>
  <c r="FU127" i="564"/>
  <c r="FT127" i="564"/>
  <c r="FS127" i="564"/>
  <c r="FW126" i="564"/>
  <c r="FV126" i="564"/>
  <c r="FU126" i="564"/>
  <c r="FT126" i="564"/>
  <c r="FS126" i="564"/>
  <c r="FW125" i="564"/>
  <c r="FV125" i="564"/>
  <c r="FU125" i="564"/>
  <c r="FT125" i="564"/>
  <c r="FS125" i="564"/>
  <c r="FW124" i="564"/>
  <c r="FV124" i="564"/>
  <c r="FU124" i="564"/>
  <c r="FT124" i="564"/>
  <c r="FS124" i="564"/>
  <c r="FW123" i="564"/>
  <c r="FV123" i="564"/>
  <c r="FU123" i="564"/>
  <c r="FT123" i="564"/>
  <c r="FS123" i="564"/>
  <c r="FW122" i="564"/>
  <c r="FV122" i="564"/>
  <c r="FU122" i="564"/>
  <c r="FT122" i="564"/>
  <c r="FS122" i="564"/>
  <c r="FW121" i="564"/>
  <c r="FV121" i="564"/>
  <c r="FU121" i="564"/>
  <c r="FT121" i="564"/>
  <c r="FS121" i="564"/>
  <c r="FW120" i="564"/>
  <c r="FV120" i="564"/>
  <c r="FU120" i="564"/>
  <c r="FT120" i="564"/>
  <c r="FS120" i="564"/>
  <c r="FW119" i="564"/>
  <c r="FV119" i="564"/>
  <c r="FU119" i="564"/>
  <c r="FT119" i="564"/>
  <c r="FS119" i="564"/>
  <c r="FW118" i="564"/>
  <c r="FV118" i="564"/>
  <c r="FU118" i="564"/>
  <c r="FT118" i="564"/>
  <c r="FS118" i="564"/>
  <c r="FW117" i="564"/>
  <c r="FV117" i="564"/>
  <c r="FU117" i="564"/>
  <c r="FT117" i="564"/>
  <c r="FS117" i="564"/>
  <c r="FW116" i="564"/>
  <c r="FV116" i="564"/>
  <c r="FU116" i="564"/>
  <c r="FT116" i="564"/>
  <c r="FS116" i="564"/>
  <c r="FW115" i="564"/>
  <c r="FV115" i="564"/>
  <c r="FU115" i="564"/>
  <c r="FT115" i="564"/>
  <c r="FS115" i="564"/>
  <c r="FW114" i="564"/>
  <c r="FV114" i="564"/>
  <c r="FU114" i="564"/>
  <c r="FT114" i="564"/>
  <c r="FS114" i="564"/>
  <c r="FW113" i="564"/>
  <c r="FV113" i="564"/>
  <c r="FU113" i="564"/>
  <c r="FT113" i="564"/>
  <c r="FS113" i="564"/>
  <c r="FW112" i="564"/>
  <c r="FV112" i="564"/>
  <c r="FU112" i="564"/>
  <c r="FT112" i="564"/>
  <c r="FS112" i="564"/>
  <c r="FW111" i="564"/>
  <c r="FV111" i="564"/>
  <c r="FU111" i="564"/>
  <c r="FT111" i="564"/>
  <c r="FS111" i="564"/>
  <c r="FW110" i="564"/>
  <c r="FV110" i="564"/>
  <c r="FU110" i="564"/>
  <c r="FT110" i="564"/>
  <c r="FS110" i="564"/>
  <c r="FW109" i="564"/>
  <c r="FV109" i="564"/>
  <c r="FU109" i="564"/>
  <c r="FT109" i="564"/>
  <c r="FS109" i="564"/>
  <c r="FW108" i="564"/>
  <c r="FV108" i="564"/>
  <c r="FU108" i="564"/>
  <c r="FT108" i="564"/>
  <c r="FS108" i="564"/>
  <c r="FW107" i="564"/>
  <c r="FV107" i="564"/>
  <c r="FU107" i="564"/>
  <c r="FT107" i="564"/>
  <c r="FS107" i="564"/>
  <c r="FW106" i="564"/>
  <c r="FV106" i="564"/>
  <c r="FU106" i="564"/>
  <c r="FT106" i="564"/>
  <c r="FS106" i="564"/>
  <c r="FW105" i="564"/>
  <c r="FV105" i="564"/>
  <c r="FU105" i="564"/>
  <c r="FT105" i="564"/>
  <c r="FS105" i="564"/>
  <c r="FW104" i="564"/>
  <c r="FV104" i="564"/>
  <c r="FU104" i="564"/>
  <c r="FT104" i="564"/>
  <c r="FS104" i="564"/>
  <c r="FW103" i="564"/>
  <c r="FV103" i="564"/>
  <c r="FU103" i="564"/>
  <c r="FT103" i="564"/>
  <c r="FS103" i="564"/>
  <c r="FW102" i="564"/>
  <c r="FV102" i="564"/>
  <c r="FU102" i="564"/>
  <c r="FT102" i="564"/>
  <c r="FS102" i="564"/>
  <c r="FW101" i="564"/>
  <c r="FV101" i="564"/>
  <c r="FU101" i="564"/>
  <c r="FT101" i="564"/>
  <c r="FS101" i="564"/>
  <c r="FW100" i="564"/>
  <c r="FV100" i="564"/>
  <c r="FU100" i="564"/>
  <c r="FT100" i="564"/>
  <c r="FS100" i="564"/>
  <c r="FW99" i="564"/>
  <c r="FV99" i="564"/>
  <c r="FU99" i="564"/>
  <c r="FT99" i="564"/>
  <c r="FS99" i="564"/>
  <c r="FW98" i="564"/>
  <c r="FV98" i="564"/>
  <c r="FU98" i="564"/>
  <c r="FT98" i="564"/>
  <c r="FS98" i="564"/>
  <c r="FW97" i="564"/>
  <c r="FV97" i="564"/>
  <c r="FU97" i="564"/>
  <c r="FT97" i="564"/>
  <c r="FS97" i="564"/>
  <c r="FW96" i="564"/>
  <c r="FV96" i="564"/>
  <c r="FU96" i="564"/>
  <c r="FT96" i="564"/>
  <c r="FS96" i="564"/>
  <c r="FW95" i="564"/>
  <c r="FV95" i="564"/>
  <c r="FU95" i="564"/>
  <c r="FT95" i="564"/>
  <c r="FS95" i="564"/>
  <c r="FW94" i="564"/>
  <c r="FV94" i="564"/>
  <c r="FU94" i="564"/>
  <c r="FT94" i="564"/>
  <c r="FS94" i="564"/>
  <c r="FW93" i="564"/>
  <c r="FV93" i="564"/>
  <c r="FU93" i="564"/>
  <c r="FT93" i="564"/>
  <c r="FS93" i="564"/>
  <c r="FW92" i="564"/>
  <c r="FV92" i="564"/>
  <c r="FU92" i="564"/>
  <c r="FT92" i="564"/>
  <c r="FS92" i="564"/>
  <c r="FW91" i="564"/>
  <c r="FV91" i="564"/>
  <c r="FU91" i="564"/>
  <c r="FT91" i="564"/>
  <c r="FS91" i="564"/>
  <c r="FW90" i="564"/>
  <c r="FV90" i="564"/>
  <c r="FU90" i="564"/>
  <c r="FT90" i="564"/>
  <c r="FS90" i="564"/>
  <c r="FW89" i="564"/>
  <c r="FV89" i="564"/>
  <c r="FU89" i="564"/>
  <c r="FT89" i="564"/>
  <c r="FS89" i="564"/>
  <c r="FW88" i="564"/>
  <c r="FV88" i="564"/>
  <c r="FU88" i="564"/>
  <c r="FT88" i="564"/>
  <c r="FS88" i="564"/>
  <c r="FW87" i="564"/>
  <c r="FV87" i="564"/>
  <c r="FU87" i="564"/>
  <c r="FT87" i="564"/>
  <c r="FS87" i="564"/>
  <c r="FW86" i="564"/>
  <c r="FV86" i="564"/>
  <c r="FU86" i="564"/>
  <c r="FT86" i="564"/>
  <c r="FS86" i="564"/>
  <c r="FW85" i="564"/>
  <c r="FV85" i="564"/>
  <c r="FU85" i="564"/>
  <c r="FT85" i="564"/>
  <c r="FS85" i="564"/>
  <c r="FW84" i="564"/>
  <c r="FV84" i="564"/>
  <c r="FU84" i="564"/>
  <c r="FT84" i="564"/>
  <c r="FS84" i="564"/>
  <c r="FW83" i="564"/>
  <c r="FV83" i="564"/>
  <c r="FU83" i="564"/>
  <c r="FT83" i="564"/>
  <c r="FS83" i="564"/>
  <c r="FW82" i="564"/>
  <c r="FV82" i="564"/>
  <c r="FU82" i="564"/>
  <c r="FT82" i="564"/>
  <c r="FS82" i="564"/>
  <c r="FW81" i="564"/>
  <c r="FV81" i="564"/>
  <c r="FU81" i="564"/>
  <c r="FT81" i="564"/>
  <c r="FS81" i="564"/>
  <c r="FW80" i="564"/>
  <c r="FV80" i="564"/>
  <c r="FU80" i="564"/>
  <c r="FT80" i="564"/>
  <c r="FS80" i="564"/>
  <c r="FW79" i="564"/>
  <c r="FV79" i="564"/>
  <c r="FU79" i="564"/>
  <c r="FT79" i="564"/>
  <c r="FS79" i="564"/>
  <c r="FW78" i="564"/>
  <c r="FV78" i="564"/>
  <c r="FU78" i="564"/>
  <c r="FT78" i="564"/>
  <c r="FS78" i="564"/>
  <c r="FW77" i="564"/>
  <c r="FV77" i="564"/>
  <c r="FU77" i="564"/>
  <c r="FT77" i="564"/>
  <c r="FS77" i="564"/>
  <c r="FW76" i="564"/>
  <c r="FV76" i="564"/>
  <c r="FU76" i="564"/>
  <c r="FT76" i="564"/>
  <c r="FS76" i="564"/>
  <c r="FW75" i="564"/>
  <c r="FV75" i="564"/>
  <c r="FU75" i="564"/>
  <c r="FT75" i="564"/>
  <c r="FS75" i="564"/>
  <c r="FW74" i="564"/>
  <c r="FV74" i="564"/>
  <c r="FU74" i="564"/>
  <c r="FT74" i="564"/>
  <c r="FS74" i="564"/>
  <c r="FW73" i="564"/>
  <c r="FV73" i="564"/>
  <c r="FU73" i="564"/>
  <c r="FT73" i="564"/>
  <c r="FS73" i="564"/>
  <c r="FW72" i="564"/>
  <c r="FV72" i="564"/>
  <c r="FU72" i="564"/>
  <c r="FT72" i="564"/>
  <c r="FS72" i="564"/>
  <c r="FW71" i="564"/>
  <c r="FV71" i="564"/>
  <c r="FU71" i="564"/>
  <c r="FT71" i="564"/>
  <c r="FS71" i="564"/>
  <c r="FW70" i="564"/>
  <c r="FV70" i="564"/>
  <c r="FU70" i="564"/>
  <c r="FT70" i="564"/>
  <c r="FS70" i="564"/>
  <c r="FW69" i="564"/>
  <c r="FV69" i="564"/>
  <c r="FU69" i="564"/>
  <c r="FT69" i="564"/>
  <c r="FS69" i="564"/>
  <c r="FW68" i="564"/>
  <c r="FV68" i="564"/>
  <c r="FU68" i="564"/>
  <c r="FT68" i="564"/>
  <c r="FS68" i="564"/>
  <c r="FW67" i="564"/>
  <c r="FV67" i="564"/>
  <c r="FU67" i="564"/>
  <c r="FT67" i="564"/>
  <c r="FS67" i="564"/>
  <c r="FW66" i="564"/>
  <c r="FV66" i="564"/>
  <c r="FU66" i="564"/>
  <c r="FT66" i="564"/>
  <c r="FS66" i="564"/>
  <c r="FW65" i="564"/>
  <c r="FV65" i="564"/>
  <c r="FU65" i="564"/>
  <c r="FT65" i="564"/>
  <c r="FS65" i="564"/>
  <c r="FW64" i="564"/>
  <c r="FV64" i="564"/>
  <c r="FU64" i="564"/>
  <c r="FT64" i="564"/>
  <c r="FS64" i="564"/>
  <c r="FW63" i="564"/>
  <c r="FV63" i="564"/>
  <c r="FU63" i="564"/>
  <c r="FT63" i="564"/>
  <c r="FS63" i="564"/>
  <c r="FW62" i="564"/>
  <c r="FV62" i="564"/>
  <c r="FU62" i="564"/>
  <c r="FT62" i="564"/>
  <c r="FS62" i="564"/>
  <c r="FW61" i="564"/>
  <c r="FV61" i="564"/>
  <c r="FU61" i="564"/>
  <c r="FT61" i="564"/>
  <c r="FS61" i="564"/>
  <c r="FW60" i="564"/>
  <c r="FV60" i="564"/>
  <c r="FU60" i="564"/>
  <c r="FT60" i="564"/>
  <c r="FS60" i="564"/>
  <c r="FW59" i="564"/>
  <c r="FV59" i="564"/>
  <c r="FU59" i="564"/>
  <c r="FT59" i="564"/>
  <c r="FS59" i="564"/>
  <c r="FW58" i="564"/>
  <c r="FV58" i="564"/>
  <c r="FU58" i="564"/>
  <c r="FT58" i="564"/>
  <c r="FS58" i="564"/>
  <c r="FW57" i="564"/>
  <c r="FV57" i="564"/>
  <c r="FU57" i="564"/>
  <c r="FT57" i="564"/>
  <c r="FS57" i="564"/>
  <c r="FW56" i="564"/>
  <c r="FV56" i="564"/>
  <c r="FU56" i="564"/>
  <c r="FT56" i="564"/>
  <c r="FS56" i="564"/>
  <c r="FW55" i="564"/>
  <c r="FV55" i="564"/>
  <c r="FU55" i="564"/>
  <c r="FT55" i="564"/>
  <c r="FS55" i="564"/>
  <c r="FW54" i="564"/>
  <c r="FV54" i="564"/>
  <c r="FU54" i="564"/>
  <c r="FT54" i="564"/>
  <c r="FS54" i="564"/>
  <c r="FW53" i="564"/>
  <c r="FV53" i="564"/>
  <c r="FU53" i="564"/>
  <c r="FT53" i="564"/>
  <c r="FS53" i="564"/>
  <c r="FW52" i="564"/>
  <c r="FV52" i="564"/>
  <c r="FU52" i="564"/>
  <c r="FT52" i="564"/>
  <c r="FS52" i="564"/>
  <c r="FW51" i="564"/>
  <c r="FV51" i="564"/>
  <c r="FU51" i="564"/>
  <c r="FT51" i="564"/>
  <c r="FS51" i="564"/>
  <c r="FW50" i="564"/>
  <c r="FV50" i="564"/>
  <c r="FU50" i="564"/>
  <c r="FT50" i="564"/>
  <c r="FS50" i="564"/>
  <c r="FW49" i="564"/>
  <c r="FV49" i="564"/>
  <c r="FU49" i="564"/>
  <c r="FT49" i="564"/>
  <c r="FS49" i="564"/>
  <c r="FW48" i="564"/>
  <c r="FV48" i="564"/>
  <c r="FU48" i="564"/>
  <c r="FT48" i="564"/>
  <c r="FS48" i="564"/>
  <c r="FW47" i="564"/>
  <c r="FV47" i="564"/>
  <c r="FU47" i="564"/>
  <c r="FT47" i="564"/>
  <c r="FS47" i="564"/>
  <c r="FW46" i="564"/>
  <c r="FV46" i="564"/>
  <c r="FU46" i="564"/>
  <c r="FT46" i="564"/>
  <c r="FS46" i="564"/>
  <c r="FW45" i="564"/>
  <c r="FV45" i="564"/>
  <c r="FU45" i="564"/>
  <c r="FT45" i="564"/>
  <c r="FS45" i="564"/>
  <c r="FW44" i="564"/>
  <c r="FV44" i="564"/>
  <c r="FU44" i="564"/>
  <c r="FT44" i="564"/>
  <c r="FS44" i="564"/>
  <c r="FW43" i="564"/>
  <c r="FV43" i="564"/>
  <c r="FU43" i="564"/>
  <c r="FT43" i="564"/>
  <c r="FS43" i="564"/>
  <c r="FW42" i="564"/>
  <c r="FV42" i="564"/>
  <c r="FU42" i="564"/>
  <c r="FT42" i="564"/>
  <c r="FS42" i="564"/>
  <c r="FW41" i="564"/>
  <c r="FV41" i="564"/>
  <c r="FU41" i="564"/>
  <c r="FT41" i="564"/>
  <c r="FS41" i="564"/>
  <c r="FW40" i="564"/>
  <c r="FV40" i="564"/>
  <c r="FU40" i="564"/>
  <c r="FT40" i="564"/>
  <c r="FS40" i="564"/>
  <c r="FW39" i="564"/>
  <c r="FV39" i="564"/>
  <c r="FU39" i="564"/>
  <c r="FT39" i="564"/>
  <c r="FS39" i="564"/>
  <c r="FW38" i="564"/>
  <c r="FV38" i="564"/>
  <c r="FU38" i="564"/>
  <c r="FT38" i="564"/>
  <c r="FS38" i="564"/>
  <c r="FW37" i="564"/>
  <c r="FV37" i="564"/>
  <c r="FU37" i="564"/>
  <c r="FT37" i="564"/>
  <c r="FS37" i="564"/>
  <c r="FW36" i="564"/>
  <c r="FV36" i="564"/>
  <c r="FU36" i="564"/>
  <c r="FT36" i="564"/>
  <c r="FS36" i="564"/>
  <c r="FW35" i="564"/>
  <c r="FV35" i="564"/>
  <c r="FU35" i="564"/>
  <c r="FT35" i="564"/>
  <c r="FS35" i="564"/>
  <c r="FW34" i="564"/>
  <c r="FV34" i="564"/>
  <c r="FU34" i="564"/>
  <c r="FT34" i="564"/>
  <c r="FS34" i="564"/>
  <c r="FW33" i="564"/>
  <c r="FV33" i="564"/>
  <c r="FU33" i="564"/>
  <c r="FT33" i="564"/>
  <c r="FS33" i="564"/>
  <c r="FW32" i="564"/>
  <c r="FV32" i="564"/>
  <c r="FU32" i="564"/>
  <c r="FT32" i="564"/>
  <c r="FS32" i="564"/>
  <c r="FW31" i="564"/>
  <c r="FV31" i="564"/>
  <c r="FU31" i="564"/>
  <c r="FT31" i="564"/>
  <c r="FS31" i="564"/>
  <c r="FW30" i="564"/>
  <c r="FV30" i="564"/>
  <c r="FU30" i="564"/>
  <c r="FT30" i="564"/>
  <c r="FS30" i="564"/>
  <c r="FW29" i="564"/>
  <c r="FV29" i="564"/>
  <c r="FU29" i="564"/>
  <c r="FT29" i="564"/>
  <c r="FS29" i="564"/>
  <c r="FW28" i="564"/>
  <c r="FV28" i="564"/>
  <c r="FU28" i="564"/>
  <c r="FT28" i="564"/>
  <c r="FS28" i="564"/>
  <c r="FW27" i="564"/>
  <c r="FV27" i="564"/>
  <c r="FU27" i="564"/>
  <c r="FT27" i="564"/>
  <c r="FS27" i="564"/>
  <c r="FW26" i="564"/>
  <c r="FV26" i="564"/>
  <c r="FU26" i="564"/>
  <c r="FT26" i="564"/>
  <c r="FS26" i="564"/>
  <c r="FW25" i="564"/>
  <c r="FV25" i="564"/>
  <c r="FU25" i="564"/>
  <c r="FT25" i="564"/>
  <c r="FS25" i="564"/>
  <c r="FW24" i="564"/>
  <c r="FV24" i="564"/>
  <c r="FU24" i="564"/>
  <c r="FT24" i="564"/>
  <c r="FS24" i="564"/>
  <c r="FW23" i="564"/>
  <c r="FV23" i="564"/>
  <c r="FU23" i="564"/>
  <c r="FT23" i="564"/>
  <c r="FS23" i="564"/>
  <c r="FW22" i="564"/>
  <c r="FV22" i="564"/>
  <c r="FU22" i="564"/>
  <c r="FT22" i="564"/>
  <c r="FS22" i="564"/>
  <c r="FW21" i="564"/>
  <c r="FV21" i="564"/>
  <c r="FU21" i="564"/>
  <c r="FT21" i="564"/>
  <c r="FS21" i="564"/>
  <c r="FW20" i="564"/>
  <c r="FV20" i="564"/>
  <c r="FU20" i="564"/>
  <c r="FT20" i="564"/>
  <c r="FS20" i="564"/>
  <c r="FW19" i="564"/>
  <c r="FV19" i="564"/>
  <c r="FU19" i="564"/>
  <c r="FT19" i="564"/>
  <c r="FS19" i="564"/>
  <c r="FW18" i="564"/>
  <c r="FV18" i="564"/>
  <c r="FU18" i="564"/>
  <c r="FT18" i="564"/>
  <c r="FS18" i="564"/>
  <c r="FW17" i="564"/>
  <c r="FV17" i="564"/>
  <c r="FU17" i="564"/>
  <c r="FT17" i="564"/>
  <c r="FS17" i="564"/>
  <c r="FW16" i="564"/>
  <c r="FV16" i="564"/>
  <c r="FU16" i="564"/>
  <c r="FT16" i="564"/>
  <c r="FS16" i="564"/>
  <c r="FW15" i="564"/>
  <c r="FV15" i="564"/>
  <c r="FU15" i="564"/>
  <c r="FT15" i="564"/>
  <c r="FS15" i="564"/>
  <c r="FW14" i="564"/>
  <c r="FV14" i="564"/>
  <c r="FU14" i="564"/>
  <c r="FT14" i="564"/>
  <c r="FS14" i="564"/>
  <c r="FW13" i="564"/>
  <c r="FV13" i="564"/>
  <c r="FU13" i="564"/>
  <c r="FT13" i="564"/>
  <c r="FS13" i="564"/>
  <c r="FW12" i="564"/>
  <c r="FV12" i="564"/>
  <c r="FU12" i="564"/>
  <c r="FT12" i="564"/>
  <c r="FS12" i="564"/>
  <c r="FW11" i="564"/>
  <c r="FV11" i="564"/>
  <c r="FU11" i="564"/>
  <c r="FT11" i="564"/>
  <c r="FS11" i="564"/>
  <c r="FW10" i="564"/>
  <c r="FV10" i="564"/>
  <c r="FU10" i="564"/>
  <c r="FT10" i="564"/>
  <c r="FS10" i="564"/>
  <c r="FW9" i="564"/>
  <c r="FV9" i="564"/>
  <c r="FU9" i="564"/>
  <c r="FT9" i="564"/>
  <c r="FS9" i="564"/>
  <c r="FW8" i="564"/>
  <c r="FV8" i="564"/>
  <c r="FU8" i="564"/>
  <c r="FT8" i="564"/>
  <c r="FS8" i="564"/>
  <c r="FW7" i="564"/>
  <c r="FV7" i="564"/>
  <c r="FU7" i="564"/>
  <c r="FT7" i="564"/>
  <c r="FS7" i="564"/>
  <c r="FW6" i="564"/>
  <c r="FV6" i="564"/>
  <c r="FU6" i="564"/>
  <c r="FT6" i="564"/>
  <c r="FS6" i="564"/>
  <c r="FW5" i="564"/>
  <c r="FV5" i="564"/>
  <c r="FU5" i="564"/>
  <c r="FT5" i="564"/>
  <c r="FS5" i="564"/>
  <c r="FW3" i="564"/>
  <c r="FV3" i="564"/>
  <c r="FU3" i="564"/>
  <c r="FT3" i="564"/>
  <c r="FS3" i="564"/>
  <c r="FQ163" i="564"/>
  <c r="FP163" i="564"/>
  <c r="FO163" i="564"/>
  <c r="FN163" i="564"/>
  <c r="FM163" i="564"/>
  <c r="FQ162" i="564"/>
  <c r="FP162" i="564"/>
  <c r="FO162" i="564"/>
  <c r="FN162" i="564"/>
  <c r="FM162" i="564"/>
  <c r="FQ161" i="564"/>
  <c r="FP161" i="564"/>
  <c r="FO161" i="564"/>
  <c r="FN161" i="564"/>
  <c r="FM161" i="564"/>
  <c r="FQ160" i="564"/>
  <c r="FP160" i="564"/>
  <c r="FO160" i="564"/>
  <c r="FN160" i="564"/>
  <c r="FM160" i="564"/>
  <c r="FQ159" i="564"/>
  <c r="FP159" i="564"/>
  <c r="FO159" i="564"/>
  <c r="FN159" i="564"/>
  <c r="FM159" i="564"/>
  <c r="FQ158" i="564"/>
  <c r="FP158" i="564"/>
  <c r="FO158" i="564"/>
  <c r="FN158" i="564"/>
  <c r="FM158" i="564"/>
  <c r="FQ157" i="564"/>
  <c r="FP157" i="564"/>
  <c r="FO157" i="564"/>
  <c r="FN157" i="564"/>
  <c r="FM157" i="564"/>
  <c r="FQ156" i="564"/>
  <c r="FP156" i="564"/>
  <c r="FO156" i="564"/>
  <c r="FN156" i="564"/>
  <c r="FM156" i="564"/>
  <c r="FQ155" i="564"/>
  <c r="FP155" i="564"/>
  <c r="FO155" i="564"/>
  <c r="FN155" i="564"/>
  <c r="FM155" i="564"/>
  <c r="FQ154" i="564"/>
  <c r="FP154" i="564"/>
  <c r="FO154" i="564"/>
  <c r="FN154" i="564"/>
  <c r="FM154" i="564"/>
  <c r="FQ153" i="564"/>
  <c r="FP153" i="564"/>
  <c r="FO153" i="564"/>
  <c r="FN153" i="564"/>
  <c r="FM153" i="564"/>
  <c r="FQ152" i="564"/>
  <c r="FP152" i="564"/>
  <c r="FO152" i="564"/>
  <c r="FN152" i="564"/>
  <c r="FM152" i="564"/>
  <c r="FQ151" i="564"/>
  <c r="FP151" i="564"/>
  <c r="FO151" i="564"/>
  <c r="FN151" i="564"/>
  <c r="FM151" i="564"/>
  <c r="FQ150" i="564"/>
  <c r="FP150" i="564"/>
  <c r="FO150" i="564"/>
  <c r="FN150" i="564"/>
  <c r="FM150" i="564"/>
  <c r="FQ149" i="564"/>
  <c r="FP149" i="564"/>
  <c r="FO149" i="564"/>
  <c r="FN149" i="564"/>
  <c r="FM149" i="564"/>
  <c r="FQ148" i="564"/>
  <c r="FP148" i="564"/>
  <c r="FO148" i="564"/>
  <c r="FN148" i="564"/>
  <c r="FM148" i="564"/>
  <c r="FQ147" i="564"/>
  <c r="FP147" i="564"/>
  <c r="FO147" i="564"/>
  <c r="FN147" i="564"/>
  <c r="FM147" i="564"/>
  <c r="FQ146" i="564"/>
  <c r="FP146" i="564"/>
  <c r="FO146" i="564"/>
  <c r="FN146" i="564"/>
  <c r="FM146" i="564"/>
  <c r="FQ145" i="564"/>
  <c r="FP145" i="564"/>
  <c r="FO145" i="564"/>
  <c r="FN145" i="564"/>
  <c r="FM145" i="564"/>
  <c r="FQ144" i="564"/>
  <c r="FP144" i="564"/>
  <c r="FO144" i="564"/>
  <c r="FN144" i="564"/>
  <c r="FM144" i="564"/>
  <c r="FQ143" i="564"/>
  <c r="FP143" i="564"/>
  <c r="FO143" i="564"/>
  <c r="FN143" i="564"/>
  <c r="FM143" i="564"/>
  <c r="FQ142" i="564"/>
  <c r="FP142" i="564"/>
  <c r="FO142" i="564"/>
  <c r="FN142" i="564"/>
  <c r="FM142" i="564"/>
  <c r="FQ141" i="564"/>
  <c r="FP141" i="564"/>
  <c r="FO141" i="564"/>
  <c r="FN141" i="564"/>
  <c r="FM141" i="564"/>
  <c r="FQ140" i="564"/>
  <c r="FP140" i="564"/>
  <c r="FO140" i="564"/>
  <c r="FN140" i="564"/>
  <c r="FM140" i="564"/>
  <c r="FQ139" i="564"/>
  <c r="FP139" i="564"/>
  <c r="FO139" i="564"/>
  <c r="FN139" i="564"/>
  <c r="FM139" i="564"/>
  <c r="FQ138" i="564"/>
  <c r="FP138" i="564"/>
  <c r="FO138" i="564"/>
  <c r="FN138" i="564"/>
  <c r="FM138" i="564"/>
  <c r="FQ137" i="564"/>
  <c r="FP137" i="564"/>
  <c r="FO137" i="564"/>
  <c r="FN137" i="564"/>
  <c r="FM137" i="564"/>
  <c r="FQ136" i="564"/>
  <c r="FP136" i="564"/>
  <c r="FO136" i="564"/>
  <c r="FN136" i="564"/>
  <c r="FM136" i="564"/>
  <c r="FQ135" i="564"/>
  <c r="FP135" i="564"/>
  <c r="FO135" i="564"/>
  <c r="FN135" i="564"/>
  <c r="FM135" i="564"/>
  <c r="FQ134" i="564"/>
  <c r="FP134" i="564"/>
  <c r="FO134" i="564"/>
  <c r="FN134" i="564"/>
  <c r="FM134" i="564"/>
  <c r="FQ133" i="564"/>
  <c r="FP133" i="564"/>
  <c r="FO133" i="564"/>
  <c r="FN133" i="564"/>
  <c r="FM133" i="564"/>
  <c r="FQ132" i="564"/>
  <c r="FP132" i="564"/>
  <c r="FO132" i="564"/>
  <c r="FN132" i="564"/>
  <c r="FM132" i="564"/>
  <c r="FQ131" i="564"/>
  <c r="FP131" i="564"/>
  <c r="FO131" i="564"/>
  <c r="FN131" i="564"/>
  <c r="FM131" i="564"/>
  <c r="FQ130" i="564"/>
  <c r="FP130" i="564"/>
  <c r="FO130" i="564"/>
  <c r="FN130" i="564"/>
  <c r="FM130" i="564"/>
  <c r="FQ129" i="564"/>
  <c r="FP129" i="564"/>
  <c r="FO129" i="564"/>
  <c r="FN129" i="564"/>
  <c r="FM129" i="564"/>
  <c r="FQ128" i="564"/>
  <c r="FP128" i="564"/>
  <c r="FO128" i="564"/>
  <c r="FN128" i="564"/>
  <c r="FM128" i="564"/>
  <c r="FQ127" i="564"/>
  <c r="FP127" i="564"/>
  <c r="FO127" i="564"/>
  <c r="FN127" i="564"/>
  <c r="FM127" i="564"/>
  <c r="FQ126" i="564"/>
  <c r="FP126" i="564"/>
  <c r="FO126" i="564"/>
  <c r="FN126" i="564"/>
  <c r="FM126" i="564"/>
  <c r="FQ125" i="564"/>
  <c r="FP125" i="564"/>
  <c r="FO125" i="564"/>
  <c r="FN125" i="564"/>
  <c r="FM125" i="564"/>
  <c r="FQ124" i="564"/>
  <c r="FP124" i="564"/>
  <c r="FO124" i="564"/>
  <c r="FN124" i="564"/>
  <c r="FM124" i="564"/>
  <c r="FQ123" i="564"/>
  <c r="FP123" i="564"/>
  <c r="FO123" i="564"/>
  <c r="FN123" i="564"/>
  <c r="FM123" i="564"/>
  <c r="FQ122" i="564"/>
  <c r="FP122" i="564"/>
  <c r="FO122" i="564"/>
  <c r="FN122" i="564"/>
  <c r="FM122" i="564"/>
  <c r="FQ121" i="564"/>
  <c r="FP121" i="564"/>
  <c r="FO121" i="564"/>
  <c r="FN121" i="564"/>
  <c r="FM121" i="564"/>
  <c r="FQ120" i="564"/>
  <c r="FP120" i="564"/>
  <c r="FO120" i="564"/>
  <c r="FN120" i="564"/>
  <c r="FM120" i="564"/>
  <c r="FQ119" i="564"/>
  <c r="FP119" i="564"/>
  <c r="FO119" i="564"/>
  <c r="FN119" i="564"/>
  <c r="FM119" i="564"/>
  <c r="FQ118" i="564"/>
  <c r="FP118" i="564"/>
  <c r="FO118" i="564"/>
  <c r="FN118" i="564"/>
  <c r="FM118" i="564"/>
  <c r="FQ117" i="564"/>
  <c r="FP117" i="564"/>
  <c r="FO117" i="564"/>
  <c r="FN117" i="564"/>
  <c r="FM117" i="564"/>
  <c r="FQ116" i="564"/>
  <c r="FP116" i="564"/>
  <c r="FO116" i="564"/>
  <c r="FN116" i="564"/>
  <c r="FM116" i="564"/>
  <c r="FQ115" i="564"/>
  <c r="FP115" i="564"/>
  <c r="FO115" i="564"/>
  <c r="FN115" i="564"/>
  <c r="FM115" i="564"/>
  <c r="FQ114" i="564"/>
  <c r="FP114" i="564"/>
  <c r="FO114" i="564"/>
  <c r="FN114" i="564"/>
  <c r="FM114" i="564"/>
  <c r="FQ113" i="564"/>
  <c r="FP113" i="564"/>
  <c r="FO113" i="564"/>
  <c r="FN113" i="564"/>
  <c r="FM113" i="564"/>
  <c r="FQ112" i="564"/>
  <c r="FP112" i="564"/>
  <c r="FO112" i="564"/>
  <c r="FN112" i="564"/>
  <c r="FM112" i="564"/>
  <c r="FQ111" i="564"/>
  <c r="FP111" i="564"/>
  <c r="FO111" i="564"/>
  <c r="FN111" i="564"/>
  <c r="FM111" i="564"/>
  <c r="FQ110" i="564"/>
  <c r="FP110" i="564"/>
  <c r="FO110" i="564"/>
  <c r="FN110" i="564"/>
  <c r="FM110" i="564"/>
  <c r="FQ109" i="564"/>
  <c r="FP109" i="564"/>
  <c r="FO109" i="564"/>
  <c r="FN109" i="564"/>
  <c r="FM109" i="564"/>
  <c r="FQ108" i="564"/>
  <c r="FP108" i="564"/>
  <c r="FO108" i="564"/>
  <c r="FN108" i="564"/>
  <c r="FM108" i="564"/>
  <c r="FQ107" i="564"/>
  <c r="FP107" i="564"/>
  <c r="FO107" i="564"/>
  <c r="FN107" i="564"/>
  <c r="FM107" i="564"/>
  <c r="FQ106" i="564"/>
  <c r="FP106" i="564"/>
  <c r="FO106" i="564"/>
  <c r="FN106" i="564"/>
  <c r="FM106" i="564"/>
  <c r="FQ105" i="564"/>
  <c r="FP105" i="564"/>
  <c r="FO105" i="564"/>
  <c r="FN105" i="564"/>
  <c r="FM105" i="564"/>
  <c r="FQ104" i="564"/>
  <c r="FP104" i="564"/>
  <c r="FO104" i="564"/>
  <c r="FN104" i="564"/>
  <c r="FM104" i="564"/>
  <c r="FQ103" i="564"/>
  <c r="FP103" i="564"/>
  <c r="FO103" i="564"/>
  <c r="FN103" i="564"/>
  <c r="FM103" i="564"/>
  <c r="FQ102" i="564"/>
  <c r="FP102" i="564"/>
  <c r="FO102" i="564"/>
  <c r="FN102" i="564"/>
  <c r="FM102" i="564"/>
  <c r="FQ101" i="564"/>
  <c r="FP101" i="564"/>
  <c r="FO101" i="564"/>
  <c r="FN101" i="564"/>
  <c r="FM101" i="564"/>
  <c r="FQ100" i="564"/>
  <c r="FP100" i="564"/>
  <c r="FO100" i="564"/>
  <c r="FN100" i="564"/>
  <c r="FM100" i="564"/>
  <c r="FQ99" i="564"/>
  <c r="FP99" i="564"/>
  <c r="FO99" i="564"/>
  <c r="FN99" i="564"/>
  <c r="FM99" i="564"/>
  <c r="FQ98" i="564"/>
  <c r="FP98" i="564"/>
  <c r="FO98" i="564"/>
  <c r="FN98" i="564"/>
  <c r="FM98" i="564"/>
  <c r="FQ97" i="564"/>
  <c r="FP97" i="564"/>
  <c r="FO97" i="564"/>
  <c r="FN97" i="564"/>
  <c r="FM97" i="564"/>
  <c r="FQ96" i="564"/>
  <c r="FP96" i="564"/>
  <c r="FO96" i="564"/>
  <c r="FN96" i="564"/>
  <c r="FM96" i="564"/>
  <c r="FQ95" i="564"/>
  <c r="FP95" i="564"/>
  <c r="FO95" i="564"/>
  <c r="FN95" i="564"/>
  <c r="FM95" i="564"/>
  <c r="FQ94" i="564"/>
  <c r="FP94" i="564"/>
  <c r="FO94" i="564"/>
  <c r="FN94" i="564"/>
  <c r="FM94" i="564"/>
  <c r="FQ93" i="564"/>
  <c r="FP93" i="564"/>
  <c r="FO93" i="564"/>
  <c r="FN93" i="564"/>
  <c r="FM93" i="564"/>
  <c r="FQ92" i="564"/>
  <c r="FP92" i="564"/>
  <c r="FO92" i="564"/>
  <c r="FN92" i="564"/>
  <c r="FM92" i="564"/>
  <c r="FQ91" i="564"/>
  <c r="FP91" i="564"/>
  <c r="FO91" i="564"/>
  <c r="FN91" i="564"/>
  <c r="FM91" i="564"/>
  <c r="FQ90" i="564"/>
  <c r="FP90" i="564"/>
  <c r="FO90" i="564"/>
  <c r="FN90" i="564"/>
  <c r="FM90" i="564"/>
  <c r="FQ89" i="564"/>
  <c r="FP89" i="564"/>
  <c r="FO89" i="564"/>
  <c r="FN89" i="564"/>
  <c r="FM89" i="564"/>
  <c r="FQ88" i="564"/>
  <c r="FP88" i="564"/>
  <c r="FO88" i="564"/>
  <c r="FN88" i="564"/>
  <c r="FM88" i="564"/>
  <c r="FQ87" i="564"/>
  <c r="FP87" i="564"/>
  <c r="FO87" i="564"/>
  <c r="FN87" i="564"/>
  <c r="FM87" i="564"/>
  <c r="FQ86" i="564"/>
  <c r="FP86" i="564"/>
  <c r="FO86" i="564"/>
  <c r="FN86" i="564"/>
  <c r="FM86" i="564"/>
  <c r="FQ85" i="564"/>
  <c r="FP85" i="564"/>
  <c r="FO85" i="564"/>
  <c r="FN85" i="564"/>
  <c r="FM85" i="564"/>
  <c r="FQ84" i="564"/>
  <c r="FP84" i="564"/>
  <c r="FO84" i="564"/>
  <c r="FN84" i="564"/>
  <c r="FM84" i="564"/>
  <c r="FQ83" i="564"/>
  <c r="FP83" i="564"/>
  <c r="FO83" i="564"/>
  <c r="FN83" i="564"/>
  <c r="FM83" i="564"/>
  <c r="FQ82" i="564"/>
  <c r="FP82" i="564"/>
  <c r="FO82" i="564"/>
  <c r="FN82" i="564"/>
  <c r="FM82" i="564"/>
  <c r="FQ81" i="564"/>
  <c r="FP81" i="564"/>
  <c r="FO81" i="564"/>
  <c r="FN81" i="564"/>
  <c r="FM81" i="564"/>
  <c r="FQ80" i="564"/>
  <c r="FP80" i="564"/>
  <c r="FO80" i="564"/>
  <c r="FN80" i="564"/>
  <c r="FM80" i="564"/>
  <c r="FQ79" i="564"/>
  <c r="FP79" i="564"/>
  <c r="FO79" i="564"/>
  <c r="FN79" i="564"/>
  <c r="FM79" i="564"/>
  <c r="FQ78" i="564"/>
  <c r="FP78" i="564"/>
  <c r="FO78" i="564"/>
  <c r="FN78" i="564"/>
  <c r="FM78" i="564"/>
  <c r="FQ77" i="564"/>
  <c r="FP77" i="564"/>
  <c r="FO77" i="564"/>
  <c r="FN77" i="564"/>
  <c r="FM77" i="564"/>
  <c r="FQ76" i="564"/>
  <c r="FP76" i="564"/>
  <c r="FO76" i="564"/>
  <c r="FN76" i="564"/>
  <c r="FM76" i="564"/>
  <c r="FQ75" i="564"/>
  <c r="FP75" i="564"/>
  <c r="FO75" i="564"/>
  <c r="FN75" i="564"/>
  <c r="FM75" i="564"/>
  <c r="FQ74" i="564"/>
  <c r="FP74" i="564"/>
  <c r="FO74" i="564"/>
  <c r="FN74" i="564"/>
  <c r="FM74" i="564"/>
  <c r="FQ73" i="564"/>
  <c r="FP73" i="564"/>
  <c r="FO73" i="564"/>
  <c r="FN73" i="564"/>
  <c r="FM73" i="564"/>
  <c r="FQ72" i="564"/>
  <c r="FP72" i="564"/>
  <c r="FO72" i="564"/>
  <c r="FN72" i="564"/>
  <c r="FM72" i="564"/>
  <c r="FQ71" i="564"/>
  <c r="FP71" i="564"/>
  <c r="FO71" i="564"/>
  <c r="FN71" i="564"/>
  <c r="FM71" i="564"/>
  <c r="FQ70" i="564"/>
  <c r="FP70" i="564"/>
  <c r="FO70" i="564"/>
  <c r="FN70" i="564"/>
  <c r="FM70" i="564"/>
  <c r="FQ69" i="564"/>
  <c r="FP69" i="564"/>
  <c r="FO69" i="564"/>
  <c r="FN69" i="564"/>
  <c r="FM69" i="564"/>
  <c r="FQ68" i="564"/>
  <c r="FP68" i="564"/>
  <c r="FO68" i="564"/>
  <c r="FN68" i="564"/>
  <c r="FM68" i="564"/>
  <c r="FQ67" i="564"/>
  <c r="FP67" i="564"/>
  <c r="FO67" i="564"/>
  <c r="FN67" i="564"/>
  <c r="FM67" i="564"/>
  <c r="FQ66" i="564"/>
  <c r="FP66" i="564"/>
  <c r="FO66" i="564"/>
  <c r="FN66" i="564"/>
  <c r="FM66" i="564"/>
  <c r="FQ65" i="564"/>
  <c r="FP65" i="564"/>
  <c r="FO65" i="564"/>
  <c r="FN65" i="564"/>
  <c r="FM65" i="564"/>
  <c r="FQ64" i="564"/>
  <c r="FP64" i="564"/>
  <c r="FO64" i="564"/>
  <c r="FN64" i="564"/>
  <c r="FM64" i="564"/>
  <c r="FQ63" i="564"/>
  <c r="FP63" i="564"/>
  <c r="FO63" i="564"/>
  <c r="FN63" i="564"/>
  <c r="FM63" i="564"/>
  <c r="FQ62" i="564"/>
  <c r="FP62" i="564"/>
  <c r="FO62" i="564"/>
  <c r="FN62" i="564"/>
  <c r="FM62" i="564"/>
  <c r="FQ61" i="564"/>
  <c r="FP61" i="564"/>
  <c r="FO61" i="564"/>
  <c r="FN61" i="564"/>
  <c r="FM61" i="564"/>
  <c r="FQ60" i="564"/>
  <c r="FP60" i="564"/>
  <c r="FO60" i="564"/>
  <c r="FN60" i="564"/>
  <c r="FM60" i="564"/>
  <c r="FQ59" i="564"/>
  <c r="FP59" i="564"/>
  <c r="FO59" i="564"/>
  <c r="FN59" i="564"/>
  <c r="FM59" i="564"/>
  <c r="FQ58" i="564"/>
  <c r="FP58" i="564"/>
  <c r="FO58" i="564"/>
  <c r="FN58" i="564"/>
  <c r="FM58" i="564"/>
  <c r="FQ57" i="564"/>
  <c r="FP57" i="564"/>
  <c r="FO57" i="564"/>
  <c r="FN57" i="564"/>
  <c r="FM57" i="564"/>
  <c r="FQ56" i="564"/>
  <c r="FP56" i="564"/>
  <c r="FO56" i="564"/>
  <c r="FN56" i="564"/>
  <c r="FM56" i="564"/>
  <c r="FQ55" i="564"/>
  <c r="FP55" i="564"/>
  <c r="FO55" i="564"/>
  <c r="FN55" i="564"/>
  <c r="FM55" i="564"/>
  <c r="FQ54" i="564"/>
  <c r="FP54" i="564"/>
  <c r="FO54" i="564"/>
  <c r="FN54" i="564"/>
  <c r="FM54" i="564"/>
  <c r="FQ53" i="564"/>
  <c r="FP53" i="564"/>
  <c r="FO53" i="564"/>
  <c r="FN53" i="564"/>
  <c r="FM53" i="564"/>
  <c r="FQ52" i="564"/>
  <c r="FP52" i="564"/>
  <c r="FO52" i="564"/>
  <c r="FN52" i="564"/>
  <c r="FM52" i="564"/>
  <c r="FQ51" i="564"/>
  <c r="FP51" i="564"/>
  <c r="FO51" i="564"/>
  <c r="FN51" i="564"/>
  <c r="FM51" i="564"/>
  <c r="FQ50" i="564"/>
  <c r="FP50" i="564"/>
  <c r="FO50" i="564"/>
  <c r="FN50" i="564"/>
  <c r="FM50" i="564"/>
  <c r="FQ49" i="564"/>
  <c r="FP49" i="564"/>
  <c r="FO49" i="564"/>
  <c r="FN49" i="564"/>
  <c r="FM49" i="564"/>
  <c r="FQ48" i="564"/>
  <c r="FP48" i="564"/>
  <c r="FO48" i="564"/>
  <c r="FN48" i="564"/>
  <c r="FM48" i="564"/>
  <c r="FQ47" i="564"/>
  <c r="FP47" i="564"/>
  <c r="FO47" i="564"/>
  <c r="FN47" i="564"/>
  <c r="FM47" i="564"/>
  <c r="FQ46" i="564"/>
  <c r="FP46" i="564"/>
  <c r="FO46" i="564"/>
  <c r="FN46" i="564"/>
  <c r="FM46" i="564"/>
  <c r="FQ45" i="564"/>
  <c r="FP45" i="564"/>
  <c r="FO45" i="564"/>
  <c r="FN45" i="564"/>
  <c r="FM45" i="564"/>
  <c r="FQ44" i="564"/>
  <c r="FP44" i="564"/>
  <c r="FO44" i="564"/>
  <c r="FN44" i="564"/>
  <c r="FM44" i="564"/>
  <c r="FQ43" i="564"/>
  <c r="FP43" i="564"/>
  <c r="FO43" i="564"/>
  <c r="FN43" i="564"/>
  <c r="FM43" i="564"/>
  <c r="FQ42" i="564"/>
  <c r="FP42" i="564"/>
  <c r="FO42" i="564"/>
  <c r="FN42" i="564"/>
  <c r="FM42" i="564"/>
  <c r="FQ41" i="564"/>
  <c r="FP41" i="564"/>
  <c r="FO41" i="564"/>
  <c r="FN41" i="564"/>
  <c r="FM41" i="564"/>
  <c r="FQ40" i="564"/>
  <c r="FP40" i="564"/>
  <c r="FO40" i="564"/>
  <c r="FN40" i="564"/>
  <c r="FM40" i="564"/>
  <c r="FQ39" i="564"/>
  <c r="FP39" i="564"/>
  <c r="FO39" i="564"/>
  <c r="FN39" i="564"/>
  <c r="FM39" i="564"/>
  <c r="FQ38" i="564"/>
  <c r="FP38" i="564"/>
  <c r="FO38" i="564"/>
  <c r="FN38" i="564"/>
  <c r="FM38" i="564"/>
  <c r="FQ37" i="564"/>
  <c r="FP37" i="564"/>
  <c r="FO37" i="564"/>
  <c r="FN37" i="564"/>
  <c r="FM37" i="564"/>
  <c r="FQ36" i="564"/>
  <c r="FP36" i="564"/>
  <c r="FO36" i="564"/>
  <c r="FN36" i="564"/>
  <c r="FM36" i="564"/>
  <c r="FQ35" i="564"/>
  <c r="FP35" i="564"/>
  <c r="FO35" i="564"/>
  <c r="FN35" i="564"/>
  <c r="FM35" i="564"/>
  <c r="FQ34" i="564"/>
  <c r="FP34" i="564"/>
  <c r="FO34" i="564"/>
  <c r="FN34" i="564"/>
  <c r="FM34" i="564"/>
  <c r="FQ33" i="564"/>
  <c r="FP33" i="564"/>
  <c r="FO33" i="564"/>
  <c r="FN33" i="564"/>
  <c r="FM33" i="564"/>
  <c r="FQ32" i="564"/>
  <c r="FP32" i="564"/>
  <c r="FO32" i="564"/>
  <c r="FN32" i="564"/>
  <c r="FM32" i="564"/>
  <c r="FQ31" i="564"/>
  <c r="FP31" i="564"/>
  <c r="FO31" i="564"/>
  <c r="FN31" i="564"/>
  <c r="FM31" i="564"/>
  <c r="FQ30" i="564"/>
  <c r="FP30" i="564"/>
  <c r="FO30" i="564"/>
  <c r="FN30" i="564"/>
  <c r="FM30" i="564"/>
  <c r="FQ29" i="564"/>
  <c r="FP29" i="564"/>
  <c r="FO29" i="564"/>
  <c r="FN29" i="564"/>
  <c r="FM29" i="564"/>
  <c r="FQ28" i="564"/>
  <c r="FP28" i="564"/>
  <c r="FO28" i="564"/>
  <c r="FN28" i="564"/>
  <c r="FM28" i="564"/>
  <c r="FQ27" i="564"/>
  <c r="FP27" i="564"/>
  <c r="FO27" i="564"/>
  <c r="FN27" i="564"/>
  <c r="FM27" i="564"/>
  <c r="FQ26" i="564"/>
  <c r="FP26" i="564"/>
  <c r="FO26" i="564"/>
  <c r="FN26" i="564"/>
  <c r="FM26" i="564"/>
  <c r="FQ25" i="564"/>
  <c r="FP25" i="564"/>
  <c r="FO25" i="564"/>
  <c r="FN25" i="564"/>
  <c r="FM25" i="564"/>
  <c r="FQ24" i="564"/>
  <c r="FP24" i="564"/>
  <c r="FO24" i="564"/>
  <c r="FN24" i="564"/>
  <c r="FM24" i="564"/>
  <c r="FQ23" i="564"/>
  <c r="FP23" i="564"/>
  <c r="FO23" i="564"/>
  <c r="FN23" i="564"/>
  <c r="FM23" i="564"/>
  <c r="FQ22" i="564"/>
  <c r="FP22" i="564"/>
  <c r="FO22" i="564"/>
  <c r="FN22" i="564"/>
  <c r="FM22" i="564"/>
  <c r="FQ21" i="564"/>
  <c r="FP21" i="564"/>
  <c r="FO21" i="564"/>
  <c r="FN21" i="564"/>
  <c r="FM21" i="564"/>
  <c r="FQ20" i="564"/>
  <c r="FP20" i="564"/>
  <c r="FO20" i="564"/>
  <c r="FN20" i="564"/>
  <c r="FM20" i="564"/>
  <c r="FQ19" i="564"/>
  <c r="FP19" i="564"/>
  <c r="FO19" i="564"/>
  <c r="FN19" i="564"/>
  <c r="FM19" i="564"/>
  <c r="FQ18" i="564"/>
  <c r="FP18" i="564"/>
  <c r="FO18" i="564"/>
  <c r="FN18" i="564"/>
  <c r="FM18" i="564"/>
  <c r="FQ17" i="564"/>
  <c r="FP17" i="564"/>
  <c r="FO17" i="564"/>
  <c r="FN17" i="564"/>
  <c r="FM17" i="564"/>
  <c r="FQ16" i="564"/>
  <c r="FP16" i="564"/>
  <c r="FO16" i="564"/>
  <c r="FN16" i="564"/>
  <c r="FM16" i="564"/>
  <c r="FQ15" i="564"/>
  <c r="FP15" i="564"/>
  <c r="FO15" i="564"/>
  <c r="FN15" i="564"/>
  <c r="FM15" i="564"/>
  <c r="FQ14" i="564"/>
  <c r="FP14" i="564"/>
  <c r="FO14" i="564"/>
  <c r="FN14" i="564"/>
  <c r="FM14" i="564"/>
  <c r="FQ13" i="564"/>
  <c r="FP13" i="564"/>
  <c r="FO13" i="564"/>
  <c r="FN13" i="564"/>
  <c r="FM13" i="564"/>
  <c r="FQ12" i="564"/>
  <c r="FP12" i="564"/>
  <c r="FO12" i="564"/>
  <c r="FN12" i="564"/>
  <c r="FM12" i="564"/>
  <c r="FQ11" i="564"/>
  <c r="FP11" i="564"/>
  <c r="FO11" i="564"/>
  <c r="FN11" i="564"/>
  <c r="FM11" i="564"/>
  <c r="FQ10" i="564"/>
  <c r="FP10" i="564"/>
  <c r="FO10" i="564"/>
  <c r="FN10" i="564"/>
  <c r="FM10" i="564"/>
  <c r="FQ9" i="564"/>
  <c r="FP9" i="564"/>
  <c r="FO9" i="564"/>
  <c r="FN9" i="564"/>
  <c r="FM9" i="564"/>
  <c r="FQ8" i="564"/>
  <c r="FP8" i="564"/>
  <c r="FO8" i="564"/>
  <c r="FN8" i="564"/>
  <c r="FM8" i="564"/>
  <c r="FQ7" i="564"/>
  <c r="FP7" i="564"/>
  <c r="FO7" i="564"/>
  <c r="FN7" i="564"/>
  <c r="FM7" i="564"/>
  <c r="FQ6" i="564"/>
  <c r="FP6" i="564"/>
  <c r="FO6" i="564"/>
  <c r="FN6" i="564"/>
  <c r="FM6" i="564"/>
  <c r="FQ5" i="564"/>
  <c r="FP5" i="564"/>
  <c r="FO5" i="564"/>
  <c r="FN5" i="564"/>
  <c r="FM5" i="564"/>
  <c r="FQ3" i="564"/>
  <c r="FP3" i="564"/>
  <c r="FO3" i="564"/>
  <c r="FN3" i="564"/>
  <c r="FM3" i="564"/>
  <c r="FK163" i="564"/>
  <c r="FJ163" i="564"/>
  <c r="FI163" i="564"/>
  <c r="FH163" i="564"/>
  <c r="FG163" i="564"/>
  <c r="FK162" i="564"/>
  <c r="FJ162" i="564"/>
  <c r="FI162" i="564"/>
  <c r="FH162" i="564"/>
  <c r="FG162" i="564"/>
  <c r="FK161" i="564"/>
  <c r="FJ161" i="564"/>
  <c r="FI161" i="564"/>
  <c r="FH161" i="564"/>
  <c r="FG161" i="564"/>
  <c r="FK160" i="564"/>
  <c r="FJ160" i="564"/>
  <c r="FI160" i="564"/>
  <c r="FH160" i="564"/>
  <c r="FG160" i="564"/>
  <c r="FK159" i="564"/>
  <c r="FJ159" i="564"/>
  <c r="FI159" i="564"/>
  <c r="FH159" i="564"/>
  <c r="FG159" i="564"/>
  <c r="FK158" i="564"/>
  <c r="FJ158" i="564"/>
  <c r="FI158" i="564"/>
  <c r="FH158" i="564"/>
  <c r="FG158" i="564"/>
  <c r="FK157" i="564"/>
  <c r="FJ157" i="564"/>
  <c r="FI157" i="564"/>
  <c r="FH157" i="564"/>
  <c r="FG157" i="564"/>
  <c r="FK156" i="564"/>
  <c r="FJ156" i="564"/>
  <c r="FI156" i="564"/>
  <c r="FH156" i="564"/>
  <c r="FG156" i="564"/>
  <c r="FK155" i="564"/>
  <c r="FJ155" i="564"/>
  <c r="FI155" i="564"/>
  <c r="FH155" i="564"/>
  <c r="FG155" i="564"/>
  <c r="FK154" i="564"/>
  <c r="FJ154" i="564"/>
  <c r="FI154" i="564"/>
  <c r="FH154" i="564"/>
  <c r="FG154" i="564"/>
  <c r="FK153" i="564"/>
  <c r="FJ153" i="564"/>
  <c r="FI153" i="564"/>
  <c r="FH153" i="564"/>
  <c r="FG153" i="564"/>
  <c r="FK152" i="564"/>
  <c r="FJ152" i="564"/>
  <c r="FI152" i="564"/>
  <c r="FH152" i="564"/>
  <c r="FG152" i="564"/>
  <c r="FK151" i="564"/>
  <c r="FJ151" i="564"/>
  <c r="FI151" i="564"/>
  <c r="FH151" i="564"/>
  <c r="FG151" i="564"/>
  <c r="FK150" i="564"/>
  <c r="FJ150" i="564"/>
  <c r="FI150" i="564"/>
  <c r="FH150" i="564"/>
  <c r="FG150" i="564"/>
  <c r="FK149" i="564"/>
  <c r="FJ149" i="564"/>
  <c r="FI149" i="564"/>
  <c r="FH149" i="564"/>
  <c r="FG149" i="564"/>
  <c r="FK148" i="564"/>
  <c r="FJ148" i="564"/>
  <c r="FI148" i="564"/>
  <c r="FH148" i="564"/>
  <c r="FG148" i="564"/>
  <c r="FK147" i="564"/>
  <c r="FJ147" i="564"/>
  <c r="FI147" i="564"/>
  <c r="FH147" i="564"/>
  <c r="FG147" i="564"/>
  <c r="FK146" i="564"/>
  <c r="FJ146" i="564"/>
  <c r="FI146" i="564"/>
  <c r="FH146" i="564"/>
  <c r="FG146" i="564"/>
  <c r="FK145" i="564"/>
  <c r="FJ145" i="564"/>
  <c r="FI145" i="564"/>
  <c r="FH145" i="564"/>
  <c r="FG145" i="564"/>
  <c r="FK144" i="564"/>
  <c r="FJ144" i="564"/>
  <c r="FI144" i="564"/>
  <c r="FH144" i="564"/>
  <c r="FG144" i="564"/>
  <c r="FK143" i="564"/>
  <c r="FJ143" i="564"/>
  <c r="FI143" i="564"/>
  <c r="FH143" i="564"/>
  <c r="FG143" i="564"/>
  <c r="FK142" i="564"/>
  <c r="FJ142" i="564"/>
  <c r="FI142" i="564"/>
  <c r="FH142" i="564"/>
  <c r="FG142" i="564"/>
  <c r="FK141" i="564"/>
  <c r="FJ141" i="564"/>
  <c r="FI141" i="564"/>
  <c r="FH141" i="564"/>
  <c r="FG141" i="564"/>
  <c r="FK140" i="564"/>
  <c r="FJ140" i="564"/>
  <c r="FI140" i="564"/>
  <c r="FH140" i="564"/>
  <c r="FG140" i="564"/>
  <c r="FK139" i="564"/>
  <c r="FJ139" i="564"/>
  <c r="FI139" i="564"/>
  <c r="FH139" i="564"/>
  <c r="FG139" i="564"/>
  <c r="FK138" i="564"/>
  <c r="FJ138" i="564"/>
  <c r="FI138" i="564"/>
  <c r="FH138" i="564"/>
  <c r="FG138" i="564"/>
  <c r="FK137" i="564"/>
  <c r="FJ137" i="564"/>
  <c r="FI137" i="564"/>
  <c r="FH137" i="564"/>
  <c r="FG137" i="564"/>
  <c r="FK136" i="564"/>
  <c r="FJ136" i="564"/>
  <c r="FI136" i="564"/>
  <c r="FH136" i="564"/>
  <c r="FG136" i="564"/>
  <c r="FK135" i="564"/>
  <c r="FJ135" i="564"/>
  <c r="FI135" i="564"/>
  <c r="FH135" i="564"/>
  <c r="FG135" i="564"/>
  <c r="FK134" i="564"/>
  <c r="FJ134" i="564"/>
  <c r="FI134" i="564"/>
  <c r="FH134" i="564"/>
  <c r="FG134" i="564"/>
  <c r="FK133" i="564"/>
  <c r="FJ133" i="564"/>
  <c r="FI133" i="564"/>
  <c r="FH133" i="564"/>
  <c r="FG133" i="564"/>
  <c r="FK132" i="564"/>
  <c r="FJ132" i="564"/>
  <c r="FI132" i="564"/>
  <c r="FH132" i="564"/>
  <c r="FG132" i="564"/>
  <c r="FK131" i="564"/>
  <c r="FJ131" i="564"/>
  <c r="FI131" i="564"/>
  <c r="FH131" i="564"/>
  <c r="FG131" i="564"/>
  <c r="FK130" i="564"/>
  <c r="FJ130" i="564"/>
  <c r="FI130" i="564"/>
  <c r="FH130" i="564"/>
  <c r="FG130" i="564"/>
  <c r="FK129" i="564"/>
  <c r="FJ129" i="564"/>
  <c r="FI129" i="564"/>
  <c r="FH129" i="564"/>
  <c r="FG129" i="564"/>
  <c r="FK128" i="564"/>
  <c r="FJ128" i="564"/>
  <c r="FI128" i="564"/>
  <c r="FH128" i="564"/>
  <c r="FG128" i="564"/>
  <c r="FK127" i="564"/>
  <c r="FJ127" i="564"/>
  <c r="FI127" i="564"/>
  <c r="FH127" i="564"/>
  <c r="FG127" i="564"/>
  <c r="FK126" i="564"/>
  <c r="FJ126" i="564"/>
  <c r="FI126" i="564"/>
  <c r="FH126" i="564"/>
  <c r="FG126" i="564"/>
  <c r="FK125" i="564"/>
  <c r="FJ125" i="564"/>
  <c r="FI125" i="564"/>
  <c r="FH125" i="564"/>
  <c r="FG125" i="564"/>
  <c r="FK124" i="564"/>
  <c r="FJ124" i="564"/>
  <c r="FI124" i="564"/>
  <c r="FH124" i="564"/>
  <c r="FG124" i="564"/>
  <c r="FK123" i="564"/>
  <c r="FJ123" i="564"/>
  <c r="FI123" i="564"/>
  <c r="FH123" i="564"/>
  <c r="FG123" i="564"/>
  <c r="FK122" i="564"/>
  <c r="FJ122" i="564"/>
  <c r="FI122" i="564"/>
  <c r="FH122" i="564"/>
  <c r="FG122" i="564"/>
  <c r="FK121" i="564"/>
  <c r="FJ121" i="564"/>
  <c r="FI121" i="564"/>
  <c r="FH121" i="564"/>
  <c r="FG121" i="564"/>
  <c r="FK120" i="564"/>
  <c r="FJ120" i="564"/>
  <c r="FI120" i="564"/>
  <c r="FH120" i="564"/>
  <c r="FG120" i="564"/>
  <c r="FK119" i="564"/>
  <c r="FJ119" i="564"/>
  <c r="FI119" i="564"/>
  <c r="FH119" i="564"/>
  <c r="FG119" i="564"/>
  <c r="FK118" i="564"/>
  <c r="FJ118" i="564"/>
  <c r="FI118" i="564"/>
  <c r="FH118" i="564"/>
  <c r="FG118" i="564"/>
  <c r="FK117" i="564"/>
  <c r="FJ117" i="564"/>
  <c r="FI117" i="564"/>
  <c r="FH117" i="564"/>
  <c r="FG117" i="564"/>
  <c r="FK116" i="564"/>
  <c r="FJ116" i="564"/>
  <c r="FI116" i="564"/>
  <c r="FH116" i="564"/>
  <c r="FG116" i="564"/>
  <c r="FK115" i="564"/>
  <c r="FJ115" i="564"/>
  <c r="FI115" i="564"/>
  <c r="FH115" i="564"/>
  <c r="FG115" i="564"/>
  <c r="FK114" i="564"/>
  <c r="FJ114" i="564"/>
  <c r="FI114" i="564"/>
  <c r="FH114" i="564"/>
  <c r="FG114" i="564"/>
  <c r="FK113" i="564"/>
  <c r="FJ113" i="564"/>
  <c r="FI113" i="564"/>
  <c r="FH113" i="564"/>
  <c r="FG113" i="564"/>
  <c r="FK112" i="564"/>
  <c r="FJ112" i="564"/>
  <c r="FI112" i="564"/>
  <c r="FH112" i="564"/>
  <c r="FG112" i="564"/>
  <c r="FK111" i="564"/>
  <c r="FJ111" i="564"/>
  <c r="FI111" i="564"/>
  <c r="FH111" i="564"/>
  <c r="FG111" i="564"/>
  <c r="FK110" i="564"/>
  <c r="FJ110" i="564"/>
  <c r="FI110" i="564"/>
  <c r="FH110" i="564"/>
  <c r="FG110" i="564"/>
  <c r="FK109" i="564"/>
  <c r="FJ109" i="564"/>
  <c r="FI109" i="564"/>
  <c r="FH109" i="564"/>
  <c r="FG109" i="564"/>
  <c r="FK108" i="564"/>
  <c r="FJ108" i="564"/>
  <c r="FI108" i="564"/>
  <c r="FH108" i="564"/>
  <c r="FG108" i="564"/>
  <c r="FK107" i="564"/>
  <c r="FJ107" i="564"/>
  <c r="FI107" i="564"/>
  <c r="FH107" i="564"/>
  <c r="FG107" i="564"/>
  <c r="FK106" i="564"/>
  <c r="FJ106" i="564"/>
  <c r="FI106" i="564"/>
  <c r="FH106" i="564"/>
  <c r="FG106" i="564"/>
  <c r="FK105" i="564"/>
  <c r="FJ105" i="564"/>
  <c r="FI105" i="564"/>
  <c r="FH105" i="564"/>
  <c r="FG105" i="564"/>
  <c r="FK104" i="564"/>
  <c r="FJ104" i="564"/>
  <c r="FI104" i="564"/>
  <c r="FH104" i="564"/>
  <c r="FG104" i="564"/>
  <c r="FK103" i="564"/>
  <c r="FJ103" i="564"/>
  <c r="FI103" i="564"/>
  <c r="FH103" i="564"/>
  <c r="FG103" i="564"/>
  <c r="FK102" i="564"/>
  <c r="FJ102" i="564"/>
  <c r="FI102" i="564"/>
  <c r="FH102" i="564"/>
  <c r="FG102" i="564"/>
  <c r="FK101" i="564"/>
  <c r="FJ101" i="564"/>
  <c r="FI101" i="564"/>
  <c r="FH101" i="564"/>
  <c r="FG101" i="564"/>
  <c r="FK100" i="564"/>
  <c r="FJ100" i="564"/>
  <c r="FI100" i="564"/>
  <c r="FH100" i="564"/>
  <c r="FG100" i="564"/>
  <c r="FK99" i="564"/>
  <c r="FJ99" i="564"/>
  <c r="FI99" i="564"/>
  <c r="FH99" i="564"/>
  <c r="FG99" i="564"/>
  <c r="FK98" i="564"/>
  <c r="FJ98" i="564"/>
  <c r="FI98" i="564"/>
  <c r="FH98" i="564"/>
  <c r="FG98" i="564"/>
  <c r="FK97" i="564"/>
  <c r="FJ97" i="564"/>
  <c r="FI97" i="564"/>
  <c r="FH97" i="564"/>
  <c r="FG97" i="564"/>
  <c r="FK96" i="564"/>
  <c r="FJ96" i="564"/>
  <c r="FI96" i="564"/>
  <c r="FH96" i="564"/>
  <c r="FG96" i="564"/>
  <c r="FK95" i="564"/>
  <c r="FJ95" i="564"/>
  <c r="FI95" i="564"/>
  <c r="FH95" i="564"/>
  <c r="FG95" i="564"/>
  <c r="FK94" i="564"/>
  <c r="FJ94" i="564"/>
  <c r="FI94" i="564"/>
  <c r="FH94" i="564"/>
  <c r="FG94" i="564"/>
  <c r="FK93" i="564"/>
  <c r="FJ93" i="564"/>
  <c r="FI93" i="564"/>
  <c r="FH93" i="564"/>
  <c r="FG93" i="564"/>
  <c r="FK92" i="564"/>
  <c r="FJ92" i="564"/>
  <c r="FI92" i="564"/>
  <c r="FH92" i="564"/>
  <c r="FG92" i="564"/>
  <c r="FK91" i="564"/>
  <c r="FJ91" i="564"/>
  <c r="FI91" i="564"/>
  <c r="FH91" i="564"/>
  <c r="FG91" i="564"/>
  <c r="FK90" i="564"/>
  <c r="FJ90" i="564"/>
  <c r="FI90" i="564"/>
  <c r="FH90" i="564"/>
  <c r="FG90" i="564"/>
  <c r="FK89" i="564"/>
  <c r="FJ89" i="564"/>
  <c r="FI89" i="564"/>
  <c r="FH89" i="564"/>
  <c r="FG89" i="564"/>
  <c r="FK88" i="564"/>
  <c r="FJ88" i="564"/>
  <c r="FI88" i="564"/>
  <c r="FH88" i="564"/>
  <c r="FG88" i="564"/>
  <c r="FK87" i="564"/>
  <c r="FJ87" i="564"/>
  <c r="FI87" i="564"/>
  <c r="FH87" i="564"/>
  <c r="FG87" i="564"/>
  <c r="FK86" i="564"/>
  <c r="FJ86" i="564"/>
  <c r="FI86" i="564"/>
  <c r="FH86" i="564"/>
  <c r="FG86" i="564"/>
  <c r="FK85" i="564"/>
  <c r="FJ85" i="564"/>
  <c r="FI85" i="564"/>
  <c r="FH85" i="564"/>
  <c r="FG85" i="564"/>
  <c r="FK84" i="564"/>
  <c r="FJ84" i="564"/>
  <c r="FI84" i="564"/>
  <c r="FH84" i="564"/>
  <c r="FG84" i="564"/>
  <c r="FK83" i="564"/>
  <c r="FJ83" i="564"/>
  <c r="FI83" i="564"/>
  <c r="FH83" i="564"/>
  <c r="FG83" i="564"/>
  <c r="FK82" i="564"/>
  <c r="FJ82" i="564"/>
  <c r="FI82" i="564"/>
  <c r="FH82" i="564"/>
  <c r="FG82" i="564"/>
  <c r="FK81" i="564"/>
  <c r="FJ81" i="564"/>
  <c r="FI81" i="564"/>
  <c r="FH81" i="564"/>
  <c r="FG81" i="564"/>
  <c r="FK80" i="564"/>
  <c r="FJ80" i="564"/>
  <c r="FI80" i="564"/>
  <c r="FH80" i="564"/>
  <c r="FG80" i="564"/>
  <c r="FK79" i="564"/>
  <c r="FJ79" i="564"/>
  <c r="FI79" i="564"/>
  <c r="FH79" i="564"/>
  <c r="FG79" i="564"/>
  <c r="FK78" i="564"/>
  <c r="FJ78" i="564"/>
  <c r="FI78" i="564"/>
  <c r="FH78" i="564"/>
  <c r="FG78" i="564"/>
  <c r="FK77" i="564"/>
  <c r="FJ77" i="564"/>
  <c r="FI77" i="564"/>
  <c r="FH77" i="564"/>
  <c r="FG77" i="564"/>
  <c r="FK76" i="564"/>
  <c r="FJ76" i="564"/>
  <c r="FI76" i="564"/>
  <c r="FH76" i="564"/>
  <c r="FG76" i="564"/>
  <c r="FK75" i="564"/>
  <c r="FJ75" i="564"/>
  <c r="FI75" i="564"/>
  <c r="FH75" i="564"/>
  <c r="FG75" i="564"/>
  <c r="FK74" i="564"/>
  <c r="FJ74" i="564"/>
  <c r="FI74" i="564"/>
  <c r="FH74" i="564"/>
  <c r="FG74" i="564"/>
  <c r="FK73" i="564"/>
  <c r="FJ73" i="564"/>
  <c r="FI73" i="564"/>
  <c r="FH73" i="564"/>
  <c r="FG73" i="564"/>
  <c r="FK72" i="564"/>
  <c r="FJ72" i="564"/>
  <c r="FI72" i="564"/>
  <c r="FH72" i="564"/>
  <c r="FG72" i="564"/>
  <c r="FK71" i="564"/>
  <c r="FJ71" i="564"/>
  <c r="FI71" i="564"/>
  <c r="FH71" i="564"/>
  <c r="FG71" i="564"/>
  <c r="FK70" i="564"/>
  <c r="FJ70" i="564"/>
  <c r="FI70" i="564"/>
  <c r="FH70" i="564"/>
  <c r="FG70" i="564"/>
  <c r="FK69" i="564"/>
  <c r="FJ69" i="564"/>
  <c r="FI69" i="564"/>
  <c r="FH69" i="564"/>
  <c r="FG69" i="564"/>
  <c r="FK68" i="564"/>
  <c r="FJ68" i="564"/>
  <c r="FI68" i="564"/>
  <c r="FH68" i="564"/>
  <c r="FG68" i="564"/>
  <c r="FK67" i="564"/>
  <c r="FJ67" i="564"/>
  <c r="FI67" i="564"/>
  <c r="FH67" i="564"/>
  <c r="FG67" i="564"/>
  <c r="FK66" i="564"/>
  <c r="FJ66" i="564"/>
  <c r="FI66" i="564"/>
  <c r="FH66" i="564"/>
  <c r="FG66" i="564"/>
  <c r="FK65" i="564"/>
  <c r="FJ65" i="564"/>
  <c r="FI65" i="564"/>
  <c r="FH65" i="564"/>
  <c r="FG65" i="564"/>
  <c r="FK64" i="564"/>
  <c r="FJ64" i="564"/>
  <c r="FI64" i="564"/>
  <c r="FH64" i="564"/>
  <c r="FG64" i="564"/>
  <c r="FK63" i="564"/>
  <c r="FJ63" i="564"/>
  <c r="FI63" i="564"/>
  <c r="FH63" i="564"/>
  <c r="FG63" i="564"/>
  <c r="FK62" i="564"/>
  <c r="FJ62" i="564"/>
  <c r="FI62" i="564"/>
  <c r="FH62" i="564"/>
  <c r="FG62" i="564"/>
  <c r="FK61" i="564"/>
  <c r="FJ61" i="564"/>
  <c r="FI61" i="564"/>
  <c r="FH61" i="564"/>
  <c r="FG61" i="564"/>
  <c r="FK60" i="564"/>
  <c r="FJ60" i="564"/>
  <c r="FI60" i="564"/>
  <c r="FH60" i="564"/>
  <c r="FG60" i="564"/>
  <c r="FK59" i="564"/>
  <c r="FJ59" i="564"/>
  <c r="FI59" i="564"/>
  <c r="FH59" i="564"/>
  <c r="FG59" i="564"/>
  <c r="FK58" i="564"/>
  <c r="FJ58" i="564"/>
  <c r="FI58" i="564"/>
  <c r="FH58" i="564"/>
  <c r="FG58" i="564"/>
  <c r="FK57" i="564"/>
  <c r="FJ57" i="564"/>
  <c r="FI57" i="564"/>
  <c r="FH57" i="564"/>
  <c r="FG57" i="564"/>
  <c r="FK56" i="564"/>
  <c r="FJ56" i="564"/>
  <c r="FI56" i="564"/>
  <c r="FH56" i="564"/>
  <c r="FG56" i="564"/>
  <c r="FK55" i="564"/>
  <c r="FJ55" i="564"/>
  <c r="FI55" i="564"/>
  <c r="FH55" i="564"/>
  <c r="FG55" i="564"/>
  <c r="FK54" i="564"/>
  <c r="FJ54" i="564"/>
  <c r="FI54" i="564"/>
  <c r="FH54" i="564"/>
  <c r="FG54" i="564"/>
  <c r="FK53" i="564"/>
  <c r="FJ53" i="564"/>
  <c r="FI53" i="564"/>
  <c r="FH53" i="564"/>
  <c r="FG53" i="564"/>
  <c r="FK52" i="564"/>
  <c r="FJ52" i="564"/>
  <c r="FI52" i="564"/>
  <c r="FH52" i="564"/>
  <c r="FG52" i="564"/>
  <c r="FK51" i="564"/>
  <c r="FJ51" i="564"/>
  <c r="FI51" i="564"/>
  <c r="FH51" i="564"/>
  <c r="FG51" i="564"/>
  <c r="FK50" i="564"/>
  <c r="FJ50" i="564"/>
  <c r="FI50" i="564"/>
  <c r="FH50" i="564"/>
  <c r="FG50" i="564"/>
  <c r="FK49" i="564"/>
  <c r="FJ49" i="564"/>
  <c r="FI49" i="564"/>
  <c r="FH49" i="564"/>
  <c r="FG49" i="564"/>
  <c r="FK48" i="564"/>
  <c r="FJ48" i="564"/>
  <c r="FI48" i="564"/>
  <c r="FH48" i="564"/>
  <c r="FG48" i="564"/>
  <c r="FK47" i="564"/>
  <c r="FJ47" i="564"/>
  <c r="FI47" i="564"/>
  <c r="FH47" i="564"/>
  <c r="FG47" i="564"/>
  <c r="FK46" i="564"/>
  <c r="FJ46" i="564"/>
  <c r="FI46" i="564"/>
  <c r="FH46" i="564"/>
  <c r="FG46" i="564"/>
  <c r="FK45" i="564"/>
  <c r="FJ45" i="564"/>
  <c r="FI45" i="564"/>
  <c r="FH45" i="564"/>
  <c r="FG45" i="564"/>
  <c r="FK44" i="564"/>
  <c r="FJ44" i="564"/>
  <c r="FI44" i="564"/>
  <c r="FH44" i="564"/>
  <c r="FG44" i="564"/>
  <c r="FK43" i="564"/>
  <c r="FJ43" i="564"/>
  <c r="FI43" i="564"/>
  <c r="FH43" i="564"/>
  <c r="FG43" i="564"/>
  <c r="FK42" i="564"/>
  <c r="FJ42" i="564"/>
  <c r="FI42" i="564"/>
  <c r="FH42" i="564"/>
  <c r="FG42" i="564"/>
  <c r="FK41" i="564"/>
  <c r="FJ41" i="564"/>
  <c r="FI41" i="564"/>
  <c r="FH41" i="564"/>
  <c r="FG41" i="564"/>
  <c r="FK40" i="564"/>
  <c r="FJ40" i="564"/>
  <c r="FI40" i="564"/>
  <c r="FH40" i="564"/>
  <c r="FG40" i="564"/>
  <c r="FK39" i="564"/>
  <c r="FJ39" i="564"/>
  <c r="FI39" i="564"/>
  <c r="FH39" i="564"/>
  <c r="FG39" i="564"/>
  <c r="FK38" i="564"/>
  <c r="FJ38" i="564"/>
  <c r="FI38" i="564"/>
  <c r="FH38" i="564"/>
  <c r="FG38" i="564"/>
  <c r="FK37" i="564"/>
  <c r="FJ37" i="564"/>
  <c r="FI37" i="564"/>
  <c r="FH37" i="564"/>
  <c r="FG37" i="564"/>
  <c r="FK36" i="564"/>
  <c r="FJ36" i="564"/>
  <c r="FI36" i="564"/>
  <c r="FH36" i="564"/>
  <c r="FG36" i="564"/>
  <c r="FK35" i="564"/>
  <c r="FJ35" i="564"/>
  <c r="FI35" i="564"/>
  <c r="FH35" i="564"/>
  <c r="FG35" i="564"/>
  <c r="FK34" i="564"/>
  <c r="FJ34" i="564"/>
  <c r="FI34" i="564"/>
  <c r="FH34" i="564"/>
  <c r="FG34" i="564"/>
  <c r="FK33" i="564"/>
  <c r="FJ33" i="564"/>
  <c r="FI33" i="564"/>
  <c r="FH33" i="564"/>
  <c r="FG33" i="564"/>
  <c r="FK32" i="564"/>
  <c r="FJ32" i="564"/>
  <c r="FI32" i="564"/>
  <c r="FH32" i="564"/>
  <c r="FG32" i="564"/>
  <c r="FK31" i="564"/>
  <c r="FJ31" i="564"/>
  <c r="FI31" i="564"/>
  <c r="FH31" i="564"/>
  <c r="FG31" i="564"/>
  <c r="FK30" i="564"/>
  <c r="FJ30" i="564"/>
  <c r="FI30" i="564"/>
  <c r="FH30" i="564"/>
  <c r="FG30" i="564"/>
  <c r="FK29" i="564"/>
  <c r="FJ29" i="564"/>
  <c r="FI29" i="564"/>
  <c r="FH29" i="564"/>
  <c r="FG29" i="564"/>
  <c r="FK28" i="564"/>
  <c r="FJ28" i="564"/>
  <c r="FI28" i="564"/>
  <c r="FH28" i="564"/>
  <c r="FG28" i="564"/>
  <c r="FK27" i="564"/>
  <c r="FJ27" i="564"/>
  <c r="FI27" i="564"/>
  <c r="FH27" i="564"/>
  <c r="FG27" i="564"/>
  <c r="FK26" i="564"/>
  <c r="FJ26" i="564"/>
  <c r="FI26" i="564"/>
  <c r="FH26" i="564"/>
  <c r="FG26" i="564"/>
  <c r="FK25" i="564"/>
  <c r="FJ25" i="564"/>
  <c r="FI25" i="564"/>
  <c r="FH25" i="564"/>
  <c r="FG25" i="564"/>
  <c r="FK24" i="564"/>
  <c r="FJ24" i="564"/>
  <c r="FI24" i="564"/>
  <c r="FH24" i="564"/>
  <c r="FG24" i="564"/>
  <c r="FK23" i="564"/>
  <c r="FJ23" i="564"/>
  <c r="FI23" i="564"/>
  <c r="FH23" i="564"/>
  <c r="FG23" i="564"/>
  <c r="FK22" i="564"/>
  <c r="FJ22" i="564"/>
  <c r="FI22" i="564"/>
  <c r="FH22" i="564"/>
  <c r="FG22" i="564"/>
  <c r="FK21" i="564"/>
  <c r="FJ21" i="564"/>
  <c r="FI21" i="564"/>
  <c r="FH21" i="564"/>
  <c r="FG21" i="564"/>
  <c r="FK20" i="564"/>
  <c r="FJ20" i="564"/>
  <c r="FI20" i="564"/>
  <c r="FH20" i="564"/>
  <c r="FG20" i="564"/>
  <c r="FK19" i="564"/>
  <c r="FJ19" i="564"/>
  <c r="FI19" i="564"/>
  <c r="FH19" i="564"/>
  <c r="FG19" i="564"/>
  <c r="FK18" i="564"/>
  <c r="FJ18" i="564"/>
  <c r="FI18" i="564"/>
  <c r="FH18" i="564"/>
  <c r="FG18" i="564"/>
  <c r="FK17" i="564"/>
  <c r="FJ17" i="564"/>
  <c r="FI17" i="564"/>
  <c r="FH17" i="564"/>
  <c r="FG17" i="564"/>
  <c r="FK16" i="564"/>
  <c r="FJ16" i="564"/>
  <c r="FI16" i="564"/>
  <c r="FH16" i="564"/>
  <c r="FG16" i="564"/>
  <c r="FK15" i="564"/>
  <c r="FJ15" i="564"/>
  <c r="FI15" i="564"/>
  <c r="FH15" i="564"/>
  <c r="FG15" i="564"/>
  <c r="FK14" i="564"/>
  <c r="FJ14" i="564"/>
  <c r="FI14" i="564"/>
  <c r="FH14" i="564"/>
  <c r="FG14" i="564"/>
  <c r="FK13" i="564"/>
  <c r="FJ13" i="564"/>
  <c r="FI13" i="564"/>
  <c r="FH13" i="564"/>
  <c r="FG13" i="564"/>
  <c r="FK12" i="564"/>
  <c r="FJ12" i="564"/>
  <c r="FI12" i="564"/>
  <c r="FH12" i="564"/>
  <c r="FG12" i="564"/>
  <c r="FK11" i="564"/>
  <c r="FJ11" i="564"/>
  <c r="FI11" i="564"/>
  <c r="FH11" i="564"/>
  <c r="FG11" i="564"/>
  <c r="FK10" i="564"/>
  <c r="FJ10" i="564"/>
  <c r="FI10" i="564"/>
  <c r="FH10" i="564"/>
  <c r="FG10" i="564"/>
  <c r="FK9" i="564"/>
  <c r="FJ9" i="564"/>
  <c r="FI9" i="564"/>
  <c r="FH9" i="564"/>
  <c r="FG9" i="564"/>
  <c r="FK8" i="564"/>
  <c r="FJ8" i="564"/>
  <c r="FI8" i="564"/>
  <c r="FH8" i="564"/>
  <c r="FG8" i="564"/>
  <c r="FK7" i="564"/>
  <c r="FJ7" i="564"/>
  <c r="FI7" i="564"/>
  <c r="FH7" i="564"/>
  <c r="FG7" i="564"/>
  <c r="FK6" i="564"/>
  <c r="FJ6" i="564"/>
  <c r="FI6" i="564"/>
  <c r="FH6" i="564"/>
  <c r="FG6" i="564"/>
  <c r="FK5" i="564"/>
  <c r="FJ5" i="564"/>
  <c r="FI5" i="564"/>
  <c r="FH5" i="564"/>
  <c r="FG5" i="564"/>
  <c r="FK3" i="564"/>
  <c r="FJ3" i="564"/>
  <c r="FI3" i="564"/>
  <c r="FH3" i="564"/>
  <c r="FG3" i="564"/>
  <c r="FE163" i="564"/>
  <c r="FD163" i="564"/>
  <c r="FC163" i="564"/>
  <c r="FB163" i="564"/>
  <c r="FA163" i="564"/>
  <c r="FE162" i="564"/>
  <c r="FD162" i="564"/>
  <c r="FC162" i="564"/>
  <c r="FB162" i="564"/>
  <c r="FA162" i="564"/>
  <c r="FE161" i="564"/>
  <c r="FD161" i="564"/>
  <c r="FC161" i="564"/>
  <c r="FB161" i="564"/>
  <c r="FA161" i="564"/>
  <c r="FE160" i="564"/>
  <c r="FD160" i="564"/>
  <c r="FC160" i="564"/>
  <c r="FB160" i="564"/>
  <c r="FA160" i="564"/>
  <c r="FE159" i="564"/>
  <c r="FD159" i="564"/>
  <c r="FC159" i="564"/>
  <c r="FB159" i="564"/>
  <c r="FA159" i="564"/>
  <c r="FE158" i="564"/>
  <c r="FD158" i="564"/>
  <c r="FC158" i="564"/>
  <c r="FB158" i="564"/>
  <c r="FA158" i="564"/>
  <c r="FE157" i="564"/>
  <c r="FD157" i="564"/>
  <c r="FC157" i="564"/>
  <c r="FB157" i="564"/>
  <c r="FA157" i="564"/>
  <c r="FE156" i="564"/>
  <c r="FD156" i="564"/>
  <c r="FC156" i="564"/>
  <c r="FB156" i="564"/>
  <c r="FA156" i="564"/>
  <c r="FE155" i="564"/>
  <c r="FD155" i="564"/>
  <c r="FC155" i="564"/>
  <c r="FB155" i="564"/>
  <c r="FA155" i="564"/>
  <c r="FE154" i="564"/>
  <c r="FD154" i="564"/>
  <c r="FC154" i="564"/>
  <c r="FB154" i="564"/>
  <c r="FA154" i="564"/>
  <c r="FE153" i="564"/>
  <c r="FD153" i="564"/>
  <c r="FC153" i="564"/>
  <c r="FB153" i="564"/>
  <c r="FA153" i="564"/>
  <c r="FE152" i="564"/>
  <c r="FD152" i="564"/>
  <c r="FC152" i="564"/>
  <c r="FB152" i="564"/>
  <c r="FA152" i="564"/>
  <c r="FE151" i="564"/>
  <c r="FD151" i="564"/>
  <c r="FC151" i="564"/>
  <c r="FB151" i="564"/>
  <c r="FA151" i="564"/>
  <c r="FE150" i="564"/>
  <c r="FD150" i="564"/>
  <c r="FC150" i="564"/>
  <c r="FB150" i="564"/>
  <c r="FA150" i="564"/>
  <c r="FE149" i="564"/>
  <c r="FD149" i="564"/>
  <c r="FC149" i="564"/>
  <c r="FB149" i="564"/>
  <c r="FA149" i="564"/>
  <c r="FE148" i="564"/>
  <c r="FD148" i="564"/>
  <c r="FC148" i="564"/>
  <c r="FB148" i="564"/>
  <c r="FA148" i="564"/>
  <c r="FE147" i="564"/>
  <c r="FD147" i="564"/>
  <c r="FC147" i="564"/>
  <c r="FB147" i="564"/>
  <c r="FA147" i="564"/>
  <c r="FE146" i="564"/>
  <c r="FD146" i="564"/>
  <c r="FC146" i="564"/>
  <c r="FB146" i="564"/>
  <c r="FA146" i="564"/>
  <c r="FE145" i="564"/>
  <c r="FD145" i="564"/>
  <c r="FC145" i="564"/>
  <c r="FB145" i="564"/>
  <c r="FA145" i="564"/>
  <c r="FE144" i="564"/>
  <c r="FD144" i="564"/>
  <c r="FC144" i="564"/>
  <c r="FB144" i="564"/>
  <c r="FA144" i="564"/>
  <c r="FE143" i="564"/>
  <c r="FD143" i="564"/>
  <c r="FC143" i="564"/>
  <c r="FB143" i="564"/>
  <c r="FA143" i="564"/>
  <c r="FE142" i="564"/>
  <c r="FD142" i="564"/>
  <c r="FC142" i="564"/>
  <c r="FB142" i="564"/>
  <c r="FA142" i="564"/>
  <c r="FE141" i="564"/>
  <c r="FD141" i="564"/>
  <c r="FC141" i="564"/>
  <c r="FB141" i="564"/>
  <c r="FA141" i="564"/>
  <c r="FE140" i="564"/>
  <c r="FD140" i="564"/>
  <c r="FC140" i="564"/>
  <c r="FB140" i="564"/>
  <c r="FA140" i="564"/>
  <c r="FE139" i="564"/>
  <c r="FD139" i="564"/>
  <c r="FC139" i="564"/>
  <c r="FB139" i="564"/>
  <c r="FA139" i="564"/>
  <c r="FE138" i="564"/>
  <c r="FD138" i="564"/>
  <c r="FC138" i="564"/>
  <c r="FB138" i="564"/>
  <c r="FA138" i="564"/>
  <c r="FE137" i="564"/>
  <c r="FD137" i="564"/>
  <c r="FC137" i="564"/>
  <c r="FB137" i="564"/>
  <c r="FA137" i="564"/>
  <c r="FE136" i="564"/>
  <c r="FD136" i="564"/>
  <c r="FC136" i="564"/>
  <c r="FB136" i="564"/>
  <c r="FA136" i="564"/>
  <c r="FE135" i="564"/>
  <c r="FD135" i="564"/>
  <c r="FC135" i="564"/>
  <c r="FB135" i="564"/>
  <c r="FA135" i="564"/>
  <c r="FE134" i="564"/>
  <c r="FD134" i="564"/>
  <c r="FC134" i="564"/>
  <c r="FB134" i="564"/>
  <c r="FA134" i="564"/>
  <c r="FE133" i="564"/>
  <c r="FD133" i="564"/>
  <c r="FC133" i="564"/>
  <c r="FB133" i="564"/>
  <c r="FA133" i="564"/>
  <c r="FE132" i="564"/>
  <c r="FD132" i="564"/>
  <c r="FC132" i="564"/>
  <c r="FB132" i="564"/>
  <c r="FA132" i="564"/>
  <c r="FE131" i="564"/>
  <c r="FD131" i="564"/>
  <c r="FC131" i="564"/>
  <c r="FB131" i="564"/>
  <c r="FA131" i="564"/>
  <c r="FE130" i="564"/>
  <c r="FD130" i="564"/>
  <c r="FC130" i="564"/>
  <c r="FB130" i="564"/>
  <c r="FA130" i="564"/>
  <c r="FE129" i="564"/>
  <c r="FD129" i="564"/>
  <c r="FC129" i="564"/>
  <c r="FB129" i="564"/>
  <c r="FA129" i="564"/>
  <c r="FE128" i="564"/>
  <c r="FD128" i="564"/>
  <c r="FC128" i="564"/>
  <c r="FB128" i="564"/>
  <c r="FA128" i="564"/>
  <c r="FE127" i="564"/>
  <c r="FD127" i="564"/>
  <c r="FC127" i="564"/>
  <c r="FB127" i="564"/>
  <c r="FA127" i="564"/>
  <c r="FE126" i="564"/>
  <c r="FD126" i="564"/>
  <c r="FC126" i="564"/>
  <c r="FB126" i="564"/>
  <c r="FA126" i="564"/>
  <c r="FE125" i="564"/>
  <c r="FD125" i="564"/>
  <c r="FC125" i="564"/>
  <c r="FB125" i="564"/>
  <c r="FA125" i="564"/>
  <c r="FE124" i="564"/>
  <c r="FD124" i="564"/>
  <c r="FC124" i="564"/>
  <c r="FB124" i="564"/>
  <c r="FA124" i="564"/>
  <c r="FE123" i="564"/>
  <c r="FD123" i="564"/>
  <c r="FC123" i="564"/>
  <c r="FB123" i="564"/>
  <c r="FA123" i="564"/>
  <c r="FE122" i="564"/>
  <c r="FD122" i="564"/>
  <c r="FC122" i="564"/>
  <c r="FB122" i="564"/>
  <c r="FA122" i="564"/>
  <c r="FE121" i="564"/>
  <c r="FD121" i="564"/>
  <c r="FC121" i="564"/>
  <c r="FB121" i="564"/>
  <c r="FA121" i="564"/>
  <c r="FE120" i="564"/>
  <c r="FD120" i="564"/>
  <c r="FC120" i="564"/>
  <c r="FB120" i="564"/>
  <c r="FA120" i="564"/>
  <c r="FE119" i="564"/>
  <c r="FD119" i="564"/>
  <c r="FC119" i="564"/>
  <c r="FB119" i="564"/>
  <c r="FA119" i="564"/>
  <c r="FE118" i="564"/>
  <c r="FD118" i="564"/>
  <c r="FC118" i="564"/>
  <c r="FB118" i="564"/>
  <c r="FA118" i="564"/>
  <c r="FE117" i="564"/>
  <c r="FD117" i="564"/>
  <c r="FC117" i="564"/>
  <c r="FB117" i="564"/>
  <c r="FA117" i="564"/>
  <c r="FE116" i="564"/>
  <c r="FD116" i="564"/>
  <c r="FC116" i="564"/>
  <c r="FB116" i="564"/>
  <c r="FA116" i="564"/>
  <c r="FE115" i="564"/>
  <c r="FD115" i="564"/>
  <c r="FC115" i="564"/>
  <c r="FB115" i="564"/>
  <c r="FA115" i="564"/>
  <c r="FE114" i="564"/>
  <c r="FD114" i="564"/>
  <c r="FC114" i="564"/>
  <c r="FB114" i="564"/>
  <c r="FA114" i="564"/>
  <c r="FE113" i="564"/>
  <c r="FD113" i="564"/>
  <c r="FC113" i="564"/>
  <c r="FB113" i="564"/>
  <c r="FA113" i="564"/>
  <c r="FE112" i="564"/>
  <c r="FD112" i="564"/>
  <c r="FC112" i="564"/>
  <c r="FB112" i="564"/>
  <c r="FA112" i="564"/>
  <c r="FE111" i="564"/>
  <c r="FD111" i="564"/>
  <c r="FC111" i="564"/>
  <c r="FB111" i="564"/>
  <c r="FA111" i="564"/>
  <c r="FE110" i="564"/>
  <c r="FD110" i="564"/>
  <c r="FC110" i="564"/>
  <c r="FB110" i="564"/>
  <c r="FA110" i="564"/>
  <c r="FE109" i="564"/>
  <c r="FD109" i="564"/>
  <c r="FC109" i="564"/>
  <c r="FB109" i="564"/>
  <c r="FA109" i="564"/>
  <c r="FE108" i="564"/>
  <c r="FD108" i="564"/>
  <c r="FC108" i="564"/>
  <c r="FB108" i="564"/>
  <c r="FA108" i="564"/>
  <c r="FE107" i="564"/>
  <c r="FD107" i="564"/>
  <c r="FC107" i="564"/>
  <c r="FB107" i="564"/>
  <c r="FA107" i="564"/>
  <c r="FE106" i="564"/>
  <c r="FD106" i="564"/>
  <c r="FC106" i="564"/>
  <c r="FB106" i="564"/>
  <c r="FA106" i="564"/>
  <c r="FE105" i="564"/>
  <c r="FD105" i="564"/>
  <c r="FC105" i="564"/>
  <c r="FB105" i="564"/>
  <c r="FA105" i="564"/>
  <c r="FE104" i="564"/>
  <c r="FD104" i="564"/>
  <c r="FC104" i="564"/>
  <c r="FB104" i="564"/>
  <c r="FA104" i="564"/>
  <c r="FE103" i="564"/>
  <c r="FD103" i="564"/>
  <c r="FC103" i="564"/>
  <c r="FB103" i="564"/>
  <c r="FA103" i="564"/>
  <c r="FE102" i="564"/>
  <c r="FD102" i="564"/>
  <c r="FC102" i="564"/>
  <c r="FB102" i="564"/>
  <c r="FA102" i="564"/>
  <c r="FE101" i="564"/>
  <c r="FD101" i="564"/>
  <c r="FC101" i="564"/>
  <c r="FB101" i="564"/>
  <c r="FA101" i="564"/>
  <c r="FE100" i="564"/>
  <c r="FD100" i="564"/>
  <c r="FC100" i="564"/>
  <c r="FB100" i="564"/>
  <c r="FA100" i="564"/>
  <c r="FE99" i="564"/>
  <c r="FD99" i="564"/>
  <c r="FC99" i="564"/>
  <c r="FB99" i="564"/>
  <c r="FA99" i="564"/>
  <c r="FE98" i="564"/>
  <c r="FD98" i="564"/>
  <c r="FC98" i="564"/>
  <c r="FB98" i="564"/>
  <c r="FA98" i="564"/>
  <c r="FE97" i="564"/>
  <c r="FD97" i="564"/>
  <c r="FC97" i="564"/>
  <c r="FB97" i="564"/>
  <c r="FA97" i="564"/>
  <c r="FE96" i="564"/>
  <c r="FD96" i="564"/>
  <c r="FC96" i="564"/>
  <c r="FB96" i="564"/>
  <c r="FA96" i="564"/>
  <c r="FE95" i="564"/>
  <c r="FD95" i="564"/>
  <c r="FC95" i="564"/>
  <c r="FB95" i="564"/>
  <c r="FA95" i="564"/>
  <c r="FE94" i="564"/>
  <c r="FD94" i="564"/>
  <c r="FC94" i="564"/>
  <c r="FB94" i="564"/>
  <c r="FA94" i="564"/>
  <c r="FE93" i="564"/>
  <c r="FD93" i="564"/>
  <c r="FC93" i="564"/>
  <c r="FB93" i="564"/>
  <c r="FA93" i="564"/>
  <c r="FE92" i="564"/>
  <c r="FD92" i="564"/>
  <c r="FC92" i="564"/>
  <c r="FB92" i="564"/>
  <c r="FA92" i="564"/>
  <c r="FE91" i="564"/>
  <c r="FD91" i="564"/>
  <c r="FC91" i="564"/>
  <c r="FB91" i="564"/>
  <c r="FA91" i="564"/>
  <c r="FE90" i="564"/>
  <c r="FD90" i="564"/>
  <c r="FC90" i="564"/>
  <c r="FB90" i="564"/>
  <c r="FA90" i="564"/>
  <c r="FE89" i="564"/>
  <c r="FD89" i="564"/>
  <c r="FC89" i="564"/>
  <c r="FB89" i="564"/>
  <c r="FA89" i="564"/>
  <c r="FE88" i="564"/>
  <c r="FD88" i="564"/>
  <c r="FC88" i="564"/>
  <c r="FB88" i="564"/>
  <c r="FA88" i="564"/>
  <c r="FE87" i="564"/>
  <c r="FD87" i="564"/>
  <c r="FC87" i="564"/>
  <c r="FB87" i="564"/>
  <c r="FA87" i="564"/>
  <c r="FE86" i="564"/>
  <c r="FD86" i="564"/>
  <c r="FC86" i="564"/>
  <c r="FB86" i="564"/>
  <c r="FA86" i="564"/>
  <c r="FE85" i="564"/>
  <c r="FD85" i="564"/>
  <c r="FC85" i="564"/>
  <c r="FB85" i="564"/>
  <c r="FA85" i="564"/>
  <c r="FE84" i="564"/>
  <c r="FD84" i="564"/>
  <c r="FC84" i="564"/>
  <c r="FB84" i="564"/>
  <c r="FA84" i="564"/>
  <c r="FE83" i="564"/>
  <c r="FD83" i="564"/>
  <c r="FC83" i="564"/>
  <c r="FB83" i="564"/>
  <c r="FA83" i="564"/>
  <c r="FE82" i="564"/>
  <c r="FD82" i="564"/>
  <c r="FC82" i="564"/>
  <c r="FB82" i="564"/>
  <c r="FA82" i="564"/>
  <c r="FE81" i="564"/>
  <c r="FD81" i="564"/>
  <c r="FC81" i="564"/>
  <c r="FB81" i="564"/>
  <c r="FA81" i="564"/>
  <c r="FE80" i="564"/>
  <c r="FD80" i="564"/>
  <c r="FC80" i="564"/>
  <c r="FB80" i="564"/>
  <c r="FA80" i="564"/>
  <c r="FE79" i="564"/>
  <c r="FD79" i="564"/>
  <c r="FC79" i="564"/>
  <c r="FB79" i="564"/>
  <c r="FA79" i="564"/>
  <c r="FE78" i="564"/>
  <c r="FD78" i="564"/>
  <c r="FC78" i="564"/>
  <c r="FB78" i="564"/>
  <c r="FA78" i="564"/>
  <c r="FE77" i="564"/>
  <c r="FD77" i="564"/>
  <c r="FC77" i="564"/>
  <c r="FB77" i="564"/>
  <c r="FA77" i="564"/>
  <c r="FE76" i="564"/>
  <c r="FD76" i="564"/>
  <c r="FC76" i="564"/>
  <c r="FB76" i="564"/>
  <c r="FA76" i="564"/>
  <c r="FE75" i="564"/>
  <c r="FD75" i="564"/>
  <c r="FC75" i="564"/>
  <c r="FB75" i="564"/>
  <c r="FA75" i="564"/>
  <c r="FE74" i="564"/>
  <c r="FD74" i="564"/>
  <c r="FC74" i="564"/>
  <c r="FB74" i="564"/>
  <c r="FA74" i="564"/>
  <c r="FE73" i="564"/>
  <c r="FD73" i="564"/>
  <c r="FC73" i="564"/>
  <c r="FB73" i="564"/>
  <c r="FA73" i="564"/>
  <c r="FE72" i="564"/>
  <c r="FD72" i="564"/>
  <c r="FC72" i="564"/>
  <c r="FB72" i="564"/>
  <c r="FA72" i="564"/>
  <c r="FE71" i="564"/>
  <c r="FD71" i="564"/>
  <c r="FC71" i="564"/>
  <c r="FB71" i="564"/>
  <c r="FA71" i="564"/>
  <c r="FE70" i="564"/>
  <c r="FD70" i="564"/>
  <c r="FC70" i="564"/>
  <c r="FB70" i="564"/>
  <c r="FA70" i="564"/>
  <c r="FE69" i="564"/>
  <c r="FD69" i="564"/>
  <c r="FC69" i="564"/>
  <c r="FB69" i="564"/>
  <c r="FA69" i="564"/>
  <c r="FE68" i="564"/>
  <c r="FD68" i="564"/>
  <c r="FC68" i="564"/>
  <c r="FB68" i="564"/>
  <c r="FA68" i="564"/>
  <c r="FE67" i="564"/>
  <c r="FD67" i="564"/>
  <c r="FC67" i="564"/>
  <c r="FB67" i="564"/>
  <c r="FA67" i="564"/>
  <c r="FE66" i="564"/>
  <c r="FD66" i="564"/>
  <c r="FC66" i="564"/>
  <c r="FB66" i="564"/>
  <c r="FA66" i="564"/>
  <c r="FE65" i="564"/>
  <c r="FD65" i="564"/>
  <c r="FC65" i="564"/>
  <c r="FB65" i="564"/>
  <c r="FA65" i="564"/>
  <c r="FE64" i="564"/>
  <c r="FD64" i="564"/>
  <c r="FC64" i="564"/>
  <c r="FB64" i="564"/>
  <c r="FA64" i="564"/>
  <c r="FE63" i="564"/>
  <c r="FD63" i="564"/>
  <c r="FC63" i="564"/>
  <c r="FB63" i="564"/>
  <c r="FA63" i="564"/>
  <c r="FE62" i="564"/>
  <c r="FD62" i="564"/>
  <c r="FC62" i="564"/>
  <c r="FB62" i="564"/>
  <c r="FA62" i="564"/>
  <c r="FE61" i="564"/>
  <c r="FD61" i="564"/>
  <c r="FC61" i="564"/>
  <c r="FB61" i="564"/>
  <c r="FA61" i="564"/>
  <c r="FE60" i="564"/>
  <c r="FD60" i="564"/>
  <c r="FC60" i="564"/>
  <c r="FB60" i="564"/>
  <c r="FA60" i="564"/>
  <c r="FE59" i="564"/>
  <c r="FD59" i="564"/>
  <c r="FC59" i="564"/>
  <c r="FB59" i="564"/>
  <c r="FA59" i="564"/>
  <c r="FE58" i="564"/>
  <c r="FD58" i="564"/>
  <c r="FC58" i="564"/>
  <c r="FB58" i="564"/>
  <c r="FA58" i="564"/>
  <c r="FE57" i="564"/>
  <c r="FD57" i="564"/>
  <c r="FC57" i="564"/>
  <c r="FB57" i="564"/>
  <c r="FA57" i="564"/>
  <c r="FE56" i="564"/>
  <c r="FD56" i="564"/>
  <c r="FC56" i="564"/>
  <c r="FB56" i="564"/>
  <c r="FA56" i="564"/>
  <c r="FE55" i="564"/>
  <c r="FD55" i="564"/>
  <c r="FC55" i="564"/>
  <c r="FB55" i="564"/>
  <c r="FA55" i="564"/>
  <c r="FE54" i="564"/>
  <c r="FD54" i="564"/>
  <c r="FC54" i="564"/>
  <c r="FB54" i="564"/>
  <c r="FA54" i="564"/>
  <c r="FE53" i="564"/>
  <c r="FD53" i="564"/>
  <c r="FC53" i="564"/>
  <c r="FB53" i="564"/>
  <c r="FA53" i="564"/>
  <c r="FE52" i="564"/>
  <c r="FD52" i="564"/>
  <c r="FC52" i="564"/>
  <c r="FB52" i="564"/>
  <c r="FA52" i="564"/>
  <c r="FE51" i="564"/>
  <c r="FD51" i="564"/>
  <c r="FC51" i="564"/>
  <c r="FB51" i="564"/>
  <c r="FA51" i="564"/>
  <c r="FE50" i="564"/>
  <c r="FD50" i="564"/>
  <c r="FC50" i="564"/>
  <c r="FB50" i="564"/>
  <c r="FA50" i="564"/>
  <c r="FE49" i="564"/>
  <c r="FD49" i="564"/>
  <c r="FC49" i="564"/>
  <c r="FB49" i="564"/>
  <c r="FA49" i="564"/>
  <c r="FE48" i="564"/>
  <c r="FD48" i="564"/>
  <c r="FC48" i="564"/>
  <c r="FB48" i="564"/>
  <c r="FA48" i="564"/>
  <c r="FE47" i="564"/>
  <c r="FD47" i="564"/>
  <c r="FC47" i="564"/>
  <c r="FB47" i="564"/>
  <c r="FA47" i="564"/>
  <c r="FE46" i="564"/>
  <c r="FD46" i="564"/>
  <c r="FC46" i="564"/>
  <c r="FB46" i="564"/>
  <c r="FA46" i="564"/>
  <c r="FE45" i="564"/>
  <c r="FD45" i="564"/>
  <c r="FC45" i="564"/>
  <c r="FB45" i="564"/>
  <c r="FA45" i="564"/>
  <c r="FE44" i="564"/>
  <c r="FD44" i="564"/>
  <c r="FC44" i="564"/>
  <c r="FB44" i="564"/>
  <c r="FA44" i="564"/>
  <c r="FE43" i="564"/>
  <c r="FD43" i="564"/>
  <c r="FC43" i="564"/>
  <c r="FB43" i="564"/>
  <c r="FA43" i="564"/>
  <c r="FE42" i="564"/>
  <c r="FD42" i="564"/>
  <c r="FC42" i="564"/>
  <c r="FB42" i="564"/>
  <c r="FA42" i="564"/>
  <c r="FE41" i="564"/>
  <c r="FD41" i="564"/>
  <c r="FC41" i="564"/>
  <c r="FB41" i="564"/>
  <c r="FA41" i="564"/>
  <c r="FE40" i="564"/>
  <c r="FD40" i="564"/>
  <c r="FC40" i="564"/>
  <c r="FB40" i="564"/>
  <c r="FA40" i="564"/>
  <c r="FE39" i="564"/>
  <c r="FD39" i="564"/>
  <c r="FC39" i="564"/>
  <c r="FB39" i="564"/>
  <c r="FA39" i="564"/>
  <c r="FE38" i="564"/>
  <c r="FD38" i="564"/>
  <c r="FC38" i="564"/>
  <c r="FB38" i="564"/>
  <c r="FA38" i="564"/>
  <c r="FE37" i="564"/>
  <c r="FD37" i="564"/>
  <c r="FC37" i="564"/>
  <c r="FB37" i="564"/>
  <c r="FA37" i="564"/>
  <c r="FE36" i="564"/>
  <c r="FD36" i="564"/>
  <c r="FC36" i="564"/>
  <c r="FB36" i="564"/>
  <c r="FA36" i="564"/>
  <c r="FE35" i="564"/>
  <c r="FD35" i="564"/>
  <c r="FC35" i="564"/>
  <c r="FB35" i="564"/>
  <c r="FA35" i="564"/>
  <c r="FE34" i="564"/>
  <c r="FD34" i="564"/>
  <c r="FC34" i="564"/>
  <c r="FB34" i="564"/>
  <c r="FA34" i="564"/>
  <c r="FE33" i="564"/>
  <c r="FD33" i="564"/>
  <c r="FC33" i="564"/>
  <c r="FB33" i="564"/>
  <c r="FA33" i="564"/>
  <c r="FE32" i="564"/>
  <c r="FD32" i="564"/>
  <c r="FC32" i="564"/>
  <c r="FB32" i="564"/>
  <c r="FA32" i="564"/>
  <c r="FE31" i="564"/>
  <c r="FD31" i="564"/>
  <c r="FC31" i="564"/>
  <c r="FB31" i="564"/>
  <c r="FA31" i="564"/>
  <c r="FE30" i="564"/>
  <c r="FD30" i="564"/>
  <c r="FC30" i="564"/>
  <c r="FB30" i="564"/>
  <c r="FA30" i="564"/>
  <c r="FE29" i="564"/>
  <c r="FD29" i="564"/>
  <c r="FC29" i="564"/>
  <c r="FB29" i="564"/>
  <c r="FA29" i="564"/>
  <c r="FE28" i="564"/>
  <c r="FD28" i="564"/>
  <c r="FC28" i="564"/>
  <c r="FB28" i="564"/>
  <c r="FA28" i="564"/>
  <c r="FE27" i="564"/>
  <c r="FD27" i="564"/>
  <c r="FC27" i="564"/>
  <c r="FB27" i="564"/>
  <c r="FA27" i="564"/>
  <c r="FE26" i="564"/>
  <c r="FD26" i="564"/>
  <c r="FC26" i="564"/>
  <c r="FB26" i="564"/>
  <c r="FA26" i="564"/>
  <c r="FE25" i="564"/>
  <c r="FD25" i="564"/>
  <c r="FC25" i="564"/>
  <c r="FB25" i="564"/>
  <c r="FA25" i="564"/>
  <c r="FE24" i="564"/>
  <c r="FD24" i="564"/>
  <c r="FC24" i="564"/>
  <c r="FB24" i="564"/>
  <c r="FA24" i="564"/>
  <c r="FE23" i="564"/>
  <c r="FD23" i="564"/>
  <c r="FC23" i="564"/>
  <c r="FB23" i="564"/>
  <c r="FA23" i="564"/>
  <c r="FE22" i="564"/>
  <c r="FD22" i="564"/>
  <c r="FC22" i="564"/>
  <c r="FB22" i="564"/>
  <c r="FA22" i="564"/>
  <c r="FE21" i="564"/>
  <c r="FD21" i="564"/>
  <c r="FC21" i="564"/>
  <c r="FB21" i="564"/>
  <c r="FA21" i="564"/>
  <c r="FE20" i="564"/>
  <c r="FD20" i="564"/>
  <c r="FC20" i="564"/>
  <c r="FB20" i="564"/>
  <c r="FA20" i="564"/>
  <c r="FE19" i="564"/>
  <c r="FD19" i="564"/>
  <c r="FC19" i="564"/>
  <c r="FB19" i="564"/>
  <c r="FA19" i="564"/>
  <c r="FE18" i="564"/>
  <c r="FD18" i="564"/>
  <c r="FC18" i="564"/>
  <c r="FB18" i="564"/>
  <c r="FA18" i="564"/>
  <c r="FE17" i="564"/>
  <c r="FD17" i="564"/>
  <c r="FC17" i="564"/>
  <c r="FB17" i="564"/>
  <c r="FA17" i="564"/>
  <c r="FE16" i="564"/>
  <c r="FD16" i="564"/>
  <c r="FC16" i="564"/>
  <c r="FB16" i="564"/>
  <c r="FA16" i="564"/>
  <c r="FE15" i="564"/>
  <c r="FD15" i="564"/>
  <c r="FC15" i="564"/>
  <c r="FB15" i="564"/>
  <c r="FA15" i="564"/>
  <c r="FE14" i="564"/>
  <c r="FD14" i="564"/>
  <c r="FC14" i="564"/>
  <c r="FB14" i="564"/>
  <c r="FA14" i="564"/>
  <c r="FE13" i="564"/>
  <c r="FD13" i="564"/>
  <c r="FC13" i="564"/>
  <c r="FB13" i="564"/>
  <c r="FA13" i="564"/>
  <c r="FE12" i="564"/>
  <c r="FD12" i="564"/>
  <c r="FC12" i="564"/>
  <c r="FB12" i="564"/>
  <c r="FA12" i="564"/>
  <c r="FE11" i="564"/>
  <c r="FD11" i="564"/>
  <c r="FC11" i="564"/>
  <c r="FB11" i="564"/>
  <c r="FA11" i="564"/>
  <c r="FE10" i="564"/>
  <c r="FD10" i="564"/>
  <c r="FC10" i="564"/>
  <c r="FB10" i="564"/>
  <c r="FA10" i="564"/>
  <c r="FE9" i="564"/>
  <c r="FD9" i="564"/>
  <c r="FC9" i="564"/>
  <c r="FB9" i="564"/>
  <c r="FA9" i="564"/>
  <c r="FE8" i="564"/>
  <c r="FD8" i="564"/>
  <c r="FC8" i="564"/>
  <c r="FB8" i="564"/>
  <c r="FA8" i="564"/>
  <c r="FE7" i="564"/>
  <c r="FD7" i="564"/>
  <c r="FC7" i="564"/>
  <c r="FB7" i="564"/>
  <c r="FA7" i="564"/>
  <c r="FE6" i="564"/>
  <c r="FD6" i="564"/>
  <c r="FC6" i="564"/>
  <c r="FB6" i="564"/>
  <c r="FA6" i="564"/>
  <c r="FE5" i="564"/>
  <c r="FD5" i="564"/>
  <c r="FC5" i="564"/>
  <c r="FB5" i="564"/>
  <c r="FA5" i="564"/>
  <c r="FE3" i="564"/>
  <c r="FD3" i="564"/>
  <c r="FC3" i="564"/>
  <c r="FB3" i="564"/>
  <c r="FA3" i="564"/>
  <c r="EY163" i="564"/>
  <c r="EX163" i="564"/>
  <c r="EW163" i="564"/>
  <c r="EV163" i="564"/>
  <c r="EU163" i="564"/>
  <c r="EY162" i="564"/>
  <c r="EX162" i="564"/>
  <c r="EW162" i="564"/>
  <c r="EV162" i="564"/>
  <c r="EU162" i="564"/>
  <c r="EY161" i="564"/>
  <c r="EX161" i="564"/>
  <c r="EW161" i="564"/>
  <c r="EV161" i="564"/>
  <c r="EU161" i="564"/>
  <c r="EY160" i="564"/>
  <c r="EX160" i="564"/>
  <c r="EW160" i="564"/>
  <c r="EV160" i="564"/>
  <c r="EU160" i="564"/>
  <c r="EY159" i="564"/>
  <c r="EX159" i="564"/>
  <c r="EW159" i="564"/>
  <c r="EV159" i="564"/>
  <c r="EU159" i="564"/>
  <c r="EY158" i="564"/>
  <c r="EX158" i="564"/>
  <c r="EW158" i="564"/>
  <c r="EV158" i="564"/>
  <c r="EU158" i="564"/>
  <c r="EY157" i="564"/>
  <c r="EX157" i="564"/>
  <c r="EW157" i="564"/>
  <c r="EV157" i="564"/>
  <c r="EU157" i="564"/>
  <c r="EY156" i="564"/>
  <c r="EX156" i="564"/>
  <c r="EW156" i="564"/>
  <c r="EV156" i="564"/>
  <c r="EU156" i="564"/>
  <c r="EY155" i="564"/>
  <c r="EX155" i="564"/>
  <c r="EW155" i="564"/>
  <c r="EV155" i="564"/>
  <c r="EU155" i="564"/>
  <c r="EY154" i="564"/>
  <c r="EX154" i="564"/>
  <c r="EW154" i="564"/>
  <c r="EV154" i="564"/>
  <c r="EU154" i="564"/>
  <c r="EY153" i="564"/>
  <c r="EX153" i="564"/>
  <c r="EW153" i="564"/>
  <c r="EV153" i="564"/>
  <c r="EU153" i="564"/>
  <c r="EY152" i="564"/>
  <c r="EX152" i="564"/>
  <c r="EW152" i="564"/>
  <c r="EV152" i="564"/>
  <c r="EU152" i="564"/>
  <c r="EY151" i="564"/>
  <c r="EX151" i="564"/>
  <c r="EW151" i="564"/>
  <c r="EV151" i="564"/>
  <c r="EU151" i="564"/>
  <c r="EY150" i="564"/>
  <c r="EX150" i="564"/>
  <c r="EW150" i="564"/>
  <c r="EV150" i="564"/>
  <c r="EU150" i="564"/>
  <c r="EY149" i="564"/>
  <c r="EX149" i="564"/>
  <c r="EW149" i="564"/>
  <c r="EV149" i="564"/>
  <c r="EU149" i="564"/>
  <c r="EY148" i="564"/>
  <c r="EX148" i="564"/>
  <c r="EW148" i="564"/>
  <c r="EV148" i="564"/>
  <c r="EU148" i="564"/>
  <c r="EY147" i="564"/>
  <c r="EX147" i="564"/>
  <c r="EW147" i="564"/>
  <c r="EV147" i="564"/>
  <c r="EU147" i="564"/>
  <c r="EY146" i="564"/>
  <c r="EX146" i="564"/>
  <c r="EW146" i="564"/>
  <c r="EV146" i="564"/>
  <c r="EU146" i="564"/>
  <c r="EY145" i="564"/>
  <c r="EX145" i="564"/>
  <c r="EW145" i="564"/>
  <c r="EV145" i="564"/>
  <c r="EU145" i="564"/>
  <c r="EY144" i="564"/>
  <c r="EX144" i="564"/>
  <c r="EW144" i="564"/>
  <c r="EV144" i="564"/>
  <c r="EU144" i="564"/>
  <c r="EY143" i="564"/>
  <c r="EX143" i="564"/>
  <c r="EW143" i="564"/>
  <c r="EV143" i="564"/>
  <c r="EU143" i="564"/>
  <c r="EY142" i="564"/>
  <c r="EX142" i="564"/>
  <c r="EW142" i="564"/>
  <c r="EV142" i="564"/>
  <c r="EU142" i="564"/>
  <c r="EY141" i="564"/>
  <c r="EX141" i="564"/>
  <c r="EW141" i="564"/>
  <c r="EV141" i="564"/>
  <c r="EU141" i="564"/>
  <c r="EY140" i="564"/>
  <c r="EX140" i="564"/>
  <c r="EW140" i="564"/>
  <c r="EV140" i="564"/>
  <c r="EU140" i="564"/>
  <c r="EY139" i="564"/>
  <c r="EX139" i="564"/>
  <c r="EW139" i="564"/>
  <c r="EV139" i="564"/>
  <c r="EU139" i="564"/>
  <c r="EY138" i="564"/>
  <c r="EX138" i="564"/>
  <c r="EW138" i="564"/>
  <c r="EV138" i="564"/>
  <c r="EU138" i="564"/>
  <c r="EY137" i="564"/>
  <c r="EX137" i="564"/>
  <c r="EW137" i="564"/>
  <c r="EV137" i="564"/>
  <c r="EU137" i="564"/>
  <c r="EY136" i="564"/>
  <c r="EX136" i="564"/>
  <c r="EW136" i="564"/>
  <c r="EV136" i="564"/>
  <c r="EU136" i="564"/>
  <c r="EY135" i="564"/>
  <c r="EX135" i="564"/>
  <c r="EW135" i="564"/>
  <c r="EV135" i="564"/>
  <c r="EU135" i="564"/>
  <c r="EY134" i="564"/>
  <c r="EX134" i="564"/>
  <c r="EW134" i="564"/>
  <c r="EV134" i="564"/>
  <c r="EU134" i="564"/>
  <c r="EY133" i="564"/>
  <c r="EX133" i="564"/>
  <c r="EW133" i="564"/>
  <c r="EV133" i="564"/>
  <c r="EU133" i="564"/>
  <c r="EY132" i="564"/>
  <c r="EX132" i="564"/>
  <c r="EW132" i="564"/>
  <c r="EV132" i="564"/>
  <c r="EU132" i="564"/>
  <c r="EY131" i="564"/>
  <c r="EX131" i="564"/>
  <c r="EW131" i="564"/>
  <c r="EV131" i="564"/>
  <c r="EU131" i="564"/>
  <c r="EY130" i="564"/>
  <c r="EX130" i="564"/>
  <c r="EW130" i="564"/>
  <c r="EV130" i="564"/>
  <c r="EU130" i="564"/>
  <c r="EY129" i="564"/>
  <c r="EX129" i="564"/>
  <c r="EW129" i="564"/>
  <c r="EV129" i="564"/>
  <c r="EU129" i="564"/>
  <c r="EY128" i="564"/>
  <c r="EX128" i="564"/>
  <c r="EW128" i="564"/>
  <c r="EV128" i="564"/>
  <c r="EU128" i="564"/>
  <c r="EY127" i="564"/>
  <c r="EX127" i="564"/>
  <c r="EW127" i="564"/>
  <c r="EV127" i="564"/>
  <c r="EU127" i="564"/>
  <c r="EY126" i="564"/>
  <c r="EX126" i="564"/>
  <c r="EW126" i="564"/>
  <c r="EV126" i="564"/>
  <c r="EU126" i="564"/>
  <c r="EY125" i="564"/>
  <c r="EX125" i="564"/>
  <c r="EW125" i="564"/>
  <c r="EV125" i="564"/>
  <c r="EU125" i="564"/>
  <c r="EY124" i="564"/>
  <c r="EX124" i="564"/>
  <c r="EW124" i="564"/>
  <c r="EV124" i="564"/>
  <c r="EU124" i="564"/>
  <c r="EY123" i="564"/>
  <c r="EX123" i="564"/>
  <c r="EW123" i="564"/>
  <c r="EV123" i="564"/>
  <c r="EU123" i="564"/>
  <c r="EY122" i="564"/>
  <c r="EX122" i="564"/>
  <c r="EW122" i="564"/>
  <c r="EV122" i="564"/>
  <c r="EU122" i="564"/>
  <c r="EY121" i="564"/>
  <c r="EX121" i="564"/>
  <c r="EW121" i="564"/>
  <c r="EV121" i="564"/>
  <c r="EU121" i="564"/>
  <c r="EY120" i="564"/>
  <c r="EX120" i="564"/>
  <c r="EW120" i="564"/>
  <c r="EV120" i="564"/>
  <c r="EU120" i="564"/>
  <c r="EY119" i="564"/>
  <c r="EX119" i="564"/>
  <c r="EW119" i="564"/>
  <c r="EV119" i="564"/>
  <c r="EU119" i="564"/>
  <c r="EY118" i="564"/>
  <c r="EX118" i="564"/>
  <c r="EW118" i="564"/>
  <c r="EV118" i="564"/>
  <c r="EU118" i="564"/>
  <c r="EY117" i="564"/>
  <c r="EX117" i="564"/>
  <c r="EW117" i="564"/>
  <c r="EV117" i="564"/>
  <c r="EU117" i="564"/>
  <c r="EY116" i="564"/>
  <c r="EX116" i="564"/>
  <c r="EW116" i="564"/>
  <c r="EV116" i="564"/>
  <c r="EU116" i="564"/>
  <c r="EY115" i="564"/>
  <c r="EX115" i="564"/>
  <c r="EW115" i="564"/>
  <c r="EV115" i="564"/>
  <c r="EU115" i="564"/>
  <c r="EY114" i="564"/>
  <c r="EX114" i="564"/>
  <c r="EW114" i="564"/>
  <c r="EV114" i="564"/>
  <c r="EU114" i="564"/>
  <c r="EY113" i="564"/>
  <c r="EX113" i="564"/>
  <c r="EW113" i="564"/>
  <c r="EV113" i="564"/>
  <c r="EU113" i="564"/>
  <c r="EY112" i="564"/>
  <c r="EX112" i="564"/>
  <c r="EW112" i="564"/>
  <c r="EV112" i="564"/>
  <c r="EU112" i="564"/>
  <c r="EY111" i="564"/>
  <c r="EX111" i="564"/>
  <c r="EW111" i="564"/>
  <c r="EV111" i="564"/>
  <c r="EU111" i="564"/>
  <c r="EY110" i="564"/>
  <c r="EX110" i="564"/>
  <c r="EW110" i="564"/>
  <c r="EV110" i="564"/>
  <c r="EU110" i="564"/>
  <c r="EY109" i="564"/>
  <c r="EX109" i="564"/>
  <c r="EW109" i="564"/>
  <c r="EV109" i="564"/>
  <c r="EU109" i="564"/>
  <c r="EY108" i="564"/>
  <c r="EX108" i="564"/>
  <c r="EW108" i="564"/>
  <c r="EV108" i="564"/>
  <c r="EU108" i="564"/>
  <c r="EY107" i="564"/>
  <c r="EX107" i="564"/>
  <c r="EW107" i="564"/>
  <c r="EV107" i="564"/>
  <c r="EU107" i="564"/>
  <c r="EY106" i="564"/>
  <c r="EX106" i="564"/>
  <c r="EW106" i="564"/>
  <c r="EV106" i="564"/>
  <c r="EU106" i="564"/>
  <c r="EY105" i="564"/>
  <c r="EX105" i="564"/>
  <c r="EW105" i="564"/>
  <c r="EV105" i="564"/>
  <c r="EU105" i="564"/>
  <c r="EY104" i="564"/>
  <c r="EX104" i="564"/>
  <c r="EW104" i="564"/>
  <c r="EV104" i="564"/>
  <c r="EU104" i="564"/>
  <c r="EY103" i="564"/>
  <c r="EX103" i="564"/>
  <c r="EW103" i="564"/>
  <c r="EV103" i="564"/>
  <c r="EU103" i="564"/>
  <c r="EY102" i="564"/>
  <c r="EX102" i="564"/>
  <c r="EW102" i="564"/>
  <c r="EV102" i="564"/>
  <c r="EU102" i="564"/>
  <c r="EY101" i="564"/>
  <c r="EX101" i="564"/>
  <c r="EW101" i="564"/>
  <c r="EV101" i="564"/>
  <c r="EU101" i="564"/>
  <c r="EY100" i="564"/>
  <c r="EX100" i="564"/>
  <c r="EW100" i="564"/>
  <c r="EV100" i="564"/>
  <c r="EU100" i="564"/>
  <c r="EY99" i="564"/>
  <c r="EX99" i="564"/>
  <c r="EW99" i="564"/>
  <c r="EV99" i="564"/>
  <c r="EU99" i="564"/>
  <c r="EY98" i="564"/>
  <c r="EX98" i="564"/>
  <c r="EW98" i="564"/>
  <c r="EV98" i="564"/>
  <c r="EU98" i="564"/>
  <c r="EY97" i="564"/>
  <c r="EX97" i="564"/>
  <c r="EW97" i="564"/>
  <c r="EV97" i="564"/>
  <c r="EU97" i="564"/>
  <c r="EY96" i="564"/>
  <c r="EX96" i="564"/>
  <c r="EW96" i="564"/>
  <c r="EV96" i="564"/>
  <c r="EU96" i="564"/>
  <c r="EY95" i="564"/>
  <c r="EX95" i="564"/>
  <c r="EW95" i="564"/>
  <c r="EV95" i="564"/>
  <c r="EU95" i="564"/>
  <c r="EY94" i="564"/>
  <c r="EX94" i="564"/>
  <c r="EW94" i="564"/>
  <c r="EV94" i="564"/>
  <c r="EU94" i="564"/>
  <c r="EY93" i="564"/>
  <c r="EX93" i="564"/>
  <c r="EW93" i="564"/>
  <c r="EV93" i="564"/>
  <c r="EU93" i="564"/>
  <c r="EY92" i="564"/>
  <c r="EX92" i="564"/>
  <c r="EW92" i="564"/>
  <c r="EV92" i="564"/>
  <c r="EU92" i="564"/>
  <c r="EY91" i="564"/>
  <c r="EX91" i="564"/>
  <c r="EW91" i="564"/>
  <c r="EV91" i="564"/>
  <c r="EU91" i="564"/>
  <c r="EY90" i="564"/>
  <c r="EX90" i="564"/>
  <c r="EW90" i="564"/>
  <c r="EV90" i="564"/>
  <c r="EU90" i="564"/>
  <c r="EY89" i="564"/>
  <c r="EX89" i="564"/>
  <c r="EW89" i="564"/>
  <c r="EV89" i="564"/>
  <c r="EU89" i="564"/>
  <c r="EY88" i="564"/>
  <c r="EX88" i="564"/>
  <c r="EW88" i="564"/>
  <c r="EV88" i="564"/>
  <c r="EU88" i="564"/>
  <c r="EY87" i="564"/>
  <c r="EX87" i="564"/>
  <c r="EW87" i="564"/>
  <c r="EV87" i="564"/>
  <c r="EU87" i="564"/>
  <c r="EY86" i="564"/>
  <c r="EX86" i="564"/>
  <c r="EW86" i="564"/>
  <c r="EV86" i="564"/>
  <c r="EU86" i="564"/>
  <c r="EY85" i="564"/>
  <c r="EX85" i="564"/>
  <c r="EW85" i="564"/>
  <c r="EV85" i="564"/>
  <c r="EU85" i="564"/>
  <c r="EY84" i="564"/>
  <c r="EX84" i="564"/>
  <c r="EW84" i="564"/>
  <c r="EV84" i="564"/>
  <c r="EU84" i="564"/>
  <c r="EY83" i="564"/>
  <c r="EX83" i="564"/>
  <c r="EW83" i="564"/>
  <c r="EV83" i="564"/>
  <c r="EU83" i="564"/>
  <c r="EY82" i="564"/>
  <c r="EX82" i="564"/>
  <c r="EW82" i="564"/>
  <c r="EV82" i="564"/>
  <c r="EU82" i="564"/>
  <c r="EY81" i="564"/>
  <c r="EX81" i="564"/>
  <c r="EW81" i="564"/>
  <c r="EV81" i="564"/>
  <c r="EU81" i="564"/>
  <c r="EY80" i="564"/>
  <c r="EX80" i="564"/>
  <c r="EW80" i="564"/>
  <c r="EV80" i="564"/>
  <c r="EU80" i="564"/>
  <c r="EY79" i="564"/>
  <c r="EX79" i="564"/>
  <c r="EW79" i="564"/>
  <c r="EV79" i="564"/>
  <c r="EU79" i="564"/>
  <c r="EY78" i="564"/>
  <c r="EX78" i="564"/>
  <c r="EW78" i="564"/>
  <c r="EV78" i="564"/>
  <c r="EU78" i="564"/>
  <c r="EY77" i="564"/>
  <c r="EX77" i="564"/>
  <c r="EW77" i="564"/>
  <c r="EV77" i="564"/>
  <c r="EU77" i="564"/>
  <c r="EY76" i="564"/>
  <c r="EX76" i="564"/>
  <c r="EW76" i="564"/>
  <c r="EV76" i="564"/>
  <c r="EU76" i="564"/>
  <c r="EY75" i="564"/>
  <c r="EX75" i="564"/>
  <c r="EW75" i="564"/>
  <c r="EV75" i="564"/>
  <c r="EU75" i="564"/>
  <c r="EY74" i="564"/>
  <c r="EX74" i="564"/>
  <c r="EW74" i="564"/>
  <c r="EV74" i="564"/>
  <c r="EU74" i="564"/>
  <c r="EY73" i="564"/>
  <c r="EX73" i="564"/>
  <c r="EW73" i="564"/>
  <c r="EV73" i="564"/>
  <c r="EU73" i="564"/>
  <c r="EY72" i="564"/>
  <c r="EX72" i="564"/>
  <c r="EW72" i="564"/>
  <c r="EV72" i="564"/>
  <c r="EU72" i="564"/>
  <c r="EY71" i="564"/>
  <c r="EX71" i="564"/>
  <c r="EW71" i="564"/>
  <c r="EV71" i="564"/>
  <c r="EU71" i="564"/>
  <c r="EY70" i="564"/>
  <c r="EX70" i="564"/>
  <c r="EW70" i="564"/>
  <c r="EV70" i="564"/>
  <c r="EU70" i="564"/>
  <c r="EY69" i="564"/>
  <c r="EX69" i="564"/>
  <c r="EW69" i="564"/>
  <c r="EV69" i="564"/>
  <c r="EU69" i="564"/>
  <c r="EY68" i="564"/>
  <c r="EX68" i="564"/>
  <c r="EW68" i="564"/>
  <c r="EV68" i="564"/>
  <c r="EU68" i="564"/>
  <c r="EY67" i="564"/>
  <c r="EX67" i="564"/>
  <c r="EW67" i="564"/>
  <c r="EV67" i="564"/>
  <c r="EU67" i="564"/>
  <c r="EY66" i="564"/>
  <c r="EX66" i="564"/>
  <c r="EW66" i="564"/>
  <c r="EV66" i="564"/>
  <c r="EU66" i="564"/>
  <c r="EY65" i="564"/>
  <c r="EX65" i="564"/>
  <c r="EW65" i="564"/>
  <c r="EV65" i="564"/>
  <c r="EU65" i="564"/>
  <c r="EY64" i="564"/>
  <c r="EX64" i="564"/>
  <c r="EW64" i="564"/>
  <c r="EV64" i="564"/>
  <c r="EU64" i="564"/>
  <c r="EY63" i="564"/>
  <c r="EX63" i="564"/>
  <c r="EW63" i="564"/>
  <c r="EV63" i="564"/>
  <c r="EU63" i="564"/>
  <c r="EY62" i="564"/>
  <c r="EX62" i="564"/>
  <c r="EW62" i="564"/>
  <c r="EV62" i="564"/>
  <c r="EU62" i="564"/>
  <c r="EY61" i="564"/>
  <c r="EX61" i="564"/>
  <c r="EW61" i="564"/>
  <c r="EV61" i="564"/>
  <c r="EU61" i="564"/>
  <c r="EY60" i="564"/>
  <c r="EX60" i="564"/>
  <c r="EW60" i="564"/>
  <c r="EV60" i="564"/>
  <c r="EU60" i="564"/>
  <c r="EY59" i="564"/>
  <c r="EX59" i="564"/>
  <c r="EW59" i="564"/>
  <c r="EV59" i="564"/>
  <c r="EU59" i="564"/>
  <c r="EY58" i="564"/>
  <c r="EX58" i="564"/>
  <c r="EW58" i="564"/>
  <c r="EV58" i="564"/>
  <c r="EU58" i="564"/>
  <c r="EY57" i="564"/>
  <c r="EX57" i="564"/>
  <c r="EW57" i="564"/>
  <c r="EV57" i="564"/>
  <c r="EU57" i="564"/>
  <c r="EY56" i="564"/>
  <c r="EX56" i="564"/>
  <c r="EW56" i="564"/>
  <c r="EV56" i="564"/>
  <c r="EU56" i="564"/>
  <c r="EY55" i="564"/>
  <c r="EX55" i="564"/>
  <c r="EW55" i="564"/>
  <c r="EV55" i="564"/>
  <c r="EU55" i="564"/>
  <c r="EY54" i="564"/>
  <c r="EX54" i="564"/>
  <c r="EW54" i="564"/>
  <c r="EV54" i="564"/>
  <c r="EU54" i="564"/>
  <c r="EY53" i="564"/>
  <c r="EX53" i="564"/>
  <c r="EW53" i="564"/>
  <c r="EV53" i="564"/>
  <c r="EU53" i="564"/>
  <c r="EY52" i="564"/>
  <c r="EX52" i="564"/>
  <c r="EW52" i="564"/>
  <c r="EV52" i="564"/>
  <c r="EU52" i="564"/>
  <c r="EY51" i="564"/>
  <c r="EX51" i="564"/>
  <c r="EW51" i="564"/>
  <c r="EV51" i="564"/>
  <c r="EU51" i="564"/>
  <c r="EY50" i="564"/>
  <c r="EX50" i="564"/>
  <c r="EW50" i="564"/>
  <c r="EV50" i="564"/>
  <c r="EU50" i="564"/>
  <c r="EY49" i="564"/>
  <c r="EX49" i="564"/>
  <c r="EW49" i="564"/>
  <c r="EV49" i="564"/>
  <c r="EU49" i="564"/>
  <c r="EY48" i="564"/>
  <c r="EX48" i="564"/>
  <c r="EW48" i="564"/>
  <c r="EV48" i="564"/>
  <c r="EU48" i="564"/>
  <c r="EY47" i="564"/>
  <c r="EX47" i="564"/>
  <c r="EW47" i="564"/>
  <c r="EV47" i="564"/>
  <c r="EU47" i="564"/>
  <c r="EY46" i="564"/>
  <c r="EX46" i="564"/>
  <c r="EW46" i="564"/>
  <c r="EV46" i="564"/>
  <c r="EU46" i="564"/>
  <c r="EY45" i="564"/>
  <c r="EX45" i="564"/>
  <c r="EW45" i="564"/>
  <c r="EV45" i="564"/>
  <c r="EU45" i="564"/>
  <c r="EY44" i="564"/>
  <c r="EX44" i="564"/>
  <c r="EW44" i="564"/>
  <c r="EV44" i="564"/>
  <c r="EU44" i="564"/>
  <c r="EY43" i="564"/>
  <c r="EX43" i="564"/>
  <c r="EW43" i="564"/>
  <c r="EV43" i="564"/>
  <c r="EU43" i="564"/>
  <c r="EY42" i="564"/>
  <c r="EX42" i="564"/>
  <c r="EW42" i="564"/>
  <c r="EV42" i="564"/>
  <c r="EU42" i="564"/>
  <c r="EY41" i="564"/>
  <c r="EX41" i="564"/>
  <c r="EW41" i="564"/>
  <c r="EV41" i="564"/>
  <c r="EU41" i="564"/>
  <c r="EY40" i="564"/>
  <c r="EX40" i="564"/>
  <c r="EW40" i="564"/>
  <c r="EV40" i="564"/>
  <c r="EU40" i="564"/>
  <c r="EY39" i="564"/>
  <c r="EX39" i="564"/>
  <c r="EW39" i="564"/>
  <c r="EV39" i="564"/>
  <c r="EU39" i="564"/>
  <c r="EY38" i="564"/>
  <c r="EX38" i="564"/>
  <c r="EW38" i="564"/>
  <c r="EV38" i="564"/>
  <c r="EU38" i="564"/>
  <c r="EY37" i="564"/>
  <c r="EX37" i="564"/>
  <c r="EW37" i="564"/>
  <c r="EV37" i="564"/>
  <c r="EU37" i="564"/>
  <c r="EY36" i="564"/>
  <c r="EX36" i="564"/>
  <c r="EW36" i="564"/>
  <c r="EV36" i="564"/>
  <c r="EU36" i="564"/>
  <c r="EY35" i="564"/>
  <c r="EX35" i="564"/>
  <c r="EW35" i="564"/>
  <c r="EV35" i="564"/>
  <c r="EU35" i="564"/>
  <c r="EY34" i="564"/>
  <c r="EX34" i="564"/>
  <c r="EW34" i="564"/>
  <c r="EV34" i="564"/>
  <c r="EU34" i="564"/>
  <c r="EY33" i="564"/>
  <c r="EX33" i="564"/>
  <c r="EW33" i="564"/>
  <c r="EV33" i="564"/>
  <c r="EU33" i="564"/>
  <c r="EY32" i="564"/>
  <c r="EX32" i="564"/>
  <c r="EW32" i="564"/>
  <c r="EV32" i="564"/>
  <c r="EU32" i="564"/>
  <c r="EY31" i="564"/>
  <c r="EX31" i="564"/>
  <c r="EW31" i="564"/>
  <c r="EV31" i="564"/>
  <c r="EU31" i="564"/>
  <c r="EY30" i="564"/>
  <c r="EX30" i="564"/>
  <c r="EW30" i="564"/>
  <c r="EV30" i="564"/>
  <c r="EU30" i="564"/>
  <c r="EY29" i="564"/>
  <c r="EX29" i="564"/>
  <c r="EW29" i="564"/>
  <c r="EV29" i="564"/>
  <c r="EU29" i="564"/>
  <c r="EY28" i="564"/>
  <c r="EX28" i="564"/>
  <c r="EW28" i="564"/>
  <c r="EV28" i="564"/>
  <c r="EU28" i="564"/>
  <c r="EY27" i="564"/>
  <c r="EX27" i="564"/>
  <c r="EW27" i="564"/>
  <c r="EV27" i="564"/>
  <c r="EU27" i="564"/>
  <c r="EY26" i="564"/>
  <c r="EX26" i="564"/>
  <c r="EW26" i="564"/>
  <c r="EV26" i="564"/>
  <c r="EU26" i="564"/>
  <c r="EY25" i="564"/>
  <c r="EX25" i="564"/>
  <c r="EW25" i="564"/>
  <c r="EV25" i="564"/>
  <c r="EU25" i="564"/>
  <c r="EY24" i="564"/>
  <c r="EX24" i="564"/>
  <c r="EW24" i="564"/>
  <c r="EV24" i="564"/>
  <c r="EU24" i="564"/>
  <c r="EY23" i="564"/>
  <c r="EX23" i="564"/>
  <c r="EW23" i="564"/>
  <c r="EV23" i="564"/>
  <c r="EU23" i="564"/>
  <c r="EY22" i="564"/>
  <c r="EX22" i="564"/>
  <c r="EW22" i="564"/>
  <c r="EV22" i="564"/>
  <c r="EU22" i="564"/>
  <c r="EY21" i="564"/>
  <c r="EX21" i="564"/>
  <c r="EW21" i="564"/>
  <c r="EV21" i="564"/>
  <c r="EU21" i="564"/>
  <c r="EY20" i="564"/>
  <c r="EX20" i="564"/>
  <c r="EW20" i="564"/>
  <c r="EV20" i="564"/>
  <c r="EU20" i="564"/>
  <c r="EY19" i="564"/>
  <c r="EX19" i="564"/>
  <c r="EW19" i="564"/>
  <c r="EV19" i="564"/>
  <c r="EU19" i="564"/>
  <c r="EY18" i="564"/>
  <c r="EX18" i="564"/>
  <c r="EW18" i="564"/>
  <c r="EV18" i="564"/>
  <c r="EU18" i="564"/>
  <c r="EY17" i="564"/>
  <c r="EX17" i="564"/>
  <c r="EW17" i="564"/>
  <c r="EV17" i="564"/>
  <c r="EU17" i="564"/>
  <c r="EY16" i="564"/>
  <c r="EX16" i="564"/>
  <c r="EW16" i="564"/>
  <c r="EV16" i="564"/>
  <c r="EU16" i="564"/>
  <c r="EY15" i="564"/>
  <c r="EX15" i="564"/>
  <c r="EW15" i="564"/>
  <c r="EV15" i="564"/>
  <c r="EU15" i="564"/>
  <c r="EY14" i="564"/>
  <c r="EX14" i="564"/>
  <c r="EW14" i="564"/>
  <c r="EV14" i="564"/>
  <c r="EU14" i="564"/>
  <c r="EY13" i="564"/>
  <c r="EX13" i="564"/>
  <c r="EW13" i="564"/>
  <c r="EV13" i="564"/>
  <c r="EU13" i="564"/>
  <c r="EY12" i="564"/>
  <c r="EX12" i="564"/>
  <c r="EW12" i="564"/>
  <c r="EV12" i="564"/>
  <c r="EU12" i="564"/>
  <c r="EY11" i="564"/>
  <c r="EX11" i="564"/>
  <c r="EW11" i="564"/>
  <c r="EV11" i="564"/>
  <c r="EU11" i="564"/>
  <c r="EY10" i="564"/>
  <c r="EX10" i="564"/>
  <c r="EW10" i="564"/>
  <c r="EV10" i="564"/>
  <c r="EU10" i="564"/>
  <c r="EY9" i="564"/>
  <c r="EX9" i="564"/>
  <c r="EW9" i="564"/>
  <c r="EV9" i="564"/>
  <c r="EU9" i="564"/>
  <c r="EY8" i="564"/>
  <c r="EX8" i="564"/>
  <c r="EW8" i="564"/>
  <c r="EV8" i="564"/>
  <c r="EU8" i="564"/>
  <c r="EY7" i="564"/>
  <c r="EX7" i="564"/>
  <c r="EW7" i="564"/>
  <c r="EV7" i="564"/>
  <c r="EU7" i="564"/>
  <c r="EY6" i="564"/>
  <c r="EX6" i="564"/>
  <c r="EW6" i="564"/>
  <c r="EV6" i="564"/>
  <c r="EU6" i="564"/>
  <c r="EY5" i="564"/>
  <c r="EX5" i="564"/>
  <c r="EW5" i="564"/>
  <c r="EV5" i="564"/>
  <c r="EU5" i="564"/>
  <c r="EY3" i="564"/>
  <c r="EX3" i="564"/>
  <c r="EW3" i="564"/>
  <c r="EV3" i="564"/>
  <c r="EU3" i="564"/>
  <c r="ES163" i="564"/>
  <c r="ER163" i="564"/>
  <c r="EQ163" i="564"/>
  <c r="EP163" i="564"/>
  <c r="EO163" i="564"/>
  <c r="ES162" i="564"/>
  <c r="ER162" i="564"/>
  <c r="EQ162" i="564"/>
  <c r="EP162" i="564"/>
  <c r="EO162" i="564"/>
  <c r="ES161" i="564"/>
  <c r="ER161" i="564"/>
  <c r="EQ161" i="564"/>
  <c r="EP161" i="564"/>
  <c r="EO161" i="564"/>
  <c r="ES160" i="564"/>
  <c r="ER160" i="564"/>
  <c r="EQ160" i="564"/>
  <c r="EP160" i="564"/>
  <c r="EO160" i="564"/>
  <c r="ES159" i="564"/>
  <c r="ER159" i="564"/>
  <c r="EQ159" i="564"/>
  <c r="EP159" i="564"/>
  <c r="EO159" i="564"/>
  <c r="ES158" i="564"/>
  <c r="ER158" i="564"/>
  <c r="EQ158" i="564"/>
  <c r="EP158" i="564"/>
  <c r="EO158" i="564"/>
  <c r="ES157" i="564"/>
  <c r="ER157" i="564"/>
  <c r="EQ157" i="564"/>
  <c r="EP157" i="564"/>
  <c r="EO157" i="564"/>
  <c r="ES156" i="564"/>
  <c r="ER156" i="564"/>
  <c r="EQ156" i="564"/>
  <c r="EP156" i="564"/>
  <c r="EO156" i="564"/>
  <c r="ES155" i="564"/>
  <c r="ER155" i="564"/>
  <c r="EQ155" i="564"/>
  <c r="EP155" i="564"/>
  <c r="EO155" i="564"/>
  <c r="ES154" i="564"/>
  <c r="ER154" i="564"/>
  <c r="EQ154" i="564"/>
  <c r="EP154" i="564"/>
  <c r="EO154" i="564"/>
  <c r="ES153" i="564"/>
  <c r="ER153" i="564"/>
  <c r="EQ153" i="564"/>
  <c r="EP153" i="564"/>
  <c r="EO153" i="564"/>
  <c r="ES152" i="564"/>
  <c r="ER152" i="564"/>
  <c r="EQ152" i="564"/>
  <c r="EP152" i="564"/>
  <c r="EO152" i="564"/>
  <c r="ES151" i="564"/>
  <c r="ER151" i="564"/>
  <c r="EQ151" i="564"/>
  <c r="EP151" i="564"/>
  <c r="EO151" i="564"/>
  <c r="ES150" i="564"/>
  <c r="ER150" i="564"/>
  <c r="EQ150" i="564"/>
  <c r="EP150" i="564"/>
  <c r="EO150" i="564"/>
  <c r="ES149" i="564"/>
  <c r="ER149" i="564"/>
  <c r="EQ149" i="564"/>
  <c r="EP149" i="564"/>
  <c r="EO149" i="564"/>
  <c r="ES148" i="564"/>
  <c r="ER148" i="564"/>
  <c r="EQ148" i="564"/>
  <c r="EP148" i="564"/>
  <c r="EO148" i="564"/>
  <c r="ES147" i="564"/>
  <c r="ER147" i="564"/>
  <c r="EQ147" i="564"/>
  <c r="EP147" i="564"/>
  <c r="EO147" i="564"/>
  <c r="ES146" i="564"/>
  <c r="ER146" i="564"/>
  <c r="EQ146" i="564"/>
  <c r="EP146" i="564"/>
  <c r="EO146" i="564"/>
  <c r="ES145" i="564"/>
  <c r="ER145" i="564"/>
  <c r="EQ145" i="564"/>
  <c r="EP145" i="564"/>
  <c r="EO145" i="564"/>
  <c r="ES144" i="564"/>
  <c r="ER144" i="564"/>
  <c r="EQ144" i="564"/>
  <c r="EP144" i="564"/>
  <c r="EO144" i="564"/>
  <c r="ES143" i="564"/>
  <c r="ER143" i="564"/>
  <c r="EQ143" i="564"/>
  <c r="EP143" i="564"/>
  <c r="EO143" i="564"/>
  <c r="ES142" i="564"/>
  <c r="ER142" i="564"/>
  <c r="EQ142" i="564"/>
  <c r="EP142" i="564"/>
  <c r="EO142" i="564"/>
  <c r="ES141" i="564"/>
  <c r="ER141" i="564"/>
  <c r="EQ141" i="564"/>
  <c r="EP141" i="564"/>
  <c r="EO141" i="564"/>
  <c r="ES140" i="564"/>
  <c r="ER140" i="564"/>
  <c r="EQ140" i="564"/>
  <c r="EP140" i="564"/>
  <c r="EO140" i="564"/>
  <c r="ES139" i="564"/>
  <c r="ER139" i="564"/>
  <c r="EQ139" i="564"/>
  <c r="EP139" i="564"/>
  <c r="EO139" i="564"/>
  <c r="ES138" i="564"/>
  <c r="ER138" i="564"/>
  <c r="EQ138" i="564"/>
  <c r="EP138" i="564"/>
  <c r="EO138" i="564"/>
  <c r="ES137" i="564"/>
  <c r="ER137" i="564"/>
  <c r="EQ137" i="564"/>
  <c r="EP137" i="564"/>
  <c r="EO137" i="564"/>
  <c r="ES136" i="564"/>
  <c r="ER136" i="564"/>
  <c r="EQ136" i="564"/>
  <c r="EP136" i="564"/>
  <c r="EO136" i="564"/>
  <c r="ES135" i="564"/>
  <c r="ER135" i="564"/>
  <c r="EQ135" i="564"/>
  <c r="EP135" i="564"/>
  <c r="EO135" i="564"/>
  <c r="ES134" i="564"/>
  <c r="ER134" i="564"/>
  <c r="EQ134" i="564"/>
  <c r="EP134" i="564"/>
  <c r="EO134" i="564"/>
  <c r="ES133" i="564"/>
  <c r="ER133" i="564"/>
  <c r="EQ133" i="564"/>
  <c r="EP133" i="564"/>
  <c r="EO133" i="564"/>
  <c r="ES132" i="564"/>
  <c r="ER132" i="564"/>
  <c r="EQ132" i="564"/>
  <c r="EP132" i="564"/>
  <c r="EO132" i="564"/>
  <c r="ES131" i="564"/>
  <c r="ER131" i="564"/>
  <c r="EQ131" i="564"/>
  <c r="EP131" i="564"/>
  <c r="EO131" i="564"/>
  <c r="ES130" i="564"/>
  <c r="ER130" i="564"/>
  <c r="EQ130" i="564"/>
  <c r="EP130" i="564"/>
  <c r="EO130" i="564"/>
  <c r="ES129" i="564"/>
  <c r="ER129" i="564"/>
  <c r="EQ129" i="564"/>
  <c r="EP129" i="564"/>
  <c r="EO129" i="564"/>
  <c r="ES128" i="564"/>
  <c r="ER128" i="564"/>
  <c r="EQ128" i="564"/>
  <c r="EP128" i="564"/>
  <c r="EO128" i="564"/>
  <c r="ES127" i="564"/>
  <c r="ER127" i="564"/>
  <c r="EQ127" i="564"/>
  <c r="EP127" i="564"/>
  <c r="EO127" i="564"/>
  <c r="ES126" i="564"/>
  <c r="ER126" i="564"/>
  <c r="EQ126" i="564"/>
  <c r="EP126" i="564"/>
  <c r="EO126" i="564"/>
  <c r="ES125" i="564"/>
  <c r="ER125" i="564"/>
  <c r="EQ125" i="564"/>
  <c r="EP125" i="564"/>
  <c r="EO125" i="564"/>
  <c r="ES124" i="564"/>
  <c r="ER124" i="564"/>
  <c r="EQ124" i="564"/>
  <c r="EP124" i="564"/>
  <c r="EO124" i="564"/>
  <c r="ES123" i="564"/>
  <c r="ER123" i="564"/>
  <c r="EQ123" i="564"/>
  <c r="EP123" i="564"/>
  <c r="EO123" i="564"/>
  <c r="ES122" i="564"/>
  <c r="ER122" i="564"/>
  <c r="EQ122" i="564"/>
  <c r="EP122" i="564"/>
  <c r="EO122" i="564"/>
  <c r="ES121" i="564"/>
  <c r="ER121" i="564"/>
  <c r="EQ121" i="564"/>
  <c r="EP121" i="564"/>
  <c r="EO121" i="564"/>
  <c r="ES120" i="564"/>
  <c r="ER120" i="564"/>
  <c r="EQ120" i="564"/>
  <c r="EP120" i="564"/>
  <c r="EO120" i="564"/>
  <c r="ES119" i="564"/>
  <c r="ER119" i="564"/>
  <c r="EQ119" i="564"/>
  <c r="EP119" i="564"/>
  <c r="EO119" i="564"/>
  <c r="ES118" i="564"/>
  <c r="ER118" i="564"/>
  <c r="EQ118" i="564"/>
  <c r="EP118" i="564"/>
  <c r="EO118" i="564"/>
  <c r="ES117" i="564"/>
  <c r="ER117" i="564"/>
  <c r="EQ117" i="564"/>
  <c r="EP117" i="564"/>
  <c r="EO117" i="564"/>
  <c r="ES116" i="564"/>
  <c r="ER116" i="564"/>
  <c r="EQ116" i="564"/>
  <c r="EP116" i="564"/>
  <c r="EO116" i="564"/>
  <c r="ES115" i="564"/>
  <c r="ER115" i="564"/>
  <c r="EQ115" i="564"/>
  <c r="EP115" i="564"/>
  <c r="EO115" i="564"/>
  <c r="ES114" i="564"/>
  <c r="ER114" i="564"/>
  <c r="EQ114" i="564"/>
  <c r="EP114" i="564"/>
  <c r="EO114" i="564"/>
  <c r="ES113" i="564"/>
  <c r="ER113" i="564"/>
  <c r="EQ113" i="564"/>
  <c r="EP113" i="564"/>
  <c r="EO113" i="564"/>
  <c r="ES112" i="564"/>
  <c r="ER112" i="564"/>
  <c r="EQ112" i="564"/>
  <c r="EP112" i="564"/>
  <c r="EO112" i="564"/>
  <c r="ES111" i="564"/>
  <c r="ER111" i="564"/>
  <c r="EQ111" i="564"/>
  <c r="EP111" i="564"/>
  <c r="EO111" i="564"/>
  <c r="ES110" i="564"/>
  <c r="ER110" i="564"/>
  <c r="EQ110" i="564"/>
  <c r="EP110" i="564"/>
  <c r="EO110" i="564"/>
  <c r="ES109" i="564"/>
  <c r="ER109" i="564"/>
  <c r="EQ109" i="564"/>
  <c r="EP109" i="564"/>
  <c r="EO109" i="564"/>
  <c r="ES108" i="564"/>
  <c r="ER108" i="564"/>
  <c r="EQ108" i="564"/>
  <c r="EP108" i="564"/>
  <c r="EO108" i="564"/>
  <c r="ES107" i="564"/>
  <c r="ER107" i="564"/>
  <c r="EQ107" i="564"/>
  <c r="EP107" i="564"/>
  <c r="EO107" i="564"/>
  <c r="ES106" i="564"/>
  <c r="ER106" i="564"/>
  <c r="EQ106" i="564"/>
  <c r="EP106" i="564"/>
  <c r="EO106" i="564"/>
  <c r="ES105" i="564"/>
  <c r="ER105" i="564"/>
  <c r="EQ105" i="564"/>
  <c r="EP105" i="564"/>
  <c r="EO105" i="564"/>
  <c r="ES104" i="564"/>
  <c r="ER104" i="564"/>
  <c r="EQ104" i="564"/>
  <c r="EP104" i="564"/>
  <c r="EO104" i="564"/>
  <c r="ES103" i="564"/>
  <c r="ER103" i="564"/>
  <c r="EQ103" i="564"/>
  <c r="EP103" i="564"/>
  <c r="EO103" i="564"/>
  <c r="ES102" i="564"/>
  <c r="ER102" i="564"/>
  <c r="EQ102" i="564"/>
  <c r="EP102" i="564"/>
  <c r="EO102" i="564"/>
  <c r="ES101" i="564"/>
  <c r="ER101" i="564"/>
  <c r="EQ101" i="564"/>
  <c r="EP101" i="564"/>
  <c r="EO101" i="564"/>
  <c r="ES100" i="564"/>
  <c r="ER100" i="564"/>
  <c r="EQ100" i="564"/>
  <c r="EP100" i="564"/>
  <c r="EO100" i="564"/>
  <c r="ES99" i="564"/>
  <c r="ER99" i="564"/>
  <c r="EQ99" i="564"/>
  <c r="EP99" i="564"/>
  <c r="EO99" i="564"/>
  <c r="ES98" i="564"/>
  <c r="ER98" i="564"/>
  <c r="EQ98" i="564"/>
  <c r="EP98" i="564"/>
  <c r="EO98" i="564"/>
  <c r="ES97" i="564"/>
  <c r="ER97" i="564"/>
  <c r="EQ97" i="564"/>
  <c r="EP97" i="564"/>
  <c r="EO97" i="564"/>
  <c r="ES96" i="564"/>
  <c r="ER96" i="564"/>
  <c r="EQ96" i="564"/>
  <c r="EP96" i="564"/>
  <c r="EO96" i="564"/>
  <c r="ES95" i="564"/>
  <c r="ER95" i="564"/>
  <c r="EQ95" i="564"/>
  <c r="EP95" i="564"/>
  <c r="EO95" i="564"/>
  <c r="ES94" i="564"/>
  <c r="ER94" i="564"/>
  <c r="EQ94" i="564"/>
  <c r="EP94" i="564"/>
  <c r="EO94" i="564"/>
  <c r="ES93" i="564"/>
  <c r="ER93" i="564"/>
  <c r="EQ93" i="564"/>
  <c r="EP93" i="564"/>
  <c r="EO93" i="564"/>
  <c r="ES92" i="564"/>
  <c r="ER92" i="564"/>
  <c r="EQ92" i="564"/>
  <c r="EP92" i="564"/>
  <c r="EO92" i="564"/>
  <c r="ES91" i="564"/>
  <c r="ER91" i="564"/>
  <c r="EQ91" i="564"/>
  <c r="EP91" i="564"/>
  <c r="EO91" i="564"/>
  <c r="ES90" i="564"/>
  <c r="ER90" i="564"/>
  <c r="EQ90" i="564"/>
  <c r="EP90" i="564"/>
  <c r="EO90" i="564"/>
  <c r="ES89" i="564"/>
  <c r="ER89" i="564"/>
  <c r="EQ89" i="564"/>
  <c r="EP89" i="564"/>
  <c r="EO89" i="564"/>
  <c r="ES88" i="564"/>
  <c r="ER88" i="564"/>
  <c r="EQ88" i="564"/>
  <c r="EP88" i="564"/>
  <c r="EO88" i="564"/>
  <c r="ES87" i="564"/>
  <c r="ER87" i="564"/>
  <c r="EQ87" i="564"/>
  <c r="EP87" i="564"/>
  <c r="EO87" i="564"/>
  <c r="ES86" i="564"/>
  <c r="ER86" i="564"/>
  <c r="EQ86" i="564"/>
  <c r="EP86" i="564"/>
  <c r="EO86" i="564"/>
  <c r="ES85" i="564"/>
  <c r="ER85" i="564"/>
  <c r="EQ85" i="564"/>
  <c r="EP85" i="564"/>
  <c r="EO85" i="564"/>
  <c r="ES84" i="564"/>
  <c r="ER84" i="564"/>
  <c r="EQ84" i="564"/>
  <c r="EP84" i="564"/>
  <c r="EO84" i="564"/>
  <c r="ES83" i="564"/>
  <c r="ER83" i="564"/>
  <c r="EQ83" i="564"/>
  <c r="EP83" i="564"/>
  <c r="EO83" i="564"/>
  <c r="ES82" i="564"/>
  <c r="ER82" i="564"/>
  <c r="EQ82" i="564"/>
  <c r="EP82" i="564"/>
  <c r="EO82" i="564"/>
  <c r="ES81" i="564"/>
  <c r="ER81" i="564"/>
  <c r="EQ81" i="564"/>
  <c r="EP81" i="564"/>
  <c r="EO81" i="564"/>
  <c r="ES80" i="564"/>
  <c r="ER80" i="564"/>
  <c r="EQ80" i="564"/>
  <c r="EP80" i="564"/>
  <c r="EO80" i="564"/>
  <c r="ES79" i="564"/>
  <c r="ER79" i="564"/>
  <c r="EQ79" i="564"/>
  <c r="EP79" i="564"/>
  <c r="EO79" i="564"/>
  <c r="ES78" i="564"/>
  <c r="ER78" i="564"/>
  <c r="EQ78" i="564"/>
  <c r="EP78" i="564"/>
  <c r="EO78" i="564"/>
  <c r="ES77" i="564"/>
  <c r="ER77" i="564"/>
  <c r="EQ77" i="564"/>
  <c r="EP77" i="564"/>
  <c r="EO77" i="564"/>
  <c r="ES76" i="564"/>
  <c r="ER76" i="564"/>
  <c r="EQ76" i="564"/>
  <c r="EP76" i="564"/>
  <c r="EO76" i="564"/>
  <c r="ES75" i="564"/>
  <c r="ER75" i="564"/>
  <c r="EQ75" i="564"/>
  <c r="EP75" i="564"/>
  <c r="EO75" i="564"/>
  <c r="ES74" i="564"/>
  <c r="ER74" i="564"/>
  <c r="EQ74" i="564"/>
  <c r="EP74" i="564"/>
  <c r="EO74" i="564"/>
  <c r="ES73" i="564"/>
  <c r="ER73" i="564"/>
  <c r="EQ73" i="564"/>
  <c r="EP73" i="564"/>
  <c r="EO73" i="564"/>
  <c r="ES72" i="564"/>
  <c r="ER72" i="564"/>
  <c r="EQ72" i="564"/>
  <c r="EP72" i="564"/>
  <c r="EO72" i="564"/>
  <c r="ES71" i="564"/>
  <c r="ER71" i="564"/>
  <c r="EQ71" i="564"/>
  <c r="EP71" i="564"/>
  <c r="EO71" i="564"/>
  <c r="ES70" i="564"/>
  <c r="ER70" i="564"/>
  <c r="EQ70" i="564"/>
  <c r="EP70" i="564"/>
  <c r="EO70" i="564"/>
  <c r="ES69" i="564"/>
  <c r="ER69" i="564"/>
  <c r="EQ69" i="564"/>
  <c r="EP69" i="564"/>
  <c r="EO69" i="564"/>
  <c r="ES68" i="564"/>
  <c r="ER68" i="564"/>
  <c r="EQ68" i="564"/>
  <c r="EP68" i="564"/>
  <c r="EO68" i="564"/>
  <c r="ES67" i="564"/>
  <c r="ER67" i="564"/>
  <c r="EQ67" i="564"/>
  <c r="EP67" i="564"/>
  <c r="EO67" i="564"/>
  <c r="ES66" i="564"/>
  <c r="ER66" i="564"/>
  <c r="EQ66" i="564"/>
  <c r="EP66" i="564"/>
  <c r="EO66" i="564"/>
  <c r="ES65" i="564"/>
  <c r="ER65" i="564"/>
  <c r="EQ65" i="564"/>
  <c r="EP65" i="564"/>
  <c r="EO65" i="564"/>
  <c r="ES64" i="564"/>
  <c r="ER64" i="564"/>
  <c r="EQ64" i="564"/>
  <c r="EP64" i="564"/>
  <c r="EO64" i="564"/>
  <c r="ES63" i="564"/>
  <c r="ER63" i="564"/>
  <c r="EQ63" i="564"/>
  <c r="EP63" i="564"/>
  <c r="EO63" i="564"/>
  <c r="ES62" i="564"/>
  <c r="ER62" i="564"/>
  <c r="EQ62" i="564"/>
  <c r="EP62" i="564"/>
  <c r="EO62" i="564"/>
  <c r="ES61" i="564"/>
  <c r="ER61" i="564"/>
  <c r="EQ61" i="564"/>
  <c r="EP61" i="564"/>
  <c r="EO61" i="564"/>
  <c r="ES60" i="564"/>
  <c r="ER60" i="564"/>
  <c r="EQ60" i="564"/>
  <c r="EP60" i="564"/>
  <c r="EO60" i="564"/>
  <c r="ES59" i="564"/>
  <c r="ER59" i="564"/>
  <c r="EQ59" i="564"/>
  <c r="EP59" i="564"/>
  <c r="EO59" i="564"/>
  <c r="ES58" i="564"/>
  <c r="ER58" i="564"/>
  <c r="EQ58" i="564"/>
  <c r="EP58" i="564"/>
  <c r="EO58" i="564"/>
  <c r="ES57" i="564"/>
  <c r="ER57" i="564"/>
  <c r="EQ57" i="564"/>
  <c r="EP57" i="564"/>
  <c r="EO57" i="564"/>
  <c r="ES56" i="564"/>
  <c r="ER56" i="564"/>
  <c r="EQ56" i="564"/>
  <c r="EP56" i="564"/>
  <c r="EO56" i="564"/>
  <c r="ES55" i="564"/>
  <c r="ER55" i="564"/>
  <c r="EQ55" i="564"/>
  <c r="EP55" i="564"/>
  <c r="EO55" i="564"/>
  <c r="ES54" i="564"/>
  <c r="ER54" i="564"/>
  <c r="EQ54" i="564"/>
  <c r="EP54" i="564"/>
  <c r="EO54" i="564"/>
  <c r="ES53" i="564"/>
  <c r="ER53" i="564"/>
  <c r="EQ53" i="564"/>
  <c r="EP53" i="564"/>
  <c r="EO53" i="564"/>
  <c r="ES52" i="564"/>
  <c r="ER52" i="564"/>
  <c r="EQ52" i="564"/>
  <c r="EP52" i="564"/>
  <c r="EO52" i="564"/>
  <c r="ES51" i="564"/>
  <c r="ER51" i="564"/>
  <c r="EQ51" i="564"/>
  <c r="EP51" i="564"/>
  <c r="EO51" i="564"/>
  <c r="ES50" i="564"/>
  <c r="ER50" i="564"/>
  <c r="EQ50" i="564"/>
  <c r="EP50" i="564"/>
  <c r="EO50" i="564"/>
  <c r="ES49" i="564"/>
  <c r="ER49" i="564"/>
  <c r="EQ49" i="564"/>
  <c r="EP49" i="564"/>
  <c r="EO49" i="564"/>
  <c r="ES48" i="564"/>
  <c r="ER48" i="564"/>
  <c r="EQ48" i="564"/>
  <c r="EP48" i="564"/>
  <c r="EO48" i="564"/>
  <c r="ES47" i="564"/>
  <c r="ER47" i="564"/>
  <c r="EQ47" i="564"/>
  <c r="EP47" i="564"/>
  <c r="EO47" i="564"/>
  <c r="ES46" i="564"/>
  <c r="ER46" i="564"/>
  <c r="EQ46" i="564"/>
  <c r="EP46" i="564"/>
  <c r="EO46" i="564"/>
  <c r="ES45" i="564"/>
  <c r="ER45" i="564"/>
  <c r="EQ45" i="564"/>
  <c r="EP45" i="564"/>
  <c r="EO45" i="564"/>
  <c r="ES44" i="564"/>
  <c r="ER44" i="564"/>
  <c r="EQ44" i="564"/>
  <c r="EP44" i="564"/>
  <c r="EO44" i="564"/>
  <c r="ES43" i="564"/>
  <c r="ER43" i="564"/>
  <c r="EQ43" i="564"/>
  <c r="EP43" i="564"/>
  <c r="EO43" i="564"/>
  <c r="ES42" i="564"/>
  <c r="ER42" i="564"/>
  <c r="EQ42" i="564"/>
  <c r="EP42" i="564"/>
  <c r="EO42" i="564"/>
  <c r="ES41" i="564"/>
  <c r="ER41" i="564"/>
  <c r="EQ41" i="564"/>
  <c r="EP41" i="564"/>
  <c r="EO41" i="564"/>
  <c r="ES40" i="564"/>
  <c r="ER40" i="564"/>
  <c r="EQ40" i="564"/>
  <c r="EP40" i="564"/>
  <c r="EO40" i="564"/>
  <c r="ES39" i="564"/>
  <c r="ER39" i="564"/>
  <c r="EQ39" i="564"/>
  <c r="EP39" i="564"/>
  <c r="EO39" i="564"/>
  <c r="ES38" i="564"/>
  <c r="ER38" i="564"/>
  <c r="EQ38" i="564"/>
  <c r="EP38" i="564"/>
  <c r="EO38" i="564"/>
  <c r="ES37" i="564"/>
  <c r="ER37" i="564"/>
  <c r="EQ37" i="564"/>
  <c r="EP37" i="564"/>
  <c r="EO37" i="564"/>
  <c r="ES36" i="564"/>
  <c r="ER36" i="564"/>
  <c r="EQ36" i="564"/>
  <c r="EP36" i="564"/>
  <c r="EO36" i="564"/>
  <c r="ES35" i="564"/>
  <c r="ER35" i="564"/>
  <c r="EQ35" i="564"/>
  <c r="EP35" i="564"/>
  <c r="EO35" i="564"/>
  <c r="ES34" i="564"/>
  <c r="ER34" i="564"/>
  <c r="EQ34" i="564"/>
  <c r="EP34" i="564"/>
  <c r="EO34" i="564"/>
  <c r="ES33" i="564"/>
  <c r="ER33" i="564"/>
  <c r="EQ33" i="564"/>
  <c r="EP33" i="564"/>
  <c r="EO33" i="564"/>
  <c r="ES32" i="564"/>
  <c r="ER32" i="564"/>
  <c r="EQ32" i="564"/>
  <c r="EP32" i="564"/>
  <c r="EO32" i="564"/>
  <c r="ES31" i="564"/>
  <c r="ER31" i="564"/>
  <c r="EQ31" i="564"/>
  <c r="EP31" i="564"/>
  <c r="EO31" i="564"/>
  <c r="ES30" i="564"/>
  <c r="ER30" i="564"/>
  <c r="EQ30" i="564"/>
  <c r="EP30" i="564"/>
  <c r="EO30" i="564"/>
  <c r="ES29" i="564"/>
  <c r="ER29" i="564"/>
  <c r="EQ29" i="564"/>
  <c r="EP29" i="564"/>
  <c r="EO29" i="564"/>
  <c r="ES28" i="564"/>
  <c r="ER28" i="564"/>
  <c r="EQ28" i="564"/>
  <c r="EP28" i="564"/>
  <c r="EO28" i="564"/>
  <c r="ES27" i="564"/>
  <c r="ER27" i="564"/>
  <c r="EQ27" i="564"/>
  <c r="EP27" i="564"/>
  <c r="EO27" i="564"/>
  <c r="ES26" i="564"/>
  <c r="ER26" i="564"/>
  <c r="EQ26" i="564"/>
  <c r="EP26" i="564"/>
  <c r="EO26" i="564"/>
  <c r="ES25" i="564"/>
  <c r="ER25" i="564"/>
  <c r="EQ25" i="564"/>
  <c r="EP25" i="564"/>
  <c r="EO25" i="564"/>
  <c r="ES24" i="564"/>
  <c r="ER24" i="564"/>
  <c r="EQ24" i="564"/>
  <c r="EP24" i="564"/>
  <c r="EO24" i="564"/>
  <c r="ES23" i="564"/>
  <c r="ER23" i="564"/>
  <c r="EQ23" i="564"/>
  <c r="EP23" i="564"/>
  <c r="EO23" i="564"/>
  <c r="ES22" i="564"/>
  <c r="ER22" i="564"/>
  <c r="EQ22" i="564"/>
  <c r="EP22" i="564"/>
  <c r="EO22" i="564"/>
  <c r="ES21" i="564"/>
  <c r="ER21" i="564"/>
  <c r="EQ21" i="564"/>
  <c r="EP21" i="564"/>
  <c r="EO21" i="564"/>
  <c r="ES20" i="564"/>
  <c r="ER20" i="564"/>
  <c r="EQ20" i="564"/>
  <c r="EP20" i="564"/>
  <c r="EO20" i="564"/>
  <c r="ES19" i="564"/>
  <c r="ER19" i="564"/>
  <c r="EQ19" i="564"/>
  <c r="EP19" i="564"/>
  <c r="EO19" i="564"/>
  <c r="ES18" i="564"/>
  <c r="ER18" i="564"/>
  <c r="EQ18" i="564"/>
  <c r="EP18" i="564"/>
  <c r="EO18" i="564"/>
  <c r="ES17" i="564"/>
  <c r="ER17" i="564"/>
  <c r="EQ17" i="564"/>
  <c r="EP17" i="564"/>
  <c r="EO17" i="564"/>
  <c r="ES16" i="564"/>
  <c r="ER16" i="564"/>
  <c r="EQ16" i="564"/>
  <c r="EP16" i="564"/>
  <c r="EO16" i="564"/>
  <c r="ES15" i="564"/>
  <c r="ER15" i="564"/>
  <c r="EQ15" i="564"/>
  <c r="EP15" i="564"/>
  <c r="EO15" i="564"/>
  <c r="ES14" i="564"/>
  <c r="ER14" i="564"/>
  <c r="EQ14" i="564"/>
  <c r="EP14" i="564"/>
  <c r="EO14" i="564"/>
  <c r="ES13" i="564"/>
  <c r="ER13" i="564"/>
  <c r="EQ13" i="564"/>
  <c r="EP13" i="564"/>
  <c r="EO13" i="564"/>
  <c r="ES12" i="564"/>
  <c r="ER12" i="564"/>
  <c r="EQ12" i="564"/>
  <c r="EP12" i="564"/>
  <c r="EO12" i="564"/>
  <c r="ES11" i="564"/>
  <c r="ER11" i="564"/>
  <c r="EQ11" i="564"/>
  <c r="EP11" i="564"/>
  <c r="EO11" i="564"/>
  <c r="ES10" i="564"/>
  <c r="ER10" i="564"/>
  <c r="EQ10" i="564"/>
  <c r="EP10" i="564"/>
  <c r="EO10" i="564"/>
  <c r="ES9" i="564"/>
  <c r="ER9" i="564"/>
  <c r="EQ9" i="564"/>
  <c r="EP9" i="564"/>
  <c r="EO9" i="564"/>
  <c r="ES8" i="564"/>
  <c r="ER8" i="564"/>
  <c r="EQ8" i="564"/>
  <c r="EP8" i="564"/>
  <c r="EO8" i="564"/>
  <c r="ES7" i="564"/>
  <c r="ER7" i="564"/>
  <c r="EQ7" i="564"/>
  <c r="EP7" i="564"/>
  <c r="EO7" i="564"/>
  <c r="ES6" i="564"/>
  <c r="ER6" i="564"/>
  <c r="EQ6" i="564"/>
  <c r="EP6" i="564"/>
  <c r="EO6" i="564"/>
  <c r="ES5" i="564"/>
  <c r="ER5" i="564"/>
  <c r="EQ5" i="564"/>
  <c r="EP5" i="564"/>
  <c r="EO5" i="564"/>
  <c r="ES3" i="564"/>
  <c r="ER3" i="564"/>
  <c r="EQ3" i="564"/>
  <c r="EP3" i="564"/>
  <c r="EO3" i="564"/>
  <c r="EM163" i="564"/>
  <c r="EL163" i="564"/>
  <c r="EK163" i="564"/>
  <c r="EJ163" i="564"/>
  <c r="EI163" i="564"/>
  <c r="EM162" i="564"/>
  <c r="EL162" i="564"/>
  <c r="EK162" i="564"/>
  <c r="EJ162" i="564"/>
  <c r="EI162" i="564"/>
  <c r="EM161" i="564"/>
  <c r="EL161" i="564"/>
  <c r="EK161" i="564"/>
  <c r="EJ161" i="564"/>
  <c r="EI161" i="564"/>
  <c r="EM160" i="564"/>
  <c r="EL160" i="564"/>
  <c r="EK160" i="564"/>
  <c r="EJ160" i="564"/>
  <c r="EI160" i="564"/>
  <c r="EM159" i="564"/>
  <c r="EL159" i="564"/>
  <c r="EK159" i="564"/>
  <c r="EJ159" i="564"/>
  <c r="EI159" i="564"/>
  <c r="EM158" i="564"/>
  <c r="EL158" i="564"/>
  <c r="EK158" i="564"/>
  <c r="EJ158" i="564"/>
  <c r="EI158" i="564"/>
  <c r="EM157" i="564"/>
  <c r="EL157" i="564"/>
  <c r="EK157" i="564"/>
  <c r="EJ157" i="564"/>
  <c r="EI157" i="564"/>
  <c r="EM156" i="564"/>
  <c r="EL156" i="564"/>
  <c r="EK156" i="564"/>
  <c r="EJ156" i="564"/>
  <c r="EI156" i="564"/>
  <c r="EM155" i="564"/>
  <c r="EL155" i="564"/>
  <c r="EK155" i="564"/>
  <c r="EJ155" i="564"/>
  <c r="EI155" i="564"/>
  <c r="EM154" i="564"/>
  <c r="EL154" i="564"/>
  <c r="EK154" i="564"/>
  <c r="EJ154" i="564"/>
  <c r="EI154" i="564"/>
  <c r="EM153" i="564"/>
  <c r="EL153" i="564"/>
  <c r="EK153" i="564"/>
  <c r="EJ153" i="564"/>
  <c r="EI153" i="564"/>
  <c r="EM152" i="564"/>
  <c r="EL152" i="564"/>
  <c r="EK152" i="564"/>
  <c r="EJ152" i="564"/>
  <c r="EI152" i="564"/>
  <c r="EM151" i="564"/>
  <c r="EL151" i="564"/>
  <c r="EK151" i="564"/>
  <c r="EJ151" i="564"/>
  <c r="EI151" i="564"/>
  <c r="EM150" i="564"/>
  <c r="EL150" i="564"/>
  <c r="EK150" i="564"/>
  <c r="EJ150" i="564"/>
  <c r="EI150" i="564"/>
  <c r="EM149" i="564"/>
  <c r="EL149" i="564"/>
  <c r="EK149" i="564"/>
  <c r="EJ149" i="564"/>
  <c r="EI149" i="564"/>
  <c r="EM148" i="564"/>
  <c r="EL148" i="564"/>
  <c r="EK148" i="564"/>
  <c r="EJ148" i="564"/>
  <c r="EI148" i="564"/>
  <c r="EM147" i="564"/>
  <c r="EL147" i="564"/>
  <c r="EK147" i="564"/>
  <c r="EJ147" i="564"/>
  <c r="EI147" i="564"/>
  <c r="EM146" i="564"/>
  <c r="EL146" i="564"/>
  <c r="EK146" i="564"/>
  <c r="EJ146" i="564"/>
  <c r="EI146" i="564"/>
  <c r="EM145" i="564"/>
  <c r="EL145" i="564"/>
  <c r="EK145" i="564"/>
  <c r="EJ145" i="564"/>
  <c r="EI145" i="564"/>
  <c r="EM144" i="564"/>
  <c r="EL144" i="564"/>
  <c r="EK144" i="564"/>
  <c r="EJ144" i="564"/>
  <c r="EI144" i="564"/>
  <c r="EM143" i="564"/>
  <c r="EL143" i="564"/>
  <c r="EK143" i="564"/>
  <c r="EJ143" i="564"/>
  <c r="EI143" i="564"/>
  <c r="EM142" i="564"/>
  <c r="EL142" i="564"/>
  <c r="EK142" i="564"/>
  <c r="EJ142" i="564"/>
  <c r="EI142" i="564"/>
  <c r="EM141" i="564"/>
  <c r="EL141" i="564"/>
  <c r="EK141" i="564"/>
  <c r="EJ141" i="564"/>
  <c r="EI141" i="564"/>
  <c r="EM140" i="564"/>
  <c r="EL140" i="564"/>
  <c r="EK140" i="564"/>
  <c r="EJ140" i="564"/>
  <c r="EI140" i="564"/>
  <c r="EM139" i="564"/>
  <c r="EL139" i="564"/>
  <c r="EK139" i="564"/>
  <c r="EJ139" i="564"/>
  <c r="EI139" i="564"/>
  <c r="EM138" i="564"/>
  <c r="EL138" i="564"/>
  <c r="EK138" i="564"/>
  <c r="EJ138" i="564"/>
  <c r="EI138" i="564"/>
  <c r="EM137" i="564"/>
  <c r="EL137" i="564"/>
  <c r="EK137" i="564"/>
  <c r="EJ137" i="564"/>
  <c r="EI137" i="564"/>
  <c r="EM136" i="564"/>
  <c r="EL136" i="564"/>
  <c r="EK136" i="564"/>
  <c r="EJ136" i="564"/>
  <c r="EI136" i="564"/>
  <c r="EM135" i="564"/>
  <c r="EL135" i="564"/>
  <c r="EK135" i="564"/>
  <c r="EJ135" i="564"/>
  <c r="EI135" i="564"/>
  <c r="EM134" i="564"/>
  <c r="EL134" i="564"/>
  <c r="EK134" i="564"/>
  <c r="EJ134" i="564"/>
  <c r="EI134" i="564"/>
  <c r="EM133" i="564"/>
  <c r="EL133" i="564"/>
  <c r="EK133" i="564"/>
  <c r="EJ133" i="564"/>
  <c r="EI133" i="564"/>
  <c r="EM132" i="564"/>
  <c r="EL132" i="564"/>
  <c r="EK132" i="564"/>
  <c r="EJ132" i="564"/>
  <c r="EI132" i="564"/>
  <c r="EM131" i="564"/>
  <c r="EL131" i="564"/>
  <c r="EK131" i="564"/>
  <c r="EJ131" i="564"/>
  <c r="EI131" i="564"/>
  <c r="EM130" i="564"/>
  <c r="EL130" i="564"/>
  <c r="EK130" i="564"/>
  <c r="EJ130" i="564"/>
  <c r="EI130" i="564"/>
  <c r="EM129" i="564"/>
  <c r="EL129" i="564"/>
  <c r="EK129" i="564"/>
  <c r="EJ129" i="564"/>
  <c r="EI129" i="564"/>
  <c r="EM128" i="564"/>
  <c r="EL128" i="564"/>
  <c r="EK128" i="564"/>
  <c r="EJ128" i="564"/>
  <c r="EI128" i="564"/>
  <c r="EM127" i="564"/>
  <c r="EL127" i="564"/>
  <c r="EK127" i="564"/>
  <c r="EJ127" i="564"/>
  <c r="EI127" i="564"/>
  <c r="EM126" i="564"/>
  <c r="EL126" i="564"/>
  <c r="EK126" i="564"/>
  <c r="EJ126" i="564"/>
  <c r="EI126" i="564"/>
  <c r="EM125" i="564"/>
  <c r="EL125" i="564"/>
  <c r="EK125" i="564"/>
  <c r="EJ125" i="564"/>
  <c r="EI125" i="564"/>
  <c r="EM124" i="564"/>
  <c r="EL124" i="564"/>
  <c r="EK124" i="564"/>
  <c r="EJ124" i="564"/>
  <c r="EI124" i="564"/>
  <c r="EM123" i="564"/>
  <c r="EL123" i="564"/>
  <c r="EK123" i="564"/>
  <c r="EJ123" i="564"/>
  <c r="EI123" i="564"/>
  <c r="EM122" i="564"/>
  <c r="EL122" i="564"/>
  <c r="EK122" i="564"/>
  <c r="EJ122" i="564"/>
  <c r="EI122" i="564"/>
  <c r="EM121" i="564"/>
  <c r="EL121" i="564"/>
  <c r="EK121" i="564"/>
  <c r="EJ121" i="564"/>
  <c r="EI121" i="564"/>
  <c r="EM120" i="564"/>
  <c r="EL120" i="564"/>
  <c r="EK120" i="564"/>
  <c r="EJ120" i="564"/>
  <c r="EI120" i="564"/>
  <c r="EM119" i="564"/>
  <c r="EL119" i="564"/>
  <c r="EK119" i="564"/>
  <c r="EJ119" i="564"/>
  <c r="EI119" i="564"/>
  <c r="EM118" i="564"/>
  <c r="EL118" i="564"/>
  <c r="EK118" i="564"/>
  <c r="EJ118" i="564"/>
  <c r="EI118" i="564"/>
  <c r="EM117" i="564"/>
  <c r="EL117" i="564"/>
  <c r="EK117" i="564"/>
  <c r="EJ117" i="564"/>
  <c r="EI117" i="564"/>
  <c r="EM116" i="564"/>
  <c r="EL116" i="564"/>
  <c r="EK116" i="564"/>
  <c r="EJ116" i="564"/>
  <c r="EI116" i="564"/>
  <c r="EM115" i="564"/>
  <c r="EL115" i="564"/>
  <c r="EK115" i="564"/>
  <c r="EJ115" i="564"/>
  <c r="EI115" i="564"/>
  <c r="EM114" i="564"/>
  <c r="EL114" i="564"/>
  <c r="EK114" i="564"/>
  <c r="EJ114" i="564"/>
  <c r="EI114" i="564"/>
  <c r="EM113" i="564"/>
  <c r="EL113" i="564"/>
  <c r="EK113" i="564"/>
  <c r="EJ113" i="564"/>
  <c r="EI113" i="564"/>
  <c r="EM112" i="564"/>
  <c r="EL112" i="564"/>
  <c r="EK112" i="564"/>
  <c r="EJ112" i="564"/>
  <c r="EI112" i="564"/>
  <c r="EM111" i="564"/>
  <c r="EL111" i="564"/>
  <c r="EK111" i="564"/>
  <c r="EJ111" i="564"/>
  <c r="EI111" i="564"/>
  <c r="EM110" i="564"/>
  <c r="EL110" i="564"/>
  <c r="EK110" i="564"/>
  <c r="EJ110" i="564"/>
  <c r="EI110" i="564"/>
  <c r="EM109" i="564"/>
  <c r="EL109" i="564"/>
  <c r="EK109" i="564"/>
  <c r="EJ109" i="564"/>
  <c r="EI109" i="564"/>
  <c r="EM108" i="564"/>
  <c r="EL108" i="564"/>
  <c r="EK108" i="564"/>
  <c r="EJ108" i="564"/>
  <c r="EI108" i="564"/>
  <c r="EM107" i="564"/>
  <c r="EL107" i="564"/>
  <c r="EK107" i="564"/>
  <c r="EJ107" i="564"/>
  <c r="EI107" i="564"/>
  <c r="EM106" i="564"/>
  <c r="EL106" i="564"/>
  <c r="EK106" i="564"/>
  <c r="EJ106" i="564"/>
  <c r="EI106" i="564"/>
  <c r="EM105" i="564"/>
  <c r="EL105" i="564"/>
  <c r="EK105" i="564"/>
  <c r="EJ105" i="564"/>
  <c r="EI105" i="564"/>
  <c r="EM104" i="564"/>
  <c r="EL104" i="564"/>
  <c r="EK104" i="564"/>
  <c r="EJ104" i="564"/>
  <c r="EI104" i="564"/>
  <c r="EM103" i="564"/>
  <c r="EL103" i="564"/>
  <c r="EK103" i="564"/>
  <c r="EJ103" i="564"/>
  <c r="EI103" i="564"/>
  <c r="EM102" i="564"/>
  <c r="EL102" i="564"/>
  <c r="EK102" i="564"/>
  <c r="EJ102" i="564"/>
  <c r="EI102" i="564"/>
  <c r="EM101" i="564"/>
  <c r="EL101" i="564"/>
  <c r="EK101" i="564"/>
  <c r="EJ101" i="564"/>
  <c r="EI101" i="564"/>
  <c r="EM100" i="564"/>
  <c r="EL100" i="564"/>
  <c r="EK100" i="564"/>
  <c r="EJ100" i="564"/>
  <c r="EI100" i="564"/>
  <c r="EM99" i="564"/>
  <c r="EL99" i="564"/>
  <c r="EK99" i="564"/>
  <c r="EJ99" i="564"/>
  <c r="EI99" i="564"/>
  <c r="EM98" i="564"/>
  <c r="EL98" i="564"/>
  <c r="EK98" i="564"/>
  <c r="EJ98" i="564"/>
  <c r="EI98" i="564"/>
  <c r="EM97" i="564"/>
  <c r="EL97" i="564"/>
  <c r="EK97" i="564"/>
  <c r="EJ97" i="564"/>
  <c r="EI97" i="564"/>
  <c r="EM96" i="564"/>
  <c r="EL96" i="564"/>
  <c r="EK96" i="564"/>
  <c r="EJ96" i="564"/>
  <c r="EI96" i="564"/>
  <c r="EM95" i="564"/>
  <c r="EL95" i="564"/>
  <c r="EK95" i="564"/>
  <c r="EJ95" i="564"/>
  <c r="EI95" i="564"/>
  <c r="EM94" i="564"/>
  <c r="EL94" i="564"/>
  <c r="EK94" i="564"/>
  <c r="EJ94" i="564"/>
  <c r="EI94" i="564"/>
  <c r="EM93" i="564"/>
  <c r="EL93" i="564"/>
  <c r="EK93" i="564"/>
  <c r="EJ93" i="564"/>
  <c r="EI93" i="564"/>
  <c r="EM92" i="564"/>
  <c r="EL92" i="564"/>
  <c r="EK92" i="564"/>
  <c r="EJ92" i="564"/>
  <c r="EI92" i="564"/>
  <c r="EM91" i="564"/>
  <c r="EL91" i="564"/>
  <c r="EK91" i="564"/>
  <c r="EJ91" i="564"/>
  <c r="EI91" i="564"/>
  <c r="EM90" i="564"/>
  <c r="EL90" i="564"/>
  <c r="EK90" i="564"/>
  <c r="EJ90" i="564"/>
  <c r="EI90" i="564"/>
  <c r="EM89" i="564"/>
  <c r="EL89" i="564"/>
  <c r="EK89" i="564"/>
  <c r="EJ89" i="564"/>
  <c r="EI89" i="564"/>
  <c r="EM88" i="564"/>
  <c r="EL88" i="564"/>
  <c r="EK88" i="564"/>
  <c r="EJ88" i="564"/>
  <c r="EI88" i="564"/>
  <c r="EM87" i="564"/>
  <c r="EL87" i="564"/>
  <c r="EK87" i="564"/>
  <c r="EJ87" i="564"/>
  <c r="EI87" i="564"/>
  <c r="EM86" i="564"/>
  <c r="EL86" i="564"/>
  <c r="EK86" i="564"/>
  <c r="EJ86" i="564"/>
  <c r="EI86" i="564"/>
  <c r="EM85" i="564"/>
  <c r="EL85" i="564"/>
  <c r="EK85" i="564"/>
  <c r="EJ85" i="564"/>
  <c r="EI85" i="564"/>
  <c r="EM84" i="564"/>
  <c r="EL84" i="564"/>
  <c r="EK84" i="564"/>
  <c r="EJ84" i="564"/>
  <c r="EI84" i="564"/>
  <c r="EM83" i="564"/>
  <c r="EL83" i="564"/>
  <c r="EK83" i="564"/>
  <c r="EJ83" i="564"/>
  <c r="EI83" i="564"/>
  <c r="EM82" i="564"/>
  <c r="EL82" i="564"/>
  <c r="EK82" i="564"/>
  <c r="EJ82" i="564"/>
  <c r="EI82" i="564"/>
  <c r="EM81" i="564"/>
  <c r="EL81" i="564"/>
  <c r="EK81" i="564"/>
  <c r="EJ81" i="564"/>
  <c r="EI81" i="564"/>
  <c r="EM80" i="564"/>
  <c r="EL80" i="564"/>
  <c r="EK80" i="564"/>
  <c r="EJ80" i="564"/>
  <c r="EI80" i="564"/>
  <c r="EM79" i="564"/>
  <c r="EL79" i="564"/>
  <c r="EK79" i="564"/>
  <c r="EJ79" i="564"/>
  <c r="EI79" i="564"/>
  <c r="EM78" i="564"/>
  <c r="EL78" i="564"/>
  <c r="EK78" i="564"/>
  <c r="EJ78" i="564"/>
  <c r="EI78" i="564"/>
  <c r="EM77" i="564"/>
  <c r="EL77" i="564"/>
  <c r="EK77" i="564"/>
  <c r="EJ77" i="564"/>
  <c r="EI77" i="564"/>
  <c r="EM76" i="564"/>
  <c r="EL76" i="564"/>
  <c r="EK76" i="564"/>
  <c r="EJ76" i="564"/>
  <c r="EI76" i="564"/>
  <c r="EM75" i="564"/>
  <c r="EL75" i="564"/>
  <c r="EK75" i="564"/>
  <c r="EJ75" i="564"/>
  <c r="EI75" i="564"/>
  <c r="EM74" i="564"/>
  <c r="EL74" i="564"/>
  <c r="EK74" i="564"/>
  <c r="EJ74" i="564"/>
  <c r="EI74" i="564"/>
  <c r="EM73" i="564"/>
  <c r="EL73" i="564"/>
  <c r="EK73" i="564"/>
  <c r="EJ73" i="564"/>
  <c r="EI73" i="564"/>
  <c r="EM72" i="564"/>
  <c r="EL72" i="564"/>
  <c r="EK72" i="564"/>
  <c r="EJ72" i="564"/>
  <c r="EI72" i="564"/>
  <c r="EM71" i="564"/>
  <c r="EL71" i="564"/>
  <c r="EK71" i="564"/>
  <c r="EJ71" i="564"/>
  <c r="EI71" i="564"/>
  <c r="EM70" i="564"/>
  <c r="EL70" i="564"/>
  <c r="EK70" i="564"/>
  <c r="EJ70" i="564"/>
  <c r="EI70" i="564"/>
  <c r="EM69" i="564"/>
  <c r="EL69" i="564"/>
  <c r="EK69" i="564"/>
  <c r="EJ69" i="564"/>
  <c r="EI69" i="564"/>
  <c r="EM68" i="564"/>
  <c r="EL68" i="564"/>
  <c r="EK68" i="564"/>
  <c r="EJ68" i="564"/>
  <c r="EI68" i="564"/>
  <c r="EM67" i="564"/>
  <c r="EL67" i="564"/>
  <c r="EK67" i="564"/>
  <c r="EJ67" i="564"/>
  <c r="EI67" i="564"/>
  <c r="EM66" i="564"/>
  <c r="EL66" i="564"/>
  <c r="EK66" i="564"/>
  <c r="EJ66" i="564"/>
  <c r="EI66" i="564"/>
  <c r="EM65" i="564"/>
  <c r="EL65" i="564"/>
  <c r="EK65" i="564"/>
  <c r="EJ65" i="564"/>
  <c r="EI65" i="564"/>
  <c r="EM64" i="564"/>
  <c r="EL64" i="564"/>
  <c r="EK64" i="564"/>
  <c r="EJ64" i="564"/>
  <c r="EI64" i="564"/>
  <c r="EM63" i="564"/>
  <c r="EL63" i="564"/>
  <c r="EK63" i="564"/>
  <c r="EJ63" i="564"/>
  <c r="EI63" i="564"/>
  <c r="EM62" i="564"/>
  <c r="EL62" i="564"/>
  <c r="EK62" i="564"/>
  <c r="EJ62" i="564"/>
  <c r="EI62" i="564"/>
  <c r="EM61" i="564"/>
  <c r="EL61" i="564"/>
  <c r="EK61" i="564"/>
  <c r="EJ61" i="564"/>
  <c r="EI61" i="564"/>
  <c r="EM60" i="564"/>
  <c r="EL60" i="564"/>
  <c r="EK60" i="564"/>
  <c r="EJ60" i="564"/>
  <c r="EI60" i="564"/>
  <c r="EM59" i="564"/>
  <c r="EL59" i="564"/>
  <c r="EK59" i="564"/>
  <c r="EJ59" i="564"/>
  <c r="EI59" i="564"/>
  <c r="EM58" i="564"/>
  <c r="EL58" i="564"/>
  <c r="EK58" i="564"/>
  <c r="EJ58" i="564"/>
  <c r="EI58" i="564"/>
  <c r="EM57" i="564"/>
  <c r="EL57" i="564"/>
  <c r="EK57" i="564"/>
  <c r="EJ57" i="564"/>
  <c r="EI57" i="564"/>
  <c r="EM56" i="564"/>
  <c r="EL56" i="564"/>
  <c r="EK56" i="564"/>
  <c r="EJ56" i="564"/>
  <c r="EI56" i="564"/>
  <c r="EM55" i="564"/>
  <c r="EL55" i="564"/>
  <c r="EK55" i="564"/>
  <c r="EJ55" i="564"/>
  <c r="EI55" i="564"/>
  <c r="EM54" i="564"/>
  <c r="EL54" i="564"/>
  <c r="EK54" i="564"/>
  <c r="EJ54" i="564"/>
  <c r="EI54" i="564"/>
  <c r="EM53" i="564"/>
  <c r="EL53" i="564"/>
  <c r="EK53" i="564"/>
  <c r="EJ53" i="564"/>
  <c r="EI53" i="564"/>
  <c r="EM52" i="564"/>
  <c r="EL52" i="564"/>
  <c r="EK52" i="564"/>
  <c r="EJ52" i="564"/>
  <c r="EI52" i="564"/>
  <c r="EM51" i="564"/>
  <c r="EL51" i="564"/>
  <c r="EK51" i="564"/>
  <c r="EJ51" i="564"/>
  <c r="EI51" i="564"/>
  <c r="EM50" i="564"/>
  <c r="EL50" i="564"/>
  <c r="EK50" i="564"/>
  <c r="EJ50" i="564"/>
  <c r="EI50" i="564"/>
  <c r="EM49" i="564"/>
  <c r="EL49" i="564"/>
  <c r="EK49" i="564"/>
  <c r="EJ49" i="564"/>
  <c r="EI49" i="564"/>
  <c r="EM48" i="564"/>
  <c r="EL48" i="564"/>
  <c r="EK48" i="564"/>
  <c r="EJ48" i="564"/>
  <c r="EI48" i="564"/>
  <c r="EM47" i="564"/>
  <c r="EL47" i="564"/>
  <c r="EK47" i="564"/>
  <c r="EJ47" i="564"/>
  <c r="EI47" i="564"/>
  <c r="EM46" i="564"/>
  <c r="EL46" i="564"/>
  <c r="EK46" i="564"/>
  <c r="EJ46" i="564"/>
  <c r="EI46" i="564"/>
  <c r="EM45" i="564"/>
  <c r="EL45" i="564"/>
  <c r="EK45" i="564"/>
  <c r="EJ45" i="564"/>
  <c r="EI45" i="564"/>
  <c r="EM44" i="564"/>
  <c r="EL44" i="564"/>
  <c r="EK44" i="564"/>
  <c r="EJ44" i="564"/>
  <c r="EI44" i="564"/>
  <c r="EM43" i="564"/>
  <c r="EL43" i="564"/>
  <c r="EK43" i="564"/>
  <c r="EJ43" i="564"/>
  <c r="EI43" i="564"/>
  <c r="EM42" i="564"/>
  <c r="EL42" i="564"/>
  <c r="EK42" i="564"/>
  <c r="EJ42" i="564"/>
  <c r="EI42" i="564"/>
  <c r="EM41" i="564"/>
  <c r="EL41" i="564"/>
  <c r="EK41" i="564"/>
  <c r="EJ41" i="564"/>
  <c r="EI41" i="564"/>
  <c r="EM40" i="564"/>
  <c r="EL40" i="564"/>
  <c r="EK40" i="564"/>
  <c r="EJ40" i="564"/>
  <c r="EI40" i="564"/>
  <c r="EM39" i="564"/>
  <c r="EL39" i="564"/>
  <c r="EK39" i="564"/>
  <c r="EJ39" i="564"/>
  <c r="EI39" i="564"/>
  <c r="EM38" i="564"/>
  <c r="EL38" i="564"/>
  <c r="EK38" i="564"/>
  <c r="EJ38" i="564"/>
  <c r="EI38" i="564"/>
  <c r="EM37" i="564"/>
  <c r="EL37" i="564"/>
  <c r="EK37" i="564"/>
  <c r="EJ37" i="564"/>
  <c r="EI37" i="564"/>
  <c r="EM36" i="564"/>
  <c r="EL36" i="564"/>
  <c r="EK36" i="564"/>
  <c r="EJ36" i="564"/>
  <c r="EI36" i="564"/>
  <c r="EM35" i="564"/>
  <c r="EL35" i="564"/>
  <c r="EK35" i="564"/>
  <c r="EJ35" i="564"/>
  <c r="EI35" i="564"/>
  <c r="EM34" i="564"/>
  <c r="EL34" i="564"/>
  <c r="EK34" i="564"/>
  <c r="EJ34" i="564"/>
  <c r="EI34" i="564"/>
  <c r="EM33" i="564"/>
  <c r="EL33" i="564"/>
  <c r="EK33" i="564"/>
  <c r="EJ33" i="564"/>
  <c r="EI33" i="564"/>
  <c r="EM32" i="564"/>
  <c r="EL32" i="564"/>
  <c r="EK32" i="564"/>
  <c r="EJ32" i="564"/>
  <c r="EI32" i="564"/>
  <c r="EM31" i="564"/>
  <c r="EL31" i="564"/>
  <c r="EK31" i="564"/>
  <c r="EJ31" i="564"/>
  <c r="EI31" i="564"/>
  <c r="EM30" i="564"/>
  <c r="EL30" i="564"/>
  <c r="EK30" i="564"/>
  <c r="EJ30" i="564"/>
  <c r="EI30" i="564"/>
  <c r="EM29" i="564"/>
  <c r="EL29" i="564"/>
  <c r="EK29" i="564"/>
  <c r="EJ29" i="564"/>
  <c r="EI29" i="564"/>
  <c r="EM28" i="564"/>
  <c r="EL28" i="564"/>
  <c r="EK28" i="564"/>
  <c r="EJ28" i="564"/>
  <c r="EI28" i="564"/>
  <c r="EM27" i="564"/>
  <c r="EL27" i="564"/>
  <c r="EK27" i="564"/>
  <c r="EJ27" i="564"/>
  <c r="EI27" i="564"/>
  <c r="EM26" i="564"/>
  <c r="EL26" i="564"/>
  <c r="EK26" i="564"/>
  <c r="EJ26" i="564"/>
  <c r="EI26" i="564"/>
  <c r="EM25" i="564"/>
  <c r="EL25" i="564"/>
  <c r="EK25" i="564"/>
  <c r="EJ25" i="564"/>
  <c r="EI25" i="564"/>
  <c r="EM24" i="564"/>
  <c r="EL24" i="564"/>
  <c r="EK24" i="564"/>
  <c r="EJ24" i="564"/>
  <c r="EI24" i="564"/>
  <c r="EM23" i="564"/>
  <c r="EL23" i="564"/>
  <c r="EK23" i="564"/>
  <c r="EJ23" i="564"/>
  <c r="EI23" i="564"/>
  <c r="EM22" i="564"/>
  <c r="EL22" i="564"/>
  <c r="EK22" i="564"/>
  <c r="EJ22" i="564"/>
  <c r="EI22" i="564"/>
  <c r="EM21" i="564"/>
  <c r="EL21" i="564"/>
  <c r="EK21" i="564"/>
  <c r="EJ21" i="564"/>
  <c r="EI21" i="564"/>
  <c r="EM20" i="564"/>
  <c r="EL20" i="564"/>
  <c r="EK20" i="564"/>
  <c r="EJ20" i="564"/>
  <c r="EI20" i="564"/>
  <c r="EM19" i="564"/>
  <c r="EL19" i="564"/>
  <c r="EK19" i="564"/>
  <c r="EJ19" i="564"/>
  <c r="EI19" i="564"/>
  <c r="EM18" i="564"/>
  <c r="EL18" i="564"/>
  <c r="EK18" i="564"/>
  <c r="EJ18" i="564"/>
  <c r="EI18" i="564"/>
  <c r="EM17" i="564"/>
  <c r="EL17" i="564"/>
  <c r="EK17" i="564"/>
  <c r="EJ17" i="564"/>
  <c r="EI17" i="564"/>
  <c r="EM16" i="564"/>
  <c r="EL16" i="564"/>
  <c r="EK16" i="564"/>
  <c r="EJ16" i="564"/>
  <c r="EI16" i="564"/>
  <c r="EM15" i="564"/>
  <c r="EL15" i="564"/>
  <c r="EK15" i="564"/>
  <c r="EJ15" i="564"/>
  <c r="EI15" i="564"/>
  <c r="EM14" i="564"/>
  <c r="EL14" i="564"/>
  <c r="EK14" i="564"/>
  <c r="EJ14" i="564"/>
  <c r="EI14" i="564"/>
  <c r="EM13" i="564"/>
  <c r="EL13" i="564"/>
  <c r="EK13" i="564"/>
  <c r="EJ13" i="564"/>
  <c r="EI13" i="564"/>
  <c r="EM12" i="564"/>
  <c r="EL12" i="564"/>
  <c r="EK12" i="564"/>
  <c r="EJ12" i="564"/>
  <c r="EI12" i="564"/>
  <c r="EM11" i="564"/>
  <c r="EL11" i="564"/>
  <c r="EK11" i="564"/>
  <c r="EJ11" i="564"/>
  <c r="EI11" i="564"/>
  <c r="EM10" i="564"/>
  <c r="EL10" i="564"/>
  <c r="EK10" i="564"/>
  <c r="EJ10" i="564"/>
  <c r="EI10" i="564"/>
  <c r="EM9" i="564"/>
  <c r="EL9" i="564"/>
  <c r="EK9" i="564"/>
  <c r="EJ9" i="564"/>
  <c r="EI9" i="564"/>
  <c r="EM8" i="564"/>
  <c r="EL8" i="564"/>
  <c r="EK8" i="564"/>
  <c r="EJ8" i="564"/>
  <c r="EI8" i="564"/>
  <c r="EM7" i="564"/>
  <c r="EL7" i="564"/>
  <c r="EK7" i="564"/>
  <c r="EJ7" i="564"/>
  <c r="EI7" i="564"/>
  <c r="EM6" i="564"/>
  <c r="EL6" i="564"/>
  <c r="EK6" i="564"/>
  <c r="EJ6" i="564"/>
  <c r="EI6" i="564"/>
  <c r="EM5" i="564"/>
  <c r="EL5" i="564"/>
  <c r="EK5" i="564"/>
  <c r="EJ5" i="564"/>
  <c r="EI5" i="564"/>
  <c r="EM3" i="564"/>
  <c r="EL3" i="564"/>
  <c r="EK3" i="564"/>
  <c r="EJ3" i="564"/>
  <c r="EI3" i="564"/>
  <c r="G23" i="566"/>
  <c r="F23" i="566"/>
  <c r="E23" i="566"/>
  <c r="D23" i="566"/>
  <c r="G22" i="566"/>
  <c r="F22" i="566"/>
  <c r="E22" i="566"/>
  <c r="D22" i="566"/>
  <c r="G21" i="566"/>
  <c r="F21" i="566"/>
  <c r="E21" i="566"/>
  <c r="D21" i="566"/>
  <c r="G20" i="566"/>
  <c r="F20" i="566"/>
  <c r="E20" i="566"/>
  <c r="D20" i="566"/>
  <c r="G19" i="566"/>
  <c r="F19" i="566"/>
  <c r="E19" i="566"/>
  <c r="D19" i="566"/>
  <c r="G18" i="566"/>
  <c r="F18" i="566"/>
  <c r="E18" i="566"/>
  <c r="D18" i="566"/>
  <c r="G17" i="566"/>
  <c r="F17" i="566"/>
  <c r="E17" i="566"/>
  <c r="D17" i="566"/>
  <c r="G16" i="566"/>
  <c r="F16" i="566"/>
  <c r="E16" i="566"/>
  <c r="D16" i="566"/>
  <c r="G15" i="566"/>
  <c r="F15" i="566"/>
  <c r="E15" i="566"/>
  <c r="D15" i="566"/>
  <c r="C23" i="566"/>
  <c r="C22" i="566"/>
  <c r="C21" i="566"/>
  <c r="C20" i="566"/>
  <c r="C19" i="566"/>
  <c r="C18" i="566"/>
  <c r="C17" i="566"/>
  <c r="C16" i="566"/>
  <c r="C15" i="566"/>
  <c r="FY163" i="565"/>
  <c r="FX163" i="565"/>
  <c r="FW163" i="565"/>
  <c r="FV163" i="565"/>
  <c r="FU163" i="565"/>
  <c r="FY162" i="565"/>
  <c r="FX162" i="565"/>
  <c r="FW162" i="565"/>
  <c r="FV162" i="565"/>
  <c r="FU162" i="565"/>
  <c r="FY161" i="565"/>
  <c r="FX161" i="565"/>
  <c r="FW161" i="565"/>
  <c r="FV161" i="565"/>
  <c r="FU161" i="565"/>
  <c r="FY160" i="565"/>
  <c r="FX160" i="565"/>
  <c r="FW160" i="565"/>
  <c r="FV160" i="565"/>
  <c r="FU160" i="565"/>
  <c r="FY159" i="565"/>
  <c r="FX159" i="565"/>
  <c r="FW159" i="565"/>
  <c r="FV159" i="565"/>
  <c r="FU159" i="565"/>
  <c r="FY158" i="565"/>
  <c r="FX158" i="565"/>
  <c r="FW158" i="565"/>
  <c r="FV158" i="565"/>
  <c r="FU158" i="565"/>
  <c r="FY157" i="565"/>
  <c r="FX157" i="565"/>
  <c r="FW157" i="565"/>
  <c r="FV157" i="565"/>
  <c r="FU157" i="565"/>
  <c r="FY156" i="565"/>
  <c r="FX156" i="565"/>
  <c r="FW156" i="565"/>
  <c r="FV156" i="565"/>
  <c r="FU156" i="565"/>
  <c r="FY155" i="565"/>
  <c r="FX155" i="565"/>
  <c r="FW155" i="565"/>
  <c r="FV155" i="565"/>
  <c r="FU155" i="565"/>
  <c r="FY154" i="565"/>
  <c r="FX154" i="565"/>
  <c r="FW154" i="565"/>
  <c r="FV154" i="565"/>
  <c r="FU154" i="565"/>
  <c r="FY153" i="565"/>
  <c r="FX153" i="565"/>
  <c r="FW153" i="565"/>
  <c r="FV153" i="565"/>
  <c r="FU153" i="565"/>
  <c r="FY152" i="565"/>
  <c r="FX152" i="565"/>
  <c r="FW152" i="565"/>
  <c r="FV152" i="565"/>
  <c r="FU152" i="565"/>
  <c r="FY151" i="565"/>
  <c r="FX151" i="565"/>
  <c r="FW151" i="565"/>
  <c r="FV151" i="565"/>
  <c r="FU151" i="565"/>
  <c r="FY150" i="565"/>
  <c r="FX150" i="565"/>
  <c r="FW150" i="565"/>
  <c r="FV150" i="565"/>
  <c r="FU150" i="565"/>
  <c r="FY149" i="565"/>
  <c r="FX149" i="565"/>
  <c r="FW149" i="565"/>
  <c r="FV149" i="565"/>
  <c r="FU149" i="565"/>
  <c r="FY148" i="565"/>
  <c r="FX148" i="565"/>
  <c r="FW148" i="565"/>
  <c r="FV148" i="565"/>
  <c r="FU148" i="565"/>
  <c r="FY147" i="565"/>
  <c r="FX147" i="565"/>
  <c r="FW147" i="565"/>
  <c r="FV147" i="565"/>
  <c r="FU147" i="565"/>
  <c r="FY146" i="565"/>
  <c r="FX146" i="565"/>
  <c r="FW146" i="565"/>
  <c r="FV146" i="565"/>
  <c r="FU146" i="565"/>
  <c r="FY145" i="565"/>
  <c r="FX145" i="565"/>
  <c r="FW145" i="565"/>
  <c r="FV145" i="565"/>
  <c r="FU145" i="565"/>
  <c r="FY144" i="565"/>
  <c r="FX144" i="565"/>
  <c r="FW144" i="565"/>
  <c r="FV144" i="565"/>
  <c r="FU144" i="565"/>
  <c r="FY143" i="565"/>
  <c r="FX143" i="565"/>
  <c r="FW143" i="565"/>
  <c r="FV143" i="565"/>
  <c r="FU143" i="565"/>
  <c r="FY142" i="565"/>
  <c r="FX142" i="565"/>
  <c r="FW142" i="565"/>
  <c r="FV142" i="565"/>
  <c r="FU142" i="565"/>
  <c r="FY141" i="565"/>
  <c r="FX141" i="565"/>
  <c r="FW141" i="565"/>
  <c r="FV141" i="565"/>
  <c r="FU141" i="565"/>
  <c r="FY140" i="565"/>
  <c r="FX140" i="565"/>
  <c r="FW140" i="565"/>
  <c r="FV140" i="565"/>
  <c r="FU140" i="565"/>
  <c r="FY139" i="565"/>
  <c r="FX139" i="565"/>
  <c r="FW139" i="565"/>
  <c r="FV139" i="565"/>
  <c r="FU139" i="565"/>
  <c r="FY138" i="565"/>
  <c r="FX138" i="565"/>
  <c r="FW138" i="565"/>
  <c r="FV138" i="565"/>
  <c r="FU138" i="565"/>
  <c r="FY137" i="565"/>
  <c r="FX137" i="565"/>
  <c r="FW137" i="565"/>
  <c r="FV137" i="565"/>
  <c r="FU137" i="565"/>
  <c r="FY136" i="565"/>
  <c r="FX136" i="565"/>
  <c r="FW136" i="565"/>
  <c r="FV136" i="565"/>
  <c r="FU136" i="565"/>
  <c r="FY135" i="565"/>
  <c r="FX135" i="565"/>
  <c r="FW135" i="565"/>
  <c r="FV135" i="565"/>
  <c r="FU135" i="565"/>
  <c r="FY134" i="565"/>
  <c r="FX134" i="565"/>
  <c r="FW134" i="565"/>
  <c r="FV134" i="565"/>
  <c r="FU134" i="565"/>
  <c r="FY133" i="565"/>
  <c r="FX133" i="565"/>
  <c r="FW133" i="565"/>
  <c r="FV133" i="565"/>
  <c r="FU133" i="565"/>
  <c r="FY132" i="565"/>
  <c r="FX132" i="565"/>
  <c r="FW132" i="565"/>
  <c r="FV132" i="565"/>
  <c r="FU132" i="565"/>
  <c r="FY131" i="565"/>
  <c r="FX131" i="565"/>
  <c r="FW131" i="565"/>
  <c r="FV131" i="565"/>
  <c r="FU131" i="565"/>
  <c r="FY130" i="565"/>
  <c r="FX130" i="565"/>
  <c r="FW130" i="565"/>
  <c r="FV130" i="565"/>
  <c r="FU130" i="565"/>
  <c r="FY129" i="565"/>
  <c r="FX129" i="565"/>
  <c r="FW129" i="565"/>
  <c r="FV129" i="565"/>
  <c r="FU129" i="565"/>
  <c r="FY128" i="565"/>
  <c r="FX128" i="565"/>
  <c r="FW128" i="565"/>
  <c r="FV128" i="565"/>
  <c r="FU128" i="565"/>
  <c r="FY127" i="565"/>
  <c r="FX127" i="565"/>
  <c r="FW127" i="565"/>
  <c r="FV127" i="565"/>
  <c r="FU127" i="565"/>
  <c r="FY126" i="565"/>
  <c r="FX126" i="565"/>
  <c r="FW126" i="565"/>
  <c r="FV126" i="565"/>
  <c r="FU126" i="565"/>
  <c r="FY125" i="565"/>
  <c r="FX125" i="565"/>
  <c r="FW125" i="565"/>
  <c r="FV125" i="565"/>
  <c r="FU125" i="565"/>
  <c r="FY124" i="565"/>
  <c r="FX124" i="565"/>
  <c r="FW124" i="565"/>
  <c r="FV124" i="565"/>
  <c r="FU124" i="565"/>
  <c r="FY123" i="565"/>
  <c r="FX123" i="565"/>
  <c r="FW123" i="565"/>
  <c r="FV123" i="565"/>
  <c r="FU123" i="565"/>
  <c r="FY122" i="565"/>
  <c r="FX122" i="565"/>
  <c r="FW122" i="565"/>
  <c r="FV122" i="565"/>
  <c r="FU122" i="565"/>
  <c r="FY121" i="565"/>
  <c r="FX121" i="565"/>
  <c r="FW121" i="565"/>
  <c r="FV121" i="565"/>
  <c r="FU121" i="565"/>
  <c r="FY120" i="565"/>
  <c r="FX120" i="565"/>
  <c r="FW120" i="565"/>
  <c r="FV120" i="565"/>
  <c r="FU120" i="565"/>
  <c r="FY119" i="565"/>
  <c r="FX119" i="565"/>
  <c r="FW119" i="565"/>
  <c r="FV119" i="565"/>
  <c r="FU119" i="565"/>
  <c r="FY118" i="565"/>
  <c r="FX118" i="565"/>
  <c r="FW118" i="565"/>
  <c r="FV118" i="565"/>
  <c r="FU118" i="565"/>
  <c r="FY117" i="565"/>
  <c r="FX117" i="565"/>
  <c r="FW117" i="565"/>
  <c r="FV117" i="565"/>
  <c r="FU117" i="565"/>
  <c r="FY116" i="565"/>
  <c r="FX116" i="565"/>
  <c r="FW116" i="565"/>
  <c r="FV116" i="565"/>
  <c r="FU116" i="565"/>
  <c r="FY115" i="565"/>
  <c r="FX115" i="565"/>
  <c r="FW115" i="565"/>
  <c r="FV115" i="565"/>
  <c r="FU115" i="565"/>
  <c r="FY114" i="565"/>
  <c r="FX114" i="565"/>
  <c r="FW114" i="565"/>
  <c r="FV114" i="565"/>
  <c r="FU114" i="565"/>
  <c r="FY113" i="565"/>
  <c r="FX113" i="565"/>
  <c r="FW113" i="565"/>
  <c r="FV113" i="565"/>
  <c r="FU113" i="565"/>
  <c r="FY112" i="565"/>
  <c r="FX112" i="565"/>
  <c r="FW112" i="565"/>
  <c r="FV112" i="565"/>
  <c r="FU112" i="565"/>
  <c r="FY111" i="565"/>
  <c r="FX111" i="565"/>
  <c r="FW111" i="565"/>
  <c r="FV111" i="565"/>
  <c r="FU111" i="565"/>
  <c r="FY110" i="565"/>
  <c r="FX110" i="565"/>
  <c r="FW110" i="565"/>
  <c r="FV110" i="565"/>
  <c r="FU110" i="565"/>
  <c r="FY109" i="565"/>
  <c r="FX109" i="565"/>
  <c r="FW109" i="565"/>
  <c r="FV109" i="565"/>
  <c r="FU109" i="565"/>
  <c r="FY108" i="565"/>
  <c r="FX108" i="565"/>
  <c r="FW108" i="565"/>
  <c r="FV108" i="565"/>
  <c r="FU108" i="565"/>
  <c r="FY107" i="565"/>
  <c r="FX107" i="565"/>
  <c r="FW107" i="565"/>
  <c r="FV107" i="565"/>
  <c r="FU107" i="565"/>
  <c r="FY106" i="565"/>
  <c r="FX106" i="565"/>
  <c r="FW106" i="565"/>
  <c r="FV106" i="565"/>
  <c r="FU106" i="565"/>
  <c r="FY105" i="565"/>
  <c r="FX105" i="565"/>
  <c r="FW105" i="565"/>
  <c r="FV105" i="565"/>
  <c r="FU105" i="565"/>
  <c r="FY104" i="565"/>
  <c r="FX104" i="565"/>
  <c r="FW104" i="565"/>
  <c r="FV104" i="565"/>
  <c r="FU104" i="565"/>
  <c r="FY103" i="565"/>
  <c r="FX103" i="565"/>
  <c r="FW103" i="565"/>
  <c r="FV103" i="565"/>
  <c r="FU103" i="565"/>
  <c r="FY102" i="565"/>
  <c r="FX102" i="565"/>
  <c r="FW102" i="565"/>
  <c r="FV102" i="565"/>
  <c r="FU102" i="565"/>
  <c r="FY101" i="565"/>
  <c r="FX101" i="565"/>
  <c r="FW101" i="565"/>
  <c r="FV101" i="565"/>
  <c r="FU101" i="565"/>
  <c r="FY100" i="565"/>
  <c r="FX100" i="565"/>
  <c r="FW100" i="565"/>
  <c r="FV100" i="565"/>
  <c r="FU100" i="565"/>
  <c r="FY99" i="565"/>
  <c r="FX99" i="565"/>
  <c r="FW99" i="565"/>
  <c r="FV99" i="565"/>
  <c r="FU99" i="565"/>
  <c r="FY98" i="565"/>
  <c r="FX98" i="565"/>
  <c r="FW98" i="565"/>
  <c r="FV98" i="565"/>
  <c r="FU98" i="565"/>
  <c r="FY97" i="565"/>
  <c r="FX97" i="565"/>
  <c r="FW97" i="565"/>
  <c r="FV97" i="565"/>
  <c r="FU97" i="565"/>
  <c r="FY96" i="565"/>
  <c r="FX96" i="565"/>
  <c r="FW96" i="565"/>
  <c r="FV96" i="565"/>
  <c r="FU96" i="565"/>
  <c r="FY95" i="565"/>
  <c r="FX95" i="565"/>
  <c r="FW95" i="565"/>
  <c r="FV95" i="565"/>
  <c r="FU95" i="565"/>
  <c r="FY94" i="565"/>
  <c r="FX94" i="565"/>
  <c r="FW94" i="565"/>
  <c r="FV94" i="565"/>
  <c r="FU94" i="565"/>
  <c r="FY93" i="565"/>
  <c r="FX93" i="565"/>
  <c r="FW93" i="565"/>
  <c r="FV93" i="565"/>
  <c r="FU93" i="565"/>
  <c r="FY92" i="565"/>
  <c r="FX92" i="565"/>
  <c r="FW92" i="565"/>
  <c r="FV92" i="565"/>
  <c r="FU92" i="565"/>
  <c r="FY91" i="565"/>
  <c r="FX91" i="565"/>
  <c r="FW91" i="565"/>
  <c r="FV91" i="565"/>
  <c r="FU91" i="565"/>
  <c r="FY90" i="565"/>
  <c r="FX90" i="565"/>
  <c r="FW90" i="565"/>
  <c r="FV90" i="565"/>
  <c r="FU90" i="565"/>
  <c r="FY89" i="565"/>
  <c r="FX89" i="565"/>
  <c r="FW89" i="565"/>
  <c r="FV89" i="565"/>
  <c r="FU89" i="565"/>
  <c r="FY88" i="565"/>
  <c r="FX88" i="565"/>
  <c r="FW88" i="565"/>
  <c r="FV88" i="565"/>
  <c r="FU88" i="565"/>
  <c r="FY87" i="565"/>
  <c r="FX87" i="565"/>
  <c r="FW87" i="565"/>
  <c r="FV87" i="565"/>
  <c r="FU87" i="565"/>
  <c r="FY86" i="565"/>
  <c r="FX86" i="565"/>
  <c r="FW86" i="565"/>
  <c r="FV86" i="565"/>
  <c r="FU86" i="565"/>
  <c r="FY85" i="565"/>
  <c r="FX85" i="565"/>
  <c r="FW85" i="565"/>
  <c r="FV85" i="565"/>
  <c r="FU85" i="565"/>
  <c r="FY84" i="565"/>
  <c r="FX84" i="565"/>
  <c r="FW84" i="565"/>
  <c r="FV84" i="565"/>
  <c r="FU84" i="565"/>
  <c r="FY83" i="565"/>
  <c r="FX83" i="565"/>
  <c r="FW83" i="565"/>
  <c r="FV83" i="565"/>
  <c r="FU83" i="565"/>
  <c r="FY82" i="565"/>
  <c r="FX82" i="565"/>
  <c r="FW82" i="565"/>
  <c r="FV82" i="565"/>
  <c r="FU82" i="565"/>
  <c r="FY81" i="565"/>
  <c r="FX81" i="565"/>
  <c r="FW81" i="565"/>
  <c r="FV81" i="565"/>
  <c r="FU81" i="565"/>
  <c r="FY80" i="565"/>
  <c r="FX80" i="565"/>
  <c r="FW80" i="565"/>
  <c r="FV80" i="565"/>
  <c r="FU80" i="565"/>
  <c r="FY79" i="565"/>
  <c r="FX79" i="565"/>
  <c r="FW79" i="565"/>
  <c r="FV79" i="565"/>
  <c r="FU79" i="565"/>
  <c r="FY78" i="565"/>
  <c r="FX78" i="565"/>
  <c r="FW78" i="565"/>
  <c r="FV78" i="565"/>
  <c r="FU78" i="565"/>
  <c r="FY77" i="565"/>
  <c r="FX77" i="565"/>
  <c r="FW77" i="565"/>
  <c r="FV77" i="565"/>
  <c r="FU77" i="565"/>
  <c r="FY76" i="565"/>
  <c r="FX76" i="565"/>
  <c r="FW76" i="565"/>
  <c r="FV76" i="565"/>
  <c r="FU76" i="565"/>
  <c r="FY75" i="565"/>
  <c r="FX75" i="565"/>
  <c r="FW75" i="565"/>
  <c r="FV75" i="565"/>
  <c r="FU75" i="565"/>
  <c r="FY74" i="565"/>
  <c r="FX74" i="565"/>
  <c r="FW74" i="565"/>
  <c r="FV74" i="565"/>
  <c r="FU74" i="565"/>
  <c r="FY73" i="565"/>
  <c r="FX73" i="565"/>
  <c r="FW73" i="565"/>
  <c r="FV73" i="565"/>
  <c r="FU73" i="565"/>
  <c r="FY72" i="565"/>
  <c r="FX72" i="565"/>
  <c r="FW72" i="565"/>
  <c r="FV72" i="565"/>
  <c r="FU72" i="565"/>
  <c r="FY71" i="565"/>
  <c r="FX71" i="565"/>
  <c r="FW71" i="565"/>
  <c r="FV71" i="565"/>
  <c r="FU71" i="565"/>
  <c r="FY70" i="565"/>
  <c r="FX70" i="565"/>
  <c r="FW70" i="565"/>
  <c r="FV70" i="565"/>
  <c r="FU70" i="565"/>
  <c r="FY69" i="565"/>
  <c r="FX69" i="565"/>
  <c r="FW69" i="565"/>
  <c r="FV69" i="565"/>
  <c r="FU69" i="565"/>
  <c r="FY68" i="565"/>
  <c r="FX68" i="565"/>
  <c r="FW68" i="565"/>
  <c r="FV68" i="565"/>
  <c r="FU68" i="565"/>
  <c r="FY67" i="565"/>
  <c r="FX67" i="565"/>
  <c r="FW67" i="565"/>
  <c r="FV67" i="565"/>
  <c r="FU67" i="565"/>
  <c r="FY66" i="565"/>
  <c r="FX66" i="565"/>
  <c r="FW66" i="565"/>
  <c r="FV66" i="565"/>
  <c r="FU66" i="565"/>
  <c r="FY65" i="565"/>
  <c r="FX65" i="565"/>
  <c r="FW65" i="565"/>
  <c r="FV65" i="565"/>
  <c r="FU65" i="565"/>
  <c r="FY64" i="565"/>
  <c r="FX64" i="565"/>
  <c r="FW64" i="565"/>
  <c r="FV64" i="565"/>
  <c r="FU64" i="565"/>
  <c r="FY63" i="565"/>
  <c r="FX63" i="565"/>
  <c r="FW63" i="565"/>
  <c r="FV63" i="565"/>
  <c r="FU63" i="565"/>
  <c r="FY62" i="565"/>
  <c r="FX62" i="565"/>
  <c r="FW62" i="565"/>
  <c r="FV62" i="565"/>
  <c r="FU62" i="565"/>
  <c r="FY61" i="565"/>
  <c r="FX61" i="565"/>
  <c r="FW61" i="565"/>
  <c r="FV61" i="565"/>
  <c r="FU61" i="565"/>
  <c r="FY60" i="565"/>
  <c r="FX60" i="565"/>
  <c r="FW60" i="565"/>
  <c r="FV60" i="565"/>
  <c r="FU60" i="565"/>
  <c r="FY59" i="565"/>
  <c r="FX59" i="565"/>
  <c r="FW59" i="565"/>
  <c r="FV59" i="565"/>
  <c r="FU59" i="565"/>
  <c r="FY58" i="565"/>
  <c r="FX58" i="565"/>
  <c r="FW58" i="565"/>
  <c r="FV58" i="565"/>
  <c r="FU58" i="565"/>
  <c r="FY57" i="565"/>
  <c r="FX57" i="565"/>
  <c r="FW57" i="565"/>
  <c r="FV57" i="565"/>
  <c r="FU57" i="565"/>
  <c r="FY56" i="565"/>
  <c r="FX56" i="565"/>
  <c r="FW56" i="565"/>
  <c r="FV56" i="565"/>
  <c r="FU56" i="565"/>
  <c r="FY55" i="565"/>
  <c r="FX55" i="565"/>
  <c r="FW55" i="565"/>
  <c r="FV55" i="565"/>
  <c r="FU55" i="565"/>
  <c r="FY54" i="565"/>
  <c r="FX54" i="565"/>
  <c r="FW54" i="565"/>
  <c r="FV54" i="565"/>
  <c r="FU54" i="565"/>
  <c r="FY53" i="565"/>
  <c r="FX53" i="565"/>
  <c r="FW53" i="565"/>
  <c r="FV53" i="565"/>
  <c r="FU53" i="565"/>
  <c r="FY52" i="565"/>
  <c r="FX52" i="565"/>
  <c r="FW52" i="565"/>
  <c r="FV52" i="565"/>
  <c r="FU52" i="565"/>
  <c r="FY51" i="565"/>
  <c r="FX51" i="565"/>
  <c r="FW51" i="565"/>
  <c r="FV51" i="565"/>
  <c r="FU51" i="565"/>
  <c r="FY50" i="565"/>
  <c r="FX50" i="565"/>
  <c r="FW50" i="565"/>
  <c r="FV50" i="565"/>
  <c r="FU50" i="565"/>
  <c r="FY49" i="565"/>
  <c r="FX49" i="565"/>
  <c r="FW49" i="565"/>
  <c r="FV49" i="565"/>
  <c r="FU49" i="565"/>
  <c r="FY48" i="565"/>
  <c r="FX48" i="565"/>
  <c r="FW48" i="565"/>
  <c r="FV48" i="565"/>
  <c r="FU48" i="565"/>
  <c r="FY47" i="565"/>
  <c r="FX47" i="565"/>
  <c r="FW47" i="565"/>
  <c r="FV47" i="565"/>
  <c r="FU47" i="565"/>
  <c r="FY46" i="565"/>
  <c r="FX46" i="565"/>
  <c r="FW46" i="565"/>
  <c r="FV46" i="565"/>
  <c r="FU46" i="565"/>
  <c r="FY45" i="565"/>
  <c r="FX45" i="565"/>
  <c r="FW45" i="565"/>
  <c r="FV45" i="565"/>
  <c r="FU45" i="565"/>
  <c r="FY44" i="565"/>
  <c r="FX44" i="565"/>
  <c r="FW44" i="565"/>
  <c r="FV44" i="565"/>
  <c r="FU44" i="565"/>
  <c r="FY43" i="565"/>
  <c r="FX43" i="565"/>
  <c r="FW43" i="565"/>
  <c r="FV43" i="565"/>
  <c r="FU43" i="565"/>
  <c r="FY42" i="565"/>
  <c r="FX42" i="565"/>
  <c r="FW42" i="565"/>
  <c r="FV42" i="565"/>
  <c r="FU42" i="565"/>
  <c r="FY41" i="565"/>
  <c r="FX41" i="565"/>
  <c r="FW41" i="565"/>
  <c r="FV41" i="565"/>
  <c r="FU41" i="565"/>
  <c r="FY40" i="565"/>
  <c r="FX40" i="565"/>
  <c r="FW40" i="565"/>
  <c r="FV40" i="565"/>
  <c r="FU40" i="565"/>
  <c r="FY39" i="565"/>
  <c r="FX39" i="565"/>
  <c r="FW39" i="565"/>
  <c r="FV39" i="565"/>
  <c r="FU39" i="565"/>
  <c r="FY38" i="565"/>
  <c r="FX38" i="565"/>
  <c r="FW38" i="565"/>
  <c r="FV38" i="565"/>
  <c r="FU38" i="565"/>
  <c r="FY37" i="565"/>
  <c r="FX37" i="565"/>
  <c r="FW37" i="565"/>
  <c r="FV37" i="565"/>
  <c r="FU37" i="565"/>
  <c r="FY36" i="565"/>
  <c r="FX36" i="565"/>
  <c r="FW36" i="565"/>
  <c r="FV36" i="565"/>
  <c r="FU36" i="565"/>
  <c r="FY35" i="565"/>
  <c r="FX35" i="565"/>
  <c r="FW35" i="565"/>
  <c r="FV35" i="565"/>
  <c r="FU35" i="565"/>
  <c r="FY34" i="565"/>
  <c r="FX34" i="565"/>
  <c r="FW34" i="565"/>
  <c r="FV34" i="565"/>
  <c r="FU34" i="565"/>
  <c r="FY33" i="565"/>
  <c r="FX33" i="565"/>
  <c r="FW33" i="565"/>
  <c r="FV33" i="565"/>
  <c r="FU33" i="565"/>
  <c r="FY32" i="565"/>
  <c r="FX32" i="565"/>
  <c r="FW32" i="565"/>
  <c r="FV32" i="565"/>
  <c r="FU32" i="565"/>
  <c r="FY31" i="565"/>
  <c r="FX31" i="565"/>
  <c r="FW31" i="565"/>
  <c r="FV31" i="565"/>
  <c r="FU31" i="565"/>
  <c r="FY30" i="565"/>
  <c r="FX30" i="565"/>
  <c r="FW30" i="565"/>
  <c r="FV30" i="565"/>
  <c r="FU30" i="565"/>
  <c r="FY29" i="565"/>
  <c r="FX29" i="565"/>
  <c r="FW29" i="565"/>
  <c r="FV29" i="565"/>
  <c r="FU29" i="565"/>
  <c r="FY28" i="565"/>
  <c r="FX28" i="565"/>
  <c r="FW28" i="565"/>
  <c r="FV28" i="565"/>
  <c r="FU28" i="565"/>
  <c r="FY27" i="565"/>
  <c r="FX27" i="565"/>
  <c r="FW27" i="565"/>
  <c r="FV27" i="565"/>
  <c r="FU27" i="565"/>
  <c r="FY26" i="565"/>
  <c r="FX26" i="565"/>
  <c r="FW26" i="565"/>
  <c r="FV26" i="565"/>
  <c r="FU26" i="565"/>
  <c r="FY25" i="565"/>
  <c r="FX25" i="565"/>
  <c r="FW25" i="565"/>
  <c r="FV25" i="565"/>
  <c r="FU25" i="565"/>
  <c r="FY24" i="565"/>
  <c r="FX24" i="565"/>
  <c r="FW24" i="565"/>
  <c r="FV24" i="565"/>
  <c r="FU24" i="565"/>
  <c r="FY23" i="565"/>
  <c r="FX23" i="565"/>
  <c r="FW23" i="565"/>
  <c r="FV23" i="565"/>
  <c r="FU23" i="565"/>
  <c r="FY22" i="565"/>
  <c r="FX22" i="565"/>
  <c r="FW22" i="565"/>
  <c r="FV22" i="565"/>
  <c r="FU22" i="565"/>
  <c r="FY21" i="565"/>
  <c r="FX21" i="565"/>
  <c r="FW21" i="565"/>
  <c r="FV21" i="565"/>
  <c r="FU21" i="565"/>
  <c r="FY20" i="565"/>
  <c r="FX20" i="565"/>
  <c r="FW20" i="565"/>
  <c r="FV20" i="565"/>
  <c r="FU20" i="565"/>
  <c r="FY19" i="565"/>
  <c r="FX19" i="565"/>
  <c r="FW19" i="565"/>
  <c r="FV19" i="565"/>
  <c r="FU19" i="565"/>
  <c r="FY18" i="565"/>
  <c r="FX18" i="565"/>
  <c r="FW18" i="565"/>
  <c r="FV18" i="565"/>
  <c r="FU18" i="565"/>
  <c r="FY17" i="565"/>
  <c r="FX17" i="565"/>
  <c r="FW17" i="565"/>
  <c r="FV17" i="565"/>
  <c r="FU17" i="565"/>
  <c r="FY16" i="565"/>
  <c r="FX16" i="565"/>
  <c r="FW16" i="565"/>
  <c r="FV16" i="565"/>
  <c r="FU16" i="565"/>
  <c r="FY15" i="565"/>
  <c r="FX15" i="565"/>
  <c r="FW15" i="565"/>
  <c r="FV15" i="565"/>
  <c r="FU15" i="565"/>
  <c r="FY14" i="565"/>
  <c r="FX14" i="565"/>
  <c r="FW14" i="565"/>
  <c r="FV14" i="565"/>
  <c r="FU14" i="565"/>
  <c r="FY13" i="565"/>
  <c r="FX13" i="565"/>
  <c r="FW13" i="565"/>
  <c r="FV13" i="565"/>
  <c r="FU13" i="565"/>
  <c r="FY12" i="565"/>
  <c r="FX12" i="565"/>
  <c r="FW12" i="565"/>
  <c r="FV12" i="565"/>
  <c r="FU12" i="565"/>
  <c r="FY11" i="565"/>
  <c r="FX11" i="565"/>
  <c r="FW11" i="565"/>
  <c r="FV11" i="565"/>
  <c r="FU11" i="565"/>
  <c r="FY10" i="565"/>
  <c r="FX10" i="565"/>
  <c r="FW10" i="565"/>
  <c r="FV10" i="565"/>
  <c r="FU10" i="565"/>
  <c r="FY9" i="565"/>
  <c r="FX9" i="565"/>
  <c r="FW9" i="565"/>
  <c r="FV9" i="565"/>
  <c r="FU9" i="565"/>
  <c r="FY8" i="565"/>
  <c r="FX8" i="565"/>
  <c r="FW8" i="565"/>
  <c r="FV8" i="565"/>
  <c r="FU8" i="565"/>
  <c r="FY7" i="565"/>
  <c r="FX7" i="565"/>
  <c r="FW7" i="565"/>
  <c r="FV7" i="565"/>
  <c r="FU7" i="565"/>
  <c r="FY6" i="565"/>
  <c r="FX6" i="565"/>
  <c r="FW6" i="565"/>
  <c r="FV6" i="565"/>
  <c r="FU6" i="565"/>
  <c r="FY5" i="565"/>
  <c r="FX5" i="565"/>
  <c r="FW5" i="565"/>
  <c r="FV5" i="565"/>
  <c r="FU5" i="565"/>
  <c r="FY3" i="565"/>
  <c r="FX3" i="565"/>
  <c r="FW3" i="565"/>
  <c r="FV3" i="565"/>
  <c r="FU3" i="565"/>
  <c r="FS163" i="565"/>
  <c r="FR163" i="565"/>
  <c r="FQ163" i="565"/>
  <c r="FP163" i="565"/>
  <c r="FO163" i="565"/>
  <c r="FS162" i="565"/>
  <c r="FR162" i="565"/>
  <c r="FQ162" i="565"/>
  <c r="FP162" i="565"/>
  <c r="FO162" i="565"/>
  <c r="FS161" i="565"/>
  <c r="FR161" i="565"/>
  <c r="FQ161" i="565"/>
  <c r="FP161" i="565"/>
  <c r="FO161" i="565"/>
  <c r="FS160" i="565"/>
  <c r="FR160" i="565"/>
  <c r="FQ160" i="565"/>
  <c r="FP160" i="565"/>
  <c r="FO160" i="565"/>
  <c r="FS159" i="565"/>
  <c r="FR159" i="565"/>
  <c r="FQ159" i="565"/>
  <c r="FP159" i="565"/>
  <c r="FO159" i="565"/>
  <c r="FS158" i="565"/>
  <c r="FR158" i="565"/>
  <c r="FQ158" i="565"/>
  <c r="FP158" i="565"/>
  <c r="FO158" i="565"/>
  <c r="FS157" i="565"/>
  <c r="FR157" i="565"/>
  <c r="FQ157" i="565"/>
  <c r="FP157" i="565"/>
  <c r="FO157" i="565"/>
  <c r="FS156" i="565"/>
  <c r="FR156" i="565"/>
  <c r="FQ156" i="565"/>
  <c r="FP156" i="565"/>
  <c r="FO156" i="565"/>
  <c r="FS155" i="565"/>
  <c r="FR155" i="565"/>
  <c r="FQ155" i="565"/>
  <c r="FP155" i="565"/>
  <c r="FO155" i="565"/>
  <c r="FS154" i="565"/>
  <c r="FR154" i="565"/>
  <c r="FQ154" i="565"/>
  <c r="FP154" i="565"/>
  <c r="FO154" i="565"/>
  <c r="FS153" i="565"/>
  <c r="FR153" i="565"/>
  <c r="FQ153" i="565"/>
  <c r="FP153" i="565"/>
  <c r="FO153" i="565"/>
  <c r="FS152" i="565"/>
  <c r="FR152" i="565"/>
  <c r="FQ152" i="565"/>
  <c r="FP152" i="565"/>
  <c r="FO152" i="565"/>
  <c r="FS151" i="565"/>
  <c r="FR151" i="565"/>
  <c r="FQ151" i="565"/>
  <c r="FP151" i="565"/>
  <c r="FO151" i="565"/>
  <c r="FS150" i="565"/>
  <c r="FR150" i="565"/>
  <c r="FQ150" i="565"/>
  <c r="FP150" i="565"/>
  <c r="FO150" i="565"/>
  <c r="FS149" i="565"/>
  <c r="FR149" i="565"/>
  <c r="FQ149" i="565"/>
  <c r="FP149" i="565"/>
  <c r="FO149" i="565"/>
  <c r="FS148" i="565"/>
  <c r="FR148" i="565"/>
  <c r="FQ148" i="565"/>
  <c r="FP148" i="565"/>
  <c r="FO148" i="565"/>
  <c r="FS147" i="565"/>
  <c r="FR147" i="565"/>
  <c r="FQ147" i="565"/>
  <c r="FP147" i="565"/>
  <c r="FO147" i="565"/>
  <c r="FS146" i="565"/>
  <c r="FR146" i="565"/>
  <c r="FQ146" i="565"/>
  <c r="FP146" i="565"/>
  <c r="FO146" i="565"/>
  <c r="FS145" i="565"/>
  <c r="FR145" i="565"/>
  <c r="FQ145" i="565"/>
  <c r="FP145" i="565"/>
  <c r="FO145" i="565"/>
  <c r="FS144" i="565"/>
  <c r="FR144" i="565"/>
  <c r="FQ144" i="565"/>
  <c r="FP144" i="565"/>
  <c r="FO144" i="565"/>
  <c r="FS143" i="565"/>
  <c r="FR143" i="565"/>
  <c r="FQ143" i="565"/>
  <c r="FP143" i="565"/>
  <c r="FO143" i="565"/>
  <c r="FS142" i="565"/>
  <c r="FR142" i="565"/>
  <c r="FQ142" i="565"/>
  <c r="FP142" i="565"/>
  <c r="FO142" i="565"/>
  <c r="FS141" i="565"/>
  <c r="FR141" i="565"/>
  <c r="FQ141" i="565"/>
  <c r="FP141" i="565"/>
  <c r="FO141" i="565"/>
  <c r="FS140" i="565"/>
  <c r="FR140" i="565"/>
  <c r="FQ140" i="565"/>
  <c r="FP140" i="565"/>
  <c r="FO140" i="565"/>
  <c r="FS139" i="565"/>
  <c r="FR139" i="565"/>
  <c r="FQ139" i="565"/>
  <c r="FP139" i="565"/>
  <c r="FO139" i="565"/>
  <c r="FS138" i="565"/>
  <c r="FR138" i="565"/>
  <c r="FQ138" i="565"/>
  <c r="FP138" i="565"/>
  <c r="FO138" i="565"/>
  <c r="FS137" i="565"/>
  <c r="FR137" i="565"/>
  <c r="FQ137" i="565"/>
  <c r="FP137" i="565"/>
  <c r="FO137" i="565"/>
  <c r="FS136" i="565"/>
  <c r="FR136" i="565"/>
  <c r="FQ136" i="565"/>
  <c r="FP136" i="565"/>
  <c r="FO136" i="565"/>
  <c r="FS135" i="565"/>
  <c r="FR135" i="565"/>
  <c r="FQ135" i="565"/>
  <c r="FP135" i="565"/>
  <c r="FO135" i="565"/>
  <c r="FS134" i="565"/>
  <c r="FR134" i="565"/>
  <c r="FQ134" i="565"/>
  <c r="FP134" i="565"/>
  <c r="FO134" i="565"/>
  <c r="FS133" i="565"/>
  <c r="FR133" i="565"/>
  <c r="FQ133" i="565"/>
  <c r="FP133" i="565"/>
  <c r="FO133" i="565"/>
  <c r="FS132" i="565"/>
  <c r="FR132" i="565"/>
  <c r="FQ132" i="565"/>
  <c r="FP132" i="565"/>
  <c r="FO132" i="565"/>
  <c r="FS131" i="565"/>
  <c r="FR131" i="565"/>
  <c r="FQ131" i="565"/>
  <c r="FP131" i="565"/>
  <c r="FO131" i="565"/>
  <c r="FS130" i="565"/>
  <c r="FR130" i="565"/>
  <c r="FQ130" i="565"/>
  <c r="FP130" i="565"/>
  <c r="FO130" i="565"/>
  <c r="FS129" i="565"/>
  <c r="FR129" i="565"/>
  <c r="FQ129" i="565"/>
  <c r="FP129" i="565"/>
  <c r="FO129" i="565"/>
  <c r="FS128" i="565"/>
  <c r="FR128" i="565"/>
  <c r="FQ128" i="565"/>
  <c r="FP128" i="565"/>
  <c r="FO128" i="565"/>
  <c r="FS127" i="565"/>
  <c r="FR127" i="565"/>
  <c r="FQ127" i="565"/>
  <c r="FP127" i="565"/>
  <c r="FO127" i="565"/>
  <c r="FS126" i="565"/>
  <c r="FR126" i="565"/>
  <c r="FQ126" i="565"/>
  <c r="FP126" i="565"/>
  <c r="FO126" i="565"/>
  <c r="FS125" i="565"/>
  <c r="FR125" i="565"/>
  <c r="FQ125" i="565"/>
  <c r="FP125" i="565"/>
  <c r="FO125" i="565"/>
  <c r="FS124" i="565"/>
  <c r="FR124" i="565"/>
  <c r="FQ124" i="565"/>
  <c r="FP124" i="565"/>
  <c r="FO124" i="565"/>
  <c r="FS123" i="565"/>
  <c r="FR123" i="565"/>
  <c r="FQ123" i="565"/>
  <c r="FP123" i="565"/>
  <c r="FO123" i="565"/>
  <c r="FS122" i="565"/>
  <c r="FR122" i="565"/>
  <c r="FQ122" i="565"/>
  <c r="FP122" i="565"/>
  <c r="FO122" i="565"/>
  <c r="FS121" i="565"/>
  <c r="FR121" i="565"/>
  <c r="FQ121" i="565"/>
  <c r="FP121" i="565"/>
  <c r="FO121" i="565"/>
  <c r="FS120" i="565"/>
  <c r="FR120" i="565"/>
  <c r="FQ120" i="565"/>
  <c r="FP120" i="565"/>
  <c r="FO120" i="565"/>
  <c r="FS119" i="565"/>
  <c r="FR119" i="565"/>
  <c r="FQ119" i="565"/>
  <c r="FP119" i="565"/>
  <c r="FO119" i="565"/>
  <c r="FS118" i="565"/>
  <c r="FR118" i="565"/>
  <c r="FQ118" i="565"/>
  <c r="FP118" i="565"/>
  <c r="FO118" i="565"/>
  <c r="FS117" i="565"/>
  <c r="FR117" i="565"/>
  <c r="FQ117" i="565"/>
  <c r="FP117" i="565"/>
  <c r="FO117" i="565"/>
  <c r="FS116" i="565"/>
  <c r="FR116" i="565"/>
  <c r="FQ116" i="565"/>
  <c r="FP116" i="565"/>
  <c r="FO116" i="565"/>
  <c r="FS115" i="565"/>
  <c r="FR115" i="565"/>
  <c r="FQ115" i="565"/>
  <c r="FP115" i="565"/>
  <c r="FO115" i="565"/>
  <c r="FS114" i="565"/>
  <c r="FR114" i="565"/>
  <c r="FQ114" i="565"/>
  <c r="FP114" i="565"/>
  <c r="FO114" i="565"/>
  <c r="FS113" i="565"/>
  <c r="FR113" i="565"/>
  <c r="FQ113" i="565"/>
  <c r="FP113" i="565"/>
  <c r="FO113" i="565"/>
  <c r="FS112" i="565"/>
  <c r="FR112" i="565"/>
  <c r="FQ112" i="565"/>
  <c r="FP112" i="565"/>
  <c r="FO112" i="565"/>
  <c r="FS111" i="565"/>
  <c r="FR111" i="565"/>
  <c r="FQ111" i="565"/>
  <c r="FP111" i="565"/>
  <c r="FO111" i="565"/>
  <c r="FS110" i="565"/>
  <c r="FR110" i="565"/>
  <c r="FQ110" i="565"/>
  <c r="FP110" i="565"/>
  <c r="FO110" i="565"/>
  <c r="FS109" i="565"/>
  <c r="FR109" i="565"/>
  <c r="FQ109" i="565"/>
  <c r="FP109" i="565"/>
  <c r="FO109" i="565"/>
  <c r="FS108" i="565"/>
  <c r="FR108" i="565"/>
  <c r="FQ108" i="565"/>
  <c r="FP108" i="565"/>
  <c r="FO108" i="565"/>
  <c r="FS107" i="565"/>
  <c r="FR107" i="565"/>
  <c r="FQ107" i="565"/>
  <c r="FP107" i="565"/>
  <c r="FO107" i="565"/>
  <c r="FS106" i="565"/>
  <c r="FR106" i="565"/>
  <c r="FQ106" i="565"/>
  <c r="FP106" i="565"/>
  <c r="FO106" i="565"/>
  <c r="FS105" i="565"/>
  <c r="FR105" i="565"/>
  <c r="FQ105" i="565"/>
  <c r="FP105" i="565"/>
  <c r="FO105" i="565"/>
  <c r="FS104" i="565"/>
  <c r="FR104" i="565"/>
  <c r="FQ104" i="565"/>
  <c r="FP104" i="565"/>
  <c r="FO104" i="565"/>
  <c r="FS103" i="565"/>
  <c r="FR103" i="565"/>
  <c r="FQ103" i="565"/>
  <c r="FP103" i="565"/>
  <c r="FO103" i="565"/>
  <c r="FS102" i="565"/>
  <c r="FR102" i="565"/>
  <c r="FQ102" i="565"/>
  <c r="FP102" i="565"/>
  <c r="FO102" i="565"/>
  <c r="FS101" i="565"/>
  <c r="FR101" i="565"/>
  <c r="FQ101" i="565"/>
  <c r="FP101" i="565"/>
  <c r="FO101" i="565"/>
  <c r="FS100" i="565"/>
  <c r="FR100" i="565"/>
  <c r="FQ100" i="565"/>
  <c r="FP100" i="565"/>
  <c r="FO100" i="565"/>
  <c r="FS99" i="565"/>
  <c r="FR99" i="565"/>
  <c r="FQ99" i="565"/>
  <c r="FP99" i="565"/>
  <c r="FO99" i="565"/>
  <c r="FS98" i="565"/>
  <c r="FR98" i="565"/>
  <c r="FQ98" i="565"/>
  <c r="FP98" i="565"/>
  <c r="FO98" i="565"/>
  <c r="FS97" i="565"/>
  <c r="FR97" i="565"/>
  <c r="FQ97" i="565"/>
  <c r="FP97" i="565"/>
  <c r="FO97" i="565"/>
  <c r="FS96" i="565"/>
  <c r="FR96" i="565"/>
  <c r="FQ96" i="565"/>
  <c r="FP96" i="565"/>
  <c r="FO96" i="565"/>
  <c r="FS95" i="565"/>
  <c r="FR95" i="565"/>
  <c r="FQ95" i="565"/>
  <c r="FP95" i="565"/>
  <c r="FO95" i="565"/>
  <c r="FS94" i="565"/>
  <c r="FR94" i="565"/>
  <c r="FQ94" i="565"/>
  <c r="FP94" i="565"/>
  <c r="FO94" i="565"/>
  <c r="FS93" i="565"/>
  <c r="FR93" i="565"/>
  <c r="FQ93" i="565"/>
  <c r="FP93" i="565"/>
  <c r="FO93" i="565"/>
  <c r="FS92" i="565"/>
  <c r="FR92" i="565"/>
  <c r="FQ92" i="565"/>
  <c r="FP92" i="565"/>
  <c r="FO92" i="565"/>
  <c r="FS91" i="565"/>
  <c r="FR91" i="565"/>
  <c r="FQ91" i="565"/>
  <c r="FP91" i="565"/>
  <c r="FO91" i="565"/>
  <c r="FS90" i="565"/>
  <c r="FR90" i="565"/>
  <c r="FQ90" i="565"/>
  <c r="FP90" i="565"/>
  <c r="FO90" i="565"/>
  <c r="FS89" i="565"/>
  <c r="FR89" i="565"/>
  <c r="FQ89" i="565"/>
  <c r="FP89" i="565"/>
  <c r="FO89" i="565"/>
  <c r="FS88" i="565"/>
  <c r="FR88" i="565"/>
  <c r="FQ88" i="565"/>
  <c r="FP88" i="565"/>
  <c r="FO88" i="565"/>
  <c r="FS87" i="565"/>
  <c r="FR87" i="565"/>
  <c r="FQ87" i="565"/>
  <c r="FP87" i="565"/>
  <c r="FO87" i="565"/>
  <c r="FS86" i="565"/>
  <c r="FR86" i="565"/>
  <c r="FQ86" i="565"/>
  <c r="FP86" i="565"/>
  <c r="FO86" i="565"/>
  <c r="FS85" i="565"/>
  <c r="FR85" i="565"/>
  <c r="FQ85" i="565"/>
  <c r="FP85" i="565"/>
  <c r="FO85" i="565"/>
  <c r="FS84" i="565"/>
  <c r="FR84" i="565"/>
  <c r="FQ84" i="565"/>
  <c r="FP84" i="565"/>
  <c r="FO84" i="565"/>
  <c r="FS83" i="565"/>
  <c r="FR83" i="565"/>
  <c r="FQ83" i="565"/>
  <c r="FP83" i="565"/>
  <c r="FO83" i="565"/>
  <c r="FS82" i="565"/>
  <c r="FR82" i="565"/>
  <c r="FQ82" i="565"/>
  <c r="FP82" i="565"/>
  <c r="FO82" i="565"/>
  <c r="FS81" i="565"/>
  <c r="FR81" i="565"/>
  <c r="FQ81" i="565"/>
  <c r="FP81" i="565"/>
  <c r="FO81" i="565"/>
  <c r="FS80" i="565"/>
  <c r="FR80" i="565"/>
  <c r="FQ80" i="565"/>
  <c r="FP80" i="565"/>
  <c r="FO80" i="565"/>
  <c r="FS79" i="565"/>
  <c r="FR79" i="565"/>
  <c r="FQ79" i="565"/>
  <c r="FP79" i="565"/>
  <c r="FO79" i="565"/>
  <c r="FS78" i="565"/>
  <c r="FR78" i="565"/>
  <c r="FQ78" i="565"/>
  <c r="FP78" i="565"/>
  <c r="FO78" i="565"/>
  <c r="FS77" i="565"/>
  <c r="FR77" i="565"/>
  <c r="FQ77" i="565"/>
  <c r="FP77" i="565"/>
  <c r="FO77" i="565"/>
  <c r="FS76" i="565"/>
  <c r="FR76" i="565"/>
  <c r="FQ76" i="565"/>
  <c r="FP76" i="565"/>
  <c r="FO76" i="565"/>
  <c r="FS75" i="565"/>
  <c r="FR75" i="565"/>
  <c r="FQ75" i="565"/>
  <c r="FP75" i="565"/>
  <c r="FO75" i="565"/>
  <c r="FS74" i="565"/>
  <c r="FR74" i="565"/>
  <c r="FQ74" i="565"/>
  <c r="FP74" i="565"/>
  <c r="FO74" i="565"/>
  <c r="FS73" i="565"/>
  <c r="FR73" i="565"/>
  <c r="FQ73" i="565"/>
  <c r="FP73" i="565"/>
  <c r="FO73" i="565"/>
  <c r="FS72" i="565"/>
  <c r="FR72" i="565"/>
  <c r="FQ72" i="565"/>
  <c r="FP72" i="565"/>
  <c r="FO72" i="565"/>
  <c r="FS71" i="565"/>
  <c r="FR71" i="565"/>
  <c r="FQ71" i="565"/>
  <c r="FP71" i="565"/>
  <c r="FO71" i="565"/>
  <c r="FS70" i="565"/>
  <c r="FR70" i="565"/>
  <c r="FQ70" i="565"/>
  <c r="FP70" i="565"/>
  <c r="FO70" i="565"/>
  <c r="FS69" i="565"/>
  <c r="FR69" i="565"/>
  <c r="FQ69" i="565"/>
  <c r="FP69" i="565"/>
  <c r="FO69" i="565"/>
  <c r="FS68" i="565"/>
  <c r="FR68" i="565"/>
  <c r="FQ68" i="565"/>
  <c r="FP68" i="565"/>
  <c r="FO68" i="565"/>
  <c r="FS67" i="565"/>
  <c r="FR67" i="565"/>
  <c r="FQ67" i="565"/>
  <c r="FP67" i="565"/>
  <c r="FO67" i="565"/>
  <c r="FS66" i="565"/>
  <c r="FR66" i="565"/>
  <c r="FQ66" i="565"/>
  <c r="FP66" i="565"/>
  <c r="FO66" i="565"/>
  <c r="FS65" i="565"/>
  <c r="FR65" i="565"/>
  <c r="FQ65" i="565"/>
  <c r="FP65" i="565"/>
  <c r="FO65" i="565"/>
  <c r="FS64" i="565"/>
  <c r="FR64" i="565"/>
  <c r="FQ64" i="565"/>
  <c r="FP64" i="565"/>
  <c r="FO64" i="565"/>
  <c r="FS63" i="565"/>
  <c r="FR63" i="565"/>
  <c r="FQ63" i="565"/>
  <c r="FP63" i="565"/>
  <c r="FO63" i="565"/>
  <c r="FS62" i="565"/>
  <c r="FR62" i="565"/>
  <c r="FQ62" i="565"/>
  <c r="FP62" i="565"/>
  <c r="FO62" i="565"/>
  <c r="FS61" i="565"/>
  <c r="FR61" i="565"/>
  <c r="FQ61" i="565"/>
  <c r="FP61" i="565"/>
  <c r="FO61" i="565"/>
  <c r="FS60" i="565"/>
  <c r="FR60" i="565"/>
  <c r="FQ60" i="565"/>
  <c r="FP60" i="565"/>
  <c r="FO60" i="565"/>
  <c r="FS59" i="565"/>
  <c r="FR59" i="565"/>
  <c r="FQ59" i="565"/>
  <c r="FP59" i="565"/>
  <c r="FO59" i="565"/>
  <c r="FS58" i="565"/>
  <c r="FR58" i="565"/>
  <c r="FQ58" i="565"/>
  <c r="FP58" i="565"/>
  <c r="FO58" i="565"/>
  <c r="FS57" i="565"/>
  <c r="FR57" i="565"/>
  <c r="FQ57" i="565"/>
  <c r="FP57" i="565"/>
  <c r="FO57" i="565"/>
  <c r="FS56" i="565"/>
  <c r="FR56" i="565"/>
  <c r="FQ56" i="565"/>
  <c r="FP56" i="565"/>
  <c r="FO56" i="565"/>
  <c r="FS55" i="565"/>
  <c r="FR55" i="565"/>
  <c r="FQ55" i="565"/>
  <c r="FP55" i="565"/>
  <c r="FO55" i="565"/>
  <c r="FS54" i="565"/>
  <c r="FR54" i="565"/>
  <c r="FQ54" i="565"/>
  <c r="FP54" i="565"/>
  <c r="FO54" i="565"/>
  <c r="FS53" i="565"/>
  <c r="FR53" i="565"/>
  <c r="FQ53" i="565"/>
  <c r="FP53" i="565"/>
  <c r="FO53" i="565"/>
  <c r="FS52" i="565"/>
  <c r="FR52" i="565"/>
  <c r="FQ52" i="565"/>
  <c r="FP52" i="565"/>
  <c r="FO52" i="565"/>
  <c r="FS51" i="565"/>
  <c r="FR51" i="565"/>
  <c r="FQ51" i="565"/>
  <c r="FP51" i="565"/>
  <c r="FO51" i="565"/>
  <c r="FS50" i="565"/>
  <c r="FR50" i="565"/>
  <c r="FQ50" i="565"/>
  <c r="FP50" i="565"/>
  <c r="FO50" i="565"/>
  <c r="FS49" i="565"/>
  <c r="FR49" i="565"/>
  <c r="FQ49" i="565"/>
  <c r="FP49" i="565"/>
  <c r="FO49" i="565"/>
  <c r="FS48" i="565"/>
  <c r="FR48" i="565"/>
  <c r="FQ48" i="565"/>
  <c r="FP48" i="565"/>
  <c r="FO48" i="565"/>
  <c r="FS47" i="565"/>
  <c r="FR47" i="565"/>
  <c r="FQ47" i="565"/>
  <c r="FP47" i="565"/>
  <c r="FO47" i="565"/>
  <c r="FS46" i="565"/>
  <c r="FR46" i="565"/>
  <c r="FQ46" i="565"/>
  <c r="FP46" i="565"/>
  <c r="FO46" i="565"/>
  <c r="FS45" i="565"/>
  <c r="FR45" i="565"/>
  <c r="FQ45" i="565"/>
  <c r="FP45" i="565"/>
  <c r="FO45" i="565"/>
  <c r="FS44" i="565"/>
  <c r="FR44" i="565"/>
  <c r="FQ44" i="565"/>
  <c r="FP44" i="565"/>
  <c r="FO44" i="565"/>
  <c r="FS43" i="565"/>
  <c r="FR43" i="565"/>
  <c r="FQ43" i="565"/>
  <c r="FP43" i="565"/>
  <c r="FO43" i="565"/>
  <c r="FS42" i="565"/>
  <c r="FR42" i="565"/>
  <c r="FQ42" i="565"/>
  <c r="FP42" i="565"/>
  <c r="FO42" i="565"/>
  <c r="FS41" i="565"/>
  <c r="FR41" i="565"/>
  <c r="FQ41" i="565"/>
  <c r="FP41" i="565"/>
  <c r="FO41" i="565"/>
  <c r="FS40" i="565"/>
  <c r="FR40" i="565"/>
  <c r="FQ40" i="565"/>
  <c r="FP40" i="565"/>
  <c r="FO40" i="565"/>
  <c r="FS39" i="565"/>
  <c r="FR39" i="565"/>
  <c r="FQ39" i="565"/>
  <c r="FP39" i="565"/>
  <c r="FO39" i="565"/>
  <c r="FS38" i="565"/>
  <c r="FR38" i="565"/>
  <c r="FQ38" i="565"/>
  <c r="FP38" i="565"/>
  <c r="FO38" i="565"/>
  <c r="FS37" i="565"/>
  <c r="FR37" i="565"/>
  <c r="FQ37" i="565"/>
  <c r="FP37" i="565"/>
  <c r="FO37" i="565"/>
  <c r="FS36" i="565"/>
  <c r="FR36" i="565"/>
  <c r="FQ36" i="565"/>
  <c r="FP36" i="565"/>
  <c r="FO36" i="565"/>
  <c r="FS35" i="565"/>
  <c r="FR35" i="565"/>
  <c r="FQ35" i="565"/>
  <c r="FP35" i="565"/>
  <c r="FO35" i="565"/>
  <c r="FS34" i="565"/>
  <c r="FR34" i="565"/>
  <c r="FQ34" i="565"/>
  <c r="FP34" i="565"/>
  <c r="FO34" i="565"/>
  <c r="FS33" i="565"/>
  <c r="FR33" i="565"/>
  <c r="FQ33" i="565"/>
  <c r="FP33" i="565"/>
  <c r="FO33" i="565"/>
  <c r="FS32" i="565"/>
  <c r="FR32" i="565"/>
  <c r="FQ32" i="565"/>
  <c r="FP32" i="565"/>
  <c r="FO32" i="565"/>
  <c r="FS31" i="565"/>
  <c r="FR31" i="565"/>
  <c r="FQ31" i="565"/>
  <c r="FP31" i="565"/>
  <c r="FO31" i="565"/>
  <c r="FS30" i="565"/>
  <c r="FR30" i="565"/>
  <c r="FQ30" i="565"/>
  <c r="FP30" i="565"/>
  <c r="FO30" i="565"/>
  <c r="FS29" i="565"/>
  <c r="FR29" i="565"/>
  <c r="FQ29" i="565"/>
  <c r="FP29" i="565"/>
  <c r="FO29" i="565"/>
  <c r="FS28" i="565"/>
  <c r="FR28" i="565"/>
  <c r="FQ28" i="565"/>
  <c r="FP28" i="565"/>
  <c r="FO28" i="565"/>
  <c r="FS27" i="565"/>
  <c r="FR27" i="565"/>
  <c r="FQ27" i="565"/>
  <c r="FP27" i="565"/>
  <c r="FO27" i="565"/>
  <c r="FS26" i="565"/>
  <c r="FR26" i="565"/>
  <c r="FQ26" i="565"/>
  <c r="FP26" i="565"/>
  <c r="FO26" i="565"/>
  <c r="FS25" i="565"/>
  <c r="FR25" i="565"/>
  <c r="FQ25" i="565"/>
  <c r="FP25" i="565"/>
  <c r="FO25" i="565"/>
  <c r="FS24" i="565"/>
  <c r="FR24" i="565"/>
  <c r="FQ24" i="565"/>
  <c r="FP24" i="565"/>
  <c r="FO24" i="565"/>
  <c r="FS23" i="565"/>
  <c r="FR23" i="565"/>
  <c r="FQ23" i="565"/>
  <c r="FP23" i="565"/>
  <c r="FO23" i="565"/>
  <c r="FS22" i="565"/>
  <c r="FR22" i="565"/>
  <c r="FQ22" i="565"/>
  <c r="FP22" i="565"/>
  <c r="FO22" i="565"/>
  <c r="FS21" i="565"/>
  <c r="FR21" i="565"/>
  <c r="FQ21" i="565"/>
  <c r="FP21" i="565"/>
  <c r="FO21" i="565"/>
  <c r="FS20" i="565"/>
  <c r="FR20" i="565"/>
  <c r="FQ20" i="565"/>
  <c r="FP20" i="565"/>
  <c r="FO20" i="565"/>
  <c r="FS19" i="565"/>
  <c r="FR19" i="565"/>
  <c r="FQ19" i="565"/>
  <c r="FP19" i="565"/>
  <c r="FO19" i="565"/>
  <c r="FS18" i="565"/>
  <c r="FR18" i="565"/>
  <c r="FQ18" i="565"/>
  <c r="FP18" i="565"/>
  <c r="FO18" i="565"/>
  <c r="FS17" i="565"/>
  <c r="FR17" i="565"/>
  <c r="FQ17" i="565"/>
  <c r="FP17" i="565"/>
  <c r="FO17" i="565"/>
  <c r="FS16" i="565"/>
  <c r="FR16" i="565"/>
  <c r="FQ16" i="565"/>
  <c r="FP16" i="565"/>
  <c r="FO16" i="565"/>
  <c r="FS15" i="565"/>
  <c r="FR15" i="565"/>
  <c r="FQ15" i="565"/>
  <c r="FP15" i="565"/>
  <c r="FO15" i="565"/>
  <c r="FS14" i="565"/>
  <c r="FR14" i="565"/>
  <c r="FQ14" i="565"/>
  <c r="FP14" i="565"/>
  <c r="FO14" i="565"/>
  <c r="FS13" i="565"/>
  <c r="FR13" i="565"/>
  <c r="FQ13" i="565"/>
  <c r="FP13" i="565"/>
  <c r="FO13" i="565"/>
  <c r="FS12" i="565"/>
  <c r="FR12" i="565"/>
  <c r="FQ12" i="565"/>
  <c r="FP12" i="565"/>
  <c r="FO12" i="565"/>
  <c r="FS11" i="565"/>
  <c r="FR11" i="565"/>
  <c r="FQ11" i="565"/>
  <c r="FP11" i="565"/>
  <c r="FO11" i="565"/>
  <c r="FS10" i="565"/>
  <c r="FR10" i="565"/>
  <c r="FQ10" i="565"/>
  <c r="FP10" i="565"/>
  <c r="FO10" i="565"/>
  <c r="FS9" i="565"/>
  <c r="FR9" i="565"/>
  <c r="FQ9" i="565"/>
  <c r="FP9" i="565"/>
  <c r="FO9" i="565"/>
  <c r="FS8" i="565"/>
  <c r="FR8" i="565"/>
  <c r="FQ8" i="565"/>
  <c r="FP8" i="565"/>
  <c r="FO8" i="565"/>
  <c r="FS7" i="565"/>
  <c r="FR7" i="565"/>
  <c r="FQ7" i="565"/>
  <c r="FP7" i="565"/>
  <c r="FO7" i="565"/>
  <c r="FS6" i="565"/>
  <c r="FR6" i="565"/>
  <c r="FQ6" i="565"/>
  <c r="FP6" i="565"/>
  <c r="FO6" i="565"/>
  <c r="FS5" i="565"/>
  <c r="FR5" i="565"/>
  <c r="FQ5" i="565"/>
  <c r="FP5" i="565"/>
  <c r="FO5" i="565"/>
  <c r="FS3" i="565"/>
  <c r="FR3" i="565"/>
  <c r="FQ3" i="565"/>
  <c r="FP3" i="565"/>
  <c r="FO3" i="565"/>
  <c r="FM163" i="565"/>
  <c r="FL163" i="565"/>
  <c r="FK163" i="565"/>
  <c r="FJ163" i="565"/>
  <c r="FI163" i="565"/>
  <c r="FM162" i="565"/>
  <c r="FL162" i="565"/>
  <c r="FK162" i="565"/>
  <c r="FJ162" i="565"/>
  <c r="FI162" i="565"/>
  <c r="FM161" i="565"/>
  <c r="FL161" i="565"/>
  <c r="FK161" i="565"/>
  <c r="FJ161" i="565"/>
  <c r="FI161" i="565"/>
  <c r="FM160" i="565"/>
  <c r="FL160" i="565"/>
  <c r="FK160" i="565"/>
  <c r="FJ160" i="565"/>
  <c r="FI160" i="565"/>
  <c r="FM159" i="565"/>
  <c r="FL159" i="565"/>
  <c r="FK159" i="565"/>
  <c r="FJ159" i="565"/>
  <c r="FI159" i="565"/>
  <c r="FM158" i="565"/>
  <c r="FL158" i="565"/>
  <c r="FK158" i="565"/>
  <c r="FJ158" i="565"/>
  <c r="FI158" i="565"/>
  <c r="FM157" i="565"/>
  <c r="FL157" i="565"/>
  <c r="FK157" i="565"/>
  <c r="FJ157" i="565"/>
  <c r="FI157" i="565"/>
  <c r="FM156" i="565"/>
  <c r="FL156" i="565"/>
  <c r="FK156" i="565"/>
  <c r="FJ156" i="565"/>
  <c r="FI156" i="565"/>
  <c r="FM155" i="565"/>
  <c r="FL155" i="565"/>
  <c r="FK155" i="565"/>
  <c r="FJ155" i="565"/>
  <c r="FI155" i="565"/>
  <c r="FM154" i="565"/>
  <c r="FL154" i="565"/>
  <c r="FK154" i="565"/>
  <c r="FJ154" i="565"/>
  <c r="FI154" i="565"/>
  <c r="FM153" i="565"/>
  <c r="FL153" i="565"/>
  <c r="FK153" i="565"/>
  <c r="FJ153" i="565"/>
  <c r="FI153" i="565"/>
  <c r="FM152" i="565"/>
  <c r="FL152" i="565"/>
  <c r="FK152" i="565"/>
  <c r="FJ152" i="565"/>
  <c r="FI152" i="565"/>
  <c r="FM151" i="565"/>
  <c r="FL151" i="565"/>
  <c r="FK151" i="565"/>
  <c r="FJ151" i="565"/>
  <c r="FI151" i="565"/>
  <c r="FM150" i="565"/>
  <c r="FL150" i="565"/>
  <c r="FK150" i="565"/>
  <c r="FJ150" i="565"/>
  <c r="FI150" i="565"/>
  <c r="FM149" i="565"/>
  <c r="FL149" i="565"/>
  <c r="FK149" i="565"/>
  <c r="FJ149" i="565"/>
  <c r="FI149" i="565"/>
  <c r="FM148" i="565"/>
  <c r="FL148" i="565"/>
  <c r="FK148" i="565"/>
  <c r="FJ148" i="565"/>
  <c r="FI148" i="565"/>
  <c r="FM147" i="565"/>
  <c r="FL147" i="565"/>
  <c r="FK147" i="565"/>
  <c r="FJ147" i="565"/>
  <c r="FI147" i="565"/>
  <c r="FM146" i="565"/>
  <c r="FL146" i="565"/>
  <c r="FK146" i="565"/>
  <c r="FJ146" i="565"/>
  <c r="FI146" i="565"/>
  <c r="FM145" i="565"/>
  <c r="FL145" i="565"/>
  <c r="FK145" i="565"/>
  <c r="FJ145" i="565"/>
  <c r="FI145" i="565"/>
  <c r="FM144" i="565"/>
  <c r="FL144" i="565"/>
  <c r="FK144" i="565"/>
  <c r="FJ144" i="565"/>
  <c r="FI144" i="565"/>
  <c r="FM143" i="565"/>
  <c r="FL143" i="565"/>
  <c r="FK143" i="565"/>
  <c r="FJ143" i="565"/>
  <c r="FI143" i="565"/>
  <c r="FM142" i="565"/>
  <c r="FL142" i="565"/>
  <c r="FK142" i="565"/>
  <c r="FJ142" i="565"/>
  <c r="FI142" i="565"/>
  <c r="FM141" i="565"/>
  <c r="FL141" i="565"/>
  <c r="FK141" i="565"/>
  <c r="FJ141" i="565"/>
  <c r="FI141" i="565"/>
  <c r="FM140" i="565"/>
  <c r="FL140" i="565"/>
  <c r="FK140" i="565"/>
  <c r="FJ140" i="565"/>
  <c r="FI140" i="565"/>
  <c r="FM139" i="565"/>
  <c r="FL139" i="565"/>
  <c r="FK139" i="565"/>
  <c r="FJ139" i="565"/>
  <c r="FI139" i="565"/>
  <c r="FM138" i="565"/>
  <c r="FL138" i="565"/>
  <c r="FK138" i="565"/>
  <c r="FJ138" i="565"/>
  <c r="FI138" i="565"/>
  <c r="FM137" i="565"/>
  <c r="FL137" i="565"/>
  <c r="FK137" i="565"/>
  <c r="FJ137" i="565"/>
  <c r="FI137" i="565"/>
  <c r="FM136" i="565"/>
  <c r="FL136" i="565"/>
  <c r="FK136" i="565"/>
  <c r="FJ136" i="565"/>
  <c r="FI136" i="565"/>
  <c r="FM135" i="565"/>
  <c r="FL135" i="565"/>
  <c r="FK135" i="565"/>
  <c r="FJ135" i="565"/>
  <c r="FI135" i="565"/>
  <c r="FM134" i="565"/>
  <c r="FL134" i="565"/>
  <c r="FK134" i="565"/>
  <c r="FJ134" i="565"/>
  <c r="FI134" i="565"/>
  <c r="FM133" i="565"/>
  <c r="FL133" i="565"/>
  <c r="FK133" i="565"/>
  <c r="FJ133" i="565"/>
  <c r="FI133" i="565"/>
  <c r="FM132" i="565"/>
  <c r="FL132" i="565"/>
  <c r="FK132" i="565"/>
  <c r="FJ132" i="565"/>
  <c r="FI132" i="565"/>
  <c r="FM131" i="565"/>
  <c r="FL131" i="565"/>
  <c r="FK131" i="565"/>
  <c r="FJ131" i="565"/>
  <c r="FI131" i="565"/>
  <c r="FM130" i="565"/>
  <c r="FL130" i="565"/>
  <c r="FK130" i="565"/>
  <c r="FJ130" i="565"/>
  <c r="FI130" i="565"/>
  <c r="FM129" i="565"/>
  <c r="FL129" i="565"/>
  <c r="FK129" i="565"/>
  <c r="FJ129" i="565"/>
  <c r="FI129" i="565"/>
  <c r="FM128" i="565"/>
  <c r="FL128" i="565"/>
  <c r="FK128" i="565"/>
  <c r="FJ128" i="565"/>
  <c r="FI128" i="565"/>
  <c r="FM127" i="565"/>
  <c r="FL127" i="565"/>
  <c r="FK127" i="565"/>
  <c r="FJ127" i="565"/>
  <c r="FI127" i="565"/>
  <c r="FM126" i="565"/>
  <c r="FL126" i="565"/>
  <c r="FK126" i="565"/>
  <c r="FJ126" i="565"/>
  <c r="FI126" i="565"/>
  <c r="FM125" i="565"/>
  <c r="FL125" i="565"/>
  <c r="FK125" i="565"/>
  <c r="FJ125" i="565"/>
  <c r="FI125" i="565"/>
  <c r="FM124" i="565"/>
  <c r="FL124" i="565"/>
  <c r="FK124" i="565"/>
  <c r="FJ124" i="565"/>
  <c r="FI124" i="565"/>
  <c r="FM123" i="565"/>
  <c r="FL123" i="565"/>
  <c r="FK123" i="565"/>
  <c r="FJ123" i="565"/>
  <c r="FI123" i="565"/>
  <c r="FM122" i="565"/>
  <c r="FL122" i="565"/>
  <c r="FK122" i="565"/>
  <c r="FJ122" i="565"/>
  <c r="FI122" i="565"/>
  <c r="FM121" i="565"/>
  <c r="FL121" i="565"/>
  <c r="FK121" i="565"/>
  <c r="FJ121" i="565"/>
  <c r="FI121" i="565"/>
  <c r="FM120" i="565"/>
  <c r="FL120" i="565"/>
  <c r="FK120" i="565"/>
  <c r="FJ120" i="565"/>
  <c r="FI120" i="565"/>
  <c r="FM119" i="565"/>
  <c r="FL119" i="565"/>
  <c r="FK119" i="565"/>
  <c r="FJ119" i="565"/>
  <c r="FI119" i="565"/>
  <c r="FM118" i="565"/>
  <c r="FL118" i="565"/>
  <c r="FK118" i="565"/>
  <c r="FJ118" i="565"/>
  <c r="FI118" i="565"/>
  <c r="FM117" i="565"/>
  <c r="FL117" i="565"/>
  <c r="FK117" i="565"/>
  <c r="FJ117" i="565"/>
  <c r="FI117" i="565"/>
  <c r="FM116" i="565"/>
  <c r="FL116" i="565"/>
  <c r="FK116" i="565"/>
  <c r="FJ116" i="565"/>
  <c r="FI116" i="565"/>
  <c r="FM115" i="565"/>
  <c r="FL115" i="565"/>
  <c r="FK115" i="565"/>
  <c r="FJ115" i="565"/>
  <c r="FI115" i="565"/>
  <c r="FM114" i="565"/>
  <c r="FL114" i="565"/>
  <c r="FK114" i="565"/>
  <c r="FJ114" i="565"/>
  <c r="FI114" i="565"/>
  <c r="FM113" i="565"/>
  <c r="FL113" i="565"/>
  <c r="FK113" i="565"/>
  <c r="FJ113" i="565"/>
  <c r="FI113" i="565"/>
  <c r="FM112" i="565"/>
  <c r="FL112" i="565"/>
  <c r="FK112" i="565"/>
  <c r="FJ112" i="565"/>
  <c r="FI112" i="565"/>
  <c r="FM111" i="565"/>
  <c r="FL111" i="565"/>
  <c r="FK111" i="565"/>
  <c r="FJ111" i="565"/>
  <c r="FI111" i="565"/>
  <c r="FM110" i="565"/>
  <c r="FL110" i="565"/>
  <c r="FK110" i="565"/>
  <c r="FJ110" i="565"/>
  <c r="FI110" i="565"/>
  <c r="FM109" i="565"/>
  <c r="FL109" i="565"/>
  <c r="FK109" i="565"/>
  <c r="FJ109" i="565"/>
  <c r="FI109" i="565"/>
  <c r="FM108" i="565"/>
  <c r="FL108" i="565"/>
  <c r="FK108" i="565"/>
  <c r="FJ108" i="565"/>
  <c r="FI108" i="565"/>
  <c r="FM107" i="565"/>
  <c r="FL107" i="565"/>
  <c r="FK107" i="565"/>
  <c r="FJ107" i="565"/>
  <c r="FI107" i="565"/>
  <c r="FM106" i="565"/>
  <c r="FL106" i="565"/>
  <c r="FK106" i="565"/>
  <c r="FJ106" i="565"/>
  <c r="FI106" i="565"/>
  <c r="FM105" i="565"/>
  <c r="FL105" i="565"/>
  <c r="FK105" i="565"/>
  <c r="FJ105" i="565"/>
  <c r="FI105" i="565"/>
  <c r="FM104" i="565"/>
  <c r="FL104" i="565"/>
  <c r="FK104" i="565"/>
  <c r="FJ104" i="565"/>
  <c r="FI104" i="565"/>
  <c r="FM103" i="565"/>
  <c r="FL103" i="565"/>
  <c r="FK103" i="565"/>
  <c r="FJ103" i="565"/>
  <c r="FI103" i="565"/>
  <c r="FM102" i="565"/>
  <c r="FL102" i="565"/>
  <c r="FK102" i="565"/>
  <c r="FJ102" i="565"/>
  <c r="FI102" i="565"/>
  <c r="FM101" i="565"/>
  <c r="FL101" i="565"/>
  <c r="FK101" i="565"/>
  <c r="FJ101" i="565"/>
  <c r="FI101" i="565"/>
  <c r="FM100" i="565"/>
  <c r="FL100" i="565"/>
  <c r="FK100" i="565"/>
  <c r="FJ100" i="565"/>
  <c r="FI100" i="565"/>
  <c r="FM99" i="565"/>
  <c r="FL99" i="565"/>
  <c r="FK99" i="565"/>
  <c r="FJ99" i="565"/>
  <c r="FI99" i="565"/>
  <c r="FM98" i="565"/>
  <c r="FL98" i="565"/>
  <c r="FK98" i="565"/>
  <c r="FJ98" i="565"/>
  <c r="FI98" i="565"/>
  <c r="FM97" i="565"/>
  <c r="FL97" i="565"/>
  <c r="FK97" i="565"/>
  <c r="FJ97" i="565"/>
  <c r="FI97" i="565"/>
  <c r="FM96" i="565"/>
  <c r="FL96" i="565"/>
  <c r="FK96" i="565"/>
  <c r="FJ96" i="565"/>
  <c r="FI96" i="565"/>
  <c r="FM95" i="565"/>
  <c r="FL95" i="565"/>
  <c r="FK95" i="565"/>
  <c r="FJ95" i="565"/>
  <c r="FI95" i="565"/>
  <c r="FM94" i="565"/>
  <c r="FL94" i="565"/>
  <c r="FK94" i="565"/>
  <c r="FJ94" i="565"/>
  <c r="FI94" i="565"/>
  <c r="FM93" i="565"/>
  <c r="FL93" i="565"/>
  <c r="FK93" i="565"/>
  <c r="FJ93" i="565"/>
  <c r="FI93" i="565"/>
  <c r="FM92" i="565"/>
  <c r="FL92" i="565"/>
  <c r="FK92" i="565"/>
  <c r="FJ92" i="565"/>
  <c r="FI92" i="565"/>
  <c r="FM91" i="565"/>
  <c r="FL91" i="565"/>
  <c r="FK91" i="565"/>
  <c r="FJ91" i="565"/>
  <c r="FI91" i="565"/>
  <c r="FM90" i="565"/>
  <c r="FL90" i="565"/>
  <c r="FK90" i="565"/>
  <c r="FJ90" i="565"/>
  <c r="FI90" i="565"/>
  <c r="FM89" i="565"/>
  <c r="FL89" i="565"/>
  <c r="FK89" i="565"/>
  <c r="FJ89" i="565"/>
  <c r="FI89" i="565"/>
  <c r="FM88" i="565"/>
  <c r="FL88" i="565"/>
  <c r="FK88" i="565"/>
  <c r="FJ88" i="565"/>
  <c r="FI88" i="565"/>
  <c r="FM87" i="565"/>
  <c r="FL87" i="565"/>
  <c r="FK87" i="565"/>
  <c r="FJ87" i="565"/>
  <c r="FI87" i="565"/>
  <c r="FM86" i="565"/>
  <c r="FL86" i="565"/>
  <c r="FK86" i="565"/>
  <c r="FJ86" i="565"/>
  <c r="FI86" i="565"/>
  <c r="FM85" i="565"/>
  <c r="FL85" i="565"/>
  <c r="FK85" i="565"/>
  <c r="FJ85" i="565"/>
  <c r="FI85" i="565"/>
  <c r="FM84" i="565"/>
  <c r="FL84" i="565"/>
  <c r="FK84" i="565"/>
  <c r="FJ84" i="565"/>
  <c r="FI84" i="565"/>
  <c r="FM83" i="565"/>
  <c r="FL83" i="565"/>
  <c r="FK83" i="565"/>
  <c r="FJ83" i="565"/>
  <c r="FI83" i="565"/>
  <c r="FM82" i="565"/>
  <c r="FL82" i="565"/>
  <c r="FK82" i="565"/>
  <c r="FJ82" i="565"/>
  <c r="FI82" i="565"/>
  <c r="FM81" i="565"/>
  <c r="FL81" i="565"/>
  <c r="FK81" i="565"/>
  <c r="FJ81" i="565"/>
  <c r="FI81" i="565"/>
  <c r="FM80" i="565"/>
  <c r="FL80" i="565"/>
  <c r="FK80" i="565"/>
  <c r="FJ80" i="565"/>
  <c r="FI80" i="565"/>
  <c r="FM79" i="565"/>
  <c r="FL79" i="565"/>
  <c r="FK79" i="565"/>
  <c r="FJ79" i="565"/>
  <c r="FI79" i="565"/>
  <c r="FM78" i="565"/>
  <c r="FL78" i="565"/>
  <c r="FK78" i="565"/>
  <c r="FJ78" i="565"/>
  <c r="FI78" i="565"/>
  <c r="FM77" i="565"/>
  <c r="FL77" i="565"/>
  <c r="FK77" i="565"/>
  <c r="FJ77" i="565"/>
  <c r="FI77" i="565"/>
  <c r="FM76" i="565"/>
  <c r="FL76" i="565"/>
  <c r="FK76" i="565"/>
  <c r="FJ76" i="565"/>
  <c r="FI76" i="565"/>
  <c r="FM75" i="565"/>
  <c r="FL75" i="565"/>
  <c r="FK75" i="565"/>
  <c r="FJ75" i="565"/>
  <c r="FI75" i="565"/>
  <c r="FM74" i="565"/>
  <c r="FL74" i="565"/>
  <c r="FK74" i="565"/>
  <c r="FJ74" i="565"/>
  <c r="FI74" i="565"/>
  <c r="FM73" i="565"/>
  <c r="FL73" i="565"/>
  <c r="FK73" i="565"/>
  <c r="FJ73" i="565"/>
  <c r="FI73" i="565"/>
  <c r="FM72" i="565"/>
  <c r="FL72" i="565"/>
  <c r="FK72" i="565"/>
  <c r="FJ72" i="565"/>
  <c r="FI72" i="565"/>
  <c r="FM71" i="565"/>
  <c r="FL71" i="565"/>
  <c r="FK71" i="565"/>
  <c r="FJ71" i="565"/>
  <c r="FI71" i="565"/>
  <c r="FM70" i="565"/>
  <c r="FL70" i="565"/>
  <c r="FK70" i="565"/>
  <c r="FJ70" i="565"/>
  <c r="FI70" i="565"/>
  <c r="FM69" i="565"/>
  <c r="FL69" i="565"/>
  <c r="FK69" i="565"/>
  <c r="FJ69" i="565"/>
  <c r="FI69" i="565"/>
  <c r="FM68" i="565"/>
  <c r="FL68" i="565"/>
  <c r="FK68" i="565"/>
  <c r="FJ68" i="565"/>
  <c r="FI68" i="565"/>
  <c r="FM67" i="565"/>
  <c r="FL67" i="565"/>
  <c r="FK67" i="565"/>
  <c r="FJ67" i="565"/>
  <c r="FI67" i="565"/>
  <c r="FM66" i="565"/>
  <c r="FL66" i="565"/>
  <c r="FK66" i="565"/>
  <c r="FJ66" i="565"/>
  <c r="FI66" i="565"/>
  <c r="FM65" i="565"/>
  <c r="FL65" i="565"/>
  <c r="FK65" i="565"/>
  <c r="FJ65" i="565"/>
  <c r="FI65" i="565"/>
  <c r="FM64" i="565"/>
  <c r="FL64" i="565"/>
  <c r="FK64" i="565"/>
  <c r="FJ64" i="565"/>
  <c r="FI64" i="565"/>
  <c r="FM63" i="565"/>
  <c r="FL63" i="565"/>
  <c r="FK63" i="565"/>
  <c r="FJ63" i="565"/>
  <c r="FI63" i="565"/>
  <c r="FM62" i="565"/>
  <c r="FL62" i="565"/>
  <c r="FK62" i="565"/>
  <c r="FJ62" i="565"/>
  <c r="FI62" i="565"/>
  <c r="FM61" i="565"/>
  <c r="FL61" i="565"/>
  <c r="FK61" i="565"/>
  <c r="FJ61" i="565"/>
  <c r="FI61" i="565"/>
  <c r="FM60" i="565"/>
  <c r="FL60" i="565"/>
  <c r="FK60" i="565"/>
  <c r="FJ60" i="565"/>
  <c r="FI60" i="565"/>
  <c r="FM59" i="565"/>
  <c r="FL59" i="565"/>
  <c r="FK59" i="565"/>
  <c r="FJ59" i="565"/>
  <c r="FI59" i="565"/>
  <c r="FM58" i="565"/>
  <c r="FL58" i="565"/>
  <c r="FK58" i="565"/>
  <c r="FJ58" i="565"/>
  <c r="FI58" i="565"/>
  <c r="FM57" i="565"/>
  <c r="FL57" i="565"/>
  <c r="FK57" i="565"/>
  <c r="FJ57" i="565"/>
  <c r="FI57" i="565"/>
  <c r="FM56" i="565"/>
  <c r="FL56" i="565"/>
  <c r="FK56" i="565"/>
  <c r="FJ56" i="565"/>
  <c r="FI56" i="565"/>
  <c r="FM55" i="565"/>
  <c r="FL55" i="565"/>
  <c r="FK55" i="565"/>
  <c r="FJ55" i="565"/>
  <c r="FI55" i="565"/>
  <c r="FM54" i="565"/>
  <c r="FL54" i="565"/>
  <c r="FK54" i="565"/>
  <c r="FJ54" i="565"/>
  <c r="FI54" i="565"/>
  <c r="FM53" i="565"/>
  <c r="FL53" i="565"/>
  <c r="FK53" i="565"/>
  <c r="FJ53" i="565"/>
  <c r="FI53" i="565"/>
  <c r="FM52" i="565"/>
  <c r="FL52" i="565"/>
  <c r="FK52" i="565"/>
  <c r="FJ52" i="565"/>
  <c r="FI52" i="565"/>
  <c r="FM51" i="565"/>
  <c r="FL51" i="565"/>
  <c r="FK51" i="565"/>
  <c r="FJ51" i="565"/>
  <c r="FI51" i="565"/>
  <c r="FM50" i="565"/>
  <c r="FL50" i="565"/>
  <c r="FK50" i="565"/>
  <c r="FJ50" i="565"/>
  <c r="FI50" i="565"/>
  <c r="FM49" i="565"/>
  <c r="FL49" i="565"/>
  <c r="FK49" i="565"/>
  <c r="FJ49" i="565"/>
  <c r="FI49" i="565"/>
  <c r="FM48" i="565"/>
  <c r="FL48" i="565"/>
  <c r="FK48" i="565"/>
  <c r="FJ48" i="565"/>
  <c r="FI48" i="565"/>
  <c r="FM47" i="565"/>
  <c r="FL47" i="565"/>
  <c r="FK47" i="565"/>
  <c r="FJ47" i="565"/>
  <c r="FI47" i="565"/>
  <c r="FM46" i="565"/>
  <c r="FL46" i="565"/>
  <c r="FK46" i="565"/>
  <c r="FJ46" i="565"/>
  <c r="FI46" i="565"/>
  <c r="FM45" i="565"/>
  <c r="FL45" i="565"/>
  <c r="FK45" i="565"/>
  <c r="FJ45" i="565"/>
  <c r="FI45" i="565"/>
  <c r="FM44" i="565"/>
  <c r="FL44" i="565"/>
  <c r="FK44" i="565"/>
  <c r="FJ44" i="565"/>
  <c r="FI44" i="565"/>
  <c r="FM43" i="565"/>
  <c r="FL43" i="565"/>
  <c r="FK43" i="565"/>
  <c r="FJ43" i="565"/>
  <c r="FI43" i="565"/>
  <c r="FM42" i="565"/>
  <c r="FL42" i="565"/>
  <c r="FK42" i="565"/>
  <c r="FJ42" i="565"/>
  <c r="FI42" i="565"/>
  <c r="FM41" i="565"/>
  <c r="FL41" i="565"/>
  <c r="FK41" i="565"/>
  <c r="FJ41" i="565"/>
  <c r="FI41" i="565"/>
  <c r="FM40" i="565"/>
  <c r="FL40" i="565"/>
  <c r="FK40" i="565"/>
  <c r="FJ40" i="565"/>
  <c r="FI40" i="565"/>
  <c r="FM39" i="565"/>
  <c r="FL39" i="565"/>
  <c r="FK39" i="565"/>
  <c r="FJ39" i="565"/>
  <c r="FI39" i="565"/>
  <c r="FM38" i="565"/>
  <c r="FL38" i="565"/>
  <c r="FK38" i="565"/>
  <c r="FJ38" i="565"/>
  <c r="FI38" i="565"/>
  <c r="FM37" i="565"/>
  <c r="FL37" i="565"/>
  <c r="FK37" i="565"/>
  <c r="FJ37" i="565"/>
  <c r="FI37" i="565"/>
  <c r="FM36" i="565"/>
  <c r="FL36" i="565"/>
  <c r="FK36" i="565"/>
  <c r="FJ36" i="565"/>
  <c r="FI36" i="565"/>
  <c r="FM35" i="565"/>
  <c r="FL35" i="565"/>
  <c r="FK35" i="565"/>
  <c r="FJ35" i="565"/>
  <c r="FI35" i="565"/>
  <c r="FM34" i="565"/>
  <c r="FL34" i="565"/>
  <c r="FK34" i="565"/>
  <c r="FJ34" i="565"/>
  <c r="FI34" i="565"/>
  <c r="FM33" i="565"/>
  <c r="FL33" i="565"/>
  <c r="FK33" i="565"/>
  <c r="FJ33" i="565"/>
  <c r="FI33" i="565"/>
  <c r="FM32" i="565"/>
  <c r="FL32" i="565"/>
  <c r="FK32" i="565"/>
  <c r="FJ32" i="565"/>
  <c r="FI32" i="565"/>
  <c r="FM31" i="565"/>
  <c r="FL31" i="565"/>
  <c r="FK31" i="565"/>
  <c r="FJ31" i="565"/>
  <c r="FI31" i="565"/>
  <c r="FM30" i="565"/>
  <c r="FL30" i="565"/>
  <c r="FK30" i="565"/>
  <c r="FJ30" i="565"/>
  <c r="FI30" i="565"/>
  <c r="FM29" i="565"/>
  <c r="FL29" i="565"/>
  <c r="FK29" i="565"/>
  <c r="FJ29" i="565"/>
  <c r="FI29" i="565"/>
  <c r="FM28" i="565"/>
  <c r="FL28" i="565"/>
  <c r="FK28" i="565"/>
  <c r="FJ28" i="565"/>
  <c r="FI28" i="565"/>
  <c r="FM27" i="565"/>
  <c r="FL27" i="565"/>
  <c r="FK27" i="565"/>
  <c r="FJ27" i="565"/>
  <c r="FI27" i="565"/>
  <c r="FM26" i="565"/>
  <c r="FL26" i="565"/>
  <c r="FK26" i="565"/>
  <c r="FJ26" i="565"/>
  <c r="FI26" i="565"/>
  <c r="FM25" i="565"/>
  <c r="FL25" i="565"/>
  <c r="FK25" i="565"/>
  <c r="FJ25" i="565"/>
  <c r="FI25" i="565"/>
  <c r="FM24" i="565"/>
  <c r="FL24" i="565"/>
  <c r="FK24" i="565"/>
  <c r="FJ24" i="565"/>
  <c r="FI24" i="565"/>
  <c r="FM23" i="565"/>
  <c r="FL23" i="565"/>
  <c r="FK23" i="565"/>
  <c r="FJ23" i="565"/>
  <c r="FI23" i="565"/>
  <c r="FM22" i="565"/>
  <c r="FL22" i="565"/>
  <c r="FK22" i="565"/>
  <c r="FJ22" i="565"/>
  <c r="FI22" i="565"/>
  <c r="FM21" i="565"/>
  <c r="FL21" i="565"/>
  <c r="FK21" i="565"/>
  <c r="FJ21" i="565"/>
  <c r="FI21" i="565"/>
  <c r="FM20" i="565"/>
  <c r="FL20" i="565"/>
  <c r="FK20" i="565"/>
  <c r="FJ20" i="565"/>
  <c r="FI20" i="565"/>
  <c r="FM19" i="565"/>
  <c r="FL19" i="565"/>
  <c r="FK19" i="565"/>
  <c r="FJ19" i="565"/>
  <c r="FI19" i="565"/>
  <c r="FM18" i="565"/>
  <c r="FL18" i="565"/>
  <c r="FK18" i="565"/>
  <c r="FJ18" i="565"/>
  <c r="FI18" i="565"/>
  <c r="FM17" i="565"/>
  <c r="FL17" i="565"/>
  <c r="FK17" i="565"/>
  <c r="FJ17" i="565"/>
  <c r="FI17" i="565"/>
  <c r="FM16" i="565"/>
  <c r="FL16" i="565"/>
  <c r="FK16" i="565"/>
  <c r="FJ16" i="565"/>
  <c r="FI16" i="565"/>
  <c r="FM15" i="565"/>
  <c r="FL15" i="565"/>
  <c r="FK15" i="565"/>
  <c r="FJ15" i="565"/>
  <c r="FI15" i="565"/>
  <c r="FM14" i="565"/>
  <c r="FL14" i="565"/>
  <c r="FK14" i="565"/>
  <c r="FJ14" i="565"/>
  <c r="FI14" i="565"/>
  <c r="FM13" i="565"/>
  <c r="FL13" i="565"/>
  <c r="FK13" i="565"/>
  <c r="FJ13" i="565"/>
  <c r="FI13" i="565"/>
  <c r="FM12" i="565"/>
  <c r="FL12" i="565"/>
  <c r="FK12" i="565"/>
  <c r="FJ12" i="565"/>
  <c r="FI12" i="565"/>
  <c r="FM11" i="565"/>
  <c r="FL11" i="565"/>
  <c r="FK11" i="565"/>
  <c r="FJ11" i="565"/>
  <c r="FI11" i="565"/>
  <c r="FM10" i="565"/>
  <c r="FL10" i="565"/>
  <c r="FK10" i="565"/>
  <c r="FJ10" i="565"/>
  <c r="FI10" i="565"/>
  <c r="FM9" i="565"/>
  <c r="FL9" i="565"/>
  <c r="FK9" i="565"/>
  <c r="FJ9" i="565"/>
  <c r="FI9" i="565"/>
  <c r="FM8" i="565"/>
  <c r="FL8" i="565"/>
  <c r="FK8" i="565"/>
  <c r="FJ8" i="565"/>
  <c r="FI8" i="565"/>
  <c r="FM7" i="565"/>
  <c r="FL7" i="565"/>
  <c r="FK7" i="565"/>
  <c r="FJ7" i="565"/>
  <c r="FI7" i="565"/>
  <c r="FM6" i="565"/>
  <c r="FL6" i="565"/>
  <c r="FK6" i="565"/>
  <c r="FJ6" i="565"/>
  <c r="FI6" i="565"/>
  <c r="FM5" i="565"/>
  <c r="FL5" i="565"/>
  <c r="FK5" i="565"/>
  <c r="FJ5" i="565"/>
  <c r="FI5" i="565"/>
  <c r="FM3" i="565"/>
  <c r="FL3" i="565"/>
  <c r="FK3" i="565"/>
  <c r="FJ3" i="565"/>
  <c r="FI3" i="565"/>
  <c r="FG163" i="565"/>
  <c r="FF163" i="565"/>
  <c r="FE163" i="565"/>
  <c r="FD163" i="565"/>
  <c r="FC163" i="565"/>
  <c r="FG162" i="565"/>
  <c r="FF162" i="565"/>
  <c r="FE162" i="565"/>
  <c r="FD162" i="565"/>
  <c r="FC162" i="565"/>
  <c r="FG161" i="565"/>
  <c r="FF161" i="565"/>
  <c r="FE161" i="565"/>
  <c r="FD161" i="565"/>
  <c r="FC161" i="565"/>
  <c r="FG160" i="565"/>
  <c r="FF160" i="565"/>
  <c r="FE160" i="565"/>
  <c r="FD160" i="565"/>
  <c r="FC160" i="565"/>
  <c r="FG159" i="565"/>
  <c r="FF159" i="565"/>
  <c r="FE159" i="565"/>
  <c r="FD159" i="565"/>
  <c r="FC159" i="565"/>
  <c r="FG158" i="565"/>
  <c r="FF158" i="565"/>
  <c r="FE158" i="565"/>
  <c r="FD158" i="565"/>
  <c r="FC158" i="565"/>
  <c r="FG157" i="565"/>
  <c r="FF157" i="565"/>
  <c r="FE157" i="565"/>
  <c r="FD157" i="565"/>
  <c r="FC157" i="565"/>
  <c r="FG156" i="565"/>
  <c r="FF156" i="565"/>
  <c r="FE156" i="565"/>
  <c r="FD156" i="565"/>
  <c r="FC156" i="565"/>
  <c r="FG155" i="565"/>
  <c r="FF155" i="565"/>
  <c r="FE155" i="565"/>
  <c r="FD155" i="565"/>
  <c r="FC155" i="565"/>
  <c r="FG154" i="565"/>
  <c r="FF154" i="565"/>
  <c r="FE154" i="565"/>
  <c r="FD154" i="565"/>
  <c r="FC154" i="565"/>
  <c r="FG153" i="565"/>
  <c r="FF153" i="565"/>
  <c r="FE153" i="565"/>
  <c r="FD153" i="565"/>
  <c r="FC153" i="565"/>
  <c r="FG152" i="565"/>
  <c r="FF152" i="565"/>
  <c r="FE152" i="565"/>
  <c r="FD152" i="565"/>
  <c r="FC152" i="565"/>
  <c r="FG151" i="565"/>
  <c r="FF151" i="565"/>
  <c r="FE151" i="565"/>
  <c r="FD151" i="565"/>
  <c r="FC151" i="565"/>
  <c r="FG150" i="565"/>
  <c r="FF150" i="565"/>
  <c r="FE150" i="565"/>
  <c r="FD150" i="565"/>
  <c r="FC150" i="565"/>
  <c r="FG149" i="565"/>
  <c r="FF149" i="565"/>
  <c r="FE149" i="565"/>
  <c r="FD149" i="565"/>
  <c r="FC149" i="565"/>
  <c r="FG148" i="565"/>
  <c r="FF148" i="565"/>
  <c r="FE148" i="565"/>
  <c r="FD148" i="565"/>
  <c r="FC148" i="565"/>
  <c r="FG147" i="565"/>
  <c r="FF147" i="565"/>
  <c r="FE147" i="565"/>
  <c r="FD147" i="565"/>
  <c r="FC147" i="565"/>
  <c r="FG146" i="565"/>
  <c r="FF146" i="565"/>
  <c r="FE146" i="565"/>
  <c r="FD146" i="565"/>
  <c r="FC146" i="565"/>
  <c r="FG145" i="565"/>
  <c r="FF145" i="565"/>
  <c r="FE145" i="565"/>
  <c r="FD145" i="565"/>
  <c r="FC145" i="565"/>
  <c r="FG144" i="565"/>
  <c r="FF144" i="565"/>
  <c r="FE144" i="565"/>
  <c r="FD144" i="565"/>
  <c r="FC144" i="565"/>
  <c r="FG143" i="565"/>
  <c r="FF143" i="565"/>
  <c r="FE143" i="565"/>
  <c r="FD143" i="565"/>
  <c r="FC143" i="565"/>
  <c r="FG142" i="565"/>
  <c r="FF142" i="565"/>
  <c r="FE142" i="565"/>
  <c r="FD142" i="565"/>
  <c r="FC142" i="565"/>
  <c r="FG141" i="565"/>
  <c r="FF141" i="565"/>
  <c r="FE141" i="565"/>
  <c r="FD141" i="565"/>
  <c r="FC141" i="565"/>
  <c r="FG140" i="565"/>
  <c r="FF140" i="565"/>
  <c r="FE140" i="565"/>
  <c r="FD140" i="565"/>
  <c r="FC140" i="565"/>
  <c r="FG139" i="565"/>
  <c r="FF139" i="565"/>
  <c r="FE139" i="565"/>
  <c r="FD139" i="565"/>
  <c r="FC139" i="565"/>
  <c r="FG138" i="565"/>
  <c r="FF138" i="565"/>
  <c r="FE138" i="565"/>
  <c r="FD138" i="565"/>
  <c r="FC138" i="565"/>
  <c r="FG137" i="565"/>
  <c r="FF137" i="565"/>
  <c r="FE137" i="565"/>
  <c r="FD137" i="565"/>
  <c r="FC137" i="565"/>
  <c r="FG136" i="565"/>
  <c r="FF136" i="565"/>
  <c r="FE136" i="565"/>
  <c r="FD136" i="565"/>
  <c r="FC136" i="565"/>
  <c r="FG135" i="565"/>
  <c r="FF135" i="565"/>
  <c r="FE135" i="565"/>
  <c r="FD135" i="565"/>
  <c r="FC135" i="565"/>
  <c r="FG134" i="565"/>
  <c r="FF134" i="565"/>
  <c r="FE134" i="565"/>
  <c r="FD134" i="565"/>
  <c r="FC134" i="565"/>
  <c r="FG133" i="565"/>
  <c r="FF133" i="565"/>
  <c r="FE133" i="565"/>
  <c r="FD133" i="565"/>
  <c r="FC133" i="565"/>
  <c r="FG132" i="565"/>
  <c r="FF132" i="565"/>
  <c r="FE132" i="565"/>
  <c r="FD132" i="565"/>
  <c r="FC132" i="565"/>
  <c r="FG131" i="565"/>
  <c r="FF131" i="565"/>
  <c r="FE131" i="565"/>
  <c r="FD131" i="565"/>
  <c r="FC131" i="565"/>
  <c r="FG130" i="565"/>
  <c r="FF130" i="565"/>
  <c r="FE130" i="565"/>
  <c r="FD130" i="565"/>
  <c r="FC130" i="565"/>
  <c r="FG129" i="565"/>
  <c r="FF129" i="565"/>
  <c r="FE129" i="565"/>
  <c r="FD129" i="565"/>
  <c r="FC129" i="565"/>
  <c r="FG128" i="565"/>
  <c r="FF128" i="565"/>
  <c r="FE128" i="565"/>
  <c r="FD128" i="565"/>
  <c r="FC128" i="565"/>
  <c r="FG127" i="565"/>
  <c r="FF127" i="565"/>
  <c r="FE127" i="565"/>
  <c r="FD127" i="565"/>
  <c r="FC127" i="565"/>
  <c r="FG126" i="565"/>
  <c r="FF126" i="565"/>
  <c r="FE126" i="565"/>
  <c r="FD126" i="565"/>
  <c r="FC126" i="565"/>
  <c r="FG125" i="565"/>
  <c r="FF125" i="565"/>
  <c r="FE125" i="565"/>
  <c r="FD125" i="565"/>
  <c r="FC125" i="565"/>
  <c r="FG124" i="565"/>
  <c r="FF124" i="565"/>
  <c r="FE124" i="565"/>
  <c r="FD124" i="565"/>
  <c r="FC124" i="565"/>
  <c r="FG123" i="565"/>
  <c r="FF123" i="565"/>
  <c r="FE123" i="565"/>
  <c r="FD123" i="565"/>
  <c r="FC123" i="565"/>
  <c r="FG122" i="565"/>
  <c r="FF122" i="565"/>
  <c r="FE122" i="565"/>
  <c r="FD122" i="565"/>
  <c r="FC122" i="565"/>
  <c r="FG121" i="565"/>
  <c r="FF121" i="565"/>
  <c r="FE121" i="565"/>
  <c r="FD121" i="565"/>
  <c r="FC121" i="565"/>
  <c r="FG120" i="565"/>
  <c r="FF120" i="565"/>
  <c r="FE120" i="565"/>
  <c r="FD120" i="565"/>
  <c r="FC120" i="565"/>
  <c r="FG119" i="565"/>
  <c r="FF119" i="565"/>
  <c r="FE119" i="565"/>
  <c r="FD119" i="565"/>
  <c r="FC119" i="565"/>
  <c r="FG118" i="565"/>
  <c r="FF118" i="565"/>
  <c r="FE118" i="565"/>
  <c r="FD118" i="565"/>
  <c r="FC118" i="565"/>
  <c r="FG117" i="565"/>
  <c r="FF117" i="565"/>
  <c r="FE117" i="565"/>
  <c r="FD117" i="565"/>
  <c r="FC117" i="565"/>
  <c r="FG116" i="565"/>
  <c r="FF116" i="565"/>
  <c r="FE116" i="565"/>
  <c r="FD116" i="565"/>
  <c r="FC116" i="565"/>
  <c r="FG115" i="565"/>
  <c r="FF115" i="565"/>
  <c r="FE115" i="565"/>
  <c r="FD115" i="565"/>
  <c r="FC115" i="565"/>
  <c r="FG114" i="565"/>
  <c r="FF114" i="565"/>
  <c r="FE114" i="565"/>
  <c r="FD114" i="565"/>
  <c r="FC114" i="565"/>
  <c r="FG113" i="565"/>
  <c r="FF113" i="565"/>
  <c r="FE113" i="565"/>
  <c r="FD113" i="565"/>
  <c r="FC113" i="565"/>
  <c r="FG112" i="565"/>
  <c r="FF112" i="565"/>
  <c r="FE112" i="565"/>
  <c r="FD112" i="565"/>
  <c r="FC112" i="565"/>
  <c r="FG111" i="565"/>
  <c r="FF111" i="565"/>
  <c r="FE111" i="565"/>
  <c r="FD111" i="565"/>
  <c r="FC111" i="565"/>
  <c r="FG110" i="565"/>
  <c r="FF110" i="565"/>
  <c r="FE110" i="565"/>
  <c r="FD110" i="565"/>
  <c r="FC110" i="565"/>
  <c r="FG109" i="565"/>
  <c r="FF109" i="565"/>
  <c r="FE109" i="565"/>
  <c r="FD109" i="565"/>
  <c r="FC109" i="565"/>
  <c r="FG108" i="565"/>
  <c r="FF108" i="565"/>
  <c r="FE108" i="565"/>
  <c r="FD108" i="565"/>
  <c r="FC108" i="565"/>
  <c r="FG107" i="565"/>
  <c r="FF107" i="565"/>
  <c r="FE107" i="565"/>
  <c r="FD107" i="565"/>
  <c r="FC107" i="565"/>
  <c r="FG106" i="565"/>
  <c r="FF106" i="565"/>
  <c r="FE106" i="565"/>
  <c r="FD106" i="565"/>
  <c r="FC106" i="565"/>
  <c r="FG105" i="565"/>
  <c r="FF105" i="565"/>
  <c r="FE105" i="565"/>
  <c r="FD105" i="565"/>
  <c r="FC105" i="565"/>
  <c r="FG104" i="565"/>
  <c r="FF104" i="565"/>
  <c r="FE104" i="565"/>
  <c r="FD104" i="565"/>
  <c r="FC104" i="565"/>
  <c r="FG103" i="565"/>
  <c r="FF103" i="565"/>
  <c r="FE103" i="565"/>
  <c r="FD103" i="565"/>
  <c r="FC103" i="565"/>
  <c r="FG102" i="565"/>
  <c r="FF102" i="565"/>
  <c r="FE102" i="565"/>
  <c r="FD102" i="565"/>
  <c r="FC102" i="565"/>
  <c r="FG101" i="565"/>
  <c r="FF101" i="565"/>
  <c r="FE101" i="565"/>
  <c r="FD101" i="565"/>
  <c r="FC101" i="565"/>
  <c r="FG100" i="565"/>
  <c r="FF100" i="565"/>
  <c r="FE100" i="565"/>
  <c r="FD100" i="565"/>
  <c r="FC100" i="565"/>
  <c r="FG99" i="565"/>
  <c r="FF99" i="565"/>
  <c r="FE99" i="565"/>
  <c r="FD99" i="565"/>
  <c r="FC99" i="565"/>
  <c r="FG98" i="565"/>
  <c r="FF98" i="565"/>
  <c r="FE98" i="565"/>
  <c r="FD98" i="565"/>
  <c r="FC98" i="565"/>
  <c r="FG97" i="565"/>
  <c r="FF97" i="565"/>
  <c r="FE97" i="565"/>
  <c r="FD97" i="565"/>
  <c r="FC97" i="565"/>
  <c r="FG96" i="565"/>
  <c r="FF96" i="565"/>
  <c r="FE96" i="565"/>
  <c r="FD96" i="565"/>
  <c r="FC96" i="565"/>
  <c r="FG95" i="565"/>
  <c r="FF95" i="565"/>
  <c r="FE95" i="565"/>
  <c r="FD95" i="565"/>
  <c r="FC95" i="565"/>
  <c r="FG94" i="565"/>
  <c r="FF94" i="565"/>
  <c r="FE94" i="565"/>
  <c r="FD94" i="565"/>
  <c r="FC94" i="565"/>
  <c r="FG93" i="565"/>
  <c r="FF93" i="565"/>
  <c r="FE93" i="565"/>
  <c r="FD93" i="565"/>
  <c r="FC93" i="565"/>
  <c r="FG92" i="565"/>
  <c r="FF92" i="565"/>
  <c r="FE92" i="565"/>
  <c r="FD92" i="565"/>
  <c r="FC92" i="565"/>
  <c r="FG91" i="565"/>
  <c r="FF91" i="565"/>
  <c r="FE91" i="565"/>
  <c r="FD91" i="565"/>
  <c r="FC91" i="565"/>
  <c r="FG90" i="565"/>
  <c r="FF90" i="565"/>
  <c r="FE90" i="565"/>
  <c r="FD90" i="565"/>
  <c r="FC90" i="565"/>
  <c r="FG89" i="565"/>
  <c r="FF89" i="565"/>
  <c r="FE89" i="565"/>
  <c r="FD89" i="565"/>
  <c r="FC89" i="565"/>
  <c r="FG88" i="565"/>
  <c r="FF88" i="565"/>
  <c r="FE88" i="565"/>
  <c r="FD88" i="565"/>
  <c r="FC88" i="565"/>
  <c r="FG87" i="565"/>
  <c r="FF87" i="565"/>
  <c r="FE87" i="565"/>
  <c r="FD87" i="565"/>
  <c r="FC87" i="565"/>
  <c r="FG86" i="565"/>
  <c r="FF86" i="565"/>
  <c r="FE86" i="565"/>
  <c r="FD86" i="565"/>
  <c r="FC86" i="565"/>
  <c r="FG85" i="565"/>
  <c r="FF85" i="565"/>
  <c r="FE85" i="565"/>
  <c r="FD85" i="565"/>
  <c r="FC85" i="565"/>
  <c r="FG84" i="565"/>
  <c r="FF84" i="565"/>
  <c r="FE84" i="565"/>
  <c r="FD84" i="565"/>
  <c r="FC84" i="565"/>
  <c r="FG83" i="565"/>
  <c r="FF83" i="565"/>
  <c r="FE83" i="565"/>
  <c r="FD83" i="565"/>
  <c r="FC83" i="565"/>
  <c r="FG82" i="565"/>
  <c r="FF82" i="565"/>
  <c r="FE82" i="565"/>
  <c r="FD82" i="565"/>
  <c r="FC82" i="565"/>
  <c r="FG81" i="565"/>
  <c r="FF81" i="565"/>
  <c r="FE81" i="565"/>
  <c r="FD81" i="565"/>
  <c r="FC81" i="565"/>
  <c r="FG80" i="565"/>
  <c r="FF80" i="565"/>
  <c r="FE80" i="565"/>
  <c r="FD80" i="565"/>
  <c r="FC80" i="565"/>
  <c r="FG79" i="565"/>
  <c r="FF79" i="565"/>
  <c r="FE79" i="565"/>
  <c r="FD79" i="565"/>
  <c r="FC79" i="565"/>
  <c r="FG78" i="565"/>
  <c r="FF78" i="565"/>
  <c r="FE78" i="565"/>
  <c r="FD78" i="565"/>
  <c r="FC78" i="565"/>
  <c r="FG77" i="565"/>
  <c r="FF77" i="565"/>
  <c r="FE77" i="565"/>
  <c r="FD77" i="565"/>
  <c r="FC77" i="565"/>
  <c r="FG76" i="565"/>
  <c r="FF76" i="565"/>
  <c r="FE76" i="565"/>
  <c r="FD76" i="565"/>
  <c r="FC76" i="565"/>
  <c r="FG75" i="565"/>
  <c r="FF75" i="565"/>
  <c r="FE75" i="565"/>
  <c r="FD75" i="565"/>
  <c r="FC75" i="565"/>
  <c r="FG74" i="565"/>
  <c r="FF74" i="565"/>
  <c r="FE74" i="565"/>
  <c r="FD74" i="565"/>
  <c r="FC74" i="565"/>
  <c r="FG73" i="565"/>
  <c r="FF73" i="565"/>
  <c r="FE73" i="565"/>
  <c r="FD73" i="565"/>
  <c r="FC73" i="565"/>
  <c r="FG72" i="565"/>
  <c r="FF72" i="565"/>
  <c r="FE72" i="565"/>
  <c r="FD72" i="565"/>
  <c r="FC72" i="565"/>
  <c r="FG71" i="565"/>
  <c r="FF71" i="565"/>
  <c r="FE71" i="565"/>
  <c r="FD71" i="565"/>
  <c r="FC71" i="565"/>
  <c r="FG70" i="565"/>
  <c r="FF70" i="565"/>
  <c r="FE70" i="565"/>
  <c r="FD70" i="565"/>
  <c r="FC70" i="565"/>
  <c r="FG69" i="565"/>
  <c r="FF69" i="565"/>
  <c r="FE69" i="565"/>
  <c r="FD69" i="565"/>
  <c r="FC69" i="565"/>
  <c r="FG68" i="565"/>
  <c r="FF68" i="565"/>
  <c r="FE68" i="565"/>
  <c r="FD68" i="565"/>
  <c r="FC68" i="565"/>
  <c r="FG67" i="565"/>
  <c r="FF67" i="565"/>
  <c r="FE67" i="565"/>
  <c r="FD67" i="565"/>
  <c r="FC67" i="565"/>
  <c r="FG66" i="565"/>
  <c r="FF66" i="565"/>
  <c r="FE66" i="565"/>
  <c r="FD66" i="565"/>
  <c r="FC66" i="565"/>
  <c r="FG65" i="565"/>
  <c r="FF65" i="565"/>
  <c r="FE65" i="565"/>
  <c r="FD65" i="565"/>
  <c r="FC65" i="565"/>
  <c r="FG64" i="565"/>
  <c r="FF64" i="565"/>
  <c r="FE64" i="565"/>
  <c r="FD64" i="565"/>
  <c r="FC64" i="565"/>
  <c r="FG63" i="565"/>
  <c r="FF63" i="565"/>
  <c r="FE63" i="565"/>
  <c r="FD63" i="565"/>
  <c r="FC63" i="565"/>
  <c r="FG62" i="565"/>
  <c r="FF62" i="565"/>
  <c r="FE62" i="565"/>
  <c r="FD62" i="565"/>
  <c r="FC62" i="565"/>
  <c r="FG61" i="565"/>
  <c r="FF61" i="565"/>
  <c r="FE61" i="565"/>
  <c r="FD61" i="565"/>
  <c r="FC61" i="565"/>
  <c r="FG60" i="565"/>
  <c r="FF60" i="565"/>
  <c r="FE60" i="565"/>
  <c r="FD60" i="565"/>
  <c r="FC60" i="565"/>
  <c r="FG59" i="565"/>
  <c r="FF59" i="565"/>
  <c r="FE59" i="565"/>
  <c r="FD59" i="565"/>
  <c r="FC59" i="565"/>
  <c r="FG58" i="565"/>
  <c r="FF58" i="565"/>
  <c r="FE58" i="565"/>
  <c r="FD58" i="565"/>
  <c r="FC58" i="565"/>
  <c r="FG57" i="565"/>
  <c r="FF57" i="565"/>
  <c r="FE57" i="565"/>
  <c r="FD57" i="565"/>
  <c r="FC57" i="565"/>
  <c r="FG56" i="565"/>
  <c r="FF56" i="565"/>
  <c r="FE56" i="565"/>
  <c r="FD56" i="565"/>
  <c r="FC56" i="565"/>
  <c r="FG55" i="565"/>
  <c r="FF55" i="565"/>
  <c r="FE55" i="565"/>
  <c r="FD55" i="565"/>
  <c r="FC55" i="565"/>
  <c r="FG54" i="565"/>
  <c r="FF54" i="565"/>
  <c r="FE54" i="565"/>
  <c r="FD54" i="565"/>
  <c r="FC54" i="565"/>
  <c r="FG53" i="565"/>
  <c r="FF53" i="565"/>
  <c r="FE53" i="565"/>
  <c r="FD53" i="565"/>
  <c r="FC53" i="565"/>
  <c r="FG52" i="565"/>
  <c r="FF52" i="565"/>
  <c r="FE52" i="565"/>
  <c r="FD52" i="565"/>
  <c r="FC52" i="565"/>
  <c r="FG51" i="565"/>
  <c r="FF51" i="565"/>
  <c r="FE51" i="565"/>
  <c r="FD51" i="565"/>
  <c r="FC51" i="565"/>
  <c r="FG50" i="565"/>
  <c r="FF50" i="565"/>
  <c r="FE50" i="565"/>
  <c r="FD50" i="565"/>
  <c r="FC50" i="565"/>
  <c r="FG49" i="565"/>
  <c r="FF49" i="565"/>
  <c r="FE49" i="565"/>
  <c r="FD49" i="565"/>
  <c r="FC49" i="565"/>
  <c r="FG48" i="565"/>
  <c r="FF48" i="565"/>
  <c r="FE48" i="565"/>
  <c r="FD48" i="565"/>
  <c r="FC48" i="565"/>
  <c r="FG47" i="565"/>
  <c r="FF47" i="565"/>
  <c r="FE47" i="565"/>
  <c r="FD47" i="565"/>
  <c r="FC47" i="565"/>
  <c r="FG46" i="565"/>
  <c r="FF46" i="565"/>
  <c r="FE46" i="565"/>
  <c r="FD46" i="565"/>
  <c r="FC46" i="565"/>
  <c r="FG45" i="565"/>
  <c r="FF45" i="565"/>
  <c r="FE45" i="565"/>
  <c r="FD45" i="565"/>
  <c r="FC45" i="565"/>
  <c r="FG44" i="565"/>
  <c r="FF44" i="565"/>
  <c r="FE44" i="565"/>
  <c r="FD44" i="565"/>
  <c r="FC44" i="565"/>
  <c r="FG43" i="565"/>
  <c r="FF43" i="565"/>
  <c r="FE43" i="565"/>
  <c r="FD43" i="565"/>
  <c r="FC43" i="565"/>
  <c r="FG42" i="565"/>
  <c r="FF42" i="565"/>
  <c r="FE42" i="565"/>
  <c r="FD42" i="565"/>
  <c r="FC42" i="565"/>
  <c r="FG41" i="565"/>
  <c r="FF41" i="565"/>
  <c r="FE41" i="565"/>
  <c r="FD41" i="565"/>
  <c r="FC41" i="565"/>
  <c r="FG40" i="565"/>
  <c r="FF40" i="565"/>
  <c r="FE40" i="565"/>
  <c r="FD40" i="565"/>
  <c r="FC40" i="565"/>
  <c r="FG39" i="565"/>
  <c r="FF39" i="565"/>
  <c r="FE39" i="565"/>
  <c r="FD39" i="565"/>
  <c r="FC39" i="565"/>
  <c r="FG38" i="565"/>
  <c r="FF38" i="565"/>
  <c r="FE38" i="565"/>
  <c r="FD38" i="565"/>
  <c r="FC38" i="565"/>
  <c r="FG37" i="565"/>
  <c r="FF37" i="565"/>
  <c r="FE37" i="565"/>
  <c r="FD37" i="565"/>
  <c r="FC37" i="565"/>
  <c r="FG36" i="565"/>
  <c r="FF36" i="565"/>
  <c r="FE36" i="565"/>
  <c r="FD36" i="565"/>
  <c r="FC36" i="565"/>
  <c r="FG35" i="565"/>
  <c r="FF35" i="565"/>
  <c r="FE35" i="565"/>
  <c r="FD35" i="565"/>
  <c r="FC35" i="565"/>
  <c r="FG34" i="565"/>
  <c r="FF34" i="565"/>
  <c r="FE34" i="565"/>
  <c r="FD34" i="565"/>
  <c r="FC34" i="565"/>
  <c r="FG33" i="565"/>
  <c r="FF33" i="565"/>
  <c r="FE33" i="565"/>
  <c r="FD33" i="565"/>
  <c r="FC33" i="565"/>
  <c r="FG32" i="565"/>
  <c r="FF32" i="565"/>
  <c r="FE32" i="565"/>
  <c r="FD32" i="565"/>
  <c r="FC32" i="565"/>
  <c r="FG31" i="565"/>
  <c r="FF31" i="565"/>
  <c r="FE31" i="565"/>
  <c r="FD31" i="565"/>
  <c r="FC31" i="565"/>
  <c r="FG30" i="565"/>
  <c r="FF30" i="565"/>
  <c r="FE30" i="565"/>
  <c r="FD30" i="565"/>
  <c r="FC30" i="565"/>
  <c r="FG29" i="565"/>
  <c r="FF29" i="565"/>
  <c r="FE29" i="565"/>
  <c r="FD29" i="565"/>
  <c r="FC29" i="565"/>
  <c r="FG28" i="565"/>
  <c r="FF28" i="565"/>
  <c r="FE28" i="565"/>
  <c r="FD28" i="565"/>
  <c r="FC28" i="565"/>
  <c r="FG27" i="565"/>
  <c r="FF27" i="565"/>
  <c r="FE27" i="565"/>
  <c r="FD27" i="565"/>
  <c r="FC27" i="565"/>
  <c r="FG26" i="565"/>
  <c r="FF26" i="565"/>
  <c r="FE26" i="565"/>
  <c r="FD26" i="565"/>
  <c r="FC26" i="565"/>
  <c r="FG25" i="565"/>
  <c r="FF25" i="565"/>
  <c r="FE25" i="565"/>
  <c r="FD25" i="565"/>
  <c r="FC25" i="565"/>
  <c r="FG24" i="565"/>
  <c r="FF24" i="565"/>
  <c r="FE24" i="565"/>
  <c r="FD24" i="565"/>
  <c r="FC24" i="565"/>
  <c r="FG23" i="565"/>
  <c r="FF23" i="565"/>
  <c r="FE23" i="565"/>
  <c r="FD23" i="565"/>
  <c r="FC23" i="565"/>
  <c r="FG22" i="565"/>
  <c r="FF22" i="565"/>
  <c r="FE22" i="565"/>
  <c r="FD22" i="565"/>
  <c r="FC22" i="565"/>
  <c r="FG21" i="565"/>
  <c r="FF21" i="565"/>
  <c r="FE21" i="565"/>
  <c r="FD21" i="565"/>
  <c r="FC21" i="565"/>
  <c r="FG20" i="565"/>
  <c r="FF20" i="565"/>
  <c r="FE20" i="565"/>
  <c r="FD20" i="565"/>
  <c r="FC20" i="565"/>
  <c r="FG19" i="565"/>
  <c r="FF19" i="565"/>
  <c r="FE19" i="565"/>
  <c r="FD19" i="565"/>
  <c r="FC19" i="565"/>
  <c r="FG18" i="565"/>
  <c r="FF18" i="565"/>
  <c r="FE18" i="565"/>
  <c r="FD18" i="565"/>
  <c r="FC18" i="565"/>
  <c r="FG17" i="565"/>
  <c r="FF17" i="565"/>
  <c r="FE17" i="565"/>
  <c r="FD17" i="565"/>
  <c r="FC17" i="565"/>
  <c r="FG16" i="565"/>
  <c r="FF16" i="565"/>
  <c r="FE16" i="565"/>
  <c r="FD16" i="565"/>
  <c r="FC16" i="565"/>
  <c r="FG15" i="565"/>
  <c r="FF15" i="565"/>
  <c r="FE15" i="565"/>
  <c r="FD15" i="565"/>
  <c r="FC15" i="565"/>
  <c r="FG14" i="565"/>
  <c r="FF14" i="565"/>
  <c r="FE14" i="565"/>
  <c r="FD14" i="565"/>
  <c r="FC14" i="565"/>
  <c r="FG13" i="565"/>
  <c r="FF13" i="565"/>
  <c r="FE13" i="565"/>
  <c r="FD13" i="565"/>
  <c r="FC13" i="565"/>
  <c r="FG12" i="565"/>
  <c r="FF12" i="565"/>
  <c r="FE12" i="565"/>
  <c r="FD12" i="565"/>
  <c r="FC12" i="565"/>
  <c r="FG11" i="565"/>
  <c r="FF11" i="565"/>
  <c r="FE11" i="565"/>
  <c r="FD11" i="565"/>
  <c r="FC11" i="565"/>
  <c r="FG10" i="565"/>
  <c r="FF10" i="565"/>
  <c r="FE10" i="565"/>
  <c r="FD10" i="565"/>
  <c r="FC10" i="565"/>
  <c r="FG9" i="565"/>
  <c r="FF9" i="565"/>
  <c r="FE9" i="565"/>
  <c r="FD9" i="565"/>
  <c r="FC9" i="565"/>
  <c r="FG8" i="565"/>
  <c r="FF8" i="565"/>
  <c r="FE8" i="565"/>
  <c r="FD8" i="565"/>
  <c r="FC8" i="565"/>
  <c r="FG7" i="565"/>
  <c r="FF7" i="565"/>
  <c r="FE7" i="565"/>
  <c r="FD7" i="565"/>
  <c r="FC7" i="565"/>
  <c r="FG6" i="565"/>
  <c r="FF6" i="565"/>
  <c r="FE6" i="565"/>
  <c r="FD6" i="565"/>
  <c r="FC6" i="565"/>
  <c r="FG5" i="565"/>
  <c r="FF5" i="565"/>
  <c r="FE5" i="565"/>
  <c r="FD5" i="565"/>
  <c r="FC5" i="565"/>
  <c r="FG3" i="565"/>
  <c r="FF3" i="565"/>
  <c r="FE3" i="565"/>
  <c r="FD3" i="565"/>
  <c r="FC3" i="565"/>
  <c r="FA163" i="565"/>
  <c r="EZ163" i="565"/>
  <c r="EY163" i="565"/>
  <c r="EX163" i="565"/>
  <c r="EW163" i="565"/>
  <c r="FA162" i="565"/>
  <c r="EZ162" i="565"/>
  <c r="EY162" i="565"/>
  <c r="EX162" i="565"/>
  <c r="EW162" i="565"/>
  <c r="FA161" i="565"/>
  <c r="EZ161" i="565"/>
  <c r="EY161" i="565"/>
  <c r="EX161" i="565"/>
  <c r="EW161" i="565"/>
  <c r="FA160" i="565"/>
  <c r="EZ160" i="565"/>
  <c r="EY160" i="565"/>
  <c r="EX160" i="565"/>
  <c r="EW160" i="565"/>
  <c r="FA159" i="565"/>
  <c r="EZ159" i="565"/>
  <c r="EY159" i="565"/>
  <c r="EX159" i="565"/>
  <c r="EW159" i="565"/>
  <c r="FA158" i="565"/>
  <c r="EZ158" i="565"/>
  <c r="EY158" i="565"/>
  <c r="EX158" i="565"/>
  <c r="EW158" i="565"/>
  <c r="FA157" i="565"/>
  <c r="EZ157" i="565"/>
  <c r="EY157" i="565"/>
  <c r="EX157" i="565"/>
  <c r="EW157" i="565"/>
  <c r="FA156" i="565"/>
  <c r="EZ156" i="565"/>
  <c r="EY156" i="565"/>
  <c r="EX156" i="565"/>
  <c r="EW156" i="565"/>
  <c r="FA155" i="565"/>
  <c r="EZ155" i="565"/>
  <c r="EY155" i="565"/>
  <c r="EX155" i="565"/>
  <c r="EW155" i="565"/>
  <c r="FA154" i="565"/>
  <c r="EZ154" i="565"/>
  <c r="EY154" i="565"/>
  <c r="EX154" i="565"/>
  <c r="EW154" i="565"/>
  <c r="FA153" i="565"/>
  <c r="EZ153" i="565"/>
  <c r="EY153" i="565"/>
  <c r="EX153" i="565"/>
  <c r="EW153" i="565"/>
  <c r="FA152" i="565"/>
  <c r="EZ152" i="565"/>
  <c r="EY152" i="565"/>
  <c r="EX152" i="565"/>
  <c r="EW152" i="565"/>
  <c r="FA151" i="565"/>
  <c r="EZ151" i="565"/>
  <c r="EY151" i="565"/>
  <c r="EX151" i="565"/>
  <c r="EW151" i="565"/>
  <c r="FA150" i="565"/>
  <c r="EZ150" i="565"/>
  <c r="EY150" i="565"/>
  <c r="EX150" i="565"/>
  <c r="EW150" i="565"/>
  <c r="FA149" i="565"/>
  <c r="EZ149" i="565"/>
  <c r="EY149" i="565"/>
  <c r="EX149" i="565"/>
  <c r="EW149" i="565"/>
  <c r="FA148" i="565"/>
  <c r="EZ148" i="565"/>
  <c r="EY148" i="565"/>
  <c r="EX148" i="565"/>
  <c r="EW148" i="565"/>
  <c r="FA147" i="565"/>
  <c r="EZ147" i="565"/>
  <c r="EY147" i="565"/>
  <c r="EX147" i="565"/>
  <c r="EW147" i="565"/>
  <c r="FA146" i="565"/>
  <c r="EZ146" i="565"/>
  <c r="EY146" i="565"/>
  <c r="EX146" i="565"/>
  <c r="EW146" i="565"/>
  <c r="FA145" i="565"/>
  <c r="EZ145" i="565"/>
  <c r="EY145" i="565"/>
  <c r="EX145" i="565"/>
  <c r="EW145" i="565"/>
  <c r="FA144" i="565"/>
  <c r="EZ144" i="565"/>
  <c r="EY144" i="565"/>
  <c r="EX144" i="565"/>
  <c r="EW144" i="565"/>
  <c r="FA143" i="565"/>
  <c r="EZ143" i="565"/>
  <c r="EY143" i="565"/>
  <c r="EX143" i="565"/>
  <c r="EW143" i="565"/>
  <c r="FA142" i="565"/>
  <c r="EZ142" i="565"/>
  <c r="EY142" i="565"/>
  <c r="EX142" i="565"/>
  <c r="EW142" i="565"/>
  <c r="FA141" i="565"/>
  <c r="EZ141" i="565"/>
  <c r="EY141" i="565"/>
  <c r="EX141" i="565"/>
  <c r="EW141" i="565"/>
  <c r="FA140" i="565"/>
  <c r="EZ140" i="565"/>
  <c r="EY140" i="565"/>
  <c r="EX140" i="565"/>
  <c r="EW140" i="565"/>
  <c r="FA139" i="565"/>
  <c r="EZ139" i="565"/>
  <c r="EY139" i="565"/>
  <c r="EX139" i="565"/>
  <c r="EW139" i="565"/>
  <c r="FA138" i="565"/>
  <c r="EZ138" i="565"/>
  <c r="EY138" i="565"/>
  <c r="EX138" i="565"/>
  <c r="EW138" i="565"/>
  <c r="FA137" i="565"/>
  <c r="EZ137" i="565"/>
  <c r="EY137" i="565"/>
  <c r="EX137" i="565"/>
  <c r="EW137" i="565"/>
  <c r="FA136" i="565"/>
  <c r="EZ136" i="565"/>
  <c r="EY136" i="565"/>
  <c r="EX136" i="565"/>
  <c r="EW136" i="565"/>
  <c r="FA135" i="565"/>
  <c r="EZ135" i="565"/>
  <c r="EY135" i="565"/>
  <c r="EX135" i="565"/>
  <c r="EW135" i="565"/>
  <c r="FA134" i="565"/>
  <c r="EZ134" i="565"/>
  <c r="EY134" i="565"/>
  <c r="EX134" i="565"/>
  <c r="EW134" i="565"/>
  <c r="FA133" i="565"/>
  <c r="EZ133" i="565"/>
  <c r="EY133" i="565"/>
  <c r="EX133" i="565"/>
  <c r="EW133" i="565"/>
  <c r="FA132" i="565"/>
  <c r="EZ132" i="565"/>
  <c r="EY132" i="565"/>
  <c r="EX132" i="565"/>
  <c r="EW132" i="565"/>
  <c r="FA131" i="565"/>
  <c r="EZ131" i="565"/>
  <c r="EY131" i="565"/>
  <c r="EX131" i="565"/>
  <c r="EW131" i="565"/>
  <c r="FA130" i="565"/>
  <c r="EZ130" i="565"/>
  <c r="EY130" i="565"/>
  <c r="EX130" i="565"/>
  <c r="EW130" i="565"/>
  <c r="FA129" i="565"/>
  <c r="EZ129" i="565"/>
  <c r="EY129" i="565"/>
  <c r="EX129" i="565"/>
  <c r="EW129" i="565"/>
  <c r="FA128" i="565"/>
  <c r="EZ128" i="565"/>
  <c r="EY128" i="565"/>
  <c r="EX128" i="565"/>
  <c r="EW128" i="565"/>
  <c r="FA127" i="565"/>
  <c r="EZ127" i="565"/>
  <c r="EY127" i="565"/>
  <c r="EX127" i="565"/>
  <c r="EW127" i="565"/>
  <c r="FA126" i="565"/>
  <c r="EZ126" i="565"/>
  <c r="EY126" i="565"/>
  <c r="EX126" i="565"/>
  <c r="EW126" i="565"/>
  <c r="FA125" i="565"/>
  <c r="EZ125" i="565"/>
  <c r="EY125" i="565"/>
  <c r="EX125" i="565"/>
  <c r="EW125" i="565"/>
  <c r="FA124" i="565"/>
  <c r="EZ124" i="565"/>
  <c r="EY124" i="565"/>
  <c r="EX124" i="565"/>
  <c r="EW124" i="565"/>
  <c r="FA123" i="565"/>
  <c r="EZ123" i="565"/>
  <c r="EY123" i="565"/>
  <c r="EX123" i="565"/>
  <c r="EW123" i="565"/>
  <c r="FA122" i="565"/>
  <c r="EZ122" i="565"/>
  <c r="EY122" i="565"/>
  <c r="EX122" i="565"/>
  <c r="EW122" i="565"/>
  <c r="FA121" i="565"/>
  <c r="EZ121" i="565"/>
  <c r="EY121" i="565"/>
  <c r="EX121" i="565"/>
  <c r="EW121" i="565"/>
  <c r="FA120" i="565"/>
  <c r="EZ120" i="565"/>
  <c r="EY120" i="565"/>
  <c r="EX120" i="565"/>
  <c r="EW120" i="565"/>
  <c r="FA119" i="565"/>
  <c r="EZ119" i="565"/>
  <c r="EY119" i="565"/>
  <c r="EX119" i="565"/>
  <c r="EW119" i="565"/>
  <c r="FA118" i="565"/>
  <c r="EZ118" i="565"/>
  <c r="EY118" i="565"/>
  <c r="EX118" i="565"/>
  <c r="EW118" i="565"/>
  <c r="FA117" i="565"/>
  <c r="EZ117" i="565"/>
  <c r="EY117" i="565"/>
  <c r="EX117" i="565"/>
  <c r="EW117" i="565"/>
  <c r="FA116" i="565"/>
  <c r="EZ116" i="565"/>
  <c r="EY116" i="565"/>
  <c r="EX116" i="565"/>
  <c r="EW116" i="565"/>
  <c r="FA115" i="565"/>
  <c r="EZ115" i="565"/>
  <c r="EY115" i="565"/>
  <c r="EX115" i="565"/>
  <c r="EW115" i="565"/>
  <c r="FA114" i="565"/>
  <c r="EZ114" i="565"/>
  <c r="EY114" i="565"/>
  <c r="EX114" i="565"/>
  <c r="EW114" i="565"/>
  <c r="FA113" i="565"/>
  <c r="EZ113" i="565"/>
  <c r="EY113" i="565"/>
  <c r="EX113" i="565"/>
  <c r="EW113" i="565"/>
  <c r="FA112" i="565"/>
  <c r="EZ112" i="565"/>
  <c r="EY112" i="565"/>
  <c r="EX112" i="565"/>
  <c r="EW112" i="565"/>
  <c r="FA111" i="565"/>
  <c r="EZ111" i="565"/>
  <c r="EY111" i="565"/>
  <c r="EX111" i="565"/>
  <c r="EW111" i="565"/>
  <c r="FA110" i="565"/>
  <c r="EZ110" i="565"/>
  <c r="EY110" i="565"/>
  <c r="EX110" i="565"/>
  <c r="EW110" i="565"/>
  <c r="FA109" i="565"/>
  <c r="EZ109" i="565"/>
  <c r="EY109" i="565"/>
  <c r="EX109" i="565"/>
  <c r="EW109" i="565"/>
  <c r="FA108" i="565"/>
  <c r="EZ108" i="565"/>
  <c r="EY108" i="565"/>
  <c r="EX108" i="565"/>
  <c r="EW108" i="565"/>
  <c r="FA107" i="565"/>
  <c r="EZ107" i="565"/>
  <c r="EY107" i="565"/>
  <c r="EX107" i="565"/>
  <c r="EW107" i="565"/>
  <c r="FA106" i="565"/>
  <c r="EZ106" i="565"/>
  <c r="EY106" i="565"/>
  <c r="EX106" i="565"/>
  <c r="EW106" i="565"/>
  <c r="FA105" i="565"/>
  <c r="EZ105" i="565"/>
  <c r="EY105" i="565"/>
  <c r="EX105" i="565"/>
  <c r="EW105" i="565"/>
  <c r="FA104" i="565"/>
  <c r="EZ104" i="565"/>
  <c r="EY104" i="565"/>
  <c r="EX104" i="565"/>
  <c r="EW104" i="565"/>
  <c r="FA103" i="565"/>
  <c r="EZ103" i="565"/>
  <c r="EY103" i="565"/>
  <c r="EX103" i="565"/>
  <c r="EW103" i="565"/>
  <c r="FA102" i="565"/>
  <c r="EZ102" i="565"/>
  <c r="EY102" i="565"/>
  <c r="EX102" i="565"/>
  <c r="EW102" i="565"/>
  <c r="FA101" i="565"/>
  <c r="EZ101" i="565"/>
  <c r="EY101" i="565"/>
  <c r="EX101" i="565"/>
  <c r="EW101" i="565"/>
  <c r="FA100" i="565"/>
  <c r="EZ100" i="565"/>
  <c r="EY100" i="565"/>
  <c r="EX100" i="565"/>
  <c r="EW100" i="565"/>
  <c r="FA99" i="565"/>
  <c r="EZ99" i="565"/>
  <c r="EY99" i="565"/>
  <c r="EX99" i="565"/>
  <c r="EW99" i="565"/>
  <c r="FA98" i="565"/>
  <c r="EZ98" i="565"/>
  <c r="EY98" i="565"/>
  <c r="EX98" i="565"/>
  <c r="EW98" i="565"/>
  <c r="FA97" i="565"/>
  <c r="EZ97" i="565"/>
  <c r="EY97" i="565"/>
  <c r="EX97" i="565"/>
  <c r="EW97" i="565"/>
  <c r="FA96" i="565"/>
  <c r="EZ96" i="565"/>
  <c r="EY96" i="565"/>
  <c r="EX96" i="565"/>
  <c r="EW96" i="565"/>
  <c r="FA95" i="565"/>
  <c r="EZ95" i="565"/>
  <c r="EY95" i="565"/>
  <c r="EX95" i="565"/>
  <c r="EW95" i="565"/>
  <c r="FA94" i="565"/>
  <c r="EZ94" i="565"/>
  <c r="EY94" i="565"/>
  <c r="EX94" i="565"/>
  <c r="EW94" i="565"/>
  <c r="FA93" i="565"/>
  <c r="EZ93" i="565"/>
  <c r="EY93" i="565"/>
  <c r="EX93" i="565"/>
  <c r="EW93" i="565"/>
  <c r="FA92" i="565"/>
  <c r="EZ92" i="565"/>
  <c r="EY92" i="565"/>
  <c r="EX92" i="565"/>
  <c r="EW92" i="565"/>
  <c r="FA91" i="565"/>
  <c r="EZ91" i="565"/>
  <c r="EY91" i="565"/>
  <c r="EX91" i="565"/>
  <c r="EW91" i="565"/>
  <c r="FA90" i="565"/>
  <c r="EZ90" i="565"/>
  <c r="EY90" i="565"/>
  <c r="EX90" i="565"/>
  <c r="EW90" i="565"/>
  <c r="FA89" i="565"/>
  <c r="EZ89" i="565"/>
  <c r="EY89" i="565"/>
  <c r="EX89" i="565"/>
  <c r="EW89" i="565"/>
  <c r="FA88" i="565"/>
  <c r="EZ88" i="565"/>
  <c r="EY88" i="565"/>
  <c r="EX88" i="565"/>
  <c r="EW88" i="565"/>
  <c r="FA87" i="565"/>
  <c r="EZ87" i="565"/>
  <c r="EY87" i="565"/>
  <c r="EX87" i="565"/>
  <c r="EW87" i="565"/>
  <c r="FA86" i="565"/>
  <c r="EZ86" i="565"/>
  <c r="EY86" i="565"/>
  <c r="EX86" i="565"/>
  <c r="EW86" i="565"/>
  <c r="FA85" i="565"/>
  <c r="EZ85" i="565"/>
  <c r="EY85" i="565"/>
  <c r="EX85" i="565"/>
  <c r="EW85" i="565"/>
  <c r="FA84" i="565"/>
  <c r="EZ84" i="565"/>
  <c r="EY84" i="565"/>
  <c r="EX84" i="565"/>
  <c r="EW84" i="565"/>
  <c r="FA83" i="565"/>
  <c r="EZ83" i="565"/>
  <c r="EY83" i="565"/>
  <c r="EX83" i="565"/>
  <c r="EW83" i="565"/>
  <c r="FA82" i="565"/>
  <c r="EZ82" i="565"/>
  <c r="EY82" i="565"/>
  <c r="EX82" i="565"/>
  <c r="EW82" i="565"/>
  <c r="FA81" i="565"/>
  <c r="EZ81" i="565"/>
  <c r="EY81" i="565"/>
  <c r="EX81" i="565"/>
  <c r="EW81" i="565"/>
  <c r="FA80" i="565"/>
  <c r="EZ80" i="565"/>
  <c r="EY80" i="565"/>
  <c r="EX80" i="565"/>
  <c r="EW80" i="565"/>
  <c r="FA79" i="565"/>
  <c r="EZ79" i="565"/>
  <c r="EY79" i="565"/>
  <c r="EX79" i="565"/>
  <c r="EW79" i="565"/>
  <c r="FA78" i="565"/>
  <c r="EZ78" i="565"/>
  <c r="EY78" i="565"/>
  <c r="EX78" i="565"/>
  <c r="EW78" i="565"/>
  <c r="FA77" i="565"/>
  <c r="EZ77" i="565"/>
  <c r="EY77" i="565"/>
  <c r="EX77" i="565"/>
  <c r="EW77" i="565"/>
  <c r="FA76" i="565"/>
  <c r="EZ76" i="565"/>
  <c r="EY76" i="565"/>
  <c r="EX76" i="565"/>
  <c r="EW76" i="565"/>
  <c r="FA75" i="565"/>
  <c r="EZ75" i="565"/>
  <c r="EY75" i="565"/>
  <c r="EX75" i="565"/>
  <c r="EW75" i="565"/>
  <c r="FA74" i="565"/>
  <c r="EZ74" i="565"/>
  <c r="EY74" i="565"/>
  <c r="EX74" i="565"/>
  <c r="EW74" i="565"/>
  <c r="FA73" i="565"/>
  <c r="EZ73" i="565"/>
  <c r="EY73" i="565"/>
  <c r="EX73" i="565"/>
  <c r="EW73" i="565"/>
  <c r="FA72" i="565"/>
  <c r="EZ72" i="565"/>
  <c r="EY72" i="565"/>
  <c r="EX72" i="565"/>
  <c r="EW72" i="565"/>
  <c r="FA71" i="565"/>
  <c r="EZ71" i="565"/>
  <c r="EY71" i="565"/>
  <c r="EX71" i="565"/>
  <c r="EW71" i="565"/>
  <c r="FA70" i="565"/>
  <c r="EZ70" i="565"/>
  <c r="EY70" i="565"/>
  <c r="EX70" i="565"/>
  <c r="EW70" i="565"/>
  <c r="FA69" i="565"/>
  <c r="EZ69" i="565"/>
  <c r="EY69" i="565"/>
  <c r="EX69" i="565"/>
  <c r="EW69" i="565"/>
  <c r="FA68" i="565"/>
  <c r="EZ68" i="565"/>
  <c r="EY68" i="565"/>
  <c r="EX68" i="565"/>
  <c r="EW68" i="565"/>
  <c r="FA67" i="565"/>
  <c r="EZ67" i="565"/>
  <c r="EY67" i="565"/>
  <c r="EX67" i="565"/>
  <c r="EW67" i="565"/>
  <c r="FA66" i="565"/>
  <c r="EZ66" i="565"/>
  <c r="EY66" i="565"/>
  <c r="EX66" i="565"/>
  <c r="EW66" i="565"/>
  <c r="FA65" i="565"/>
  <c r="EZ65" i="565"/>
  <c r="EY65" i="565"/>
  <c r="EX65" i="565"/>
  <c r="EW65" i="565"/>
  <c r="FA64" i="565"/>
  <c r="EZ64" i="565"/>
  <c r="EY64" i="565"/>
  <c r="EX64" i="565"/>
  <c r="EW64" i="565"/>
  <c r="FA63" i="565"/>
  <c r="EZ63" i="565"/>
  <c r="EY63" i="565"/>
  <c r="EX63" i="565"/>
  <c r="EW63" i="565"/>
  <c r="FA62" i="565"/>
  <c r="EZ62" i="565"/>
  <c r="EY62" i="565"/>
  <c r="EX62" i="565"/>
  <c r="EW62" i="565"/>
  <c r="FA61" i="565"/>
  <c r="EZ61" i="565"/>
  <c r="EY61" i="565"/>
  <c r="EX61" i="565"/>
  <c r="EW61" i="565"/>
  <c r="FA60" i="565"/>
  <c r="EZ60" i="565"/>
  <c r="EY60" i="565"/>
  <c r="EX60" i="565"/>
  <c r="EW60" i="565"/>
  <c r="FA59" i="565"/>
  <c r="EZ59" i="565"/>
  <c r="EY59" i="565"/>
  <c r="EX59" i="565"/>
  <c r="EW59" i="565"/>
  <c r="FA58" i="565"/>
  <c r="EZ58" i="565"/>
  <c r="EY58" i="565"/>
  <c r="EX58" i="565"/>
  <c r="EW58" i="565"/>
  <c r="FA57" i="565"/>
  <c r="EZ57" i="565"/>
  <c r="EY57" i="565"/>
  <c r="EX57" i="565"/>
  <c r="EW57" i="565"/>
  <c r="FA56" i="565"/>
  <c r="EZ56" i="565"/>
  <c r="EY56" i="565"/>
  <c r="EX56" i="565"/>
  <c r="EW56" i="565"/>
  <c r="FA55" i="565"/>
  <c r="EZ55" i="565"/>
  <c r="EY55" i="565"/>
  <c r="EX55" i="565"/>
  <c r="EW55" i="565"/>
  <c r="FA54" i="565"/>
  <c r="EZ54" i="565"/>
  <c r="EY54" i="565"/>
  <c r="EX54" i="565"/>
  <c r="EW54" i="565"/>
  <c r="FA53" i="565"/>
  <c r="EZ53" i="565"/>
  <c r="EY53" i="565"/>
  <c r="EX53" i="565"/>
  <c r="EW53" i="565"/>
  <c r="FA52" i="565"/>
  <c r="EZ52" i="565"/>
  <c r="EY52" i="565"/>
  <c r="EX52" i="565"/>
  <c r="EW52" i="565"/>
  <c r="FA51" i="565"/>
  <c r="EZ51" i="565"/>
  <c r="EY51" i="565"/>
  <c r="EX51" i="565"/>
  <c r="EW51" i="565"/>
  <c r="FA50" i="565"/>
  <c r="EZ50" i="565"/>
  <c r="EY50" i="565"/>
  <c r="EX50" i="565"/>
  <c r="EW50" i="565"/>
  <c r="FA49" i="565"/>
  <c r="EZ49" i="565"/>
  <c r="EY49" i="565"/>
  <c r="EX49" i="565"/>
  <c r="EW49" i="565"/>
  <c r="FA48" i="565"/>
  <c r="EZ48" i="565"/>
  <c r="EY48" i="565"/>
  <c r="EX48" i="565"/>
  <c r="EW48" i="565"/>
  <c r="FA47" i="565"/>
  <c r="EZ47" i="565"/>
  <c r="EY47" i="565"/>
  <c r="EX47" i="565"/>
  <c r="EW47" i="565"/>
  <c r="FA46" i="565"/>
  <c r="EZ46" i="565"/>
  <c r="EY46" i="565"/>
  <c r="EX46" i="565"/>
  <c r="EW46" i="565"/>
  <c r="FA45" i="565"/>
  <c r="EZ45" i="565"/>
  <c r="EY45" i="565"/>
  <c r="EX45" i="565"/>
  <c r="EW45" i="565"/>
  <c r="FA44" i="565"/>
  <c r="EZ44" i="565"/>
  <c r="EY44" i="565"/>
  <c r="EX44" i="565"/>
  <c r="EW44" i="565"/>
  <c r="FA43" i="565"/>
  <c r="EZ43" i="565"/>
  <c r="EY43" i="565"/>
  <c r="EX43" i="565"/>
  <c r="EW43" i="565"/>
  <c r="FA42" i="565"/>
  <c r="EZ42" i="565"/>
  <c r="EY42" i="565"/>
  <c r="EX42" i="565"/>
  <c r="EW42" i="565"/>
  <c r="FA41" i="565"/>
  <c r="EZ41" i="565"/>
  <c r="EY41" i="565"/>
  <c r="EX41" i="565"/>
  <c r="EW41" i="565"/>
  <c r="FA40" i="565"/>
  <c r="EZ40" i="565"/>
  <c r="EY40" i="565"/>
  <c r="EX40" i="565"/>
  <c r="EW40" i="565"/>
  <c r="FA39" i="565"/>
  <c r="EZ39" i="565"/>
  <c r="EY39" i="565"/>
  <c r="EX39" i="565"/>
  <c r="EW39" i="565"/>
  <c r="FA38" i="565"/>
  <c r="EZ38" i="565"/>
  <c r="EY38" i="565"/>
  <c r="EX38" i="565"/>
  <c r="EW38" i="565"/>
  <c r="FA37" i="565"/>
  <c r="EZ37" i="565"/>
  <c r="EY37" i="565"/>
  <c r="EX37" i="565"/>
  <c r="EW37" i="565"/>
  <c r="FA36" i="565"/>
  <c r="EZ36" i="565"/>
  <c r="EY36" i="565"/>
  <c r="EX36" i="565"/>
  <c r="EW36" i="565"/>
  <c r="FA35" i="565"/>
  <c r="EZ35" i="565"/>
  <c r="EY35" i="565"/>
  <c r="EX35" i="565"/>
  <c r="EW35" i="565"/>
  <c r="FA34" i="565"/>
  <c r="EZ34" i="565"/>
  <c r="EY34" i="565"/>
  <c r="EX34" i="565"/>
  <c r="EW34" i="565"/>
  <c r="FA33" i="565"/>
  <c r="EZ33" i="565"/>
  <c r="EY33" i="565"/>
  <c r="EX33" i="565"/>
  <c r="EW33" i="565"/>
  <c r="FA32" i="565"/>
  <c r="EZ32" i="565"/>
  <c r="EY32" i="565"/>
  <c r="EX32" i="565"/>
  <c r="EW32" i="565"/>
  <c r="FA31" i="565"/>
  <c r="EZ31" i="565"/>
  <c r="EY31" i="565"/>
  <c r="EX31" i="565"/>
  <c r="EW31" i="565"/>
  <c r="FA30" i="565"/>
  <c r="EZ30" i="565"/>
  <c r="EY30" i="565"/>
  <c r="EX30" i="565"/>
  <c r="EW30" i="565"/>
  <c r="FA29" i="565"/>
  <c r="EZ29" i="565"/>
  <c r="EY29" i="565"/>
  <c r="EX29" i="565"/>
  <c r="EW29" i="565"/>
  <c r="FA28" i="565"/>
  <c r="EZ28" i="565"/>
  <c r="EY28" i="565"/>
  <c r="EX28" i="565"/>
  <c r="EW28" i="565"/>
  <c r="FA27" i="565"/>
  <c r="EZ27" i="565"/>
  <c r="EY27" i="565"/>
  <c r="EX27" i="565"/>
  <c r="EW27" i="565"/>
  <c r="FA26" i="565"/>
  <c r="EZ26" i="565"/>
  <c r="EY26" i="565"/>
  <c r="EX26" i="565"/>
  <c r="EW26" i="565"/>
  <c r="FA25" i="565"/>
  <c r="EZ25" i="565"/>
  <c r="EY25" i="565"/>
  <c r="EX25" i="565"/>
  <c r="EW25" i="565"/>
  <c r="FA24" i="565"/>
  <c r="EZ24" i="565"/>
  <c r="EY24" i="565"/>
  <c r="EX24" i="565"/>
  <c r="EW24" i="565"/>
  <c r="FA23" i="565"/>
  <c r="EZ23" i="565"/>
  <c r="EY23" i="565"/>
  <c r="EX23" i="565"/>
  <c r="EW23" i="565"/>
  <c r="FA22" i="565"/>
  <c r="EZ22" i="565"/>
  <c r="EY22" i="565"/>
  <c r="EX22" i="565"/>
  <c r="EW22" i="565"/>
  <c r="FA21" i="565"/>
  <c r="EZ21" i="565"/>
  <c r="EY21" i="565"/>
  <c r="EX21" i="565"/>
  <c r="EW21" i="565"/>
  <c r="FA20" i="565"/>
  <c r="EZ20" i="565"/>
  <c r="EY20" i="565"/>
  <c r="EX20" i="565"/>
  <c r="EW20" i="565"/>
  <c r="FA19" i="565"/>
  <c r="EZ19" i="565"/>
  <c r="EY19" i="565"/>
  <c r="EX19" i="565"/>
  <c r="EW19" i="565"/>
  <c r="FA18" i="565"/>
  <c r="EZ18" i="565"/>
  <c r="EY18" i="565"/>
  <c r="EX18" i="565"/>
  <c r="EW18" i="565"/>
  <c r="FA17" i="565"/>
  <c r="EZ17" i="565"/>
  <c r="EY17" i="565"/>
  <c r="EX17" i="565"/>
  <c r="EW17" i="565"/>
  <c r="FA16" i="565"/>
  <c r="EZ16" i="565"/>
  <c r="EY16" i="565"/>
  <c r="EX16" i="565"/>
  <c r="EW16" i="565"/>
  <c r="FA15" i="565"/>
  <c r="EZ15" i="565"/>
  <c r="EY15" i="565"/>
  <c r="EX15" i="565"/>
  <c r="EW15" i="565"/>
  <c r="FA14" i="565"/>
  <c r="EZ14" i="565"/>
  <c r="EY14" i="565"/>
  <c r="EX14" i="565"/>
  <c r="EW14" i="565"/>
  <c r="FA13" i="565"/>
  <c r="EZ13" i="565"/>
  <c r="EY13" i="565"/>
  <c r="EX13" i="565"/>
  <c r="EW13" i="565"/>
  <c r="FA12" i="565"/>
  <c r="EZ12" i="565"/>
  <c r="EY12" i="565"/>
  <c r="EX12" i="565"/>
  <c r="EW12" i="565"/>
  <c r="FA11" i="565"/>
  <c r="EZ11" i="565"/>
  <c r="EY11" i="565"/>
  <c r="EX11" i="565"/>
  <c r="EW11" i="565"/>
  <c r="FA10" i="565"/>
  <c r="EZ10" i="565"/>
  <c r="EY10" i="565"/>
  <c r="EX10" i="565"/>
  <c r="EW10" i="565"/>
  <c r="FA9" i="565"/>
  <c r="EZ9" i="565"/>
  <c r="EY9" i="565"/>
  <c r="EX9" i="565"/>
  <c r="EW9" i="565"/>
  <c r="FA8" i="565"/>
  <c r="EZ8" i="565"/>
  <c r="EY8" i="565"/>
  <c r="EX8" i="565"/>
  <c r="EW8" i="565"/>
  <c r="FA7" i="565"/>
  <c r="EZ7" i="565"/>
  <c r="EY7" i="565"/>
  <c r="EX7" i="565"/>
  <c r="EW7" i="565"/>
  <c r="FA6" i="565"/>
  <c r="EZ6" i="565"/>
  <c r="EY6" i="565"/>
  <c r="EX6" i="565"/>
  <c r="EW6" i="565"/>
  <c r="FA5" i="565"/>
  <c r="EZ5" i="565"/>
  <c r="EY5" i="565"/>
  <c r="EX5" i="565"/>
  <c r="EW5" i="565"/>
  <c r="FA3" i="565"/>
  <c r="EZ3" i="565"/>
  <c r="EY3" i="565"/>
  <c r="EX3" i="565"/>
  <c r="EW3" i="565"/>
  <c r="EU163" i="565"/>
  <c r="ET163" i="565"/>
  <c r="ES163" i="565"/>
  <c r="ER163" i="565"/>
  <c r="EQ163" i="565"/>
  <c r="EU162" i="565"/>
  <c r="ET162" i="565"/>
  <c r="ES162" i="565"/>
  <c r="ER162" i="565"/>
  <c r="EQ162" i="565"/>
  <c r="EU161" i="565"/>
  <c r="ET161" i="565"/>
  <c r="ES161" i="565"/>
  <c r="ER161" i="565"/>
  <c r="EQ161" i="565"/>
  <c r="EU160" i="565"/>
  <c r="ET160" i="565"/>
  <c r="ES160" i="565"/>
  <c r="ER160" i="565"/>
  <c r="EQ160" i="565"/>
  <c r="EU159" i="565"/>
  <c r="ET159" i="565"/>
  <c r="ES159" i="565"/>
  <c r="ER159" i="565"/>
  <c r="EQ159" i="565"/>
  <c r="EU158" i="565"/>
  <c r="ET158" i="565"/>
  <c r="ES158" i="565"/>
  <c r="ER158" i="565"/>
  <c r="EQ158" i="565"/>
  <c r="EU157" i="565"/>
  <c r="ET157" i="565"/>
  <c r="ES157" i="565"/>
  <c r="ER157" i="565"/>
  <c r="EQ157" i="565"/>
  <c r="EU156" i="565"/>
  <c r="ET156" i="565"/>
  <c r="ES156" i="565"/>
  <c r="ER156" i="565"/>
  <c r="EQ156" i="565"/>
  <c r="EU155" i="565"/>
  <c r="ET155" i="565"/>
  <c r="ES155" i="565"/>
  <c r="ER155" i="565"/>
  <c r="EQ155" i="565"/>
  <c r="EU154" i="565"/>
  <c r="ET154" i="565"/>
  <c r="ES154" i="565"/>
  <c r="ER154" i="565"/>
  <c r="EQ154" i="565"/>
  <c r="EU153" i="565"/>
  <c r="ET153" i="565"/>
  <c r="ES153" i="565"/>
  <c r="ER153" i="565"/>
  <c r="EQ153" i="565"/>
  <c r="EU152" i="565"/>
  <c r="ET152" i="565"/>
  <c r="ES152" i="565"/>
  <c r="ER152" i="565"/>
  <c r="EQ152" i="565"/>
  <c r="EU151" i="565"/>
  <c r="ET151" i="565"/>
  <c r="ES151" i="565"/>
  <c r="ER151" i="565"/>
  <c r="EQ151" i="565"/>
  <c r="EU150" i="565"/>
  <c r="ET150" i="565"/>
  <c r="ES150" i="565"/>
  <c r="ER150" i="565"/>
  <c r="EQ150" i="565"/>
  <c r="EU149" i="565"/>
  <c r="ET149" i="565"/>
  <c r="ES149" i="565"/>
  <c r="ER149" i="565"/>
  <c r="EQ149" i="565"/>
  <c r="EU148" i="565"/>
  <c r="ET148" i="565"/>
  <c r="ES148" i="565"/>
  <c r="ER148" i="565"/>
  <c r="EQ148" i="565"/>
  <c r="EU147" i="565"/>
  <c r="ET147" i="565"/>
  <c r="ES147" i="565"/>
  <c r="ER147" i="565"/>
  <c r="EQ147" i="565"/>
  <c r="EU146" i="565"/>
  <c r="ET146" i="565"/>
  <c r="ES146" i="565"/>
  <c r="ER146" i="565"/>
  <c r="EQ146" i="565"/>
  <c r="EU145" i="565"/>
  <c r="ET145" i="565"/>
  <c r="ES145" i="565"/>
  <c r="ER145" i="565"/>
  <c r="EQ145" i="565"/>
  <c r="EU144" i="565"/>
  <c r="ET144" i="565"/>
  <c r="ES144" i="565"/>
  <c r="ER144" i="565"/>
  <c r="EQ144" i="565"/>
  <c r="EU143" i="565"/>
  <c r="ET143" i="565"/>
  <c r="ES143" i="565"/>
  <c r="ER143" i="565"/>
  <c r="EQ143" i="565"/>
  <c r="EU142" i="565"/>
  <c r="ET142" i="565"/>
  <c r="ES142" i="565"/>
  <c r="ER142" i="565"/>
  <c r="EQ142" i="565"/>
  <c r="EU141" i="565"/>
  <c r="ET141" i="565"/>
  <c r="ES141" i="565"/>
  <c r="ER141" i="565"/>
  <c r="EQ141" i="565"/>
  <c r="EU140" i="565"/>
  <c r="ET140" i="565"/>
  <c r="ES140" i="565"/>
  <c r="ER140" i="565"/>
  <c r="EQ140" i="565"/>
  <c r="EU139" i="565"/>
  <c r="ET139" i="565"/>
  <c r="ES139" i="565"/>
  <c r="ER139" i="565"/>
  <c r="EQ139" i="565"/>
  <c r="EU138" i="565"/>
  <c r="ET138" i="565"/>
  <c r="ES138" i="565"/>
  <c r="ER138" i="565"/>
  <c r="EQ138" i="565"/>
  <c r="EU137" i="565"/>
  <c r="ET137" i="565"/>
  <c r="ES137" i="565"/>
  <c r="ER137" i="565"/>
  <c r="EQ137" i="565"/>
  <c r="EU136" i="565"/>
  <c r="ET136" i="565"/>
  <c r="ES136" i="565"/>
  <c r="ER136" i="565"/>
  <c r="EQ136" i="565"/>
  <c r="EU135" i="565"/>
  <c r="ET135" i="565"/>
  <c r="ES135" i="565"/>
  <c r="ER135" i="565"/>
  <c r="EQ135" i="565"/>
  <c r="EU134" i="565"/>
  <c r="ET134" i="565"/>
  <c r="ES134" i="565"/>
  <c r="ER134" i="565"/>
  <c r="EQ134" i="565"/>
  <c r="EU133" i="565"/>
  <c r="ET133" i="565"/>
  <c r="ES133" i="565"/>
  <c r="ER133" i="565"/>
  <c r="EQ133" i="565"/>
  <c r="EU132" i="565"/>
  <c r="ET132" i="565"/>
  <c r="ES132" i="565"/>
  <c r="ER132" i="565"/>
  <c r="EQ132" i="565"/>
  <c r="EU131" i="565"/>
  <c r="ET131" i="565"/>
  <c r="ES131" i="565"/>
  <c r="ER131" i="565"/>
  <c r="EQ131" i="565"/>
  <c r="EU130" i="565"/>
  <c r="ET130" i="565"/>
  <c r="ES130" i="565"/>
  <c r="ER130" i="565"/>
  <c r="EQ130" i="565"/>
  <c r="EU129" i="565"/>
  <c r="ET129" i="565"/>
  <c r="ES129" i="565"/>
  <c r="ER129" i="565"/>
  <c r="EQ129" i="565"/>
  <c r="EU128" i="565"/>
  <c r="ET128" i="565"/>
  <c r="ES128" i="565"/>
  <c r="ER128" i="565"/>
  <c r="EQ128" i="565"/>
  <c r="EU127" i="565"/>
  <c r="ET127" i="565"/>
  <c r="ES127" i="565"/>
  <c r="ER127" i="565"/>
  <c r="EQ127" i="565"/>
  <c r="EU126" i="565"/>
  <c r="ET126" i="565"/>
  <c r="ES126" i="565"/>
  <c r="ER126" i="565"/>
  <c r="EQ126" i="565"/>
  <c r="EU125" i="565"/>
  <c r="ET125" i="565"/>
  <c r="ES125" i="565"/>
  <c r="ER125" i="565"/>
  <c r="EQ125" i="565"/>
  <c r="EU124" i="565"/>
  <c r="ET124" i="565"/>
  <c r="ES124" i="565"/>
  <c r="ER124" i="565"/>
  <c r="EQ124" i="565"/>
  <c r="EU123" i="565"/>
  <c r="ET123" i="565"/>
  <c r="ES123" i="565"/>
  <c r="ER123" i="565"/>
  <c r="EQ123" i="565"/>
  <c r="EU122" i="565"/>
  <c r="ET122" i="565"/>
  <c r="ES122" i="565"/>
  <c r="ER122" i="565"/>
  <c r="EQ122" i="565"/>
  <c r="EU121" i="565"/>
  <c r="ET121" i="565"/>
  <c r="ES121" i="565"/>
  <c r="ER121" i="565"/>
  <c r="EQ121" i="565"/>
  <c r="EU120" i="565"/>
  <c r="ET120" i="565"/>
  <c r="ES120" i="565"/>
  <c r="ER120" i="565"/>
  <c r="EQ120" i="565"/>
  <c r="EU119" i="565"/>
  <c r="ET119" i="565"/>
  <c r="ES119" i="565"/>
  <c r="ER119" i="565"/>
  <c r="EQ119" i="565"/>
  <c r="EU118" i="565"/>
  <c r="ET118" i="565"/>
  <c r="ES118" i="565"/>
  <c r="ER118" i="565"/>
  <c r="EQ118" i="565"/>
  <c r="EU117" i="565"/>
  <c r="ET117" i="565"/>
  <c r="ES117" i="565"/>
  <c r="ER117" i="565"/>
  <c r="EQ117" i="565"/>
  <c r="EU116" i="565"/>
  <c r="ET116" i="565"/>
  <c r="ES116" i="565"/>
  <c r="ER116" i="565"/>
  <c r="EQ116" i="565"/>
  <c r="EU115" i="565"/>
  <c r="ET115" i="565"/>
  <c r="ES115" i="565"/>
  <c r="ER115" i="565"/>
  <c r="EQ115" i="565"/>
  <c r="EU114" i="565"/>
  <c r="ET114" i="565"/>
  <c r="ES114" i="565"/>
  <c r="ER114" i="565"/>
  <c r="EQ114" i="565"/>
  <c r="EU113" i="565"/>
  <c r="ET113" i="565"/>
  <c r="ES113" i="565"/>
  <c r="ER113" i="565"/>
  <c r="EQ113" i="565"/>
  <c r="EU112" i="565"/>
  <c r="ET112" i="565"/>
  <c r="ES112" i="565"/>
  <c r="ER112" i="565"/>
  <c r="EQ112" i="565"/>
  <c r="EU111" i="565"/>
  <c r="ET111" i="565"/>
  <c r="ES111" i="565"/>
  <c r="ER111" i="565"/>
  <c r="EQ111" i="565"/>
  <c r="EU110" i="565"/>
  <c r="ET110" i="565"/>
  <c r="ES110" i="565"/>
  <c r="ER110" i="565"/>
  <c r="EQ110" i="565"/>
  <c r="EU109" i="565"/>
  <c r="ET109" i="565"/>
  <c r="ES109" i="565"/>
  <c r="ER109" i="565"/>
  <c r="EQ109" i="565"/>
  <c r="EU108" i="565"/>
  <c r="ET108" i="565"/>
  <c r="ES108" i="565"/>
  <c r="ER108" i="565"/>
  <c r="EQ108" i="565"/>
  <c r="EU107" i="565"/>
  <c r="ET107" i="565"/>
  <c r="ES107" i="565"/>
  <c r="ER107" i="565"/>
  <c r="EQ107" i="565"/>
  <c r="EU106" i="565"/>
  <c r="ET106" i="565"/>
  <c r="ES106" i="565"/>
  <c r="ER106" i="565"/>
  <c r="EQ106" i="565"/>
  <c r="EU105" i="565"/>
  <c r="ET105" i="565"/>
  <c r="ES105" i="565"/>
  <c r="ER105" i="565"/>
  <c r="EQ105" i="565"/>
  <c r="EU104" i="565"/>
  <c r="ET104" i="565"/>
  <c r="ES104" i="565"/>
  <c r="ER104" i="565"/>
  <c r="EQ104" i="565"/>
  <c r="EU103" i="565"/>
  <c r="ET103" i="565"/>
  <c r="ES103" i="565"/>
  <c r="ER103" i="565"/>
  <c r="EQ103" i="565"/>
  <c r="EU102" i="565"/>
  <c r="ET102" i="565"/>
  <c r="ES102" i="565"/>
  <c r="ER102" i="565"/>
  <c r="EQ102" i="565"/>
  <c r="EU101" i="565"/>
  <c r="ET101" i="565"/>
  <c r="ES101" i="565"/>
  <c r="ER101" i="565"/>
  <c r="EQ101" i="565"/>
  <c r="EU100" i="565"/>
  <c r="ET100" i="565"/>
  <c r="ES100" i="565"/>
  <c r="ER100" i="565"/>
  <c r="EQ100" i="565"/>
  <c r="EU99" i="565"/>
  <c r="ET99" i="565"/>
  <c r="ES99" i="565"/>
  <c r="ER99" i="565"/>
  <c r="EQ99" i="565"/>
  <c r="EU98" i="565"/>
  <c r="ET98" i="565"/>
  <c r="ES98" i="565"/>
  <c r="ER98" i="565"/>
  <c r="EQ98" i="565"/>
  <c r="EU97" i="565"/>
  <c r="ET97" i="565"/>
  <c r="ES97" i="565"/>
  <c r="ER97" i="565"/>
  <c r="EQ97" i="565"/>
  <c r="EU96" i="565"/>
  <c r="ET96" i="565"/>
  <c r="ES96" i="565"/>
  <c r="ER96" i="565"/>
  <c r="EQ96" i="565"/>
  <c r="EU95" i="565"/>
  <c r="ET95" i="565"/>
  <c r="ES95" i="565"/>
  <c r="ER95" i="565"/>
  <c r="EQ95" i="565"/>
  <c r="EU94" i="565"/>
  <c r="ET94" i="565"/>
  <c r="ES94" i="565"/>
  <c r="ER94" i="565"/>
  <c r="EQ94" i="565"/>
  <c r="EU93" i="565"/>
  <c r="ET93" i="565"/>
  <c r="ES93" i="565"/>
  <c r="ER93" i="565"/>
  <c r="EQ93" i="565"/>
  <c r="EU92" i="565"/>
  <c r="ET92" i="565"/>
  <c r="ES92" i="565"/>
  <c r="ER92" i="565"/>
  <c r="EQ92" i="565"/>
  <c r="EU91" i="565"/>
  <c r="ET91" i="565"/>
  <c r="ES91" i="565"/>
  <c r="ER91" i="565"/>
  <c r="EQ91" i="565"/>
  <c r="EU90" i="565"/>
  <c r="ET90" i="565"/>
  <c r="ES90" i="565"/>
  <c r="ER90" i="565"/>
  <c r="EQ90" i="565"/>
  <c r="EU89" i="565"/>
  <c r="ET89" i="565"/>
  <c r="ES89" i="565"/>
  <c r="ER89" i="565"/>
  <c r="EQ89" i="565"/>
  <c r="EU88" i="565"/>
  <c r="ET88" i="565"/>
  <c r="ES88" i="565"/>
  <c r="ER88" i="565"/>
  <c r="EQ88" i="565"/>
  <c r="EU87" i="565"/>
  <c r="ET87" i="565"/>
  <c r="ES87" i="565"/>
  <c r="ER87" i="565"/>
  <c r="EQ87" i="565"/>
  <c r="EU86" i="565"/>
  <c r="ET86" i="565"/>
  <c r="ES86" i="565"/>
  <c r="ER86" i="565"/>
  <c r="EQ86" i="565"/>
  <c r="EU85" i="565"/>
  <c r="ET85" i="565"/>
  <c r="ES85" i="565"/>
  <c r="ER85" i="565"/>
  <c r="EQ85" i="565"/>
  <c r="EU84" i="565"/>
  <c r="ET84" i="565"/>
  <c r="ES84" i="565"/>
  <c r="ER84" i="565"/>
  <c r="EQ84" i="565"/>
  <c r="EU83" i="565"/>
  <c r="ET83" i="565"/>
  <c r="ES83" i="565"/>
  <c r="ER83" i="565"/>
  <c r="EQ83" i="565"/>
  <c r="EU82" i="565"/>
  <c r="ET82" i="565"/>
  <c r="ES82" i="565"/>
  <c r="ER82" i="565"/>
  <c r="EQ82" i="565"/>
  <c r="EU81" i="565"/>
  <c r="ET81" i="565"/>
  <c r="ES81" i="565"/>
  <c r="ER81" i="565"/>
  <c r="EQ81" i="565"/>
  <c r="EU80" i="565"/>
  <c r="ET80" i="565"/>
  <c r="ES80" i="565"/>
  <c r="ER80" i="565"/>
  <c r="EQ80" i="565"/>
  <c r="EU79" i="565"/>
  <c r="ET79" i="565"/>
  <c r="ES79" i="565"/>
  <c r="ER79" i="565"/>
  <c r="EQ79" i="565"/>
  <c r="EU78" i="565"/>
  <c r="ET78" i="565"/>
  <c r="ES78" i="565"/>
  <c r="ER78" i="565"/>
  <c r="EQ78" i="565"/>
  <c r="EU77" i="565"/>
  <c r="ET77" i="565"/>
  <c r="ES77" i="565"/>
  <c r="ER77" i="565"/>
  <c r="EQ77" i="565"/>
  <c r="EU76" i="565"/>
  <c r="ET76" i="565"/>
  <c r="ES76" i="565"/>
  <c r="ER76" i="565"/>
  <c r="EQ76" i="565"/>
  <c r="EU75" i="565"/>
  <c r="ET75" i="565"/>
  <c r="ES75" i="565"/>
  <c r="ER75" i="565"/>
  <c r="EQ75" i="565"/>
  <c r="EU74" i="565"/>
  <c r="ET74" i="565"/>
  <c r="ES74" i="565"/>
  <c r="ER74" i="565"/>
  <c r="EQ74" i="565"/>
  <c r="EU73" i="565"/>
  <c r="ET73" i="565"/>
  <c r="ES73" i="565"/>
  <c r="ER73" i="565"/>
  <c r="EQ73" i="565"/>
  <c r="EU72" i="565"/>
  <c r="ET72" i="565"/>
  <c r="ES72" i="565"/>
  <c r="ER72" i="565"/>
  <c r="EQ72" i="565"/>
  <c r="EU71" i="565"/>
  <c r="ET71" i="565"/>
  <c r="ES71" i="565"/>
  <c r="ER71" i="565"/>
  <c r="EQ71" i="565"/>
  <c r="EU70" i="565"/>
  <c r="ET70" i="565"/>
  <c r="ES70" i="565"/>
  <c r="ER70" i="565"/>
  <c r="EQ70" i="565"/>
  <c r="EU69" i="565"/>
  <c r="ET69" i="565"/>
  <c r="ES69" i="565"/>
  <c r="ER69" i="565"/>
  <c r="EQ69" i="565"/>
  <c r="EU68" i="565"/>
  <c r="ET68" i="565"/>
  <c r="ES68" i="565"/>
  <c r="ER68" i="565"/>
  <c r="EQ68" i="565"/>
  <c r="EU67" i="565"/>
  <c r="ET67" i="565"/>
  <c r="ES67" i="565"/>
  <c r="ER67" i="565"/>
  <c r="EQ67" i="565"/>
  <c r="EU66" i="565"/>
  <c r="ET66" i="565"/>
  <c r="ES66" i="565"/>
  <c r="ER66" i="565"/>
  <c r="EQ66" i="565"/>
  <c r="EU65" i="565"/>
  <c r="ET65" i="565"/>
  <c r="ES65" i="565"/>
  <c r="ER65" i="565"/>
  <c r="EQ65" i="565"/>
  <c r="EU64" i="565"/>
  <c r="ET64" i="565"/>
  <c r="ES64" i="565"/>
  <c r="ER64" i="565"/>
  <c r="EQ64" i="565"/>
  <c r="EU63" i="565"/>
  <c r="ET63" i="565"/>
  <c r="ES63" i="565"/>
  <c r="ER63" i="565"/>
  <c r="EQ63" i="565"/>
  <c r="EU62" i="565"/>
  <c r="ET62" i="565"/>
  <c r="ES62" i="565"/>
  <c r="ER62" i="565"/>
  <c r="EQ62" i="565"/>
  <c r="EU61" i="565"/>
  <c r="ET61" i="565"/>
  <c r="ES61" i="565"/>
  <c r="ER61" i="565"/>
  <c r="EQ61" i="565"/>
  <c r="EU60" i="565"/>
  <c r="ET60" i="565"/>
  <c r="ES60" i="565"/>
  <c r="ER60" i="565"/>
  <c r="EQ60" i="565"/>
  <c r="EU59" i="565"/>
  <c r="ET59" i="565"/>
  <c r="ES59" i="565"/>
  <c r="ER59" i="565"/>
  <c r="EQ59" i="565"/>
  <c r="EU58" i="565"/>
  <c r="ET58" i="565"/>
  <c r="ES58" i="565"/>
  <c r="ER58" i="565"/>
  <c r="EQ58" i="565"/>
  <c r="EU57" i="565"/>
  <c r="ET57" i="565"/>
  <c r="ES57" i="565"/>
  <c r="ER57" i="565"/>
  <c r="EQ57" i="565"/>
  <c r="EU56" i="565"/>
  <c r="ET56" i="565"/>
  <c r="ES56" i="565"/>
  <c r="ER56" i="565"/>
  <c r="EQ56" i="565"/>
  <c r="EU55" i="565"/>
  <c r="ET55" i="565"/>
  <c r="ES55" i="565"/>
  <c r="ER55" i="565"/>
  <c r="EQ55" i="565"/>
  <c r="EU54" i="565"/>
  <c r="ET54" i="565"/>
  <c r="ES54" i="565"/>
  <c r="ER54" i="565"/>
  <c r="EQ54" i="565"/>
  <c r="EU53" i="565"/>
  <c r="ET53" i="565"/>
  <c r="ES53" i="565"/>
  <c r="ER53" i="565"/>
  <c r="EQ53" i="565"/>
  <c r="EU52" i="565"/>
  <c r="ET52" i="565"/>
  <c r="ES52" i="565"/>
  <c r="ER52" i="565"/>
  <c r="EQ52" i="565"/>
  <c r="EU51" i="565"/>
  <c r="ET51" i="565"/>
  <c r="ES51" i="565"/>
  <c r="ER51" i="565"/>
  <c r="EQ51" i="565"/>
  <c r="EU50" i="565"/>
  <c r="ET50" i="565"/>
  <c r="ES50" i="565"/>
  <c r="ER50" i="565"/>
  <c r="EQ50" i="565"/>
  <c r="EU49" i="565"/>
  <c r="ET49" i="565"/>
  <c r="ES49" i="565"/>
  <c r="ER49" i="565"/>
  <c r="EQ49" i="565"/>
  <c r="EU48" i="565"/>
  <c r="ET48" i="565"/>
  <c r="ES48" i="565"/>
  <c r="ER48" i="565"/>
  <c r="EQ48" i="565"/>
  <c r="EU47" i="565"/>
  <c r="ET47" i="565"/>
  <c r="ES47" i="565"/>
  <c r="ER47" i="565"/>
  <c r="EQ47" i="565"/>
  <c r="EU46" i="565"/>
  <c r="ET46" i="565"/>
  <c r="ES46" i="565"/>
  <c r="ER46" i="565"/>
  <c r="EQ46" i="565"/>
  <c r="EU45" i="565"/>
  <c r="ET45" i="565"/>
  <c r="ES45" i="565"/>
  <c r="ER45" i="565"/>
  <c r="EQ45" i="565"/>
  <c r="EU44" i="565"/>
  <c r="ET44" i="565"/>
  <c r="ES44" i="565"/>
  <c r="ER44" i="565"/>
  <c r="EQ44" i="565"/>
  <c r="EU43" i="565"/>
  <c r="ET43" i="565"/>
  <c r="ES43" i="565"/>
  <c r="ER43" i="565"/>
  <c r="EQ43" i="565"/>
  <c r="EU42" i="565"/>
  <c r="ET42" i="565"/>
  <c r="ES42" i="565"/>
  <c r="ER42" i="565"/>
  <c r="EQ42" i="565"/>
  <c r="EU41" i="565"/>
  <c r="ET41" i="565"/>
  <c r="ES41" i="565"/>
  <c r="ER41" i="565"/>
  <c r="EQ41" i="565"/>
  <c r="EU40" i="565"/>
  <c r="ET40" i="565"/>
  <c r="ES40" i="565"/>
  <c r="ER40" i="565"/>
  <c r="EQ40" i="565"/>
  <c r="EU39" i="565"/>
  <c r="ET39" i="565"/>
  <c r="ES39" i="565"/>
  <c r="ER39" i="565"/>
  <c r="EQ39" i="565"/>
  <c r="EU38" i="565"/>
  <c r="ET38" i="565"/>
  <c r="ES38" i="565"/>
  <c r="ER38" i="565"/>
  <c r="EQ38" i="565"/>
  <c r="EU37" i="565"/>
  <c r="ET37" i="565"/>
  <c r="ES37" i="565"/>
  <c r="ER37" i="565"/>
  <c r="EQ37" i="565"/>
  <c r="EU36" i="565"/>
  <c r="ET36" i="565"/>
  <c r="ES36" i="565"/>
  <c r="ER36" i="565"/>
  <c r="EQ36" i="565"/>
  <c r="EU35" i="565"/>
  <c r="ET35" i="565"/>
  <c r="ES35" i="565"/>
  <c r="ER35" i="565"/>
  <c r="EQ35" i="565"/>
  <c r="EU34" i="565"/>
  <c r="ET34" i="565"/>
  <c r="ES34" i="565"/>
  <c r="ER34" i="565"/>
  <c r="EQ34" i="565"/>
  <c r="EU33" i="565"/>
  <c r="ET33" i="565"/>
  <c r="ES33" i="565"/>
  <c r="ER33" i="565"/>
  <c r="EQ33" i="565"/>
  <c r="EU32" i="565"/>
  <c r="ET32" i="565"/>
  <c r="ES32" i="565"/>
  <c r="ER32" i="565"/>
  <c r="EQ32" i="565"/>
  <c r="EU31" i="565"/>
  <c r="ET31" i="565"/>
  <c r="ES31" i="565"/>
  <c r="ER31" i="565"/>
  <c r="EQ31" i="565"/>
  <c r="EU30" i="565"/>
  <c r="ET30" i="565"/>
  <c r="ES30" i="565"/>
  <c r="ER30" i="565"/>
  <c r="EQ30" i="565"/>
  <c r="EU29" i="565"/>
  <c r="ET29" i="565"/>
  <c r="ES29" i="565"/>
  <c r="ER29" i="565"/>
  <c r="EQ29" i="565"/>
  <c r="EU28" i="565"/>
  <c r="ET28" i="565"/>
  <c r="ES28" i="565"/>
  <c r="ER28" i="565"/>
  <c r="EQ28" i="565"/>
  <c r="EU27" i="565"/>
  <c r="ET27" i="565"/>
  <c r="ES27" i="565"/>
  <c r="ER27" i="565"/>
  <c r="EQ27" i="565"/>
  <c r="EU26" i="565"/>
  <c r="ET26" i="565"/>
  <c r="ES26" i="565"/>
  <c r="ER26" i="565"/>
  <c r="EQ26" i="565"/>
  <c r="EU25" i="565"/>
  <c r="ET25" i="565"/>
  <c r="ES25" i="565"/>
  <c r="ER25" i="565"/>
  <c r="EQ25" i="565"/>
  <c r="EU24" i="565"/>
  <c r="ET24" i="565"/>
  <c r="ES24" i="565"/>
  <c r="ER24" i="565"/>
  <c r="EQ24" i="565"/>
  <c r="EU23" i="565"/>
  <c r="ET23" i="565"/>
  <c r="ES23" i="565"/>
  <c r="ER23" i="565"/>
  <c r="EQ23" i="565"/>
  <c r="EU22" i="565"/>
  <c r="ET22" i="565"/>
  <c r="ES22" i="565"/>
  <c r="ER22" i="565"/>
  <c r="EQ22" i="565"/>
  <c r="EU21" i="565"/>
  <c r="ET21" i="565"/>
  <c r="ES21" i="565"/>
  <c r="ER21" i="565"/>
  <c r="EQ21" i="565"/>
  <c r="EU20" i="565"/>
  <c r="ET20" i="565"/>
  <c r="ES20" i="565"/>
  <c r="ER20" i="565"/>
  <c r="EQ20" i="565"/>
  <c r="EU19" i="565"/>
  <c r="ET19" i="565"/>
  <c r="ES19" i="565"/>
  <c r="ER19" i="565"/>
  <c r="EQ19" i="565"/>
  <c r="EU18" i="565"/>
  <c r="ET18" i="565"/>
  <c r="ES18" i="565"/>
  <c r="ER18" i="565"/>
  <c r="EQ18" i="565"/>
  <c r="EU17" i="565"/>
  <c r="ET17" i="565"/>
  <c r="ES17" i="565"/>
  <c r="ER17" i="565"/>
  <c r="EQ17" i="565"/>
  <c r="EU16" i="565"/>
  <c r="ET16" i="565"/>
  <c r="ES16" i="565"/>
  <c r="ER16" i="565"/>
  <c r="EQ16" i="565"/>
  <c r="EU15" i="565"/>
  <c r="ET15" i="565"/>
  <c r="ES15" i="565"/>
  <c r="ER15" i="565"/>
  <c r="EQ15" i="565"/>
  <c r="EU14" i="565"/>
  <c r="ET14" i="565"/>
  <c r="ES14" i="565"/>
  <c r="ER14" i="565"/>
  <c r="EQ14" i="565"/>
  <c r="EU13" i="565"/>
  <c r="ET13" i="565"/>
  <c r="ES13" i="565"/>
  <c r="ER13" i="565"/>
  <c r="EQ13" i="565"/>
  <c r="EU12" i="565"/>
  <c r="ET12" i="565"/>
  <c r="ES12" i="565"/>
  <c r="ER12" i="565"/>
  <c r="EQ12" i="565"/>
  <c r="EU11" i="565"/>
  <c r="ET11" i="565"/>
  <c r="ES11" i="565"/>
  <c r="ER11" i="565"/>
  <c r="EQ11" i="565"/>
  <c r="EU10" i="565"/>
  <c r="ET10" i="565"/>
  <c r="ES10" i="565"/>
  <c r="ER10" i="565"/>
  <c r="EQ10" i="565"/>
  <c r="EU9" i="565"/>
  <c r="ET9" i="565"/>
  <c r="ES9" i="565"/>
  <c r="ER9" i="565"/>
  <c r="EQ9" i="565"/>
  <c r="EU8" i="565"/>
  <c r="ET8" i="565"/>
  <c r="ES8" i="565"/>
  <c r="ER8" i="565"/>
  <c r="EQ8" i="565"/>
  <c r="EU7" i="565"/>
  <c r="ET7" i="565"/>
  <c r="ES7" i="565"/>
  <c r="ER7" i="565"/>
  <c r="EQ7" i="565"/>
  <c r="EU6" i="565"/>
  <c r="ET6" i="565"/>
  <c r="ES6" i="565"/>
  <c r="ER6" i="565"/>
  <c r="EQ6" i="565"/>
  <c r="EU5" i="565"/>
  <c r="ET5" i="565"/>
  <c r="ES5" i="565"/>
  <c r="ER5" i="565"/>
  <c r="EQ5" i="565"/>
  <c r="EU3" i="565"/>
  <c r="ET3" i="565"/>
  <c r="ES3" i="565"/>
  <c r="ER3" i="565"/>
  <c r="EQ3" i="565"/>
  <c r="EO163" i="565"/>
  <c r="EN163" i="565"/>
  <c r="EM163" i="565"/>
  <c r="EL163" i="565"/>
  <c r="EK163" i="565"/>
  <c r="EO162" i="565"/>
  <c r="EN162" i="565"/>
  <c r="EM162" i="565"/>
  <c r="EL162" i="565"/>
  <c r="EK162" i="565"/>
  <c r="EO161" i="565"/>
  <c r="EN161" i="565"/>
  <c r="EM161" i="565"/>
  <c r="EL161" i="565"/>
  <c r="EK161" i="565"/>
  <c r="EO160" i="565"/>
  <c r="EN160" i="565"/>
  <c r="EM160" i="565"/>
  <c r="EL160" i="565"/>
  <c r="EK160" i="565"/>
  <c r="EO159" i="565"/>
  <c r="EN159" i="565"/>
  <c r="EM159" i="565"/>
  <c r="EL159" i="565"/>
  <c r="EK159" i="565"/>
  <c r="EO158" i="565"/>
  <c r="EN158" i="565"/>
  <c r="EM158" i="565"/>
  <c r="EL158" i="565"/>
  <c r="EK158" i="565"/>
  <c r="EO157" i="565"/>
  <c r="EN157" i="565"/>
  <c r="EM157" i="565"/>
  <c r="EL157" i="565"/>
  <c r="EK157" i="565"/>
  <c r="EO156" i="565"/>
  <c r="EN156" i="565"/>
  <c r="EM156" i="565"/>
  <c r="EL156" i="565"/>
  <c r="EK156" i="565"/>
  <c r="EO155" i="565"/>
  <c r="EN155" i="565"/>
  <c r="EM155" i="565"/>
  <c r="EL155" i="565"/>
  <c r="EK155" i="565"/>
  <c r="EO154" i="565"/>
  <c r="EN154" i="565"/>
  <c r="EM154" i="565"/>
  <c r="EL154" i="565"/>
  <c r="EK154" i="565"/>
  <c r="EO153" i="565"/>
  <c r="EN153" i="565"/>
  <c r="EM153" i="565"/>
  <c r="EL153" i="565"/>
  <c r="EK153" i="565"/>
  <c r="EO152" i="565"/>
  <c r="EN152" i="565"/>
  <c r="EM152" i="565"/>
  <c r="EL152" i="565"/>
  <c r="EK152" i="565"/>
  <c r="EO151" i="565"/>
  <c r="EN151" i="565"/>
  <c r="EM151" i="565"/>
  <c r="EL151" i="565"/>
  <c r="EK151" i="565"/>
  <c r="EO150" i="565"/>
  <c r="EN150" i="565"/>
  <c r="EM150" i="565"/>
  <c r="EL150" i="565"/>
  <c r="EK150" i="565"/>
  <c r="EO149" i="565"/>
  <c r="EN149" i="565"/>
  <c r="EM149" i="565"/>
  <c r="EL149" i="565"/>
  <c r="EK149" i="565"/>
  <c r="EO148" i="565"/>
  <c r="EN148" i="565"/>
  <c r="EM148" i="565"/>
  <c r="EL148" i="565"/>
  <c r="EK148" i="565"/>
  <c r="EO147" i="565"/>
  <c r="EN147" i="565"/>
  <c r="EM147" i="565"/>
  <c r="EL147" i="565"/>
  <c r="EK147" i="565"/>
  <c r="EO146" i="565"/>
  <c r="EN146" i="565"/>
  <c r="EM146" i="565"/>
  <c r="EL146" i="565"/>
  <c r="EK146" i="565"/>
  <c r="EO145" i="565"/>
  <c r="EN145" i="565"/>
  <c r="EM145" i="565"/>
  <c r="EL145" i="565"/>
  <c r="EK145" i="565"/>
  <c r="EO144" i="565"/>
  <c r="EN144" i="565"/>
  <c r="EM144" i="565"/>
  <c r="EL144" i="565"/>
  <c r="EK144" i="565"/>
  <c r="EO143" i="565"/>
  <c r="EN143" i="565"/>
  <c r="EM143" i="565"/>
  <c r="EL143" i="565"/>
  <c r="EK143" i="565"/>
  <c r="EO142" i="565"/>
  <c r="EN142" i="565"/>
  <c r="EM142" i="565"/>
  <c r="EL142" i="565"/>
  <c r="EK142" i="565"/>
  <c r="EO141" i="565"/>
  <c r="EN141" i="565"/>
  <c r="EM141" i="565"/>
  <c r="EL141" i="565"/>
  <c r="EK141" i="565"/>
  <c r="EO140" i="565"/>
  <c r="EN140" i="565"/>
  <c r="EM140" i="565"/>
  <c r="EL140" i="565"/>
  <c r="EK140" i="565"/>
  <c r="EO139" i="565"/>
  <c r="EN139" i="565"/>
  <c r="EM139" i="565"/>
  <c r="EL139" i="565"/>
  <c r="EK139" i="565"/>
  <c r="EO138" i="565"/>
  <c r="EN138" i="565"/>
  <c r="EM138" i="565"/>
  <c r="EL138" i="565"/>
  <c r="EK138" i="565"/>
  <c r="EO137" i="565"/>
  <c r="EN137" i="565"/>
  <c r="EM137" i="565"/>
  <c r="EL137" i="565"/>
  <c r="EK137" i="565"/>
  <c r="EO136" i="565"/>
  <c r="EN136" i="565"/>
  <c r="EM136" i="565"/>
  <c r="EL136" i="565"/>
  <c r="EK136" i="565"/>
  <c r="EO135" i="565"/>
  <c r="EN135" i="565"/>
  <c r="EM135" i="565"/>
  <c r="EL135" i="565"/>
  <c r="EK135" i="565"/>
  <c r="EO134" i="565"/>
  <c r="EN134" i="565"/>
  <c r="EM134" i="565"/>
  <c r="EL134" i="565"/>
  <c r="EK134" i="565"/>
  <c r="EO133" i="565"/>
  <c r="EN133" i="565"/>
  <c r="EM133" i="565"/>
  <c r="EL133" i="565"/>
  <c r="EK133" i="565"/>
  <c r="EO132" i="565"/>
  <c r="EN132" i="565"/>
  <c r="EM132" i="565"/>
  <c r="EL132" i="565"/>
  <c r="EK132" i="565"/>
  <c r="EO131" i="565"/>
  <c r="EN131" i="565"/>
  <c r="EM131" i="565"/>
  <c r="EL131" i="565"/>
  <c r="EK131" i="565"/>
  <c r="EO130" i="565"/>
  <c r="EN130" i="565"/>
  <c r="EM130" i="565"/>
  <c r="EL130" i="565"/>
  <c r="EK130" i="565"/>
  <c r="EO129" i="565"/>
  <c r="EN129" i="565"/>
  <c r="EM129" i="565"/>
  <c r="EL129" i="565"/>
  <c r="EK129" i="565"/>
  <c r="EO128" i="565"/>
  <c r="EN128" i="565"/>
  <c r="EM128" i="565"/>
  <c r="EL128" i="565"/>
  <c r="EK128" i="565"/>
  <c r="EO127" i="565"/>
  <c r="EN127" i="565"/>
  <c r="EM127" i="565"/>
  <c r="EL127" i="565"/>
  <c r="EK127" i="565"/>
  <c r="EO126" i="565"/>
  <c r="EN126" i="565"/>
  <c r="EM126" i="565"/>
  <c r="EL126" i="565"/>
  <c r="EK126" i="565"/>
  <c r="EO125" i="565"/>
  <c r="EN125" i="565"/>
  <c r="EM125" i="565"/>
  <c r="EL125" i="565"/>
  <c r="EK125" i="565"/>
  <c r="EO124" i="565"/>
  <c r="EN124" i="565"/>
  <c r="EM124" i="565"/>
  <c r="EL124" i="565"/>
  <c r="EK124" i="565"/>
  <c r="EO123" i="565"/>
  <c r="EN123" i="565"/>
  <c r="EM123" i="565"/>
  <c r="EL123" i="565"/>
  <c r="EK123" i="565"/>
  <c r="EO122" i="565"/>
  <c r="EN122" i="565"/>
  <c r="EM122" i="565"/>
  <c r="EL122" i="565"/>
  <c r="EK122" i="565"/>
  <c r="EO121" i="565"/>
  <c r="EN121" i="565"/>
  <c r="EM121" i="565"/>
  <c r="EL121" i="565"/>
  <c r="EK121" i="565"/>
  <c r="EO120" i="565"/>
  <c r="EN120" i="565"/>
  <c r="EM120" i="565"/>
  <c r="EL120" i="565"/>
  <c r="EK120" i="565"/>
  <c r="EO119" i="565"/>
  <c r="EN119" i="565"/>
  <c r="EM119" i="565"/>
  <c r="EL119" i="565"/>
  <c r="EK119" i="565"/>
  <c r="EO118" i="565"/>
  <c r="EN118" i="565"/>
  <c r="EM118" i="565"/>
  <c r="EL118" i="565"/>
  <c r="EK118" i="565"/>
  <c r="EO117" i="565"/>
  <c r="EN117" i="565"/>
  <c r="EM117" i="565"/>
  <c r="EL117" i="565"/>
  <c r="EK117" i="565"/>
  <c r="EO116" i="565"/>
  <c r="EN116" i="565"/>
  <c r="EM116" i="565"/>
  <c r="EL116" i="565"/>
  <c r="EK116" i="565"/>
  <c r="EO115" i="565"/>
  <c r="EN115" i="565"/>
  <c r="EM115" i="565"/>
  <c r="EL115" i="565"/>
  <c r="EK115" i="565"/>
  <c r="EO114" i="565"/>
  <c r="EN114" i="565"/>
  <c r="EM114" i="565"/>
  <c r="EL114" i="565"/>
  <c r="EK114" i="565"/>
  <c r="EO113" i="565"/>
  <c r="EN113" i="565"/>
  <c r="EM113" i="565"/>
  <c r="EL113" i="565"/>
  <c r="EK113" i="565"/>
  <c r="EO112" i="565"/>
  <c r="EN112" i="565"/>
  <c r="EM112" i="565"/>
  <c r="EL112" i="565"/>
  <c r="EK112" i="565"/>
  <c r="EO111" i="565"/>
  <c r="EN111" i="565"/>
  <c r="EM111" i="565"/>
  <c r="EL111" i="565"/>
  <c r="EK111" i="565"/>
  <c r="EO110" i="565"/>
  <c r="EN110" i="565"/>
  <c r="EM110" i="565"/>
  <c r="EL110" i="565"/>
  <c r="EK110" i="565"/>
  <c r="EO109" i="565"/>
  <c r="EN109" i="565"/>
  <c r="EM109" i="565"/>
  <c r="EL109" i="565"/>
  <c r="EK109" i="565"/>
  <c r="EO108" i="565"/>
  <c r="EN108" i="565"/>
  <c r="EM108" i="565"/>
  <c r="EL108" i="565"/>
  <c r="EK108" i="565"/>
  <c r="EO107" i="565"/>
  <c r="EN107" i="565"/>
  <c r="EM107" i="565"/>
  <c r="EL107" i="565"/>
  <c r="EK107" i="565"/>
  <c r="EO106" i="565"/>
  <c r="EN106" i="565"/>
  <c r="EM106" i="565"/>
  <c r="EL106" i="565"/>
  <c r="EK106" i="565"/>
  <c r="EO105" i="565"/>
  <c r="EN105" i="565"/>
  <c r="EM105" i="565"/>
  <c r="EL105" i="565"/>
  <c r="EK105" i="565"/>
  <c r="EO104" i="565"/>
  <c r="EN104" i="565"/>
  <c r="EM104" i="565"/>
  <c r="EL104" i="565"/>
  <c r="EK104" i="565"/>
  <c r="EO103" i="565"/>
  <c r="EN103" i="565"/>
  <c r="EM103" i="565"/>
  <c r="EL103" i="565"/>
  <c r="EK103" i="565"/>
  <c r="EO102" i="565"/>
  <c r="EN102" i="565"/>
  <c r="EM102" i="565"/>
  <c r="EL102" i="565"/>
  <c r="EK102" i="565"/>
  <c r="EO101" i="565"/>
  <c r="EN101" i="565"/>
  <c r="EM101" i="565"/>
  <c r="EL101" i="565"/>
  <c r="EK101" i="565"/>
  <c r="EO100" i="565"/>
  <c r="EN100" i="565"/>
  <c r="EM100" i="565"/>
  <c r="EL100" i="565"/>
  <c r="EK100" i="565"/>
  <c r="EO99" i="565"/>
  <c r="EN99" i="565"/>
  <c r="EM99" i="565"/>
  <c r="EL99" i="565"/>
  <c r="EK99" i="565"/>
  <c r="EO98" i="565"/>
  <c r="EN98" i="565"/>
  <c r="EM98" i="565"/>
  <c r="EL98" i="565"/>
  <c r="EK98" i="565"/>
  <c r="EO97" i="565"/>
  <c r="EN97" i="565"/>
  <c r="EM97" i="565"/>
  <c r="EL97" i="565"/>
  <c r="EK97" i="565"/>
  <c r="EO96" i="565"/>
  <c r="EN96" i="565"/>
  <c r="EM96" i="565"/>
  <c r="EL96" i="565"/>
  <c r="EK96" i="565"/>
  <c r="EO95" i="565"/>
  <c r="EN95" i="565"/>
  <c r="EM95" i="565"/>
  <c r="EL95" i="565"/>
  <c r="EK95" i="565"/>
  <c r="EO94" i="565"/>
  <c r="EN94" i="565"/>
  <c r="EM94" i="565"/>
  <c r="EL94" i="565"/>
  <c r="EK94" i="565"/>
  <c r="EO93" i="565"/>
  <c r="EN93" i="565"/>
  <c r="EM93" i="565"/>
  <c r="EL93" i="565"/>
  <c r="EK93" i="565"/>
  <c r="EO92" i="565"/>
  <c r="EN92" i="565"/>
  <c r="EM92" i="565"/>
  <c r="EL92" i="565"/>
  <c r="EK92" i="565"/>
  <c r="EO91" i="565"/>
  <c r="EN91" i="565"/>
  <c r="EM91" i="565"/>
  <c r="EL91" i="565"/>
  <c r="EK91" i="565"/>
  <c r="EO90" i="565"/>
  <c r="EN90" i="565"/>
  <c r="EM90" i="565"/>
  <c r="EL90" i="565"/>
  <c r="EK90" i="565"/>
  <c r="EO89" i="565"/>
  <c r="EN89" i="565"/>
  <c r="EM89" i="565"/>
  <c r="EL89" i="565"/>
  <c r="EK89" i="565"/>
  <c r="EO88" i="565"/>
  <c r="EN88" i="565"/>
  <c r="EM88" i="565"/>
  <c r="EL88" i="565"/>
  <c r="EK88" i="565"/>
  <c r="EO87" i="565"/>
  <c r="EN87" i="565"/>
  <c r="EM87" i="565"/>
  <c r="EL87" i="565"/>
  <c r="EK87" i="565"/>
  <c r="EO86" i="565"/>
  <c r="EN86" i="565"/>
  <c r="EM86" i="565"/>
  <c r="EL86" i="565"/>
  <c r="EK86" i="565"/>
  <c r="EO85" i="565"/>
  <c r="EN85" i="565"/>
  <c r="EM85" i="565"/>
  <c r="EL85" i="565"/>
  <c r="EK85" i="565"/>
  <c r="EO84" i="565"/>
  <c r="EN84" i="565"/>
  <c r="EM84" i="565"/>
  <c r="EL84" i="565"/>
  <c r="EK84" i="565"/>
  <c r="EO83" i="565"/>
  <c r="EN83" i="565"/>
  <c r="EM83" i="565"/>
  <c r="EL83" i="565"/>
  <c r="EK83" i="565"/>
  <c r="EO82" i="565"/>
  <c r="EN82" i="565"/>
  <c r="EM82" i="565"/>
  <c r="EL82" i="565"/>
  <c r="EK82" i="565"/>
  <c r="EO81" i="565"/>
  <c r="EN81" i="565"/>
  <c r="EM81" i="565"/>
  <c r="EL81" i="565"/>
  <c r="EK81" i="565"/>
  <c r="EO80" i="565"/>
  <c r="EN80" i="565"/>
  <c r="EM80" i="565"/>
  <c r="EL80" i="565"/>
  <c r="EK80" i="565"/>
  <c r="EO79" i="565"/>
  <c r="EN79" i="565"/>
  <c r="EM79" i="565"/>
  <c r="EL79" i="565"/>
  <c r="EK79" i="565"/>
  <c r="EO78" i="565"/>
  <c r="EN78" i="565"/>
  <c r="EM78" i="565"/>
  <c r="EL78" i="565"/>
  <c r="EK78" i="565"/>
  <c r="EO77" i="565"/>
  <c r="EN77" i="565"/>
  <c r="EM77" i="565"/>
  <c r="EL77" i="565"/>
  <c r="EK77" i="565"/>
  <c r="EO76" i="565"/>
  <c r="EN76" i="565"/>
  <c r="EM76" i="565"/>
  <c r="EL76" i="565"/>
  <c r="EK76" i="565"/>
  <c r="EO75" i="565"/>
  <c r="EN75" i="565"/>
  <c r="EM75" i="565"/>
  <c r="EL75" i="565"/>
  <c r="EK75" i="565"/>
  <c r="EO74" i="565"/>
  <c r="EN74" i="565"/>
  <c r="EM74" i="565"/>
  <c r="EL74" i="565"/>
  <c r="EK74" i="565"/>
  <c r="EO73" i="565"/>
  <c r="EN73" i="565"/>
  <c r="EM73" i="565"/>
  <c r="EL73" i="565"/>
  <c r="EK73" i="565"/>
  <c r="EO72" i="565"/>
  <c r="EN72" i="565"/>
  <c r="EM72" i="565"/>
  <c r="EL72" i="565"/>
  <c r="EK72" i="565"/>
  <c r="EO71" i="565"/>
  <c r="EN71" i="565"/>
  <c r="EM71" i="565"/>
  <c r="EL71" i="565"/>
  <c r="EK71" i="565"/>
  <c r="EO70" i="565"/>
  <c r="EN70" i="565"/>
  <c r="EM70" i="565"/>
  <c r="EL70" i="565"/>
  <c r="EK70" i="565"/>
  <c r="EO69" i="565"/>
  <c r="EN69" i="565"/>
  <c r="EM69" i="565"/>
  <c r="EL69" i="565"/>
  <c r="EK69" i="565"/>
  <c r="EO68" i="565"/>
  <c r="EN68" i="565"/>
  <c r="EM68" i="565"/>
  <c r="EL68" i="565"/>
  <c r="EK68" i="565"/>
  <c r="EO67" i="565"/>
  <c r="EN67" i="565"/>
  <c r="EM67" i="565"/>
  <c r="EL67" i="565"/>
  <c r="EK67" i="565"/>
  <c r="EO66" i="565"/>
  <c r="EN66" i="565"/>
  <c r="EM66" i="565"/>
  <c r="EL66" i="565"/>
  <c r="EK66" i="565"/>
  <c r="EO65" i="565"/>
  <c r="EN65" i="565"/>
  <c r="EM65" i="565"/>
  <c r="EL65" i="565"/>
  <c r="EK65" i="565"/>
  <c r="EO64" i="565"/>
  <c r="EN64" i="565"/>
  <c r="EM64" i="565"/>
  <c r="EL64" i="565"/>
  <c r="EK64" i="565"/>
  <c r="EO63" i="565"/>
  <c r="EN63" i="565"/>
  <c r="EM63" i="565"/>
  <c r="EL63" i="565"/>
  <c r="EK63" i="565"/>
  <c r="EO62" i="565"/>
  <c r="EN62" i="565"/>
  <c r="EM62" i="565"/>
  <c r="EL62" i="565"/>
  <c r="EK62" i="565"/>
  <c r="EO61" i="565"/>
  <c r="EN61" i="565"/>
  <c r="EM61" i="565"/>
  <c r="EL61" i="565"/>
  <c r="EK61" i="565"/>
  <c r="EO60" i="565"/>
  <c r="EN60" i="565"/>
  <c r="EM60" i="565"/>
  <c r="EL60" i="565"/>
  <c r="EK60" i="565"/>
  <c r="EO59" i="565"/>
  <c r="EN59" i="565"/>
  <c r="EM59" i="565"/>
  <c r="EL59" i="565"/>
  <c r="EK59" i="565"/>
  <c r="EO58" i="565"/>
  <c r="EN58" i="565"/>
  <c r="EM58" i="565"/>
  <c r="EL58" i="565"/>
  <c r="EK58" i="565"/>
  <c r="EO57" i="565"/>
  <c r="EN57" i="565"/>
  <c r="EM57" i="565"/>
  <c r="EL57" i="565"/>
  <c r="EK57" i="565"/>
  <c r="EO56" i="565"/>
  <c r="EN56" i="565"/>
  <c r="EM56" i="565"/>
  <c r="EL56" i="565"/>
  <c r="EK56" i="565"/>
  <c r="EO55" i="565"/>
  <c r="EN55" i="565"/>
  <c r="EM55" i="565"/>
  <c r="EL55" i="565"/>
  <c r="EK55" i="565"/>
  <c r="EO54" i="565"/>
  <c r="EN54" i="565"/>
  <c r="EM54" i="565"/>
  <c r="EL54" i="565"/>
  <c r="EK54" i="565"/>
  <c r="EO53" i="565"/>
  <c r="EN53" i="565"/>
  <c r="EM53" i="565"/>
  <c r="EL53" i="565"/>
  <c r="EK53" i="565"/>
  <c r="EO52" i="565"/>
  <c r="EN52" i="565"/>
  <c r="EM52" i="565"/>
  <c r="EL52" i="565"/>
  <c r="EK52" i="565"/>
  <c r="EO51" i="565"/>
  <c r="EN51" i="565"/>
  <c r="EM51" i="565"/>
  <c r="EL51" i="565"/>
  <c r="EK51" i="565"/>
  <c r="EO50" i="565"/>
  <c r="EN50" i="565"/>
  <c r="EM50" i="565"/>
  <c r="EL50" i="565"/>
  <c r="EK50" i="565"/>
  <c r="EO49" i="565"/>
  <c r="EN49" i="565"/>
  <c r="EM49" i="565"/>
  <c r="EL49" i="565"/>
  <c r="EK49" i="565"/>
  <c r="EO48" i="565"/>
  <c r="EN48" i="565"/>
  <c r="EM48" i="565"/>
  <c r="EL48" i="565"/>
  <c r="EK48" i="565"/>
  <c r="EO47" i="565"/>
  <c r="EN47" i="565"/>
  <c r="EM47" i="565"/>
  <c r="EL47" i="565"/>
  <c r="EK47" i="565"/>
  <c r="EO46" i="565"/>
  <c r="EN46" i="565"/>
  <c r="EM46" i="565"/>
  <c r="EL46" i="565"/>
  <c r="EK46" i="565"/>
  <c r="EO45" i="565"/>
  <c r="EN45" i="565"/>
  <c r="EM45" i="565"/>
  <c r="EL45" i="565"/>
  <c r="EK45" i="565"/>
  <c r="EO44" i="565"/>
  <c r="EN44" i="565"/>
  <c r="EM44" i="565"/>
  <c r="EL44" i="565"/>
  <c r="EK44" i="565"/>
  <c r="EO43" i="565"/>
  <c r="EN43" i="565"/>
  <c r="EM43" i="565"/>
  <c r="EL43" i="565"/>
  <c r="EK43" i="565"/>
  <c r="EO42" i="565"/>
  <c r="EN42" i="565"/>
  <c r="EM42" i="565"/>
  <c r="EL42" i="565"/>
  <c r="EK42" i="565"/>
  <c r="EO41" i="565"/>
  <c r="EN41" i="565"/>
  <c r="EM41" i="565"/>
  <c r="EL41" i="565"/>
  <c r="EK41" i="565"/>
  <c r="EO40" i="565"/>
  <c r="EN40" i="565"/>
  <c r="EM40" i="565"/>
  <c r="EL40" i="565"/>
  <c r="EK40" i="565"/>
  <c r="EO39" i="565"/>
  <c r="EN39" i="565"/>
  <c r="EM39" i="565"/>
  <c r="EL39" i="565"/>
  <c r="EK39" i="565"/>
  <c r="EO38" i="565"/>
  <c r="EN38" i="565"/>
  <c r="EM38" i="565"/>
  <c r="EL38" i="565"/>
  <c r="EK38" i="565"/>
  <c r="EO37" i="565"/>
  <c r="EN37" i="565"/>
  <c r="EM37" i="565"/>
  <c r="EL37" i="565"/>
  <c r="EK37" i="565"/>
  <c r="EO36" i="565"/>
  <c r="EN36" i="565"/>
  <c r="EM36" i="565"/>
  <c r="EL36" i="565"/>
  <c r="EK36" i="565"/>
  <c r="EO35" i="565"/>
  <c r="EN35" i="565"/>
  <c r="EM35" i="565"/>
  <c r="EL35" i="565"/>
  <c r="EK35" i="565"/>
  <c r="EO34" i="565"/>
  <c r="EN34" i="565"/>
  <c r="EM34" i="565"/>
  <c r="EL34" i="565"/>
  <c r="EK34" i="565"/>
  <c r="EO33" i="565"/>
  <c r="EN33" i="565"/>
  <c r="EM33" i="565"/>
  <c r="EL33" i="565"/>
  <c r="EK33" i="565"/>
  <c r="EO32" i="565"/>
  <c r="EN32" i="565"/>
  <c r="EM32" i="565"/>
  <c r="EL32" i="565"/>
  <c r="EK32" i="565"/>
  <c r="EO31" i="565"/>
  <c r="EN31" i="565"/>
  <c r="EM31" i="565"/>
  <c r="EL31" i="565"/>
  <c r="EK31" i="565"/>
  <c r="EO30" i="565"/>
  <c r="EN30" i="565"/>
  <c r="EM30" i="565"/>
  <c r="EL30" i="565"/>
  <c r="EK30" i="565"/>
  <c r="EO29" i="565"/>
  <c r="EN29" i="565"/>
  <c r="EM29" i="565"/>
  <c r="EL29" i="565"/>
  <c r="EK29" i="565"/>
  <c r="EO28" i="565"/>
  <c r="EN28" i="565"/>
  <c r="EM28" i="565"/>
  <c r="EL28" i="565"/>
  <c r="EK28" i="565"/>
  <c r="EO27" i="565"/>
  <c r="EN27" i="565"/>
  <c r="EM27" i="565"/>
  <c r="EL27" i="565"/>
  <c r="EK27" i="565"/>
  <c r="EO26" i="565"/>
  <c r="EN26" i="565"/>
  <c r="EM26" i="565"/>
  <c r="EL26" i="565"/>
  <c r="EK26" i="565"/>
  <c r="EO25" i="565"/>
  <c r="EN25" i="565"/>
  <c r="EM25" i="565"/>
  <c r="EL25" i="565"/>
  <c r="EK25" i="565"/>
  <c r="EO24" i="565"/>
  <c r="EN24" i="565"/>
  <c r="EM24" i="565"/>
  <c r="EL24" i="565"/>
  <c r="EK24" i="565"/>
  <c r="EO23" i="565"/>
  <c r="EN23" i="565"/>
  <c r="EM23" i="565"/>
  <c r="EL23" i="565"/>
  <c r="EK23" i="565"/>
  <c r="EO22" i="565"/>
  <c r="EN22" i="565"/>
  <c r="EM22" i="565"/>
  <c r="EL22" i="565"/>
  <c r="EK22" i="565"/>
  <c r="EO21" i="565"/>
  <c r="EN21" i="565"/>
  <c r="EM21" i="565"/>
  <c r="EL21" i="565"/>
  <c r="EK21" i="565"/>
  <c r="EO20" i="565"/>
  <c r="EN20" i="565"/>
  <c r="EM20" i="565"/>
  <c r="EL20" i="565"/>
  <c r="EK20" i="565"/>
  <c r="EO19" i="565"/>
  <c r="EN19" i="565"/>
  <c r="EM19" i="565"/>
  <c r="EL19" i="565"/>
  <c r="EK19" i="565"/>
  <c r="EO18" i="565"/>
  <c r="EN18" i="565"/>
  <c r="EM18" i="565"/>
  <c r="EL18" i="565"/>
  <c r="EK18" i="565"/>
  <c r="EO17" i="565"/>
  <c r="EN17" i="565"/>
  <c r="EM17" i="565"/>
  <c r="EL17" i="565"/>
  <c r="EK17" i="565"/>
  <c r="EO16" i="565"/>
  <c r="EN16" i="565"/>
  <c r="EM16" i="565"/>
  <c r="EL16" i="565"/>
  <c r="EK16" i="565"/>
  <c r="EO15" i="565"/>
  <c r="EN15" i="565"/>
  <c r="EM15" i="565"/>
  <c r="EL15" i="565"/>
  <c r="EK15" i="565"/>
  <c r="EO14" i="565"/>
  <c r="EN14" i="565"/>
  <c r="EM14" i="565"/>
  <c r="EL14" i="565"/>
  <c r="EK14" i="565"/>
  <c r="EO13" i="565"/>
  <c r="EN13" i="565"/>
  <c r="EM13" i="565"/>
  <c r="EL13" i="565"/>
  <c r="EK13" i="565"/>
  <c r="EO12" i="565"/>
  <c r="EN12" i="565"/>
  <c r="EM12" i="565"/>
  <c r="EL12" i="565"/>
  <c r="EK12" i="565"/>
  <c r="EO11" i="565"/>
  <c r="EN11" i="565"/>
  <c r="EM11" i="565"/>
  <c r="EL11" i="565"/>
  <c r="EK11" i="565"/>
  <c r="EO10" i="565"/>
  <c r="EN10" i="565"/>
  <c r="EM10" i="565"/>
  <c r="EL10" i="565"/>
  <c r="EK10" i="565"/>
  <c r="EO9" i="565"/>
  <c r="EN9" i="565"/>
  <c r="EM9" i="565"/>
  <c r="EL9" i="565"/>
  <c r="EK9" i="565"/>
  <c r="EO8" i="565"/>
  <c r="EN8" i="565"/>
  <c r="EM8" i="565"/>
  <c r="EL8" i="565"/>
  <c r="EK8" i="565"/>
  <c r="EO7" i="565"/>
  <c r="EN7" i="565"/>
  <c r="EM7" i="565"/>
  <c r="EL7" i="565"/>
  <c r="EK7" i="565"/>
  <c r="EO6" i="565"/>
  <c r="EN6" i="565"/>
  <c r="EM6" i="565"/>
  <c r="EL6" i="565"/>
  <c r="EK6" i="565"/>
  <c r="EO5" i="565"/>
  <c r="EN5" i="565"/>
  <c r="EM5" i="565"/>
  <c r="EL5" i="565"/>
  <c r="EK5" i="565"/>
  <c r="EO3" i="565"/>
  <c r="EN3" i="565"/>
  <c r="EM3" i="565"/>
  <c r="EL3" i="565"/>
  <c r="EK3" i="565"/>
  <c r="EI163" i="565"/>
  <c r="EH163" i="565"/>
  <c r="EG163" i="565"/>
  <c r="EF163" i="565"/>
  <c r="EE163" i="565"/>
  <c r="EI162" i="565"/>
  <c r="EH162" i="565"/>
  <c r="EG162" i="565"/>
  <c r="EF162" i="565"/>
  <c r="EE162" i="565"/>
  <c r="EI161" i="565"/>
  <c r="EH161" i="565"/>
  <c r="EG161" i="565"/>
  <c r="EF161" i="565"/>
  <c r="EE161" i="565"/>
  <c r="EI160" i="565"/>
  <c r="EH160" i="565"/>
  <c r="EG160" i="565"/>
  <c r="EF160" i="565"/>
  <c r="EE160" i="565"/>
  <c r="EI159" i="565"/>
  <c r="EH159" i="565"/>
  <c r="EG159" i="565"/>
  <c r="EF159" i="565"/>
  <c r="EE159" i="565"/>
  <c r="EI158" i="565"/>
  <c r="EH158" i="565"/>
  <c r="EG158" i="565"/>
  <c r="EF158" i="565"/>
  <c r="EE158" i="565"/>
  <c r="EI157" i="565"/>
  <c r="EH157" i="565"/>
  <c r="EG157" i="565"/>
  <c r="EF157" i="565"/>
  <c r="EE157" i="565"/>
  <c r="EI156" i="565"/>
  <c r="EH156" i="565"/>
  <c r="EG156" i="565"/>
  <c r="EF156" i="565"/>
  <c r="EE156" i="565"/>
  <c r="EI155" i="565"/>
  <c r="EH155" i="565"/>
  <c r="EG155" i="565"/>
  <c r="EF155" i="565"/>
  <c r="EE155" i="565"/>
  <c r="EI154" i="565"/>
  <c r="EH154" i="565"/>
  <c r="EG154" i="565"/>
  <c r="EF154" i="565"/>
  <c r="EE154" i="565"/>
  <c r="EI153" i="565"/>
  <c r="EH153" i="565"/>
  <c r="EG153" i="565"/>
  <c r="EF153" i="565"/>
  <c r="EE153" i="565"/>
  <c r="EI152" i="565"/>
  <c r="EH152" i="565"/>
  <c r="EG152" i="565"/>
  <c r="EF152" i="565"/>
  <c r="EE152" i="565"/>
  <c r="EI151" i="565"/>
  <c r="EH151" i="565"/>
  <c r="EG151" i="565"/>
  <c r="EF151" i="565"/>
  <c r="EE151" i="565"/>
  <c r="EI150" i="565"/>
  <c r="EH150" i="565"/>
  <c r="EG150" i="565"/>
  <c r="EF150" i="565"/>
  <c r="EE150" i="565"/>
  <c r="EI149" i="565"/>
  <c r="EH149" i="565"/>
  <c r="EG149" i="565"/>
  <c r="EF149" i="565"/>
  <c r="EE149" i="565"/>
  <c r="EI148" i="565"/>
  <c r="EH148" i="565"/>
  <c r="EG148" i="565"/>
  <c r="EF148" i="565"/>
  <c r="EE148" i="565"/>
  <c r="EI147" i="565"/>
  <c r="EH147" i="565"/>
  <c r="EG147" i="565"/>
  <c r="EF147" i="565"/>
  <c r="EE147" i="565"/>
  <c r="EI146" i="565"/>
  <c r="EH146" i="565"/>
  <c r="EG146" i="565"/>
  <c r="EF146" i="565"/>
  <c r="EE146" i="565"/>
  <c r="EI145" i="565"/>
  <c r="EH145" i="565"/>
  <c r="EG145" i="565"/>
  <c r="EF145" i="565"/>
  <c r="EE145" i="565"/>
  <c r="EI144" i="565"/>
  <c r="EH144" i="565"/>
  <c r="EG144" i="565"/>
  <c r="EF144" i="565"/>
  <c r="EE144" i="565"/>
  <c r="EI143" i="565"/>
  <c r="EH143" i="565"/>
  <c r="EG143" i="565"/>
  <c r="EF143" i="565"/>
  <c r="EE143" i="565"/>
  <c r="EI142" i="565"/>
  <c r="EH142" i="565"/>
  <c r="EG142" i="565"/>
  <c r="EF142" i="565"/>
  <c r="EE142" i="565"/>
  <c r="EI141" i="565"/>
  <c r="EH141" i="565"/>
  <c r="EG141" i="565"/>
  <c r="EF141" i="565"/>
  <c r="EE141" i="565"/>
  <c r="EI140" i="565"/>
  <c r="EH140" i="565"/>
  <c r="EG140" i="565"/>
  <c r="EF140" i="565"/>
  <c r="EE140" i="565"/>
  <c r="EI139" i="565"/>
  <c r="EH139" i="565"/>
  <c r="EG139" i="565"/>
  <c r="EF139" i="565"/>
  <c r="EE139" i="565"/>
  <c r="EI138" i="565"/>
  <c r="EH138" i="565"/>
  <c r="EG138" i="565"/>
  <c r="EF138" i="565"/>
  <c r="EE138" i="565"/>
  <c r="EI137" i="565"/>
  <c r="EH137" i="565"/>
  <c r="EG137" i="565"/>
  <c r="EF137" i="565"/>
  <c r="EE137" i="565"/>
  <c r="EI136" i="565"/>
  <c r="EH136" i="565"/>
  <c r="EG136" i="565"/>
  <c r="EF136" i="565"/>
  <c r="EE136" i="565"/>
  <c r="EI135" i="565"/>
  <c r="EH135" i="565"/>
  <c r="EG135" i="565"/>
  <c r="EF135" i="565"/>
  <c r="EE135" i="565"/>
  <c r="EI134" i="565"/>
  <c r="EH134" i="565"/>
  <c r="EG134" i="565"/>
  <c r="EF134" i="565"/>
  <c r="EE134" i="565"/>
  <c r="EI133" i="565"/>
  <c r="EH133" i="565"/>
  <c r="EG133" i="565"/>
  <c r="EF133" i="565"/>
  <c r="EE133" i="565"/>
  <c r="EI132" i="565"/>
  <c r="EH132" i="565"/>
  <c r="EG132" i="565"/>
  <c r="EF132" i="565"/>
  <c r="EE132" i="565"/>
  <c r="EI131" i="565"/>
  <c r="EH131" i="565"/>
  <c r="EG131" i="565"/>
  <c r="EF131" i="565"/>
  <c r="EE131" i="565"/>
  <c r="EI130" i="565"/>
  <c r="EH130" i="565"/>
  <c r="EG130" i="565"/>
  <c r="EF130" i="565"/>
  <c r="EE130" i="565"/>
  <c r="EI129" i="565"/>
  <c r="EH129" i="565"/>
  <c r="EG129" i="565"/>
  <c r="EF129" i="565"/>
  <c r="EE129" i="565"/>
  <c r="EI128" i="565"/>
  <c r="EH128" i="565"/>
  <c r="EG128" i="565"/>
  <c r="EF128" i="565"/>
  <c r="EE128" i="565"/>
  <c r="EI127" i="565"/>
  <c r="EH127" i="565"/>
  <c r="EG127" i="565"/>
  <c r="EF127" i="565"/>
  <c r="EE127" i="565"/>
  <c r="EI126" i="565"/>
  <c r="EH126" i="565"/>
  <c r="EG126" i="565"/>
  <c r="EF126" i="565"/>
  <c r="EE126" i="565"/>
  <c r="EI125" i="565"/>
  <c r="EH125" i="565"/>
  <c r="EG125" i="565"/>
  <c r="EF125" i="565"/>
  <c r="EE125" i="565"/>
  <c r="EI124" i="565"/>
  <c r="EH124" i="565"/>
  <c r="EG124" i="565"/>
  <c r="EF124" i="565"/>
  <c r="EE124" i="565"/>
  <c r="EI123" i="565"/>
  <c r="EH123" i="565"/>
  <c r="EG123" i="565"/>
  <c r="EF123" i="565"/>
  <c r="EE123" i="565"/>
  <c r="EI122" i="565"/>
  <c r="EH122" i="565"/>
  <c r="EG122" i="565"/>
  <c r="EF122" i="565"/>
  <c r="EE122" i="565"/>
  <c r="EI121" i="565"/>
  <c r="EH121" i="565"/>
  <c r="EG121" i="565"/>
  <c r="EF121" i="565"/>
  <c r="EE121" i="565"/>
  <c r="EI120" i="565"/>
  <c r="EH120" i="565"/>
  <c r="EG120" i="565"/>
  <c r="EF120" i="565"/>
  <c r="EE120" i="565"/>
  <c r="EI119" i="565"/>
  <c r="EH119" i="565"/>
  <c r="EG119" i="565"/>
  <c r="EF119" i="565"/>
  <c r="EE119" i="565"/>
  <c r="EI118" i="565"/>
  <c r="EH118" i="565"/>
  <c r="EG118" i="565"/>
  <c r="EF118" i="565"/>
  <c r="EE118" i="565"/>
  <c r="EI117" i="565"/>
  <c r="EH117" i="565"/>
  <c r="EG117" i="565"/>
  <c r="EF117" i="565"/>
  <c r="EE117" i="565"/>
  <c r="EI116" i="565"/>
  <c r="EH116" i="565"/>
  <c r="EG116" i="565"/>
  <c r="EF116" i="565"/>
  <c r="EE116" i="565"/>
  <c r="EI115" i="565"/>
  <c r="EH115" i="565"/>
  <c r="EG115" i="565"/>
  <c r="EF115" i="565"/>
  <c r="EE115" i="565"/>
  <c r="EI114" i="565"/>
  <c r="EH114" i="565"/>
  <c r="EG114" i="565"/>
  <c r="EF114" i="565"/>
  <c r="EE114" i="565"/>
  <c r="EI113" i="565"/>
  <c r="EH113" i="565"/>
  <c r="EG113" i="565"/>
  <c r="EF113" i="565"/>
  <c r="EE113" i="565"/>
  <c r="EI112" i="565"/>
  <c r="EH112" i="565"/>
  <c r="EG112" i="565"/>
  <c r="EF112" i="565"/>
  <c r="EE112" i="565"/>
  <c r="EI111" i="565"/>
  <c r="EH111" i="565"/>
  <c r="EG111" i="565"/>
  <c r="EF111" i="565"/>
  <c r="EE111" i="565"/>
  <c r="EI110" i="565"/>
  <c r="EH110" i="565"/>
  <c r="EG110" i="565"/>
  <c r="EF110" i="565"/>
  <c r="EE110" i="565"/>
  <c r="EI109" i="565"/>
  <c r="EH109" i="565"/>
  <c r="EG109" i="565"/>
  <c r="EF109" i="565"/>
  <c r="EE109" i="565"/>
  <c r="EI108" i="565"/>
  <c r="EH108" i="565"/>
  <c r="EG108" i="565"/>
  <c r="EF108" i="565"/>
  <c r="EE108" i="565"/>
  <c r="EI107" i="565"/>
  <c r="EH107" i="565"/>
  <c r="EG107" i="565"/>
  <c r="EF107" i="565"/>
  <c r="EE107" i="565"/>
  <c r="EI106" i="565"/>
  <c r="EH106" i="565"/>
  <c r="EG106" i="565"/>
  <c r="EF106" i="565"/>
  <c r="EE106" i="565"/>
  <c r="EI105" i="565"/>
  <c r="EH105" i="565"/>
  <c r="EG105" i="565"/>
  <c r="EF105" i="565"/>
  <c r="EE105" i="565"/>
  <c r="EI104" i="565"/>
  <c r="EH104" i="565"/>
  <c r="EG104" i="565"/>
  <c r="EF104" i="565"/>
  <c r="EE104" i="565"/>
  <c r="EI103" i="565"/>
  <c r="EH103" i="565"/>
  <c r="EG103" i="565"/>
  <c r="EF103" i="565"/>
  <c r="EE103" i="565"/>
  <c r="EI102" i="565"/>
  <c r="EH102" i="565"/>
  <c r="EG102" i="565"/>
  <c r="EF102" i="565"/>
  <c r="EE102" i="565"/>
  <c r="EI101" i="565"/>
  <c r="EH101" i="565"/>
  <c r="EG101" i="565"/>
  <c r="EF101" i="565"/>
  <c r="EE101" i="565"/>
  <c r="EI100" i="565"/>
  <c r="EH100" i="565"/>
  <c r="EG100" i="565"/>
  <c r="EF100" i="565"/>
  <c r="EE100" i="565"/>
  <c r="EI99" i="565"/>
  <c r="EH99" i="565"/>
  <c r="EG99" i="565"/>
  <c r="EF99" i="565"/>
  <c r="EE99" i="565"/>
  <c r="EI98" i="565"/>
  <c r="EH98" i="565"/>
  <c r="EG98" i="565"/>
  <c r="EF98" i="565"/>
  <c r="EE98" i="565"/>
  <c r="EI97" i="565"/>
  <c r="EH97" i="565"/>
  <c r="EG97" i="565"/>
  <c r="EF97" i="565"/>
  <c r="EE97" i="565"/>
  <c r="EI96" i="565"/>
  <c r="EH96" i="565"/>
  <c r="EG96" i="565"/>
  <c r="EF96" i="565"/>
  <c r="EE96" i="565"/>
  <c r="EI95" i="565"/>
  <c r="EH95" i="565"/>
  <c r="EG95" i="565"/>
  <c r="EF95" i="565"/>
  <c r="EE95" i="565"/>
  <c r="EI94" i="565"/>
  <c r="EH94" i="565"/>
  <c r="EG94" i="565"/>
  <c r="EF94" i="565"/>
  <c r="EE94" i="565"/>
  <c r="EI93" i="565"/>
  <c r="EH93" i="565"/>
  <c r="EG93" i="565"/>
  <c r="EF93" i="565"/>
  <c r="EE93" i="565"/>
  <c r="EI92" i="565"/>
  <c r="EH92" i="565"/>
  <c r="EG92" i="565"/>
  <c r="EF92" i="565"/>
  <c r="EE92" i="565"/>
  <c r="EI91" i="565"/>
  <c r="EH91" i="565"/>
  <c r="EG91" i="565"/>
  <c r="EF91" i="565"/>
  <c r="EE91" i="565"/>
  <c r="EI90" i="565"/>
  <c r="EH90" i="565"/>
  <c r="EG90" i="565"/>
  <c r="EF90" i="565"/>
  <c r="EE90" i="565"/>
  <c r="EI89" i="565"/>
  <c r="EH89" i="565"/>
  <c r="EG89" i="565"/>
  <c r="EF89" i="565"/>
  <c r="EE89" i="565"/>
  <c r="EI88" i="565"/>
  <c r="EH88" i="565"/>
  <c r="EG88" i="565"/>
  <c r="EF88" i="565"/>
  <c r="EE88" i="565"/>
  <c r="EI87" i="565"/>
  <c r="EH87" i="565"/>
  <c r="EG87" i="565"/>
  <c r="EF87" i="565"/>
  <c r="EE87" i="565"/>
  <c r="EI86" i="565"/>
  <c r="EH86" i="565"/>
  <c r="EG86" i="565"/>
  <c r="EF86" i="565"/>
  <c r="EE86" i="565"/>
  <c r="EI85" i="565"/>
  <c r="EH85" i="565"/>
  <c r="EG85" i="565"/>
  <c r="EF85" i="565"/>
  <c r="EE85" i="565"/>
  <c r="EI84" i="565"/>
  <c r="EH84" i="565"/>
  <c r="EG84" i="565"/>
  <c r="EF84" i="565"/>
  <c r="EE84" i="565"/>
  <c r="EI83" i="565"/>
  <c r="EH83" i="565"/>
  <c r="EG83" i="565"/>
  <c r="EF83" i="565"/>
  <c r="EE83" i="565"/>
  <c r="EI82" i="565"/>
  <c r="EH82" i="565"/>
  <c r="EG82" i="565"/>
  <c r="EF82" i="565"/>
  <c r="EE82" i="565"/>
  <c r="EI81" i="565"/>
  <c r="EH81" i="565"/>
  <c r="EG81" i="565"/>
  <c r="EF81" i="565"/>
  <c r="EE81" i="565"/>
  <c r="EI80" i="565"/>
  <c r="EH80" i="565"/>
  <c r="EG80" i="565"/>
  <c r="EF80" i="565"/>
  <c r="EE80" i="565"/>
  <c r="EI79" i="565"/>
  <c r="EH79" i="565"/>
  <c r="EG79" i="565"/>
  <c r="EF79" i="565"/>
  <c r="EE79" i="565"/>
  <c r="EI78" i="565"/>
  <c r="EH78" i="565"/>
  <c r="EG78" i="565"/>
  <c r="EF78" i="565"/>
  <c r="EE78" i="565"/>
  <c r="EI77" i="565"/>
  <c r="EH77" i="565"/>
  <c r="EG77" i="565"/>
  <c r="EF77" i="565"/>
  <c r="EE77" i="565"/>
  <c r="EI76" i="565"/>
  <c r="EH76" i="565"/>
  <c r="EG76" i="565"/>
  <c r="EF76" i="565"/>
  <c r="EE76" i="565"/>
  <c r="EI75" i="565"/>
  <c r="EH75" i="565"/>
  <c r="EG75" i="565"/>
  <c r="EF75" i="565"/>
  <c r="EE75" i="565"/>
  <c r="EI74" i="565"/>
  <c r="EH74" i="565"/>
  <c r="EG74" i="565"/>
  <c r="EF74" i="565"/>
  <c r="EE74" i="565"/>
  <c r="EI73" i="565"/>
  <c r="EH73" i="565"/>
  <c r="EG73" i="565"/>
  <c r="EF73" i="565"/>
  <c r="EE73" i="565"/>
  <c r="EI72" i="565"/>
  <c r="EH72" i="565"/>
  <c r="EG72" i="565"/>
  <c r="EF72" i="565"/>
  <c r="EE72" i="565"/>
  <c r="EI71" i="565"/>
  <c r="EH71" i="565"/>
  <c r="EG71" i="565"/>
  <c r="EF71" i="565"/>
  <c r="EE71" i="565"/>
  <c r="EI70" i="565"/>
  <c r="EH70" i="565"/>
  <c r="EG70" i="565"/>
  <c r="EF70" i="565"/>
  <c r="EE70" i="565"/>
  <c r="EI69" i="565"/>
  <c r="EH69" i="565"/>
  <c r="EG69" i="565"/>
  <c r="EF69" i="565"/>
  <c r="EE69" i="565"/>
  <c r="EI68" i="565"/>
  <c r="EH68" i="565"/>
  <c r="EG68" i="565"/>
  <c r="EF68" i="565"/>
  <c r="EE68" i="565"/>
  <c r="EI67" i="565"/>
  <c r="EH67" i="565"/>
  <c r="EG67" i="565"/>
  <c r="EF67" i="565"/>
  <c r="EE67" i="565"/>
  <c r="EI66" i="565"/>
  <c r="EH66" i="565"/>
  <c r="EG66" i="565"/>
  <c r="EF66" i="565"/>
  <c r="EE66" i="565"/>
  <c r="EI65" i="565"/>
  <c r="EH65" i="565"/>
  <c r="EG65" i="565"/>
  <c r="EF65" i="565"/>
  <c r="EE65" i="565"/>
  <c r="EI64" i="565"/>
  <c r="EH64" i="565"/>
  <c r="EG64" i="565"/>
  <c r="EF64" i="565"/>
  <c r="EE64" i="565"/>
  <c r="EI63" i="565"/>
  <c r="EH63" i="565"/>
  <c r="EG63" i="565"/>
  <c r="EF63" i="565"/>
  <c r="EE63" i="565"/>
  <c r="EI62" i="565"/>
  <c r="EH62" i="565"/>
  <c r="EG62" i="565"/>
  <c r="EF62" i="565"/>
  <c r="EE62" i="565"/>
  <c r="EI61" i="565"/>
  <c r="EH61" i="565"/>
  <c r="EG61" i="565"/>
  <c r="EF61" i="565"/>
  <c r="EE61" i="565"/>
  <c r="EI60" i="565"/>
  <c r="EH60" i="565"/>
  <c r="EG60" i="565"/>
  <c r="EF60" i="565"/>
  <c r="EE60" i="565"/>
  <c r="EI59" i="565"/>
  <c r="EH59" i="565"/>
  <c r="EG59" i="565"/>
  <c r="EF59" i="565"/>
  <c r="EE59" i="565"/>
  <c r="EI58" i="565"/>
  <c r="EH58" i="565"/>
  <c r="EG58" i="565"/>
  <c r="EF58" i="565"/>
  <c r="EE58" i="565"/>
  <c r="EI57" i="565"/>
  <c r="EH57" i="565"/>
  <c r="EG57" i="565"/>
  <c r="EF57" i="565"/>
  <c r="EE57" i="565"/>
  <c r="EI56" i="565"/>
  <c r="EH56" i="565"/>
  <c r="EG56" i="565"/>
  <c r="EF56" i="565"/>
  <c r="EE56" i="565"/>
  <c r="EI55" i="565"/>
  <c r="EH55" i="565"/>
  <c r="EG55" i="565"/>
  <c r="EF55" i="565"/>
  <c r="EE55" i="565"/>
  <c r="EI54" i="565"/>
  <c r="EH54" i="565"/>
  <c r="EG54" i="565"/>
  <c r="EF54" i="565"/>
  <c r="EE54" i="565"/>
  <c r="EI53" i="565"/>
  <c r="EH53" i="565"/>
  <c r="EG53" i="565"/>
  <c r="EF53" i="565"/>
  <c r="EE53" i="565"/>
  <c r="EI52" i="565"/>
  <c r="EH52" i="565"/>
  <c r="EG52" i="565"/>
  <c r="EF52" i="565"/>
  <c r="EE52" i="565"/>
  <c r="EI51" i="565"/>
  <c r="EH51" i="565"/>
  <c r="EG51" i="565"/>
  <c r="EF51" i="565"/>
  <c r="EE51" i="565"/>
  <c r="EI50" i="565"/>
  <c r="EH50" i="565"/>
  <c r="EG50" i="565"/>
  <c r="EF50" i="565"/>
  <c r="EE50" i="565"/>
  <c r="EI49" i="565"/>
  <c r="EH49" i="565"/>
  <c r="EG49" i="565"/>
  <c r="EF49" i="565"/>
  <c r="EE49" i="565"/>
  <c r="EI48" i="565"/>
  <c r="EH48" i="565"/>
  <c r="EG48" i="565"/>
  <c r="EF48" i="565"/>
  <c r="EE48" i="565"/>
  <c r="EI47" i="565"/>
  <c r="EH47" i="565"/>
  <c r="EG47" i="565"/>
  <c r="EF47" i="565"/>
  <c r="EE47" i="565"/>
  <c r="EI46" i="565"/>
  <c r="EH46" i="565"/>
  <c r="EG46" i="565"/>
  <c r="EF46" i="565"/>
  <c r="EE46" i="565"/>
  <c r="EI45" i="565"/>
  <c r="EH45" i="565"/>
  <c r="EG45" i="565"/>
  <c r="EF45" i="565"/>
  <c r="EE45" i="565"/>
  <c r="EI44" i="565"/>
  <c r="EH44" i="565"/>
  <c r="EG44" i="565"/>
  <c r="EF44" i="565"/>
  <c r="EE44" i="565"/>
  <c r="EI43" i="565"/>
  <c r="EH43" i="565"/>
  <c r="EG43" i="565"/>
  <c r="EF43" i="565"/>
  <c r="EE43" i="565"/>
  <c r="EI42" i="565"/>
  <c r="EH42" i="565"/>
  <c r="EG42" i="565"/>
  <c r="EF42" i="565"/>
  <c r="EE42" i="565"/>
  <c r="EI41" i="565"/>
  <c r="EH41" i="565"/>
  <c r="EG41" i="565"/>
  <c r="EF41" i="565"/>
  <c r="EE41" i="565"/>
  <c r="EI40" i="565"/>
  <c r="EH40" i="565"/>
  <c r="EG40" i="565"/>
  <c r="EF40" i="565"/>
  <c r="EE40" i="565"/>
  <c r="EI39" i="565"/>
  <c r="EH39" i="565"/>
  <c r="EG39" i="565"/>
  <c r="EF39" i="565"/>
  <c r="EE39" i="565"/>
  <c r="EI38" i="565"/>
  <c r="EH38" i="565"/>
  <c r="EG38" i="565"/>
  <c r="EF38" i="565"/>
  <c r="EE38" i="565"/>
  <c r="EI37" i="565"/>
  <c r="EH37" i="565"/>
  <c r="EG37" i="565"/>
  <c r="EF37" i="565"/>
  <c r="EE37" i="565"/>
  <c r="EI36" i="565"/>
  <c r="EH36" i="565"/>
  <c r="EG36" i="565"/>
  <c r="EF36" i="565"/>
  <c r="EE36" i="565"/>
  <c r="EI35" i="565"/>
  <c r="EH35" i="565"/>
  <c r="EG35" i="565"/>
  <c r="EF35" i="565"/>
  <c r="EE35" i="565"/>
  <c r="EI34" i="565"/>
  <c r="EH34" i="565"/>
  <c r="EG34" i="565"/>
  <c r="EF34" i="565"/>
  <c r="EE34" i="565"/>
  <c r="EI33" i="565"/>
  <c r="EH33" i="565"/>
  <c r="EG33" i="565"/>
  <c r="EF33" i="565"/>
  <c r="EE33" i="565"/>
  <c r="EI32" i="565"/>
  <c r="EH32" i="565"/>
  <c r="EG32" i="565"/>
  <c r="EF32" i="565"/>
  <c r="EE32" i="565"/>
  <c r="EI31" i="565"/>
  <c r="EH31" i="565"/>
  <c r="EG31" i="565"/>
  <c r="EF31" i="565"/>
  <c r="EE31" i="565"/>
  <c r="EI30" i="565"/>
  <c r="EH30" i="565"/>
  <c r="EG30" i="565"/>
  <c r="EF30" i="565"/>
  <c r="EE30" i="565"/>
  <c r="EI29" i="565"/>
  <c r="EH29" i="565"/>
  <c r="EG29" i="565"/>
  <c r="EF29" i="565"/>
  <c r="EE29" i="565"/>
  <c r="EI28" i="565"/>
  <c r="EH28" i="565"/>
  <c r="EG28" i="565"/>
  <c r="EF28" i="565"/>
  <c r="EE28" i="565"/>
  <c r="EI27" i="565"/>
  <c r="EH27" i="565"/>
  <c r="EG27" i="565"/>
  <c r="EF27" i="565"/>
  <c r="EE27" i="565"/>
  <c r="EI26" i="565"/>
  <c r="EH26" i="565"/>
  <c r="EG26" i="565"/>
  <c r="EF26" i="565"/>
  <c r="EE26" i="565"/>
  <c r="EI25" i="565"/>
  <c r="EH25" i="565"/>
  <c r="EG25" i="565"/>
  <c r="EF25" i="565"/>
  <c r="EE25" i="565"/>
  <c r="EI24" i="565"/>
  <c r="EH24" i="565"/>
  <c r="EG24" i="565"/>
  <c r="EF24" i="565"/>
  <c r="EE24" i="565"/>
  <c r="EI23" i="565"/>
  <c r="EH23" i="565"/>
  <c r="EG23" i="565"/>
  <c r="EF23" i="565"/>
  <c r="EE23" i="565"/>
  <c r="EI22" i="565"/>
  <c r="EH22" i="565"/>
  <c r="EG22" i="565"/>
  <c r="EF22" i="565"/>
  <c r="EE22" i="565"/>
  <c r="EI21" i="565"/>
  <c r="EH21" i="565"/>
  <c r="EG21" i="565"/>
  <c r="EF21" i="565"/>
  <c r="EE21" i="565"/>
  <c r="EI20" i="565"/>
  <c r="EH20" i="565"/>
  <c r="EG20" i="565"/>
  <c r="EF20" i="565"/>
  <c r="EE20" i="565"/>
  <c r="EI19" i="565"/>
  <c r="EH19" i="565"/>
  <c r="EG19" i="565"/>
  <c r="EF19" i="565"/>
  <c r="EE19" i="565"/>
  <c r="EI18" i="565"/>
  <c r="EH18" i="565"/>
  <c r="EG18" i="565"/>
  <c r="EF18" i="565"/>
  <c r="EE18" i="565"/>
  <c r="EI17" i="565"/>
  <c r="EH17" i="565"/>
  <c r="EG17" i="565"/>
  <c r="EF17" i="565"/>
  <c r="EE17" i="565"/>
  <c r="EI16" i="565"/>
  <c r="EH16" i="565"/>
  <c r="EG16" i="565"/>
  <c r="EF16" i="565"/>
  <c r="EE16" i="565"/>
  <c r="EI15" i="565"/>
  <c r="EH15" i="565"/>
  <c r="EG15" i="565"/>
  <c r="EF15" i="565"/>
  <c r="EE15" i="565"/>
  <c r="EI14" i="565"/>
  <c r="EH14" i="565"/>
  <c r="EG14" i="565"/>
  <c r="EF14" i="565"/>
  <c r="EE14" i="565"/>
  <c r="EI13" i="565"/>
  <c r="EH13" i="565"/>
  <c r="EG13" i="565"/>
  <c r="EF13" i="565"/>
  <c r="EE13" i="565"/>
  <c r="EI12" i="565"/>
  <c r="EH12" i="565"/>
  <c r="EG12" i="565"/>
  <c r="EF12" i="565"/>
  <c r="EE12" i="565"/>
  <c r="EI11" i="565"/>
  <c r="EH11" i="565"/>
  <c r="EG11" i="565"/>
  <c r="EF11" i="565"/>
  <c r="EE11" i="565"/>
  <c r="EI10" i="565"/>
  <c r="EH10" i="565"/>
  <c r="EG10" i="565"/>
  <c r="EF10" i="565"/>
  <c r="EE10" i="565"/>
  <c r="EI9" i="565"/>
  <c r="EH9" i="565"/>
  <c r="EG9" i="565"/>
  <c r="EF9" i="565"/>
  <c r="EE9" i="565"/>
  <c r="EI8" i="565"/>
  <c r="EH8" i="565"/>
  <c r="EG8" i="565"/>
  <c r="EF8" i="565"/>
  <c r="EE8" i="565"/>
  <c r="EI7" i="565"/>
  <c r="EH7" i="565"/>
  <c r="EG7" i="565"/>
  <c r="EF7" i="565"/>
  <c r="EE7" i="565"/>
  <c r="EI6" i="565"/>
  <c r="EH6" i="565"/>
  <c r="EG6" i="565"/>
  <c r="EF6" i="565"/>
  <c r="EE6" i="565"/>
  <c r="EI5" i="565"/>
  <c r="EH5" i="565"/>
  <c r="EG5" i="565"/>
  <c r="EF5" i="565"/>
  <c r="EE5" i="565"/>
  <c r="EI3" i="565"/>
  <c r="EH3" i="565"/>
  <c r="EG3" i="565"/>
  <c r="EF3" i="565"/>
  <c r="EE3" i="565"/>
  <c r="EC163" i="565"/>
  <c r="EB163" i="565"/>
  <c r="EA163" i="565"/>
  <c r="DZ163" i="565"/>
  <c r="DY163" i="565"/>
  <c r="EC162" i="565"/>
  <c r="EB162" i="565"/>
  <c r="EA162" i="565"/>
  <c r="DZ162" i="565"/>
  <c r="DY162" i="565"/>
  <c r="EC161" i="565"/>
  <c r="EB161" i="565"/>
  <c r="EA161" i="565"/>
  <c r="DZ161" i="565"/>
  <c r="DY161" i="565"/>
  <c r="EC160" i="565"/>
  <c r="EB160" i="565"/>
  <c r="EA160" i="565"/>
  <c r="DZ160" i="565"/>
  <c r="DY160" i="565"/>
  <c r="EC159" i="565"/>
  <c r="EB159" i="565"/>
  <c r="EA159" i="565"/>
  <c r="DZ159" i="565"/>
  <c r="DY159" i="565"/>
  <c r="EC158" i="565"/>
  <c r="EB158" i="565"/>
  <c r="EA158" i="565"/>
  <c r="DZ158" i="565"/>
  <c r="DY158" i="565"/>
  <c r="EC157" i="565"/>
  <c r="EB157" i="565"/>
  <c r="EA157" i="565"/>
  <c r="DZ157" i="565"/>
  <c r="DY157" i="565"/>
  <c r="EC156" i="565"/>
  <c r="EB156" i="565"/>
  <c r="EA156" i="565"/>
  <c r="DZ156" i="565"/>
  <c r="DY156" i="565"/>
  <c r="EC155" i="565"/>
  <c r="EB155" i="565"/>
  <c r="EA155" i="565"/>
  <c r="DZ155" i="565"/>
  <c r="DY155" i="565"/>
  <c r="EC154" i="565"/>
  <c r="EB154" i="565"/>
  <c r="EA154" i="565"/>
  <c r="DZ154" i="565"/>
  <c r="DY154" i="565"/>
  <c r="EC153" i="565"/>
  <c r="EB153" i="565"/>
  <c r="EA153" i="565"/>
  <c r="DZ153" i="565"/>
  <c r="DY153" i="565"/>
  <c r="EC152" i="565"/>
  <c r="EB152" i="565"/>
  <c r="EA152" i="565"/>
  <c r="DZ152" i="565"/>
  <c r="DY152" i="565"/>
  <c r="EC151" i="565"/>
  <c r="EB151" i="565"/>
  <c r="EA151" i="565"/>
  <c r="DZ151" i="565"/>
  <c r="DY151" i="565"/>
  <c r="EC150" i="565"/>
  <c r="EB150" i="565"/>
  <c r="EA150" i="565"/>
  <c r="DZ150" i="565"/>
  <c r="DY150" i="565"/>
  <c r="EC149" i="565"/>
  <c r="EB149" i="565"/>
  <c r="EA149" i="565"/>
  <c r="DZ149" i="565"/>
  <c r="DY149" i="565"/>
  <c r="EC148" i="565"/>
  <c r="EB148" i="565"/>
  <c r="EA148" i="565"/>
  <c r="DZ148" i="565"/>
  <c r="DY148" i="565"/>
  <c r="EC147" i="565"/>
  <c r="EB147" i="565"/>
  <c r="EA147" i="565"/>
  <c r="DZ147" i="565"/>
  <c r="DY147" i="565"/>
  <c r="EC146" i="565"/>
  <c r="EB146" i="565"/>
  <c r="EA146" i="565"/>
  <c r="DZ146" i="565"/>
  <c r="DY146" i="565"/>
  <c r="EC145" i="565"/>
  <c r="EB145" i="565"/>
  <c r="EA145" i="565"/>
  <c r="DZ145" i="565"/>
  <c r="DY145" i="565"/>
  <c r="EC144" i="565"/>
  <c r="EB144" i="565"/>
  <c r="EA144" i="565"/>
  <c r="DZ144" i="565"/>
  <c r="DY144" i="565"/>
  <c r="EC143" i="565"/>
  <c r="EB143" i="565"/>
  <c r="EA143" i="565"/>
  <c r="DZ143" i="565"/>
  <c r="DY143" i="565"/>
  <c r="EC142" i="565"/>
  <c r="EB142" i="565"/>
  <c r="EA142" i="565"/>
  <c r="DZ142" i="565"/>
  <c r="DY142" i="565"/>
  <c r="EC141" i="565"/>
  <c r="EB141" i="565"/>
  <c r="EA141" i="565"/>
  <c r="DZ141" i="565"/>
  <c r="DY141" i="565"/>
  <c r="EC140" i="565"/>
  <c r="EB140" i="565"/>
  <c r="EA140" i="565"/>
  <c r="DZ140" i="565"/>
  <c r="DY140" i="565"/>
  <c r="EC139" i="565"/>
  <c r="EB139" i="565"/>
  <c r="EA139" i="565"/>
  <c r="DZ139" i="565"/>
  <c r="DY139" i="565"/>
  <c r="EC138" i="565"/>
  <c r="EB138" i="565"/>
  <c r="EA138" i="565"/>
  <c r="DZ138" i="565"/>
  <c r="DY138" i="565"/>
  <c r="EC137" i="565"/>
  <c r="EB137" i="565"/>
  <c r="EA137" i="565"/>
  <c r="DZ137" i="565"/>
  <c r="DY137" i="565"/>
  <c r="EC136" i="565"/>
  <c r="EB136" i="565"/>
  <c r="EA136" i="565"/>
  <c r="DZ136" i="565"/>
  <c r="DY136" i="565"/>
  <c r="EC135" i="565"/>
  <c r="EB135" i="565"/>
  <c r="EA135" i="565"/>
  <c r="DZ135" i="565"/>
  <c r="DY135" i="565"/>
  <c r="EC134" i="565"/>
  <c r="EB134" i="565"/>
  <c r="EA134" i="565"/>
  <c r="DZ134" i="565"/>
  <c r="DY134" i="565"/>
  <c r="EC133" i="565"/>
  <c r="EB133" i="565"/>
  <c r="EA133" i="565"/>
  <c r="DZ133" i="565"/>
  <c r="DY133" i="565"/>
  <c r="EC132" i="565"/>
  <c r="EB132" i="565"/>
  <c r="EA132" i="565"/>
  <c r="DZ132" i="565"/>
  <c r="DY132" i="565"/>
  <c r="EC131" i="565"/>
  <c r="EB131" i="565"/>
  <c r="EA131" i="565"/>
  <c r="DZ131" i="565"/>
  <c r="DY131" i="565"/>
  <c r="EC130" i="565"/>
  <c r="EB130" i="565"/>
  <c r="EA130" i="565"/>
  <c r="DZ130" i="565"/>
  <c r="DY130" i="565"/>
  <c r="EC129" i="565"/>
  <c r="EB129" i="565"/>
  <c r="EA129" i="565"/>
  <c r="DZ129" i="565"/>
  <c r="DY129" i="565"/>
  <c r="EC128" i="565"/>
  <c r="EB128" i="565"/>
  <c r="EA128" i="565"/>
  <c r="DZ128" i="565"/>
  <c r="DY128" i="565"/>
  <c r="EC127" i="565"/>
  <c r="EB127" i="565"/>
  <c r="EA127" i="565"/>
  <c r="DZ127" i="565"/>
  <c r="DY127" i="565"/>
  <c r="EC126" i="565"/>
  <c r="EB126" i="565"/>
  <c r="EA126" i="565"/>
  <c r="DZ126" i="565"/>
  <c r="DY126" i="565"/>
  <c r="EC125" i="565"/>
  <c r="EB125" i="565"/>
  <c r="EA125" i="565"/>
  <c r="DZ125" i="565"/>
  <c r="DY125" i="565"/>
  <c r="EC124" i="565"/>
  <c r="EB124" i="565"/>
  <c r="EA124" i="565"/>
  <c r="DZ124" i="565"/>
  <c r="DY124" i="565"/>
  <c r="EC123" i="565"/>
  <c r="EB123" i="565"/>
  <c r="EA123" i="565"/>
  <c r="DZ123" i="565"/>
  <c r="DY123" i="565"/>
  <c r="EC122" i="565"/>
  <c r="EB122" i="565"/>
  <c r="EA122" i="565"/>
  <c r="DZ122" i="565"/>
  <c r="DY122" i="565"/>
  <c r="EC121" i="565"/>
  <c r="EB121" i="565"/>
  <c r="EA121" i="565"/>
  <c r="DZ121" i="565"/>
  <c r="DY121" i="565"/>
  <c r="EC120" i="565"/>
  <c r="EB120" i="565"/>
  <c r="EA120" i="565"/>
  <c r="DZ120" i="565"/>
  <c r="DY120" i="565"/>
  <c r="EC119" i="565"/>
  <c r="EB119" i="565"/>
  <c r="EA119" i="565"/>
  <c r="DZ119" i="565"/>
  <c r="DY119" i="565"/>
  <c r="EC118" i="565"/>
  <c r="EB118" i="565"/>
  <c r="EA118" i="565"/>
  <c r="DZ118" i="565"/>
  <c r="DY118" i="565"/>
  <c r="EC117" i="565"/>
  <c r="EB117" i="565"/>
  <c r="EA117" i="565"/>
  <c r="DZ117" i="565"/>
  <c r="DY117" i="565"/>
  <c r="EC116" i="565"/>
  <c r="EB116" i="565"/>
  <c r="EA116" i="565"/>
  <c r="DZ116" i="565"/>
  <c r="DY116" i="565"/>
  <c r="EC115" i="565"/>
  <c r="EB115" i="565"/>
  <c r="EA115" i="565"/>
  <c r="DZ115" i="565"/>
  <c r="DY115" i="565"/>
  <c r="EC114" i="565"/>
  <c r="EB114" i="565"/>
  <c r="EA114" i="565"/>
  <c r="DZ114" i="565"/>
  <c r="DY114" i="565"/>
  <c r="EC113" i="565"/>
  <c r="EB113" i="565"/>
  <c r="EA113" i="565"/>
  <c r="DZ113" i="565"/>
  <c r="DY113" i="565"/>
  <c r="EC112" i="565"/>
  <c r="EB112" i="565"/>
  <c r="EA112" i="565"/>
  <c r="DZ112" i="565"/>
  <c r="DY112" i="565"/>
  <c r="EC111" i="565"/>
  <c r="EB111" i="565"/>
  <c r="EA111" i="565"/>
  <c r="DZ111" i="565"/>
  <c r="DY111" i="565"/>
  <c r="EC110" i="565"/>
  <c r="EB110" i="565"/>
  <c r="EA110" i="565"/>
  <c r="DZ110" i="565"/>
  <c r="DY110" i="565"/>
  <c r="EC109" i="565"/>
  <c r="EB109" i="565"/>
  <c r="EA109" i="565"/>
  <c r="DZ109" i="565"/>
  <c r="DY109" i="565"/>
  <c r="EC108" i="565"/>
  <c r="EB108" i="565"/>
  <c r="EA108" i="565"/>
  <c r="DZ108" i="565"/>
  <c r="DY108" i="565"/>
  <c r="EC107" i="565"/>
  <c r="EB107" i="565"/>
  <c r="EA107" i="565"/>
  <c r="DZ107" i="565"/>
  <c r="DY107" i="565"/>
  <c r="EC106" i="565"/>
  <c r="EB106" i="565"/>
  <c r="EA106" i="565"/>
  <c r="DZ106" i="565"/>
  <c r="DY106" i="565"/>
  <c r="EC105" i="565"/>
  <c r="EB105" i="565"/>
  <c r="EA105" i="565"/>
  <c r="DZ105" i="565"/>
  <c r="DY105" i="565"/>
  <c r="EC104" i="565"/>
  <c r="EB104" i="565"/>
  <c r="EA104" i="565"/>
  <c r="DZ104" i="565"/>
  <c r="DY104" i="565"/>
  <c r="EC103" i="565"/>
  <c r="EB103" i="565"/>
  <c r="EA103" i="565"/>
  <c r="DZ103" i="565"/>
  <c r="DY103" i="565"/>
  <c r="EC102" i="565"/>
  <c r="EB102" i="565"/>
  <c r="EA102" i="565"/>
  <c r="DZ102" i="565"/>
  <c r="DY102" i="565"/>
  <c r="EC101" i="565"/>
  <c r="EB101" i="565"/>
  <c r="EA101" i="565"/>
  <c r="DZ101" i="565"/>
  <c r="DY101" i="565"/>
  <c r="EC100" i="565"/>
  <c r="EB100" i="565"/>
  <c r="EA100" i="565"/>
  <c r="DZ100" i="565"/>
  <c r="DY100" i="565"/>
  <c r="EC99" i="565"/>
  <c r="EB99" i="565"/>
  <c r="EA99" i="565"/>
  <c r="DZ99" i="565"/>
  <c r="DY99" i="565"/>
  <c r="EC98" i="565"/>
  <c r="EB98" i="565"/>
  <c r="EA98" i="565"/>
  <c r="DZ98" i="565"/>
  <c r="DY98" i="565"/>
  <c r="EC97" i="565"/>
  <c r="EB97" i="565"/>
  <c r="EA97" i="565"/>
  <c r="DZ97" i="565"/>
  <c r="DY97" i="565"/>
  <c r="EC96" i="565"/>
  <c r="EB96" i="565"/>
  <c r="EA96" i="565"/>
  <c r="DZ96" i="565"/>
  <c r="DY96" i="565"/>
  <c r="EC95" i="565"/>
  <c r="EB95" i="565"/>
  <c r="EA95" i="565"/>
  <c r="DZ95" i="565"/>
  <c r="DY95" i="565"/>
  <c r="EC94" i="565"/>
  <c r="EB94" i="565"/>
  <c r="EA94" i="565"/>
  <c r="DZ94" i="565"/>
  <c r="DY94" i="565"/>
  <c r="EC93" i="565"/>
  <c r="EB93" i="565"/>
  <c r="EA93" i="565"/>
  <c r="DZ93" i="565"/>
  <c r="DY93" i="565"/>
  <c r="EC92" i="565"/>
  <c r="EB92" i="565"/>
  <c r="EA92" i="565"/>
  <c r="DZ92" i="565"/>
  <c r="DY92" i="565"/>
  <c r="EC91" i="565"/>
  <c r="EB91" i="565"/>
  <c r="EA91" i="565"/>
  <c r="DZ91" i="565"/>
  <c r="DY91" i="565"/>
  <c r="EC90" i="565"/>
  <c r="EB90" i="565"/>
  <c r="EA90" i="565"/>
  <c r="DZ90" i="565"/>
  <c r="DY90" i="565"/>
  <c r="EC89" i="565"/>
  <c r="EB89" i="565"/>
  <c r="EA89" i="565"/>
  <c r="DZ89" i="565"/>
  <c r="DY89" i="565"/>
  <c r="EC88" i="565"/>
  <c r="EB88" i="565"/>
  <c r="EA88" i="565"/>
  <c r="DZ88" i="565"/>
  <c r="DY88" i="565"/>
  <c r="EC87" i="565"/>
  <c r="EB87" i="565"/>
  <c r="EA87" i="565"/>
  <c r="DZ87" i="565"/>
  <c r="DY87" i="565"/>
  <c r="EC86" i="565"/>
  <c r="EB86" i="565"/>
  <c r="EA86" i="565"/>
  <c r="DZ86" i="565"/>
  <c r="DY86" i="565"/>
  <c r="EC85" i="565"/>
  <c r="EB85" i="565"/>
  <c r="EA85" i="565"/>
  <c r="DZ85" i="565"/>
  <c r="DY85" i="565"/>
  <c r="EC84" i="565"/>
  <c r="EB84" i="565"/>
  <c r="EA84" i="565"/>
  <c r="DZ84" i="565"/>
  <c r="DY84" i="565"/>
  <c r="EC83" i="565"/>
  <c r="EB83" i="565"/>
  <c r="EA83" i="565"/>
  <c r="DZ83" i="565"/>
  <c r="DY83" i="565"/>
  <c r="EC82" i="565"/>
  <c r="EB82" i="565"/>
  <c r="EA82" i="565"/>
  <c r="DZ82" i="565"/>
  <c r="DY82" i="565"/>
  <c r="EC81" i="565"/>
  <c r="EB81" i="565"/>
  <c r="EA81" i="565"/>
  <c r="DZ81" i="565"/>
  <c r="DY81" i="565"/>
  <c r="EC80" i="565"/>
  <c r="EB80" i="565"/>
  <c r="EA80" i="565"/>
  <c r="DZ80" i="565"/>
  <c r="DY80" i="565"/>
  <c r="EC79" i="565"/>
  <c r="EB79" i="565"/>
  <c r="EA79" i="565"/>
  <c r="DZ79" i="565"/>
  <c r="DY79" i="565"/>
  <c r="EC78" i="565"/>
  <c r="EB78" i="565"/>
  <c r="EA78" i="565"/>
  <c r="DZ78" i="565"/>
  <c r="DY78" i="565"/>
  <c r="EC77" i="565"/>
  <c r="EB77" i="565"/>
  <c r="EA77" i="565"/>
  <c r="DZ77" i="565"/>
  <c r="DY77" i="565"/>
  <c r="EC76" i="565"/>
  <c r="EB76" i="565"/>
  <c r="EA76" i="565"/>
  <c r="DZ76" i="565"/>
  <c r="DY76" i="565"/>
  <c r="EC75" i="565"/>
  <c r="EB75" i="565"/>
  <c r="EA75" i="565"/>
  <c r="DZ75" i="565"/>
  <c r="DY75" i="565"/>
  <c r="EC74" i="565"/>
  <c r="EB74" i="565"/>
  <c r="EA74" i="565"/>
  <c r="DZ74" i="565"/>
  <c r="DY74" i="565"/>
  <c r="EC73" i="565"/>
  <c r="EB73" i="565"/>
  <c r="EA73" i="565"/>
  <c r="DZ73" i="565"/>
  <c r="DY73" i="565"/>
  <c r="EC72" i="565"/>
  <c r="EB72" i="565"/>
  <c r="EA72" i="565"/>
  <c r="DZ72" i="565"/>
  <c r="DY72" i="565"/>
  <c r="EC71" i="565"/>
  <c r="EB71" i="565"/>
  <c r="EA71" i="565"/>
  <c r="DZ71" i="565"/>
  <c r="DY71" i="565"/>
  <c r="EC70" i="565"/>
  <c r="EB70" i="565"/>
  <c r="EA70" i="565"/>
  <c r="DZ70" i="565"/>
  <c r="DY70" i="565"/>
  <c r="EC69" i="565"/>
  <c r="EB69" i="565"/>
  <c r="EA69" i="565"/>
  <c r="DZ69" i="565"/>
  <c r="DY69" i="565"/>
  <c r="EC68" i="565"/>
  <c r="EB68" i="565"/>
  <c r="EA68" i="565"/>
  <c r="DZ68" i="565"/>
  <c r="DY68" i="565"/>
  <c r="EC67" i="565"/>
  <c r="EB67" i="565"/>
  <c r="EA67" i="565"/>
  <c r="DZ67" i="565"/>
  <c r="DY67" i="565"/>
  <c r="EC66" i="565"/>
  <c r="EB66" i="565"/>
  <c r="EA66" i="565"/>
  <c r="DZ66" i="565"/>
  <c r="DY66" i="565"/>
  <c r="EC65" i="565"/>
  <c r="EB65" i="565"/>
  <c r="EA65" i="565"/>
  <c r="DZ65" i="565"/>
  <c r="DY65" i="565"/>
  <c r="EC64" i="565"/>
  <c r="EB64" i="565"/>
  <c r="EA64" i="565"/>
  <c r="DZ64" i="565"/>
  <c r="DY64" i="565"/>
  <c r="EC63" i="565"/>
  <c r="EB63" i="565"/>
  <c r="EA63" i="565"/>
  <c r="DZ63" i="565"/>
  <c r="DY63" i="565"/>
  <c r="EC62" i="565"/>
  <c r="EB62" i="565"/>
  <c r="EA62" i="565"/>
  <c r="DZ62" i="565"/>
  <c r="DY62" i="565"/>
  <c r="EC61" i="565"/>
  <c r="EB61" i="565"/>
  <c r="EA61" i="565"/>
  <c r="DZ61" i="565"/>
  <c r="DY61" i="565"/>
  <c r="EC60" i="565"/>
  <c r="EB60" i="565"/>
  <c r="EA60" i="565"/>
  <c r="DZ60" i="565"/>
  <c r="DY60" i="565"/>
  <c r="EC59" i="565"/>
  <c r="EB59" i="565"/>
  <c r="EA59" i="565"/>
  <c r="DZ59" i="565"/>
  <c r="DY59" i="565"/>
  <c r="EC58" i="565"/>
  <c r="EB58" i="565"/>
  <c r="EA58" i="565"/>
  <c r="DZ58" i="565"/>
  <c r="DY58" i="565"/>
  <c r="EC57" i="565"/>
  <c r="EB57" i="565"/>
  <c r="EA57" i="565"/>
  <c r="DZ57" i="565"/>
  <c r="DY57" i="565"/>
  <c r="EC56" i="565"/>
  <c r="EB56" i="565"/>
  <c r="EA56" i="565"/>
  <c r="DZ56" i="565"/>
  <c r="DY56" i="565"/>
  <c r="EC55" i="565"/>
  <c r="EB55" i="565"/>
  <c r="EA55" i="565"/>
  <c r="DZ55" i="565"/>
  <c r="DY55" i="565"/>
  <c r="EC54" i="565"/>
  <c r="EB54" i="565"/>
  <c r="EA54" i="565"/>
  <c r="DZ54" i="565"/>
  <c r="DY54" i="565"/>
  <c r="EC53" i="565"/>
  <c r="EB53" i="565"/>
  <c r="EA53" i="565"/>
  <c r="DZ53" i="565"/>
  <c r="DY53" i="565"/>
  <c r="EC52" i="565"/>
  <c r="EB52" i="565"/>
  <c r="EA52" i="565"/>
  <c r="DZ52" i="565"/>
  <c r="DY52" i="565"/>
  <c r="EC51" i="565"/>
  <c r="EB51" i="565"/>
  <c r="EA51" i="565"/>
  <c r="DZ51" i="565"/>
  <c r="DY51" i="565"/>
  <c r="EC50" i="565"/>
  <c r="EB50" i="565"/>
  <c r="EA50" i="565"/>
  <c r="DZ50" i="565"/>
  <c r="DY50" i="565"/>
  <c r="EC49" i="565"/>
  <c r="EB49" i="565"/>
  <c r="EA49" i="565"/>
  <c r="DZ49" i="565"/>
  <c r="DY49" i="565"/>
  <c r="EC48" i="565"/>
  <c r="EB48" i="565"/>
  <c r="EA48" i="565"/>
  <c r="DZ48" i="565"/>
  <c r="DY48" i="565"/>
  <c r="EC47" i="565"/>
  <c r="EB47" i="565"/>
  <c r="EA47" i="565"/>
  <c r="DZ47" i="565"/>
  <c r="DY47" i="565"/>
  <c r="EC46" i="565"/>
  <c r="EB46" i="565"/>
  <c r="EA46" i="565"/>
  <c r="DZ46" i="565"/>
  <c r="DY46" i="565"/>
  <c r="EC45" i="565"/>
  <c r="EB45" i="565"/>
  <c r="EA45" i="565"/>
  <c r="DZ45" i="565"/>
  <c r="DY45" i="565"/>
  <c r="EC44" i="565"/>
  <c r="EB44" i="565"/>
  <c r="EA44" i="565"/>
  <c r="DZ44" i="565"/>
  <c r="DY44" i="565"/>
  <c r="EC43" i="565"/>
  <c r="EB43" i="565"/>
  <c r="EA43" i="565"/>
  <c r="DZ43" i="565"/>
  <c r="DY43" i="565"/>
  <c r="EC42" i="565"/>
  <c r="EB42" i="565"/>
  <c r="EA42" i="565"/>
  <c r="DZ42" i="565"/>
  <c r="DY42" i="565"/>
  <c r="EC41" i="565"/>
  <c r="EB41" i="565"/>
  <c r="EA41" i="565"/>
  <c r="DZ41" i="565"/>
  <c r="DY41" i="565"/>
  <c r="EC40" i="565"/>
  <c r="EB40" i="565"/>
  <c r="EA40" i="565"/>
  <c r="DZ40" i="565"/>
  <c r="DY40" i="565"/>
  <c r="EC39" i="565"/>
  <c r="EB39" i="565"/>
  <c r="EA39" i="565"/>
  <c r="DZ39" i="565"/>
  <c r="DY39" i="565"/>
  <c r="EC38" i="565"/>
  <c r="EB38" i="565"/>
  <c r="EA38" i="565"/>
  <c r="DZ38" i="565"/>
  <c r="DY38" i="565"/>
  <c r="EC37" i="565"/>
  <c r="EB37" i="565"/>
  <c r="EA37" i="565"/>
  <c r="DZ37" i="565"/>
  <c r="DY37" i="565"/>
  <c r="EC36" i="565"/>
  <c r="EB36" i="565"/>
  <c r="EA36" i="565"/>
  <c r="DZ36" i="565"/>
  <c r="DY36" i="565"/>
  <c r="EC35" i="565"/>
  <c r="EB35" i="565"/>
  <c r="EA35" i="565"/>
  <c r="DZ35" i="565"/>
  <c r="DY35" i="565"/>
  <c r="EC34" i="565"/>
  <c r="EB34" i="565"/>
  <c r="EA34" i="565"/>
  <c r="DZ34" i="565"/>
  <c r="DY34" i="565"/>
  <c r="EC33" i="565"/>
  <c r="EB33" i="565"/>
  <c r="EA33" i="565"/>
  <c r="DZ33" i="565"/>
  <c r="DY33" i="565"/>
  <c r="EC32" i="565"/>
  <c r="EB32" i="565"/>
  <c r="EA32" i="565"/>
  <c r="DZ32" i="565"/>
  <c r="DY32" i="565"/>
  <c r="EC31" i="565"/>
  <c r="EB31" i="565"/>
  <c r="EA31" i="565"/>
  <c r="DZ31" i="565"/>
  <c r="DY31" i="565"/>
  <c r="EC30" i="565"/>
  <c r="EB30" i="565"/>
  <c r="EA30" i="565"/>
  <c r="DZ30" i="565"/>
  <c r="DY30" i="565"/>
  <c r="EC29" i="565"/>
  <c r="EB29" i="565"/>
  <c r="EA29" i="565"/>
  <c r="DZ29" i="565"/>
  <c r="DY29" i="565"/>
  <c r="EC28" i="565"/>
  <c r="EB28" i="565"/>
  <c r="EA28" i="565"/>
  <c r="DZ28" i="565"/>
  <c r="DY28" i="565"/>
  <c r="EC27" i="565"/>
  <c r="EB27" i="565"/>
  <c r="EA27" i="565"/>
  <c r="DZ27" i="565"/>
  <c r="DY27" i="565"/>
  <c r="EC26" i="565"/>
  <c r="EB26" i="565"/>
  <c r="EA26" i="565"/>
  <c r="DZ26" i="565"/>
  <c r="DY26" i="565"/>
  <c r="EC25" i="565"/>
  <c r="EB25" i="565"/>
  <c r="EA25" i="565"/>
  <c r="DZ25" i="565"/>
  <c r="DY25" i="565"/>
  <c r="EC24" i="565"/>
  <c r="EB24" i="565"/>
  <c r="EA24" i="565"/>
  <c r="DZ24" i="565"/>
  <c r="DY24" i="565"/>
  <c r="EC23" i="565"/>
  <c r="EB23" i="565"/>
  <c r="EA23" i="565"/>
  <c r="DZ23" i="565"/>
  <c r="DY23" i="565"/>
  <c r="EC22" i="565"/>
  <c r="EB22" i="565"/>
  <c r="EA22" i="565"/>
  <c r="DZ22" i="565"/>
  <c r="DY22" i="565"/>
  <c r="EC21" i="565"/>
  <c r="EB21" i="565"/>
  <c r="EA21" i="565"/>
  <c r="DZ21" i="565"/>
  <c r="DY21" i="565"/>
  <c r="EC20" i="565"/>
  <c r="EB20" i="565"/>
  <c r="EA20" i="565"/>
  <c r="DZ20" i="565"/>
  <c r="DY20" i="565"/>
  <c r="EC19" i="565"/>
  <c r="EB19" i="565"/>
  <c r="EA19" i="565"/>
  <c r="DZ19" i="565"/>
  <c r="DY19" i="565"/>
  <c r="EC18" i="565"/>
  <c r="EB18" i="565"/>
  <c r="EA18" i="565"/>
  <c r="DZ18" i="565"/>
  <c r="DY18" i="565"/>
  <c r="EC17" i="565"/>
  <c r="EB17" i="565"/>
  <c r="EA17" i="565"/>
  <c r="DZ17" i="565"/>
  <c r="DY17" i="565"/>
  <c r="EC16" i="565"/>
  <c r="EB16" i="565"/>
  <c r="EA16" i="565"/>
  <c r="DZ16" i="565"/>
  <c r="DY16" i="565"/>
  <c r="EC15" i="565"/>
  <c r="EB15" i="565"/>
  <c r="EA15" i="565"/>
  <c r="DZ15" i="565"/>
  <c r="DY15" i="565"/>
  <c r="EC14" i="565"/>
  <c r="EB14" i="565"/>
  <c r="EA14" i="565"/>
  <c r="DZ14" i="565"/>
  <c r="DY14" i="565"/>
  <c r="EC13" i="565"/>
  <c r="EB13" i="565"/>
  <c r="EA13" i="565"/>
  <c r="DZ13" i="565"/>
  <c r="DY13" i="565"/>
  <c r="EC12" i="565"/>
  <c r="EB12" i="565"/>
  <c r="EA12" i="565"/>
  <c r="DZ12" i="565"/>
  <c r="DY12" i="565"/>
  <c r="EC11" i="565"/>
  <c r="EB11" i="565"/>
  <c r="EA11" i="565"/>
  <c r="DZ11" i="565"/>
  <c r="DY11" i="565"/>
  <c r="EC10" i="565"/>
  <c r="EB10" i="565"/>
  <c r="EA10" i="565"/>
  <c r="DZ10" i="565"/>
  <c r="DY10" i="565"/>
  <c r="EC9" i="565"/>
  <c r="EB9" i="565"/>
  <c r="EA9" i="565"/>
  <c r="DZ9" i="565"/>
  <c r="DY9" i="565"/>
  <c r="EC8" i="565"/>
  <c r="EB8" i="565"/>
  <c r="EA8" i="565"/>
  <c r="DZ8" i="565"/>
  <c r="DY8" i="565"/>
  <c r="EC7" i="565"/>
  <c r="EB7" i="565"/>
  <c r="EA7" i="565"/>
  <c r="DZ7" i="565"/>
  <c r="DY7" i="565"/>
  <c r="EC6" i="565"/>
  <c r="EB6" i="565"/>
  <c r="EA6" i="565"/>
  <c r="DZ6" i="565"/>
  <c r="DY6" i="565"/>
  <c r="EC5" i="565"/>
  <c r="EB5" i="565"/>
  <c r="EA5" i="565"/>
  <c r="DZ5" i="565"/>
  <c r="DY5" i="565"/>
  <c r="EC3" i="565"/>
  <c r="EB3" i="565"/>
  <c r="EA3" i="565"/>
  <c r="DY3" i="565"/>
  <c r="DZ3" i="565"/>
  <c r="AC3" i="563"/>
  <c r="AD3" i="563"/>
  <c r="AE3" i="563"/>
  <c r="AF3" i="563"/>
  <c r="AG3" i="563"/>
  <c r="AC5" i="563"/>
  <c r="AD5" i="563"/>
  <c r="AE5" i="563"/>
  <c r="AF5" i="563"/>
  <c r="AG5" i="563"/>
  <c r="AC6" i="563"/>
  <c r="AD6" i="563"/>
  <c r="AE6" i="563"/>
  <c r="AF6" i="563"/>
  <c r="AG6" i="563"/>
  <c r="AC7" i="563"/>
  <c r="AD7" i="563"/>
  <c r="AE7" i="563"/>
  <c r="AF7" i="563"/>
  <c r="AG7" i="563"/>
  <c r="AC8" i="563"/>
  <c r="AD8" i="563"/>
  <c r="AE8" i="563"/>
  <c r="AF8" i="563"/>
  <c r="AG8" i="563"/>
  <c r="AC9" i="563"/>
  <c r="AD9" i="563"/>
  <c r="AE9" i="563"/>
  <c r="AF9" i="563"/>
  <c r="AG9" i="563"/>
  <c r="AC10" i="563"/>
  <c r="AD10" i="563"/>
  <c r="AE10" i="563"/>
  <c r="AF10" i="563"/>
  <c r="AG10" i="563"/>
  <c r="AC11" i="563"/>
  <c r="AD11" i="563"/>
  <c r="AE11" i="563"/>
  <c r="AF11" i="563"/>
  <c r="AG11" i="563"/>
  <c r="AC12" i="563"/>
  <c r="AD12" i="563"/>
  <c r="AE12" i="563"/>
  <c r="AF12" i="563"/>
  <c r="AG12" i="563"/>
  <c r="AC13" i="563"/>
  <c r="AD13" i="563"/>
  <c r="AE13" i="563"/>
  <c r="AF13" i="563"/>
  <c r="AG13" i="563"/>
  <c r="AC14" i="563"/>
  <c r="AD14" i="563"/>
  <c r="AE14" i="563"/>
  <c r="AF14" i="563"/>
  <c r="AG14" i="563"/>
  <c r="AC15" i="563"/>
  <c r="AD15" i="563"/>
  <c r="AE15" i="563"/>
  <c r="AF15" i="563"/>
  <c r="AG15" i="563"/>
  <c r="AC16" i="563"/>
  <c r="AD16" i="563"/>
  <c r="AE16" i="563"/>
  <c r="AF16" i="563"/>
  <c r="AG16" i="563"/>
  <c r="AC17" i="563"/>
  <c r="AD17" i="563"/>
  <c r="AE17" i="563"/>
  <c r="AF17" i="563"/>
  <c r="AG17" i="563"/>
  <c r="AC18" i="563"/>
  <c r="AD18" i="563"/>
  <c r="AE18" i="563"/>
  <c r="AF18" i="563"/>
  <c r="AG18" i="563"/>
  <c r="AC19" i="563"/>
  <c r="AD19" i="563"/>
  <c r="AE19" i="563"/>
  <c r="AF19" i="563"/>
  <c r="AG19" i="563"/>
  <c r="AC20" i="563"/>
  <c r="AD20" i="563"/>
  <c r="AE20" i="563"/>
  <c r="AF20" i="563"/>
  <c r="AG20" i="563"/>
  <c r="AC21" i="563"/>
  <c r="AD21" i="563"/>
  <c r="AE21" i="563"/>
  <c r="AF21" i="563"/>
  <c r="AG21" i="563"/>
  <c r="AC22" i="563"/>
  <c r="AD22" i="563"/>
  <c r="AE22" i="563"/>
  <c r="AF22" i="563"/>
  <c r="AG22" i="563"/>
  <c r="AC23" i="563"/>
  <c r="AD23" i="563"/>
  <c r="AE23" i="563"/>
  <c r="AF23" i="563"/>
  <c r="AG23" i="563"/>
  <c r="AC24" i="563"/>
  <c r="AD24" i="563"/>
  <c r="AE24" i="563"/>
  <c r="AF24" i="563"/>
  <c r="AG24" i="563"/>
  <c r="AC25" i="563"/>
  <c r="AD25" i="563"/>
  <c r="AE25" i="563"/>
  <c r="AF25" i="563"/>
  <c r="AG25" i="563"/>
  <c r="AC26" i="563"/>
  <c r="AD26" i="563"/>
  <c r="AE26" i="563"/>
  <c r="AF26" i="563"/>
  <c r="AG26" i="563"/>
  <c r="AC27" i="563"/>
  <c r="AD27" i="563"/>
  <c r="AE27" i="563"/>
  <c r="AF27" i="563"/>
  <c r="AG27" i="563"/>
  <c r="AC28" i="563"/>
  <c r="AD28" i="563"/>
  <c r="AE28" i="563"/>
  <c r="AF28" i="563"/>
  <c r="AG28" i="563"/>
  <c r="AC29" i="563"/>
  <c r="AD29" i="563"/>
  <c r="AE29" i="563"/>
  <c r="AF29" i="563"/>
  <c r="AG29" i="563"/>
  <c r="AC30" i="563"/>
  <c r="AD30" i="563"/>
  <c r="AE30" i="563"/>
  <c r="AF30" i="563"/>
  <c r="AG30" i="563"/>
  <c r="AC31" i="563"/>
  <c r="AD31" i="563"/>
  <c r="AE31" i="563"/>
  <c r="AF31" i="563"/>
  <c r="AG31" i="563"/>
  <c r="AC32" i="563"/>
  <c r="AD32" i="563"/>
  <c r="AE32" i="563"/>
  <c r="AF32" i="563"/>
  <c r="AG32" i="563"/>
  <c r="AC33" i="563"/>
  <c r="AD33" i="563"/>
  <c r="AE33" i="563"/>
  <c r="AF33" i="563"/>
  <c r="AG33" i="563"/>
  <c r="AC34" i="563"/>
  <c r="AD34" i="563"/>
  <c r="AE34" i="563"/>
  <c r="AF34" i="563"/>
  <c r="AG34" i="563"/>
  <c r="AC35" i="563"/>
  <c r="AD35" i="563"/>
  <c r="AE35" i="563"/>
  <c r="AF35" i="563"/>
  <c r="AG35" i="563"/>
  <c r="AC36" i="563"/>
  <c r="AD36" i="563"/>
  <c r="AE36" i="563"/>
  <c r="AF36" i="563"/>
  <c r="AG36" i="563"/>
  <c r="AC37" i="563"/>
  <c r="AD37" i="563"/>
  <c r="AE37" i="563"/>
  <c r="AF37" i="563"/>
  <c r="AG37" i="563"/>
  <c r="AC38" i="563"/>
  <c r="AD38" i="563"/>
  <c r="AE38" i="563"/>
  <c r="AF38" i="563"/>
  <c r="AG38" i="563"/>
  <c r="AC39" i="563"/>
  <c r="AD39" i="563"/>
  <c r="AE39" i="563"/>
  <c r="AF39" i="563"/>
  <c r="AG39" i="563"/>
  <c r="AC40" i="563"/>
  <c r="AD40" i="563"/>
  <c r="AE40" i="563"/>
  <c r="AF40" i="563"/>
  <c r="AG40" i="563"/>
  <c r="AC41" i="563"/>
  <c r="AD41" i="563"/>
  <c r="AE41" i="563"/>
  <c r="AF41" i="563"/>
  <c r="AG41" i="563"/>
  <c r="AC42" i="563"/>
  <c r="AD42" i="563"/>
  <c r="AE42" i="563"/>
  <c r="AF42" i="563"/>
  <c r="AG42" i="563"/>
  <c r="AC43" i="563"/>
  <c r="AD43" i="563"/>
  <c r="AE43" i="563"/>
  <c r="AF43" i="563"/>
  <c r="AG43" i="563"/>
  <c r="AC44" i="563"/>
  <c r="AD44" i="563"/>
  <c r="AE44" i="563"/>
  <c r="AF44" i="563"/>
  <c r="AG44" i="563"/>
  <c r="AC45" i="563"/>
  <c r="AD45" i="563"/>
  <c r="AE45" i="563"/>
  <c r="AF45" i="563"/>
  <c r="AG45" i="563"/>
  <c r="AC46" i="563"/>
  <c r="AD46" i="563"/>
  <c r="AE46" i="563"/>
  <c r="AF46" i="563"/>
  <c r="AG46" i="563"/>
  <c r="AC47" i="563"/>
  <c r="AD47" i="563"/>
  <c r="AE47" i="563"/>
  <c r="AF47" i="563"/>
  <c r="AG47" i="563"/>
  <c r="AC48" i="563"/>
  <c r="AD48" i="563"/>
  <c r="AE48" i="563"/>
  <c r="AF48" i="563"/>
  <c r="AG48" i="563"/>
  <c r="AC49" i="563"/>
  <c r="AD49" i="563"/>
  <c r="AE49" i="563"/>
  <c r="AF49" i="563"/>
  <c r="AG49" i="563"/>
  <c r="AC50" i="563"/>
  <c r="AD50" i="563"/>
  <c r="AE50" i="563"/>
  <c r="AF50" i="563"/>
  <c r="AG50" i="563"/>
  <c r="AC51" i="563"/>
  <c r="AD51" i="563"/>
  <c r="AE51" i="563"/>
  <c r="AF51" i="563"/>
  <c r="AG51" i="563"/>
  <c r="AC52" i="563"/>
  <c r="AD52" i="563"/>
  <c r="AE52" i="563"/>
  <c r="AF52" i="563"/>
  <c r="AG52" i="563"/>
  <c r="AC53" i="563"/>
  <c r="AD53" i="563"/>
  <c r="AE53" i="563"/>
  <c r="AF53" i="563"/>
  <c r="AG53" i="563"/>
  <c r="AC54" i="563"/>
  <c r="AD54" i="563"/>
  <c r="AE54" i="563"/>
  <c r="AF54" i="563"/>
  <c r="AG54" i="563"/>
  <c r="AC55" i="563"/>
  <c r="AD55" i="563"/>
  <c r="AE55" i="563"/>
  <c r="AF55" i="563"/>
  <c r="AG55" i="563"/>
  <c r="AC56" i="563"/>
  <c r="AD56" i="563"/>
  <c r="AE56" i="563"/>
  <c r="AF56" i="563"/>
  <c r="AG56" i="563"/>
  <c r="AC57" i="563"/>
  <c r="AD57" i="563"/>
  <c r="AE57" i="563"/>
  <c r="AF57" i="563"/>
  <c r="AG57" i="563"/>
  <c r="AC58" i="563"/>
  <c r="AD58" i="563"/>
  <c r="AE58" i="563"/>
  <c r="AF58" i="563"/>
  <c r="AG58" i="563"/>
  <c r="AC59" i="563"/>
  <c r="AD59" i="563"/>
  <c r="AE59" i="563"/>
  <c r="AF59" i="563"/>
  <c r="AG59" i="563"/>
  <c r="AC60" i="563"/>
  <c r="AD60" i="563"/>
  <c r="AE60" i="563"/>
  <c r="AF60" i="563"/>
  <c r="AG60" i="563"/>
  <c r="AC61" i="563"/>
  <c r="AD61" i="563"/>
  <c r="AE61" i="563"/>
  <c r="AF61" i="563"/>
  <c r="AG61" i="563"/>
  <c r="AC62" i="563"/>
  <c r="AD62" i="563"/>
  <c r="AE62" i="563"/>
  <c r="AF62" i="563"/>
  <c r="AG62" i="563"/>
  <c r="AC63" i="563"/>
  <c r="AD63" i="563"/>
  <c r="AE63" i="563"/>
  <c r="AF63" i="563"/>
  <c r="AG63" i="563"/>
  <c r="AC64" i="563"/>
  <c r="AD64" i="563"/>
  <c r="AE64" i="563"/>
  <c r="AF64" i="563"/>
  <c r="AG64" i="563"/>
  <c r="AC65" i="563"/>
  <c r="AD65" i="563"/>
  <c r="AE65" i="563"/>
  <c r="AF65" i="563"/>
  <c r="AG65" i="563"/>
  <c r="AC66" i="563"/>
  <c r="AD66" i="563"/>
  <c r="AE66" i="563"/>
  <c r="AF66" i="563"/>
  <c r="AG66" i="563"/>
  <c r="AC67" i="563"/>
  <c r="AD67" i="563"/>
  <c r="AE67" i="563"/>
  <c r="AF67" i="563"/>
  <c r="AG67" i="563"/>
  <c r="AC68" i="563"/>
  <c r="AD68" i="563"/>
  <c r="AE68" i="563"/>
  <c r="AF68" i="563"/>
  <c r="AG68" i="563"/>
  <c r="AC69" i="563"/>
  <c r="AD69" i="563"/>
  <c r="AE69" i="563"/>
  <c r="AF69" i="563"/>
  <c r="AG69" i="563"/>
  <c r="AC70" i="563"/>
  <c r="AD70" i="563"/>
  <c r="AE70" i="563"/>
  <c r="AF70" i="563"/>
  <c r="AG70" i="563"/>
  <c r="AC71" i="563"/>
  <c r="AD71" i="563"/>
  <c r="AE71" i="563"/>
  <c r="AF71" i="563"/>
  <c r="AG71" i="563"/>
  <c r="AC72" i="563"/>
  <c r="AD72" i="563"/>
  <c r="AE72" i="563"/>
  <c r="AF72" i="563"/>
  <c r="AG72" i="563"/>
  <c r="AC73" i="563"/>
  <c r="AD73" i="563"/>
  <c r="AE73" i="563"/>
  <c r="AF73" i="563"/>
  <c r="AG73" i="563"/>
  <c r="AC74" i="563"/>
  <c r="AD74" i="563"/>
  <c r="AE74" i="563"/>
  <c r="AF74" i="563"/>
  <c r="AG74" i="563"/>
  <c r="AC75" i="563"/>
  <c r="AD75" i="563"/>
  <c r="AE75" i="563"/>
  <c r="AF75" i="563"/>
  <c r="AG75" i="563"/>
  <c r="AC76" i="563"/>
  <c r="AD76" i="563"/>
  <c r="AE76" i="563"/>
  <c r="AF76" i="563"/>
  <c r="AG76" i="563"/>
  <c r="AC77" i="563"/>
  <c r="AD77" i="563"/>
  <c r="AE77" i="563"/>
  <c r="AF77" i="563"/>
  <c r="AG77" i="563"/>
  <c r="AC78" i="563"/>
  <c r="AD78" i="563"/>
  <c r="AE78" i="563"/>
  <c r="AF78" i="563"/>
  <c r="AG78" i="563"/>
  <c r="AC79" i="563"/>
  <c r="AD79" i="563"/>
  <c r="AE79" i="563"/>
  <c r="AF79" i="563"/>
  <c r="AG79" i="563"/>
  <c r="AC80" i="563"/>
  <c r="AD80" i="563"/>
  <c r="AE80" i="563"/>
  <c r="AF80" i="563"/>
  <c r="AG80" i="563"/>
  <c r="AC81" i="563"/>
  <c r="AD81" i="563"/>
  <c r="AE81" i="563"/>
  <c r="AF81" i="563"/>
  <c r="AG81" i="563"/>
  <c r="AC82" i="563"/>
  <c r="AD82" i="563"/>
  <c r="AE82" i="563"/>
  <c r="AF82" i="563"/>
  <c r="AG82" i="563"/>
  <c r="AC83" i="563"/>
  <c r="AD83" i="563"/>
  <c r="AE83" i="563"/>
  <c r="AF83" i="563"/>
  <c r="AG83" i="563"/>
  <c r="AC84" i="563"/>
  <c r="AD84" i="563"/>
  <c r="AE84" i="563"/>
  <c r="AF84" i="563"/>
  <c r="AG84" i="563"/>
  <c r="AC85" i="563"/>
  <c r="AD85" i="563"/>
  <c r="AE85" i="563"/>
  <c r="AF85" i="563"/>
  <c r="AG85" i="563"/>
  <c r="AC86" i="563"/>
  <c r="AD86" i="563"/>
  <c r="AE86" i="563"/>
  <c r="AF86" i="563"/>
  <c r="AG86" i="563"/>
  <c r="AC87" i="563"/>
  <c r="AD87" i="563"/>
  <c r="AE87" i="563"/>
  <c r="AF87" i="563"/>
  <c r="AG87" i="563"/>
  <c r="AC88" i="563"/>
  <c r="AD88" i="563"/>
  <c r="AE88" i="563"/>
  <c r="AF88" i="563"/>
  <c r="AG88" i="563"/>
  <c r="AC89" i="563"/>
  <c r="AD89" i="563"/>
  <c r="AE89" i="563"/>
  <c r="AF89" i="563"/>
  <c r="AG89" i="563"/>
  <c r="AC90" i="563"/>
  <c r="AD90" i="563"/>
  <c r="AE90" i="563"/>
  <c r="AF90" i="563"/>
  <c r="AG90" i="563"/>
  <c r="AC91" i="563"/>
  <c r="AD91" i="563"/>
  <c r="AE91" i="563"/>
  <c r="AF91" i="563"/>
  <c r="AG91" i="563"/>
  <c r="AC92" i="563"/>
  <c r="AD92" i="563"/>
  <c r="AE92" i="563"/>
  <c r="AF92" i="563"/>
  <c r="AG92" i="563"/>
  <c r="AC93" i="563"/>
  <c r="AD93" i="563"/>
  <c r="AE93" i="563"/>
  <c r="AF93" i="563"/>
  <c r="AG93" i="563"/>
  <c r="AC94" i="563"/>
  <c r="AD94" i="563"/>
  <c r="AE94" i="563"/>
  <c r="AF94" i="563"/>
  <c r="AG94" i="563"/>
  <c r="AC95" i="563"/>
  <c r="AD95" i="563"/>
  <c r="AE95" i="563"/>
  <c r="AF95" i="563"/>
  <c r="AG95" i="563"/>
  <c r="AC96" i="563"/>
  <c r="AD96" i="563"/>
  <c r="AE96" i="563"/>
  <c r="AF96" i="563"/>
  <c r="AG96" i="563"/>
  <c r="AC97" i="563"/>
  <c r="AD97" i="563"/>
  <c r="AE97" i="563"/>
  <c r="AF97" i="563"/>
  <c r="AG97" i="563"/>
  <c r="AC98" i="563"/>
  <c r="AD98" i="563"/>
  <c r="AE98" i="563"/>
  <c r="AF98" i="563"/>
  <c r="AG98" i="563"/>
  <c r="AC99" i="563"/>
  <c r="AD99" i="563"/>
  <c r="AE99" i="563"/>
  <c r="AF99" i="563"/>
  <c r="AG99" i="563"/>
  <c r="AC100" i="563"/>
  <c r="AD100" i="563"/>
  <c r="AE100" i="563"/>
  <c r="AF100" i="563"/>
  <c r="AG100" i="563"/>
  <c r="AC101" i="563"/>
  <c r="AD101" i="563"/>
  <c r="AE101" i="563"/>
  <c r="AF101" i="563"/>
  <c r="AG101" i="563"/>
  <c r="AC102" i="563"/>
  <c r="AD102" i="563"/>
  <c r="AE102" i="563"/>
  <c r="AF102" i="563"/>
  <c r="AG102" i="563"/>
  <c r="AC103" i="563"/>
  <c r="AD103" i="563"/>
  <c r="AE103" i="563"/>
  <c r="AF103" i="563"/>
  <c r="AG103" i="563"/>
  <c r="AC104" i="563"/>
  <c r="AD104" i="563"/>
  <c r="AE104" i="563"/>
  <c r="AF104" i="563"/>
  <c r="AG104" i="563"/>
  <c r="AC105" i="563"/>
  <c r="AD105" i="563"/>
  <c r="AE105" i="563"/>
  <c r="AF105" i="563"/>
  <c r="AG105" i="563"/>
  <c r="AC106" i="563"/>
  <c r="AD106" i="563"/>
  <c r="AE106" i="563"/>
  <c r="AF106" i="563"/>
  <c r="AG106" i="563"/>
  <c r="AC107" i="563"/>
  <c r="AD107" i="563"/>
  <c r="AE107" i="563"/>
  <c r="AF107" i="563"/>
  <c r="AG107" i="563"/>
  <c r="AC108" i="563"/>
  <c r="AD108" i="563"/>
  <c r="AE108" i="563"/>
  <c r="AF108" i="563"/>
  <c r="AG108" i="563"/>
  <c r="AC109" i="563"/>
  <c r="AD109" i="563"/>
  <c r="AE109" i="563"/>
  <c r="AF109" i="563"/>
  <c r="AG109" i="563"/>
  <c r="AC110" i="563"/>
  <c r="AD110" i="563"/>
  <c r="AE110" i="563"/>
  <c r="AF110" i="563"/>
  <c r="AG110" i="563"/>
  <c r="AC111" i="563"/>
  <c r="AD111" i="563"/>
  <c r="AE111" i="563"/>
  <c r="AF111" i="563"/>
  <c r="AG111" i="563"/>
  <c r="AC112" i="563"/>
  <c r="AD112" i="563"/>
  <c r="AE112" i="563"/>
  <c r="AF112" i="563"/>
  <c r="AG112" i="563"/>
  <c r="AC113" i="563"/>
  <c r="AD113" i="563"/>
  <c r="AE113" i="563"/>
  <c r="AF113" i="563"/>
  <c r="AG113" i="563"/>
  <c r="AC114" i="563"/>
  <c r="AD114" i="563"/>
  <c r="AE114" i="563"/>
  <c r="AF114" i="563"/>
  <c r="AG114" i="563"/>
  <c r="AC115" i="563"/>
  <c r="AD115" i="563"/>
  <c r="AE115" i="563"/>
  <c r="AF115" i="563"/>
  <c r="AG115" i="563"/>
  <c r="AC116" i="563"/>
  <c r="AD116" i="563"/>
  <c r="AE116" i="563"/>
  <c r="AF116" i="563"/>
  <c r="AG116" i="563"/>
  <c r="AC117" i="563"/>
  <c r="AD117" i="563"/>
  <c r="AE117" i="563"/>
  <c r="AF117" i="563"/>
  <c r="AG117" i="563"/>
  <c r="AC118" i="563"/>
  <c r="AD118" i="563"/>
  <c r="AE118" i="563"/>
  <c r="AF118" i="563"/>
  <c r="AG118" i="563"/>
  <c r="AC119" i="563"/>
  <c r="AD119" i="563"/>
  <c r="AE119" i="563"/>
  <c r="AF119" i="563"/>
  <c r="AG119" i="563"/>
  <c r="AC120" i="563"/>
  <c r="AD120" i="563"/>
  <c r="AE120" i="563"/>
  <c r="AF120" i="563"/>
  <c r="AG120" i="563"/>
  <c r="AC121" i="563"/>
  <c r="AD121" i="563"/>
  <c r="AE121" i="563"/>
  <c r="AF121" i="563"/>
  <c r="AG121" i="563"/>
  <c r="AC122" i="563"/>
  <c r="AD122" i="563"/>
  <c r="AE122" i="563"/>
  <c r="AF122" i="563"/>
  <c r="AG122" i="563"/>
  <c r="AC123" i="563"/>
  <c r="AD123" i="563"/>
  <c r="AE123" i="563"/>
  <c r="AF123" i="563"/>
  <c r="AG123" i="563"/>
  <c r="AC124" i="563"/>
  <c r="AD124" i="563"/>
  <c r="AE124" i="563"/>
  <c r="AF124" i="563"/>
  <c r="AG124" i="563"/>
  <c r="AC125" i="563"/>
  <c r="AD125" i="563"/>
  <c r="AE125" i="563"/>
  <c r="AF125" i="563"/>
  <c r="AG125" i="563"/>
  <c r="AC126" i="563"/>
  <c r="AD126" i="563"/>
  <c r="AE126" i="563"/>
  <c r="AF126" i="563"/>
  <c r="AG126" i="563"/>
  <c r="AC127" i="563"/>
  <c r="AD127" i="563"/>
  <c r="AE127" i="563"/>
  <c r="AF127" i="563"/>
  <c r="AG127" i="563"/>
  <c r="AC128" i="563"/>
  <c r="AD128" i="563"/>
  <c r="AE128" i="563"/>
  <c r="AF128" i="563"/>
  <c r="AG128" i="563"/>
  <c r="AC129" i="563"/>
  <c r="AD129" i="563"/>
  <c r="AE129" i="563"/>
  <c r="AF129" i="563"/>
  <c r="AG129" i="563"/>
  <c r="AC130" i="563"/>
  <c r="AD130" i="563"/>
  <c r="AE130" i="563"/>
  <c r="AF130" i="563"/>
  <c r="AG130" i="563"/>
  <c r="AC131" i="563"/>
  <c r="AD131" i="563"/>
  <c r="AE131" i="563"/>
  <c r="AF131" i="563"/>
  <c r="AG131" i="563"/>
  <c r="AC132" i="563"/>
  <c r="AD132" i="563"/>
  <c r="AE132" i="563"/>
  <c r="AF132" i="563"/>
  <c r="AG132" i="563"/>
  <c r="AC133" i="563"/>
  <c r="AD133" i="563"/>
  <c r="AE133" i="563"/>
  <c r="AF133" i="563"/>
  <c r="AG133" i="563"/>
  <c r="AC134" i="563"/>
  <c r="AD134" i="563"/>
  <c r="AE134" i="563"/>
  <c r="AF134" i="563"/>
  <c r="AG134" i="563"/>
  <c r="AC135" i="563"/>
  <c r="AD135" i="563"/>
  <c r="AE135" i="563"/>
  <c r="AF135" i="563"/>
  <c r="AG135" i="563"/>
  <c r="AC136" i="563"/>
  <c r="AD136" i="563"/>
  <c r="AE136" i="563"/>
  <c r="AF136" i="563"/>
  <c r="AG136" i="563"/>
  <c r="AC137" i="563"/>
  <c r="AD137" i="563"/>
  <c r="AE137" i="563"/>
  <c r="AF137" i="563"/>
  <c r="AG137" i="563"/>
  <c r="AC138" i="563"/>
  <c r="AD138" i="563"/>
  <c r="AE138" i="563"/>
  <c r="AF138" i="563"/>
  <c r="AG138" i="563"/>
  <c r="AC139" i="563"/>
  <c r="AD139" i="563"/>
  <c r="AE139" i="563"/>
  <c r="AF139" i="563"/>
  <c r="AG139" i="563"/>
  <c r="AC140" i="563"/>
  <c r="AD140" i="563"/>
  <c r="AE140" i="563"/>
  <c r="AF140" i="563"/>
  <c r="AG140" i="563"/>
  <c r="AC141" i="563"/>
  <c r="AD141" i="563"/>
  <c r="AE141" i="563"/>
  <c r="AF141" i="563"/>
  <c r="AG141" i="563"/>
  <c r="AC142" i="563"/>
  <c r="AD142" i="563"/>
  <c r="AE142" i="563"/>
  <c r="AF142" i="563"/>
  <c r="AG142" i="563"/>
  <c r="AC143" i="563"/>
  <c r="AD143" i="563"/>
  <c r="AE143" i="563"/>
  <c r="AF143" i="563"/>
  <c r="AG143" i="563"/>
  <c r="AC144" i="563"/>
  <c r="AD144" i="563"/>
  <c r="AE144" i="563"/>
  <c r="AF144" i="563"/>
  <c r="AG144" i="563"/>
  <c r="AC145" i="563"/>
  <c r="AD145" i="563"/>
  <c r="AE145" i="563"/>
  <c r="AF145" i="563"/>
  <c r="AG145" i="563"/>
  <c r="AC146" i="563"/>
  <c r="AD146" i="563"/>
  <c r="AE146" i="563"/>
  <c r="AF146" i="563"/>
  <c r="AG146" i="563"/>
  <c r="AC147" i="563"/>
  <c r="AD147" i="563"/>
  <c r="AE147" i="563"/>
  <c r="AF147" i="563"/>
  <c r="AG147" i="563"/>
  <c r="AC148" i="563"/>
  <c r="AD148" i="563"/>
  <c r="AE148" i="563"/>
  <c r="AF148" i="563"/>
  <c r="AG148" i="563"/>
  <c r="AC149" i="563"/>
  <c r="AD149" i="563"/>
  <c r="AE149" i="563"/>
  <c r="AF149" i="563"/>
  <c r="AG149" i="563"/>
  <c r="AC150" i="563"/>
  <c r="AD150" i="563"/>
  <c r="AE150" i="563"/>
  <c r="AF150" i="563"/>
  <c r="AG150" i="563"/>
  <c r="AC151" i="563"/>
  <c r="AD151" i="563"/>
  <c r="AE151" i="563"/>
  <c r="AF151" i="563"/>
  <c r="AG151" i="563"/>
  <c r="AC152" i="563"/>
  <c r="AD152" i="563"/>
  <c r="AE152" i="563"/>
  <c r="AF152" i="563"/>
  <c r="AG152" i="563"/>
  <c r="AC153" i="563"/>
  <c r="AD153" i="563"/>
  <c r="AE153" i="563"/>
  <c r="AF153" i="563"/>
  <c r="AG153" i="563"/>
  <c r="AC154" i="563"/>
  <c r="AD154" i="563"/>
  <c r="AE154" i="563"/>
  <c r="AF154" i="563"/>
  <c r="AG154" i="563"/>
  <c r="AC155" i="563"/>
  <c r="AD155" i="563"/>
  <c r="AE155" i="563"/>
  <c r="AF155" i="563"/>
  <c r="AG155" i="563"/>
  <c r="AC156" i="563"/>
  <c r="AD156" i="563"/>
  <c r="AE156" i="563"/>
  <c r="AF156" i="563"/>
  <c r="AG156" i="563"/>
  <c r="AC157" i="563"/>
  <c r="AD157" i="563"/>
  <c r="AE157" i="563"/>
  <c r="AF157" i="563"/>
  <c r="AG157" i="563"/>
  <c r="AC158" i="563"/>
  <c r="AD158" i="563"/>
  <c r="AE158" i="563"/>
  <c r="AF158" i="563"/>
  <c r="AG158" i="563"/>
  <c r="AC159" i="563"/>
  <c r="AD159" i="563"/>
  <c r="AE159" i="563"/>
  <c r="AF159" i="563"/>
  <c r="AG159" i="563"/>
  <c r="AC160" i="563"/>
  <c r="AD160" i="563"/>
  <c r="AE160" i="563"/>
  <c r="AF160" i="563"/>
  <c r="AG160" i="563"/>
  <c r="AC161" i="563"/>
  <c r="AD161" i="563"/>
  <c r="AE161" i="563"/>
  <c r="AF161" i="563"/>
  <c r="AG161" i="563"/>
  <c r="AC162" i="563"/>
  <c r="AD162" i="563"/>
  <c r="AE162" i="563"/>
  <c r="AF162" i="563"/>
  <c r="AG162" i="563"/>
  <c r="AC163" i="563"/>
  <c r="AD163" i="563"/>
  <c r="AE163" i="563"/>
  <c r="AF163" i="563"/>
  <c r="AG163" i="563"/>
  <c r="BT163" i="5"/>
  <c r="BT162" i="5"/>
  <c r="BT161" i="5"/>
  <c r="BT160" i="5"/>
  <c r="BT159" i="5"/>
  <c r="BT158" i="5"/>
  <c r="BT157" i="5"/>
  <c r="BT156" i="5"/>
  <c r="BT155" i="5"/>
  <c r="BT154" i="5"/>
  <c r="BT153" i="5"/>
  <c r="BT152" i="5"/>
  <c r="BT151" i="5"/>
  <c r="BT150" i="5"/>
  <c r="BT149" i="5"/>
  <c r="BT148" i="5"/>
  <c r="BT147" i="5"/>
  <c r="BT146" i="5"/>
  <c r="BT145" i="5"/>
  <c r="BT144" i="5"/>
  <c r="BT143" i="5"/>
  <c r="BT142" i="5"/>
  <c r="BT141" i="5"/>
  <c r="BT140" i="5"/>
  <c r="BT139" i="5"/>
  <c r="BT138" i="5"/>
  <c r="BT137" i="5"/>
  <c r="BT136" i="5"/>
  <c r="BT135" i="5"/>
  <c r="BT134" i="5"/>
  <c r="BT133" i="5"/>
  <c r="BT132" i="5"/>
  <c r="BT131" i="5"/>
  <c r="BT130" i="5"/>
  <c r="BT129" i="5"/>
  <c r="BT128" i="5"/>
  <c r="BT127" i="5"/>
  <c r="BT126" i="5"/>
  <c r="BT125" i="5"/>
  <c r="BT124" i="5"/>
  <c r="BT123" i="5"/>
  <c r="BT122" i="5"/>
  <c r="BT121" i="5"/>
  <c r="BT120" i="5"/>
  <c r="BT119" i="5"/>
  <c r="BT118" i="5"/>
  <c r="BT117" i="5"/>
  <c r="BT116" i="5"/>
  <c r="BT115" i="5"/>
  <c r="BT114" i="5"/>
  <c r="BT113" i="5"/>
  <c r="BT112" i="5"/>
  <c r="BT111" i="5"/>
  <c r="BT110" i="5"/>
  <c r="BT109" i="5"/>
  <c r="BT108" i="5"/>
  <c r="BT107" i="5"/>
  <c r="BT106" i="5"/>
  <c r="BT105" i="5"/>
  <c r="BT104" i="5"/>
  <c r="BT103" i="5"/>
  <c r="BT102" i="5"/>
  <c r="BT101" i="5"/>
  <c r="BT100" i="5"/>
  <c r="BT99" i="5"/>
  <c r="BT98" i="5"/>
  <c r="BT97" i="5"/>
  <c r="BT96" i="5"/>
  <c r="BT95" i="5"/>
  <c r="BT94" i="5"/>
  <c r="BT93" i="5"/>
  <c r="BT92" i="5"/>
  <c r="BT91" i="5"/>
  <c r="BT90" i="5"/>
  <c r="BT89" i="5"/>
  <c r="BT88" i="5"/>
  <c r="BT87" i="5"/>
  <c r="BT86" i="5"/>
  <c r="BT85" i="5"/>
  <c r="BT84" i="5"/>
  <c r="BT83" i="5"/>
  <c r="BT82" i="5"/>
  <c r="BT81" i="5"/>
  <c r="BT80" i="5"/>
  <c r="BT79" i="5"/>
  <c r="BT78" i="5"/>
  <c r="BT77" i="5"/>
  <c r="BT76" i="5"/>
  <c r="BT75" i="5"/>
  <c r="BT74" i="5"/>
  <c r="BT73" i="5"/>
  <c r="BT72" i="5"/>
  <c r="BT71" i="5"/>
  <c r="BT70" i="5"/>
  <c r="BT69" i="5"/>
  <c r="BT68" i="5"/>
  <c r="BT67" i="5"/>
  <c r="BT66" i="5"/>
  <c r="BT65" i="5"/>
  <c r="BT64" i="5"/>
  <c r="BT63" i="5"/>
  <c r="BT62" i="5"/>
  <c r="BT61" i="5"/>
  <c r="BT60" i="5"/>
  <c r="BT59" i="5"/>
  <c r="BT58" i="5"/>
  <c r="BT57" i="5"/>
  <c r="BT56" i="5"/>
  <c r="BT55" i="5"/>
  <c r="BT54" i="5"/>
  <c r="BT53" i="5"/>
  <c r="BT52" i="5"/>
  <c r="BT51" i="5"/>
  <c r="BT50" i="5"/>
  <c r="BT49" i="5"/>
  <c r="BT48" i="5"/>
  <c r="BT47" i="5"/>
  <c r="BT46" i="5"/>
  <c r="BT45" i="5"/>
  <c r="BT44" i="5"/>
  <c r="BT43" i="5"/>
  <c r="BT42" i="5"/>
  <c r="BT41" i="5"/>
  <c r="BT40" i="5"/>
  <c r="BT39" i="5"/>
  <c r="BT38" i="5"/>
  <c r="BT37" i="5"/>
  <c r="BT36" i="5"/>
  <c r="BT35" i="5"/>
  <c r="BT34" i="5"/>
  <c r="BT33" i="5"/>
  <c r="BT32" i="5"/>
  <c r="BT31" i="5"/>
  <c r="BT30" i="5"/>
  <c r="BT29" i="5"/>
  <c r="BT28" i="5"/>
  <c r="BT27" i="5"/>
  <c r="BT26" i="5"/>
  <c r="BT25" i="5"/>
  <c r="BT24" i="5"/>
  <c r="BT23" i="5"/>
  <c r="BT22" i="5"/>
  <c r="BT21" i="5"/>
  <c r="BT20" i="5"/>
  <c r="BT19" i="5"/>
  <c r="BT18" i="5"/>
  <c r="BT17" i="5"/>
  <c r="BT16" i="5"/>
  <c r="BT15" i="5"/>
  <c r="BT14" i="5"/>
  <c r="BT13" i="5"/>
  <c r="BT12" i="5"/>
  <c r="BT11" i="5"/>
  <c r="BT10" i="5"/>
  <c r="BT9" i="5"/>
  <c r="BT8" i="5"/>
  <c r="BT7" i="5"/>
  <c r="BT6" i="5"/>
  <c r="BT5" i="5"/>
  <c r="BS5" i="5"/>
  <c r="BS163" i="5"/>
  <c r="BS162" i="5"/>
  <c r="BS161" i="5"/>
  <c r="BS160" i="5"/>
  <c r="BS159" i="5"/>
  <c r="BS158" i="5"/>
  <c r="BS157" i="5"/>
  <c r="BS156" i="5"/>
  <c r="BS155" i="5"/>
  <c r="BS154" i="5"/>
  <c r="BS153" i="5"/>
  <c r="BS152" i="5"/>
  <c r="BS151" i="5"/>
  <c r="BS150" i="5"/>
  <c r="BS149" i="5"/>
  <c r="BS148" i="5"/>
  <c r="BS147" i="5"/>
  <c r="BS146" i="5"/>
  <c r="BS145" i="5"/>
  <c r="BS144" i="5"/>
  <c r="BS143" i="5"/>
  <c r="BS142" i="5"/>
  <c r="BS141" i="5"/>
  <c r="BS140" i="5"/>
  <c r="BS139" i="5"/>
  <c r="BS138" i="5"/>
  <c r="BS137" i="5"/>
  <c r="BS136" i="5"/>
  <c r="BS135" i="5"/>
  <c r="BS134" i="5"/>
  <c r="BS133" i="5"/>
  <c r="BS132" i="5"/>
  <c r="BS131" i="5"/>
  <c r="BS130" i="5"/>
  <c r="BS129" i="5"/>
  <c r="BS128" i="5"/>
  <c r="BS127" i="5"/>
  <c r="BS126" i="5"/>
  <c r="BS125" i="5"/>
  <c r="BS124" i="5"/>
  <c r="BS123" i="5"/>
  <c r="BS122" i="5"/>
  <c r="BS121" i="5"/>
  <c r="BS120" i="5"/>
  <c r="BS119" i="5"/>
  <c r="BS118" i="5"/>
  <c r="BS117" i="5"/>
  <c r="BS116" i="5"/>
  <c r="BS115" i="5"/>
  <c r="BS114" i="5"/>
  <c r="BS113" i="5"/>
  <c r="BS112" i="5"/>
  <c r="BS111" i="5"/>
  <c r="BS110" i="5"/>
  <c r="BS109" i="5"/>
  <c r="BS108" i="5"/>
  <c r="BS107" i="5"/>
  <c r="BS106" i="5"/>
  <c r="BS105" i="5"/>
  <c r="BS104" i="5"/>
  <c r="BS103" i="5"/>
  <c r="BS102" i="5"/>
  <c r="BS101" i="5"/>
  <c r="BS100" i="5"/>
  <c r="BS99" i="5"/>
  <c r="BS98" i="5"/>
  <c r="BS97" i="5"/>
  <c r="BS96" i="5"/>
  <c r="BS95" i="5"/>
  <c r="BS94" i="5"/>
  <c r="BS93" i="5"/>
  <c r="BS92" i="5"/>
  <c r="BS91" i="5"/>
  <c r="BS90" i="5"/>
  <c r="BS89" i="5"/>
  <c r="BS88" i="5"/>
  <c r="BS87" i="5"/>
  <c r="BS86" i="5"/>
  <c r="BS85" i="5"/>
  <c r="BS84" i="5"/>
  <c r="BS83" i="5"/>
  <c r="BS82" i="5"/>
  <c r="BS81" i="5"/>
  <c r="BS80" i="5"/>
  <c r="BS79" i="5"/>
  <c r="BS78" i="5"/>
  <c r="BS77" i="5"/>
  <c r="BS76" i="5"/>
  <c r="BS75" i="5"/>
  <c r="BS74" i="5"/>
  <c r="BS73" i="5"/>
  <c r="BS72" i="5"/>
  <c r="BS71" i="5"/>
  <c r="BS70" i="5"/>
  <c r="BS69" i="5"/>
  <c r="BS68" i="5"/>
  <c r="BS67" i="5"/>
  <c r="BS66" i="5"/>
  <c r="BS65" i="5"/>
  <c r="BS64" i="5"/>
  <c r="BS63" i="5"/>
  <c r="BS62" i="5"/>
  <c r="BS61" i="5"/>
  <c r="BS60" i="5"/>
  <c r="BS59" i="5"/>
  <c r="BS58" i="5"/>
  <c r="BS57" i="5"/>
  <c r="BS56" i="5"/>
  <c r="BS55" i="5"/>
  <c r="BS54" i="5"/>
  <c r="BS53" i="5"/>
  <c r="BS52" i="5"/>
  <c r="BS51" i="5"/>
  <c r="BS50" i="5"/>
  <c r="BS49" i="5"/>
  <c r="BS48" i="5"/>
  <c r="BS47" i="5"/>
  <c r="BS46" i="5"/>
  <c r="BS45" i="5"/>
  <c r="BS44" i="5"/>
  <c r="BS43" i="5"/>
  <c r="BS42" i="5"/>
  <c r="BS41" i="5"/>
  <c r="BS40" i="5"/>
  <c r="BS39" i="5"/>
  <c r="BS38" i="5"/>
  <c r="BS37" i="5"/>
  <c r="BS36" i="5"/>
  <c r="BS35" i="5"/>
  <c r="BS34" i="5"/>
  <c r="BS33" i="5"/>
  <c r="BS32" i="5"/>
  <c r="BS31" i="5"/>
  <c r="BS30" i="5"/>
  <c r="BS29" i="5"/>
  <c r="BS28" i="5"/>
  <c r="BS27" i="5"/>
  <c r="BS26" i="5"/>
  <c r="BS25" i="5"/>
  <c r="BS24" i="5"/>
  <c r="BS23" i="5"/>
  <c r="BS22" i="5"/>
  <c r="BS21" i="5"/>
  <c r="BS20" i="5"/>
  <c r="BS19" i="5"/>
  <c r="BS18" i="5"/>
  <c r="BS17" i="5"/>
  <c r="BS16" i="5"/>
  <c r="BS15" i="5"/>
  <c r="BS14" i="5"/>
  <c r="BS13" i="5"/>
  <c r="BS12" i="5"/>
  <c r="BS11" i="5"/>
  <c r="BS10" i="5"/>
  <c r="BS9" i="5"/>
  <c r="BS8" i="5"/>
  <c r="BS7" i="5"/>
  <c r="BS6" i="5"/>
  <c r="BR5" i="5"/>
  <c r="BR163" i="5"/>
  <c r="BR162" i="5"/>
  <c r="BR161" i="5"/>
  <c r="BR160" i="5"/>
  <c r="BR159" i="5"/>
  <c r="BR158" i="5"/>
  <c r="BR157" i="5"/>
  <c r="BR156" i="5"/>
  <c r="BR155" i="5"/>
  <c r="BR154" i="5"/>
  <c r="BR153" i="5"/>
  <c r="BR152" i="5"/>
  <c r="BR151" i="5"/>
  <c r="BR150" i="5"/>
  <c r="BR149" i="5"/>
  <c r="BR148" i="5"/>
  <c r="BR147" i="5"/>
  <c r="BR146" i="5"/>
  <c r="BR145" i="5"/>
  <c r="BR144" i="5"/>
  <c r="BR143" i="5"/>
  <c r="BR142" i="5"/>
  <c r="BR141" i="5"/>
  <c r="BR140" i="5"/>
  <c r="BR139" i="5"/>
  <c r="BR138" i="5"/>
  <c r="BR137" i="5"/>
  <c r="BR136" i="5"/>
  <c r="BR135" i="5"/>
  <c r="BR134" i="5"/>
  <c r="BR133" i="5"/>
  <c r="BR132" i="5"/>
  <c r="BR131" i="5"/>
  <c r="BR130" i="5"/>
  <c r="BR129" i="5"/>
  <c r="BR128" i="5"/>
  <c r="BR127" i="5"/>
  <c r="BR126" i="5"/>
  <c r="BR125" i="5"/>
  <c r="BR124" i="5"/>
  <c r="BR123" i="5"/>
  <c r="BR122" i="5"/>
  <c r="BR121" i="5"/>
  <c r="BR120" i="5"/>
  <c r="BR119" i="5"/>
  <c r="BR118" i="5"/>
  <c r="BR117" i="5"/>
  <c r="BR116" i="5"/>
  <c r="BR115" i="5"/>
  <c r="BR114" i="5"/>
  <c r="BR113" i="5"/>
  <c r="BR112" i="5"/>
  <c r="BR111" i="5"/>
  <c r="BR110" i="5"/>
  <c r="BR109" i="5"/>
  <c r="BR108" i="5"/>
  <c r="BR107" i="5"/>
  <c r="BR106" i="5"/>
  <c r="BR105" i="5"/>
  <c r="BR104" i="5"/>
  <c r="BR103" i="5"/>
  <c r="BR102" i="5"/>
  <c r="BR101" i="5"/>
  <c r="BR100" i="5"/>
  <c r="BR99" i="5"/>
  <c r="BR98" i="5"/>
  <c r="BR97" i="5"/>
  <c r="BR96" i="5"/>
  <c r="BR95" i="5"/>
  <c r="BR94" i="5"/>
  <c r="BR93" i="5"/>
  <c r="BR92" i="5"/>
  <c r="BR91" i="5"/>
  <c r="BR90" i="5"/>
  <c r="BR89" i="5"/>
  <c r="BR88" i="5"/>
  <c r="BR87" i="5"/>
  <c r="BR86" i="5"/>
  <c r="BR85" i="5"/>
  <c r="BR84" i="5"/>
  <c r="BR83" i="5"/>
  <c r="BR82" i="5"/>
  <c r="BR81" i="5"/>
  <c r="BR80" i="5"/>
  <c r="BR79" i="5"/>
  <c r="BR78" i="5"/>
  <c r="BR77" i="5"/>
  <c r="BR76" i="5"/>
  <c r="BR75" i="5"/>
  <c r="BR74" i="5"/>
  <c r="BR73" i="5"/>
  <c r="BR72" i="5"/>
  <c r="BR71" i="5"/>
  <c r="BR70" i="5"/>
  <c r="BR69" i="5"/>
  <c r="BR68" i="5"/>
  <c r="BR67" i="5"/>
  <c r="BR66" i="5"/>
  <c r="BR65" i="5"/>
  <c r="BR64" i="5"/>
  <c r="BR63" i="5"/>
  <c r="BR62" i="5"/>
  <c r="BR61" i="5"/>
  <c r="BR60" i="5"/>
  <c r="BR59" i="5"/>
  <c r="BR58" i="5"/>
  <c r="BR57" i="5"/>
  <c r="BR56" i="5"/>
  <c r="BR55" i="5"/>
  <c r="BR54" i="5"/>
  <c r="BR53" i="5"/>
  <c r="BR52" i="5"/>
  <c r="BR51" i="5"/>
  <c r="BR50" i="5"/>
  <c r="BR49" i="5"/>
  <c r="BR48" i="5"/>
  <c r="BR47" i="5"/>
  <c r="BR46" i="5"/>
  <c r="BR45" i="5"/>
  <c r="BR44" i="5"/>
  <c r="BR43" i="5"/>
  <c r="BR42" i="5"/>
  <c r="BR41" i="5"/>
  <c r="BR40" i="5"/>
  <c r="BR39" i="5"/>
  <c r="BR38" i="5"/>
  <c r="BR37" i="5"/>
  <c r="BR36" i="5"/>
  <c r="BR35" i="5"/>
  <c r="BR34" i="5"/>
  <c r="BR33" i="5"/>
  <c r="BR32" i="5"/>
  <c r="BR31" i="5"/>
  <c r="BR30" i="5"/>
  <c r="BR29" i="5"/>
  <c r="BR28" i="5"/>
  <c r="BR27" i="5"/>
  <c r="BR26" i="5"/>
  <c r="BR25" i="5"/>
  <c r="BR24" i="5"/>
  <c r="BR23" i="5"/>
  <c r="BR22" i="5"/>
  <c r="BR21" i="5"/>
  <c r="BR20" i="5"/>
  <c r="BR19" i="5"/>
  <c r="BR18" i="5"/>
  <c r="BR17" i="5"/>
  <c r="BR16" i="5"/>
  <c r="BR15" i="5"/>
  <c r="BR14" i="5"/>
  <c r="BR13" i="5"/>
  <c r="BR12" i="5"/>
  <c r="BR11" i="5"/>
  <c r="BR10" i="5"/>
  <c r="BR9" i="5"/>
  <c r="BR8" i="5"/>
  <c r="BR7" i="5"/>
  <c r="BR6" i="5"/>
  <c r="C3" i="559"/>
  <c r="C4" i="559"/>
  <c r="C5" i="559"/>
  <c r="C6" i="559"/>
  <c r="C7" i="559"/>
  <c r="C8" i="559"/>
  <c r="C9" i="559"/>
  <c r="C13" i="559"/>
  <c r="C14" i="559"/>
  <c r="C15" i="559"/>
  <c r="C16" i="559"/>
  <c r="C17" i="559"/>
  <c r="C18" i="559"/>
  <c r="C19" i="559"/>
  <c r="C23" i="559"/>
  <c r="C24" i="559"/>
  <c r="C25" i="559"/>
  <c r="C26" i="559"/>
  <c r="C27" i="559"/>
  <c r="C28" i="559"/>
  <c r="C29" i="559"/>
  <c r="B32" i="559"/>
  <c r="B33" i="559"/>
  <c r="C33" i="559"/>
  <c r="B34" i="559"/>
  <c r="C34" i="559" s="1"/>
  <c r="B35" i="559"/>
  <c r="C35" i="559"/>
  <c r="B36" i="559"/>
  <c r="C36" i="559" s="1"/>
  <c r="B37" i="559"/>
  <c r="C37" i="559"/>
  <c r="B38" i="559"/>
  <c r="C38" i="559" s="1"/>
  <c r="B39" i="559"/>
  <c r="C39" i="559"/>
  <c r="B42" i="559"/>
  <c r="C43" i="559" s="1"/>
  <c r="B43" i="559"/>
  <c r="B44" i="559"/>
  <c r="B45" i="559"/>
  <c r="B46" i="559"/>
  <c r="C46" i="559"/>
  <c r="B47" i="559"/>
  <c r="B48" i="559"/>
  <c r="C48" i="559"/>
  <c r="B49" i="559"/>
  <c r="C44" i="559" l="1"/>
  <c r="C47" i="559"/>
  <c r="C45" i="559"/>
  <c r="C49" i="559"/>
  <c r="L164" i="5"/>
  <c r="BL163" i="5"/>
  <c r="BD163" i="5"/>
  <c r="BC163" i="5"/>
  <c r="AZ163" i="5"/>
  <c r="AY163" i="5"/>
  <c r="AX163" i="5"/>
  <c r="AW163" i="5"/>
  <c r="AV163" i="5"/>
  <c r="AU163" i="5"/>
  <c r="AR163" i="5"/>
  <c r="AQ163" i="5"/>
  <c r="AP163" i="5"/>
  <c r="AO163" i="5"/>
  <c r="AN163" i="5"/>
  <c r="AM163" i="5"/>
  <c r="AJ163" i="5"/>
  <c r="AI163" i="5"/>
  <c r="AH163" i="5"/>
  <c r="AG163" i="5"/>
  <c r="AF163" i="5"/>
  <c r="AE163" i="5"/>
  <c r="AB163" i="5"/>
  <c r="AA163" i="5"/>
  <c r="AT163" i="5" s="1"/>
  <c r="Z163" i="5"/>
  <c r="AL163" i="5" s="1"/>
  <c r="Y163" i="5"/>
  <c r="AD163" i="5" s="1"/>
  <c r="P163" i="5"/>
  <c r="BB163" i="5" s="1"/>
  <c r="O163" i="5"/>
  <c r="U163" i="5" s="1"/>
  <c r="BL162" i="5"/>
  <c r="BD162" i="5"/>
  <c r="BC162" i="5"/>
  <c r="AZ162" i="5"/>
  <c r="AY162" i="5"/>
  <c r="AX162" i="5"/>
  <c r="AW162" i="5"/>
  <c r="AV162" i="5"/>
  <c r="AU162" i="5"/>
  <c r="AR162" i="5"/>
  <c r="AQ162" i="5"/>
  <c r="AP162" i="5"/>
  <c r="AO162" i="5"/>
  <c r="AN162" i="5"/>
  <c r="AM162" i="5"/>
  <c r="AJ162" i="5"/>
  <c r="AI162" i="5"/>
  <c r="AH162" i="5"/>
  <c r="AG162" i="5"/>
  <c r="AF162" i="5"/>
  <c r="AE162" i="5"/>
  <c r="AB162" i="5"/>
  <c r="AA162" i="5"/>
  <c r="AT162" i="5" s="1"/>
  <c r="Z162" i="5"/>
  <c r="AL162" i="5" s="1"/>
  <c r="Y162" i="5"/>
  <c r="AD162" i="5" s="1"/>
  <c r="P162" i="5"/>
  <c r="BB162" i="5" s="1"/>
  <c r="O162" i="5"/>
  <c r="BL161" i="5"/>
  <c r="BD161" i="5"/>
  <c r="BC161" i="5"/>
  <c r="AZ161" i="5"/>
  <c r="AY161" i="5"/>
  <c r="AX161" i="5"/>
  <c r="AW161" i="5"/>
  <c r="AV161" i="5"/>
  <c r="AU161" i="5"/>
  <c r="AR161" i="5"/>
  <c r="AQ161" i="5"/>
  <c r="AP161" i="5"/>
  <c r="AO161" i="5"/>
  <c r="AN161" i="5"/>
  <c r="AM161" i="5"/>
  <c r="AL161" i="5"/>
  <c r="AJ161" i="5"/>
  <c r="AI161" i="5"/>
  <c r="AH161" i="5"/>
  <c r="AG161" i="5"/>
  <c r="AF161" i="5"/>
  <c r="AE161" i="5"/>
  <c r="AB161" i="5"/>
  <c r="AA161" i="5"/>
  <c r="AT161" i="5" s="1"/>
  <c r="Z161" i="5"/>
  <c r="Y161" i="5"/>
  <c r="AD161" i="5" s="1"/>
  <c r="P161" i="5"/>
  <c r="BB161" i="5" s="1"/>
  <c r="O161" i="5"/>
  <c r="U161" i="5" s="1"/>
  <c r="BL160" i="5"/>
  <c r="BD160" i="5"/>
  <c r="BC160" i="5"/>
  <c r="AZ160" i="5"/>
  <c r="AY160" i="5"/>
  <c r="AX160" i="5"/>
  <c r="AW160" i="5"/>
  <c r="AV160" i="5"/>
  <c r="AU160" i="5"/>
  <c r="AR160" i="5"/>
  <c r="AQ160" i="5"/>
  <c r="AP160" i="5"/>
  <c r="AO160" i="5"/>
  <c r="AN160" i="5"/>
  <c r="AM160" i="5"/>
  <c r="AJ160" i="5"/>
  <c r="AI160" i="5"/>
  <c r="AH160" i="5"/>
  <c r="AG160" i="5"/>
  <c r="AF160" i="5"/>
  <c r="AE160" i="5"/>
  <c r="AB160" i="5"/>
  <c r="AA160" i="5"/>
  <c r="AT160" i="5" s="1"/>
  <c r="Z160" i="5"/>
  <c r="AL160" i="5" s="1"/>
  <c r="Y160" i="5"/>
  <c r="AD160" i="5" s="1"/>
  <c r="W160" i="5"/>
  <c r="R160" i="5"/>
  <c r="P160" i="5"/>
  <c r="BB160" i="5" s="1"/>
  <c r="O160" i="5"/>
  <c r="V160" i="5" s="1"/>
  <c r="BL159" i="5"/>
  <c r="BD159" i="5"/>
  <c r="BC159" i="5"/>
  <c r="AZ159" i="5"/>
  <c r="AY159" i="5"/>
  <c r="AX159" i="5"/>
  <c r="AW159" i="5"/>
  <c r="AV159" i="5"/>
  <c r="AU159" i="5"/>
  <c r="AR159" i="5"/>
  <c r="AQ159" i="5"/>
  <c r="AP159" i="5"/>
  <c r="AO159" i="5"/>
  <c r="AN159" i="5"/>
  <c r="AM159" i="5"/>
  <c r="AJ159" i="5"/>
  <c r="AI159" i="5"/>
  <c r="AH159" i="5"/>
  <c r="AG159" i="5"/>
  <c r="AF159" i="5"/>
  <c r="AE159" i="5"/>
  <c r="AB159" i="5"/>
  <c r="AA159" i="5"/>
  <c r="AT159" i="5" s="1"/>
  <c r="Z159" i="5"/>
  <c r="AL159" i="5" s="1"/>
  <c r="Y159" i="5"/>
  <c r="AD159" i="5" s="1"/>
  <c r="P159" i="5"/>
  <c r="BB159" i="5" s="1"/>
  <c r="O159" i="5"/>
  <c r="BL158" i="5"/>
  <c r="BD158" i="5"/>
  <c r="BC158" i="5"/>
  <c r="AZ158" i="5"/>
  <c r="AY158" i="5"/>
  <c r="AX158" i="5"/>
  <c r="AW158" i="5"/>
  <c r="AV158" i="5"/>
  <c r="AU158" i="5"/>
  <c r="AR158" i="5"/>
  <c r="AQ158" i="5"/>
  <c r="AP158" i="5"/>
  <c r="AO158" i="5"/>
  <c r="AN158" i="5"/>
  <c r="AM158" i="5"/>
  <c r="AJ158" i="5"/>
  <c r="AI158" i="5"/>
  <c r="AH158" i="5"/>
  <c r="AG158" i="5"/>
  <c r="AF158" i="5"/>
  <c r="AE158" i="5"/>
  <c r="AB158" i="5"/>
  <c r="AA158" i="5"/>
  <c r="AT158" i="5" s="1"/>
  <c r="Z158" i="5"/>
  <c r="AL158" i="5" s="1"/>
  <c r="Y158" i="5"/>
  <c r="AD158" i="5" s="1"/>
  <c r="U158" i="5"/>
  <c r="P158" i="5"/>
  <c r="BB158" i="5" s="1"/>
  <c r="O158" i="5"/>
  <c r="T158" i="5" s="1"/>
  <c r="BL157" i="5"/>
  <c r="BD157" i="5"/>
  <c r="BC157" i="5"/>
  <c r="AZ157" i="5"/>
  <c r="AY157" i="5"/>
  <c r="AX157" i="5"/>
  <c r="AW157" i="5"/>
  <c r="AV157" i="5"/>
  <c r="AU157" i="5"/>
  <c r="AR157" i="5"/>
  <c r="AQ157" i="5"/>
  <c r="AP157" i="5"/>
  <c r="AO157" i="5"/>
  <c r="AN157" i="5"/>
  <c r="AM157" i="5"/>
  <c r="AJ157" i="5"/>
  <c r="AI157" i="5"/>
  <c r="AH157" i="5"/>
  <c r="AG157" i="5"/>
  <c r="AF157" i="5"/>
  <c r="AE157" i="5"/>
  <c r="AB157" i="5"/>
  <c r="AA157" i="5"/>
  <c r="AT157" i="5" s="1"/>
  <c r="Z157" i="5"/>
  <c r="AL157" i="5" s="1"/>
  <c r="Y157" i="5"/>
  <c r="AD157" i="5" s="1"/>
  <c r="S157" i="5"/>
  <c r="P157" i="5"/>
  <c r="BB157" i="5" s="1"/>
  <c r="O157" i="5"/>
  <c r="W157" i="5" s="1"/>
  <c r="BL156" i="5"/>
  <c r="BD156" i="5"/>
  <c r="BC156" i="5"/>
  <c r="AZ156" i="5"/>
  <c r="AY156" i="5"/>
  <c r="AX156" i="5"/>
  <c r="AW156" i="5"/>
  <c r="AV156" i="5"/>
  <c r="AU156" i="5"/>
  <c r="AR156" i="5"/>
  <c r="AQ156" i="5"/>
  <c r="AP156" i="5"/>
  <c r="AO156" i="5"/>
  <c r="AN156" i="5"/>
  <c r="AM156" i="5"/>
  <c r="AJ156" i="5"/>
  <c r="AI156" i="5"/>
  <c r="AH156" i="5"/>
  <c r="AG156" i="5"/>
  <c r="AF156" i="5"/>
  <c r="AE156" i="5"/>
  <c r="AB156" i="5"/>
  <c r="AA156" i="5"/>
  <c r="AT156" i="5" s="1"/>
  <c r="Z156" i="5"/>
  <c r="AL156" i="5" s="1"/>
  <c r="Y156" i="5"/>
  <c r="AD156" i="5" s="1"/>
  <c r="V156" i="5"/>
  <c r="T156" i="5"/>
  <c r="P156" i="5"/>
  <c r="BB156" i="5" s="1"/>
  <c r="O156" i="5"/>
  <c r="BL155" i="5"/>
  <c r="BD155" i="5"/>
  <c r="BC155" i="5"/>
  <c r="AZ155" i="5"/>
  <c r="AY155" i="5"/>
  <c r="AX155" i="5"/>
  <c r="AW155" i="5"/>
  <c r="AV155" i="5"/>
  <c r="AU155" i="5"/>
  <c r="AR155" i="5"/>
  <c r="AQ155" i="5"/>
  <c r="AP155" i="5"/>
  <c r="AO155" i="5"/>
  <c r="AN155" i="5"/>
  <c r="AM155" i="5"/>
  <c r="AJ155" i="5"/>
  <c r="AI155" i="5"/>
  <c r="AH155" i="5"/>
  <c r="AG155" i="5"/>
  <c r="AF155" i="5"/>
  <c r="AE155" i="5"/>
  <c r="AB155" i="5"/>
  <c r="AA155" i="5"/>
  <c r="AT155" i="5" s="1"/>
  <c r="Z155" i="5"/>
  <c r="AL155" i="5" s="1"/>
  <c r="Y155" i="5"/>
  <c r="AD155" i="5" s="1"/>
  <c r="P155" i="5"/>
  <c r="BB155" i="5" s="1"/>
  <c r="O155" i="5"/>
  <c r="Q155" i="5" s="1"/>
  <c r="BL154" i="5"/>
  <c r="BD154" i="5"/>
  <c r="BC154" i="5"/>
  <c r="AZ154" i="5"/>
  <c r="AY154" i="5"/>
  <c r="AX154" i="5"/>
  <c r="AW154" i="5"/>
  <c r="AV154" i="5"/>
  <c r="AU154" i="5"/>
  <c r="AR154" i="5"/>
  <c r="AQ154" i="5"/>
  <c r="AP154" i="5"/>
  <c r="AO154" i="5"/>
  <c r="AN154" i="5"/>
  <c r="AM154" i="5"/>
  <c r="AJ154" i="5"/>
  <c r="AI154" i="5"/>
  <c r="AH154" i="5"/>
  <c r="AG154" i="5"/>
  <c r="AF154" i="5"/>
  <c r="AE154" i="5"/>
  <c r="AB154" i="5"/>
  <c r="AA154" i="5"/>
  <c r="AT154" i="5" s="1"/>
  <c r="Z154" i="5"/>
  <c r="AL154" i="5" s="1"/>
  <c r="Y154" i="5"/>
  <c r="AD154" i="5" s="1"/>
  <c r="U154" i="5"/>
  <c r="P154" i="5"/>
  <c r="BB154" i="5" s="1"/>
  <c r="O154" i="5"/>
  <c r="T154" i="5" s="1"/>
  <c r="BL153" i="5"/>
  <c r="BD153" i="5"/>
  <c r="BC153" i="5"/>
  <c r="AZ153" i="5"/>
  <c r="AY153" i="5"/>
  <c r="AX153" i="5"/>
  <c r="AW153" i="5"/>
  <c r="AV153" i="5"/>
  <c r="AU153" i="5"/>
  <c r="AR153" i="5"/>
  <c r="AQ153" i="5"/>
  <c r="AP153" i="5"/>
  <c r="AO153" i="5"/>
  <c r="AN153" i="5"/>
  <c r="AM153" i="5"/>
  <c r="AJ153" i="5"/>
  <c r="AI153" i="5"/>
  <c r="AH153" i="5"/>
  <c r="AG153" i="5"/>
  <c r="AF153" i="5"/>
  <c r="AE153" i="5"/>
  <c r="AB153" i="5"/>
  <c r="AA153" i="5"/>
  <c r="AT153" i="5" s="1"/>
  <c r="Z153" i="5"/>
  <c r="AL153" i="5" s="1"/>
  <c r="Y153" i="5"/>
  <c r="AD153" i="5" s="1"/>
  <c r="U153" i="5"/>
  <c r="P153" i="5"/>
  <c r="BB153" i="5" s="1"/>
  <c r="O153" i="5"/>
  <c r="Q153" i="5" s="1"/>
  <c r="BL152" i="5"/>
  <c r="BD152" i="5"/>
  <c r="BC152" i="5"/>
  <c r="AZ152" i="5"/>
  <c r="AY152" i="5"/>
  <c r="AX152" i="5"/>
  <c r="AW152" i="5"/>
  <c r="AV152" i="5"/>
  <c r="AU152" i="5"/>
  <c r="AR152" i="5"/>
  <c r="AQ152" i="5"/>
  <c r="AP152" i="5"/>
  <c r="AO152" i="5"/>
  <c r="AN152" i="5"/>
  <c r="AM152" i="5"/>
  <c r="AL152" i="5"/>
  <c r="AJ152" i="5"/>
  <c r="AI152" i="5"/>
  <c r="AH152" i="5"/>
  <c r="AG152" i="5"/>
  <c r="AF152" i="5"/>
  <c r="AE152" i="5"/>
  <c r="AB152" i="5"/>
  <c r="AA152" i="5"/>
  <c r="AT152" i="5" s="1"/>
  <c r="Z152" i="5"/>
  <c r="Y152" i="5"/>
  <c r="AD152" i="5" s="1"/>
  <c r="P152" i="5"/>
  <c r="BB152" i="5" s="1"/>
  <c r="O152" i="5"/>
  <c r="V152" i="5" s="1"/>
  <c r="BL151" i="5"/>
  <c r="BD151" i="5"/>
  <c r="BC151" i="5"/>
  <c r="AZ151" i="5"/>
  <c r="AY151" i="5"/>
  <c r="AX151" i="5"/>
  <c r="AW151" i="5"/>
  <c r="AV151" i="5"/>
  <c r="AU151" i="5"/>
  <c r="AR151" i="5"/>
  <c r="AQ151" i="5"/>
  <c r="AP151" i="5"/>
  <c r="AO151" i="5"/>
  <c r="AN151" i="5"/>
  <c r="AM151" i="5"/>
  <c r="AJ151" i="5"/>
  <c r="AI151" i="5"/>
  <c r="AH151" i="5"/>
  <c r="AG151" i="5"/>
  <c r="AF151" i="5"/>
  <c r="AE151" i="5"/>
  <c r="AB151" i="5"/>
  <c r="AA151" i="5"/>
  <c r="AT151" i="5" s="1"/>
  <c r="Z151" i="5"/>
  <c r="AL151" i="5" s="1"/>
  <c r="Y151" i="5"/>
  <c r="AD151" i="5" s="1"/>
  <c r="P151" i="5"/>
  <c r="BB151" i="5" s="1"/>
  <c r="O151" i="5"/>
  <c r="W151" i="5" s="1"/>
  <c r="BL150" i="5"/>
  <c r="BD150" i="5"/>
  <c r="BC150" i="5"/>
  <c r="AZ150" i="5"/>
  <c r="AY150" i="5"/>
  <c r="AX150" i="5"/>
  <c r="AW150" i="5"/>
  <c r="AV150" i="5"/>
  <c r="AU150" i="5"/>
  <c r="AR150" i="5"/>
  <c r="AQ150" i="5"/>
  <c r="AP150" i="5"/>
  <c r="AO150" i="5"/>
  <c r="AN150" i="5"/>
  <c r="AM150" i="5"/>
  <c r="AJ150" i="5"/>
  <c r="AI150" i="5"/>
  <c r="AH150" i="5"/>
  <c r="AG150" i="5"/>
  <c r="AF150" i="5"/>
  <c r="AE150" i="5"/>
  <c r="AB150" i="5"/>
  <c r="AA150" i="5"/>
  <c r="AT150" i="5" s="1"/>
  <c r="Z150" i="5"/>
  <c r="AL150" i="5" s="1"/>
  <c r="Y150" i="5"/>
  <c r="AD150" i="5" s="1"/>
  <c r="V150" i="5"/>
  <c r="R150" i="5"/>
  <c r="P150" i="5"/>
  <c r="BB150" i="5" s="1"/>
  <c r="O150" i="5"/>
  <c r="W150" i="5" s="1"/>
  <c r="BL149" i="5"/>
  <c r="BD149" i="5"/>
  <c r="BC149" i="5"/>
  <c r="AZ149" i="5"/>
  <c r="AY149" i="5"/>
  <c r="AX149" i="5"/>
  <c r="AW149" i="5"/>
  <c r="AV149" i="5"/>
  <c r="AU149" i="5"/>
  <c r="AR149" i="5"/>
  <c r="AQ149" i="5"/>
  <c r="AP149" i="5"/>
  <c r="AO149" i="5"/>
  <c r="AN149" i="5"/>
  <c r="AM149" i="5"/>
  <c r="AJ149" i="5"/>
  <c r="AI149" i="5"/>
  <c r="AH149" i="5"/>
  <c r="AG149" i="5"/>
  <c r="AF149" i="5"/>
  <c r="AE149" i="5"/>
  <c r="AB149" i="5"/>
  <c r="AA149" i="5"/>
  <c r="AT149" i="5" s="1"/>
  <c r="Z149" i="5"/>
  <c r="AL149" i="5" s="1"/>
  <c r="Y149" i="5"/>
  <c r="AD149" i="5" s="1"/>
  <c r="P149" i="5"/>
  <c r="BB149" i="5" s="1"/>
  <c r="O149" i="5"/>
  <c r="BL148" i="5"/>
  <c r="BD148" i="5"/>
  <c r="BC148" i="5"/>
  <c r="AZ148" i="5"/>
  <c r="AY148" i="5"/>
  <c r="AX148" i="5"/>
  <c r="AW148" i="5"/>
  <c r="AV148" i="5"/>
  <c r="AU148" i="5"/>
  <c r="AR148" i="5"/>
  <c r="AQ148" i="5"/>
  <c r="AP148" i="5"/>
  <c r="AO148" i="5"/>
  <c r="AN148" i="5"/>
  <c r="AM148" i="5"/>
  <c r="AL148" i="5"/>
  <c r="AJ148" i="5"/>
  <c r="AI148" i="5"/>
  <c r="AH148" i="5"/>
  <c r="AG148" i="5"/>
  <c r="AF148" i="5"/>
  <c r="AE148" i="5"/>
  <c r="AB148" i="5"/>
  <c r="AA148" i="5"/>
  <c r="AT148" i="5" s="1"/>
  <c r="Z148" i="5"/>
  <c r="Y148" i="5"/>
  <c r="AD148" i="5" s="1"/>
  <c r="T148" i="5"/>
  <c r="P148" i="5"/>
  <c r="BB148" i="5" s="1"/>
  <c r="O148" i="5"/>
  <c r="V148" i="5" s="1"/>
  <c r="BL147" i="5"/>
  <c r="BD147" i="5"/>
  <c r="BC147" i="5"/>
  <c r="AZ147" i="5"/>
  <c r="AY147" i="5"/>
  <c r="AX147" i="5"/>
  <c r="AW147" i="5"/>
  <c r="AV147" i="5"/>
  <c r="AU147" i="5"/>
  <c r="AR147" i="5"/>
  <c r="AQ147" i="5"/>
  <c r="AP147" i="5"/>
  <c r="AO147" i="5"/>
  <c r="AN147" i="5"/>
  <c r="AM147" i="5"/>
  <c r="AJ147" i="5"/>
  <c r="AI147" i="5"/>
  <c r="AH147" i="5"/>
  <c r="AG147" i="5"/>
  <c r="AF147" i="5"/>
  <c r="AE147" i="5"/>
  <c r="AB147" i="5"/>
  <c r="AA147" i="5"/>
  <c r="AT147" i="5" s="1"/>
  <c r="Z147" i="5"/>
  <c r="AL147" i="5" s="1"/>
  <c r="Y147" i="5"/>
  <c r="AD147" i="5" s="1"/>
  <c r="P147" i="5"/>
  <c r="BB147" i="5" s="1"/>
  <c r="O147" i="5"/>
  <c r="BL146" i="5"/>
  <c r="BD146" i="5"/>
  <c r="BC146" i="5"/>
  <c r="AZ146" i="5"/>
  <c r="AY146" i="5"/>
  <c r="AX146" i="5"/>
  <c r="AW146" i="5"/>
  <c r="AV146" i="5"/>
  <c r="AU146" i="5"/>
  <c r="AR146" i="5"/>
  <c r="AQ146" i="5"/>
  <c r="AP146" i="5"/>
  <c r="AO146" i="5"/>
  <c r="AN146" i="5"/>
  <c r="AM146" i="5"/>
  <c r="AJ146" i="5"/>
  <c r="AI146" i="5"/>
  <c r="AH146" i="5"/>
  <c r="AG146" i="5"/>
  <c r="AF146" i="5"/>
  <c r="AE146" i="5"/>
  <c r="AB146" i="5"/>
  <c r="AA146" i="5"/>
  <c r="AT146" i="5" s="1"/>
  <c r="Z146" i="5"/>
  <c r="AL146" i="5" s="1"/>
  <c r="Y146" i="5"/>
  <c r="AD146" i="5" s="1"/>
  <c r="U146" i="5"/>
  <c r="Q146" i="5"/>
  <c r="P146" i="5"/>
  <c r="BB146" i="5" s="1"/>
  <c r="O146" i="5"/>
  <c r="W146" i="5" s="1"/>
  <c r="BL145" i="5"/>
  <c r="BD145" i="5"/>
  <c r="BC145" i="5"/>
  <c r="AZ145" i="5"/>
  <c r="AY145" i="5"/>
  <c r="AX145" i="5"/>
  <c r="AW145" i="5"/>
  <c r="AV145" i="5"/>
  <c r="AU145" i="5"/>
  <c r="AR145" i="5"/>
  <c r="AQ145" i="5"/>
  <c r="AP145" i="5"/>
  <c r="AO145" i="5"/>
  <c r="AN145" i="5"/>
  <c r="AM145" i="5"/>
  <c r="AJ145" i="5"/>
  <c r="AI145" i="5"/>
  <c r="AH145" i="5"/>
  <c r="AG145" i="5"/>
  <c r="AF145" i="5"/>
  <c r="AE145" i="5"/>
  <c r="AB145" i="5"/>
  <c r="AA145" i="5"/>
  <c r="AT145" i="5" s="1"/>
  <c r="Z145" i="5"/>
  <c r="AL145" i="5" s="1"/>
  <c r="Y145" i="5"/>
  <c r="AD145" i="5" s="1"/>
  <c r="Q145" i="5"/>
  <c r="P145" i="5"/>
  <c r="BB145" i="5" s="1"/>
  <c r="O145" i="5"/>
  <c r="U145" i="5" s="1"/>
  <c r="BL144" i="5"/>
  <c r="BD144" i="5"/>
  <c r="BC144" i="5"/>
  <c r="AZ144" i="5"/>
  <c r="AY144" i="5"/>
  <c r="AX144" i="5"/>
  <c r="AW144" i="5"/>
  <c r="AV144" i="5"/>
  <c r="AU144" i="5"/>
  <c r="AR144" i="5"/>
  <c r="AQ144" i="5"/>
  <c r="AP144" i="5"/>
  <c r="AO144" i="5"/>
  <c r="AN144" i="5"/>
  <c r="AM144" i="5"/>
  <c r="AJ144" i="5"/>
  <c r="AI144" i="5"/>
  <c r="AH144" i="5"/>
  <c r="AG144" i="5"/>
  <c r="AF144" i="5"/>
  <c r="AE144" i="5"/>
  <c r="AB144" i="5"/>
  <c r="AA144" i="5"/>
  <c r="AT144" i="5" s="1"/>
  <c r="Z144" i="5"/>
  <c r="AL144" i="5" s="1"/>
  <c r="Y144" i="5"/>
  <c r="AD144" i="5" s="1"/>
  <c r="W144" i="5"/>
  <c r="P144" i="5"/>
  <c r="BB144" i="5" s="1"/>
  <c r="O144" i="5"/>
  <c r="R144" i="5" s="1"/>
  <c r="BL143" i="5"/>
  <c r="BD143" i="5"/>
  <c r="BC143" i="5"/>
  <c r="AZ143" i="5"/>
  <c r="AY143" i="5"/>
  <c r="AX143" i="5"/>
  <c r="AW143" i="5"/>
  <c r="AV143" i="5"/>
  <c r="AU143" i="5"/>
  <c r="AR143" i="5"/>
  <c r="AQ143" i="5"/>
  <c r="AP143" i="5"/>
  <c r="AO143" i="5"/>
  <c r="AN143" i="5"/>
  <c r="AM143" i="5"/>
  <c r="AJ143" i="5"/>
  <c r="AI143" i="5"/>
  <c r="AH143" i="5"/>
  <c r="AG143" i="5"/>
  <c r="AF143" i="5"/>
  <c r="AE143" i="5"/>
  <c r="AB143" i="5"/>
  <c r="AA143" i="5"/>
  <c r="AT143" i="5" s="1"/>
  <c r="Z143" i="5"/>
  <c r="AL143" i="5" s="1"/>
  <c r="Y143" i="5"/>
  <c r="AD143" i="5" s="1"/>
  <c r="P143" i="5"/>
  <c r="BB143" i="5" s="1"/>
  <c r="O143" i="5"/>
  <c r="T143" i="5" s="1"/>
  <c r="BL142" i="5"/>
  <c r="BD142" i="5"/>
  <c r="BC142" i="5"/>
  <c r="AZ142" i="5"/>
  <c r="AY142" i="5"/>
  <c r="AX142" i="5"/>
  <c r="AW142" i="5"/>
  <c r="AV142" i="5"/>
  <c r="AU142" i="5"/>
  <c r="AR142" i="5"/>
  <c r="AQ142" i="5"/>
  <c r="AP142" i="5"/>
  <c r="AO142" i="5"/>
  <c r="AN142" i="5"/>
  <c r="AM142" i="5"/>
  <c r="AJ142" i="5"/>
  <c r="AI142" i="5"/>
  <c r="AH142" i="5"/>
  <c r="AG142" i="5"/>
  <c r="AF142" i="5"/>
  <c r="AE142" i="5"/>
  <c r="AB142" i="5"/>
  <c r="AA142" i="5"/>
  <c r="AT142" i="5" s="1"/>
  <c r="Z142" i="5"/>
  <c r="AL142" i="5" s="1"/>
  <c r="Y142" i="5"/>
  <c r="AD142" i="5" s="1"/>
  <c r="U142" i="5"/>
  <c r="Q142" i="5"/>
  <c r="P142" i="5"/>
  <c r="BB142" i="5" s="1"/>
  <c r="O142" i="5"/>
  <c r="W142" i="5" s="1"/>
  <c r="BL141" i="5"/>
  <c r="BD141" i="5"/>
  <c r="BC141" i="5"/>
  <c r="AZ141" i="5"/>
  <c r="AY141" i="5"/>
  <c r="AX141" i="5"/>
  <c r="AW141" i="5"/>
  <c r="AV141" i="5"/>
  <c r="AU141" i="5"/>
  <c r="AR141" i="5"/>
  <c r="AQ141" i="5"/>
  <c r="AP141" i="5"/>
  <c r="AO141" i="5"/>
  <c r="AN141" i="5"/>
  <c r="AM141" i="5"/>
  <c r="AJ141" i="5"/>
  <c r="AI141" i="5"/>
  <c r="AH141" i="5"/>
  <c r="AG141" i="5"/>
  <c r="AF141" i="5"/>
  <c r="AE141" i="5"/>
  <c r="AB141" i="5"/>
  <c r="AA141" i="5"/>
  <c r="AT141" i="5" s="1"/>
  <c r="Z141" i="5"/>
  <c r="AL141" i="5" s="1"/>
  <c r="Y141" i="5"/>
  <c r="AD141" i="5" s="1"/>
  <c r="P141" i="5"/>
  <c r="BB141" i="5" s="1"/>
  <c r="O141" i="5"/>
  <c r="S141" i="5" s="1"/>
  <c r="BL140" i="5"/>
  <c r="BD140" i="5"/>
  <c r="BC140" i="5"/>
  <c r="AZ140" i="5"/>
  <c r="AY140" i="5"/>
  <c r="AX140" i="5"/>
  <c r="AW140" i="5"/>
  <c r="AV140" i="5"/>
  <c r="AU140" i="5"/>
  <c r="AR140" i="5"/>
  <c r="AQ140" i="5"/>
  <c r="AP140" i="5"/>
  <c r="AO140" i="5"/>
  <c r="AN140" i="5"/>
  <c r="AM140" i="5"/>
  <c r="AL140" i="5"/>
  <c r="AJ140" i="5"/>
  <c r="AI140" i="5"/>
  <c r="AH140" i="5"/>
  <c r="AG140" i="5"/>
  <c r="AF140" i="5"/>
  <c r="AE140" i="5"/>
  <c r="AB140" i="5"/>
  <c r="AA140" i="5"/>
  <c r="AT140" i="5" s="1"/>
  <c r="Z140" i="5"/>
  <c r="Y140" i="5"/>
  <c r="AD140" i="5" s="1"/>
  <c r="P140" i="5"/>
  <c r="BB140" i="5" s="1"/>
  <c r="O140" i="5"/>
  <c r="BL139" i="5"/>
  <c r="BD139" i="5"/>
  <c r="BC139" i="5"/>
  <c r="AZ139" i="5"/>
  <c r="AY139" i="5"/>
  <c r="AX139" i="5"/>
  <c r="AW139" i="5"/>
  <c r="AV139" i="5"/>
  <c r="AU139" i="5"/>
  <c r="AR139" i="5"/>
  <c r="AQ139" i="5"/>
  <c r="AP139" i="5"/>
  <c r="AO139" i="5"/>
  <c r="AN139" i="5"/>
  <c r="AM139" i="5"/>
  <c r="AL139" i="5"/>
  <c r="AJ139" i="5"/>
  <c r="AI139" i="5"/>
  <c r="AH139" i="5"/>
  <c r="AG139" i="5"/>
  <c r="AF139" i="5"/>
  <c r="AE139" i="5"/>
  <c r="AB139" i="5"/>
  <c r="AA139" i="5"/>
  <c r="AT139" i="5" s="1"/>
  <c r="Z139" i="5"/>
  <c r="Y139" i="5"/>
  <c r="AD139" i="5" s="1"/>
  <c r="P139" i="5"/>
  <c r="BB139" i="5" s="1"/>
  <c r="O139" i="5"/>
  <c r="T139" i="5" s="1"/>
  <c r="BL138" i="5"/>
  <c r="BD138" i="5"/>
  <c r="BC138" i="5"/>
  <c r="AZ138" i="5"/>
  <c r="AY138" i="5"/>
  <c r="AX138" i="5"/>
  <c r="AW138" i="5"/>
  <c r="AV138" i="5"/>
  <c r="AU138" i="5"/>
  <c r="AR138" i="5"/>
  <c r="AQ138" i="5"/>
  <c r="AP138" i="5"/>
  <c r="AO138" i="5"/>
  <c r="AN138" i="5"/>
  <c r="AM138" i="5"/>
  <c r="AJ138" i="5"/>
  <c r="AI138" i="5"/>
  <c r="AH138" i="5"/>
  <c r="AG138" i="5"/>
  <c r="AF138" i="5"/>
  <c r="AE138" i="5"/>
  <c r="AB138" i="5"/>
  <c r="AA138" i="5"/>
  <c r="AT138" i="5" s="1"/>
  <c r="Z138" i="5"/>
  <c r="AL138" i="5" s="1"/>
  <c r="Y138" i="5"/>
  <c r="AD138" i="5" s="1"/>
  <c r="P138" i="5"/>
  <c r="BB138" i="5" s="1"/>
  <c r="O138" i="5"/>
  <c r="T138" i="5" s="1"/>
  <c r="BL137" i="5"/>
  <c r="BD137" i="5"/>
  <c r="BC137" i="5"/>
  <c r="AZ137" i="5"/>
  <c r="AY137" i="5"/>
  <c r="AX137" i="5"/>
  <c r="AW137" i="5"/>
  <c r="AV137" i="5"/>
  <c r="AU137" i="5"/>
  <c r="AR137" i="5"/>
  <c r="AQ137" i="5"/>
  <c r="AP137" i="5"/>
  <c r="AO137" i="5"/>
  <c r="AN137" i="5"/>
  <c r="AM137" i="5"/>
  <c r="AJ137" i="5"/>
  <c r="AI137" i="5"/>
  <c r="AH137" i="5"/>
  <c r="AG137" i="5"/>
  <c r="AF137" i="5"/>
  <c r="AE137" i="5"/>
  <c r="AB137" i="5"/>
  <c r="AA137" i="5"/>
  <c r="AT137" i="5" s="1"/>
  <c r="Z137" i="5"/>
  <c r="AL137" i="5" s="1"/>
  <c r="BM137" i="5" s="1"/>
  <c r="Y137" i="5"/>
  <c r="AD137" i="5" s="1"/>
  <c r="P137" i="5"/>
  <c r="BB137" i="5" s="1"/>
  <c r="O137" i="5"/>
  <c r="T137" i="5" s="1"/>
  <c r="BL136" i="5"/>
  <c r="BD136" i="5"/>
  <c r="BC136" i="5"/>
  <c r="AZ136" i="5"/>
  <c r="AY136" i="5"/>
  <c r="AX136" i="5"/>
  <c r="AW136" i="5"/>
  <c r="AV136" i="5"/>
  <c r="AU136" i="5"/>
  <c r="AR136" i="5"/>
  <c r="AQ136" i="5"/>
  <c r="AP136" i="5"/>
  <c r="AO136" i="5"/>
  <c r="AN136" i="5"/>
  <c r="AM136" i="5"/>
  <c r="AJ136" i="5"/>
  <c r="AI136" i="5"/>
  <c r="AH136" i="5"/>
  <c r="AG136" i="5"/>
  <c r="AF136" i="5"/>
  <c r="AE136" i="5"/>
  <c r="AB136" i="5"/>
  <c r="AA136" i="5"/>
  <c r="AT136" i="5" s="1"/>
  <c r="Z136" i="5"/>
  <c r="AL136" i="5" s="1"/>
  <c r="Y136" i="5"/>
  <c r="AD136" i="5" s="1"/>
  <c r="P136" i="5"/>
  <c r="BB136" i="5" s="1"/>
  <c r="O136" i="5"/>
  <c r="S136" i="5" s="1"/>
  <c r="BL135" i="5"/>
  <c r="BD135" i="5"/>
  <c r="BC135" i="5"/>
  <c r="AZ135" i="5"/>
  <c r="AY135" i="5"/>
  <c r="AX135" i="5"/>
  <c r="AW135" i="5"/>
  <c r="AV135" i="5"/>
  <c r="AU135" i="5"/>
  <c r="AR135" i="5"/>
  <c r="AQ135" i="5"/>
  <c r="AP135" i="5"/>
  <c r="AO135" i="5"/>
  <c r="AN135" i="5"/>
  <c r="AM135" i="5"/>
  <c r="AL135" i="5"/>
  <c r="AJ135" i="5"/>
  <c r="AI135" i="5"/>
  <c r="AH135" i="5"/>
  <c r="AG135" i="5"/>
  <c r="AF135" i="5"/>
  <c r="AE135" i="5"/>
  <c r="AB135" i="5"/>
  <c r="AA135" i="5"/>
  <c r="AT135" i="5" s="1"/>
  <c r="Z135" i="5"/>
  <c r="Y135" i="5"/>
  <c r="AD135" i="5" s="1"/>
  <c r="P135" i="5"/>
  <c r="BB135" i="5" s="1"/>
  <c r="O135" i="5"/>
  <c r="V135" i="5" s="1"/>
  <c r="BL134" i="5"/>
  <c r="BD134" i="5"/>
  <c r="BC134" i="5"/>
  <c r="AZ134" i="5"/>
  <c r="AY134" i="5"/>
  <c r="AX134" i="5"/>
  <c r="AW134" i="5"/>
  <c r="AV134" i="5"/>
  <c r="AU134" i="5"/>
  <c r="AR134" i="5"/>
  <c r="AQ134" i="5"/>
  <c r="AP134" i="5"/>
  <c r="AO134" i="5"/>
  <c r="AN134" i="5"/>
  <c r="AM134" i="5"/>
  <c r="AJ134" i="5"/>
  <c r="AI134" i="5"/>
  <c r="AH134" i="5"/>
  <c r="AG134" i="5"/>
  <c r="AF134" i="5"/>
  <c r="AE134" i="5"/>
  <c r="AB134" i="5"/>
  <c r="AA134" i="5"/>
  <c r="AT134" i="5" s="1"/>
  <c r="Z134" i="5"/>
  <c r="AL134" i="5" s="1"/>
  <c r="Y134" i="5"/>
  <c r="AD134" i="5" s="1"/>
  <c r="S134" i="5"/>
  <c r="Q134" i="5"/>
  <c r="P134" i="5"/>
  <c r="BB134" i="5" s="1"/>
  <c r="O134" i="5"/>
  <c r="BL133" i="5"/>
  <c r="BD133" i="5"/>
  <c r="BC133" i="5"/>
  <c r="AZ133" i="5"/>
  <c r="AY133" i="5"/>
  <c r="AX133" i="5"/>
  <c r="AW133" i="5"/>
  <c r="AV133" i="5"/>
  <c r="AU133" i="5"/>
  <c r="AR133" i="5"/>
  <c r="AQ133" i="5"/>
  <c r="AP133" i="5"/>
  <c r="AO133" i="5"/>
  <c r="AN133" i="5"/>
  <c r="AM133" i="5"/>
  <c r="AJ133" i="5"/>
  <c r="AI133" i="5"/>
  <c r="AH133" i="5"/>
  <c r="AG133" i="5"/>
  <c r="AF133" i="5"/>
  <c r="AE133" i="5"/>
  <c r="AB133" i="5"/>
  <c r="AA133" i="5"/>
  <c r="AT133" i="5" s="1"/>
  <c r="Z133" i="5"/>
  <c r="AL133" i="5" s="1"/>
  <c r="BM133" i="5" s="1"/>
  <c r="BN133" i="5" s="1"/>
  <c r="BO133" i="5" s="1"/>
  <c r="Y133" i="5"/>
  <c r="AD133" i="5" s="1"/>
  <c r="Q133" i="5"/>
  <c r="P133" i="5"/>
  <c r="BB133" i="5" s="1"/>
  <c r="O133" i="5"/>
  <c r="BL132" i="5"/>
  <c r="BD132" i="5"/>
  <c r="BC132" i="5"/>
  <c r="BB132" i="5"/>
  <c r="AZ132" i="5"/>
  <c r="AY132" i="5"/>
  <c r="AX132" i="5"/>
  <c r="AW132" i="5"/>
  <c r="AV132" i="5"/>
  <c r="AU132" i="5"/>
  <c r="AR132" i="5"/>
  <c r="AQ132" i="5"/>
  <c r="AP132" i="5"/>
  <c r="AO132" i="5"/>
  <c r="AN132" i="5"/>
  <c r="AM132" i="5"/>
  <c r="AJ132" i="5"/>
  <c r="AI132" i="5"/>
  <c r="AH132" i="5"/>
  <c r="AG132" i="5"/>
  <c r="AF132" i="5"/>
  <c r="AE132" i="5"/>
  <c r="AB132" i="5"/>
  <c r="AA132" i="5"/>
  <c r="AT132" i="5" s="1"/>
  <c r="Z132" i="5"/>
  <c r="AL132" i="5" s="1"/>
  <c r="Y132" i="5"/>
  <c r="AD132" i="5" s="1"/>
  <c r="P132" i="5"/>
  <c r="O132" i="5"/>
  <c r="R132" i="5" s="1"/>
  <c r="BL131" i="5"/>
  <c r="BD131" i="5"/>
  <c r="BC131" i="5"/>
  <c r="AZ131" i="5"/>
  <c r="AY131" i="5"/>
  <c r="AX131" i="5"/>
  <c r="AW131" i="5"/>
  <c r="AV131" i="5"/>
  <c r="AU131" i="5"/>
  <c r="AR131" i="5"/>
  <c r="AQ131" i="5"/>
  <c r="AP131" i="5"/>
  <c r="AO131" i="5"/>
  <c r="AN131" i="5"/>
  <c r="AM131" i="5"/>
  <c r="AL131" i="5"/>
  <c r="AJ131" i="5"/>
  <c r="AI131" i="5"/>
  <c r="AH131" i="5"/>
  <c r="AG131" i="5"/>
  <c r="AF131" i="5"/>
  <c r="AE131" i="5"/>
  <c r="AB131" i="5"/>
  <c r="AA131" i="5"/>
  <c r="AT131" i="5" s="1"/>
  <c r="Z131" i="5"/>
  <c r="Y131" i="5"/>
  <c r="AD131" i="5" s="1"/>
  <c r="P131" i="5"/>
  <c r="BB131" i="5" s="1"/>
  <c r="O131" i="5"/>
  <c r="S131" i="5" s="1"/>
  <c r="BL130" i="5"/>
  <c r="BD130" i="5"/>
  <c r="BC130" i="5"/>
  <c r="AZ130" i="5"/>
  <c r="AY130" i="5"/>
  <c r="AX130" i="5"/>
  <c r="AW130" i="5"/>
  <c r="AV130" i="5"/>
  <c r="AU130" i="5"/>
  <c r="AR130" i="5"/>
  <c r="AQ130" i="5"/>
  <c r="AP130" i="5"/>
  <c r="AO130" i="5"/>
  <c r="AN130" i="5"/>
  <c r="AM130" i="5"/>
  <c r="AJ130" i="5"/>
  <c r="AI130" i="5"/>
  <c r="AH130" i="5"/>
  <c r="AG130" i="5"/>
  <c r="AF130" i="5"/>
  <c r="AE130" i="5"/>
  <c r="AB130" i="5"/>
  <c r="AA130" i="5"/>
  <c r="AT130" i="5" s="1"/>
  <c r="Z130" i="5"/>
  <c r="AL130" i="5" s="1"/>
  <c r="Y130" i="5"/>
  <c r="AD130" i="5" s="1"/>
  <c r="P130" i="5"/>
  <c r="BB130" i="5" s="1"/>
  <c r="O130" i="5"/>
  <c r="T130" i="5" s="1"/>
  <c r="BM129" i="5"/>
  <c r="BL129" i="5"/>
  <c r="BD129" i="5"/>
  <c r="BC129" i="5"/>
  <c r="BB129" i="5"/>
  <c r="AZ129" i="5"/>
  <c r="AY129" i="5"/>
  <c r="AX129" i="5"/>
  <c r="AW129" i="5"/>
  <c r="AV129" i="5"/>
  <c r="AU129" i="5"/>
  <c r="AR129" i="5"/>
  <c r="AQ129" i="5"/>
  <c r="AP129" i="5"/>
  <c r="AO129" i="5"/>
  <c r="AN129" i="5"/>
  <c r="AM129" i="5"/>
  <c r="AJ129" i="5"/>
  <c r="AI129" i="5"/>
  <c r="AH129" i="5"/>
  <c r="AG129" i="5"/>
  <c r="AF129" i="5"/>
  <c r="AE129" i="5"/>
  <c r="AB129" i="5"/>
  <c r="AA129" i="5"/>
  <c r="AT129" i="5" s="1"/>
  <c r="Z129" i="5"/>
  <c r="AL129" i="5" s="1"/>
  <c r="Y129" i="5"/>
  <c r="AD129" i="5" s="1"/>
  <c r="U129" i="5"/>
  <c r="Q129" i="5"/>
  <c r="P129" i="5"/>
  <c r="O129" i="5"/>
  <c r="W129" i="5" s="1"/>
  <c r="BL128" i="5"/>
  <c r="BD128" i="5"/>
  <c r="BC128" i="5"/>
  <c r="AZ128" i="5"/>
  <c r="AY128" i="5"/>
  <c r="AX128" i="5"/>
  <c r="AW128" i="5"/>
  <c r="AV128" i="5"/>
  <c r="AU128" i="5"/>
  <c r="AR128" i="5"/>
  <c r="AQ128" i="5"/>
  <c r="AP128" i="5"/>
  <c r="AO128" i="5"/>
  <c r="AN128" i="5"/>
  <c r="AM128" i="5"/>
  <c r="AJ128" i="5"/>
  <c r="AI128" i="5"/>
  <c r="AH128" i="5"/>
  <c r="AG128" i="5"/>
  <c r="AF128" i="5"/>
  <c r="AE128" i="5"/>
  <c r="AB128" i="5"/>
  <c r="AA128" i="5"/>
  <c r="AT128" i="5" s="1"/>
  <c r="Z128" i="5"/>
  <c r="AL128" i="5" s="1"/>
  <c r="Y128" i="5"/>
  <c r="AD128" i="5" s="1"/>
  <c r="P128" i="5"/>
  <c r="BB128" i="5" s="1"/>
  <c r="O128" i="5"/>
  <c r="S128" i="5" s="1"/>
  <c r="BL127" i="5"/>
  <c r="BD127" i="5"/>
  <c r="BC127" i="5"/>
  <c r="AZ127" i="5"/>
  <c r="AY127" i="5"/>
  <c r="AX127" i="5"/>
  <c r="AW127" i="5"/>
  <c r="AV127" i="5"/>
  <c r="AU127" i="5"/>
  <c r="AR127" i="5"/>
  <c r="AQ127" i="5"/>
  <c r="AP127" i="5"/>
  <c r="AO127" i="5"/>
  <c r="AN127" i="5"/>
  <c r="AM127" i="5"/>
  <c r="AJ127" i="5"/>
  <c r="AI127" i="5"/>
  <c r="AH127" i="5"/>
  <c r="AG127" i="5"/>
  <c r="AF127" i="5"/>
  <c r="AE127" i="5"/>
  <c r="AB127" i="5"/>
  <c r="AA127" i="5"/>
  <c r="AT127" i="5" s="1"/>
  <c r="Z127" i="5"/>
  <c r="AL127" i="5" s="1"/>
  <c r="Y127" i="5"/>
  <c r="AD127" i="5" s="1"/>
  <c r="W127" i="5"/>
  <c r="P127" i="5"/>
  <c r="BB127" i="5" s="1"/>
  <c r="O127" i="5"/>
  <c r="V127" i="5" s="1"/>
  <c r="BL126" i="5"/>
  <c r="BD126" i="5"/>
  <c r="BC126" i="5"/>
  <c r="AZ126" i="5"/>
  <c r="AY126" i="5"/>
  <c r="AX126" i="5"/>
  <c r="AW126" i="5"/>
  <c r="AV126" i="5"/>
  <c r="AU126" i="5"/>
  <c r="AR126" i="5"/>
  <c r="AQ126" i="5"/>
  <c r="AP126" i="5"/>
  <c r="AO126" i="5"/>
  <c r="AN126" i="5"/>
  <c r="AM126" i="5"/>
  <c r="AJ126" i="5"/>
  <c r="AI126" i="5"/>
  <c r="AH126" i="5"/>
  <c r="AG126" i="5"/>
  <c r="AF126" i="5"/>
  <c r="AE126" i="5"/>
  <c r="AB126" i="5"/>
  <c r="AA126" i="5"/>
  <c r="AT126" i="5" s="1"/>
  <c r="Z126" i="5"/>
  <c r="AL126" i="5" s="1"/>
  <c r="Y126" i="5"/>
  <c r="AD126" i="5" s="1"/>
  <c r="P126" i="5"/>
  <c r="BB126" i="5" s="1"/>
  <c r="O126" i="5"/>
  <c r="Q126" i="5" s="1"/>
  <c r="BL125" i="5"/>
  <c r="BD125" i="5"/>
  <c r="BC125" i="5"/>
  <c r="BB125" i="5"/>
  <c r="AZ125" i="5"/>
  <c r="AY125" i="5"/>
  <c r="AX125" i="5"/>
  <c r="AW125" i="5"/>
  <c r="AV125" i="5"/>
  <c r="AU125" i="5"/>
  <c r="AR125" i="5"/>
  <c r="AQ125" i="5"/>
  <c r="AP125" i="5"/>
  <c r="AO125" i="5"/>
  <c r="AN125" i="5"/>
  <c r="AM125" i="5"/>
  <c r="AJ125" i="5"/>
  <c r="AI125" i="5"/>
  <c r="AH125" i="5"/>
  <c r="AG125" i="5"/>
  <c r="AF125" i="5"/>
  <c r="AE125" i="5"/>
  <c r="AB125" i="5"/>
  <c r="AA125" i="5"/>
  <c r="AT125" i="5" s="1"/>
  <c r="Z125" i="5"/>
  <c r="AL125" i="5" s="1"/>
  <c r="BM125" i="5" s="1"/>
  <c r="BN125" i="5" s="1"/>
  <c r="BO125" i="5" s="1"/>
  <c r="Y125" i="5"/>
  <c r="AD125" i="5" s="1"/>
  <c r="V125" i="5"/>
  <c r="R125" i="5"/>
  <c r="Q125" i="5"/>
  <c r="P125" i="5"/>
  <c r="O125" i="5"/>
  <c r="W125" i="5" s="1"/>
  <c r="BL124" i="5"/>
  <c r="BD124" i="5"/>
  <c r="BC124" i="5"/>
  <c r="AZ124" i="5"/>
  <c r="AY124" i="5"/>
  <c r="AX124" i="5"/>
  <c r="AW124" i="5"/>
  <c r="AV124" i="5"/>
  <c r="AU124" i="5"/>
  <c r="AR124" i="5"/>
  <c r="AQ124" i="5"/>
  <c r="AP124" i="5"/>
  <c r="AO124" i="5"/>
  <c r="AN124" i="5"/>
  <c r="AM124" i="5"/>
  <c r="AJ124" i="5"/>
  <c r="AI124" i="5"/>
  <c r="AH124" i="5"/>
  <c r="AG124" i="5"/>
  <c r="AF124" i="5"/>
  <c r="AE124" i="5"/>
  <c r="AB124" i="5"/>
  <c r="AA124" i="5"/>
  <c r="AT124" i="5" s="1"/>
  <c r="Z124" i="5"/>
  <c r="AL124" i="5" s="1"/>
  <c r="Y124" i="5"/>
  <c r="AD124" i="5" s="1"/>
  <c r="P124" i="5"/>
  <c r="BB124" i="5" s="1"/>
  <c r="O124" i="5"/>
  <c r="R124" i="5" s="1"/>
  <c r="BL123" i="5"/>
  <c r="BD123" i="5"/>
  <c r="BC123" i="5"/>
  <c r="AZ123" i="5"/>
  <c r="AY123" i="5"/>
  <c r="AX123" i="5"/>
  <c r="AW123" i="5"/>
  <c r="AV123" i="5"/>
  <c r="AU123" i="5"/>
  <c r="AR123" i="5"/>
  <c r="AQ123" i="5"/>
  <c r="AP123" i="5"/>
  <c r="AO123" i="5"/>
  <c r="AN123" i="5"/>
  <c r="AM123" i="5"/>
  <c r="AJ123" i="5"/>
  <c r="AI123" i="5"/>
  <c r="AH123" i="5"/>
  <c r="AG123" i="5"/>
  <c r="AF123" i="5"/>
  <c r="AE123" i="5"/>
  <c r="AB123" i="5"/>
  <c r="AA123" i="5"/>
  <c r="AT123" i="5" s="1"/>
  <c r="Z123" i="5"/>
  <c r="AL123" i="5" s="1"/>
  <c r="Y123" i="5"/>
  <c r="AD123" i="5" s="1"/>
  <c r="P123" i="5"/>
  <c r="BB123" i="5" s="1"/>
  <c r="O123" i="5"/>
  <c r="BL122" i="5"/>
  <c r="BD122" i="5"/>
  <c r="BC122" i="5"/>
  <c r="AZ122" i="5"/>
  <c r="AY122" i="5"/>
  <c r="AX122" i="5"/>
  <c r="AW122" i="5"/>
  <c r="AV122" i="5"/>
  <c r="AU122" i="5"/>
  <c r="AR122" i="5"/>
  <c r="AQ122" i="5"/>
  <c r="AP122" i="5"/>
  <c r="AO122" i="5"/>
  <c r="AN122" i="5"/>
  <c r="AM122" i="5"/>
  <c r="AJ122" i="5"/>
  <c r="AI122" i="5"/>
  <c r="AH122" i="5"/>
  <c r="AG122" i="5"/>
  <c r="AF122" i="5"/>
  <c r="AE122" i="5"/>
  <c r="AB122" i="5"/>
  <c r="AA122" i="5"/>
  <c r="AT122" i="5" s="1"/>
  <c r="Z122" i="5"/>
  <c r="AL122" i="5" s="1"/>
  <c r="Y122" i="5"/>
  <c r="AD122" i="5" s="1"/>
  <c r="P122" i="5"/>
  <c r="BB122" i="5" s="1"/>
  <c r="O122" i="5"/>
  <c r="T122" i="5" s="1"/>
  <c r="BL121" i="5"/>
  <c r="BD121" i="5"/>
  <c r="BC121" i="5"/>
  <c r="AZ121" i="5"/>
  <c r="AY121" i="5"/>
  <c r="AX121" i="5"/>
  <c r="AW121" i="5"/>
  <c r="AV121" i="5"/>
  <c r="AU121" i="5"/>
  <c r="AR121" i="5"/>
  <c r="AQ121" i="5"/>
  <c r="AP121" i="5"/>
  <c r="AO121" i="5"/>
  <c r="AN121" i="5"/>
  <c r="AM121" i="5"/>
  <c r="AJ121" i="5"/>
  <c r="AI121" i="5"/>
  <c r="AH121" i="5"/>
  <c r="AG121" i="5"/>
  <c r="AF121" i="5"/>
  <c r="AE121" i="5"/>
  <c r="AB121" i="5"/>
  <c r="AA121" i="5"/>
  <c r="AT121" i="5" s="1"/>
  <c r="Z121" i="5"/>
  <c r="AL121" i="5" s="1"/>
  <c r="Y121" i="5"/>
  <c r="AD121" i="5" s="1"/>
  <c r="P121" i="5"/>
  <c r="BB121" i="5" s="1"/>
  <c r="O121" i="5"/>
  <c r="V121" i="5" s="1"/>
  <c r="BL120" i="5"/>
  <c r="BD120" i="5"/>
  <c r="BC120" i="5"/>
  <c r="AZ120" i="5"/>
  <c r="AY120" i="5"/>
  <c r="AX120" i="5"/>
  <c r="AW120" i="5"/>
  <c r="AV120" i="5"/>
  <c r="AU120" i="5"/>
  <c r="AR120" i="5"/>
  <c r="AQ120" i="5"/>
  <c r="AP120" i="5"/>
  <c r="AO120" i="5"/>
  <c r="AN120" i="5"/>
  <c r="AM120" i="5"/>
  <c r="AJ120" i="5"/>
  <c r="AI120" i="5"/>
  <c r="AH120" i="5"/>
  <c r="AG120" i="5"/>
  <c r="AF120" i="5"/>
  <c r="AE120" i="5"/>
  <c r="AB120" i="5"/>
  <c r="AA120" i="5"/>
  <c r="AT120" i="5" s="1"/>
  <c r="Z120" i="5"/>
  <c r="AL120" i="5" s="1"/>
  <c r="Y120" i="5"/>
  <c r="AD120" i="5" s="1"/>
  <c r="P120" i="5"/>
  <c r="BB120" i="5" s="1"/>
  <c r="O120" i="5"/>
  <c r="S120" i="5" s="1"/>
  <c r="BL119" i="5"/>
  <c r="BD119" i="5"/>
  <c r="BC119" i="5"/>
  <c r="AZ119" i="5"/>
  <c r="AY119" i="5"/>
  <c r="AX119" i="5"/>
  <c r="AW119" i="5"/>
  <c r="AV119" i="5"/>
  <c r="AU119" i="5"/>
  <c r="AR119" i="5"/>
  <c r="AQ119" i="5"/>
  <c r="AP119" i="5"/>
  <c r="AO119" i="5"/>
  <c r="AN119" i="5"/>
  <c r="AM119" i="5"/>
  <c r="AJ119" i="5"/>
  <c r="AI119" i="5"/>
  <c r="AH119" i="5"/>
  <c r="AG119" i="5"/>
  <c r="AF119" i="5"/>
  <c r="AE119" i="5"/>
  <c r="AB119" i="5"/>
  <c r="AA119" i="5"/>
  <c r="AT119" i="5" s="1"/>
  <c r="Z119" i="5"/>
  <c r="AL119" i="5" s="1"/>
  <c r="Y119" i="5"/>
  <c r="AD119" i="5" s="1"/>
  <c r="W119" i="5"/>
  <c r="R119" i="5"/>
  <c r="P119" i="5"/>
  <c r="BB119" i="5" s="1"/>
  <c r="O119" i="5"/>
  <c r="BL118" i="5"/>
  <c r="BD118" i="5"/>
  <c r="BC118" i="5"/>
  <c r="AZ118" i="5"/>
  <c r="AY118" i="5"/>
  <c r="AX118" i="5"/>
  <c r="AW118" i="5"/>
  <c r="AV118" i="5"/>
  <c r="AU118" i="5"/>
  <c r="AR118" i="5"/>
  <c r="AQ118" i="5"/>
  <c r="AP118" i="5"/>
  <c r="AO118" i="5"/>
  <c r="AN118" i="5"/>
  <c r="AM118" i="5"/>
  <c r="AJ118" i="5"/>
  <c r="AI118" i="5"/>
  <c r="AH118" i="5"/>
  <c r="AG118" i="5"/>
  <c r="AF118" i="5"/>
  <c r="AE118" i="5"/>
  <c r="AB118" i="5"/>
  <c r="AA118" i="5"/>
  <c r="AT118" i="5" s="1"/>
  <c r="Z118" i="5"/>
  <c r="AL118" i="5" s="1"/>
  <c r="Y118" i="5"/>
  <c r="AD118" i="5" s="1"/>
  <c r="P118" i="5"/>
  <c r="BB118" i="5" s="1"/>
  <c r="O118" i="5"/>
  <c r="BL117" i="5"/>
  <c r="BD117" i="5"/>
  <c r="BC117" i="5"/>
  <c r="AZ117" i="5"/>
  <c r="AY117" i="5"/>
  <c r="AX117" i="5"/>
  <c r="AW117" i="5"/>
  <c r="AV117" i="5"/>
  <c r="AU117" i="5"/>
  <c r="AR117" i="5"/>
  <c r="AQ117" i="5"/>
  <c r="AP117" i="5"/>
  <c r="AO117" i="5"/>
  <c r="AN117" i="5"/>
  <c r="AM117" i="5"/>
  <c r="AJ117" i="5"/>
  <c r="AI117" i="5"/>
  <c r="AH117" i="5"/>
  <c r="AG117" i="5"/>
  <c r="AF117" i="5"/>
  <c r="AE117" i="5"/>
  <c r="AB117" i="5"/>
  <c r="AA117" i="5"/>
  <c r="AT117" i="5" s="1"/>
  <c r="Z117" i="5"/>
  <c r="AL117" i="5" s="1"/>
  <c r="Y117" i="5"/>
  <c r="AD117" i="5" s="1"/>
  <c r="P117" i="5"/>
  <c r="BB117" i="5" s="1"/>
  <c r="O117" i="5"/>
  <c r="BL116" i="5"/>
  <c r="BD116" i="5"/>
  <c r="BC116" i="5"/>
  <c r="AZ116" i="5"/>
  <c r="AY116" i="5"/>
  <c r="AX116" i="5"/>
  <c r="AW116" i="5"/>
  <c r="AV116" i="5"/>
  <c r="AU116" i="5"/>
  <c r="AR116" i="5"/>
  <c r="AQ116" i="5"/>
  <c r="AP116" i="5"/>
  <c r="AO116" i="5"/>
  <c r="AN116" i="5"/>
  <c r="AM116" i="5"/>
  <c r="AL116" i="5"/>
  <c r="AJ116" i="5"/>
  <c r="AI116" i="5"/>
  <c r="AH116" i="5"/>
  <c r="AG116" i="5"/>
  <c r="AF116" i="5"/>
  <c r="AE116" i="5"/>
  <c r="AB116" i="5"/>
  <c r="AA116" i="5"/>
  <c r="AT116" i="5" s="1"/>
  <c r="Z116" i="5"/>
  <c r="Y116" i="5"/>
  <c r="AD116" i="5" s="1"/>
  <c r="P116" i="5"/>
  <c r="BB116" i="5" s="1"/>
  <c r="O116" i="5"/>
  <c r="R116" i="5" s="1"/>
  <c r="BL115" i="5"/>
  <c r="BD115" i="5"/>
  <c r="BC115" i="5"/>
  <c r="AZ115" i="5"/>
  <c r="AY115" i="5"/>
  <c r="AX115" i="5"/>
  <c r="AW115" i="5"/>
  <c r="AV115" i="5"/>
  <c r="AU115" i="5"/>
  <c r="AR115" i="5"/>
  <c r="AQ115" i="5"/>
  <c r="AP115" i="5"/>
  <c r="AO115" i="5"/>
  <c r="AN115" i="5"/>
  <c r="AM115" i="5"/>
  <c r="AJ115" i="5"/>
  <c r="AI115" i="5"/>
  <c r="AH115" i="5"/>
  <c r="AG115" i="5"/>
  <c r="AF115" i="5"/>
  <c r="AE115" i="5"/>
  <c r="AB115" i="5"/>
  <c r="AA115" i="5"/>
  <c r="AT115" i="5" s="1"/>
  <c r="Z115" i="5"/>
  <c r="AL115" i="5" s="1"/>
  <c r="Y115" i="5"/>
  <c r="AD115" i="5" s="1"/>
  <c r="P115" i="5"/>
  <c r="BB115" i="5" s="1"/>
  <c r="O115" i="5"/>
  <c r="T115" i="5" s="1"/>
  <c r="BL114" i="5"/>
  <c r="BD114" i="5"/>
  <c r="BC114" i="5"/>
  <c r="AZ114" i="5"/>
  <c r="AY114" i="5"/>
  <c r="AX114" i="5"/>
  <c r="AW114" i="5"/>
  <c r="AV114" i="5"/>
  <c r="AU114" i="5"/>
  <c r="AR114" i="5"/>
  <c r="AQ114" i="5"/>
  <c r="AP114" i="5"/>
  <c r="AO114" i="5"/>
  <c r="AN114" i="5"/>
  <c r="AM114" i="5"/>
  <c r="AJ114" i="5"/>
  <c r="AI114" i="5"/>
  <c r="AH114" i="5"/>
  <c r="AG114" i="5"/>
  <c r="AF114" i="5"/>
  <c r="AE114" i="5"/>
  <c r="AB114" i="5"/>
  <c r="AA114" i="5"/>
  <c r="AT114" i="5" s="1"/>
  <c r="Z114" i="5"/>
  <c r="AL114" i="5" s="1"/>
  <c r="Y114" i="5"/>
  <c r="AD114" i="5" s="1"/>
  <c r="P114" i="5"/>
  <c r="BB114" i="5" s="1"/>
  <c r="O114" i="5"/>
  <c r="BL113" i="5"/>
  <c r="BD113" i="5"/>
  <c r="BC113" i="5"/>
  <c r="AZ113" i="5"/>
  <c r="AY113" i="5"/>
  <c r="AX113" i="5"/>
  <c r="AW113" i="5"/>
  <c r="AV113" i="5"/>
  <c r="AU113" i="5"/>
  <c r="AR113" i="5"/>
  <c r="AQ113" i="5"/>
  <c r="AP113" i="5"/>
  <c r="AO113" i="5"/>
  <c r="AN113" i="5"/>
  <c r="AM113" i="5"/>
  <c r="AJ113" i="5"/>
  <c r="AI113" i="5"/>
  <c r="AH113" i="5"/>
  <c r="AG113" i="5"/>
  <c r="AF113" i="5"/>
  <c r="AE113" i="5"/>
  <c r="AB113" i="5"/>
  <c r="AA113" i="5"/>
  <c r="AT113" i="5" s="1"/>
  <c r="Z113" i="5"/>
  <c r="AL113" i="5" s="1"/>
  <c r="Y113" i="5"/>
  <c r="AD113" i="5" s="1"/>
  <c r="Q113" i="5"/>
  <c r="P113" i="5"/>
  <c r="BB113" i="5" s="1"/>
  <c r="O113" i="5"/>
  <c r="BL112" i="5"/>
  <c r="BD112" i="5"/>
  <c r="BC112" i="5"/>
  <c r="AZ112" i="5"/>
  <c r="AY112" i="5"/>
  <c r="AX112" i="5"/>
  <c r="AW112" i="5"/>
  <c r="AV112" i="5"/>
  <c r="AU112" i="5"/>
  <c r="AR112" i="5"/>
  <c r="AQ112" i="5"/>
  <c r="AP112" i="5"/>
  <c r="AO112" i="5"/>
  <c r="AN112" i="5"/>
  <c r="AM112" i="5"/>
  <c r="AJ112" i="5"/>
  <c r="AI112" i="5"/>
  <c r="AH112" i="5"/>
  <c r="AG112" i="5"/>
  <c r="AF112" i="5"/>
  <c r="AE112" i="5"/>
  <c r="AB112" i="5"/>
  <c r="AA112" i="5"/>
  <c r="AT112" i="5" s="1"/>
  <c r="Z112" i="5"/>
  <c r="AL112" i="5" s="1"/>
  <c r="Y112" i="5"/>
  <c r="AD112" i="5" s="1"/>
  <c r="U112" i="5"/>
  <c r="S112" i="5"/>
  <c r="P112" i="5"/>
  <c r="BB112" i="5" s="1"/>
  <c r="O112" i="5"/>
  <c r="BL111" i="5"/>
  <c r="BD111" i="5"/>
  <c r="BC111" i="5"/>
  <c r="AZ111" i="5"/>
  <c r="AY111" i="5"/>
  <c r="AX111" i="5"/>
  <c r="AW111" i="5"/>
  <c r="AV111" i="5"/>
  <c r="AU111" i="5"/>
  <c r="AR111" i="5"/>
  <c r="AQ111" i="5"/>
  <c r="AP111" i="5"/>
  <c r="AO111" i="5"/>
  <c r="AN111" i="5"/>
  <c r="AM111" i="5"/>
  <c r="AJ111" i="5"/>
  <c r="AI111" i="5"/>
  <c r="AH111" i="5"/>
  <c r="AG111" i="5"/>
  <c r="AF111" i="5"/>
  <c r="AE111" i="5"/>
  <c r="AB111" i="5"/>
  <c r="AA111" i="5"/>
  <c r="AT111" i="5" s="1"/>
  <c r="Z111" i="5"/>
  <c r="AL111" i="5" s="1"/>
  <c r="Y111" i="5"/>
  <c r="AD111" i="5" s="1"/>
  <c r="P111" i="5"/>
  <c r="BB111" i="5" s="1"/>
  <c r="O111" i="5"/>
  <c r="R111" i="5" s="1"/>
  <c r="BL110" i="5"/>
  <c r="BD110" i="5"/>
  <c r="BC110" i="5"/>
  <c r="AZ110" i="5"/>
  <c r="AY110" i="5"/>
  <c r="AX110" i="5"/>
  <c r="AW110" i="5"/>
  <c r="AV110" i="5"/>
  <c r="AU110" i="5"/>
  <c r="AR110" i="5"/>
  <c r="AQ110" i="5"/>
  <c r="AP110" i="5"/>
  <c r="AO110" i="5"/>
  <c r="AN110" i="5"/>
  <c r="AM110" i="5"/>
  <c r="AJ110" i="5"/>
  <c r="AI110" i="5"/>
  <c r="AH110" i="5"/>
  <c r="AG110" i="5"/>
  <c r="AF110" i="5"/>
  <c r="AE110" i="5"/>
  <c r="AB110" i="5"/>
  <c r="AA110" i="5"/>
  <c r="AT110" i="5" s="1"/>
  <c r="Z110" i="5"/>
  <c r="AL110" i="5" s="1"/>
  <c r="Y110" i="5"/>
  <c r="AD110" i="5" s="1"/>
  <c r="P110" i="5"/>
  <c r="BB110" i="5" s="1"/>
  <c r="O110" i="5"/>
  <c r="BL109" i="5"/>
  <c r="BD109" i="5"/>
  <c r="BC109" i="5"/>
  <c r="AZ109" i="5"/>
  <c r="AY109" i="5"/>
  <c r="AX109" i="5"/>
  <c r="AW109" i="5"/>
  <c r="AV109" i="5"/>
  <c r="AU109" i="5"/>
  <c r="AR109" i="5"/>
  <c r="AQ109" i="5"/>
  <c r="AP109" i="5"/>
  <c r="AO109" i="5"/>
  <c r="AN109" i="5"/>
  <c r="AM109" i="5"/>
  <c r="AJ109" i="5"/>
  <c r="AI109" i="5"/>
  <c r="AH109" i="5"/>
  <c r="AG109" i="5"/>
  <c r="AF109" i="5"/>
  <c r="AE109" i="5"/>
  <c r="AB109" i="5"/>
  <c r="AA109" i="5"/>
  <c r="AT109" i="5" s="1"/>
  <c r="Z109" i="5"/>
  <c r="AL109" i="5" s="1"/>
  <c r="Y109" i="5"/>
  <c r="AD109" i="5" s="1"/>
  <c r="P109" i="5"/>
  <c r="BB109" i="5" s="1"/>
  <c r="O109" i="5"/>
  <c r="BL108" i="5"/>
  <c r="BD108" i="5"/>
  <c r="BC108" i="5"/>
  <c r="AZ108" i="5"/>
  <c r="AY108" i="5"/>
  <c r="AX108" i="5"/>
  <c r="AW108" i="5"/>
  <c r="AV108" i="5"/>
  <c r="AU108" i="5"/>
  <c r="AR108" i="5"/>
  <c r="AQ108" i="5"/>
  <c r="AP108" i="5"/>
  <c r="AO108" i="5"/>
  <c r="AN108" i="5"/>
  <c r="AM108" i="5"/>
  <c r="AL108" i="5"/>
  <c r="AJ108" i="5"/>
  <c r="AI108" i="5"/>
  <c r="AH108" i="5"/>
  <c r="AG108" i="5"/>
  <c r="AF108" i="5"/>
  <c r="AE108" i="5"/>
  <c r="AB108" i="5"/>
  <c r="AA108" i="5"/>
  <c r="AT108" i="5" s="1"/>
  <c r="Z108" i="5"/>
  <c r="Y108" i="5"/>
  <c r="AD108" i="5" s="1"/>
  <c r="R108" i="5"/>
  <c r="P108" i="5"/>
  <c r="BB108" i="5" s="1"/>
  <c r="O108" i="5"/>
  <c r="S108" i="5" s="1"/>
  <c r="BL107" i="5"/>
  <c r="BD107" i="5"/>
  <c r="BC107" i="5"/>
  <c r="AZ107" i="5"/>
  <c r="AY107" i="5"/>
  <c r="AX107" i="5"/>
  <c r="AW107" i="5"/>
  <c r="AV107" i="5"/>
  <c r="AU107" i="5"/>
  <c r="AR107" i="5"/>
  <c r="AQ107" i="5"/>
  <c r="AP107" i="5"/>
  <c r="AO107" i="5"/>
  <c r="AN107" i="5"/>
  <c r="AM107" i="5"/>
  <c r="AL107" i="5"/>
  <c r="AJ107" i="5"/>
  <c r="AI107" i="5"/>
  <c r="AH107" i="5"/>
  <c r="AG107" i="5"/>
  <c r="AF107" i="5"/>
  <c r="AE107" i="5"/>
  <c r="AB107" i="5"/>
  <c r="AA107" i="5"/>
  <c r="AT107" i="5" s="1"/>
  <c r="Z107" i="5"/>
  <c r="Y107" i="5"/>
  <c r="AD107" i="5" s="1"/>
  <c r="P107" i="5"/>
  <c r="BB107" i="5" s="1"/>
  <c r="O107" i="5"/>
  <c r="T107" i="5" s="1"/>
  <c r="BL106" i="5"/>
  <c r="BD106" i="5"/>
  <c r="BC106" i="5"/>
  <c r="AZ106" i="5"/>
  <c r="AY106" i="5"/>
  <c r="AX106" i="5"/>
  <c r="AW106" i="5"/>
  <c r="AV106" i="5"/>
  <c r="AU106" i="5"/>
  <c r="AR106" i="5"/>
  <c r="AQ106" i="5"/>
  <c r="AP106" i="5"/>
  <c r="AO106" i="5"/>
  <c r="AN106" i="5"/>
  <c r="AM106" i="5"/>
  <c r="AJ106" i="5"/>
  <c r="AI106" i="5"/>
  <c r="AH106" i="5"/>
  <c r="AG106" i="5"/>
  <c r="AF106" i="5"/>
  <c r="AE106" i="5"/>
  <c r="AB106" i="5"/>
  <c r="AA106" i="5"/>
  <c r="AT106" i="5" s="1"/>
  <c r="Z106" i="5"/>
  <c r="AL106" i="5" s="1"/>
  <c r="Y106" i="5"/>
  <c r="AD106" i="5" s="1"/>
  <c r="P106" i="5"/>
  <c r="BB106" i="5" s="1"/>
  <c r="O106" i="5"/>
  <c r="U106" i="5" s="1"/>
  <c r="BL105" i="5"/>
  <c r="BD105" i="5"/>
  <c r="BC105" i="5"/>
  <c r="BB105" i="5"/>
  <c r="AZ105" i="5"/>
  <c r="AY105" i="5"/>
  <c r="AX105" i="5"/>
  <c r="AW105" i="5"/>
  <c r="AV105" i="5"/>
  <c r="AU105" i="5"/>
  <c r="AR105" i="5"/>
  <c r="AQ105" i="5"/>
  <c r="AP105" i="5"/>
  <c r="AO105" i="5"/>
  <c r="AN105" i="5"/>
  <c r="AM105" i="5"/>
  <c r="AJ105" i="5"/>
  <c r="AI105" i="5"/>
  <c r="AH105" i="5"/>
  <c r="AG105" i="5"/>
  <c r="AF105" i="5"/>
  <c r="AE105" i="5"/>
  <c r="AB105" i="5"/>
  <c r="AA105" i="5"/>
  <c r="AT105" i="5" s="1"/>
  <c r="Z105" i="5"/>
  <c r="AL105" i="5" s="1"/>
  <c r="Y105" i="5"/>
  <c r="AD105" i="5" s="1"/>
  <c r="P105" i="5"/>
  <c r="O105" i="5"/>
  <c r="T105" i="5" s="1"/>
  <c r="BL104" i="5"/>
  <c r="BD104" i="5"/>
  <c r="BC104" i="5"/>
  <c r="AZ104" i="5"/>
  <c r="AY104" i="5"/>
  <c r="AX104" i="5"/>
  <c r="AW104" i="5"/>
  <c r="AV104" i="5"/>
  <c r="AU104" i="5"/>
  <c r="AR104" i="5"/>
  <c r="AQ104" i="5"/>
  <c r="AP104" i="5"/>
  <c r="AO104" i="5"/>
  <c r="AN104" i="5"/>
  <c r="AM104" i="5"/>
  <c r="AJ104" i="5"/>
  <c r="AI104" i="5"/>
  <c r="AH104" i="5"/>
  <c r="AG104" i="5"/>
  <c r="AF104" i="5"/>
  <c r="AE104" i="5"/>
  <c r="AB104" i="5"/>
  <c r="AA104" i="5"/>
  <c r="AT104" i="5" s="1"/>
  <c r="Z104" i="5"/>
  <c r="AL104" i="5" s="1"/>
  <c r="Y104" i="5"/>
  <c r="AD104" i="5" s="1"/>
  <c r="U104" i="5"/>
  <c r="P104" i="5"/>
  <c r="BB104" i="5" s="1"/>
  <c r="O104" i="5"/>
  <c r="W104" i="5" s="1"/>
  <c r="BL103" i="5"/>
  <c r="BD103" i="5"/>
  <c r="BC103" i="5"/>
  <c r="AZ103" i="5"/>
  <c r="AY103" i="5"/>
  <c r="AX103" i="5"/>
  <c r="AW103" i="5"/>
  <c r="AV103" i="5"/>
  <c r="AU103" i="5"/>
  <c r="AR103" i="5"/>
  <c r="AQ103" i="5"/>
  <c r="AP103" i="5"/>
  <c r="AO103" i="5"/>
  <c r="AN103" i="5"/>
  <c r="AM103" i="5"/>
  <c r="AJ103" i="5"/>
  <c r="AI103" i="5"/>
  <c r="AH103" i="5"/>
  <c r="AG103" i="5"/>
  <c r="AF103" i="5"/>
  <c r="AE103" i="5"/>
  <c r="AB103" i="5"/>
  <c r="AA103" i="5"/>
  <c r="AT103" i="5" s="1"/>
  <c r="Z103" i="5"/>
  <c r="AL103" i="5" s="1"/>
  <c r="Y103" i="5"/>
  <c r="AD103" i="5" s="1"/>
  <c r="P103" i="5"/>
  <c r="BB103" i="5" s="1"/>
  <c r="O103" i="5"/>
  <c r="BL102" i="5"/>
  <c r="BD102" i="5"/>
  <c r="BC102" i="5"/>
  <c r="AZ102" i="5"/>
  <c r="AY102" i="5"/>
  <c r="AX102" i="5"/>
  <c r="AW102" i="5"/>
  <c r="AV102" i="5"/>
  <c r="AU102" i="5"/>
  <c r="AR102" i="5"/>
  <c r="AQ102" i="5"/>
  <c r="AP102" i="5"/>
  <c r="AO102" i="5"/>
  <c r="AN102" i="5"/>
  <c r="AM102" i="5"/>
  <c r="AJ102" i="5"/>
  <c r="AI102" i="5"/>
  <c r="AH102" i="5"/>
  <c r="AG102" i="5"/>
  <c r="AF102" i="5"/>
  <c r="AE102" i="5"/>
  <c r="AB102" i="5"/>
  <c r="AA102" i="5"/>
  <c r="AT102" i="5" s="1"/>
  <c r="Z102" i="5"/>
  <c r="AL102" i="5" s="1"/>
  <c r="Y102" i="5"/>
  <c r="AD102" i="5" s="1"/>
  <c r="P102" i="5"/>
  <c r="BB102" i="5" s="1"/>
  <c r="O102" i="5"/>
  <c r="BL101" i="5"/>
  <c r="BD101" i="5"/>
  <c r="BC101" i="5"/>
  <c r="AZ101" i="5"/>
  <c r="AY101" i="5"/>
  <c r="AX101" i="5"/>
  <c r="AW101" i="5"/>
  <c r="AV101" i="5"/>
  <c r="AU101" i="5"/>
  <c r="AR101" i="5"/>
  <c r="AQ101" i="5"/>
  <c r="AP101" i="5"/>
  <c r="AO101" i="5"/>
  <c r="AN101" i="5"/>
  <c r="AM101" i="5"/>
  <c r="AJ101" i="5"/>
  <c r="AI101" i="5"/>
  <c r="AH101" i="5"/>
  <c r="AG101" i="5"/>
  <c r="AF101" i="5"/>
  <c r="AE101" i="5"/>
  <c r="AB101" i="5"/>
  <c r="AA101" i="5"/>
  <c r="AT101" i="5" s="1"/>
  <c r="Z101" i="5"/>
  <c r="AL101" i="5" s="1"/>
  <c r="Y101" i="5"/>
  <c r="AD101" i="5" s="1"/>
  <c r="U101" i="5"/>
  <c r="Q101" i="5"/>
  <c r="P101" i="5"/>
  <c r="BB101" i="5" s="1"/>
  <c r="O101" i="5"/>
  <c r="BM100" i="5"/>
  <c r="BL100" i="5"/>
  <c r="BD100" i="5"/>
  <c r="BC100" i="5"/>
  <c r="AZ100" i="5"/>
  <c r="AY100" i="5"/>
  <c r="AX100" i="5"/>
  <c r="AW100" i="5"/>
  <c r="AV100" i="5"/>
  <c r="AU100" i="5"/>
  <c r="AR100" i="5"/>
  <c r="AQ100" i="5"/>
  <c r="AP100" i="5"/>
  <c r="AO100" i="5"/>
  <c r="AN100" i="5"/>
  <c r="AM100" i="5"/>
  <c r="AJ100" i="5"/>
  <c r="AI100" i="5"/>
  <c r="AH100" i="5"/>
  <c r="AG100" i="5"/>
  <c r="AF100" i="5"/>
  <c r="AE100" i="5"/>
  <c r="AB100" i="5"/>
  <c r="AA100" i="5"/>
  <c r="AT100" i="5" s="1"/>
  <c r="Z100" i="5"/>
  <c r="AL100" i="5" s="1"/>
  <c r="Y100" i="5"/>
  <c r="AD100" i="5" s="1"/>
  <c r="U100" i="5"/>
  <c r="Q100" i="5"/>
  <c r="P100" i="5"/>
  <c r="BB100" i="5" s="1"/>
  <c r="O100" i="5"/>
  <c r="BL99" i="5"/>
  <c r="BD99" i="5"/>
  <c r="BC99" i="5"/>
  <c r="AZ99" i="5"/>
  <c r="AY99" i="5"/>
  <c r="AX99" i="5"/>
  <c r="AW99" i="5"/>
  <c r="AV99" i="5"/>
  <c r="AU99" i="5"/>
  <c r="AR99" i="5"/>
  <c r="AQ99" i="5"/>
  <c r="AP99" i="5"/>
  <c r="AO99" i="5"/>
  <c r="AN99" i="5"/>
  <c r="AM99" i="5"/>
  <c r="AL99" i="5"/>
  <c r="AJ99" i="5"/>
  <c r="AI99" i="5"/>
  <c r="AH99" i="5"/>
  <c r="AG99" i="5"/>
  <c r="AF99" i="5"/>
  <c r="AE99" i="5"/>
  <c r="AB99" i="5"/>
  <c r="AA99" i="5"/>
  <c r="AT99" i="5" s="1"/>
  <c r="Z99" i="5"/>
  <c r="Y99" i="5"/>
  <c r="AD99" i="5" s="1"/>
  <c r="R99" i="5"/>
  <c r="P99" i="5"/>
  <c r="BB99" i="5" s="1"/>
  <c r="O99" i="5"/>
  <c r="BL98" i="5"/>
  <c r="BD98" i="5"/>
  <c r="BC98" i="5"/>
  <c r="AZ98" i="5"/>
  <c r="AY98" i="5"/>
  <c r="AX98" i="5"/>
  <c r="AW98" i="5"/>
  <c r="AV98" i="5"/>
  <c r="AU98" i="5"/>
  <c r="AR98" i="5"/>
  <c r="AQ98" i="5"/>
  <c r="AP98" i="5"/>
  <c r="AO98" i="5"/>
  <c r="AN98" i="5"/>
  <c r="AM98" i="5"/>
  <c r="AJ98" i="5"/>
  <c r="AI98" i="5"/>
  <c r="AH98" i="5"/>
  <c r="AG98" i="5"/>
  <c r="AF98" i="5"/>
  <c r="AE98" i="5"/>
  <c r="AB98" i="5"/>
  <c r="AA98" i="5"/>
  <c r="AT98" i="5" s="1"/>
  <c r="Z98" i="5"/>
  <c r="AL98" i="5" s="1"/>
  <c r="Y98" i="5"/>
  <c r="AD98" i="5" s="1"/>
  <c r="W98" i="5"/>
  <c r="R98" i="5"/>
  <c r="P98" i="5"/>
  <c r="BB98" i="5" s="1"/>
  <c r="O98" i="5"/>
  <c r="S98" i="5" s="1"/>
  <c r="BL97" i="5"/>
  <c r="BD97" i="5"/>
  <c r="BC97" i="5"/>
  <c r="AZ97" i="5"/>
  <c r="AY97" i="5"/>
  <c r="AX97" i="5"/>
  <c r="AW97" i="5"/>
  <c r="AV97" i="5"/>
  <c r="AU97" i="5"/>
  <c r="AR97" i="5"/>
  <c r="AQ97" i="5"/>
  <c r="AP97" i="5"/>
  <c r="AO97" i="5"/>
  <c r="AN97" i="5"/>
  <c r="AM97" i="5"/>
  <c r="AJ97" i="5"/>
  <c r="AI97" i="5"/>
  <c r="AH97" i="5"/>
  <c r="AG97" i="5"/>
  <c r="AF97" i="5"/>
  <c r="AE97" i="5"/>
  <c r="AB97" i="5"/>
  <c r="AA97" i="5"/>
  <c r="AT97" i="5" s="1"/>
  <c r="Z97" i="5"/>
  <c r="AL97" i="5" s="1"/>
  <c r="Y97" i="5"/>
  <c r="AD97" i="5" s="1"/>
  <c r="P97" i="5"/>
  <c r="BB97" i="5" s="1"/>
  <c r="O97" i="5"/>
  <c r="T97" i="5" s="1"/>
  <c r="BL96" i="5"/>
  <c r="BD96" i="5"/>
  <c r="BC96" i="5"/>
  <c r="AZ96" i="5"/>
  <c r="AY96" i="5"/>
  <c r="AX96" i="5"/>
  <c r="AW96" i="5"/>
  <c r="AV96" i="5"/>
  <c r="AU96" i="5"/>
  <c r="AR96" i="5"/>
  <c r="AQ96" i="5"/>
  <c r="AP96" i="5"/>
  <c r="AO96" i="5"/>
  <c r="AN96" i="5"/>
  <c r="AM96" i="5"/>
  <c r="AJ96" i="5"/>
  <c r="AI96" i="5"/>
  <c r="AH96" i="5"/>
  <c r="AG96" i="5"/>
  <c r="AF96" i="5"/>
  <c r="AE96" i="5"/>
  <c r="AB96" i="5"/>
  <c r="AA96" i="5"/>
  <c r="AT96" i="5" s="1"/>
  <c r="Z96" i="5"/>
  <c r="AL96" i="5" s="1"/>
  <c r="Y96" i="5"/>
  <c r="AD96" i="5" s="1"/>
  <c r="U96" i="5"/>
  <c r="P96" i="5"/>
  <c r="BB96" i="5" s="1"/>
  <c r="O96" i="5"/>
  <c r="Q96" i="5" s="1"/>
  <c r="BL95" i="5"/>
  <c r="BD95" i="5"/>
  <c r="BC95" i="5"/>
  <c r="AZ95" i="5"/>
  <c r="AY95" i="5"/>
  <c r="AX95" i="5"/>
  <c r="AW95" i="5"/>
  <c r="AV95" i="5"/>
  <c r="AU95" i="5"/>
  <c r="AR95" i="5"/>
  <c r="AQ95" i="5"/>
  <c r="AP95" i="5"/>
  <c r="AO95" i="5"/>
  <c r="AN95" i="5"/>
  <c r="AM95" i="5"/>
  <c r="AJ95" i="5"/>
  <c r="AI95" i="5"/>
  <c r="AH95" i="5"/>
  <c r="AG95" i="5"/>
  <c r="AF95" i="5"/>
  <c r="AE95" i="5"/>
  <c r="AB95" i="5"/>
  <c r="AA95" i="5"/>
  <c r="AT95" i="5" s="1"/>
  <c r="Z95" i="5"/>
  <c r="AL95" i="5" s="1"/>
  <c r="Y95" i="5"/>
  <c r="AD95" i="5" s="1"/>
  <c r="P95" i="5"/>
  <c r="BB95" i="5" s="1"/>
  <c r="O95" i="5"/>
  <c r="S95" i="5" s="1"/>
  <c r="BL94" i="5"/>
  <c r="BD94" i="5"/>
  <c r="BC94" i="5"/>
  <c r="AZ94" i="5"/>
  <c r="AY94" i="5"/>
  <c r="AX94" i="5"/>
  <c r="AW94" i="5"/>
  <c r="AV94" i="5"/>
  <c r="AU94" i="5"/>
  <c r="AR94" i="5"/>
  <c r="AQ94" i="5"/>
  <c r="AP94" i="5"/>
  <c r="AO94" i="5"/>
  <c r="AN94" i="5"/>
  <c r="AM94" i="5"/>
  <c r="AL94" i="5"/>
  <c r="AJ94" i="5"/>
  <c r="AI94" i="5"/>
  <c r="AH94" i="5"/>
  <c r="AG94" i="5"/>
  <c r="AF94" i="5"/>
  <c r="AE94" i="5"/>
  <c r="AB94" i="5"/>
  <c r="AA94" i="5"/>
  <c r="AT94" i="5" s="1"/>
  <c r="Z94" i="5"/>
  <c r="Y94" i="5"/>
  <c r="AD94" i="5" s="1"/>
  <c r="P94" i="5"/>
  <c r="BB94" i="5" s="1"/>
  <c r="O94" i="5"/>
  <c r="V94" i="5" s="1"/>
  <c r="BL93" i="5"/>
  <c r="BD93" i="5"/>
  <c r="BC93" i="5"/>
  <c r="AZ93" i="5"/>
  <c r="AY93" i="5"/>
  <c r="AX93" i="5"/>
  <c r="AW93" i="5"/>
  <c r="AV93" i="5"/>
  <c r="AU93" i="5"/>
  <c r="AR93" i="5"/>
  <c r="AQ93" i="5"/>
  <c r="AP93" i="5"/>
  <c r="AO93" i="5"/>
  <c r="AN93" i="5"/>
  <c r="AM93" i="5"/>
  <c r="AJ93" i="5"/>
  <c r="AI93" i="5"/>
  <c r="AH93" i="5"/>
  <c r="AG93" i="5"/>
  <c r="AF93" i="5"/>
  <c r="AE93" i="5"/>
  <c r="AB93" i="5"/>
  <c r="AA93" i="5"/>
  <c r="AT93" i="5" s="1"/>
  <c r="Z93" i="5"/>
  <c r="AL93" i="5" s="1"/>
  <c r="Y93" i="5"/>
  <c r="AD93" i="5" s="1"/>
  <c r="P93" i="5"/>
  <c r="BB93" i="5" s="1"/>
  <c r="O93" i="5"/>
  <c r="BM92" i="5"/>
  <c r="BL92" i="5"/>
  <c r="BD92" i="5"/>
  <c r="BC92" i="5"/>
  <c r="AZ92" i="5"/>
  <c r="AY92" i="5"/>
  <c r="AX92" i="5"/>
  <c r="AW92" i="5"/>
  <c r="AV92" i="5"/>
  <c r="AU92" i="5"/>
  <c r="AR92" i="5"/>
  <c r="AQ92" i="5"/>
  <c r="AP92" i="5"/>
  <c r="AO92" i="5"/>
  <c r="AN92" i="5"/>
  <c r="AM92" i="5"/>
  <c r="AJ92" i="5"/>
  <c r="AI92" i="5"/>
  <c r="AH92" i="5"/>
  <c r="AG92" i="5"/>
  <c r="AF92" i="5"/>
  <c r="AE92" i="5"/>
  <c r="AB92" i="5"/>
  <c r="AA92" i="5"/>
  <c r="AT92" i="5" s="1"/>
  <c r="Z92" i="5"/>
  <c r="AL92" i="5" s="1"/>
  <c r="Y92" i="5"/>
  <c r="AD92" i="5" s="1"/>
  <c r="U92" i="5"/>
  <c r="Q92" i="5"/>
  <c r="P92" i="5"/>
  <c r="BB92" i="5" s="1"/>
  <c r="O92" i="5"/>
  <c r="BL91" i="5"/>
  <c r="BD91" i="5"/>
  <c r="BC91" i="5"/>
  <c r="AZ91" i="5"/>
  <c r="AY91" i="5"/>
  <c r="AX91" i="5"/>
  <c r="AW91" i="5"/>
  <c r="AV91" i="5"/>
  <c r="AU91" i="5"/>
  <c r="AT91" i="5"/>
  <c r="AR91" i="5"/>
  <c r="AQ91" i="5"/>
  <c r="AP91" i="5"/>
  <c r="AO91" i="5"/>
  <c r="AN91" i="5"/>
  <c r="AM91" i="5"/>
  <c r="AJ91" i="5"/>
  <c r="AI91" i="5"/>
  <c r="AH91" i="5"/>
  <c r="AG91" i="5"/>
  <c r="AF91" i="5"/>
  <c r="AE91" i="5"/>
  <c r="AB91" i="5"/>
  <c r="AA91" i="5"/>
  <c r="Z91" i="5"/>
  <c r="AL91" i="5" s="1"/>
  <c r="Y91" i="5"/>
  <c r="AD91" i="5" s="1"/>
  <c r="R91" i="5"/>
  <c r="P91" i="5"/>
  <c r="BB91" i="5" s="1"/>
  <c r="O91" i="5"/>
  <c r="BL90" i="5"/>
  <c r="BD90" i="5"/>
  <c r="BC90" i="5"/>
  <c r="AZ90" i="5"/>
  <c r="AY90" i="5"/>
  <c r="AX90" i="5"/>
  <c r="AW90" i="5"/>
  <c r="AV90" i="5"/>
  <c r="AU90" i="5"/>
  <c r="AR90" i="5"/>
  <c r="AQ90" i="5"/>
  <c r="AP90" i="5"/>
  <c r="AO90" i="5"/>
  <c r="AN90" i="5"/>
  <c r="AM90" i="5"/>
  <c r="AJ90" i="5"/>
  <c r="AI90" i="5"/>
  <c r="AH90" i="5"/>
  <c r="AG90" i="5"/>
  <c r="AF90" i="5"/>
  <c r="AE90" i="5"/>
  <c r="AB90" i="5"/>
  <c r="AA90" i="5"/>
  <c r="AT90" i="5" s="1"/>
  <c r="Z90" i="5"/>
  <c r="AL90" i="5" s="1"/>
  <c r="Y90" i="5"/>
  <c r="AD90" i="5" s="1"/>
  <c r="P90" i="5"/>
  <c r="BB90" i="5" s="1"/>
  <c r="O90" i="5"/>
  <c r="S90" i="5" s="1"/>
  <c r="BL89" i="5"/>
  <c r="BD89" i="5"/>
  <c r="BC89" i="5"/>
  <c r="AZ89" i="5"/>
  <c r="AY89" i="5"/>
  <c r="AX89" i="5"/>
  <c r="AW89" i="5"/>
  <c r="AV89" i="5"/>
  <c r="AU89" i="5"/>
  <c r="AR89" i="5"/>
  <c r="AQ89" i="5"/>
  <c r="AP89" i="5"/>
  <c r="AO89" i="5"/>
  <c r="AN89" i="5"/>
  <c r="AM89" i="5"/>
  <c r="AJ89" i="5"/>
  <c r="AI89" i="5"/>
  <c r="AH89" i="5"/>
  <c r="AG89" i="5"/>
  <c r="AF89" i="5"/>
  <c r="AE89" i="5"/>
  <c r="AB89" i="5"/>
  <c r="AA89" i="5"/>
  <c r="AT89" i="5" s="1"/>
  <c r="Z89" i="5"/>
  <c r="AL89" i="5" s="1"/>
  <c r="Y89" i="5"/>
  <c r="AD89" i="5" s="1"/>
  <c r="S89" i="5"/>
  <c r="P89" i="5"/>
  <c r="BB89" i="5" s="1"/>
  <c r="O89" i="5"/>
  <c r="T89" i="5" s="1"/>
  <c r="BL88" i="5"/>
  <c r="BD88" i="5"/>
  <c r="BC88" i="5"/>
  <c r="AZ88" i="5"/>
  <c r="AY88" i="5"/>
  <c r="AX88" i="5"/>
  <c r="AW88" i="5"/>
  <c r="AV88" i="5"/>
  <c r="AU88" i="5"/>
  <c r="AT88" i="5"/>
  <c r="AR88" i="5"/>
  <c r="AQ88" i="5"/>
  <c r="AP88" i="5"/>
  <c r="AO88" i="5"/>
  <c r="AN88" i="5"/>
  <c r="AM88" i="5"/>
  <c r="AJ88" i="5"/>
  <c r="AI88" i="5"/>
  <c r="AH88" i="5"/>
  <c r="AG88" i="5"/>
  <c r="AF88" i="5"/>
  <c r="AE88" i="5"/>
  <c r="AB88" i="5"/>
  <c r="AA88" i="5"/>
  <c r="Z88" i="5"/>
  <c r="AL88" i="5" s="1"/>
  <c r="Y88" i="5"/>
  <c r="AD88" i="5" s="1"/>
  <c r="U88" i="5"/>
  <c r="P88" i="5"/>
  <c r="BB88" i="5" s="1"/>
  <c r="O88" i="5"/>
  <c r="Q88" i="5" s="1"/>
  <c r="BL87" i="5"/>
  <c r="BD87" i="5"/>
  <c r="BC87" i="5"/>
  <c r="BB87" i="5"/>
  <c r="AZ87" i="5"/>
  <c r="AY87" i="5"/>
  <c r="AX87" i="5"/>
  <c r="AW87" i="5"/>
  <c r="AV87" i="5"/>
  <c r="AU87" i="5"/>
  <c r="AR87" i="5"/>
  <c r="AQ87" i="5"/>
  <c r="AP87" i="5"/>
  <c r="AO87" i="5"/>
  <c r="AN87" i="5"/>
  <c r="AM87" i="5"/>
  <c r="AJ87" i="5"/>
  <c r="AI87" i="5"/>
  <c r="AH87" i="5"/>
  <c r="AG87" i="5"/>
  <c r="AF87" i="5"/>
  <c r="AE87" i="5"/>
  <c r="AB87" i="5"/>
  <c r="AA87" i="5"/>
  <c r="AT87" i="5" s="1"/>
  <c r="Z87" i="5"/>
  <c r="AL87" i="5" s="1"/>
  <c r="Y87" i="5"/>
  <c r="AD87" i="5" s="1"/>
  <c r="P87" i="5"/>
  <c r="O87" i="5"/>
  <c r="BL86" i="5"/>
  <c r="BD86" i="5"/>
  <c r="BC86" i="5"/>
  <c r="AZ86" i="5"/>
  <c r="AY86" i="5"/>
  <c r="AX86" i="5"/>
  <c r="AW86" i="5"/>
  <c r="AV86" i="5"/>
  <c r="AU86" i="5"/>
  <c r="AR86" i="5"/>
  <c r="AQ86" i="5"/>
  <c r="AP86" i="5"/>
  <c r="AO86" i="5"/>
  <c r="AN86" i="5"/>
  <c r="AM86" i="5"/>
  <c r="AL86" i="5"/>
  <c r="AJ86" i="5"/>
  <c r="AI86" i="5"/>
  <c r="AH86" i="5"/>
  <c r="AG86" i="5"/>
  <c r="AF86" i="5"/>
  <c r="AE86" i="5"/>
  <c r="AB86" i="5"/>
  <c r="AA86" i="5"/>
  <c r="AT86" i="5" s="1"/>
  <c r="Z86" i="5"/>
  <c r="Y86" i="5"/>
  <c r="AD86" i="5" s="1"/>
  <c r="P86" i="5"/>
  <c r="BB86" i="5" s="1"/>
  <c r="O86" i="5"/>
  <c r="BL85" i="5"/>
  <c r="BD85" i="5"/>
  <c r="BC85" i="5"/>
  <c r="AZ85" i="5"/>
  <c r="AY85" i="5"/>
  <c r="AX85" i="5"/>
  <c r="AW85" i="5"/>
  <c r="AV85" i="5"/>
  <c r="AU85" i="5"/>
  <c r="AR85" i="5"/>
  <c r="AQ85" i="5"/>
  <c r="AP85" i="5"/>
  <c r="AO85" i="5"/>
  <c r="AN85" i="5"/>
  <c r="AM85" i="5"/>
  <c r="AL85" i="5"/>
  <c r="AJ85" i="5"/>
  <c r="AI85" i="5"/>
  <c r="AH85" i="5"/>
  <c r="AG85" i="5"/>
  <c r="AF85" i="5"/>
  <c r="AE85" i="5"/>
  <c r="AB85" i="5"/>
  <c r="AA85" i="5"/>
  <c r="AT85" i="5" s="1"/>
  <c r="Z85" i="5"/>
  <c r="Y85" i="5"/>
  <c r="AD85" i="5" s="1"/>
  <c r="P85" i="5"/>
  <c r="BB85" i="5" s="1"/>
  <c r="O85" i="5"/>
  <c r="BL84" i="5"/>
  <c r="BD84" i="5"/>
  <c r="BC84" i="5"/>
  <c r="AZ84" i="5"/>
  <c r="AY84" i="5"/>
  <c r="AX84" i="5"/>
  <c r="AW84" i="5"/>
  <c r="AV84" i="5"/>
  <c r="AU84" i="5"/>
  <c r="AR84" i="5"/>
  <c r="AQ84" i="5"/>
  <c r="AP84" i="5"/>
  <c r="AO84" i="5"/>
  <c r="AN84" i="5"/>
  <c r="AM84" i="5"/>
  <c r="AJ84" i="5"/>
  <c r="AI84" i="5"/>
  <c r="AH84" i="5"/>
  <c r="AG84" i="5"/>
  <c r="AF84" i="5"/>
  <c r="AE84" i="5"/>
  <c r="AB84" i="5"/>
  <c r="AA84" i="5"/>
  <c r="AT84" i="5" s="1"/>
  <c r="Z84" i="5"/>
  <c r="AL84" i="5" s="1"/>
  <c r="BM84" i="5" s="1"/>
  <c r="Y84" i="5"/>
  <c r="AD84" i="5" s="1"/>
  <c r="U84" i="5"/>
  <c r="P84" i="5"/>
  <c r="BB84" i="5" s="1"/>
  <c r="O84" i="5"/>
  <c r="W84" i="5" s="1"/>
  <c r="BL83" i="5"/>
  <c r="BD83" i="5"/>
  <c r="BC83" i="5"/>
  <c r="AZ83" i="5"/>
  <c r="AY83" i="5"/>
  <c r="AX83" i="5"/>
  <c r="AW83" i="5"/>
  <c r="AV83" i="5"/>
  <c r="AU83" i="5"/>
  <c r="AR83" i="5"/>
  <c r="AQ83" i="5"/>
  <c r="AP83" i="5"/>
  <c r="AO83" i="5"/>
  <c r="AN83" i="5"/>
  <c r="AM83" i="5"/>
  <c r="AJ83" i="5"/>
  <c r="AI83" i="5"/>
  <c r="AH83" i="5"/>
  <c r="AG83" i="5"/>
  <c r="AF83" i="5"/>
  <c r="AE83" i="5"/>
  <c r="AB83" i="5"/>
  <c r="AA83" i="5"/>
  <c r="AT83" i="5" s="1"/>
  <c r="Z83" i="5"/>
  <c r="AL83" i="5" s="1"/>
  <c r="Y83" i="5"/>
  <c r="AD83" i="5" s="1"/>
  <c r="W83" i="5"/>
  <c r="R83" i="5"/>
  <c r="P83" i="5"/>
  <c r="BB83" i="5" s="1"/>
  <c r="O83" i="5"/>
  <c r="T83" i="5" s="1"/>
  <c r="BL82" i="5"/>
  <c r="BD82" i="5"/>
  <c r="BC82" i="5"/>
  <c r="AZ82" i="5"/>
  <c r="AY82" i="5"/>
  <c r="AX82" i="5"/>
  <c r="AW82" i="5"/>
  <c r="AV82" i="5"/>
  <c r="AU82" i="5"/>
  <c r="AR82" i="5"/>
  <c r="AQ82" i="5"/>
  <c r="AP82" i="5"/>
  <c r="AO82" i="5"/>
  <c r="AN82" i="5"/>
  <c r="AM82" i="5"/>
  <c r="AJ82" i="5"/>
  <c r="AI82" i="5"/>
  <c r="AH82" i="5"/>
  <c r="AG82" i="5"/>
  <c r="AF82" i="5"/>
  <c r="AE82" i="5"/>
  <c r="AB82" i="5"/>
  <c r="AA82" i="5"/>
  <c r="AT82" i="5" s="1"/>
  <c r="Z82" i="5"/>
  <c r="AL82" i="5" s="1"/>
  <c r="Y82" i="5"/>
  <c r="AD82" i="5" s="1"/>
  <c r="P82" i="5"/>
  <c r="BB82" i="5" s="1"/>
  <c r="O82" i="5"/>
  <c r="S82" i="5" s="1"/>
  <c r="BL81" i="5"/>
  <c r="BD81" i="5"/>
  <c r="BC81" i="5"/>
  <c r="AZ81" i="5"/>
  <c r="AY81" i="5"/>
  <c r="AX81" i="5"/>
  <c r="AW81" i="5"/>
  <c r="AV81" i="5"/>
  <c r="AU81" i="5"/>
  <c r="AR81" i="5"/>
  <c r="AQ81" i="5"/>
  <c r="AP81" i="5"/>
  <c r="AO81" i="5"/>
  <c r="AN81" i="5"/>
  <c r="AM81" i="5"/>
  <c r="AJ81" i="5"/>
  <c r="AI81" i="5"/>
  <c r="AH81" i="5"/>
  <c r="AG81" i="5"/>
  <c r="AF81" i="5"/>
  <c r="AE81" i="5"/>
  <c r="AB81" i="5"/>
  <c r="AA81" i="5"/>
  <c r="AT81" i="5" s="1"/>
  <c r="Z81" i="5"/>
  <c r="AL81" i="5" s="1"/>
  <c r="Y81" i="5"/>
  <c r="AD81" i="5" s="1"/>
  <c r="P81" i="5"/>
  <c r="BB81" i="5" s="1"/>
  <c r="O81" i="5"/>
  <c r="T81" i="5" s="1"/>
  <c r="BL80" i="5"/>
  <c r="BD80" i="5"/>
  <c r="BC80" i="5"/>
  <c r="AZ80" i="5"/>
  <c r="AY80" i="5"/>
  <c r="AX80" i="5"/>
  <c r="AW80" i="5"/>
  <c r="AV80" i="5"/>
  <c r="AU80" i="5"/>
  <c r="AR80" i="5"/>
  <c r="AQ80" i="5"/>
  <c r="AP80" i="5"/>
  <c r="AO80" i="5"/>
  <c r="AN80" i="5"/>
  <c r="AM80" i="5"/>
  <c r="AJ80" i="5"/>
  <c r="AI80" i="5"/>
  <c r="AH80" i="5"/>
  <c r="AG80" i="5"/>
  <c r="AF80" i="5"/>
  <c r="AE80" i="5"/>
  <c r="AB80" i="5"/>
  <c r="AA80" i="5"/>
  <c r="AT80" i="5" s="1"/>
  <c r="Z80" i="5"/>
  <c r="AL80" i="5" s="1"/>
  <c r="Y80" i="5"/>
  <c r="AD80" i="5" s="1"/>
  <c r="U80" i="5"/>
  <c r="P80" i="5"/>
  <c r="BB80" i="5" s="1"/>
  <c r="O80" i="5"/>
  <c r="W80" i="5" s="1"/>
  <c r="BL79" i="5"/>
  <c r="BD79" i="5"/>
  <c r="BC79" i="5"/>
  <c r="AZ79" i="5"/>
  <c r="AY79" i="5"/>
  <c r="AX79" i="5"/>
  <c r="AW79" i="5"/>
  <c r="AV79" i="5"/>
  <c r="AU79" i="5"/>
  <c r="AT79" i="5"/>
  <c r="AR79" i="5"/>
  <c r="AQ79" i="5"/>
  <c r="AP79" i="5"/>
  <c r="AO79" i="5"/>
  <c r="AN79" i="5"/>
  <c r="AM79" i="5"/>
  <c r="AJ79" i="5"/>
  <c r="AI79" i="5"/>
  <c r="AH79" i="5"/>
  <c r="AG79" i="5"/>
  <c r="AF79" i="5"/>
  <c r="AE79" i="5"/>
  <c r="AB79" i="5"/>
  <c r="AA79" i="5"/>
  <c r="Z79" i="5"/>
  <c r="AL79" i="5" s="1"/>
  <c r="Y79" i="5"/>
  <c r="AD79" i="5" s="1"/>
  <c r="R79" i="5"/>
  <c r="P79" i="5"/>
  <c r="BB79" i="5" s="1"/>
  <c r="O79" i="5"/>
  <c r="S79" i="5" s="1"/>
  <c r="BL78" i="5"/>
  <c r="BD78" i="5"/>
  <c r="BC78" i="5"/>
  <c r="AZ78" i="5"/>
  <c r="AY78" i="5"/>
  <c r="AX78" i="5"/>
  <c r="AW78" i="5"/>
  <c r="AV78" i="5"/>
  <c r="AU78" i="5"/>
  <c r="AR78" i="5"/>
  <c r="AQ78" i="5"/>
  <c r="AP78" i="5"/>
  <c r="AO78" i="5"/>
  <c r="AN78" i="5"/>
  <c r="AM78" i="5"/>
  <c r="AJ78" i="5"/>
  <c r="AI78" i="5"/>
  <c r="AH78" i="5"/>
  <c r="AG78" i="5"/>
  <c r="AF78" i="5"/>
  <c r="AE78" i="5"/>
  <c r="AB78" i="5"/>
  <c r="AA78" i="5"/>
  <c r="AT78" i="5" s="1"/>
  <c r="Z78" i="5"/>
  <c r="AL78" i="5" s="1"/>
  <c r="Y78" i="5"/>
  <c r="AD78" i="5" s="1"/>
  <c r="P78" i="5"/>
  <c r="BB78" i="5" s="1"/>
  <c r="O78" i="5"/>
  <c r="V78" i="5" s="1"/>
  <c r="BL77" i="5"/>
  <c r="BD77" i="5"/>
  <c r="BC77" i="5"/>
  <c r="AZ77" i="5"/>
  <c r="AY77" i="5"/>
  <c r="AX77" i="5"/>
  <c r="AW77" i="5"/>
  <c r="AV77" i="5"/>
  <c r="AU77" i="5"/>
  <c r="AR77" i="5"/>
  <c r="AQ77" i="5"/>
  <c r="AP77" i="5"/>
  <c r="AO77" i="5"/>
  <c r="AN77" i="5"/>
  <c r="AM77" i="5"/>
  <c r="AJ77" i="5"/>
  <c r="AI77" i="5"/>
  <c r="AH77" i="5"/>
  <c r="AG77" i="5"/>
  <c r="AF77" i="5"/>
  <c r="AE77" i="5"/>
  <c r="AB77" i="5"/>
  <c r="AA77" i="5"/>
  <c r="AT77" i="5" s="1"/>
  <c r="Z77" i="5"/>
  <c r="AL77" i="5" s="1"/>
  <c r="Y77" i="5"/>
  <c r="AD77" i="5" s="1"/>
  <c r="U77" i="5"/>
  <c r="P77" i="5"/>
  <c r="BB77" i="5" s="1"/>
  <c r="O77" i="5"/>
  <c r="Q77" i="5" s="1"/>
  <c r="BL76" i="5"/>
  <c r="BD76" i="5"/>
  <c r="BC76" i="5"/>
  <c r="AZ76" i="5"/>
  <c r="AY76" i="5"/>
  <c r="AX76" i="5"/>
  <c r="AW76" i="5"/>
  <c r="AV76" i="5"/>
  <c r="AU76" i="5"/>
  <c r="AR76" i="5"/>
  <c r="AQ76" i="5"/>
  <c r="AP76" i="5"/>
  <c r="AO76" i="5"/>
  <c r="AN76" i="5"/>
  <c r="AM76" i="5"/>
  <c r="AJ76" i="5"/>
  <c r="AI76" i="5"/>
  <c r="AH76" i="5"/>
  <c r="AG76" i="5"/>
  <c r="AF76" i="5"/>
  <c r="AE76" i="5"/>
  <c r="AB76" i="5"/>
  <c r="AA76" i="5"/>
  <c r="AT76" i="5" s="1"/>
  <c r="Z76" i="5"/>
  <c r="AL76" i="5" s="1"/>
  <c r="BM76" i="5" s="1"/>
  <c r="Y76" i="5"/>
  <c r="AD76" i="5" s="1"/>
  <c r="U76" i="5"/>
  <c r="R76" i="5"/>
  <c r="P76" i="5"/>
  <c r="BB76" i="5" s="1"/>
  <c r="O76" i="5"/>
  <c r="W76" i="5" s="1"/>
  <c r="BL75" i="5"/>
  <c r="BD75" i="5"/>
  <c r="BC75" i="5"/>
  <c r="AZ75" i="5"/>
  <c r="AY75" i="5"/>
  <c r="AX75" i="5"/>
  <c r="AW75" i="5"/>
  <c r="AV75" i="5"/>
  <c r="AU75" i="5"/>
  <c r="AR75" i="5"/>
  <c r="AQ75" i="5"/>
  <c r="AP75" i="5"/>
  <c r="AO75" i="5"/>
  <c r="AN75" i="5"/>
  <c r="AM75" i="5"/>
  <c r="AJ75" i="5"/>
  <c r="AI75" i="5"/>
  <c r="AH75" i="5"/>
  <c r="AG75" i="5"/>
  <c r="AF75" i="5"/>
  <c r="AE75" i="5"/>
  <c r="AB75" i="5"/>
  <c r="AA75" i="5"/>
  <c r="AT75" i="5" s="1"/>
  <c r="Z75" i="5"/>
  <c r="AL75" i="5" s="1"/>
  <c r="Y75" i="5"/>
  <c r="AD75" i="5" s="1"/>
  <c r="P75" i="5"/>
  <c r="BB75" i="5" s="1"/>
  <c r="O75" i="5"/>
  <c r="V75" i="5" s="1"/>
  <c r="BL74" i="5"/>
  <c r="BD74" i="5"/>
  <c r="BC74" i="5"/>
  <c r="AZ74" i="5"/>
  <c r="AY74" i="5"/>
  <c r="AX74" i="5"/>
  <c r="AW74" i="5"/>
  <c r="AV74" i="5"/>
  <c r="AU74" i="5"/>
  <c r="AR74" i="5"/>
  <c r="AQ74" i="5"/>
  <c r="AP74" i="5"/>
  <c r="AO74" i="5"/>
  <c r="AN74" i="5"/>
  <c r="AM74" i="5"/>
  <c r="AJ74" i="5"/>
  <c r="AI74" i="5"/>
  <c r="AH74" i="5"/>
  <c r="AG74" i="5"/>
  <c r="AF74" i="5"/>
  <c r="AE74" i="5"/>
  <c r="AB74" i="5"/>
  <c r="AA74" i="5"/>
  <c r="AT74" i="5" s="1"/>
  <c r="Z74" i="5"/>
  <c r="AL74" i="5" s="1"/>
  <c r="Y74" i="5"/>
  <c r="AD74" i="5" s="1"/>
  <c r="P74" i="5"/>
  <c r="BB74" i="5" s="1"/>
  <c r="O74" i="5"/>
  <c r="S74" i="5" s="1"/>
  <c r="BL73" i="5"/>
  <c r="BD73" i="5"/>
  <c r="BC73" i="5"/>
  <c r="AZ73" i="5"/>
  <c r="AY73" i="5"/>
  <c r="AX73" i="5"/>
  <c r="AW73" i="5"/>
  <c r="AV73" i="5"/>
  <c r="AU73" i="5"/>
  <c r="AR73" i="5"/>
  <c r="AQ73" i="5"/>
  <c r="AP73" i="5"/>
  <c r="AO73" i="5"/>
  <c r="AN73" i="5"/>
  <c r="AM73" i="5"/>
  <c r="AJ73" i="5"/>
  <c r="AI73" i="5"/>
  <c r="AH73" i="5"/>
  <c r="AG73" i="5"/>
  <c r="AF73" i="5"/>
  <c r="AE73" i="5"/>
  <c r="AB73" i="5"/>
  <c r="AA73" i="5"/>
  <c r="AT73" i="5" s="1"/>
  <c r="Z73" i="5"/>
  <c r="AL73" i="5" s="1"/>
  <c r="Y73" i="5"/>
  <c r="AD73" i="5" s="1"/>
  <c r="P73" i="5"/>
  <c r="BB73" i="5" s="1"/>
  <c r="O73" i="5"/>
  <c r="T73" i="5" s="1"/>
  <c r="BL72" i="5"/>
  <c r="BD72" i="5"/>
  <c r="BC72" i="5"/>
  <c r="AZ72" i="5"/>
  <c r="AY72" i="5"/>
  <c r="AX72" i="5"/>
  <c r="AW72" i="5"/>
  <c r="AV72" i="5"/>
  <c r="AU72" i="5"/>
  <c r="AR72" i="5"/>
  <c r="AQ72" i="5"/>
  <c r="AP72" i="5"/>
  <c r="AO72" i="5"/>
  <c r="AN72" i="5"/>
  <c r="AM72" i="5"/>
  <c r="AJ72" i="5"/>
  <c r="AI72" i="5"/>
  <c r="AH72" i="5"/>
  <c r="AG72" i="5"/>
  <c r="AF72" i="5"/>
  <c r="AE72" i="5"/>
  <c r="AB72" i="5"/>
  <c r="AA72" i="5"/>
  <c r="AT72" i="5" s="1"/>
  <c r="Z72" i="5"/>
  <c r="AL72" i="5" s="1"/>
  <c r="Y72" i="5"/>
  <c r="AD72" i="5" s="1"/>
  <c r="P72" i="5"/>
  <c r="BB72" i="5" s="1"/>
  <c r="O72" i="5"/>
  <c r="R72" i="5" s="1"/>
  <c r="BL71" i="5"/>
  <c r="BD71" i="5"/>
  <c r="BC71" i="5"/>
  <c r="AZ71" i="5"/>
  <c r="AY71" i="5"/>
  <c r="AX71" i="5"/>
  <c r="AW71" i="5"/>
  <c r="AV71" i="5"/>
  <c r="AU71" i="5"/>
  <c r="AR71" i="5"/>
  <c r="AQ71" i="5"/>
  <c r="AP71" i="5"/>
  <c r="AO71" i="5"/>
  <c r="AN71" i="5"/>
  <c r="AM71" i="5"/>
  <c r="AJ71" i="5"/>
  <c r="AI71" i="5"/>
  <c r="AH71" i="5"/>
  <c r="AG71" i="5"/>
  <c r="AF71" i="5"/>
  <c r="AE71" i="5"/>
  <c r="AB71" i="5"/>
  <c r="AA71" i="5"/>
  <c r="AT71" i="5" s="1"/>
  <c r="Z71" i="5"/>
  <c r="AL71" i="5" s="1"/>
  <c r="Y71" i="5"/>
  <c r="AD71" i="5" s="1"/>
  <c r="P71" i="5"/>
  <c r="BB71" i="5" s="1"/>
  <c r="O71" i="5"/>
  <c r="BL70" i="5"/>
  <c r="BD70" i="5"/>
  <c r="BC70" i="5"/>
  <c r="AZ70" i="5"/>
  <c r="AY70" i="5"/>
  <c r="AX70" i="5"/>
  <c r="AW70" i="5"/>
  <c r="AV70" i="5"/>
  <c r="AU70" i="5"/>
  <c r="AR70" i="5"/>
  <c r="AQ70" i="5"/>
  <c r="AP70" i="5"/>
  <c r="AO70" i="5"/>
  <c r="AN70" i="5"/>
  <c r="AM70" i="5"/>
  <c r="AJ70" i="5"/>
  <c r="AI70" i="5"/>
  <c r="AH70" i="5"/>
  <c r="AG70" i="5"/>
  <c r="AF70" i="5"/>
  <c r="AE70" i="5"/>
  <c r="AB70" i="5"/>
  <c r="AA70" i="5"/>
  <c r="AT70" i="5" s="1"/>
  <c r="Z70" i="5"/>
  <c r="AL70" i="5" s="1"/>
  <c r="Y70" i="5"/>
  <c r="AD70" i="5" s="1"/>
  <c r="P70" i="5"/>
  <c r="BB70" i="5" s="1"/>
  <c r="O70" i="5"/>
  <c r="BL69" i="5"/>
  <c r="BD69" i="5"/>
  <c r="BC69" i="5"/>
  <c r="AZ69" i="5"/>
  <c r="AY69" i="5"/>
  <c r="AX69" i="5"/>
  <c r="AW69" i="5"/>
  <c r="AV69" i="5"/>
  <c r="AU69" i="5"/>
  <c r="AR69" i="5"/>
  <c r="AQ69" i="5"/>
  <c r="AP69" i="5"/>
  <c r="AO69" i="5"/>
  <c r="AN69" i="5"/>
  <c r="AM69" i="5"/>
  <c r="AJ69" i="5"/>
  <c r="AI69" i="5"/>
  <c r="AH69" i="5"/>
  <c r="AG69" i="5"/>
  <c r="AF69" i="5"/>
  <c r="AE69" i="5"/>
  <c r="AB69" i="5"/>
  <c r="AA69" i="5"/>
  <c r="AT69" i="5" s="1"/>
  <c r="Z69" i="5"/>
  <c r="AL69" i="5" s="1"/>
  <c r="Y69" i="5"/>
  <c r="AD69" i="5" s="1"/>
  <c r="U69" i="5"/>
  <c r="P69" i="5"/>
  <c r="BB69" i="5" s="1"/>
  <c r="O69" i="5"/>
  <c r="BL68" i="5"/>
  <c r="BD68" i="5"/>
  <c r="BC68" i="5"/>
  <c r="AZ68" i="5"/>
  <c r="AY68" i="5"/>
  <c r="AX68" i="5"/>
  <c r="AW68" i="5"/>
  <c r="AV68" i="5"/>
  <c r="AU68" i="5"/>
  <c r="AR68" i="5"/>
  <c r="AQ68" i="5"/>
  <c r="AP68" i="5"/>
  <c r="AO68" i="5"/>
  <c r="AN68" i="5"/>
  <c r="AM68" i="5"/>
  <c r="AJ68" i="5"/>
  <c r="AI68" i="5"/>
  <c r="AH68" i="5"/>
  <c r="AG68" i="5"/>
  <c r="AF68" i="5"/>
  <c r="AE68" i="5"/>
  <c r="AB68" i="5"/>
  <c r="AA68" i="5"/>
  <c r="AT68" i="5" s="1"/>
  <c r="Z68" i="5"/>
  <c r="AL68" i="5" s="1"/>
  <c r="BM68" i="5" s="1"/>
  <c r="Y68" i="5"/>
  <c r="AD68" i="5" s="1"/>
  <c r="U68" i="5"/>
  <c r="P68" i="5"/>
  <c r="BB68" i="5" s="1"/>
  <c r="O68" i="5"/>
  <c r="Q68" i="5" s="1"/>
  <c r="BL67" i="5"/>
  <c r="BD67" i="5"/>
  <c r="BC67" i="5"/>
  <c r="AZ67" i="5"/>
  <c r="AY67" i="5"/>
  <c r="AX67" i="5"/>
  <c r="AW67" i="5"/>
  <c r="AV67" i="5"/>
  <c r="AU67" i="5"/>
  <c r="AR67" i="5"/>
  <c r="AQ67" i="5"/>
  <c r="AP67" i="5"/>
  <c r="AO67" i="5"/>
  <c r="AN67" i="5"/>
  <c r="AM67" i="5"/>
  <c r="AL67" i="5"/>
  <c r="AJ67" i="5"/>
  <c r="AI67" i="5"/>
  <c r="AH67" i="5"/>
  <c r="AG67" i="5"/>
  <c r="AF67" i="5"/>
  <c r="AE67" i="5"/>
  <c r="AB67" i="5"/>
  <c r="AA67" i="5"/>
  <c r="AT67" i="5" s="1"/>
  <c r="Z67" i="5"/>
  <c r="Y67" i="5"/>
  <c r="AD67" i="5" s="1"/>
  <c r="P67" i="5"/>
  <c r="BB67" i="5" s="1"/>
  <c r="O67" i="5"/>
  <c r="R67" i="5" s="1"/>
  <c r="BL66" i="5"/>
  <c r="BD66" i="5"/>
  <c r="BC66" i="5"/>
  <c r="AZ66" i="5"/>
  <c r="AY66" i="5"/>
  <c r="AX66" i="5"/>
  <c r="AW66" i="5"/>
  <c r="AV66" i="5"/>
  <c r="AU66" i="5"/>
  <c r="AR66" i="5"/>
  <c r="AQ66" i="5"/>
  <c r="AP66" i="5"/>
  <c r="AO66" i="5"/>
  <c r="AN66" i="5"/>
  <c r="AM66" i="5"/>
  <c r="AJ66" i="5"/>
  <c r="AI66" i="5"/>
  <c r="AH66" i="5"/>
  <c r="AG66" i="5"/>
  <c r="AF66" i="5"/>
  <c r="AE66" i="5"/>
  <c r="AB66" i="5"/>
  <c r="AA66" i="5"/>
  <c r="AT66" i="5" s="1"/>
  <c r="Z66" i="5"/>
  <c r="AL66" i="5" s="1"/>
  <c r="Y66" i="5"/>
  <c r="AD66" i="5" s="1"/>
  <c r="P66" i="5"/>
  <c r="BB66" i="5" s="1"/>
  <c r="O66" i="5"/>
  <c r="S66" i="5" s="1"/>
  <c r="BL65" i="5"/>
  <c r="BD65" i="5"/>
  <c r="BC65" i="5"/>
  <c r="AZ65" i="5"/>
  <c r="AY65" i="5"/>
  <c r="AX65" i="5"/>
  <c r="AW65" i="5"/>
  <c r="AV65" i="5"/>
  <c r="AU65" i="5"/>
  <c r="AR65" i="5"/>
  <c r="AQ65" i="5"/>
  <c r="AP65" i="5"/>
  <c r="AO65" i="5"/>
  <c r="AN65" i="5"/>
  <c r="AM65" i="5"/>
  <c r="AJ65" i="5"/>
  <c r="AI65" i="5"/>
  <c r="AH65" i="5"/>
  <c r="AG65" i="5"/>
  <c r="AF65" i="5"/>
  <c r="AE65" i="5"/>
  <c r="AB65" i="5"/>
  <c r="AA65" i="5"/>
  <c r="AT65" i="5" s="1"/>
  <c r="Z65" i="5"/>
  <c r="AL65" i="5" s="1"/>
  <c r="Y65" i="5"/>
  <c r="AD65" i="5" s="1"/>
  <c r="P65" i="5"/>
  <c r="BB65" i="5" s="1"/>
  <c r="O65" i="5"/>
  <c r="T65" i="5" s="1"/>
  <c r="BL64" i="5"/>
  <c r="BD64" i="5"/>
  <c r="BC64" i="5"/>
  <c r="AZ64" i="5"/>
  <c r="AY64" i="5"/>
  <c r="AX64" i="5"/>
  <c r="AW64" i="5"/>
  <c r="AV64" i="5"/>
  <c r="AU64" i="5"/>
  <c r="AR64" i="5"/>
  <c r="AQ64" i="5"/>
  <c r="AP64" i="5"/>
  <c r="AO64" i="5"/>
  <c r="AN64" i="5"/>
  <c r="AM64" i="5"/>
  <c r="AJ64" i="5"/>
  <c r="AI64" i="5"/>
  <c r="AH64" i="5"/>
  <c r="AG64" i="5"/>
  <c r="AF64" i="5"/>
  <c r="AE64" i="5"/>
  <c r="AB64" i="5"/>
  <c r="AA64" i="5"/>
  <c r="AT64" i="5" s="1"/>
  <c r="Z64" i="5"/>
  <c r="AL64" i="5" s="1"/>
  <c r="Y64" i="5"/>
  <c r="AD64" i="5" s="1"/>
  <c r="P64" i="5"/>
  <c r="BB64" i="5" s="1"/>
  <c r="O64" i="5"/>
  <c r="U64" i="5" s="1"/>
  <c r="BL63" i="5"/>
  <c r="BD63" i="5"/>
  <c r="BC63" i="5"/>
  <c r="AZ63" i="5"/>
  <c r="AY63" i="5"/>
  <c r="AX63" i="5"/>
  <c r="AW63" i="5"/>
  <c r="AV63" i="5"/>
  <c r="AU63" i="5"/>
  <c r="AR63" i="5"/>
  <c r="AQ63" i="5"/>
  <c r="AP63" i="5"/>
  <c r="AO63" i="5"/>
  <c r="AN63" i="5"/>
  <c r="AM63" i="5"/>
  <c r="AJ63" i="5"/>
  <c r="AI63" i="5"/>
  <c r="AH63" i="5"/>
  <c r="AG63" i="5"/>
  <c r="AF63" i="5"/>
  <c r="AE63" i="5"/>
  <c r="AB63" i="5"/>
  <c r="AA63" i="5"/>
  <c r="AT63" i="5" s="1"/>
  <c r="Z63" i="5"/>
  <c r="AL63" i="5" s="1"/>
  <c r="Y63" i="5"/>
  <c r="AD63" i="5" s="1"/>
  <c r="P63" i="5"/>
  <c r="BB63" i="5" s="1"/>
  <c r="O63" i="5"/>
  <c r="S63" i="5" s="1"/>
  <c r="BL62" i="5"/>
  <c r="BD62" i="5"/>
  <c r="BC62" i="5"/>
  <c r="AZ62" i="5"/>
  <c r="AY62" i="5"/>
  <c r="AX62" i="5"/>
  <c r="AW62" i="5"/>
  <c r="AV62" i="5"/>
  <c r="AU62" i="5"/>
  <c r="AR62" i="5"/>
  <c r="AQ62" i="5"/>
  <c r="AP62" i="5"/>
  <c r="AO62" i="5"/>
  <c r="AN62" i="5"/>
  <c r="AM62" i="5"/>
  <c r="AL62" i="5"/>
  <c r="AJ62" i="5"/>
  <c r="AI62" i="5"/>
  <c r="AH62" i="5"/>
  <c r="AG62" i="5"/>
  <c r="AF62" i="5"/>
  <c r="AE62" i="5"/>
  <c r="AB62" i="5"/>
  <c r="AA62" i="5"/>
  <c r="AT62" i="5" s="1"/>
  <c r="Z62" i="5"/>
  <c r="Y62" i="5"/>
  <c r="AD62" i="5" s="1"/>
  <c r="P62" i="5"/>
  <c r="BB62" i="5" s="1"/>
  <c r="O62" i="5"/>
  <c r="V62" i="5" s="1"/>
  <c r="BL61" i="5"/>
  <c r="BD61" i="5"/>
  <c r="BC61" i="5"/>
  <c r="AZ61" i="5"/>
  <c r="AY61" i="5"/>
  <c r="AX61" i="5"/>
  <c r="AW61" i="5"/>
  <c r="AV61" i="5"/>
  <c r="AU61" i="5"/>
  <c r="AR61" i="5"/>
  <c r="AQ61" i="5"/>
  <c r="AP61" i="5"/>
  <c r="AO61" i="5"/>
  <c r="AN61" i="5"/>
  <c r="AM61" i="5"/>
  <c r="AL61" i="5"/>
  <c r="AJ61" i="5"/>
  <c r="AI61" i="5"/>
  <c r="AH61" i="5"/>
  <c r="AG61" i="5"/>
  <c r="AF61" i="5"/>
  <c r="AE61" i="5"/>
  <c r="AB61" i="5"/>
  <c r="AA61" i="5"/>
  <c r="AT61" i="5" s="1"/>
  <c r="Z61" i="5"/>
  <c r="Y61" i="5"/>
  <c r="AD61" i="5" s="1"/>
  <c r="Q61" i="5"/>
  <c r="P61" i="5"/>
  <c r="BB61" i="5" s="1"/>
  <c r="O61" i="5"/>
  <c r="U61" i="5" s="1"/>
  <c r="BL60" i="5"/>
  <c r="BN60" i="5" s="1"/>
  <c r="BO60" i="5" s="1"/>
  <c r="BD60" i="5"/>
  <c r="BC60" i="5"/>
  <c r="AZ60" i="5"/>
  <c r="AY60" i="5"/>
  <c r="AX60" i="5"/>
  <c r="AW60" i="5"/>
  <c r="AV60" i="5"/>
  <c r="AU60" i="5"/>
  <c r="AR60" i="5"/>
  <c r="AQ60" i="5"/>
  <c r="AP60" i="5"/>
  <c r="AO60" i="5"/>
  <c r="AN60" i="5"/>
  <c r="AM60" i="5"/>
  <c r="AJ60" i="5"/>
  <c r="AI60" i="5"/>
  <c r="AH60" i="5"/>
  <c r="AG60" i="5"/>
  <c r="AF60" i="5"/>
  <c r="AE60" i="5"/>
  <c r="AB60" i="5"/>
  <c r="AA60" i="5"/>
  <c r="AT60" i="5" s="1"/>
  <c r="Z60" i="5"/>
  <c r="AL60" i="5" s="1"/>
  <c r="BM60" i="5" s="1"/>
  <c r="Y60" i="5"/>
  <c r="AD60" i="5" s="1"/>
  <c r="Q60" i="5"/>
  <c r="P60" i="5"/>
  <c r="BB60" i="5" s="1"/>
  <c r="O60" i="5"/>
  <c r="BL59" i="5"/>
  <c r="BD59" i="5"/>
  <c r="BC59" i="5"/>
  <c r="AZ59" i="5"/>
  <c r="AY59" i="5"/>
  <c r="AX59" i="5"/>
  <c r="AW59" i="5"/>
  <c r="AV59" i="5"/>
  <c r="AU59" i="5"/>
  <c r="AR59" i="5"/>
  <c r="AQ59" i="5"/>
  <c r="AP59" i="5"/>
  <c r="AO59" i="5"/>
  <c r="AN59" i="5"/>
  <c r="AM59" i="5"/>
  <c r="AJ59" i="5"/>
  <c r="AI59" i="5"/>
  <c r="AH59" i="5"/>
  <c r="AG59" i="5"/>
  <c r="AF59" i="5"/>
  <c r="AE59" i="5"/>
  <c r="AB59" i="5"/>
  <c r="AA59" i="5"/>
  <c r="AT59" i="5" s="1"/>
  <c r="Z59" i="5"/>
  <c r="AL59" i="5" s="1"/>
  <c r="Y59" i="5"/>
  <c r="AD59" i="5" s="1"/>
  <c r="V59" i="5"/>
  <c r="R59" i="5"/>
  <c r="P59" i="5"/>
  <c r="BB59" i="5" s="1"/>
  <c r="O59" i="5"/>
  <c r="T59" i="5" s="1"/>
  <c r="BL58" i="5"/>
  <c r="BD58" i="5"/>
  <c r="BC58" i="5"/>
  <c r="AZ58" i="5"/>
  <c r="AY58" i="5"/>
  <c r="AX58" i="5"/>
  <c r="AW58" i="5"/>
  <c r="AV58" i="5"/>
  <c r="AU58" i="5"/>
  <c r="AR58" i="5"/>
  <c r="AQ58" i="5"/>
  <c r="AP58" i="5"/>
  <c r="AO58" i="5"/>
  <c r="AN58" i="5"/>
  <c r="AM58" i="5"/>
  <c r="AJ58" i="5"/>
  <c r="AI58" i="5"/>
  <c r="AH58" i="5"/>
  <c r="AG58" i="5"/>
  <c r="AF58" i="5"/>
  <c r="AE58" i="5"/>
  <c r="AB58" i="5"/>
  <c r="AA58" i="5"/>
  <c r="AT58" i="5" s="1"/>
  <c r="Z58" i="5"/>
  <c r="AL58" i="5" s="1"/>
  <c r="Y58" i="5"/>
  <c r="AD58" i="5" s="1"/>
  <c r="P58" i="5"/>
  <c r="BB58" i="5" s="1"/>
  <c r="O58" i="5"/>
  <c r="R58" i="5" s="1"/>
  <c r="BL57" i="5"/>
  <c r="BD57" i="5"/>
  <c r="BC57" i="5"/>
  <c r="BB57" i="5"/>
  <c r="AZ57" i="5"/>
  <c r="AY57" i="5"/>
  <c r="AX57" i="5"/>
  <c r="AW57" i="5"/>
  <c r="AV57" i="5"/>
  <c r="AU57" i="5"/>
  <c r="AR57" i="5"/>
  <c r="AQ57" i="5"/>
  <c r="AP57" i="5"/>
  <c r="AO57" i="5"/>
  <c r="AN57" i="5"/>
  <c r="AM57" i="5"/>
  <c r="AJ57" i="5"/>
  <c r="AI57" i="5"/>
  <c r="AH57" i="5"/>
  <c r="AG57" i="5"/>
  <c r="AF57" i="5"/>
  <c r="AE57" i="5"/>
  <c r="AB57" i="5"/>
  <c r="AA57" i="5"/>
  <c r="AT57" i="5" s="1"/>
  <c r="Z57" i="5"/>
  <c r="AL57" i="5" s="1"/>
  <c r="Y57" i="5"/>
  <c r="AD57" i="5" s="1"/>
  <c r="P57" i="5"/>
  <c r="O57" i="5"/>
  <c r="T57" i="5" s="1"/>
  <c r="BL56" i="5"/>
  <c r="BD56" i="5"/>
  <c r="BC56" i="5"/>
  <c r="AZ56" i="5"/>
  <c r="AY56" i="5"/>
  <c r="AX56" i="5"/>
  <c r="AW56" i="5"/>
  <c r="AV56" i="5"/>
  <c r="AU56" i="5"/>
  <c r="AR56" i="5"/>
  <c r="AQ56" i="5"/>
  <c r="AP56" i="5"/>
  <c r="AO56" i="5"/>
  <c r="AN56" i="5"/>
  <c r="AM56" i="5"/>
  <c r="AJ56" i="5"/>
  <c r="AI56" i="5"/>
  <c r="AH56" i="5"/>
  <c r="AG56" i="5"/>
  <c r="AF56" i="5"/>
  <c r="AE56" i="5"/>
  <c r="AB56" i="5"/>
  <c r="AA56" i="5"/>
  <c r="AT56" i="5" s="1"/>
  <c r="Z56" i="5"/>
  <c r="AL56" i="5" s="1"/>
  <c r="Y56" i="5"/>
  <c r="AD56" i="5" s="1"/>
  <c r="V56" i="5"/>
  <c r="R56" i="5"/>
  <c r="Q56" i="5"/>
  <c r="P56" i="5"/>
  <c r="BB56" i="5" s="1"/>
  <c r="O56" i="5"/>
  <c r="W56" i="5" s="1"/>
  <c r="BM55" i="5"/>
  <c r="BN55" i="5" s="1"/>
  <c r="BO55" i="5" s="1"/>
  <c r="BL55" i="5"/>
  <c r="BD55" i="5"/>
  <c r="BC55" i="5"/>
  <c r="BB55" i="5"/>
  <c r="AZ55" i="5"/>
  <c r="AY55" i="5"/>
  <c r="AX55" i="5"/>
  <c r="AW55" i="5"/>
  <c r="AV55" i="5"/>
  <c r="AU55" i="5"/>
  <c r="AR55" i="5"/>
  <c r="AQ55" i="5"/>
  <c r="AP55" i="5"/>
  <c r="AO55" i="5"/>
  <c r="AN55" i="5"/>
  <c r="AM55" i="5"/>
  <c r="AJ55" i="5"/>
  <c r="AI55" i="5"/>
  <c r="AH55" i="5"/>
  <c r="AG55" i="5"/>
  <c r="AF55" i="5"/>
  <c r="AE55" i="5"/>
  <c r="AB55" i="5"/>
  <c r="AA55" i="5"/>
  <c r="AT55" i="5" s="1"/>
  <c r="Z55" i="5"/>
  <c r="AL55" i="5" s="1"/>
  <c r="Y55" i="5"/>
  <c r="AD55" i="5" s="1"/>
  <c r="P55" i="5"/>
  <c r="O55" i="5"/>
  <c r="BL54" i="5"/>
  <c r="BD54" i="5"/>
  <c r="BC54" i="5"/>
  <c r="AZ54" i="5"/>
  <c r="AY54" i="5"/>
  <c r="AX54" i="5"/>
  <c r="AW54" i="5"/>
  <c r="AV54" i="5"/>
  <c r="AU54" i="5"/>
  <c r="AR54" i="5"/>
  <c r="AQ54" i="5"/>
  <c r="AP54" i="5"/>
  <c r="AO54" i="5"/>
  <c r="AN54" i="5"/>
  <c r="AM54" i="5"/>
  <c r="AL54" i="5"/>
  <c r="AJ54" i="5"/>
  <c r="AI54" i="5"/>
  <c r="AH54" i="5"/>
  <c r="AG54" i="5"/>
  <c r="AF54" i="5"/>
  <c r="AE54" i="5"/>
  <c r="AB54" i="5"/>
  <c r="AA54" i="5"/>
  <c r="AT54" i="5" s="1"/>
  <c r="Z54" i="5"/>
  <c r="Y54" i="5"/>
  <c r="AD54" i="5" s="1"/>
  <c r="P54" i="5"/>
  <c r="BB54" i="5" s="1"/>
  <c r="O54" i="5"/>
  <c r="BL53" i="5"/>
  <c r="BD53" i="5"/>
  <c r="BC53" i="5"/>
  <c r="AZ53" i="5"/>
  <c r="AY53" i="5"/>
  <c r="AX53" i="5"/>
  <c r="AW53" i="5"/>
  <c r="AV53" i="5"/>
  <c r="AU53" i="5"/>
  <c r="AR53" i="5"/>
  <c r="AQ53" i="5"/>
  <c r="AP53" i="5"/>
  <c r="AO53" i="5"/>
  <c r="AN53" i="5"/>
  <c r="AM53" i="5"/>
  <c r="AL53" i="5"/>
  <c r="AJ53" i="5"/>
  <c r="AI53" i="5"/>
  <c r="AH53" i="5"/>
  <c r="AG53" i="5"/>
  <c r="AF53" i="5"/>
  <c r="AE53" i="5"/>
  <c r="AB53" i="5"/>
  <c r="AA53" i="5"/>
  <c r="AT53" i="5" s="1"/>
  <c r="Z53" i="5"/>
  <c r="Y53" i="5"/>
  <c r="AD53" i="5" s="1"/>
  <c r="P53" i="5"/>
  <c r="BB53" i="5" s="1"/>
  <c r="O53" i="5"/>
  <c r="U53" i="5" s="1"/>
  <c r="BL52" i="5"/>
  <c r="BD52" i="5"/>
  <c r="BC52" i="5"/>
  <c r="AZ52" i="5"/>
  <c r="AY52" i="5"/>
  <c r="AX52" i="5"/>
  <c r="AW52" i="5"/>
  <c r="AV52" i="5"/>
  <c r="AU52" i="5"/>
  <c r="AR52" i="5"/>
  <c r="AQ52" i="5"/>
  <c r="AP52" i="5"/>
  <c r="AO52" i="5"/>
  <c r="AN52" i="5"/>
  <c r="AM52" i="5"/>
  <c r="AJ52" i="5"/>
  <c r="AI52" i="5"/>
  <c r="AH52" i="5"/>
  <c r="AG52" i="5"/>
  <c r="AF52" i="5"/>
  <c r="AE52" i="5"/>
  <c r="AB52" i="5"/>
  <c r="AA52" i="5"/>
  <c r="AT52" i="5" s="1"/>
  <c r="Z52" i="5"/>
  <c r="AL52" i="5" s="1"/>
  <c r="BM52" i="5" s="1"/>
  <c r="Y52" i="5"/>
  <c r="AD52" i="5" s="1"/>
  <c r="P52" i="5"/>
  <c r="BB52" i="5" s="1"/>
  <c r="O52" i="5"/>
  <c r="R52" i="5" s="1"/>
  <c r="BL51" i="5"/>
  <c r="BD51" i="5"/>
  <c r="BC51" i="5"/>
  <c r="AZ51" i="5"/>
  <c r="AY51" i="5"/>
  <c r="AX51" i="5"/>
  <c r="AW51" i="5"/>
  <c r="AV51" i="5"/>
  <c r="AU51" i="5"/>
  <c r="AR51" i="5"/>
  <c r="AQ51" i="5"/>
  <c r="AP51" i="5"/>
  <c r="AO51" i="5"/>
  <c r="AN51" i="5"/>
  <c r="AM51" i="5"/>
  <c r="AL51" i="5"/>
  <c r="AJ51" i="5"/>
  <c r="AI51" i="5"/>
  <c r="AH51" i="5"/>
  <c r="AG51" i="5"/>
  <c r="AF51" i="5"/>
  <c r="AE51" i="5"/>
  <c r="AB51" i="5"/>
  <c r="AA51" i="5"/>
  <c r="AT51" i="5" s="1"/>
  <c r="Z51" i="5"/>
  <c r="Y51" i="5"/>
  <c r="AD51" i="5" s="1"/>
  <c r="Q51" i="5"/>
  <c r="P51" i="5"/>
  <c r="BB51" i="5" s="1"/>
  <c r="O51" i="5"/>
  <c r="BL50" i="5"/>
  <c r="BD50" i="5"/>
  <c r="BC50" i="5"/>
  <c r="AZ50" i="5"/>
  <c r="AY50" i="5"/>
  <c r="AX50" i="5"/>
  <c r="AW50" i="5"/>
  <c r="AV50" i="5"/>
  <c r="AU50" i="5"/>
  <c r="AR50" i="5"/>
  <c r="AQ50" i="5"/>
  <c r="AP50" i="5"/>
  <c r="AO50" i="5"/>
  <c r="AN50" i="5"/>
  <c r="AM50" i="5"/>
  <c r="AJ50" i="5"/>
  <c r="AI50" i="5"/>
  <c r="AH50" i="5"/>
  <c r="AG50" i="5"/>
  <c r="AF50" i="5"/>
  <c r="AE50" i="5"/>
  <c r="AB50" i="5"/>
  <c r="AA50" i="5"/>
  <c r="AT50" i="5" s="1"/>
  <c r="Z50" i="5"/>
  <c r="AL50" i="5" s="1"/>
  <c r="Y50" i="5"/>
  <c r="AD50" i="5" s="1"/>
  <c r="W50" i="5"/>
  <c r="P50" i="5"/>
  <c r="BB50" i="5" s="1"/>
  <c r="O50" i="5"/>
  <c r="S50" i="5" s="1"/>
  <c r="BL49" i="5"/>
  <c r="BD49" i="5"/>
  <c r="BC49" i="5"/>
  <c r="AZ49" i="5"/>
  <c r="AY49" i="5"/>
  <c r="AX49" i="5"/>
  <c r="AW49" i="5"/>
  <c r="AV49" i="5"/>
  <c r="AU49" i="5"/>
  <c r="AR49" i="5"/>
  <c r="AQ49" i="5"/>
  <c r="AP49" i="5"/>
  <c r="AO49" i="5"/>
  <c r="AN49" i="5"/>
  <c r="AM49" i="5"/>
  <c r="AJ49" i="5"/>
  <c r="AI49" i="5"/>
  <c r="AH49" i="5"/>
  <c r="AG49" i="5"/>
  <c r="AF49" i="5"/>
  <c r="AE49" i="5"/>
  <c r="AB49" i="5"/>
  <c r="AA49" i="5"/>
  <c r="AT49" i="5" s="1"/>
  <c r="Z49" i="5"/>
  <c r="AL49" i="5" s="1"/>
  <c r="Y49" i="5"/>
  <c r="AD49" i="5" s="1"/>
  <c r="P49" i="5"/>
  <c r="BB49" i="5" s="1"/>
  <c r="O49" i="5"/>
  <c r="T49" i="5" s="1"/>
  <c r="BL48" i="5"/>
  <c r="BD48" i="5"/>
  <c r="BC48" i="5"/>
  <c r="AZ48" i="5"/>
  <c r="AY48" i="5"/>
  <c r="AX48" i="5"/>
  <c r="AW48" i="5"/>
  <c r="AV48" i="5"/>
  <c r="AU48" i="5"/>
  <c r="AR48" i="5"/>
  <c r="AQ48" i="5"/>
  <c r="AP48" i="5"/>
  <c r="AO48" i="5"/>
  <c r="AN48" i="5"/>
  <c r="AM48" i="5"/>
  <c r="AJ48" i="5"/>
  <c r="AI48" i="5"/>
  <c r="AH48" i="5"/>
  <c r="AG48" i="5"/>
  <c r="AF48" i="5"/>
  <c r="AE48" i="5"/>
  <c r="AB48" i="5"/>
  <c r="AA48" i="5"/>
  <c r="AT48" i="5" s="1"/>
  <c r="Z48" i="5"/>
  <c r="AL48" i="5" s="1"/>
  <c r="Y48" i="5"/>
  <c r="AD48" i="5" s="1"/>
  <c r="R48" i="5"/>
  <c r="P48" i="5"/>
  <c r="BB48" i="5" s="1"/>
  <c r="O48" i="5"/>
  <c r="BL47" i="5"/>
  <c r="BD47" i="5"/>
  <c r="BC47" i="5"/>
  <c r="BB47" i="5"/>
  <c r="AZ47" i="5"/>
  <c r="AY47" i="5"/>
  <c r="AX47" i="5"/>
  <c r="AW47" i="5"/>
  <c r="AV47" i="5"/>
  <c r="AU47" i="5"/>
  <c r="AR47" i="5"/>
  <c r="AQ47" i="5"/>
  <c r="AP47" i="5"/>
  <c r="AO47" i="5"/>
  <c r="AN47" i="5"/>
  <c r="AM47" i="5"/>
  <c r="AJ47" i="5"/>
  <c r="AI47" i="5"/>
  <c r="AH47" i="5"/>
  <c r="AG47" i="5"/>
  <c r="AF47" i="5"/>
  <c r="AE47" i="5"/>
  <c r="AB47" i="5"/>
  <c r="AA47" i="5"/>
  <c r="AT47" i="5" s="1"/>
  <c r="Z47" i="5"/>
  <c r="AL47" i="5" s="1"/>
  <c r="Y47" i="5"/>
  <c r="AD47" i="5" s="1"/>
  <c r="P47" i="5"/>
  <c r="O47" i="5"/>
  <c r="S47" i="5" s="1"/>
  <c r="BL46" i="5"/>
  <c r="BD46" i="5"/>
  <c r="BC46" i="5"/>
  <c r="AZ46" i="5"/>
  <c r="AY46" i="5"/>
  <c r="AX46" i="5"/>
  <c r="AW46" i="5"/>
  <c r="AV46" i="5"/>
  <c r="AU46" i="5"/>
  <c r="AR46" i="5"/>
  <c r="AQ46" i="5"/>
  <c r="AP46" i="5"/>
  <c r="AO46" i="5"/>
  <c r="AN46" i="5"/>
  <c r="AM46" i="5"/>
  <c r="AL46" i="5"/>
  <c r="AJ46" i="5"/>
  <c r="AI46" i="5"/>
  <c r="AH46" i="5"/>
  <c r="AG46" i="5"/>
  <c r="AF46" i="5"/>
  <c r="AE46" i="5"/>
  <c r="AB46" i="5"/>
  <c r="AA46" i="5"/>
  <c r="AT46" i="5" s="1"/>
  <c r="Z46" i="5"/>
  <c r="Y46" i="5"/>
  <c r="AD46" i="5" s="1"/>
  <c r="T46" i="5"/>
  <c r="P46" i="5"/>
  <c r="BB46" i="5" s="1"/>
  <c r="O46" i="5"/>
  <c r="V46" i="5" s="1"/>
  <c r="BL45" i="5"/>
  <c r="BD45" i="5"/>
  <c r="BC45" i="5"/>
  <c r="AZ45" i="5"/>
  <c r="AY45" i="5"/>
  <c r="AX45" i="5"/>
  <c r="AW45" i="5"/>
  <c r="AV45" i="5"/>
  <c r="AU45" i="5"/>
  <c r="AR45" i="5"/>
  <c r="AQ45" i="5"/>
  <c r="AP45" i="5"/>
  <c r="AO45" i="5"/>
  <c r="AN45" i="5"/>
  <c r="AM45" i="5"/>
  <c r="AJ45" i="5"/>
  <c r="AI45" i="5"/>
  <c r="AH45" i="5"/>
  <c r="AG45" i="5"/>
  <c r="AF45" i="5"/>
  <c r="AE45" i="5"/>
  <c r="AB45" i="5"/>
  <c r="AA45" i="5"/>
  <c r="AT45" i="5" s="1"/>
  <c r="Z45" i="5"/>
  <c r="AL45" i="5" s="1"/>
  <c r="Y45" i="5"/>
  <c r="AD45" i="5" s="1"/>
  <c r="U45" i="5"/>
  <c r="P45" i="5"/>
  <c r="BB45" i="5" s="1"/>
  <c r="O45" i="5"/>
  <c r="BL44" i="5"/>
  <c r="BD44" i="5"/>
  <c r="BC44" i="5"/>
  <c r="AZ44" i="5"/>
  <c r="AY44" i="5"/>
  <c r="AX44" i="5"/>
  <c r="AW44" i="5"/>
  <c r="AV44" i="5"/>
  <c r="AU44" i="5"/>
  <c r="AR44" i="5"/>
  <c r="AQ44" i="5"/>
  <c r="AP44" i="5"/>
  <c r="AO44" i="5"/>
  <c r="AN44" i="5"/>
  <c r="AM44" i="5"/>
  <c r="AJ44" i="5"/>
  <c r="AI44" i="5"/>
  <c r="AH44" i="5"/>
  <c r="AG44" i="5"/>
  <c r="AF44" i="5"/>
  <c r="AE44" i="5"/>
  <c r="AB44" i="5"/>
  <c r="AA44" i="5"/>
  <c r="AT44" i="5" s="1"/>
  <c r="Z44" i="5"/>
  <c r="AL44" i="5" s="1"/>
  <c r="Y44" i="5"/>
  <c r="AD44" i="5" s="1"/>
  <c r="V44" i="5"/>
  <c r="R44" i="5"/>
  <c r="Q44" i="5"/>
  <c r="P44" i="5"/>
  <c r="BB44" i="5" s="1"/>
  <c r="O44" i="5"/>
  <c r="W44" i="5" s="1"/>
  <c r="BM43" i="5"/>
  <c r="BN43" i="5" s="1"/>
  <c r="BO43" i="5" s="1"/>
  <c r="BL43" i="5"/>
  <c r="BD43" i="5"/>
  <c r="BC43" i="5"/>
  <c r="BB43" i="5"/>
  <c r="AZ43" i="5"/>
  <c r="AY43" i="5"/>
  <c r="AX43" i="5"/>
  <c r="AW43" i="5"/>
  <c r="AV43" i="5"/>
  <c r="AU43" i="5"/>
  <c r="AR43" i="5"/>
  <c r="AQ43" i="5"/>
  <c r="AP43" i="5"/>
  <c r="AO43" i="5"/>
  <c r="AN43" i="5"/>
  <c r="AM43" i="5"/>
  <c r="AJ43" i="5"/>
  <c r="AI43" i="5"/>
  <c r="AH43" i="5"/>
  <c r="AG43" i="5"/>
  <c r="AF43" i="5"/>
  <c r="AE43" i="5"/>
  <c r="AB43" i="5"/>
  <c r="AA43" i="5"/>
  <c r="AT43" i="5" s="1"/>
  <c r="Z43" i="5"/>
  <c r="AL43" i="5" s="1"/>
  <c r="Y43" i="5"/>
  <c r="AD43" i="5" s="1"/>
  <c r="Q43" i="5"/>
  <c r="P43" i="5"/>
  <c r="O43" i="5"/>
  <c r="U43" i="5" s="1"/>
  <c r="BL42" i="5"/>
  <c r="BD42" i="5"/>
  <c r="BC42" i="5"/>
  <c r="AZ42" i="5"/>
  <c r="AY42" i="5"/>
  <c r="AX42" i="5"/>
  <c r="AW42" i="5"/>
  <c r="AV42" i="5"/>
  <c r="AU42" i="5"/>
  <c r="AT42" i="5"/>
  <c r="AR42" i="5"/>
  <c r="AQ42" i="5"/>
  <c r="AP42" i="5"/>
  <c r="AO42" i="5"/>
  <c r="AN42" i="5"/>
  <c r="AM42" i="5"/>
  <c r="AJ42" i="5"/>
  <c r="AI42" i="5"/>
  <c r="AH42" i="5"/>
  <c r="AG42" i="5"/>
  <c r="AF42" i="5"/>
  <c r="AE42" i="5"/>
  <c r="AB42" i="5"/>
  <c r="AA42" i="5"/>
  <c r="Z42" i="5"/>
  <c r="AL42" i="5" s="1"/>
  <c r="Y42" i="5"/>
  <c r="AD42" i="5" s="1"/>
  <c r="S42" i="5"/>
  <c r="P42" i="5"/>
  <c r="BB42" i="5" s="1"/>
  <c r="O42" i="5"/>
  <c r="BL41" i="5"/>
  <c r="BD41" i="5"/>
  <c r="BC41" i="5"/>
  <c r="AZ41" i="5"/>
  <c r="AY41" i="5"/>
  <c r="AX41" i="5"/>
  <c r="AW41" i="5"/>
  <c r="AV41" i="5"/>
  <c r="AU41" i="5"/>
  <c r="AR41" i="5"/>
  <c r="AQ41" i="5"/>
  <c r="AP41" i="5"/>
  <c r="AO41" i="5"/>
  <c r="AN41" i="5"/>
  <c r="AM41" i="5"/>
  <c r="AJ41" i="5"/>
  <c r="AI41" i="5"/>
  <c r="AH41" i="5"/>
  <c r="AG41" i="5"/>
  <c r="AF41" i="5"/>
  <c r="AE41" i="5"/>
  <c r="AB41" i="5"/>
  <c r="AA41" i="5"/>
  <c r="AT41" i="5" s="1"/>
  <c r="Z41" i="5"/>
  <c r="AL41" i="5" s="1"/>
  <c r="Y41" i="5"/>
  <c r="AD41" i="5" s="1"/>
  <c r="P41" i="5"/>
  <c r="BB41" i="5" s="1"/>
  <c r="O41" i="5"/>
  <c r="BL40" i="5"/>
  <c r="BD40" i="5"/>
  <c r="BC40" i="5"/>
  <c r="AZ40" i="5"/>
  <c r="AY40" i="5"/>
  <c r="AX40" i="5"/>
  <c r="AW40" i="5"/>
  <c r="AV40" i="5"/>
  <c r="AU40" i="5"/>
  <c r="AR40" i="5"/>
  <c r="AQ40" i="5"/>
  <c r="AP40" i="5"/>
  <c r="AO40" i="5"/>
  <c r="AN40" i="5"/>
  <c r="AM40" i="5"/>
  <c r="AJ40" i="5"/>
  <c r="AI40" i="5"/>
  <c r="AH40" i="5"/>
  <c r="AG40" i="5"/>
  <c r="AF40" i="5"/>
  <c r="AE40" i="5"/>
  <c r="AB40" i="5"/>
  <c r="AA40" i="5"/>
  <c r="AT40" i="5" s="1"/>
  <c r="Z40" i="5"/>
  <c r="AL40" i="5" s="1"/>
  <c r="Y40" i="5"/>
  <c r="AD40" i="5" s="1"/>
  <c r="P40" i="5"/>
  <c r="BB40" i="5" s="1"/>
  <c r="O40" i="5"/>
  <c r="BL39" i="5"/>
  <c r="BD39" i="5"/>
  <c r="BC39" i="5"/>
  <c r="AZ39" i="5"/>
  <c r="AY39" i="5"/>
  <c r="AX39" i="5"/>
  <c r="AW39" i="5"/>
  <c r="AV39" i="5"/>
  <c r="AU39" i="5"/>
  <c r="AT39" i="5"/>
  <c r="AR39" i="5"/>
  <c r="AQ39" i="5"/>
  <c r="AP39" i="5"/>
  <c r="AO39" i="5"/>
  <c r="AN39" i="5"/>
  <c r="AM39" i="5"/>
  <c r="AJ39" i="5"/>
  <c r="AI39" i="5"/>
  <c r="AH39" i="5"/>
  <c r="AG39" i="5"/>
  <c r="AF39" i="5"/>
  <c r="AE39" i="5"/>
  <c r="AB39" i="5"/>
  <c r="AA39" i="5"/>
  <c r="Z39" i="5"/>
  <c r="AL39" i="5" s="1"/>
  <c r="Y39" i="5"/>
  <c r="AD39" i="5" s="1"/>
  <c r="P39" i="5"/>
  <c r="BB39" i="5" s="1"/>
  <c r="O39" i="5"/>
  <c r="V39" i="5" s="1"/>
  <c r="BL38" i="5"/>
  <c r="BD38" i="5"/>
  <c r="BC38" i="5"/>
  <c r="AZ38" i="5"/>
  <c r="AY38" i="5"/>
  <c r="AX38" i="5"/>
  <c r="AW38" i="5"/>
  <c r="AV38" i="5"/>
  <c r="AU38" i="5"/>
  <c r="AR38" i="5"/>
  <c r="AQ38" i="5"/>
  <c r="AP38" i="5"/>
  <c r="AO38" i="5"/>
  <c r="AN38" i="5"/>
  <c r="AM38" i="5"/>
  <c r="AJ38" i="5"/>
  <c r="AI38" i="5"/>
  <c r="AH38" i="5"/>
  <c r="AG38" i="5"/>
  <c r="AF38" i="5"/>
  <c r="AE38" i="5"/>
  <c r="AB38" i="5"/>
  <c r="AA38" i="5"/>
  <c r="AT38" i="5" s="1"/>
  <c r="Z38" i="5"/>
  <c r="AL38" i="5" s="1"/>
  <c r="Y38" i="5"/>
  <c r="AD38" i="5" s="1"/>
  <c r="W38" i="5"/>
  <c r="P38" i="5"/>
  <c r="BB38" i="5" s="1"/>
  <c r="O38" i="5"/>
  <c r="S38" i="5" s="1"/>
  <c r="BL37" i="5"/>
  <c r="BD37" i="5"/>
  <c r="BC37" i="5"/>
  <c r="AZ37" i="5"/>
  <c r="AY37" i="5"/>
  <c r="AX37" i="5"/>
  <c r="AW37" i="5"/>
  <c r="AV37" i="5"/>
  <c r="AU37" i="5"/>
  <c r="AR37" i="5"/>
  <c r="AQ37" i="5"/>
  <c r="AP37" i="5"/>
  <c r="AO37" i="5"/>
  <c r="AN37" i="5"/>
  <c r="AM37" i="5"/>
  <c r="AJ37" i="5"/>
  <c r="AI37" i="5"/>
  <c r="AH37" i="5"/>
  <c r="AG37" i="5"/>
  <c r="AF37" i="5"/>
  <c r="AE37" i="5"/>
  <c r="AB37" i="5"/>
  <c r="AA37" i="5"/>
  <c r="AT37" i="5" s="1"/>
  <c r="Z37" i="5"/>
  <c r="AL37" i="5" s="1"/>
  <c r="Y37" i="5"/>
  <c r="AD37" i="5" s="1"/>
  <c r="P37" i="5"/>
  <c r="BB37" i="5" s="1"/>
  <c r="O37" i="5"/>
  <c r="T37" i="5" s="1"/>
  <c r="BL36" i="5"/>
  <c r="BD36" i="5"/>
  <c r="BC36" i="5"/>
  <c r="AZ36" i="5"/>
  <c r="AY36" i="5"/>
  <c r="AX36" i="5"/>
  <c r="AW36" i="5"/>
  <c r="AV36" i="5"/>
  <c r="AU36" i="5"/>
  <c r="AR36" i="5"/>
  <c r="AQ36" i="5"/>
  <c r="AP36" i="5"/>
  <c r="AO36" i="5"/>
  <c r="AN36" i="5"/>
  <c r="AM36" i="5"/>
  <c r="AJ36" i="5"/>
  <c r="AI36" i="5"/>
  <c r="AH36" i="5"/>
  <c r="AG36" i="5"/>
  <c r="AF36" i="5"/>
  <c r="AE36" i="5"/>
  <c r="AB36" i="5"/>
  <c r="AA36" i="5"/>
  <c r="AT36" i="5" s="1"/>
  <c r="Z36" i="5"/>
  <c r="AL36" i="5" s="1"/>
  <c r="Y36" i="5"/>
  <c r="AD36" i="5" s="1"/>
  <c r="Q36" i="5"/>
  <c r="P36" i="5"/>
  <c r="BB36" i="5" s="1"/>
  <c r="O36" i="5"/>
  <c r="BL35" i="5"/>
  <c r="BD35" i="5"/>
  <c r="BC35" i="5"/>
  <c r="AZ35" i="5"/>
  <c r="AY35" i="5"/>
  <c r="AX35" i="5"/>
  <c r="AW35" i="5"/>
  <c r="AV35" i="5"/>
  <c r="AU35" i="5"/>
  <c r="AR35" i="5"/>
  <c r="AQ35" i="5"/>
  <c r="AP35" i="5"/>
  <c r="AO35" i="5"/>
  <c r="AN35" i="5"/>
  <c r="AM35" i="5"/>
  <c r="AJ35" i="5"/>
  <c r="AI35" i="5"/>
  <c r="AH35" i="5"/>
  <c r="AG35" i="5"/>
  <c r="AF35" i="5"/>
  <c r="AE35" i="5"/>
  <c r="AB35" i="5"/>
  <c r="AA35" i="5"/>
  <c r="AT35" i="5" s="1"/>
  <c r="Z35" i="5"/>
  <c r="AL35" i="5" s="1"/>
  <c r="BM35" i="5" s="1"/>
  <c r="BN35" i="5" s="1"/>
  <c r="BO35" i="5" s="1"/>
  <c r="Y35" i="5"/>
  <c r="AD35" i="5" s="1"/>
  <c r="U35" i="5"/>
  <c r="Q35" i="5"/>
  <c r="P35" i="5"/>
  <c r="BB35" i="5" s="1"/>
  <c r="O35" i="5"/>
  <c r="BL34" i="5"/>
  <c r="BD34" i="5"/>
  <c r="BC34" i="5"/>
  <c r="AZ34" i="5"/>
  <c r="AY34" i="5"/>
  <c r="AX34" i="5"/>
  <c r="AW34" i="5"/>
  <c r="AV34" i="5"/>
  <c r="AU34" i="5"/>
  <c r="AT34" i="5"/>
  <c r="AR34" i="5"/>
  <c r="AQ34" i="5"/>
  <c r="AP34" i="5"/>
  <c r="AO34" i="5"/>
  <c r="AN34" i="5"/>
  <c r="AM34" i="5"/>
  <c r="AJ34" i="5"/>
  <c r="AI34" i="5"/>
  <c r="AH34" i="5"/>
  <c r="AG34" i="5"/>
  <c r="AF34" i="5"/>
  <c r="AE34" i="5"/>
  <c r="AB34" i="5"/>
  <c r="AA34" i="5"/>
  <c r="Z34" i="5"/>
  <c r="AL34" i="5" s="1"/>
  <c r="Y34" i="5"/>
  <c r="AD34" i="5" s="1"/>
  <c r="P34" i="5"/>
  <c r="BB34" i="5" s="1"/>
  <c r="O34" i="5"/>
  <c r="S34" i="5" s="1"/>
  <c r="BL33" i="5"/>
  <c r="BD33" i="5"/>
  <c r="BC33" i="5"/>
  <c r="AZ33" i="5"/>
  <c r="AY33" i="5"/>
  <c r="AX33" i="5"/>
  <c r="AW33" i="5"/>
  <c r="AV33" i="5"/>
  <c r="AU33" i="5"/>
  <c r="AR33" i="5"/>
  <c r="AQ33" i="5"/>
  <c r="AP33" i="5"/>
  <c r="AO33" i="5"/>
  <c r="AN33" i="5"/>
  <c r="AM33" i="5"/>
  <c r="AJ33" i="5"/>
  <c r="AI33" i="5"/>
  <c r="AH33" i="5"/>
  <c r="AG33" i="5"/>
  <c r="AF33" i="5"/>
  <c r="AE33" i="5"/>
  <c r="AB33" i="5"/>
  <c r="AA33" i="5"/>
  <c r="AT33" i="5" s="1"/>
  <c r="Z33" i="5"/>
  <c r="AL33" i="5" s="1"/>
  <c r="Y33" i="5"/>
  <c r="AD33" i="5" s="1"/>
  <c r="P33" i="5"/>
  <c r="BB33" i="5" s="1"/>
  <c r="O33" i="5"/>
  <c r="BL32" i="5"/>
  <c r="BD32" i="5"/>
  <c r="BC32" i="5"/>
  <c r="AZ32" i="5"/>
  <c r="AY32" i="5"/>
  <c r="AX32" i="5"/>
  <c r="AW32" i="5"/>
  <c r="AV32" i="5"/>
  <c r="AU32" i="5"/>
  <c r="AR32" i="5"/>
  <c r="AQ32" i="5"/>
  <c r="AP32" i="5"/>
  <c r="AO32" i="5"/>
  <c r="AN32" i="5"/>
  <c r="AM32" i="5"/>
  <c r="AJ32" i="5"/>
  <c r="AI32" i="5"/>
  <c r="AH32" i="5"/>
  <c r="AG32" i="5"/>
  <c r="AF32" i="5"/>
  <c r="AE32" i="5"/>
  <c r="AB32" i="5"/>
  <c r="AA32" i="5"/>
  <c r="AT32" i="5" s="1"/>
  <c r="Z32" i="5"/>
  <c r="AL32" i="5" s="1"/>
  <c r="Y32" i="5"/>
  <c r="AD32" i="5" s="1"/>
  <c r="Q32" i="5"/>
  <c r="P32" i="5"/>
  <c r="BB32" i="5" s="1"/>
  <c r="O32" i="5"/>
  <c r="T32" i="5" s="1"/>
  <c r="BL31" i="5"/>
  <c r="BD31" i="5"/>
  <c r="BC31" i="5"/>
  <c r="AZ31" i="5"/>
  <c r="AY31" i="5"/>
  <c r="AX31" i="5"/>
  <c r="AW31" i="5"/>
  <c r="AV31" i="5"/>
  <c r="AU31" i="5"/>
  <c r="AT31" i="5"/>
  <c r="AR31" i="5"/>
  <c r="AQ31" i="5"/>
  <c r="AP31" i="5"/>
  <c r="AO31" i="5"/>
  <c r="AN31" i="5"/>
  <c r="AM31" i="5"/>
  <c r="AJ31" i="5"/>
  <c r="AI31" i="5"/>
  <c r="AH31" i="5"/>
  <c r="AG31" i="5"/>
  <c r="AF31" i="5"/>
  <c r="AE31" i="5"/>
  <c r="AB31" i="5"/>
  <c r="AA31" i="5"/>
  <c r="Z31" i="5"/>
  <c r="AL31" i="5" s="1"/>
  <c r="Y31" i="5"/>
  <c r="AD31" i="5" s="1"/>
  <c r="R31" i="5"/>
  <c r="Q31" i="5"/>
  <c r="P31" i="5"/>
  <c r="BB31" i="5" s="1"/>
  <c r="O31" i="5"/>
  <c r="T31" i="5" s="1"/>
  <c r="BL30" i="5"/>
  <c r="BD30" i="5"/>
  <c r="BC30" i="5"/>
  <c r="AZ30" i="5"/>
  <c r="AY30" i="5"/>
  <c r="AX30" i="5"/>
  <c r="AW30" i="5"/>
  <c r="AV30" i="5"/>
  <c r="AU30" i="5"/>
  <c r="AT30" i="5"/>
  <c r="AR30" i="5"/>
  <c r="AQ30" i="5"/>
  <c r="AP30" i="5"/>
  <c r="AO30" i="5"/>
  <c r="AN30" i="5"/>
  <c r="AM30" i="5"/>
  <c r="AJ30" i="5"/>
  <c r="AI30" i="5"/>
  <c r="AH30" i="5"/>
  <c r="AG30" i="5"/>
  <c r="AF30" i="5"/>
  <c r="AE30" i="5"/>
  <c r="AB30" i="5"/>
  <c r="AA30" i="5"/>
  <c r="Z30" i="5"/>
  <c r="AL30" i="5" s="1"/>
  <c r="Y30" i="5"/>
  <c r="AD30" i="5" s="1"/>
  <c r="P30" i="5"/>
  <c r="BB30" i="5" s="1"/>
  <c r="O30" i="5"/>
  <c r="S30" i="5" s="1"/>
  <c r="BL29" i="5"/>
  <c r="BD29" i="5"/>
  <c r="BC29" i="5"/>
  <c r="AZ29" i="5"/>
  <c r="AY29" i="5"/>
  <c r="AX29" i="5"/>
  <c r="AW29" i="5"/>
  <c r="AV29" i="5"/>
  <c r="AU29" i="5"/>
  <c r="AR29" i="5"/>
  <c r="AQ29" i="5"/>
  <c r="AP29" i="5"/>
  <c r="AO29" i="5"/>
  <c r="AN29" i="5"/>
  <c r="AM29" i="5"/>
  <c r="AJ29" i="5"/>
  <c r="AI29" i="5"/>
  <c r="AH29" i="5"/>
  <c r="AG29" i="5"/>
  <c r="AF29" i="5"/>
  <c r="AE29" i="5"/>
  <c r="AB29" i="5"/>
  <c r="AA29" i="5"/>
  <c r="AT29" i="5" s="1"/>
  <c r="Z29" i="5"/>
  <c r="AL29" i="5" s="1"/>
  <c r="Y29" i="5"/>
  <c r="AD29" i="5" s="1"/>
  <c r="P29" i="5"/>
  <c r="BB29" i="5" s="1"/>
  <c r="O29" i="5"/>
  <c r="T29" i="5" s="1"/>
  <c r="BL28" i="5"/>
  <c r="BD28" i="5"/>
  <c r="BC28" i="5"/>
  <c r="AZ28" i="5"/>
  <c r="AY28" i="5"/>
  <c r="AX28" i="5"/>
  <c r="AW28" i="5"/>
  <c r="AV28" i="5"/>
  <c r="AU28" i="5"/>
  <c r="AR28" i="5"/>
  <c r="AQ28" i="5"/>
  <c r="AP28" i="5"/>
  <c r="AO28" i="5"/>
  <c r="AN28" i="5"/>
  <c r="AM28" i="5"/>
  <c r="AJ28" i="5"/>
  <c r="AI28" i="5"/>
  <c r="AH28" i="5"/>
  <c r="AG28" i="5"/>
  <c r="AF28" i="5"/>
  <c r="AE28" i="5"/>
  <c r="AB28" i="5"/>
  <c r="AA28" i="5"/>
  <c r="AT28" i="5" s="1"/>
  <c r="Z28" i="5"/>
  <c r="AL28" i="5" s="1"/>
  <c r="Y28" i="5"/>
  <c r="AD28" i="5" s="1"/>
  <c r="V28" i="5"/>
  <c r="R28" i="5"/>
  <c r="Q28" i="5"/>
  <c r="P28" i="5"/>
  <c r="BB28" i="5" s="1"/>
  <c r="O28" i="5"/>
  <c r="W28" i="5" s="1"/>
  <c r="BM27" i="5"/>
  <c r="BN27" i="5" s="1"/>
  <c r="BO27" i="5" s="1"/>
  <c r="BL27" i="5"/>
  <c r="BD27" i="5"/>
  <c r="BC27" i="5"/>
  <c r="AZ27" i="5"/>
  <c r="AY27" i="5"/>
  <c r="AX27" i="5"/>
  <c r="AW27" i="5"/>
  <c r="AV27" i="5"/>
  <c r="AU27" i="5"/>
  <c r="AR27" i="5"/>
  <c r="AQ27" i="5"/>
  <c r="AP27" i="5"/>
  <c r="AO27" i="5"/>
  <c r="AN27" i="5"/>
  <c r="AM27" i="5"/>
  <c r="AJ27" i="5"/>
  <c r="AI27" i="5"/>
  <c r="AH27" i="5"/>
  <c r="AG27" i="5"/>
  <c r="AF27" i="5"/>
  <c r="AE27" i="5"/>
  <c r="AB27" i="5"/>
  <c r="AA27" i="5"/>
  <c r="AT27" i="5" s="1"/>
  <c r="Z27" i="5"/>
  <c r="AL27" i="5" s="1"/>
  <c r="Y27" i="5"/>
  <c r="AD27" i="5" s="1"/>
  <c r="P27" i="5"/>
  <c r="BB27" i="5" s="1"/>
  <c r="O27" i="5"/>
  <c r="U27" i="5" s="1"/>
  <c r="BL26" i="5"/>
  <c r="BD26" i="5"/>
  <c r="BC26" i="5"/>
  <c r="AZ26" i="5"/>
  <c r="AY26" i="5"/>
  <c r="AX26" i="5"/>
  <c r="AW26" i="5"/>
  <c r="AV26" i="5"/>
  <c r="AU26" i="5"/>
  <c r="AR26" i="5"/>
  <c r="AQ26" i="5"/>
  <c r="AP26" i="5"/>
  <c r="AO26" i="5"/>
  <c r="AN26" i="5"/>
  <c r="AM26" i="5"/>
  <c r="AJ26" i="5"/>
  <c r="AI26" i="5"/>
  <c r="AH26" i="5"/>
  <c r="AG26" i="5"/>
  <c r="AF26" i="5"/>
  <c r="AE26" i="5"/>
  <c r="AB26" i="5"/>
  <c r="AA26" i="5"/>
  <c r="AT26" i="5" s="1"/>
  <c r="Z26" i="5"/>
  <c r="AL26" i="5" s="1"/>
  <c r="Y26" i="5"/>
  <c r="AD26" i="5" s="1"/>
  <c r="P26" i="5"/>
  <c r="BB26" i="5" s="1"/>
  <c r="O26" i="5"/>
  <c r="S26" i="5" s="1"/>
  <c r="BL25" i="5"/>
  <c r="BD25" i="5"/>
  <c r="BC25" i="5"/>
  <c r="AZ25" i="5"/>
  <c r="AY25" i="5"/>
  <c r="AX25" i="5"/>
  <c r="AW25" i="5"/>
  <c r="AV25" i="5"/>
  <c r="AU25" i="5"/>
  <c r="AR25" i="5"/>
  <c r="AQ25" i="5"/>
  <c r="AP25" i="5"/>
  <c r="AO25" i="5"/>
  <c r="AN25" i="5"/>
  <c r="AM25" i="5"/>
  <c r="AJ25" i="5"/>
  <c r="AI25" i="5"/>
  <c r="AH25" i="5"/>
  <c r="AG25" i="5"/>
  <c r="AF25" i="5"/>
  <c r="AE25" i="5"/>
  <c r="AB25" i="5"/>
  <c r="AA25" i="5"/>
  <c r="AT25" i="5" s="1"/>
  <c r="Z25" i="5"/>
  <c r="AL25" i="5" s="1"/>
  <c r="Y25" i="5"/>
  <c r="AD25" i="5" s="1"/>
  <c r="P25" i="5"/>
  <c r="BB25" i="5" s="1"/>
  <c r="O25" i="5"/>
  <c r="BL24" i="5"/>
  <c r="BD24" i="5"/>
  <c r="BC24" i="5"/>
  <c r="AZ24" i="5"/>
  <c r="AY24" i="5"/>
  <c r="AX24" i="5"/>
  <c r="AW24" i="5"/>
  <c r="AV24" i="5"/>
  <c r="AU24" i="5"/>
  <c r="AR24" i="5"/>
  <c r="AQ24" i="5"/>
  <c r="AP24" i="5"/>
  <c r="AO24" i="5"/>
  <c r="AN24" i="5"/>
  <c r="AM24" i="5"/>
  <c r="AJ24" i="5"/>
  <c r="AI24" i="5"/>
  <c r="AH24" i="5"/>
  <c r="AG24" i="5"/>
  <c r="AF24" i="5"/>
  <c r="AE24" i="5"/>
  <c r="AB24" i="5"/>
  <c r="AA24" i="5"/>
  <c r="AT24" i="5" s="1"/>
  <c r="Z24" i="5"/>
  <c r="AL24" i="5" s="1"/>
  <c r="Y24" i="5"/>
  <c r="AD24" i="5" s="1"/>
  <c r="P24" i="5"/>
  <c r="BB24" i="5" s="1"/>
  <c r="O24" i="5"/>
  <c r="T24" i="5" s="1"/>
  <c r="BL23" i="5"/>
  <c r="BD23" i="5"/>
  <c r="BC23" i="5"/>
  <c r="BB23" i="5"/>
  <c r="AZ23" i="5"/>
  <c r="AY23" i="5"/>
  <c r="AX23" i="5"/>
  <c r="AW23" i="5"/>
  <c r="AV23" i="5"/>
  <c r="AU23" i="5"/>
  <c r="AT23" i="5"/>
  <c r="AR23" i="5"/>
  <c r="AQ23" i="5"/>
  <c r="AP23" i="5"/>
  <c r="AO23" i="5"/>
  <c r="AN23" i="5"/>
  <c r="AM23" i="5"/>
  <c r="AJ23" i="5"/>
  <c r="AI23" i="5"/>
  <c r="AH23" i="5"/>
  <c r="AG23" i="5"/>
  <c r="AF23" i="5"/>
  <c r="AE23" i="5"/>
  <c r="AB23" i="5"/>
  <c r="AA23" i="5"/>
  <c r="Z23" i="5"/>
  <c r="AL23" i="5" s="1"/>
  <c r="Y23" i="5"/>
  <c r="AD23" i="5" s="1"/>
  <c r="P23" i="5"/>
  <c r="O23" i="5"/>
  <c r="T23" i="5" s="1"/>
  <c r="BL22" i="5"/>
  <c r="BD22" i="5"/>
  <c r="BC22" i="5"/>
  <c r="AZ22" i="5"/>
  <c r="AY22" i="5"/>
  <c r="AX22" i="5"/>
  <c r="AW22" i="5"/>
  <c r="AV22" i="5"/>
  <c r="AU22" i="5"/>
  <c r="AR22" i="5"/>
  <c r="AQ22" i="5"/>
  <c r="AP22" i="5"/>
  <c r="AO22" i="5"/>
  <c r="AN22" i="5"/>
  <c r="AM22" i="5"/>
  <c r="AJ22" i="5"/>
  <c r="AI22" i="5"/>
  <c r="AH22" i="5"/>
  <c r="AG22" i="5"/>
  <c r="AF22" i="5"/>
  <c r="AE22" i="5"/>
  <c r="AB22" i="5"/>
  <c r="AA22" i="5"/>
  <c r="AT22" i="5" s="1"/>
  <c r="Z22" i="5"/>
  <c r="AL22" i="5" s="1"/>
  <c r="Y22" i="5"/>
  <c r="AD22" i="5" s="1"/>
  <c r="R22" i="5"/>
  <c r="P22" i="5"/>
  <c r="BB22" i="5" s="1"/>
  <c r="O22" i="5"/>
  <c r="S22" i="5" s="1"/>
  <c r="BL21" i="5"/>
  <c r="BD21" i="5"/>
  <c r="BC21" i="5"/>
  <c r="AZ21" i="5"/>
  <c r="AY21" i="5"/>
  <c r="AX21" i="5"/>
  <c r="AW21" i="5"/>
  <c r="AV21" i="5"/>
  <c r="AU21" i="5"/>
  <c r="AR21" i="5"/>
  <c r="AQ21" i="5"/>
  <c r="AP21" i="5"/>
  <c r="AO21" i="5"/>
  <c r="AN21" i="5"/>
  <c r="AM21" i="5"/>
  <c r="AL21" i="5"/>
  <c r="AJ21" i="5"/>
  <c r="AI21" i="5"/>
  <c r="AH21" i="5"/>
  <c r="AG21" i="5"/>
  <c r="AF21" i="5"/>
  <c r="AE21" i="5"/>
  <c r="AB21" i="5"/>
  <c r="AA21" i="5"/>
  <c r="AT21" i="5" s="1"/>
  <c r="Z21" i="5"/>
  <c r="Y21" i="5"/>
  <c r="AD21" i="5" s="1"/>
  <c r="P21" i="5"/>
  <c r="BB21" i="5" s="1"/>
  <c r="O21" i="5"/>
  <c r="T21" i="5" s="1"/>
  <c r="BL20" i="5"/>
  <c r="BD20" i="5"/>
  <c r="BC20" i="5"/>
  <c r="AZ20" i="5"/>
  <c r="AY20" i="5"/>
  <c r="AX20" i="5"/>
  <c r="AW20" i="5"/>
  <c r="AV20" i="5"/>
  <c r="AU20" i="5"/>
  <c r="AR20" i="5"/>
  <c r="AQ20" i="5"/>
  <c r="AP20" i="5"/>
  <c r="AO20" i="5"/>
  <c r="AN20" i="5"/>
  <c r="AM20" i="5"/>
  <c r="AJ20" i="5"/>
  <c r="AI20" i="5"/>
  <c r="AH20" i="5"/>
  <c r="AG20" i="5"/>
  <c r="AF20" i="5"/>
  <c r="AE20" i="5"/>
  <c r="AB20" i="5"/>
  <c r="AA20" i="5"/>
  <c r="AT20" i="5" s="1"/>
  <c r="Z20" i="5"/>
  <c r="AL20" i="5" s="1"/>
  <c r="Y20" i="5"/>
  <c r="AD20" i="5" s="1"/>
  <c r="Q20" i="5"/>
  <c r="P20" i="5"/>
  <c r="BB20" i="5" s="1"/>
  <c r="O20" i="5"/>
  <c r="W20" i="5" s="1"/>
  <c r="BL19" i="5"/>
  <c r="BD19" i="5"/>
  <c r="BC19" i="5"/>
  <c r="AZ19" i="5"/>
  <c r="AY19" i="5"/>
  <c r="AX19" i="5"/>
  <c r="AW19" i="5"/>
  <c r="AV19" i="5"/>
  <c r="AU19" i="5"/>
  <c r="AR19" i="5"/>
  <c r="AQ19" i="5"/>
  <c r="AP19" i="5"/>
  <c r="AO19" i="5"/>
  <c r="AN19" i="5"/>
  <c r="AM19" i="5"/>
  <c r="AJ19" i="5"/>
  <c r="AI19" i="5"/>
  <c r="AH19" i="5"/>
  <c r="AG19" i="5"/>
  <c r="AF19" i="5"/>
  <c r="AE19" i="5"/>
  <c r="AB19" i="5"/>
  <c r="AA19" i="5"/>
  <c r="AT19" i="5" s="1"/>
  <c r="Z19" i="5"/>
  <c r="AL19" i="5" s="1"/>
  <c r="BM19" i="5" s="1"/>
  <c r="BN19" i="5" s="1"/>
  <c r="BO19" i="5" s="1"/>
  <c r="Y19" i="5"/>
  <c r="AD19" i="5" s="1"/>
  <c r="P19" i="5"/>
  <c r="BB19" i="5" s="1"/>
  <c r="O19" i="5"/>
  <c r="BL18" i="5"/>
  <c r="BD18" i="5"/>
  <c r="BC18" i="5"/>
  <c r="AZ18" i="5"/>
  <c r="AY18" i="5"/>
  <c r="AX18" i="5"/>
  <c r="AW18" i="5"/>
  <c r="AV18" i="5"/>
  <c r="AU18" i="5"/>
  <c r="AR18" i="5"/>
  <c r="AQ18" i="5"/>
  <c r="AP18" i="5"/>
  <c r="AO18" i="5"/>
  <c r="AN18" i="5"/>
  <c r="AM18" i="5"/>
  <c r="AJ18" i="5"/>
  <c r="AI18" i="5"/>
  <c r="AH18" i="5"/>
  <c r="AG18" i="5"/>
  <c r="AF18" i="5"/>
  <c r="AE18" i="5"/>
  <c r="AB18" i="5"/>
  <c r="AA18" i="5"/>
  <c r="AT18" i="5" s="1"/>
  <c r="Z18" i="5"/>
  <c r="AL18" i="5" s="1"/>
  <c r="Y18" i="5"/>
  <c r="AD18" i="5" s="1"/>
  <c r="P18" i="5"/>
  <c r="BB18" i="5" s="1"/>
  <c r="O18" i="5"/>
  <c r="S18" i="5" s="1"/>
  <c r="BL17" i="5"/>
  <c r="BD17" i="5"/>
  <c r="BC17" i="5"/>
  <c r="AZ17" i="5"/>
  <c r="AY17" i="5"/>
  <c r="AX17" i="5"/>
  <c r="AW17" i="5"/>
  <c r="AV17" i="5"/>
  <c r="AU17" i="5"/>
  <c r="AR17" i="5"/>
  <c r="AQ17" i="5"/>
  <c r="AP17" i="5"/>
  <c r="AO17" i="5"/>
  <c r="AN17" i="5"/>
  <c r="AM17" i="5"/>
  <c r="AL17" i="5"/>
  <c r="AJ17" i="5"/>
  <c r="AI17" i="5"/>
  <c r="AH17" i="5"/>
  <c r="AG17" i="5"/>
  <c r="AF17" i="5"/>
  <c r="AE17" i="5"/>
  <c r="AB17" i="5"/>
  <c r="AA17" i="5"/>
  <c r="AT17" i="5" s="1"/>
  <c r="Z17" i="5"/>
  <c r="Y17" i="5"/>
  <c r="AD17" i="5" s="1"/>
  <c r="P17" i="5"/>
  <c r="BB17" i="5" s="1"/>
  <c r="O17" i="5"/>
  <c r="BL16" i="5"/>
  <c r="BD16" i="5"/>
  <c r="BC16" i="5"/>
  <c r="AZ16" i="5"/>
  <c r="AY16" i="5"/>
  <c r="AX16" i="5"/>
  <c r="AW16" i="5"/>
  <c r="AV16" i="5"/>
  <c r="AU16" i="5"/>
  <c r="AR16" i="5"/>
  <c r="AQ16" i="5"/>
  <c r="AP16" i="5"/>
  <c r="AO16" i="5"/>
  <c r="AN16" i="5"/>
  <c r="AM16" i="5"/>
  <c r="AJ16" i="5"/>
  <c r="AI16" i="5"/>
  <c r="AH16" i="5"/>
  <c r="AG16" i="5"/>
  <c r="AF16" i="5"/>
  <c r="AE16" i="5"/>
  <c r="AB16" i="5"/>
  <c r="AA16" i="5"/>
  <c r="AT16" i="5" s="1"/>
  <c r="Z16" i="5"/>
  <c r="AL16" i="5" s="1"/>
  <c r="Y16" i="5"/>
  <c r="AD16" i="5" s="1"/>
  <c r="P16" i="5"/>
  <c r="BB16" i="5" s="1"/>
  <c r="O16" i="5"/>
  <c r="T16" i="5" s="1"/>
  <c r="BL15" i="5"/>
  <c r="BD15" i="5"/>
  <c r="BC15" i="5"/>
  <c r="BB15" i="5"/>
  <c r="AZ15" i="5"/>
  <c r="AY15" i="5"/>
  <c r="AX15" i="5"/>
  <c r="AW15" i="5"/>
  <c r="AV15" i="5"/>
  <c r="AU15" i="5"/>
  <c r="AT15" i="5"/>
  <c r="AR15" i="5"/>
  <c r="AQ15" i="5"/>
  <c r="AP15" i="5"/>
  <c r="AO15" i="5"/>
  <c r="AN15" i="5"/>
  <c r="AM15" i="5"/>
  <c r="AJ15" i="5"/>
  <c r="AI15" i="5"/>
  <c r="AH15" i="5"/>
  <c r="AG15" i="5"/>
  <c r="AF15" i="5"/>
  <c r="AE15" i="5"/>
  <c r="AB15" i="5"/>
  <c r="AA15" i="5"/>
  <c r="Z15" i="5"/>
  <c r="AL15" i="5" s="1"/>
  <c r="Y15" i="5"/>
  <c r="AD15" i="5" s="1"/>
  <c r="P15" i="5"/>
  <c r="O15" i="5"/>
  <c r="T15" i="5" s="1"/>
  <c r="BL14" i="5"/>
  <c r="BD14" i="5"/>
  <c r="BC14" i="5"/>
  <c r="AZ14" i="5"/>
  <c r="AY14" i="5"/>
  <c r="AX14" i="5"/>
  <c r="AW14" i="5"/>
  <c r="AV14" i="5"/>
  <c r="AU14" i="5"/>
  <c r="AR14" i="5"/>
  <c r="AQ14" i="5"/>
  <c r="AP14" i="5"/>
  <c r="AO14" i="5"/>
  <c r="AN14" i="5"/>
  <c r="AM14" i="5"/>
  <c r="AJ14" i="5"/>
  <c r="AI14" i="5"/>
  <c r="AH14" i="5"/>
  <c r="AG14" i="5"/>
  <c r="AF14" i="5"/>
  <c r="AE14" i="5"/>
  <c r="AB14" i="5"/>
  <c r="AA14" i="5"/>
  <c r="AT14" i="5" s="1"/>
  <c r="Z14" i="5"/>
  <c r="AL14" i="5" s="1"/>
  <c r="Y14" i="5"/>
  <c r="AD14" i="5" s="1"/>
  <c r="R14" i="5"/>
  <c r="P14" i="5"/>
  <c r="BB14" i="5" s="1"/>
  <c r="O14" i="5"/>
  <c r="S14" i="5" s="1"/>
  <c r="BL13" i="5"/>
  <c r="BD13" i="5"/>
  <c r="BC13" i="5"/>
  <c r="AZ13" i="5"/>
  <c r="AY13" i="5"/>
  <c r="AX13" i="5"/>
  <c r="AW13" i="5"/>
  <c r="AV13" i="5"/>
  <c r="AU13" i="5"/>
  <c r="AR13" i="5"/>
  <c r="AQ13" i="5"/>
  <c r="AP13" i="5"/>
  <c r="AO13" i="5"/>
  <c r="AN13" i="5"/>
  <c r="AM13" i="5"/>
  <c r="AL13" i="5"/>
  <c r="AJ13" i="5"/>
  <c r="AI13" i="5"/>
  <c r="AH13" i="5"/>
  <c r="AG13" i="5"/>
  <c r="AF13" i="5"/>
  <c r="AE13" i="5"/>
  <c r="AB13" i="5"/>
  <c r="AA13" i="5"/>
  <c r="AT13" i="5" s="1"/>
  <c r="Z13" i="5"/>
  <c r="Y13" i="5"/>
  <c r="AD13" i="5" s="1"/>
  <c r="P13" i="5"/>
  <c r="BB13" i="5" s="1"/>
  <c r="O13" i="5"/>
  <c r="T13" i="5" s="1"/>
  <c r="BL12" i="5"/>
  <c r="BD12" i="5"/>
  <c r="BC12" i="5"/>
  <c r="AZ12" i="5"/>
  <c r="AY12" i="5"/>
  <c r="AX12" i="5"/>
  <c r="AW12" i="5"/>
  <c r="AV12" i="5"/>
  <c r="AU12" i="5"/>
  <c r="AR12" i="5"/>
  <c r="AQ12" i="5"/>
  <c r="AP12" i="5"/>
  <c r="AO12" i="5"/>
  <c r="AN12" i="5"/>
  <c r="AM12" i="5"/>
  <c r="AJ12" i="5"/>
  <c r="AI12" i="5"/>
  <c r="AH12" i="5"/>
  <c r="AG12" i="5"/>
  <c r="AF12" i="5"/>
  <c r="AE12" i="5"/>
  <c r="AB12" i="5"/>
  <c r="AA12" i="5"/>
  <c r="AT12" i="5" s="1"/>
  <c r="Z12" i="5"/>
  <c r="AL12" i="5" s="1"/>
  <c r="Y12" i="5"/>
  <c r="AD12" i="5" s="1"/>
  <c r="V12" i="5"/>
  <c r="R12" i="5"/>
  <c r="Q12" i="5"/>
  <c r="P12" i="5"/>
  <c r="BB12" i="5" s="1"/>
  <c r="O12" i="5"/>
  <c r="W12" i="5" s="1"/>
  <c r="BM11" i="5"/>
  <c r="BN11" i="5" s="1"/>
  <c r="BO11" i="5" s="1"/>
  <c r="BL11" i="5"/>
  <c r="BD11" i="5"/>
  <c r="BC11" i="5"/>
  <c r="BB11" i="5"/>
  <c r="AZ11" i="5"/>
  <c r="AY11" i="5"/>
  <c r="AX11" i="5"/>
  <c r="AW11" i="5"/>
  <c r="AV11" i="5"/>
  <c r="AU11" i="5"/>
  <c r="AR11" i="5"/>
  <c r="AQ11" i="5"/>
  <c r="AP11" i="5"/>
  <c r="AO11" i="5"/>
  <c r="AN11" i="5"/>
  <c r="AM11" i="5"/>
  <c r="AJ11" i="5"/>
  <c r="AI11" i="5"/>
  <c r="AH11" i="5"/>
  <c r="AG11" i="5"/>
  <c r="AF11" i="5"/>
  <c r="AE11" i="5"/>
  <c r="AB11" i="5"/>
  <c r="AA11" i="5"/>
  <c r="AT11" i="5" s="1"/>
  <c r="Z11" i="5"/>
  <c r="AL11" i="5" s="1"/>
  <c r="Y11" i="5"/>
  <c r="AD11" i="5" s="1"/>
  <c r="P11" i="5"/>
  <c r="O11" i="5"/>
  <c r="U11" i="5" s="1"/>
  <c r="BL10" i="5"/>
  <c r="BD10" i="5"/>
  <c r="BC10" i="5"/>
  <c r="AZ10" i="5"/>
  <c r="AY10" i="5"/>
  <c r="AX10" i="5"/>
  <c r="AW10" i="5"/>
  <c r="AV10" i="5"/>
  <c r="AU10" i="5"/>
  <c r="AR10" i="5"/>
  <c r="AQ10" i="5"/>
  <c r="AP10" i="5"/>
  <c r="AO10" i="5"/>
  <c r="AN10" i="5"/>
  <c r="AM10" i="5"/>
  <c r="AJ10" i="5"/>
  <c r="AI10" i="5"/>
  <c r="AH10" i="5"/>
  <c r="AG10" i="5"/>
  <c r="AF10" i="5"/>
  <c r="AE10" i="5"/>
  <c r="AB10" i="5"/>
  <c r="AA10" i="5"/>
  <c r="AT10" i="5" s="1"/>
  <c r="Z10" i="5"/>
  <c r="AL10" i="5" s="1"/>
  <c r="Y10" i="5"/>
  <c r="AD10" i="5" s="1"/>
  <c r="S10" i="5"/>
  <c r="P10" i="5"/>
  <c r="BB10" i="5" s="1"/>
  <c r="O10" i="5"/>
  <c r="BL9" i="5"/>
  <c r="BD9" i="5"/>
  <c r="BC9" i="5"/>
  <c r="AZ9" i="5"/>
  <c r="AY9" i="5"/>
  <c r="AX9" i="5"/>
  <c r="AW9" i="5"/>
  <c r="AV9" i="5"/>
  <c r="AU9" i="5"/>
  <c r="AR9" i="5"/>
  <c r="AQ9" i="5"/>
  <c r="AP9" i="5"/>
  <c r="AO9" i="5"/>
  <c r="AN9" i="5"/>
  <c r="AM9" i="5"/>
  <c r="AJ9" i="5"/>
  <c r="AI9" i="5"/>
  <c r="AH9" i="5"/>
  <c r="AG9" i="5"/>
  <c r="AF9" i="5"/>
  <c r="AE9" i="5"/>
  <c r="AB9" i="5"/>
  <c r="AA9" i="5"/>
  <c r="AT9" i="5" s="1"/>
  <c r="Z9" i="5"/>
  <c r="AL9" i="5" s="1"/>
  <c r="Y9" i="5"/>
  <c r="AD9" i="5" s="1"/>
  <c r="P9" i="5"/>
  <c r="BB9" i="5" s="1"/>
  <c r="O9" i="5"/>
  <c r="BL8" i="5"/>
  <c r="BD8" i="5"/>
  <c r="BC8" i="5"/>
  <c r="AZ8" i="5"/>
  <c r="AY8" i="5"/>
  <c r="AX8" i="5"/>
  <c r="AW8" i="5"/>
  <c r="AV8" i="5"/>
  <c r="AU8" i="5"/>
  <c r="AR8" i="5"/>
  <c r="AQ8" i="5"/>
  <c r="AP8" i="5"/>
  <c r="AO8" i="5"/>
  <c r="AN8" i="5"/>
  <c r="AM8" i="5"/>
  <c r="AJ8" i="5"/>
  <c r="AI8" i="5"/>
  <c r="AH8" i="5"/>
  <c r="AG8" i="5"/>
  <c r="AF8" i="5"/>
  <c r="AE8" i="5"/>
  <c r="AB8" i="5"/>
  <c r="AA8" i="5"/>
  <c r="AT8" i="5" s="1"/>
  <c r="Z8" i="5"/>
  <c r="AL8" i="5" s="1"/>
  <c r="Y8" i="5"/>
  <c r="AD8" i="5" s="1"/>
  <c r="R8" i="5"/>
  <c r="P8" i="5"/>
  <c r="BB8" i="5" s="1"/>
  <c r="O8" i="5"/>
  <c r="V8" i="5" s="1"/>
  <c r="BL7" i="5"/>
  <c r="BD7" i="5"/>
  <c r="BC7" i="5"/>
  <c r="AZ7" i="5"/>
  <c r="AY7" i="5"/>
  <c r="AX7" i="5"/>
  <c r="AW7" i="5"/>
  <c r="AV7" i="5"/>
  <c r="AU7" i="5"/>
  <c r="AR7" i="5"/>
  <c r="AQ7" i="5"/>
  <c r="AP7" i="5"/>
  <c r="AO7" i="5"/>
  <c r="AN7" i="5"/>
  <c r="AM7" i="5"/>
  <c r="AJ7" i="5"/>
  <c r="AI7" i="5"/>
  <c r="AH7" i="5"/>
  <c r="AG7" i="5"/>
  <c r="AF7" i="5"/>
  <c r="AE7" i="5"/>
  <c r="AB7" i="5"/>
  <c r="AA7" i="5"/>
  <c r="AT7" i="5" s="1"/>
  <c r="Z7" i="5"/>
  <c r="AL7" i="5" s="1"/>
  <c r="Y7" i="5"/>
  <c r="AD7" i="5" s="1"/>
  <c r="P7" i="5"/>
  <c r="BB7" i="5" s="1"/>
  <c r="O7" i="5"/>
  <c r="BL6" i="5"/>
  <c r="BD6" i="5"/>
  <c r="BC6" i="5"/>
  <c r="AZ6" i="5"/>
  <c r="AY6" i="5"/>
  <c r="AX6" i="5"/>
  <c r="AW6" i="5"/>
  <c r="AV6" i="5"/>
  <c r="AU6" i="5"/>
  <c r="AR6" i="5"/>
  <c r="AQ6" i="5"/>
  <c r="AP6" i="5"/>
  <c r="AO6" i="5"/>
  <c r="AN6" i="5"/>
  <c r="AM6" i="5"/>
  <c r="AJ6" i="5"/>
  <c r="AI6" i="5"/>
  <c r="AH6" i="5"/>
  <c r="AG6" i="5"/>
  <c r="AF6" i="5"/>
  <c r="AE6" i="5"/>
  <c r="AB6" i="5"/>
  <c r="AA6" i="5"/>
  <c r="AT6" i="5" s="1"/>
  <c r="Z6" i="5"/>
  <c r="AL6" i="5" s="1"/>
  <c r="Y6" i="5"/>
  <c r="AD6" i="5" s="1"/>
  <c r="P6" i="5"/>
  <c r="BB6" i="5" s="1"/>
  <c r="O6" i="5"/>
  <c r="S6" i="5" s="1"/>
  <c r="BL5" i="5"/>
  <c r="BD5" i="5"/>
  <c r="BC5" i="5"/>
  <c r="AZ5" i="5"/>
  <c r="AY5" i="5"/>
  <c r="AX5" i="5"/>
  <c r="AW5" i="5"/>
  <c r="AV5" i="5"/>
  <c r="AU5" i="5"/>
  <c r="AR5" i="5"/>
  <c r="AQ5" i="5"/>
  <c r="AP5" i="5"/>
  <c r="AO5" i="5"/>
  <c r="AN5" i="5"/>
  <c r="AM5" i="5"/>
  <c r="AJ5" i="5"/>
  <c r="AI5" i="5"/>
  <c r="AH5" i="5"/>
  <c r="AG5" i="5"/>
  <c r="AF5" i="5"/>
  <c r="AE5" i="5"/>
  <c r="AB5" i="5"/>
  <c r="AA5" i="5"/>
  <c r="AT5" i="5" s="1"/>
  <c r="Z5" i="5"/>
  <c r="AL5" i="5" s="1"/>
  <c r="Y5" i="5"/>
  <c r="AD5" i="5" s="1"/>
  <c r="T5" i="5"/>
  <c r="S5" i="5"/>
  <c r="P5" i="5"/>
  <c r="BB5" i="5" s="1"/>
  <c r="O5" i="5"/>
  <c r="BL3" i="5"/>
  <c r="BD3" i="5"/>
  <c r="BC3" i="5"/>
  <c r="AZ3" i="5"/>
  <c r="AY3" i="5"/>
  <c r="AX3" i="5"/>
  <c r="AW3" i="5"/>
  <c r="AV3" i="5"/>
  <c r="AU3" i="5"/>
  <c r="AR3" i="5"/>
  <c r="AQ3" i="5"/>
  <c r="AP3" i="5"/>
  <c r="AO3" i="5"/>
  <c r="AN3" i="5"/>
  <c r="AM3" i="5"/>
  <c r="AJ3" i="5"/>
  <c r="AI3" i="5"/>
  <c r="AH3" i="5"/>
  <c r="AG3" i="5"/>
  <c r="AF3" i="5"/>
  <c r="AE3" i="5"/>
  <c r="AB3" i="5"/>
  <c r="AA3" i="5"/>
  <c r="AT3" i="5" s="1"/>
  <c r="Z3" i="5"/>
  <c r="AL3" i="5" s="1"/>
  <c r="Y3" i="5"/>
  <c r="AD3" i="5" s="1"/>
  <c r="P3" i="5"/>
  <c r="BB3" i="5" s="1"/>
  <c r="O3" i="5"/>
  <c r="U3" i="5" s="1"/>
  <c r="L1" i="5"/>
  <c r="S163" i="4"/>
  <c r="S162" i="4"/>
  <c r="S161" i="4"/>
  <c r="S160" i="4"/>
  <c r="S159" i="4"/>
  <c r="S158" i="4"/>
  <c r="S157" i="4"/>
  <c r="S156" i="4"/>
  <c r="S155" i="4"/>
  <c r="S154" i="4"/>
  <c r="S153" i="4"/>
  <c r="S152" i="4"/>
  <c r="S151" i="4"/>
  <c r="S150" i="4"/>
  <c r="S149" i="4"/>
  <c r="S148" i="4"/>
  <c r="S147" i="4"/>
  <c r="S146" i="4"/>
  <c r="S145" i="4"/>
  <c r="S144" i="4"/>
  <c r="S143" i="4"/>
  <c r="S142" i="4"/>
  <c r="S141" i="4"/>
  <c r="S140" i="4"/>
  <c r="S139" i="4"/>
  <c r="S138" i="4"/>
  <c r="S137" i="4"/>
  <c r="S136" i="4"/>
  <c r="S135" i="4"/>
  <c r="S134" i="4"/>
  <c r="S133" i="4"/>
  <c r="S132" i="4"/>
  <c r="S131" i="4"/>
  <c r="S130" i="4"/>
  <c r="S129" i="4"/>
  <c r="S128" i="4"/>
  <c r="S127" i="4"/>
  <c r="S126" i="4"/>
  <c r="S125" i="4"/>
  <c r="S124" i="4"/>
  <c r="S123" i="4"/>
  <c r="S122" i="4"/>
  <c r="S121" i="4"/>
  <c r="S120" i="4"/>
  <c r="S119" i="4"/>
  <c r="S118" i="4"/>
  <c r="S117" i="4"/>
  <c r="S116" i="4"/>
  <c r="S115" i="4"/>
  <c r="S114" i="4"/>
  <c r="S113" i="4"/>
  <c r="S112" i="4"/>
  <c r="S111" i="4"/>
  <c r="S110" i="4"/>
  <c r="S109" i="4"/>
  <c r="S108" i="4"/>
  <c r="S107" i="4"/>
  <c r="S106" i="4"/>
  <c r="S105" i="4"/>
  <c r="S104" i="4"/>
  <c r="S103" i="4"/>
  <c r="S102" i="4"/>
  <c r="S101" i="4"/>
  <c r="S100" i="4"/>
  <c r="S99" i="4"/>
  <c r="S98" i="4"/>
  <c r="S97" i="4"/>
  <c r="S96" i="4"/>
  <c r="S95" i="4"/>
  <c r="S94" i="4"/>
  <c r="S93" i="4"/>
  <c r="S92" i="4"/>
  <c r="S91" i="4"/>
  <c r="S90" i="4"/>
  <c r="S89" i="4"/>
  <c r="S88" i="4"/>
  <c r="S87" i="4"/>
  <c r="S86" i="4"/>
  <c r="S85" i="4"/>
  <c r="S84" i="4"/>
  <c r="S83" i="4"/>
  <c r="S82" i="4"/>
  <c r="S81" i="4"/>
  <c r="S80" i="4"/>
  <c r="S79" i="4"/>
  <c r="S78" i="4"/>
  <c r="S77" i="4"/>
  <c r="S76" i="4"/>
  <c r="S75" i="4"/>
  <c r="S74" i="4"/>
  <c r="S73" i="4"/>
  <c r="S72" i="4"/>
  <c r="S71" i="4"/>
  <c r="S70" i="4"/>
  <c r="S69" i="4"/>
  <c r="S68" i="4"/>
  <c r="S67" i="4"/>
  <c r="S66" i="4"/>
  <c r="S65" i="4"/>
  <c r="S64" i="4"/>
  <c r="S63" i="4"/>
  <c r="S62" i="4"/>
  <c r="S61" i="4"/>
  <c r="S60" i="4"/>
  <c r="S59" i="4"/>
  <c r="S58" i="4"/>
  <c r="S57" i="4"/>
  <c r="S56" i="4"/>
  <c r="S55" i="4"/>
  <c r="S54" i="4"/>
  <c r="S53" i="4"/>
  <c r="S52" i="4"/>
  <c r="S51" i="4"/>
  <c r="S50" i="4"/>
  <c r="S49" i="4"/>
  <c r="S48" i="4"/>
  <c r="S47" i="4"/>
  <c r="S46" i="4"/>
  <c r="S45" i="4"/>
  <c r="S44" i="4"/>
  <c r="S43" i="4"/>
  <c r="S42" i="4"/>
  <c r="S41" i="4"/>
  <c r="S40" i="4"/>
  <c r="S39" i="4"/>
  <c r="S38" i="4"/>
  <c r="S37" i="4"/>
  <c r="S36" i="4"/>
  <c r="S35" i="4"/>
  <c r="S34" i="4"/>
  <c r="S33" i="4"/>
  <c r="S32" i="4"/>
  <c r="S31" i="4"/>
  <c r="S30" i="4"/>
  <c r="S29" i="4"/>
  <c r="S28" i="4"/>
  <c r="S27" i="4"/>
  <c r="S26" i="4"/>
  <c r="S25" i="4"/>
  <c r="S24" i="4"/>
  <c r="S23" i="4"/>
  <c r="S22" i="4"/>
  <c r="S21" i="4"/>
  <c r="S20" i="4"/>
  <c r="S19" i="4"/>
  <c r="S18" i="4"/>
  <c r="S17" i="4"/>
  <c r="S16" i="4"/>
  <c r="S15" i="4"/>
  <c r="S14" i="4"/>
  <c r="S13" i="4"/>
  <c r="S12" i="4"/>
  <c r="S11" i="4"/>
  <c r="S10" i="4"/>
  <c r="S9" i="4"/>
  <c r="S8" i="4"/>
  <c r="S7" i="4"/>
  <c r="S6" i="4"/>
  <c r="S5" i="4"/>
  <c r="S3" i="4"/>
  <c r="Q13" i="1"/>
  <c r="P13" i="1"/>
  <c r="N13" i="1"/>
  <c r="M13" i="1"/>
  <c r="K13" i="1"/>
  <c r="J13" i="1"/>
  <c r="I13" i="1"/>
  <c r="H13" i="1"/>
  <c r="F13" i="1"/>
  <c r="E13" i="1"/>
  <c r="Q12" i="1"/>
  <c r="P12" i="1"/>
  <c r="N12" i="1"/>
  <c r="M12" i="1"/>
  <c r="K12" i="1"/>
  <c r="J12" i="1"/>
  <c r="I12" i="1"/>
  <c r="H12" i="1"/>
  <c r="F12" i="1"/>
  <c r="E12" i="1"/>
  <c r="Q11" i="1"/>
  <c r="P11" i="1"/>
  <c r="N11" i="1"/>
  <c r="M11" i="1"/>
  <c r="K11" i="1"/>
  <c r="J11" i="1"/>
  <c r="I11" i="1"/>
  <c r="H11" i="1"/>
  <c r="G11" i="1"/>
  <c r="F11" i="1"/>
  <c r="E11" i="1"/>
  <c r="Q10" i="1"/>
  <c r="P10" i="1"/>
  <c r="N10" i="1"/>
  <c r="M10" i="1"/>
  <c r="K10" i="1"/>
  <c r="J10" i="1"/>
  <c r="I10" i="1"/>
  <c r="H10" i="1"/>
  <c r="F10" i="1"/>
  <c r="E10" i="1"/>
  <c r="Q9" i="1"/>
  <c r="P9" i="1"/>
  <c r="N9" i="1"/>
  <c r="M9" i="1"/>
  <c r="K9" i="1"/>
  <c r="J9" i="1"/>
  <c r="I9" i="1"/>
  <c r="H9" i="1"/>
  <c r="F9" i="1"/>
  <c r="E9" i="1"/>
  <c r="Q8" i="1"/>
  <c r="P8" i="1"/>
  <c r="N8" i="1"/>
  <c r="M8" i="1"/>
  <c r="K8" i="1"/>
  <c r="J8" i="1"/>
  <c r="I8" i="1"/>
  <c r="H8" i="1"/>
  <c r="G8" i="1"/>
  <c r="F8" i="1"/>
  <c r="E8" i="1"/>
  <c r="P7" i="1"/>
  <c r="M7" i="1"/>
  <c r="H7" i="1"/>
  <c r="I7" i="1" s="1"/>
  <c r="Q7" i="1" s="1"/>
  <c r="F7" i="1"/>
  <c r="K7" i="1" s="1"/>
  <c r="E7" i="1"/>
  <c r="J7" i="1" s="1"/>
  <c r="Q6" i="1"/>
  <c r="P6" i="1"/>
  <c r="N6" i="1"/>
  <c r="M6" i="1"/>
  <c r="K6" i="1"/>
  <c r="J6" i="1"/>
  <c r="I6" i="1"/>
  <c r="H6" i="1"/>
  <c r="G6" i="1"/>
  <c r="F6" i="1"/>
  <c r="E6" i="1"/>
  <c r="O11" i="2"/>
  <c r="N11" i="2"/>
  <c r="O10" i="2"/>
  <c r="N10" i="2"/>
  <c r="O9" i="2"/>
  <c r="N9" i="2"/>
  <c r="O8" i="2"/>
  <c r="N8" i="2"/>
  <c r="O7" i="2"/>
  <c r="N7" i="2"/>
  <c r="O6" i="2"/>
  <c r="N6" i="2"/>
  <c r="O5" i="2"/>
  <c r="N5" i="2"/>
  <c r="M5" i="2"/>
  <c r="L5" i="2"/>
  <c r="K5" i="2"/>
  <c r="N4" i="2"/>
  <c r="M4" i="2"/>
  <c r="L4" i="2"/>
  <c r="K4" i="2"/>
  <c r="V163" i="283"/>
  <c r="U163" i="283"/>
  <c r="T163" i="283"/>
  <c r="S163" i="283"/>
  <c r="Q163" i="283"/>
  <c r="P163" i="283"/>
  <c r="O163" i="283"/>
  <c r="V162" i="283"/>
  <c r="U162" i="283"/>
  <c r="T162" i="283"/>
  <c r="S162" i="283"/>
  <c r="Q162" i="283"/>
  <c r="P162" i="283"/>
  <c r="O162" i="283"/>
  <c r="V161" i="283"/>
  <c r="U161" i="283"/>
  <c r="T161" i="283"/>
  <c r="S161" i="283"/>
  <c r="Q161" i="283"/>
  <c r="P161" i="283"/>
  <c r="O161" i="283"/>
  <c r="V160" i="283"/>
  <c r="U160" i="283"/>
  <c r="T160" i="283"/>
  <c r="S160" i="283"/>
  <c r="Q160" i="283"/>
  <c r="P160" i="283"/>
  <c r="O160" i="283"/>
  <c r="V159" i="283"/>
  <c r="U159" i="283"/>
  <c r="T159" i="283"/>
  <c r="S159" i="283"/>
  <c r="Q159" i="283"/>
  <c r="P159" i="283"/>
  <c r="O159" i="283"/>
  <c r="V158" i="283"/>
  <c r="U158" i="283"/>
  <c r="T158" i="283"/>
  <c r="S158" i="283"/>
  <c r="Q158" i="283"/>
  <c r="P158" i="283"/>
  <c r="O158" i="283"/>
  <c r="V157" i="283"/>
  <c r="U157" i="283"/>
  <c r="T157" i="283"/>
  <c r="S157" i="283"/>
  <c r="Q157" i="283"/>
  <c r="P157" i="283"/>
  <c r="O157" i="283"/>
  <c r="V156" i="283"/>
  <c r="U156" i="283"/>
  <c r="T156" i="283"/>
  <c r="S156" i="283"/>
  <c r="Q156" i="283"/>
  <c r="P156" i="283"/>
  <c r="O156" i="283"/>
  <c r="V155" i="283"/>
  <c r="U155" i="283"/>
  <c r="T155" i="283"/>
  <c r="S155" i="283"/>
  <c r="Q155" i="283"/>
  <c r="P155" i="283"/>
  <c r="O155" i="283"/>
  <c r="V154" i="283"/>
  <c r="U154" i="283"/>
  <c r="T154" i="283"/>
  <c r="S154" i="283"/>
  <c r="Q154" i="283"/>
  <c r="P154" i="283"/>
  <c r="O154" i="283"/>
  <c r="V153" i="283"/>
  <c r="U153" i="283"/>
  <c r="T153" i="283"/>
  <c r="S153" i="283"/>
  <c r="Q153" i="283"/>
  <c r="P153" i="283"/>
  <c r="O153" i="283"/>
  <c r="V152" i="283"/>
  <c r="U152" i="283"/>
  <c r="T152" i="283"/>
  <c r="S152" i="283"/>
  <c r="Q152" i="283"/>
  <c r="P152" i="283"/>
  <c r="O152" i="283"/>
  <c r="V151" i="283"/>
  <c r="U151" i="283"/>
  <c r="T151" i="283"/>
  <c r="S151" i="283"/>
  <c r="Q151" i="283"/>
  <c r="P151" i="283"/>
  <c r="O151" i="283"/>
  <c r="V150" i="283"/>
  <c r="U150" i="283"/>
  <c r="T150" i="283"/>
  <c r="S150" i="283"/>
  <c r="Q150" i="283"/>
  <c r="P150" i="283"/>
  <c r="O150" i="283"/>
  <c r="V149" i="283"/>
  <c r="U149" i="283"/>
  <c r="T149" i="283"/>
  <c r="S149" i="283"/>
  <c r="Q149" i="283"/>
  <c r="P149" i="283"/>
  <c r="O149" i="283"/>
  <c r="V148" i="283"/>
  <c r="U148" i="283"/>
  <c r="T148" i="283"/>
  <c r="S148" i="283"/>
  <c r="Q148" i="283"/>
  <c r="P148" i="283"/>
  <c r="O148" i="283"/>
  <c r="V147" i="283"/>
  <c r="U147" i="283"/>
  <c r="T147" i="283"/>
  <c r="S147" i="283"/>
  <c r="Q147" i="283"/>
  <c r="P147" i="283"/>
  <c r="O147" i="283"/>
  <c r="V146" i="283"/>
  <c r="U146" i="283"/>
  <c r="T146" i="283"/>
  <c r="S146" i="283"/>
  <c r="Q146" i="283"/>
  <c r="P146" i="283"/>
  <c r="O146" i="283"/>
  <c r="V145" i="283"/>
  <c r="U145" i="283"/>
  <c r="T145" i="283"/>
  <c r="S145" i="283"/>
  <c r="Q145" i="283"/>
  <c r="P145" i="283"/>
  <c r="O145" i="283"/>
  <c r="V144" i="283"/>
  <c r="U144" i="283"/>
  <c r="T144" i="283"/>
  <c r="S144" i="283"/>
  <c r="Q144" i="283"/>
  <c r="P144" i="283"/>
  <c r="O144" i="283"/>
  <c r="V143" i="283"/>
  <c r="U143" i="283"/>
  <c r="T143" i="283"/>
  <c r="S143" i="283"/>
  <c r="Q143" i="283"/>
  <c r="P143" i="283"/>
  <c r="O143" i="283"/>
  <c r="V142" i="283"/>
  <c r="U142" i="283"/>
  <c r="T142" i="283"/>
  <c r="S142" i="283"/>
  <c r="Q142" i="283"/>
  <c r="P142" i="283"/>
  <c r="O142" i="283"/>
  <c r="V141" i="283"/>
  <c r="U141" i="283"/>
  <c r="T141" i="283"/>
  <c r="S141" i="283"/>
  <c r="Q141" i="283"/>
  <c r="P141" i="283"/>
  <c r="O141" i="283"/>
  <c r="V140" i="283"/>
  <c r="U140" i="283"/>
  <c r="T140" i="283"/>
  <c r="S140" i="283"/>
  <c r="Q140" i="283"/>
  <c r="P140" i="283"/>
  <c r="O140" i="283"/>
  <c r="V139" i="283"/>
  <c r="U139" i="283"/>
  <c r="T139" i="283"/>
  <c r="S139" i="283"/>
  <c r="Q139" i="283"/>
  <c r="P139" i="283"/>
  <c r="O139" i="283"/>
  <c r="V138" i="283"/>
  <c r="U138" i="283"/>
  <c r="T138" i="283"/>
  <c r="S138" i="283"/>
  <c r="Q138" i="283"/>
  <c r="P138" i="283"/>
  <c r="O138" i="283"/>
  <c r="V137" i="283"/>
  <c r="U137" i="283"/>
  <c r="T137" i="283"/>
  <c r="S137" i="283"/>
  <c r="Q137" i="283"/>
  <c r="P137" i="283"/>
  <c r="O137" i="283"/>
  <c r="V136" i="283"/>
  <c r="U136" i="283"/>
  <c r="T136" i="283"/>
  <c r="S136" i="283"/>
  <c r="Q136" i="283"/>
  <c r="P136" i="283"/>
  <c r="O136" i="283"/>
  <c r="V135" i="283"/>
  <c r="U135" i="283"/>
  <c r="T135" i="283"/>
  <c r="S135" i="283"/>
  <c r="Q135" i="283"/>
  <c r="P135" i="283"/>
  <c r="O135" i="283"/>
  <c r="V134" i="283"/>
  <c r="U134" i="283"/>
  <c r="T134" i="283"/>
  <c r="S134" i="283"/>
  <c r="Q134" i="283"/>
  <c r="P134" i="283"/>
  <c r="O134" i="283"/>
  <c r="V133" i="283"/>
  <c r="U133" i="283"/>
  <c r="T133" i="283"/>
  <c r="S133" i="283"/>
  <c r="Q133" i="283"/>
  <c r="P133" i="283"/>
  <c r="O133" i="283"/>
  <c r="V132" i="283"/>
  <c r="U132" i="283"/>
  <c r="T132" i="283"/>
  <c r="S132" i="283"/>
  <c r="Q132" i="283"/>
  <c r="P132" i="283"/>
  <c r="O132" i="283"/>
  <c r="V131" i="283"/>
  <c r="U131" i="283"/>
  <c r="T131" i="283"/>
  <c r="S131" i="283"/>
  <c r="Q131" i="283"/>
  <c r="P131" i="283"/>
  <c r="O131" i="283"/>
  <c r="V130" i="283"/>
  <c r="U130" i="283"/>
  <c r="T130" i="283"/>
  <c r="S130" i="283"/>
  <c r="Q130" i="283"/>
  <c r="P130" i="283"/>
  <c r="O130" i="283"/>
  <c r="V129" i="283"/>
  <c r="U129" i="283"/>
  <c r="T129" i="283"/>
  <c r="S129" i="283"/>
  <c r="Q129" i="283"/>
  <c r="P129" i="283"/>
  <c r="O129" i="283"/>
  <c r="V128" i="283"/>
  <c r="U128" i="283"/>
  <c r="T128" i="283"/>
  <c r="S128" i="283"/>
  <c r="Q128" i="283"/>
  <c r="P128" i="283"/>
  <c r="O128" i="283"/>
  <c r="V127" i="283"/>
  <c r="U127" i="283"/>
  <c r="T127" i="283"/>
  <c r="S127" i="283"/>
  <c r="Q127" i="283"/>
  <c r="P127" i="283"/>
  <c r="O127" i="283"/>
  <c r="V126" i="283"/>
  <c r="U126" i="283"/>
  <c r="T126" i="283"/>
  <c r="S126" i="283"/>
  <c r="Q126" i="283"/>
  <c r="P126" i="283"/>
  <c r="O126" i="283"/>
  <c r="V125" i="283"/>
  <c r="U125" i="283"/>
  <c r="T125" i="283"/>
  <c r="S125" i="283"/>
  <c r="Q125" i="283"/>
  <c r="P125" i="283"/>
  <c r="O125" i="283"/>
  <c r="V124" i="283"/>
  <c r="U124" i="283"/>
  <c r="T124" i="283"/>
  <c r="S124" i="283"/>
  <c r="Q124" i="283"/>
  <c r="P124" i="283"/>
  <c r="O124" i="283"/>
  <c r="V123" i="283"/>
  <c r="U123" i="283"/>
  <c r="T123" i="283"/>
  <c r="S123" i="283"/>
  <c r="Q123" i="283"/>
  <c r="P123" i="283"/>
  <c r="O123" i="283"/>
  <c r="V122" i="283"/>
  <c r="U122" i="283"/>
  <c r="T122" i="283"/>
  <c r="S122" i="283"/>
  <c r="Q122" i="283"/>
  <c r="P122" i="283"/>
  <c r="O122" i="283"/>
  <c r="V121" i="283"/>
  <c r="U121" i="283"/>
  <c r="T121" i="283"/>
  <c r="S121" i="283"/>
  <c r="Q121" i="283"/>
  <c r="P121" i="283"/>
  <c r="O121" i="283"/>
  <c r="V120" i="283"/>
  <c r="U120" i="283"/>
  <c r="T120" i="283"/>
  <c r="S120" i="283"/>
  <c r="Q120" i="283"/>
  <c r="P120" i="283"/>
  <c r="O120" i="283"/>
  <c r="V119" i="283"/>
  <c r="U119" i="283"/>
  <c r="T119" i="283"/>
  <c r="S119" i="283"/>
  <c r="Q119" i="283"/>
  <c r="P119" i="283"/>
  <c r="O119" i="283"/>
  <c r="V118" i="283"/>
  <c r="U118" i="283"/>
  <c r="T118" i="283"/>
  <c r="S118" i="283"/>
  <c r="Q118" i="283"/>
  <c r="P118" i="283"/>
  <c r="O118" i="283"/>
  <c r="V117" i="283"/>
  <c r="U117" i="283"/>
  <c r="T117" i="283"/>
  <c r="S117" i="283"/>
  <c r="Q117" i="283"/>
  <c r="P117" i="283"/>
  <c r="O117" i="283"/>
  <c r="V116" i="283"/>
  <c r="U116" i="283"/>
  <c r="T116" i="283"/>
  <c r="S116" i="283"/>
  <c r="Q116" i="283"/>
  <c r="P116" i="283"/>
  <c r="O116" i="283"/>
  <c r="V115" i="283"/>
  <c r="U115" i="283"/>
  <c r="T115" i="283"/>
  <c r="S115" i="283"/>
  <c r="Q115" i="283"/>
  <c r="P115" i="283"/>
  <c r="O115" i="283"/>
  <c r="V114" i="283"/>
  <c r="U114" i="283"/>
  <c r="T114" i="283"/>
  <c r="S114" i="283"/>
  <c r="Q114" i="283"/>
  <c r="P114" i="283"/>
  <c r="O114" i="283"/>
  <c r="V113" i="283"/>
  <c r="U113" i="283"/>
  <c r="T113" i="283"/>
  <c r="S113" i="283"/>
  <c r="Q113" i="283"/>
  <c r="P113" i="283"/>
  <c r="O113" i="283"/>
  <c r="V112" i="283"/>
  <c r="U112" i="283"/>
  <c r="T112" i="283"/>
  <c r="S112" i="283"/>
  <c r="Q112" i="283"/>
  <c r="P112" i="283"/>
  <c r="O112" i="283"/>
  <c r="V111" i="283"/>
  <c r="U111" i="283"/>
  <c r="T111" i="283"/>
  <c r="S111" i="283"/>
  <c r="Q111" i="283"/>
  <c r="P111" i="283"/>
  <c r="O111" i="283"/>
  <c r="V110" i="283"/>
  <c r="U110" i="283"/>
  <c r="T110" i="283"/>
  <c r="S110" i="283"/>
  <c r="Q110" i="283"/>
  <c r="P110" i="283"/>
  <c r="O110" i="283"/>
  <c r="V109" i="283"/>
  <c r="U109" i="283"/>
  <c r="T109" i="283"/>
  <c r="S109" i="283"/>
  <c r="Q109" i="283"/>
  <c r="P109" i="283"/>
  <c r="O109" i="283"/>
  <c r="V108" i="283"/>
  <c r="U108" i="283"/>
  <c r="T108" i="283"/>
  <c r="S108" i="283"/>
  <c r="Q108" i="283"/>
  <c r="P108" i="283"/>
  <c r="O108" i="283"/>
  <c r="V107" i="283"/>
  <c r="U107" i="283"/>
  <c r="T107" i="283"/>
  <c r="S107" i="283"/>
  <c r="Q107" i="283"/>
  <c r="P107" i="283"/>
  <c r="O107" i="283"/>
  <c r="V106" i="283"/>
  <c r="U106" i="283"/>
  <c r="T106" i="283"/>
  <c r="S106" i="283"/>
  <c r="Q106" i="283"/>
  <c r="P106" i="283"/>
  <c r="O106" i="283"/>
  <c r="V105" i="283"/>
  <c r="U105" i="283"/>
  <c r="T105" i="283"/>
  <c r="S105" i="283"/>
  <c r="Q105" i="283"/>
  <c r="P105" i="283"/>
  <c r="O105" i="283"/>
  <c r="V104" i="283"/>
  <c r="U104" i="283"/>
  <c r="T104" i="283"/>
  <c r="S104" i="283"/>
  <c r="Q104" i="283"/>
  <c r="P104" i="283"/>
  <c r="O104" i="283"/>
  <c r="V103" i="283"/>
  <c r="U103" i="283"/>
  <c r="T103" i="283"/>
  <c r="S103" i="283"/>
  <c r="Q103" i="283"/>
  <c r="P103" i="283"/>
  <c r="O103" i="283"/>
  <c r="V102" i="283"/>
  <c r="U102" i="283"/>
  <c r="T102" i="283"/>
  <c r="S102" i="283"/>
  <c r="Q102" i="283"/>
  <c r="P102" i="283"/>
  <c r="O102" i="283"/>
  <c r="V101" i="283"/>
  <c r="U101" i="283"/>
  <c r="T101" i="283"/>
  <c r="S101" i="283"/>
  <c r="Q101" i="283"/>
  <c r="P101" i="283"/>
  <c r="O101" i="283"/>
  <c r="V100" i="283"/>
  <c r="U100" i="283"/>
  <c r="T100" i="283"/>
  <c r="S100" i="283"/>
  <c r="Q100" i="283"/>
  <c r="P100" i="283"/>
  <c r="O100" i="283"/>
  <c r="V99" i="283"/>
  <c r="U99" i="283"/>
  <c r="T99" i="283"/>
  <c r="S99" i="283"/>
  <c r="Q99" i="283"/>
  <c r="P99" i="283"/>
  <c r="O99" i="283"/>
  <c r="V98" i="283"/>
  <c r="U98" i="283"/>
  <c r="T98" i="283"/>
  <c r="S98" i="283"/>
  <c r="Q98" i="283"/>
  <c r="P98" i="283"/>
  <c r="O98" i="283"/>
  <c r="V97" i="283"/>
  <c r="U97" i="283"/>
  <c r="T97" i="283"/>
  <c r="S97" i="283"/>
  <c r="Q97" i="283"/>
  <c r="P97" i="283"/>
  <c r="O97" i="283"/>
  <c r="V96" i="283"/>
  <c r="U96" i="283"/>
  <c r="T96" i="283"/>
  <c r="S96" i="283"/>
  <c r="Q96" i="283"/>
  <c r="P96" i="283"/>
  <c r="O96" i="283"/>
  <c r="V95" i="283"/>
  <c r="U95" i="283"/>
  <c r="T95" i="283"/>
  <c r="S95" i="283"/>
  <c r="Q95" i="283"/>
  <c r="P95" i="283"/>
  <c r="O95" i="283"/>
  <c r="V94" i="283"/>
  <c r="U94" i="283"/>
  <c r="T94" i="283"/>
  <c r="S94" i="283"/>
  <c r="Q94" i="283"/>
  <c r="P94" i="283"/>
  <c r="O94" i="283"/>
  <c r="V93" i="283"/>
  <c r="U93" i="283"/>
  <c r="T93" i="283"/>
  <c r="S93" i="283"/>
  <c r="Q93" i="283"/>
  <c r="P93" i="283"/>
  <c r="O93" i="283"/>
  <c r="V92" i="283"/>
  <c r="U92" i="283"/>
  <c r="T92" i="283"/>
  <c r="S92" i="283"/>
  <c r="Q92" i="283"/>
  <c r="P92" i="283"/>
  <c r="O92" i="283"/>
  <c r="V91" i="283"/>
  <c r="U91" i="283"/>
  <c r="T91" i="283"/>
  <c r="S91" i="283"/>
  <c r="Q91" i="283"/>
  <c r="P91" i="283"/>
  <c r="O91" i="283"/>
  <c r="V90" i="283"/>
  <c r="U90" i="283"/>
  <c r="T90" i="283"/>
  <c r="S90" i="283"/>
  <c r="Q90" i="283"/>
  <c r="P90" i="283"/>
  <c r="O90" i="283"/>
  <c r="V89" i="283"/>
  <c r="U89" i="283"/>
  <c r="T89" i="283"/>
  <c r="S89" i="283"/>
  <c r="Q89" i="283"/>
  <c r="P89" i="283"/>
  <c r="O89" i="283"/>
  <c r="V88" i="283"/>
  <c r="U88" i="283"/>
  <c r="T88" i="283"/>
  <c r="S88" i="283"/>
  <c r="Q88" i="283"/>
  <c r="P88" i="283"/>
  <c r="O88" i="283"/>
  <c r="V87" i="283"/>
  <c r="U87" i="283"/>
  <c r="T87" i="283"/>
  <c r="S87" i="283"/>
  <c r="Q87" i="283"/>
  <c r="P87" i="283"/>
  <c r="O87" i="283"/>
  <c r="V86" i="283"/>
  <c r="U86" i="283"/>
  <c r="T86" i="283"/>
  <c r="S86" i="283"/>
  <c r="Q86" i="283"/>
  <c r="P86" i="283"/>
  <c r="O86" i="283"/>
  <c r="V85" i="283"/>
  <c r="U85" i="283"/>
  <c r="T85" i="283"/>
  <c r="S85" i="283"/>
  <c r="Q85" i="283"/>
  <c r="P85" i="283"/>
  <c r="O85" i="283"/>
  <c r="V84" i="283"/>
  <c r="U84" i="283"/>
  <c r="T84" i="283"/>
  <c r="S84" i="283"/>
  <c r="Q84" i="283"/>
  <c r="P84" i="283"/>
  <c r="O84" i="283"/>
  <c r="V83" i="283"/>
  <c r="U83" i="283"/>
  <c r="T83" i="283"/>
  <c r="S83" i="283"/>
  <c r="Q83" i="283"/>
  <c r="P83" i="283"/>
  <c r="O83" i="283"/>
  <c r="V82" i="283"/>
  <c r="U82" i="283"/>
  <c r="T82" i="283"/>
  <c r="S82" i="283"/>
  <c r="Q82" i="283"/>
  <c r="P82" i="283"/>
  <c r="O82" i="283"/>
  <c r="V81" i="283"/>
  <c r="U81" i="283"/>
  <c r="T81" i="283"/>
  <c r="S81" i="283"/>
  <c r="Q81" i="283"/>
  <c r="P81" i="283"/>
  <c r="O81" i="283"/>
  <c r="V80" i="283"/>
  <c r="U80" i="283"/>
  <c r="T80" i="283"/>
  <c r="S80" i="283"/>
  <c r="Q80" i="283"/>
  <c r="P80" i="283"/>
  <c r="O80" i="283"/>
  <c r="V79" i="283"/>
  <c r="U79" i="283"/>
  <c r="T79" i="283"/>
  <c r="S79" i="283"/>
  <c r="Q79" i="283"/>
  <c r="P79" i="283"/>
  <c r="O79" i="283"/>
  <c r="V78" i="283"/>
  <c r="U78" i="283"/>
  <c r="T78" i="283"/>
  <c r="S78" i="283"/>
  <c r="Q78" i="283"/>
  <c r="P78" i="283"/>
  <c r="O78" i="283"/>
  <c r="V77" i="283"/>
  <c r="U77" i="283"/>
  <c r="T77" i="283"/>
  <c r="S77" i="283"/>
  <c r="Q77" i="283"/>
  <c r="P77" i="283"/>
  <c r="O77" i="283"/>
  <c r="V76" i="283"/>
  <c r="U76" i="283"/>
  <c r="T76" i="283"/>
  <c r="S76" i="283"/>
  <c r="Q76" i="283"/>
  <c r="P76" i="283"/>
  <c r="O76" i="283"/>
  <c r="V75" i="283"/>
  <c r="U75" i="283"/>
  <c r="T75" i="283"/>
  <c r="S75" i="283"/>
  <c r="Q75" i="283"/>
  <c r="P75" i="283"/>
  <c r="O75" i="283"/>
  <c r="V74" i="283"/>
  <c r="U74" i="283"/>
  <c r="T74" i="283"/>
  <c r="S74" i="283"/>
  <c r="Q74" i="283"/>
  <c r="P74" i="283"/>
  <c r="O74" i="283"/>
  <c r="V73" i="283"/>
  <c r="U73" i="283"/>
  <c r="T73" i="283"/>
  <c r="S73" i="283"/>
  <c r="Q73" i="283"/>
  <c r="P73" i="283"/>
  <c r="O73" i="283"/>
  <c r="V72" i="283"/>
  <c r="U72" i="283"/>
  <c r="T72" i="283"/>
  <c r="S72" i="283"/>
  <c r="Q72" i="283"/>
  <c r="P72" i="283"/>
  <c r="O72" i="283"/>
  <c r="V71" i="283"/>
  <c r="U71" i="283"/>
  <c r="T71" i="283"/>
  <c r="S71" i="283"/>
  <c r="Q71" i="283"/>
  <c r="P71" i="283"/>
  <c r="O71" i="283"/>
  <c r="V70" i="283"/>
  <c r="U70" i="283"/>
  <c r="T70" i="283"/>
  <c r="S70" i="283"/>
  <c r="Q70" i="283"/>
  <c r="P70" i="283"/>
  <c r="O70" i="283"/>
  <c r="V69" i="283"/>
  <c r="U69" i="283"/>
  <c r="T69" i="283"/>
  <c r="S69" i="283"/>
  <c r="Q69" i="283"/>
  <c r="P69" i="283"/>
  <c r="O69" i="283"/>
  <c r="V68" i="283"/>
  <c r="U68" i="283"/>
  <c r="T68" i="283"/>
  <c r="S68" i="283"/>
  <c r="Q68" i="283"/>
  <c r="P68" i="283"/>
  <c r="O68" i="283"/>
  <c r="V67" i="283"/>
  <c r="U67" i="283"/>
  <c r="T67" i="283"/>
  <c r="S67" i="283"/>
  <c r="Q67" i="283"/>
  <c r="P67" i="283"/>
  <c r="O67" i="283"/>
  <c r="V66" i="283"/>
  <c r="U66" i="283"/>
  <c r="T66" i="283"/>
  <c r="S66" i="283"/>
  <c r="Q66" i="283"/>
  <c r="P66" i="283"/>
  <c r="O66" i="283"/>
  <c r="V65" i="283"/>
  <c r="U65" i="283"/>
  <c r="T65" i="283"/>
  <c r="S65" i="283"/>
  <c r="Q65" i="283"/>
  <c r="P65" i="283"/>
  <c r="O65" i="283"/>
  <c r="V64" i="283"/>
  <c r="U64" i="283"/>
  <c r="T64" i="283"/>
  <c r="S64" i="283"/>
  <c r="Q64" i="283"/>
  <c r="P64" i="283"/>
  <c r="O64" i="283"/>
  <c r="V63" i="283"/>
  <c r="U63" i="283"/>
  <c r="T63" i="283"/>
  <c r="S63" i="283"/>
  <c r="Q63" i="283"/>
  <c r="P63" i="283"/>
  <c r="O63" i="283"/>
  <c r="V62" i="283"/>
  <c r="U62" i="283"/>
  <c r="T62" i="283"/>
  <c r="S62" i="283"/>
  <c r="Q62" i="283"/>
  <c r="P62" i="283"/>
  <c r="O62" i="283"/>
  <c r="V61" i="283"/>
  <c r="U61" i="283"/>
  <c r="T61" i="283"/>
  <c r="S61" i="283"/>
  <c r="Q61" i="283"/>
  <c r="P61" i="283"/>
  <c r="O61" i="283"/>
  <c r="V60" i="283"/>
  <c r="U60" i="283"/>
  <c r="T60" i="283"/>
  <c r="S60" i="283"/>
  <c r="Q60" i="283"/>
  <c r="P60" i="283"/>
  <c r="O60" i="283"/>
  <c r="V59" i="283"/>
  <c r="U59" i="283"/>
  <c r="T59" i="283"/>
  <c r="S59" i="283"/>
  <c r="Q59" i="283"/>
  <c r="P59" i="283"/>
  <c r="O59" i="283"/>
  <c r="V58" i="283"/>
  <c r="U58" i="283"/>
  <c r="T58" i="283"/>
  <c r="S58" i="283"/>
  <c r="Q58" i="283"/>
  <c r="P58" i="283"/>
  <c r="O58" i="283"/>
  <c r="V57" i="283"/>
  <c r="U57" i="283"/>
  <c r="T57" i="283"/>
  <c r="S57" i="283"/>
  <c r="Q57" i="283"/>
  <c r="P57" i="283"/>
  <c r="O57" i="283"/>
  <c r="V56" i="283"/>
  <c r="U56" i="283"/>
  <c r="T56" i="283"/>
  <c r="S56" i="283"/>
  <c r="Q56" i="283"/>
  <c r="P56" i="283"/>
  <c r="O56" i="283"/>
  <c r="V55" i="283"/>
  <c r="U55" i="283"/>
  <c r="T55" i="283"/>
  <c r="S55" i="283"/>
  <c r="Q55" i="283"/>
  <c r="P55" i="283"/>
  <c r="O55" i="283"/>
  <c r="V54" i="283"/>
  <c r="U54" i="283"/>
  <c r="T54" i="283"/>
  <c r="S54" i="283"/>
  <c r="Q54" i="283"/>
  <c r="P54" i="283"/>
  <c r="O54" i="283"/>
  <c r="V53" i="283"/>
  <c r="U53" i="283"/>
  <c r="T53" i="283"/>
  <c r="S53" i="283"/>
  <c r="Q53" i="283"/>
  <c r="P53" i="283"/>
  <c r="O53" i="283"/>
  <c r="V52" i="283"/>
  <c r="U52" i="283"/>
  <c r="T52" i="283"/>
  <c r="S52" i="283"/>
  <c r="Q52" i="283"/>
  <c r="P52" i="283"/>
  <c r="O52" i="283"/>
  <c r="V51" i="283"/>
  <c r="U51" i="283"/>
  <c r="T51" i="283"/>
  <c r="S51" i="283"/>
  <c r="Q51" i="283"/>
  <c r="P51" i="283"/>
  <c r="O51" i="283"/>
  <c r="V50" i="283"/>
  <c r="U50" i="283"/>
  <c r="T50" i="283"/>
  <c r="S50" i="283"/>
  <c r="Q50" i="283"/>
  <c r="P50" i="283"/>
  <c r="O50" i="283"/>
  <c r="V49" i="283"/>
  <c r="U49" i="283"/>
  <c r="T49" i="283"/>
  <c r="S49" i="283"/>
  <c r="Q49" i="283"/>
  <c r="P49" i="283"/>
  <c r="O49" i="283"/>
  <c r="V48" i="283"/>
  <c r="U48" i="283"/>
  <c r="T48" i="283"/>
  <c r="S48" i="283"/>
  <c r="Q48" i="283"/>
  <c r="P48" i="283"/>
  <c r="O48" i="283"/>
  <c r="V47" i="283"/>
  <c r="U47" i="283"/>
  <c r="T47" i="283"/>
  <c r="S47" i="283"/>
  <c r="Q47" i="283"/>
  <c r="P47" i="283"/>
  <c r="O47" i="283"/>
  <c r="V46" i="283"/>
  <c r="U46" i="283"/>
  <c r="T46" i="283"/>
  <c r="S46" i="283"/>
  <c r="Q46" i="283"/>
  <c r="P46" i="283"/>
  <c r="O46" i="283"/>
  <c r="V45" i="283"/>
  <c r="U45" i="283"/>
  <c r="T45" i="283"/>
  <c r="S45" i="283"/>
  <c r="Q45" i="283"/>
  <c r="P45" i="283"/>
  <c r="O45" i="283"/>
  <c r="V44" i="283"/>
  <c r="U44" i="283"/>
  <c r="T44" i="283"/>
  <c r="S44" i="283"/>
  <c r="Q44" i="283"/>
  <c r="P44" i="283"/>
  <c r="O44" i="283"/>
  <c r="V43" i="283"/>
  <c r="U43" i="283"/>
  <c r="T43" i="283"/>
  <c r="S43" i="283"/>
  <c r="Q43" i="283"/>
  <c r="P43" i="283"/>
  <c r="O43" i="283"/>
  <c r="V42" i="283"/>
  <c r="U42" i="283"/>
  <c r="T42" i="283"/>
  <c r="S42" i="283"/>
  <c r="Q42" i="283"/>
  <c r="P42" i="283"/>
  <c r="O42" i="283"/>
  <c r="V41" i="283"/>
  <c r="U41" i="283"/>
  <c r="T41" i="283"/>
  <c r="S41" i="283"/>
  <c r="Q41" i="283"/>
  <c r="P41" i="283"/>
  <c r="O41" i="283"/>
  <c r="V40" i="283"/>
  <c r="U40" i="283"/>
  <c r="T40" i="283"/>
  <c r="S40" i="283"/>
  <c r="Q40" i="283"/>
  <c r="P40" i="283"/>
  <c r="O40" i="283"/>
  <c r="V39" i="283"/>
  <c r="U39" i="283"/>
  <c r="T39" i="283"/>
  <c r="S39" i="283"/>
  <c r="Q39" i="283"/>
  <c r="P39" i="283"/>
  <c r="O39" i="283"/>
  <c r="V38" i="283"/>
  <c r="U38" i="283"/>
  <c r="T38" i="283"/>
  <c r="S38" i="283"/>
  <c r="Q38" i="283"/>
  <c r="P38" i="283"/>
  <c r="O38" i="283"/>
  <c r="V37" i="283"/>
  <c r="U37" i="283"/>
  <c r="T37" i="283"/>
  <c r="S37" i="283"/>
  <c r="Q37" i="283"/>
  <c r="P37" i="283"/>
  <c r="O37" i="283"/>
  <c r="V36" i="283"/>
  <c r="U36" i="283"/>
  <c r="T36" i="283"/>
  <c r="S36" i="283"/>
  <c r="Q36" i="283"/>
  <c r="P36" i="283"/>
  <c r="O36" i="283"/>
  <c r="V35" i="283"/>
  <c r="U35" i="283"/>
  <c r="T35" i="283"/>
  <c r="S35" i="283"/>
  <c r="Q35" i="283"/>
  <c r="P35" i="283"/>
  <c r="O35" i="283"/>
  <c r="V34" i="283"/>
  <c r="U34" i="283"/>
  <c r="T34" i="283"/>
  <c r="S34" i="283"/>
  <c r="Q34" i="283"/>
  <c r="P34" i="283"/>
  <c r="O34" i="283"/>
  <c r="V33" i="283"/>
  <c r="U33" i="283"/>
  <c r="T33" i="283"/>
  <c r="S33" i="283"/>
  <c r="Q33" i="283"/>
  <c r="P33" i="283"/>
  <c r="O33" i="283"/>
  <c r="V32" i="283"/>
  <c r="U32" i="283"/>
  <c r="T32" i="283"/>
  <c r="S32" i="283"/>
  <c r="Q32" i="283"/>
  <c r="P32" i="283"/>
  <c r="O32" i="283"/>
  <c r="V31" i="283"/>
  <c r="U31" i="283"/>
  <c r="T31" i="283"/>
  <c r="S31" i="283"/>
  <c r="Q31" i="283"/>
  <c r="P31" i="283"/>
  <c r="O31" i="283"/>
  <c r="V30" i="283"/>
  <c r="U30" i="283"/>
  <c r="T30" i="283"/>
  <c r="S30" i="283"/>
  <c r="Q30" i="283"/>
  <c r="P30" i="283"/>
  <c r="O30" i="283"/>
  <c r="V29" i="283"/>
  <c r="U29" i="283"/>
  <c r="T29" i="283"/>
  <c r="S29" i="283"/>
  <c r="Q29" i="283"/>
  <c r="P29" i="283"/>
  <c r="O29" i="283"/>
  <c r="V28" i="283"/>
  <c r="U28" i="283"/>
  <c r="T28" i="283"/>
  <c r="S28" i="283"/>
  <c r="Q28" i="283"/>
  <c r="P28" i="283"/>
  <c r="O28" i="283"/>
  <c r="V27" i="283"/>
  <c r="U27" i="283"/>
  <c r="T27" i="283"/>
  <c r="S27" i="283"/>
  <c r="Q27" i="283"/>
  <c r="P27" i="283"/>
  <c r="O27" i="283"/>
  <c r="V26" i="283"/>
  <c r="U26" i="283"/>
  <c r="T26" i="283"/>
  <c r="S26" i="283"/>
  <c r="Q26" i="283"/>
  <c r="P26" i="283"/>
  <c r="O26" i="283"/>
  <c r="V25" i="283"/>
  <c r="U25" i="283"/>
  <c r="T25" i="283"/>
  <c r="S25" i="283"/>
  <c r="Q25" i="283"/>
  <c r="P25" i="283"/>
  <c r="O25" i="283"/>
  <c r="V24" i="283"/>
  <c r="U24" i="283"/>
  <c r="T24" i="283"/>
  <c r="S24" i="283"/>
  <c r="Q24" i="283"/>
  <c r="P24" i="283"/>
  <c r="O24" i="283"/>
  <c r="V23" i="283"/>
  <c r="U23" i="283"/>
  <c r="T23" i="283"/>
  <c r="S23" i="283"/>
  <c r="Q23" i="283"/>
  <c r="P23" i="283"/>
  <c r="O23" i="283"/>
  <c r="V22" i="283"/>
  <c r="U22" i="283"/>
  <c r="T22" i="283"/>
  <c r="S22" i="283"/>
  <c r="Q22" i="283"/>
  <c r="P22" i="283"/>
  <c r="O22" i="283"/>
  <c r="V21" i="283"/>
  <c r="U21" i="283"/>
  <c r="T21" i="283"/>
  <c r="S21" i="283"/>
  <c r="Q21" i="283"/>
  <c r="P21" i="283"/>
  <c r="O21" i="283"/>
  <c r="V20" i="283"/>
  <c r="U20" i="283"/>
  <c r="T20" i="283"/>
  <c r="S20" i="283"/>
  <c r="Q20" i="283"/>
  <c r="P20" i="283"/>
  <c r="O20" i="283"/>
  <c r="V19" i="283"/>
  <c r="U19" i="283"/>
  <c r="T19" i="283"/>
  <c r="S19" i="283"/>
  <c r="Q19" i="283"/>
  <c r="P19" i="283"/>
  <c r="O19" i="283"/>
  <c r="V18" i="283"/>
  <c r="U18" i="283"/>
  <c r="T18" i="283"/>
  <c r="S18" i="283"/>
  <c r="Q18" i="283"/>
  <c r="P18" i="283"/>
  <c r="O18" i="283"/>
  <c r="V17" i="283"/>
  <c r="U17" i="283"/>
  <c r="T17" i="283"/>
  <c r="S17" i="283"/>
  <c r="Q17" i="283"/>
  <c r="P17" i="283"/>
  <c r="O17" i="283"/>
  <c r="V16" i="283"/>
  <c r="U16" i="283"/>
  <c r="T16" i="283"/>
  <c r="S16" i="283"/>
  <c r="Q16" i="283"/>
  <c r="P16" i="283"/>
  <c r="O16" i="283"/>
  <c r="V15" i="283"/>
  <c r="U15" i="283"/>
  <c r="T15" i="283"/>
  <c r="S15" i="283"/>
  <c r="Q15" i="283"/>
  <c r="P15" i="283"/>
  <c r="O15" i="283"/>
  <c r="V14" i="283"/>
  <c r="U14" i="283"/>
  <c r="T14" i="283"/>
  <c r="S14" i="283"/>
  <c r="Q14" i="283"/>
  <c r="P14" i="283"/>
  <c r="O14" i="283"/>
  <c r="V13" i="283"/>
  <c r="U13" i="283"/>
  <c r="T13" i="283"/>
  <c r="S13" i="283"/>
  <c r="Q13" i="283"/>
  <c r="P13" i="283"/>
  <c r="O13" i="283"/>
  <c r="V12" i="283"/>
  <c r="U12" i="283"/>
  <c r="T12" i="283"/>
  <c r="S12" i="283"/>
  <c r="Q12" i="283"/>
  <c r="P12" i="283"/>
  <c r="O12" i="283"/>
  <c r="V11" i="283"/>
  <c r="U11" i="283"/>
  <c r="T11" i="283"/>
  <c r="S11" i="283"/>
  <c r="Q11" i="283"/>
  <c r="P11" i="283"/>
  <c r="O11" i="283"/>
  <c r="V10" i="283"/>
  <c r="U10" i="283"/>
  <c r="T10" i="283"/>
  <c r="S10" i="283"/>
  <c r="Q10" i="283"/>
  <c r="P10" i="283"/>
  <c r="O10" i="283"/>
  <c r="V9" i="283"/>
  <c r="U9" i="283"/>
  <c r="T9" i="283"/>
  <c r="S9" i="283"/>
  <c r="Q9" i="283"/>
  <c r="P9" i="283"/>
  <c r="O9" i="283"/>
  <c r="V8" i="283"/>
  <c r="U8" i="283"/>
  <c r="T8" i="283"/>
  <c r="S8" i="283"/>
  <c r="Q8" i="283"/>
  <c r="P8" i="283"/>
  <c r="O8" i="283"/>
  <c r="V7" i="283"/>
  <c r="U7" i="283"/>
  <c r="T7" i="283"/>
  <c r="S7" i="283"/>
  <c r="Q7" i="283"/>
  <c r="P7" i="283"/>
  <c r="O7" i="283"/>
  <c r="V6" i="283"/>
  <c r="U6" i="283"/>
  <c r="T6" i="283"/>
  <c r="S6" i="283"/>
  <c r="Q6" i="283"/>
  <c r="P6" i="283"/>
  <c r="O6" i="283"/>
  <c r="V5" i="283"/>
  <c r="U5" i="283"/>
  <c r="T5" i="283"/>
  <c r="S5" i="283"/>
  <c r="Q5" i="283"/>
  <c r="P5" i="283"/>
  <c r="O5" i="283"/>
  <c r="V3" i="283"/>
  <c r="U3" i="283"/>
  <c r="T3" i="283"/>
  <c r="S3" i="283"/>
  <c r="Q3" i="283"/>
  <c r="P3" i="283"/>
  <c r="O3" i="283"/>
  <c r="J16" i="279"/>
  <c r="I16" i="279"/>
  <c r="H16" i="279"/>
  <c r="G16" i="279"/>
  <c r="F16" i="279"/>
  <c r="J15" i="279"/>
  <c r="I15" i="279"/>
  <c r="G15" i="279"/>
  <c r="F15" i="279"/>
  <c r="J14" i="279"/>
  <c r="I14" i="279"/>
  <c r="G14" i="279"/>
  <c r="F14" i="279"/>
  <c r="J13" i="279"/>
  <c r="I13" i="279"/>
  <c r="G13" i="279"/>
  <c r="F13" i="279"/>
  <c r="J12" i="279"/>
  <c r="I12" i="279"/>
  <c r="H12" i="279"/>
  <c r="G12" i="279"/>
  <c r="F12" i="279"/>
  <c r="J11" i="279"/>
  <c r="I11" i="279"/>
  <c r="G11" i="279"/>
  <c r="F11" i="279"/>
  <c r="J10" i="279"/>
  <c r="I10" i="279"/>
  <c r="G10" i="279"/>
  <c r="F10" i="279"/>
  <c r="J9" i="279"/>
  <c r="I9" i="279"/>
  <c r="G9" i="279"/>
  <c r="F9" i="279"/>
  <c r="J8" i="279"/>
  <c r="I8" i="279"/>
  <c r="G8" i="279"/>
  <c r="F8" i="279"/>
  <c r="J7" i="279"/>
  <c r="I7" i="279"/>
  <c r="H7" i="279"/>
  <c r="G7" i="279"/>
  <c r="F7" i="279"/>
  <c r="I6" i="279"/>
  <c r="H6" i="279"/>
  <c r="G6" i="279"/>
  <c r="F6" i="279"/>
  <c r="Q11" i="5" l="1"/>
  <c r="Q15" i="5"/>
  <c r="U20" i="5"/>
  <c r="Q23" i="5"/>
  <c r="Q24" i="5"/>
  <c r="W36" i="5"/>
  <c r="R36" i="5"/>
  <c r="V36" i="5"/>
  <c r="Q39" i="5"/>
  <c r="T51" i="5"/>
  <c r="R51" i="5"/>
  <c r="W51" i="5"/>
  <c r="W60" i="5"/>
  <c r="V60" i="5"/>
  <c r="R60" i="5"/>
  <c r="Q64" i="5"/>
  <c r="W66" i="5"/>
  <c r="Q75" i="5"/>
  <c r="T91" i="5"/>
  <c r="V91" i="5"/>
  <c r="T99" i="5"/>
  <c r="V99" i="5"/>
  <c r="W113" i="5"/>
  <c r="R113" i="5"/>
  <c r="Q121" i="5"/>
  <c r="W133" i="5"/>
  <c r="U133" i="5"/>
  <c r="W6" i="5"/>
  <c r="Q8" i="5"/>
  <c r="U12" i="5"/>
  <c r="R15" i="5"/>
  <c r="V20" i="5"/>
  <c r="S21" i="5"/>
  <c r="R23" i="5"/>
  <c r="U28" i="5"/>
  <c r="V31" i="5"/>
  <c r="W48" i="5"/>
  <c r="U48" i="5"/>
  <c r="Q53" i="5"/>
  <c r="S73" i="5"/>
  <c r="W92" i="5"/>
  <c r="R92" i="5"/>
  <c r="V92" i="5"/>
  <c r="R95" i="5"/>
  <c r="W100" i="5"/>
  <c r="R100" i="5"/>
  <c r="V100" i="5"/>
  <c r="T106" i="5"/>
  <c r="S107" i="5"/>
  <c r="V119" i="5"/>
  <c r="S119" i="5"/>
  <c r="S139" i="5"/>
  <c r="V15" i="5"/>
  <c r="V23" i="5"/>
  <c r="S29" i="5"/>
  <c r="T39" i="5"/>
  <c r="R39" i="5"/>
  <c r="W52" i="5"/>
  <c r="U52" i="5"/>
  <c r="W64" i="5"/>
  <c r="R64" i="5"/>
  <c r="V64" i="5"/>
  <c r="T67" i="5"/>
  <c r="V67" i="5"/>
  <c r="BM71" i="5"/>
  <c r="BN71" i="5" s="1"/>
  <c r="BO71" i="5" s="1"/>
  <c r="W72" i="5"/>
  <c r="U72" i="5"/>
  <c r="T75" i="5"/>
  <c r="R75" i="5"/>
  <c r="W75" i="5"/>
  <c r="W121" i="5"/>
  <c r="R121" i="5"/>
  <c r="W14" i="5"/>
  <c r="R20" i="5"/>
  <c r="W22" i="5"/>
  <c r="U36" i="5"/>
  <c r="V51" i="5"/>
  <c r="S58" i="5"/>
  <c r="W58" i="5"/>
  <c r="U60" i="5"/>
  <c r="W68" i="5"/>
  <c r="R68" i="5"/>
  <c r="V68" i="5"/>
  <c r="BN68" i="5"/>
  <c r="BO68" i="5" s="1"/>
  <c r="W88" i="5"/>
  <c r="V88" i="5"/>
  <c r="R88" i="5"/>
  <c r="W96" i="5"/>
  <c r="V96" i="5"/>
  <c r="R96" i="5"/>
  <c r="W111" i="5"/>
  <c r="S111" i="5"/>
  <c r="V113" i="5"/>
  <c r="V133" i="5"/>
  <c r="V144" i="5"/>
  <c r="S144" i="5"/>
  <c r="U44" i="5"/>
  <c r="R50" i="5"/>
  <c r="U56" i="5"/>
  <c r="V83" i="5"/>
  <c r="R104" i="5"/>
  <c r="S115" i="5"/>
  <c r="U125" i="5"/>
  <c r="S126" i="5"/>
  <c r="V129" i="5"/>
  <c r="V142" i="5"/>
  <c r="V146" i="5"/>
  <c r="Q150" i="5"/>
  <c r="Q157" i="5"/>
  <c r="R80" i="5"/>
  <c r="W82" i="5"/>
  <c r="Q83" i="5"/>
  <c r="R84" i="5"/>
  <c r="BN92" i="5"/>
  <c r="BO92" i="5" s="1"/>
  <c r="T94" i="5"/>
  <c r="BN100" i="5"/>
  <c r="BO100" i="5" s="1"/>
  <c r="W135" i="5"/>
  <c r="U150" i="5"/>
  <c r="T7" i="5"/>
  <c r="Q7" i="5"/>
  <c r="W3" i="5"/>
  <c r="V3" i="5"/>
  <c r="Q3" i="5"/>
  <c r="V7" i="5"/>
  <c r="T19" i="5"/>
  <c r="R19" i="5"/>
  <c r="V19" i="5"/>
  <c r="BM22" i="5"/>
  <c r="BN22" i="5" s="1"/>
  <c r="BO22" i="5" s="1"/>
  <c r="BM23" i="5"/>
  <c r="BN23" i="5" s="1"/>
  <c r="BO23" i="5" s="1"/>
  <c r="BM24" i="5"/>
  <c r="BM26" i="5"/>
  <c r="BN26" i="5" s="1"/>
  <c r="BO26" i="5" s="1"/>
  <c r="BM29" i="5"/>
  <c r="W40" i="5"/>
  <c r="U40" i="5"/>
  <c r="R40" i="5"/>
  <c r="V40" i="5"/>
  <c r="BM46" i="5"/>
  <c r="BN46" i="5" s="1"/>
  <c r="BO46" i="5" s="1"/>
  <c r="BM50" i="5"/>
  <c r="BN50" i="5" s="1"/>
  <c r="BO50" i="5" s="1"/>
  <c r="BM51" i="5"/>
  <c r="BN51" i="5" s="1"/>
  <c r="BO51" i="5" s="1"/>
  <c r="BM53" i="5"/>
  <c r="BN53" i="5" s="1"/>
  <c r="BO53" i="5" s="1"/>
  <c r="BM54" i="5"/>
  <c r="BN54" i="5" s="1"/>
  <c r="BO54" i="5" s="1"/>
  <c r="BM61" i="5"/>
  <c r="BN61" i="5" s="1"/>
  <c r="BO61" i="5" s="1"/>
  <c r="BM67" i="5"/>
  <c r="BN67" i="5" s="1"/>
  <c r="BO67" i="5" s="1"/>
  <c r="W85" i="5"/>
  <c r="S85" i="5"/>
  <c r="S93" i="5"/>
  <c r="W93" i="5"/>
  <c r="BM98" i="5"/>
  <c r="BN98" i="5" s="1"/>
  <c r="BO98" i="5" s="1"/>
  <c r="W109" i="5"/>
  <c r="V109" i="5"/>
  <c r="Q109" i="5"/>
  <c r="U109" i="5"/>
  <c r="T109" i="5"/>
  <c r="BM124" i="5"/>
  <c r="BN124" i="5" s="1"/>
  <c r="BO124" i="5" s="1"/>
  <c r="BM158" i="5"/>
  <c r="BN158" i="5" s="1"/>
  <c r="BO158" i="5" s="1"/>
  <c r="S159" i="5"/>
  <c r="T159" i="5"/>
  <c r="BN3" i="5"/>
  <c r="BM5" i="5"/>
  <c r="W16" i="5"/>
  <c r="U16" i="5"/>
  <c r="R16" i="5"/>
  <c r="V16" i="5"/>
  <c r="T27" i="5"/>
  <c r="R27" i="5"/>
  <c r="V27" i="5"/>
  <c r="BM30" i="5"/>
  <c r="BN30" i="5" s="1"/>
  <c r="BO30" i="5" s="1"/>
  <c r="BM31" i="5"/>
  <c r="BN31" i="5" s="1"/>
  <c r="BO31" i="5" s="1"/>
  <c r="BM32" i="5"/>
  <c r="BM33" i="5"/>
  <c r="BN33" i="5" s="1"/>
  <c r="BO33" i="5" s="1"/>
  <c r="BM34" i="5"/>
  <c r="BN34" i="5" s="1"/>
  <c r="BO34" i="5" s="1"/>
  <c r="BM37" i="5"/>
  <c r="BN37" i="5" s="1"/>
  <c r="BO37" i="5" s="1"/>
  <c r="W45" i="5"/>
  <c r="S45" i="5"/>
  <c r="BN52" i="5"/>
  <c r="BO52" i="5" s="1"/>
  <c r="BM62" i="5"/>
  <c r="BM65" i="5"/>
  <c r="BN65" i="5" s="1"/>
  <c r="BO65" i="5" s="1"/>
  <c r="S69" i="5"/>
  <c r="W69" i="5"/>
  <c r="BM74" i="5"/>
  <c r="BN74" i="5" s="1"/>
  <c r="BO74" i="5" s="1"/>
  <c r="BM77" i="5"/>
  <c r="BN77" i="5" s="1"/>
  <c r="BO77" i="5" s="1"/>
  <c r="BM81" i="5"/>
  <c r="BM90" i="5"/>
  <c r="BN90" i="5" s="1"/>
  <c r="BO90" i="5" s="1"/>
  <c r="BM101" i="5"/>
  <c r="BM102" i="5"/>
  <c r="BN102" i="5" s="1"/>
  <c r="BO102" i="5" s="1"/>
  <c r="S110" i="5"/>
  <c r="Q110" i="5"/>
  <c r="BM111" i="5"/>
  <c r="W117" i="5"/>
  <c r="V117" i="5"/>
  <c r="Q117" i="5"/>
  <c r="U117" i="5"/>
  <c r="T117" i="5"/>
  <c r="BM148" i="5"/>
  <c r="BN148" i="5" s="1"/>
  <c r="BO148" i="5" s="1"/>
  <c r="BM149" i="5"/>
  <c r="BN149" i="5" s="1"/>
  <c r="BO149" i="5" s="1"/>
  <c r="BM154" i="5"/>
  <c r="BN154" i="5" s="1"/>
  <c r="BO154" i="5" s="1"/>
  <c r="R3" i="5"/>
  <c r="BM3" i="5"/>
  <c r="BM25" i="5" s="1"/>
  <c r="BM6" i="5"/>
  <c r="BN6" i="5" s="1"/>
  <c r="BO6" i="5" s="1"/>
  <c r="R7" i="5"/>
  <c r="BM7" i="5"/>
  <c r="BN7" i="5" s="1"/>
  <c r="BO7" i="5" s="1"/>
  <c r="BM8" i="5"/>
  <c r="BN8" i="5" s="1"/>
  <c r="BO8" i="5" s="1"/>
  <c r="BM9" i="5"/>
  <c r="BN9" i="5" s="1"/>
  <c r="BO9" i="5" s="1"/>
  <c r="BM10" i="5"/>
  <c r="BN10" i="5" s="1"/>
  <c r="BO10" i="5" s="1"/>
  <c r="BM13" i="5"/>
  <c r="Q19" i="5"/>
  <c r="W24" i="5"/>
  <c r="U24" i="5"/>
  <c r="R24" i="5"/>
  <c r="V24" i="5"/>
  <c r="R30" i="5"/>
  <c r="T35" i="5"/>
  <c r="R35" i="5"/>
  <c r="V35" i="5"/>
  <c r="S37" i="5"/>
  <c r="BM38" i="5"/>
  <c r="BN38" i="5" s="1"/>
  <c r="BO38" i="5" s="1"/>
  <c r="BM39" i="5"/>
  <c r="BN39" i="5" s="1"/>
  <c r="BO39" i="5" s="1"/>
  <c r="Q40" i="5"/>
  <c r="BM40" i="5"/>
  <c r="BN40" i="5" s="1"/>
  <c r="BO40" i="5" s="1"/>
  <c r="BM41" i="5"/>
  <c r="BN41" i="5" s="1"/>
  <c r="BO41" i="5" s="1"/>
  <c r="BM42" i="5"/>
  <c r="BN42" i="5" s="1"/>
  <c r="BO42" i="5" s="1"/>
  <c r="R47" i="5"/>
  <c r="W53" i="5"/>
  <c r="S53" i="5"/>
  <c r="S61" i="5"/>
  <c r="W61" i="5"/>
  <c r="T62" i="5"/>
  <c r="BM66" i="5"/>
  <c r="BN66" i="5" s="1"/>
  <c r="BO66" i="5" s="1"/>
  <c r="R74" i="5"/>
  <c r="BN76" i="5"/>
  <c r="BO76" i="5" s="1"/>
  <c r="BM78" i="5"/>
  <c r="BM82" i="5"/>
  <c r="BN82" i="5" s="1"/>
  <c r="BO82" i="5" s="1"/>
  <c r="BM83" i="5"/>
  <c r="BN83" i="5" s="1"/>
  <c r="BO83" i="5" s="1"/>
  <c r="Q85" i="5"/>
  <c r="BM85" i="5"/>
  <c r="BN85" i="5" s="1"/>
  <c r="BO85" i="5" s="1"/>
  <c r="BM86" i="5"/>
  <c r="BN86" i="5" s="1"/>
  <c r="BO86" i="5" s="1"/>
  <c r="BM87" i="5"/>
  <c r="BN87" i="5" s="1"/>
  <c r="BO87" i="5" s="1"/>
  <c r="R90" i="5"/>
  <c r="Q93" i="5"/>
  <c r="BM93" i="5"/>
  <c r="BM99" i="5"/>
  <c r="BN99" i="5" s="1"/>
  <c r="BO99" i="5" s="1"/>
  <c r="BM103" i="5"/>
  <c r="BN103" i="5" s="1"/>
  <c r="BO103" i="5" s="1"/>
  <c r="R109" i="5"/>
  <c r="S118" i="5"/>
  <c r="Q118" i="5"/>
  <c r="BM122" i="5"/>
  <c r="BN122" i="5" s="1"/>
  <c r="BO122" i="5" s="1"/>
  <c r="T123" i="5"/>
  <c r="S123" i="5"/>
  <c r="BN130" i="5"/>
  <c r="BO130" i="5" s="1"/>
  <c r="BM145" i="5"/>
  <c r="BN145" i="5" s="1"/>
  <c r="BO145" i="5" s="1"/>
  <c r="S152" i="5"/>
  <c r="R152" i="5"/>
  <c r="W152" i="5"/>
  <c r="BM156" i="5"/>
  <c r="T3" i="5"/>
  <c r="R6" i="5"/>
  <c r="U7" i="5"/>
  <c r="W8" i="5"/>
  <c r="U8" i="5"/>
  <c r="T8" i="5"/>
  <c r="T11" i="5"/>
  <c r="R11" i="5"/>
  <c r="V11" i="5"/>
  <c r="S13" i="5"/>
  <c r="BM14" i="5"/>
  <c r="BN14" i="5" s="1"/>
  <c r="BO14" i="5" s="1"/>
  <c r="BM15" i="5"/>
  <c r="BN15" i="5" s="1"/>
  <c r="BO15" i="5" s="1"/>
  <c r="Q16" i="5"/>
  <c r="BM16" i="5"/>
  <c r="BN16" i="5" s="1"/>
  <c r="BO16" i="5" s="1"/>
  <c r="BM17" i="5"/>
  <c r="BN17" i="5" s="1"/>
  <c r="BO17" i="5" s="1"/>
  <c r="BM18" i="5"/>
  <c r="BN18" i="5" s="1"/>
  <c r="BO18" i="5" s="1"/>
  <c r="U19" i="5"/>
  <c r="BM21" i="5"/>
  <c r="BN21" i="5" s="1"/>
  <c r="BO21" i="5" s="1"/>
  <c r="Q27" i="5"/>
  <c r="W30" i="5"/>
  <c r="W32" i="5"/>
  <c r="U32" i="5"/>
  <c r="R32" i="5"/>
  <c r="V32" i="5"/>
  <c r="BN36" i="5"/>
  <c r="BO36" i="5" s="1"/>
  <c r="R38" i="5"/>
  <c r="T40" i="5"/>
  <c r="T43" i="5"/>
  <c r="R43" i="5"/>
  <c r="V43" i="5"/>
  <c r="Q45" i="5"/>
  <c r="BM45" i="5"/>
  <c r="BM49" i="5"/>
  <c r="BN49" i="5" s="1"/>
  <c r="BO49" i="5" s="1"/>
  <c r="S57" i="5"/>
  <c r="BM58" i="5"/>
  <c r="BN58" i="5" s="1"/>
  <c r="BO58" i="5" s="1"/>
  <c r="R63" i="5"/>
  <c r="R66" i="5"/>
  <c r="Q69" i="5"/>
  <c r="BM69" i="5"/>
  <c r="BN69" i="5" s="1"/>
  <c r="BO69" i="5" s="1"/>
  <c r="BM70" i="5"/>
  <c r="BN70" i="5" s="1"/>
  <c r="BO70" i="5" s="1"/>
  <c r="W74" i="5"/>
  <c r="W77" i="5"/>
  <c r="S77" i="5"/>
  <c r="T78" i="5"/>
  <c r="R82" i="5"/>
  <c r="BN84" i="5"/>
  <c r="BO84" i="5" s="1"/>
  <c r="U85" i="5"/>
  <c r="W90" i="5"/>
  <c r="U93" i="5"/>
  <c r="BM94" i="5"/>
  <c r="BN94" i="5" s="1"/>
  <c r="BO94" i="5" s="1"/>
  <c r="BM97" i="5"/>
  <c r="S101" i="5"/>
  <c r="W101" i="5"/>
  <c r="S105" i="5"/>
  <c r="BM115" i="5"/>
  <c r="BN115" i="5" s="1"/>
  <c r="BO115" i="5" s="1"/>
  <c r="R117" i="5"/>
  <c r="BM132" i="5"/>
  <c r="BN132" i="5" s="1"/>
  <c r="BO132" i="5" s="1"/>
  <c r="W137" i="5"/>
  <c r="R137" i="5"/>
  <c r="V137" i="5"/>
  <c r="Q137" i="5"/>
  <c r="U137" i="5"/>
  <c r="BM143" i="5"/>
  <c r="BN143" i="5" s="1"/>
  <c r="BO143" i="5" s="1"/>
  <c r="BM147" i="5"/>
  <c r="BM152" i="5"/>
  <c r="BM153" i="5"/>
  <c r="BN153" i="5" s="1"/>
  <c r="BO153" i="5" s="1"/>
  <c r="W162" i="5"/>
  <c r="V162" i="5"/>
  <c r="Q162" i="5"/>
  <c r="U162" i="5"/>
  <c r="T162" i="5"/>
  <c r="R162" i="5"/>
  <c r="T12" i="5"/>
  <c r="BM12" i="5"/>
  <c r="BN12" i="5" s="1"/>
  <c r="BO12" i="5" s="1"/>
  <c r="U15" i="5"/>
  <c r="T20" i="5"/>
  <c r="BM20" i="5"/>
  <c r="BN20" i="5" s="1"/>
  <c r="BO20" i="5" s="1"/>
  <c r="U23" i="5"/>
  <c r="T28" i="5"/>
  <c r="BM28" i="5"/>
  <c r="BN28" i="5" s="1"/>
  <c r="BO28" i="5" s="1"/>
  <c r="U31" i="5"/>
  <c r="T36" i="5"/>
  <c r="BM36" i="5"/>
  <c r="U39" i="5"/>
  <c r="T44" i="5"/>
  <c r="BM44" i="5"/>
  <c r="BN44" i="5" s="1"/>
  <c r="BO44" i="5" s="1"/>
  <c r="BN45" i="5"/>
  <c r="BO45" i="5" s="1"/>
  <c r="BM47" i="5"/>
  <c r="BN47" i="5" s="1"/>
  <c r="BO47" i="5" s="1"/>
  <c r="Q48" i="5"/>
  <c r="V48" i="5"/>
  <c r="U51" i="5"/>
  <c r="Q52" i="5"/>
  <c r="V52" i="5"/>
  <c r="T56" i="5"/>
  <c r="BM56" i="5"/>
  <c r="BN56" i="5" s="1"/>
  <c r="BO56" i="5" s="1"/>
  <c r="Q59" i="5"/>
  <c r="W59" i="5"/>
  <c r="T60" i="5"/>
  <c r="BN62" i="5"/>
  <c r="BO62" i="5" s="1"/>
  <c r="T64" i="5"/>
  <c r="BM64" i="5"/>
  <c r="BN64" i="5" s="1"/>
  <c r="BO64" i="5" s="1"/>
  <c r="Q67" i="5"/>
  <c r="W67" i="5"/>
  <c r="T68" i="5"/>
  <c r="Q72" i="5"/>
  <c r="V72" i="5"/>
  <c r="BM73" i="5"/>
  <c r="BN73" i="5" s="1"/>
  <c r="BO73" i="5" s="1"/>
  <c r="U75" i="5"/>
  <c r="BM75" i="5"/>
  <c r="BN75" i="5" s="1"/>
  <c r="BO75" i="5" s="1"/>
  <c r="Q76" i="5"/>
  <c r="V76" i="5"/>
  <c r="BM79" i="5"/>
  <c r="BN79" i="5" s="1"/>
  <c r="BO79" i="5" s="1"/>
  <c r="Q80" i="5"/>
  <c r="V80" i="5"/>
  <c r="U83" i="5"/>
  <c r="Q84" i="5"/>
  <c r="V84" i="5"/>
  <c r="T88" i="5"/>
  <c r="BM88" i="5"/>
  <c r="BN88" i="5" s="1"/>
  <c r="BO88" i="5" s="1"/>
  <c r="Q91" i="5"/>
  <c r="W91" i="5"/>
  <c r="T92" i="5"/>
  <c r="T96" i="5"/>
  <c r="BM96" i="5"/>
  <c r="BN96" i="5" s="1"/>
  <c r="BO96" i="5" s="1"/>
  <c r="Q99" i="5"/>
  <c r="W99" i="5"/>
  <c r="T100" i="5"/>
  <c r="Q104" i="5"/>
  <c r="V104" i="5"/>
  <c r="BM105" i="5"/>
  <c r="BN105" i="5" s="1"/>
  <c r="BO105" i="5" s="1"/>
  <c r="BM107" i="5"/>
  <c r="BN107" i="5" s="1"/>
  <c r="BO107" i="5" s="1"/>
  <c r="BM108" i="5"/>
  <c r="BN108" i="5" s="1"/>
  <c r="BO108" i="5" s="1"/>
  <c r="BM112" i="5"/>
  <c r="BN112" i="5" s="1"/>
  <c r="BO112" i="5" s="1"/>
  <c r="BM116" i="5"/>
  <c r="BN116" i="5" s="1"/>
  <c r="BO116" i="5" s="1"/>
  <c r="BM119" i="5"/>
  <c r="BN119" i="5" s="1"/>
  <c r="BO119" i="5" s="1"/>
  <c r="S127" i="5"/>
  <c r="R127" i="5"/>
  <c r="T131" i="5"/>
  <c r="BM135" i="5"/>
  <c r="BN135" i="5" s="1"/>
  <c r="BO135" i="5" s="1"/>
  <c r="BM136" i="5"/>
  <c r="BN136" i="5" s="1"/>
  <c r="BO136" i="5" s="1"/>
  <c r="W154" i="5"/>
  <c r="R154" i="5"/>
  <c r="V154" i="5"/>
  <c r="Q154" i="5"/>
  <c r="U155" i="5"/>
  <c r="BN156" i="5"/>
  <c r="BO156" i="5" s="1"/>
  <c r="BM162" i="5"/>
  <c r="BN162" i="5" s="1"/>
  <c r="BO162" i="5" s="1"/>
  <c r="BN5" i="5"/>
  <c r="BO5" i="5" s="1"/>
  <c r="BN13" i="5"/>
  <c r="BO13" i="5" s="1"/>
  <c r="BN29" i="5"/>
  <c r="BO29" i="5" s="1"/>
  <c r="T48" i="5"/>
  <c r="BM48" i="5"/>
  <c r="BN48" i="5" s="1"/>
  <c r="BO48" i="5" s="1"/>
  <c r="T52" i="5"/>
  <c r="BM57" i="5"/>
  <c r="BN57" i="5" s="1"/>
  <c r="BO57" i="5" s="1"/>
  <c r="U59" i="5"/>
  <c r="BM59" i="5"/>
  <c r="BN59" i="5" s="1"/>
  <c r="BO59" i="5" s="1"/>
  <c r="BM63" i="5"/>
  <c r="BN63" i="5" s="1"/>
  <c r="BO63" i="5" s="1"/>
  <c r="U67" i="5"/>
  <c r="T72" i="5"/>
  <c r="BM72" i="5"/>
  <c r="BN72" i="5" s="1"/>
  <c r="BO72" i="5" s="1"/>
  <c r="T76" i="5"/>
  <c r="BN78" i="5"/>
  <c r="BO78" i="5" s="1"/>
  <c r="T80" i="5"/>
  <c r="BM80" i="5"/>
  <c r="BN80" i="5" s="1"/>
  <c r="BO80" i="5" s="1"/>
  <c r="T84" i="5"/>
  <c r="BM89" i="5"/>
  <c r="BN89" i="5" s="1"/>
  <c r="BO89" i="5" s="1"/>
  <c r="U91" i="5"/>
  <c r="BM91" i="5"/>
  <c r="BN91" i="5" s="1"/>
  <c r="BO91" i="5" s="1"/>
  <c r="BN93" i="5"/>
  <c r="BO93" i="5" s="1"/>
  <c r="BM95" i="5"/>
  <c r="BN95" i="5" s="1"/>
  <c r="BO95" i="5" s="1"/>
  <c r="U99" i="5"/>
  <c r="T104" i="5"/>
  <c r="BM104" i="5"/>
  <c r="BN104" i="5" s="1"/>
  <c r="BO104" i="5" s="1"/>
  <c r="BM106" i="5"/>
  <c r="BN106" i="5" s="1"/>
  <c r="BO106" i="5" s="1"/>
  <c r="BM109" i="5"/>
  <c r="BN109" i="5" s="1"/>
  <c r="BO109" i="5" s="1"/>
  <c r="BM110" i="5"/>
  <c r="BN111" i="5"/>
  <c r="BO111" i="5" s="1"/>
  <c r="BM117" i="5"/>
  <c r="BN117" i="5" s="1"/>
  <c r="BO117" i="5" s="1"/>
  <c r="BM118" i="5"/>
  <c r="BM123" i="5"/>
  <c r="BN123" i="5" s="1"/>
  <c r="BO123" i="5" s="1"/>
  <c r="BM127" i="5"/>
  <c r="BN127" i="5" s="1"/>
  <c r="BO127" i="5" s="1"/>
  <c r="BM128" i="5"/>
  <c r="BN128" i="5" s="1"/>
  <c r="BO128" i="5" s="1"/>
  <c r="BM130" i="5"/>
  <c r="S135" i="5"/>
  <c r="R135" i="5"/>
  <c r="BM139" i="5"/>
  <c r="BM140" i="5"/>
  <c r="BN140" i="5" s="1"/>
  <c r="BO140" i="5" s="1"/>
  <c r="BM141" i="5"/>
  <c r="BN141" i="5" s="1"/>
  <c r="BO141" i="5" s="1"/>
  <c r="BM144" i="5"/>
  <c r="U147" i="5"/>
  <c r="Q147" i="5"/>
  <c r="BM155" i="5"/>
  <c r="BM157" i="5"/>
  <c r="BN157" i="5" s="1"/>
  <c r="BO157" i="5" s="1"/>
  <c r="W158" i="5"/>
  <c r="R158" i="5"/>
  <c r="V158" i="5"/>
  <c r="Q158" i="5"/>
  <c r="BM161" i="5"/>
  <c r="BN161" i="5" s="1"/>
  <c r="BO161" i="5" s="1"/>
  <c r="V111" i="5"/>
  <c r="T113" i="5"/>
  <c r="BN114" i="5"/>
  <c r="BO114" i="5" s="1"/>
  <c r="T121" i="5"/>
  <c r="T125" i="5"/>
  <c r="R129" i="5"/>
  <c r="R133" i="5"/>
  <c r="BM138" i="5"/>
  <c r="BN138" i="5" s="1"/>
  <c r="BO138" i="5" s="1"/>
  <c r="R142" i="5"/>
  <c r="R146" i="5"/>
  <c r="T150" i="5"/>
  <c r="BM150" i="5"/>
  <c r="BN150" i="5" s="1"/>
  <c r="BO150" i="5" s="1"/>
  <c r="BM159" i="5"/>
  <c r="S160" i="5"/>
  <c r="U113" i="5"/>
  <c r="BM113" i="5"/>
  <c r="BN113" i="5" s="1"/>
  <c r="BO113" i="5" s="1"/>
  <c r="BM114" i="5"/>
  <c r="BM120" i="5"/>
  <c r="BN120" i="5" s="1"/>
  <c r="BO120" i="5" s="1"/>
  <c r="U121" i="5"/>
  <c r="BM121" i="5"/>
  <c r="BN121" i="5" s="1"/>
  <c r="BO121" i="5" s="1"/>
  <c r="BM126" i="5"/>
  <c r="T129" i="5"/>
  <c r="BM131" i="5"/>
  <c r="BN131" i="5" s="1"/>
  <c r="BO131" i="5" s="1"/>
  <c r="T133" i="5"/>
  <c r="BM134" i="5"/>
  <c r="BN134" i="5" s="1"/>
  <c r="BO134" i="5" s="1"/>
  <c r="T142" i="5"/>
  <c r="BM142" i="5"/>
  <c r="BN142" i="5" s="1"/>
  <c r="BO142" i="5" s="1"/>
  <c r="T146" i="5"/>
  <c r="BM146" i="5"/>
  <c r="BN146" i="5" s="1"/>
  <c r="BO146" i="5" s="1"/>
  <c r="BM151" i="5"/>
  <c r="BN151" i="5" s="1"/>
  <c r="BO151" i="5" s="1"/>
  <c r="BM160" i="5"/>
  <c r="BM163" i="5"/>
  <c r="BN163" i="5" s="1"/>
  <c r="BO163" i="5" s="1"/>
  <c r="V9" i="5"/>
  <c r="R9" i="5"/>
  <c r="U9" i="5"/>
  <c r="Q9" i="5"/>
  <c r="W9" i="5"/>
  <c r="V17" i="5"/>
  <c r="R17" i="5"/>
  <c r="U17" i="5"/>
  <c r="Q17" i="5"/>
  <c r="W17" i="5"/>
  <c r="V25" i="5"/>
  <c r="R25" i="5"/>
  <c r="U25" i="5"/>
  <c r="Q25" i="5"/>
  <c r="W25" i="5"/>
  <c r="V33" i="5"/>
  <c r="R33" i="5"/>
  <c r="U33" i="5"/>
  <c r="Q33" i="5"/>
  <c r="W33" i="5"/>
  <c r="V41" i="5"/>
  <c r="R41" i="5"/>
  <c r="U41" i="5"/>
  <c r="Q41" i="5"/>
  <c r="W41" i="5"/>
  <c r="U54" i="5"/>
  <c r="Q54" i="5"/>
  <c r="S54" i="5"/>
  <c r="W54" i="5"/>
  <c r="R54" i="5"/>
  <c r="T55" i="5"/>
  <c r="V55" i="5"/>
  <c r="Q55" i="5"/>
  <c r="U55" i="5"/>
  <c r="W55" i="5"/>
  <c r="U70" i="5"/>
  <c r="Q70" i="5"/>
  <c r="S70" i="5"/>
  <c r="W70" i="5"/>
  <c r="R70" i="5"/>
  <c r="T71" i="5"/>
  <c r="V71" i="5"/>
  <c r="Q71" i="5"/>
  <c r="U71" i="5"/>
  <c r="W71" i="5"/>
  <c r="U86" i="5"/>
  <c r="Q86" i="5"/>
  <c r="S86" i="5"/>
  <c r="W86" i="5"/>
  <c r="R86" i="5"/>
  <c r="T87" i="5"/>
  <c r="V87" i="5"/>
  <c r="Q87" i="5"/>
  <c r="U87" i="5"/>
  <c r="W87" i="5"/>
  <c r="U102" i="5"/>
  <c r="Q102" i="5"/>
  <c r="S102" i="5"/>
  <c r="W102" i="5"/>
  <c r="R102" i="5"/>
  <c r="T103" i="5"/>
  <c r="V103" i="5"/>
  <c r="Q103" i="5"/>
  <c r="U103" i="5"/>
  <c r="W103" i="5"/>
  <c r="V114" i="5"/>
  <c r="R114" i="5"/>
  <c r="S114" i="5"/>
  <c r="Q114" i="5"/>
  <c r="W114" i="5"/>
  <c r="T149" i="5"/>
  <c r="U149" i="5"/>
  <c r="R149" i="5"/>
  <c r="S149" i="5"/>
  <c r="Q149" i="5"/>
  <c r="W149" i="5"/>
  <c r="U10" i="5"/>
  <c r="Q10" i="5"/>
  <c r="T10" i="5"/>
  <c r="V10" i="5"/>
  <c r="U18" i="5"/>
  <c r="Q18" i="5"/>
  <c r="T18" i="5"/>
  <c r="V18" i="5"/>
  <c r="U26" i="5"/>
  <c r="Q26" i="5"/>
  <c r="T26" i="5"/>
  <c r="V26" i="5"/>
  <c r="U34" i="5"/>
  <c r="Q34" i="5"/>
  <c r="T34" i="5"/>
  <c r="V34" i="5"/>
  <c r="U42" i="5"/>
  <c r="Q42" i="5"/>
  <c r="T42" i="5"/>
  <c r="V42" i="5"/>
  <c r="V49" i="5"/>
  <c r="R49" i="5"/>
  <c r="W49" i="5"/>
  <c r="Q49" i="5"/>
  <c r="U49" i="5"/>
  <c r="V65" i="5"/>
  <c r="R65" i="5"/>
  <c r="W65" i="5"/>
  <c r="Q65" i="5"/>
  <c r="U65" i="5"/>
  <c r="V81" i="5"/>
  <c r="R81" i="5"/>
  <c r="W81" i="5"/>
  <c r="Q81" i="5"/>
  <c r="U81" i="5"/>
  <c r="V97" i="5"/>
  <c r="R97" i="5"/>
  <c r="W97" i="5"/>
  <c r="Q97" i="5"/>
  <c r="U97" i="5"/>
  <c r="U140" i="5"/>
  <c r="Q140" i="5"/>
  <c r="W140" i="5"/>
  <c r="R140" i="5"/>
  <c r="S140" i="5"/>
  <c r="V140" i="5"/>
  <c r="T140" i="5"/>
  <c r="N7" i="1"/>
  <c r="V5" i="5"/>
  <c r="R5" i="5"/>
  <c r="U5" i="5"/>
  <c r="Q5" i="5"/>
  <c r="W5" i="5"/>
  <c r="S9" i="5"/>
  <c r="W10" i="5"/>
  <c r="V13" i="5"/>
  <c r="R13" i="5"/>
  <c r="U13" i="5"/>
  <c r="Q13" i="5"/>
  <c r="W13" i="5"/>
  <c r="S17" i="5"/>
  <c r="W18" i="5"/>
  <c r="V21" i="5"/>
  <c r="R21" i="5"/>
  <c r="U21" i="5"/>
  <c r="Q21" i="5"/>
  <c r="W21" i="5"/>
  <c r="BN24" i="5"/>
  <c r="BO24" i="5" s="1"/>
  <c r="S25" i="5"/>
  <c r="W26" i="5"/>
  <c r="V29" i="5"/>
  <c r="R29" i="5"/>
  <c r="U29" i="5"/>
  <c r="Q29" i="5"/>
  <c r="W29" i="5"/>
  <c r="BN32" i="5"/>
  <c r="BO32" i="5" s="1"/>
  <c r="S33" i="5"/>
  <c r="W34" i="5"/>
  <c r="V37" i="5"/>
  <c r="R37" i="5"/>
  <c r="U37" i="5"/>
  <c r="Q37" i="5"/>
  <c r="W37" i="5"/>
  <c r="S41" i="5"/>
  <c r="W42" i="5"/>
  <c r="U46" i="5"/>
  <c r="Q46" i="5"/>
  <c r="S46" i="5"/>
  <c r="W46" i="5"/>
  <c r="R46" i="5"/>
  <c r="T47" i="5"/>
  <c r="V47" i="5"/>
  <c r="Q47" i="5"/>
  <c r="U47" i="5"/>
  <c r="W47" i="5"/>
  <c r="T54" i="5"/>
  <c r="R55" i="5"/>
  <c r="U62" i="5"/>
  <c r="Q62" i="5"/>
  <c r="S62" i="5"/>
  <c r="W62" i="5"/>
  <c r="R62" i="5"/>
  <c r="T63" i="5"/>
  <c r="V63" i="5"/>
  <c r="Q63" i="5"/>
  <c r="U63" i="5"/>
  <c r="W63" i="5"/>
  <c r="T70" i="5"/>
  <c r="R71" i="5"/>
  <c r="U78" i="5"/>
  <c r="Q78" i="5"/>
  <c r="S78" i="5"/>
  <c r="W78" i="5"/>
  <c r="R78" i="5"/>
  <c r="T79" i="5"/>
  <c r="V79" i="5"/>
  <c r="Q79" i="5"/>
  <c r="U79" i="5"/>
  <c r="W79" i="5"/>
  <c r="T86" i="5"/>
  <c r="R87" i="5"/>
  <c r="U94" i="5"/>
  <c r="Q94" i="5"/>
  <c r="S94" i="5"/>
  <c r="W94" i="5"/>
  <c r="R94" i="5"/>
  <c r="T95" i="5"/>
  <c r="V95" i="5"/>
  <c r="Q95" i="5"/>
  <c r="U95" i="5"/>
  <c r="W95" i="5"/>
  <c r="T102" i="5"/>
  <c r="R103" i="5"/>
  <c r="T114" i="5"/>
  <c r="V149" i="5"/>
  <c r="U6" i="5"/>
  <c r="Q6" i="5"/>
  <c r="T6" i="5"/>
  <c r="V6" i="5"/>
  <c r="T9" i="5"/>
  <c r="R10" i="5"/>
  <c r="U14" i="5"/>
  <c r="Q14" i="5"/>
  <c r="T14" i="5"/>
  <c r="V14" i="5"/>
  <c r="T17" i="5"/>
  <c r="R18" i="5"/>
  <c r="U22" i="5"/>
  <c r="Q22" i="5"/>
  <c r="T22" i="5"/>
  <c r="V22" i="5"/>
  <c r="T25" i="5"/>
  <c r="BN25" i="5"/>
  <c r="BO25" i="5" s="1"/>
  <c r="R26" i="5"/>
  <c r="U30" i="5"/>
  <c r="Q30" i="5"/>
  <c r="T30" i="5"/>
  <c r="V30" i="5"/>
  <c r="T33" i="5"/>
  <c r="R34" i="5"/>
  <c r="U38" i="5"/>
  <c r="Q38" i="5"/>
  <c r="T38" i="5"/>
  <c r="V38" i="5"/>
  <c r="T41" i="5"/>
  <c r="R42" i="5"/>
  <c r="S49" i="5"/>
  <c r="V54" i="5"/>
  <c r="S55" i="5"/>
  <c r="V57" i="5"/>
  <c r="R57" i="5"/>
  <c r="W57" i="5"/>
  <c r="Q57" i="5"/>
  <c r="U57" i="5"/>
  <c r="S65" i="5"/>
  <c r="V70" i="5"/>
  <c r="S71" i="5"/>
  <c r="V73" i="5"/>
  <c r="R73" i="5"/>
  <c r="W73" i="5"/>
  <c r="Q73" i="5"/>
  <c r="U73" i="5"/>
  <c r="S81" i="5"/>
  <c r="V86" i="5"/>
  <c r="S87" i="5"/>
  <c r="V89" i="5"/>
  <c r="R89" i="5"/>
  <c r="W89" i="5"/>
  <c r="Q89" i="5"/>
  <c r="U89" i="5"/>
  <c r="S97" i="5"/>
  <c r="BN101" i="5"/>
  <c r="BO101" i="5" s="1"/>
  <c r="V102" i="5"/>
  <c r="S103" i="5"/>
  <c r="V105" i="5"/>
  <c r="R105" i="5"/>
  <c r="W105" i="5"/>
  <c r="Q105" i="5"/>
  <c r="U105" i="5"/>
  <c r="V106" i="5"/>
  <c r="R106" i="5"/>
  <c r="S106" i="5"/>
  <c r="Q106" i="5"/>
  <c r="W106" i="5"/>
  <c r="T108" i="5"/>
  <c r="U108" i="5"/>
  <c r="W108" i="5"/>
  <c r="Q108" i="5"/>
  <c r="V108" i="5"/>
  <c r="T112" i="5"/>
  <c r="W112" i="5"/>
  <c r="R112" i="5"/>
  <c r="Q112" i="5"/>
  <c r="V112" i="5"/>
  <c r="U114" i="5"/>
  <c r="V151" i="5"/>
  <c r="R151" i="5"/>
  <c r="U151" i="5"/>
  <c r="Q151" i="5"/>
  <c r="T151" i="5"/>
  <c r="S151" i="5"/>
  <c r="BN160" i="5"/>
  <c r="BO160" i="5" s="1"/>
  <c r="T116" i="5"/>
  <c r="U116" i="5"/>
  <c r="S116" i="5"/>
  <c r="T120" i="5"/>
  <c r="W120" i="5"/>
  <c r="R120" i="5"/>
  <c r="U120" i="5"/>
  <c r="V122" i="5"/>
  <c r="R122" i="5"/>
  <c r="S122" i="5"/>
  <c r="U122" i="5"/>
  <c r="T124" i="5"/>
  <c r="U124" i="5"/>
  <c r="S124" i="5"/>
  <c r="T128" i="5"/>
  <c r="W128" i="5"/>
  <c r="R128" i="5"/>
  <c r="U128" i="5"/>
  <c r="V130" i="5"/>
  <c r="R130" i="5"/>
  <c r="S130" i="5"/>
  <c r="U130" i="5"/>
  <c r="T132" i="5"/>
  <c r="U132" i="5"/>
  <c r="S132" i="5"/>
  <c r="T136" i="5"/>
  <c r="W136" i="5"/>
  <c r="R136" i="5"/>
  <c r="U136" i="5"/>
  <c r="V138" i="5"/>
  <c r="R138" i="5"/>
  <c r="S138" i="5"/>
  <c r="U138" i="5"/>
  <c r="T141" i="5"/>
  <c r="U141" i="5"/>
  <c r="R141" i="5"/>
  <c r="V141" i="5"/>
  <c r="V143" i="5"/>
  <c r="R143" i="5"/>
  <c r="U143" i="5"/>
  <c r="Q143" i="5"/>
  <c r="W143" i="5"/>
  <c r="BN152" i="5"/>
  <c r="BO152" i="5" s="1"/>
  <c r="T161" i="5"/>
  <c r="W161" i="5"/>
  <c r="R161" i="5"/>
  <c r="S161" i="5"/>
  <c r="V161" i="5"/>
  <c r="V163" i="5"/>
  <c r="R163" i="5"/>
  <c r="S163" i="5"/>
  <c r="T163" i="5"/>
  <c r="W163" i="5"/>
  <c r="S7" i="5"/>
  <c r="W7" i="5"/>
  <c r="S11" i="5"/>
  <c r="W11" i="5"/>
  <c r="S15" i="5"/>
  <c r="W15" i="5"/>
  <c r="S19" i="5"/>
  <c r="W19" i="5"/>
  <c r="S23" i="5"/>
  <c r="W23" i="5"/>
  <c r="S27" i="5"/>
  <c r="W27" i="5"/>
  <c r="S31" i="5"/>
  <c r="W31" i="5"/>
  <c r="S35" i="5"/>
  <c r="W35" i="5"/>
  <c r="S39" i="5"/>
  <c r="W39" i="5"/>
  <c r="S43" i="5"/>
  <c r="W43" i="5"/>
  <c r="U50" i="5"/>
  <c r="Q50" i="5"/>
  <c r="T50" i="5"/>
  <c r="U58" i="5"/>
  <c r="Q58" i="5"/>
  <c r="T58" i="5"/>
  <c r="U66" i="5"/>
  <c r="Q66" i="5"/>
  <c r="T66" i="5"/>
  <c r="U74" i="5"/>
  <c r="Q74" i="5"/>
  <c r="T74" i="5"/>
  <c r="U82" i="5"/>
  <c r="Q82" i="5"/>
  <c r="T82" i="5"/>
  <c r="U90" i="5"/>
  <c r="Q90" i="5"/>
  <c r="T90" i="5"/>
  <c r="U98" i="5"/>
  <c r="Q98" i="5"/>
  <c r="T98" i="5"/>
  <c r="U107" i="5"/>
  <c r="Q107" i="5"/>
  <c r="W107" i="5"/>
  <c r="R107" i="5"/>
  <c r="V107" i="5"/>
  <c r="V110" i="5"/>
  <c r="R110" i="5"/>
  <c r="U110" i="5"/>
  <c r="T110" i="5"/>
  <c r="U115" i="5"/>
  <c r="Q115" i="5"/>
  <c r="W115" i="5"/>
  <c r="R115" i="5"/>
  <c r="V115" i="5"/>
  <c r="V116" i="5"/>
  <c r="V118" i="5"/>
  <c r="R118" i="5"/>
  <c r="U118" i="5"/>
  <c r="T118" i="5"/>
  <c r="V120" i="5"/>
  <c r="W122" i="5"/>
  <c r="U123" i="5"/>
  <c r="Q123" i="5"/>
  <c r="W123" i="5"/>
  <c r="R123" i="5"/>
  <c r="V123" i="5"/>
  <c r="V124" i="5"/>
  <c r="V126" i="5"/>
  <c r="R126" i="5"/>
  <c r="U126" i="5"/>
  <c r="T126" i="5"/>
  <c r="V128" i="5"/>
  <c r="W130" i="5"/>
  <c r="U131" i="5"/>
  <c r="Q131" i="5"/>
  <c r="W131" i="5"/>
  <c r="R131" i="5"/>
  <c r="V131" i="5"/>
  <c r="V132" i="5"/>
  <c r="V134" i="5"/>
  <c r="R134" i="5"/>
  <c r="U134" i="5"/>
  <c r="T134" i="5"/>
  <c r="V136" i="5"/>
  <c r="W138" i="5"/>
  <c r="U139" i="5"/>
  <c r="Q139" i="5"/>
  <c r="W139" i="5"/>
  <c r="R139" i="5"/>
  <c r="V139" i="5"/>
  <c r="W141" i="5"/>
  <c r="BN144" i="5"/>
  <c r="BO144" i="5" s="1"/>
  <c r="T153" i="5"/>
  <c r="W153" i="5"/>
  <c r="R153" i="5"/>
  <c r="S153" i="5"/>
  <c r="V153" i="5"/>
  <c r="V155" i="5"/>
  <c r="R155" i="5"/>
  <c r="S155" i="5"/>
  <c r="T155" i="5"/>
  <c r="W155" i="5"/>
  <c r="U156" i="5"/>
  <c r="Q156" i="5"/>
  <c r="W156" i="5"/>
  <c r="R156" i="5"/>
  <c r="S156" i="5"/>
  <c r="BN159" i="5"/>
  <c r="BO159" i="5" s="1"/>
  <c r="S3" i="5"/>
  <c r="S8" i="5"/>
  <c r="S12" i="5"/>
  <c r="S16" i="5"/>
  <c r="S20" i="5"/>
  <c r="S24" i="5"/>
  <c r="S28" i="5"/>
  <c r="S32" i="5"/>
  <c r="S36" i="5"/>
  <c r="S40" i="5"/>
  <c r="S44" i="5"/>
  <c r="V45" i="5"/>
  <c r="R45" i="5"/>
  <c r="T45" i="5"/>
  <c r="V50" i="5"/>
  <c r="S51" i="5"/>
  <c r="V53" i="5"/>
  <c r="R53" i="5"/>
  <c r="T53" i="5"/>
  <c r="V58" i="5"/>
  <c r="S59" i="5"/>
  <c r="V61" i="5"/>
  <c r="R61" i="5"/>
  <c r="T61" i="5"/>
  <c r="V66" i="5"/>
  <c r="S67" i="5"/>
  <c r="V69" i="5"/>
  <c r="R69" i="5"/>
  <c r="T69" i="5"/>
  <c r="V74" i="5"/>
  <c r="S75" i="5"/>
  <c r="V77" i="5"/>
  <c r="R77" i="5"/>
  <c r="T77" i="5"/>
  <c r="BN81" i="5"/>
  <c r="BO81" i="5" s="1"/>
  <c r="V82" i="5"/>
  <c r="S83" i="5"/>
  <c r="V85" i="5"/>
  <c r="R85" i="5"/>
  <c r="T85" i="5"/>
  <c r="V90" i="5"/>
  <c r="S91" i="5"/>
  <c r="V93" i="5"/>
  <c r="R93" i="5"/>
  <c r="T93" i="5"/>
  <c r="BN97" i="5"/>
  <c r="BO97" i="5" s="1"/>
  <c r="V98" i="5"/>
  <c r="S99" i="5"/>
  <c r="V101" i="5"/>
  <c r="R101" i="5"/>
  <c r="T101" i="5"/>
  <c r="W110" i="5"/>
  <c r="BN110" i="5"/>
  <c r="BO110" i="5" s="1"/>
  <c r="Q116" i="5"/>
  <c r="W116" i="5"/>
  <c r="W118" i="5"/>
  <c r="BN118" i="5"/>
  <c r="BO118" i="5" s="1"/>
  <c r="Q120" i="5"/>
  <c r="Q122" i="5"/>
  <c r="Q124" i="5"/>
  <c r="W124" i="5"/>
  <c r="W126" i="5"/>
  <c r="BN126" i="5"/>
  <c r="BO126" i="5" s="1"/>
  <c r="Q128" i="5"/>
  <c r="BN129" i="5"/>
  <c r="BO129" i="5" s="1"/>
  <c r="Q130" i="5"/>
  <c r="Q132" i="5"/>
  <c r="W132" i="5"/>
  <c r="W134" i="5"/>
  <c r="Q136" i="5"/>
  <c r="BN137" i="5"/>
  <c r="BO137" i="5" s="1"/>
  <c r="Q138" i="5"/>
  <c r="Q141" i="5"/>
  <c r="S143" i="5"/>
  <c r="T145" i="5"/>
  <c r="W145" i="5"/>
  <c r="R145" i="5"/>
  <c r="S145" i="5"/>
  <c r="V145" i="5"/>
  <c r="V147" i="5"/>
  <c r="R147" i="5"/>
  <c r="S147" i="5"/>
  <c r="T147" i="5"/>
  <c r="W147" i="5"/>
  <c r="U148" i="5"/>
  <c r="Q148" i="5"/>
  <c r="W148" i="5"/>
  <c r="R148" i="5"/>
  <c r="S148" i="5"/>
  <c r="T157" i="5"/>
  <c r="U157" i="5"/>
  <c r="R157" i="5"/>
  <c r="V157" i="5"/>
  <c r="V159" i="5"/>
  <c r="R159" i="5"/>
  <c r="U159" i="5"/>
  <c r="Q159" i="5"/>
  <c r="W159" i="5"/>
  <c r="Q161" i="5"/>
  <c r="Q163" i="5"/>
  <c r="S48" i="5"/>
  <c r="S52" i="5"/>
  <c r="S56" i="5"/>
  <c r="S60" i="5"/>
  <c r="S64" i="5"/>
  <c r="S68" i="5"/>
  <c r="S72" i="5"/>
  <c r="S76" i="5"/>
  <c r="S80" i="5"/>
  <c r="S84" i="5"/>
  <c r="S88" i="5"/>
  <c r="S92" i="5"/>
  <c r="S96" i="5"/>
  <c r="S100" i="5"/>
  <c r="S104" i="5"/>
  <c r="U111" i="5"/>
  <c r="Q111" i="5"/>
  <c r="T111" i="5"/>
  <c r="U119" i="5"/>
  <c r="Q119" i="5"/>
  <c r="T119" i="5"/>
  <c r="U127" i="5"/>
  <c r="Q127" i="5"/>
  <c r="T127" i="5"/>
  <c r="U135" i="5"/>
  <c r="Q135" i="5"/>
  <c r="T135" i="5"/>
  <c r="BN139" i="5"/>
  <c r="BO139" i="5" s="1"/>
  <c r="BN147" i="5"/>
  <c r="BO147" i="5" s="1"/>
  <c r="BN155" i="5"/>
  <c r="BO155" i="5" s="1"/>
  <c r="S109" i="5"/>
  <c r="S113" i="5"/>
  <c r="S117" i="5"/>
  <c r="S121" i="5"/>
  <c r="S125" i="5"/>
  <c r="S129" i="5"/>
  <c r="S133" i="5"/>
  <c r="S137" i="5"/>
  <c r="U144" i="5"/>
  <c r="Q144" i="5"/>
  <c r="T144" i="5"/>
  <c r="U152" i="5"/>
  <c r="Q152" i="5"/>
  <c r="T152" i="5"/>
  <c r="U160" i="5"/>
  <c r="Q160" i="5"/>
  <c r="T160" i="5"/>
  <c r="S142" i="5"/>
  <c r="S146" i="5"/>
  <c r="S150" i="5"/>
  <c r="S154" i="5"/>
  <c r="S158" i="5"/>
  <c r="S162" i="5"/>
  <c r="BO3" i="5" l="1"/>
</calcChain>
</file>

<file path=xl/comments1.xml><?xml version="1.0" encoding="utf-8"?>
<comments xmlns="http://schemas.openxmlformats.org/spreadsheetml/2006/main">
  <authors>
    <author>Andrea Amico</author>
  </authors>
  <commentList>
    <comment ref="BM25" authorId="0" shapeId="0">
      <text>
        <r>
          <rPr>
            <b/>
            <sz val="9"/>
            <color indexed="81"/>
            <rFont val="Tahoma"/>
            <family val="2"/>
          </rPr>
          <t>Plugged average dropoff when data is missing</t>
        </r>
      </text>
    </comment>
  </commentList>
</comments>
</file>

<file path=xl/sharedStrings.xml><?xml version="1.0" encoding="utf-8"?>
<sst xmlns="http://schemas.openxmlformats.org/spreadsheetml/2006/main" count="28246" uniqueCount="6432">
  <si>
    <t/>
  </si>
  <si>
    <t>Table of Contents</t>
  </si>
  <si>
    <t>Page</t>
  </si>
  <si>
    <t>Contest</t>
  </si>
  <si>
    <t>Registered Voters</t>
  </si>
  <si>
    <t>R votes</t>
  </si>
  <si>
    <t>D votes</t>
  </si>
  <si>
    <t>L votes</t>
  </si>
  <si>
    <t>Total votes</t>
  </si>
  <si>
    <t>Index</t>
  </si>
  <si>
    <t>R index</t>
  </si>
  <si>
    <t>D index</t>
  </si>
  <si>
    <t>2014 index</t>
  </si>
  <si>
    <t>Delta index</t>
  </si>
  <si>
    <t>Governor</t>
  </si>
  <si>
    <t>Lieutenant Governor</t>
  </si>
  <si>
    <t>Secretary Of State</t>
  </si>
  <si>
    <t>Attorney General</t>
  </si>
  <si>
    <t>Commissioner Of Agriculture</t>
  </si>
  <si>
    <t>Commissioner Of Insurance</t>
  </si>
  <si>
    <t>State School Superintendent</t>
  </si>
  <si>
    <t>Commissioner Of Labor</t>
  </si>
  <si>
    <t>Public Service Commission, District 3 - Metro-Atlanta</t>
  </si>
  <si>
    <t>Public Service Commission, District 5 - Western</t>
  </si>
  <si>
    <t>U.S. Representative, District 1</t>
  </si>
  <si>
    <t>U.S. Representative, District 2</t>
  </si>
  <si>
    <t>U.S. Representative, District 3</t>
  </si>
  <si>
    <t>U.S. Representative, District 4</t>
  </si>
  <si>
    <t>U.S. Representative, District 5</t>
  </si>
  <si>
    <t>U.S. Representative, District 6</t>
  </si>
  <si>
    <t>U.S. Representative, District 7</t>
  </si>
  <si>
    <t>U.S. Representative, District 8</t>
  </si>
  <si>
    <t>U.S. Representative, District 9</t>
  </si>
  <si>
    <t>U.S. Representative, District 10</t>
  </si>
  <si>
    <t>U.S. Representative, District 11</t>
  </si>
  <si>
    <t>U.S. Representative, District 12</t>
  </si>
  <si>
    <t>U.S. Representative, District 13</t>
  </si>
  <si>
    <t>U.S. Representative, District 14</t>
  </si>
  <si>
    <t>State Senator, District 1</t>
  </si>
  <si>
    <t>State Senator, District 2</t>
  </si>
  <si>
    <t>State Senator, District 3</t>
  </si>
  <si>
    <t>State Senator, District 4</t>
  </si>
  <si>
    <t>State Senator, District 5</t>
  </si>
  <si>
    <t>State Senator, District 6</t>
  </si>
  <si>
    <t>State Senator, District 7</t>
  </si>
  <si>
    <t>State Senator, District 8</t>
  </si>
  <si>
    <t>State Senator, District 9</t>
  </si>
  <si>
    <t>State Senator, District 10</t>
  </si>
  <si>
    <t>State Senator, District 11</t>
  </si>
  <si>
    <t>State Senator, District 12</t>
  </si>
  <si>
    <t>State Senator, District 13</t>
  </si>
  <si>
    <t>State Senator, District 14</t>
  </si>
  <si>
    <t>State Senator, District 15</t>
  </si>
  <si>
    <t>State Senator, District 16</t>
  </si>
  <si>
    <t>State Senator, District 17</t>
  </si>
  <si>
    <t>State Senator, District 18</t>
  </si>
  <si>
    <t>State Senator, District 19</t>
  </si>
  <si>
    <t>State Senator, District 20</t>
  </si>
  <si>
    <t>State Senator, District 21</t>
  </si>
  <si>
    <t>State Senator, District 22</t>
  </si>
  <si>
    <t>State Senator, District 23</t>
  </si>
  <si>
    <t>State Senator, District 24</t>
  </si>
  <si>
    <t>State Senator, District 25</t>
  </si>
  <si>
    <t>State Senator, District 26</t>
  </si>
  <si>
    <t>State Senator, District 27</t>
  </si>
  <si>
    <t>State Senator, District 28</t>
  </si>
  <si>
    <t>State Senator, District 29</t>
  </si>
  <si>
    <t>State Senator, District 30</t>
  </si>
  <si>
    <t>State Senator, District 31</t>
  </si>
  <si>
    <t>State Senator, District 32</t>
  </si>
  <si>
    <t>State Senator, District 33</t>
  </si>
  <si>
    <t>State Senator, District 34</t>
  </si>
  <si>
    <t>State Senator, District 35</t>
  </si>
  <si>
    <t>State Senator, District 36</t>
  </si>
  <si>
    <t>State Senator, District 37</t>
  </si>
  <si>
    <t>State Senator, District 38</t>
  </si>
  <si>
    <t>State Senator, District 39</t>
  </si>
  <si>
    <t>State Senator, District 40</t>
  </si>
  <si>
    <t>State Senator, District 41</t>
  </si>
  <si>
    <t>State Senator, District 42</t>
  </si>
  <si>
    <t>State Senator, District 43</t>
  </si>
  <si>
    <t>State Senator, District 44</t>
  </si>
  <si>
    <t>State Senator, District 45</t>
  </si>
  <si>
    <t>State Senator, District 46</t>
  </si>
  <si>
    <t>State Senator, District 47</t>
  </si>
  <si>
    <t>State Senator, District 48</t>
  </si>
  <si>
    <t>State Senator, District 49</t>
  </si>
  <si>
    <t>State Senator, District 50</t>
  </si>
  <si>
    <t>State Senator, District 51</t>
  </si>
  <si>
    <t>State Senator, District 52</t>
  </si>
  <si>
    <t>State Senator, District 53</t>
  </si>
  <si>
    <t>State Senator, District 54</t>
  </si>
  <si>
    <t>State Senator, District 55</t>
  </si>
  <si>
    <t>State Senator, District 56</t>
  </si>
  <si>
    <t>State Representative, District 1</t>
  </si>
  <si>
    <t>State Representative, District 2</t>
  </si>
  <si>
    <t>State Representative, District 3</t>
  </si>
  <si>
    <t>State Representative, District 4</t>
  </si>
  <si>
    <t>State Representative, District 5</t>
  </si>
  <si>
    <t>State Representative, District 6</t>
  </si>
  <si>
    <t>State Representative, District 7</t>
  </si>
  <si>
    <t>State Representative, District 8</t>
  </si>
  <si>
    <t>State Representative, District 9</t>
  </si>
  <si>
    <t>State Representative, District 10</t>
  </si>
  <si>
    <t>State Representative, District 11</t>
  </si>
  <si>
    <t>State Representative, District 12</t>
  </si>
  <si>
    <t>State Representative, District 13</t>
  </si>
  <si>
    <t>State Representative, District 15</t>
  </si>
  <si>
    <t>State Representative, District 16</t>
  </si>
  <si>
    <t>State Representative, District 17</t>
  </si>
  <si>
    <t>State Representative, District 18</t>
  </si>
  <si>
    <t>State Representative, District 19</t>
  </si>
  <si>
    <t>State Representative, District 20</t>
  </si>
  <si>
    <t>State Representative, District 21</t>
  </si>
  <si>
    <t>State Representative, District 22</t>
  </si>
  <si>
    <t>State Representative, District 23</t>
  </si>
  <si>
    <t>State Representative, District 24</t>
  </si>
  <si>
    <t>State Representative, District 25</t>
  </si>
  <si>
    <t>State Representative, District 26</t>
  </si>
  <si>
    <t>State Representative, District 27</t>
  </si>
  <si>
    <t>State Representative, District 29</t>
  </si>
  <si>
    <t>State Representative, District 30</t>
  </si>
  <si>
    <t>State Representative, District 31</t>
  </si>
  <si>
    <t>State Representative, District 32</t>
  </si>
  <si>
    <t>State Representative, District 33</t>
  </si>
  <si>
    <t>State Representative, District 34</t>
  </si>
  <si>
    <t>State Representative, District 35</t>
  </si>
  <si>
    <t>State Representative, District 36</t>
  </si>
  <si>
    <t>State Representative, District 37</t>
  </si>
  <si>
    <t>State Representative, District 38</t>
  </si>
  <si>
    <t>State Representative, District 39</t>
  </si>
  <si>
    <t>State Representative, District 40</t>
  </si>
  <si>
    <t>State Representative, District 41</t>
  </si>
  <si>
    <t>State Representative, District 42</t>
  </si>
  <si>
    <t>State Representative, District 43</t>
  </si>
  <si>
    <t>State Representative, District 44</t>
  </si>
  <si>
    <t>State Representative, District 45</t>
  </si>
  <si>
    <t>State Representative, District 46</t>
  </si>
  <si>
    <t>State Representative, District 47</t>
  </si>
  <si>
    <t>State Representative, District 48</t>
  </si>
  <si>
    <t>State Representative, District 49</t>
  </si>
  <si>
    <t>State Representative, District 50</t>
  </si>
  <si>
    <t>State Representative, District 51</t>
  </si>
  <si>
    <t>State Representative, District 52</t>
  </si>
  <si>
    <t>State Representative, District 53</t>
  </si>
  <si>
    <t>State Representative, District 54</t>
  </si>
  <si>
    <t>State Representative, District 55</t>
  </si>
  <si>
    <t>State Representative, District 56</t>
  </si>
  <si>
    <t>State Representative, District 57</t>
  </si>
  <si>
    <t>State Representative, District 58</t>
  </si>
  <si>
    <t>State Representative, District 59</t>
  </si>
  <si>
    <t>State Representative, District 60</t>
  </si>
  <si>
    <t>State Representative, District 61</t>
  </si>
  <si>
    <t>State Representative, District 62</t>
  </si>
  <si>
    <t>State Representative, District 63</t>
  </si>
  <si>
    <t>State Representative, District 64</t>
  </si>
  <si>
    <t>State Representative, District 65</t>
  </si>
  <si>
    <t>State Representative, District 66</t>
  </si>
  <si>
    <t>State Representative, District 67</t>
  </si>
  <si>
    <t>State Representative, District 68</t>
  </si>
  <si>
    <t>State Representative, District 69</t>
  </si>
  <si>
    <t>State Representative, District 70</t>
  </si>
  <si>
    <t>State Representative, District 71</t>
  </si>
  <si>
    <t>State Representative, District 72</t>
  </si>
  <si>
    <t>State Representative, District 73</t>
  </si>
  <si>
    <t>State Representative, District 74</t>
  </si>
  <si>
    <t>State Representative, District 75</t>
  </si>
  <si>
    <t>State Representative, District 76</t>
  </si>
  <si>
    <t>State Representative, District 77</t>
  </si>
  <si>
    <t>State Representative, District 78</t>
  </si>
  <si>
    <t>State Representative, District 79</t>
  </si>
  <si>
    <t>State Representative, District 80</t>
  </si>
  <si>
    <t>State Representative, District 81</t>
  </si>
  <si>
    <t>State Representative, District 82</t>
  </si>
  <si>
    <t>State Representative, District 83</t>
  </si>
  <si>
    <t>State Representative, District 84</t>
  </si>
  <si>
    <t>State Representative, District 85</t>
  </si>
  <si>
    <t>State Representative, District 86</t>
  </si>
  <si>
    <t>State Representative, District 87</t>
  </si>
  <si>
    <t>State Representative, District 88</t>
  </si>
  <si>
    <t>State Representative, District 89</t>
  </si>
  <si>
    <t>State Representative, District 90</t>
  </si>
  <si>
    <t>State Representative, District 91</t>
  </si>
  <si>
    <t>State Representative, District 92</t>
  </si>
  <si>
    <t>State Representative, District 93</t>
  </si>
  <si>
    <t>State Representative, District 94</t>
  </si>
  <si>
    <t>State Representative, District 95</t>
  </si>
  <si>
    <t>State Representative, District 96</t>
  </si>
  <si>
    <t>State Representative, District 97</t>
  </si>
  <si>
    <t>State Representative, District 98</t>
  </si>
  <si>
    <t>State Representative, District 99</t>
  </si>
  <si>
    <t>State Representative, District 100</t>
  </si>
  <si>
    <t>State Representative, District 101</t>
  </si>
  <si>
    <t>State Representative, District 102</t>
  </si>
  <si>
    <t>State Representative, District 103</t>
  </si>
  <si>
    <t>State Representative, District 104</t>
  </si>
  <si>
    <t>State Representative, District 105</t>
  </si>
  <si>
    <t>State Representative, District 106</t>
  </si>
  <si>
    <t>State Representative, District 107</t>
  </si>
  <si>
    <t>State Representative, District 108</t>
  </si>
  <si>
    <t>State Representative, District 109</t>
  </si>
  <si>
    <t>State Representative, District 110</t>
  </si>
  <si>
    <t>State Representative, District 111</t>
  </si>
  <si>
    <t>State Representative, District 112</t>
  </si>
  <si>
    <t>State Representative, District 113</t>
  </si>
  <si>
    <t>State Representative, District 114</t>
  </si>
  <si>
    <t>State Representative, District 115</t>
  </si>
  <si>
    <t>State Representative, District 116</t>
  </si>
  <si>
    <t>State Representative, District 117</t>
  </si>
  <si>
    <t>State Representative, District 118</t>
  </si>
  <si>
    <t>State Representative, District 119</t>
  </si>
  <si>
    <t>State Representative, District 120</t>
  </si>
  <si>
    <t>State Representative, District 121</t>
  </si>
  <si>
    <t>State Representative, District 122</t>
  </si>
  <si>
    <t>State Representative, District 123</t>
  </si>
  <si>
    <t>State Representative, District 124</t>
  </si>
  <si>
    <t>State Representative, District 125</t>
  </si>
  <si>
    <t>State Representative, District 126</t>
  </si>
  <si>
    <t>State Representative, District 127</t>
  </si>
  <si>
    <t>State Representative, District 128</t>
  </si>
  <si>
    <t>State Representative, District 129</t>
  </si>
  <si>
    <t>State Representative, District 130</t>
  </si>
  <si>
    <t>State Representative, District 131</t>
  </si>
  <si>
    <t>State Representative, District 132</t>
  </si>
  <si>
    <t>State Representative, District 133</t>
  </si>
  <si>
    <t>State Representative, District 134</t>
  </si>
  <si>
    <t>State Representative, District 135</t>
  </si>
  <si>
    <t>State Representative, District 136</t>
  </si>
  <si>
    <t>State Representative, District 137</t>
  </si>
  <si>
    <t>State Representative, District 138</t>
  </si>
  <si>
    <t>State Representative, District 139</t>
  </si>
  <si>
    <t>State Representative, District 140</t>
  </si>
  <si>
    <t>State Representative, District 141</t>
  </si>
  <si>
    <t>State Representative, District 142</t>
  </si>
  <si>
    <t>State Representative, District 143</t>
  </si>
  <si>
    <t>State Representative, District 144</t>
  </si>
  <si>
    <t>State Representative, District 145</t>
  </si>
  <si>
    <t>State Representative, District 146</t>
  </si>
  <si>
    <t>State Representative, District 147</t>
  </si>
  <si>
    <t>State Representative, District 148</t>
  </si>
  <si>
    <t>State Representative, District 149</t>
  </si>
  <si>
    <t>State Representative, District 150</t>
  </si>
  <si>
    <t>State Representative, District 151</t>
  </si>
  <si>
    <t>State Representative, District 152</t>
  </si>
  <si>
    <t>State Representative, District 153</t>
  </si>
  <si>
    <t>State Representative, District 154</t>
  </si>
  <si>
    <t>State Representative, District 155</t>
  </si>
  <si>
    <t>State Representative, District 156</t>
  </si>
  <si>
    <t>State Representative, District 157</t>
  </si>
  <si>
    <t>State Representative, District 158</t>
  </si>
  <si>
    <t>State Representative, District 159</t>
  </si>
  <si>
    <t>State Representative, District 160</t>
  </si>
  <si>
    <t>State Representative, District 161</t>
  </si>
  <si>
    <t>State Representative, District 162</t>
  </si>
  <si>
    <t>State Representative, District 163</t>
  </si>
  <si>
    <t>State Representative, District 164</t>
  </si>
  <si>
    <t>State Representative, District 165</t>
  </si>
  <si>
    <t>State Representative, District 166</t>
  </si>
  <si>
    <t>State Representative, District 167</t>
  </si>
  <si>
    <t>State Representative, District 168</t>
  </si>
  <si>
    <t>State Representative, District 169</t>
  </si>
  <si>
    <t>State Representative, District 170</t>
  </si>
  <si>
    <t>State Representative, District 171</t>
  </si>
  <si>
    <t>State Representative, District 172</t>
  </si>
  <si>
    <t>State Representative, District 173</t>
  </si>
  <si>
    <t>State Representative, District 174</t>
  </si>
  <si>
    <t>State Representative, District 175</t>
  </si>
  <si>
    <t>State Representative, District 176</t>
  </si>
  <si>
    <t>State Representative, District 177</t>
  </si>
  <si>
    <t>State Representative, District 178</t>
  </si>
  <si>
    <t>State Representative, District 179</t>
  </si>
  <si>
    <t>State Representative, District 180</t>
  </si>
  <si>
    <t>District Attorney, Atlantic Circuit</t>
  </si>
  <si>
    <t>District Attorney, Augusta Circuit</t>
  </si>
  <si>
    <t>District Attorney, Cordele Circuit</t>
  </si>
  <si>
    <t>District Attorney, Coweta Circuit</t>
  </si>
  <si>
    <t>District Attorney, Enotah Circuit</t>
  </si>
  <si>
    <t>District Attorney, Northeastern Circuit</t>
  </si>
  <si>
    <t>District Attorney, Pataula Circuit</t>
  </si>
  <si>
    <t>District Attorney, Rockdale Circuit</t>
  </si>
  <si>
    <t>District Attorney, Waycross Circuit</t>
  </si>
  <si>
    <t>District Attorney, Paulding Circuit</t>
  </si>
  <si>
    <t>Constitutional Amendment #1&lt;br&gt;Creates the Georgia Outdoor Stewardship Trust Fund to protect water quality, wildlife habitat, and parks.</t>
  </si>
  <si>
    <t>Constitutional Amendment #2 &lt;br&gt;Creates a state-wide business court to lower costs, enhance efficiency, and promote predictable judicial outcomes.</t>
  </si>
  <si>
    <t>Constitutional Amendment #3 &lt;br&gt;Encourages the conservation, sustainability, and longevity of Georgia's working forests through tax subclassification and grants.</t>
  </si>
  <si>
    <t>Constitutional Amendment #4 &lt;br&gt;Provides rights for victims of crime in the judicial process.</t>
  </si>
  <si>
    <t>Constitutional Amendment #5 &lt;br&gt;Authorizes fair allocation of sales tax proceeds to county and city school districts.</t>
  </si>
  <si>
    <t>Statewide Referendum A &lt;br&gt;Provides for a homestead exemption for residents of certain municipal corporations.</t>
  </si>
  <si>
    <t>Statewide Referendum B &lt;br&gt;Provides a tax exemption for certain homes for the mentally disabled.</t>
  </si>
  <si>
    <t>United States Senator, Isakson</t>
  </si>
  <si>
    <t>100% of precincts reporting</t>
  </si>
  <si>
    <t>   Total Precincts: 2840</t>
  </si>
  <si>
    <t>Order</t>
  </si>
  <si>
    <t>   Election Day Voting: 2840 / 2840   (100%)</t>
  </si>
  <si>
    <t>   Early Voting (In Person): 2840 / 2840   (100%)</t>
  </si>
  <si>
    <t>   Early Voting (By Mail): 2840 / 2840   (100%)</t>
  </si>
  <si>
    <t>Candidates</t>
  </si>
  <si>
    <t>Party</t>
  </si>
  <si>
    <t>Votes </t>
  </si>
  <si>
    <t>% of Votes </t>
  </si>
  <si>
    <t>please note these have been reodrered!!!!</t>
  </si>
  <si>
    <t>Johnny Isakson</t>
  </si>
  <si>
    <t>Republican</t>
  </si>
  <si>
    <t>1,489,904 </t>
  </si>
  <si>
    <t>58.3% </t>
  </si>
  <si>
    <t>Once you put in order, the decay curve looks as expected</t>
  </si>
  <si>
    <t>Michael "Mike" Thurmond</t>
  </si>
  <si>
    <t>Democratic</t>
  </si>
  <si>
    <t>996,516 </t>
  </si>
  <si>
    <t>39.0% </t>
  </si>
  <si>
    <t>Chuck Donovan</t>
  </si>
  <si>
    <t>Libertarian</t>
  </si>
  <si>
    <t>68,750 </t>
  </si>
  <si>
    <t>2.7% </t>
  </si>
  <si>
    <t>Steve Davis</t>
  </si>
  <si>
    <t>Write-In</t>
  </si>
  <si>
    <t>52 </t>
  </si>
  <si>
    <t>0.0% </t>
  </si>
  <si>
    <t>Raymond Beckworth</t>
  </si>
  <si>
    <t>24 </t>
  </si>
  <si>
    <t>Brian Russell Brown</t>
  </si>
  <si>
    <t>12 </t>
  </si>
  <si>
    <t>Totals</t>
  </si>
  <si>
    <t>2,555,258 </t>
  </si>
  <si>
    <t>County Results</t>
  </si>
  <si>
    <t>&lt;="" td="" style="font-family: Arial, Helvetica, sans-serif; font-size: 12px; text-align: left;"&gt;</t>
  </si>
  <si>
    <t>Nathan Deal</t>
  </si>
  <si>
    <t>1,365,832 </t>
  </si>
  <si>
    <t>53.0% </t>
  </si>
  <si>
    <t>Roy E. Barnes</t>
  </si>
  <si>
    <t>1,107,011 </t>
  </si>
  <si>
    <t>43.0% </t>
  </si>
  <si>
    <t>John H. Monds</t>
  </si>
  <si>
    <t>103,194 </t>
  </si>
  <si>
    <t>4.0% </t>
  </si>
  <si>
    <t>David C Byrne</t>
  </si>
  <si>
    <t>76 </t>
  </si>
  <si>
    <t>Neal Horsley</t>
  </si>
  <si>
    <t>48 </t>
  </si>
  <si>
    <t>2,576,161 </t>
  </si>
  <si>
    <t>L.S. Casey Cagle</t>
  </si>
  <si>
    <t>1,403,977 </t>
  </si>
  <si>
    <t>54.7% </t>
  </si>
  <si>
    <t>Carol Porter</t>
  </si>
  <si>
    <t>1,074,624 </t>
  </si>
  <si>
    <t>41.9% </t>
  </si>
  <si>
    <t>Dan Barber</t>
  </si>
  <si>
    <t>88,746 </t>
  </si>
  <si>
    <t>3.5% </t>
  </si>
  <si>
    <t>2,567,347 </t>
  </si>
  <si>
    <t>Brian Kemp</t>
  </si>
  <si>
    <t>1,440,188 </t>
  </si>
  <si>
    <t>56.4% </t>
  </si>
  <si>
    <t>Georganna Sinkfield</t>
  </si>
  <si>
    <t>1,006,411 </t>
  </si>
  <si>
    <t>39.4% </t>
  </si>
  <si>
    <t>David Chastain</t>
  </si>
  <si>
    <t>106,123 </t>
  </si>
  <si>
    <t>4.2% </t>
  </si>
  <si>
    <t>2,552,722 </t>
  </si>
  <si>
    <t>Sam Olens</t>
  </si>
  <si>
    <t>1,351,090 </t>
  </si>
  <si>
    <t>52.9% </t>
  </si>
  <si>
    <t>Ken Hodges</t>
  </si>
  <si>
    <t>1,112,049 </t>
  </si>
  <si>
    <t>43.6% </t>
  </si>
  <si>
    <t>Don Smart</t>
  </si>
  <si>
    <t>88,583 </t>
  </si>
  <si>
    <t>2,551,722 </t>
  </si>
  <si>
    <t>John D. Barge</t>
  </si>
  <si>
    <t>1,366,355 </t>
  </si>
  <si>
    <t>53.5% </t>
  </si>
  <si>
    <t>Joe Martin</t>
  </si>
  <si>
    <t>1,061,124 </t>
  </si>
  <si>
    <t>41.6% </t>
  </si>
  <si>
    <t>Kira Griffiths Willis</t>
  </si>
  <si>
    <t>124,547 </t>
  </si>
  <si>
    <t>4.9% </t>
  </si>
  <si>
    <t>Howard Miller</t>
  </si>
  <si>
    <t>88 </t>
  </si>
  <si>
    <t>2,552,114 </t>
  </si>
  <si>
    <t>Ralph T. Hudgens</t>
  </si>
  <si>
    <t>1,368,289 </t>
  </si>
  <si>
    <t>53.8% </t>
  </si>
  <si>
    <t>Mary Squires</t>
  </si>
  <si>
    <t>1,079,716 </t>
  </si>
  <si>
    <t>42.4% </t>
  </si>
  <si>
    <t>Shane Bruce</t>
  </si>
  <si>
    <t>96,549 </t>
  </si>
  <si>
    <t>3.8% </t>
  </si>
  <si>
    <t>2,544,554 </t>
  </si>
  <si>
    <t>Gary Black</t>
  </si>
  <si>
    <t>1,426,746 </t>
  </si>
  <si>
    <t>56.0% </t>
  </si>
  <si>
    <t>J. B. Powell</t>
  </si>
  <si>
    <t>1,027,373 </t>
  </si>
  <si>
    <t>40.4% </t>
  </si>
  <si>
    <t>Kevin Cherry</t>
  </si>
  <si>
    <t>91,447 </t>
  </si>
  <si>
    <t>3.6% </t>
  </si>
  <si>
    <t>2,545,566 </t>
  </si>
  <si>
    <t>Mark Butler</t>
  </si>
  <si>
    <t>1,399,030 </t>
  </si>
  <si>
    <t>55.2% </t>
  </si>
  <si>
    <t>Darryl Hicks</t>
  </si>
  <si>
    <t>1,042,822 </t>
  </si>
  <si>
    <t>41.1% </t>
  </si>
  <si>
    <t>Will Costa</t>
  </si>
  <si>
    <t>93,310 </t>
  </si>
  <si>
    <t>3.7% </t>
  </si>
  <si>
    <t>2,535,162 </t>
  </si>
  <si>
    <t>Public Service Commission, District 2 - Eastern</t>
  </si>
  <si>
    <t>Tim Echols</t>
  </si>
  <si>
    <t>1,406,713 </t>
  </si>
  <si>
    <t>55.6% </t>
  </si>
  <si>
    <t>Keith Moffett</t>
  </si>
  <si>
    <t>1,029,614 </t>
  </si>
  <si>
    <t>40.7% </t>
  </si>
  <si>
    <t>James "Jim" Sendelbach</t>
  </si>
  <si>
    <t>94,950 </t>
  </si>
  <si>
    <t>2,531,277 </t>
  </si>
  <si>
    <t>County</t>
  </si>
  <si>
    <t>Ballots Cast</t>
  </si>
  <si>
    <t>Voter Turnout</t>
  </si>
  <si>
    <t>Appling</t>
  </si>
  <si>
    <t>Atkinson</t>
  </si>
  <si>
    <t>Bacon</t>
  </si>
  <si>
    <t>Baker</t>
  </si>
  <si>
    <t>58.02 %</t>
  </si>
  <si>
    <t>Baldwin</t>
  </si>
  <si>
    <t>Banks</t>
  </si>
  <si>
    <t>Barrow</t>
  </si>
  <si>
    <t>Bartow</t>
  </si>
  <si>
    <t>Ben Hill</t>
  </si>
  <si>
    <t>Berrien</t>
  </si>
  <si>
    <t>Bibb</t>
  </si>
  <si>
    <t>Bleckley</t>
  </si>
  <si>
    <t>Brantley</t>
  </si>
  <si>
    <t>Brooks</t>
  </si>
  <si>
    <t>Bryan</t>
  </si>
  <si>
    <t>Bulloch</t>
  </si>
  <si>
    <t>Burke</t>
  </si>
  <si>
    <t>Butts</t>
  </si>
  <si>
    <t>58.19 %</t>
  </si>
  <si>
    <t>Calhoun</t>
  </si>
  <si>
    <t>64.12 %</t>
  </si>
  <si>
    <t>Camden</t>
  </si>
  <si>
    <t>Candler</t>
  </si>
  <si>
    <t>Carroll</t>
  </si>
  <si>
    <t>Catoosa</t>
  </si>
  <si>
    <t>Charlton</t>
  </si>
  <si>
    <t>55.85 %</t>
  </si>
  <si>
    <t>Chatham</t>
  </si>
  <si>
    <t>Chattahoochee</t>
  </si>
  <si>
    <t>Chattooga</t>
  </si>
  <si>
    <t>Cherokee</t>
  </si>
  <si>
    <t>Clarke</t>
  </si>
  <si>
    <t>57.20 %</t>
  </si>
  <si>
    <t>Clay</t>
  </si>
  <si>
    <t>Clayton</t>
  </si>
  <si>
    <t>Clinch</t>
  </si>
  <si>
    <t>Cobb</t>
  </si>
  <si>
    <t>63.83 %</t>
  </si>
  <si>
    <t>Coffee</t>
  </si>
  <si>
    <t>Colquitt</t>
  </si>
  <si>
    <t>Columbia</t>
  </si>
  <si>
    <t>Cook</t>
  </si>
  <si>
    <t>61.72 %</t>
  </si>
  <si>
    <t>Coweta</t>
  </si>
  <si>
    <t>Crawford</t>
  </si>
  <si>
    <t>Crisp</t>
  </si>
  <si>
    <t>Dade</t>
  </si>
  <si>
    <t>Dawson</t>
  </si>
  <si>
    <t>Decatur</t>
  </si>
  <si>
    <t>DeKalb</t>
  </si>
  <si>
    <t>Dodge</t>
  </si>
  <si>
    <t>Dooly</t>
  </si>
  <si>
    <t>Dougherty</t>
  </si>
  <si>
    <t>Douglas</t>
  </si>
  <si>
    <t>Early</t>
  </si>
  <si>
    <t>59.43 %</t>
  </si>
  <si>
    <t>Echols</t>
  </si>
  <si>
    <t>59.41 %</t>
  </si>
  <si>
    <t>Effingham</t>
  </si>
  <si>
    <t>Elbert</t>
  </si>
  <si>
    <t>66.06 %</t>
  </si>
  <si>
    <t>Emanuel</t>
  </si>
  <si>
    <t>Evans</t>
  </si>
  <si>
    <t>62.15 %</t>
  </si>
  <si>
    <t>Fannin</t>
  </si>
  <si>
    <t>Fayette</t>
  </si>
  <si>
    <t>Floyd</t>
  </si>
  <si>
    <t>57.79 %</t>
  </si>
  <si>
    <t>Forsyth</t>
  </si>
  <si>
    <t>Franklin</t>
  </si>
  <si>
    <t>62.52 %</t>
  </si>
  <si>
    <t>Fulton</t>
  </si>
  <si>
    <t>Gilmer</t>
  </si>
  <si>
    <t>Glascock</t>
  </si>
  <si>
    <t>Glynn</t>
  </si>
  <si>
    <t>Gordon</t>
  </si>
  <si>
    <t>59.24 %</t>
  </si>
  <si>
    <t>Grady</t>
  </si>
  <si>
    <t>Greene</t>
  </si>
  <si>
    <t>Gwinnett</t>
  </si>
  <si>
    <t>Habersham</t>
  </si>
  <si>
    <t>Hall</t>
  </si>
  <si>
    <t>Hancock</t>
  </si>
  <si>
    <t>Haralson</t>
  </si>
  <si>
    <t>59.21 %</t>
  </si>
  <si>
    <t>Harris</t>
  </si>
  <si>
    <t>Hart</t>
  </si>
  <si>
    <t>65.69 %</t>
  </si>
  <si>
    <t>Heard</t>
  </si>
  <si>
    <t>60.81 %</t>
  </si>
  <si>
    <t>Henry</t>
  </si>
  <si>
    <t>Houston</t>
  </si>
  <si>
    <t>Irwin</t>
  </si>
  <si>
    <t>Jackson</t>
  </si>
  <si>
    <t>Jasper</t>
  </si>
  <si>
    <t>Jeff Davis</t>
  </si>
  <si>
    <t>63.92 %</t>
  </si>
  <si>
    <t>Jefferson</t>
  </si>
  <si>
    <t>Jenkins</t>
  </si>
  <si>
    <t>61.43 %</t>
  </si>
  <si>
    <t>Johnson</t>
  </si>
  <si>
    <t>68.95 %</t>
  </si>
  <si>
    <t>Jones</t>
  </si>
  <si>
    <t>Lamar</t>
  </si>
  <si>
    <t>Lanier</t>
  </si>
  <si>
    <t>Laurens</t>
  </si>
  <si>
    <t>Lee</t>
  </si>
  <si>
    <t>Liberty</t>
  </si>
  <si>
    <t>Lincoln</t>
  </si>
  <si>
    <t>Long</t>
  </si>
  <si>
    <t>Lowndes</t>
  </si>
  <si>
    <t>Lumpkin</t>
  </si>
  <si>
    <t>Macon</t>
  </si>
  <si>
    <t>64.61 %</t>
  </si>
  <si>
    <t>Madison</t>
  </si>
  <si>
    <t>Marion</t>
  </si>
  <si>
    <t>McDuffie</t>
  </si>
  <si>
    <t>McIntosh</t>
  </si>
  <si>
    <t>60.53 %</t>
  </si>
  <si>
    <t>Meriwether</t>
  </si>
  <si>
    <t>Miller</t>
  </si>
  <si>
    <t>Mitchell</t>
  </si>
  <si>
    <t>Monroe</t>
  </si>
  <si>
    <t>Montgomery</t>
  </si>
  <si>
    <t>Morgan</t>
  </si>
  <si>
    <t>Murray</t>
  </si>
  <si>
    <t>57.98 %</t>
  </si>
  <si>
    <t>Muscogee</t>
  </si>
  <si>
    <t>Newton</t>
  </si>
  <si>
    <t>Oconee</t>
  </si>
  <si>
    <t>Oglethorpe</t>
  </si>
  <si>
    <t>Paulding</t>
  </si>
  <si>
    <t>Peach</t>
  </si>
  <si>
    <t>Pickens</t>
  </si>
  <si>
    <t>63.29 %</t>
  </si>
  <si>
    <t>Pierce</t>
  </si>
  <si>
    <t>Pike</t>
  </si>
  <si>
    <t>Polk</t>
  </si>
  <si>
    <t>Pulaski</t>
  </si>
  <si>
    <t>68.68 %</t>
  </si>
  <si>
    <t>Putnam</t>
  </si>
  <si>
    <t>Quitman</t>
  </si>
  <si>
    <t>62.61 %</t>
  </si>
  <si>
    <t>Rabun</t>
  </si>
  <si>
    <t>Randolph</t>
  </si>
  <si>
    <t>Richmond</t>
  </si>
  <si>
    <t>Rockdale</t>
  </si>
  <si>
    <t>Schley</t>
  </si>
  <si>
    <t>Screven</t>
  </si>
  <si>
    <t>Seminole</t>
  </si>
  <si>
    <t>Spalding</t>
  </si>
  <si>
    <t>Stephens</t>
  </si>
  <si>
    <t>Stewart</t>
  </si>
  <si>
    <t>Sumter</t>
  </si>
  <si>
    <t>Talbot</t>
  </si>
  <si>
    <t>Taliaferro</t>
  </si>
  <si>
    <t>Tattnall</t>
  </si>
  <si>
    <t>Taylor</t>
  </si>
  <si>
    <t>Telfair</t>
  </si>
  <si>
    <t>Terrell</t>
  </si>
  <si>
    <t>Thomas</t>
  </si>
  <si>
    <t>Tift</t>
  </si>
  <si>
    <t>Toombs</t>
  </si>
  <si>
    <t>Towns</t>
  </si>
  <si>
    <t>Treutlen</t>
  </si>
  <si>
    <t>65.12 %</t>
  </si>
  <si>
    <t>Troup</t>
  </si>
  <si>
    <t>Turner</t>
  </si>
  <si>
    <t>Twiggs</t>
  </si>
  <si>
    <t>Union</t>
  </si>
  <si>
    <t>Upson</t>
  </si>
  <si>
    <t>Walker</t>
  </si>
  <si>
    <t>Walton</t>
  </si>
  <si>
    <t>Ware</t>
  </si>
  <si>
    <t>Warren</t>
  </si>
  <si>
    <t>Washington</t>
  </si>
  <si>
    <t>Wayne</t>
  </si>
  <si>
    <t>Webster</t>
  </si>
  <si>
    <t>73.81 %</t>
  </si>
  <si>
    <t>Wheeler</t>
  </si>
  <si>
    <t>70.59 %</t>
  </si>
  <si>
    <t>White</t>
  </si>
  <si>
    <t>Whitfield</t>
  </si>
  <si>
    <t>Wilcox</t>
  </si>
  <si>
    <t>66.65 %</t>
  </si>
  <si>
    <t>Wilkes</t>
  </si>
  <si>
    <t>Wilkinson</t>
  </si>
  <si>
    <t>Worth</t>
  </si>
  <si>
    <t>62.10 %</t>
  </si>
  <si>
    <t>Total:</t>
  </si>
  <si>
    <t>60.66 %</t>
  </si>
  <si>
    <t>BRIAN KEMP  (REP)</t>
  </si>
  <si>
    <t>STACEY ABRAMS  (DEM)</t>
  </si>
  <si>
    <t>TED METZ (LIB)</t>
  </si>
  <si>
    <t>Election Day</t>
  </si>
  <si>
    <t>Absentee by Mail</t>
  </si>
  <si>
    <t>Advance in Person</t>
  </si>
  <si>
    <t>Provisional</t>
  </si>
  <si>
    <t>Total Votes</t>
  </si>
  <si>
    <t>Total</t>
  </si>
  <si>
    <t>%Gov Dems</t>
  </si>
  <si>
    <t>2334</t>
  </si>
  <si>
    <t>357</t>
  </si>
  <si>
    <t>0</t>
  </si>
  <si>
    <t>630</t>
  </si>
  <si>
    <t>170</t>
  </si>
  <si>
    <t>557</t>
  </si>
  <si>
    <t>14</t>
  </si>
  <si>
    <t>3</t>
  </si>
  <si>
    <t>6</t>
  </si>
  <si>
    <t>808</t>
  </si>
  <si>
    <t>45</t>
  </si>
  <si>
    <t>1022</t>
  </si>
  <si>
    <t>333</t>
  </si>
  <si>
    <t>43</t>
  </si>
  <si>
    <t>260</t>
  </si>
  <si>
    <t>609</t>
  </si>
  <si>
    <t>127</t>
  </si>
  <si>
    <t>211</t>
  </si>
  <si>
    <t>46</t>
  </si>
  <si>
    <t>231</t>
  </si>
  <si>
    <t>7</t>
  </si>
  <si>
    <t>1</t>
  </si>
  <si>
    <t>12</t>
  </si>
  <si>
    <t>409</t>
  </si>
  <si>
    <t>60</t>
  </si>
  <si>
    <t>284</t>
  </si>
  <si>
    <t>254</t>
  </si>
  <si>
    <t>80</t>
  </si>
  <si>
    <t>199</t>
  </si>
  <si>
    <t>2</t>
  </si>
  <si>
    <t>336</t>
  </si>
  <si>
    <t>3070</t>
  </si>
  <si>
    <t>3907</t>
  </si>
  <si>
    <t>56</t>
  </si>
  <si>
    <t>9</t>
  </si>
  <si>
    <t>178</t>
  </si>
  <si>
    <t>2500</t>
  </si>
  <si>
    <t>349</t>
  </si>
  <si>
    <t>40</t>
  </si>
  <si>
    <t>256</t>
  </si>
  <si>
    <t>38</t>
  </si>
  <si>
    <t>4</t>
  </si>
  <si>
    <t>15</t>
  </si>
  <si>
    <t>687</t>
  </si>
  <si>
    <t>3400</t>
  </si>
  <si>
    <t>562</t>
  </si>
  <si>
    <t>234</t>
  </si>
  <si>
    <t>94</t>
  </si>
  <si>
    <t>961</t>
  </si>
  <si>
    <t>4160</t>
  </si>
  <si>
    <t>576</t>
  </si>
  <si>
    <t>295</t>
  </si>
  <si>
    <t>11</t>
  </si>
  <si>
    <t>103</t>
  </si>
  <si>
    <t>931</t>
  </si>
  <si>
    <t>89</t>
  </si>
  <si>
    <t>671</t>
  </si>
  <si>
    <t>227</t>
  </si>
  <si>
    <t>1073</t>
  </si>
  <si>
    <t>2299</t>
  </si>
  <si>
    <t>224</t>
  </si>
  <si>
    <t>452</t>
  </si>
  <si>
    <t>93</t>
  </si>
  <si>
    <t>353</t>
  </si>
  <si>
    <t>21</t>
  </si>
  <si>
    <t>5</t>
  </si>
  <si>
    <t>1189</t>
  </si>
  <si>
    <t>264</t>
  </si>
  <si>
    <t>37</t>
  </si>
  <si>
    <t>98</t>
  </si>
  <si>
    <t>1342</t>
  </si>
  <si>
    <t>142</t>
  </si>
  <si>
    <t>426</t>
  </si>
  <si>
    <t>112</t>
  </si>
  <si>
    <t>459</t>
  </si>
  <si>
    <t>25</t>
  </si>
  <si>
    <t>2405</t>
  </si>
  <si>
    <t>150</t>
  </si>
  <si>
    <t>206</t>
  </si>
  <si>
    <t>35</t>
  </si>
  <si>
    <t>218</t>
  </si>
  <si>
    <t>22</t>
  </si>
  <si>
    <t>10</t>
  </si>
  <si>
    <t>100</t>
  </si>
  <si>
    <t>1003</t>
  </si>
  <si>
    <t>363</t>
  </si>
  <si>
    <t>806</t>
  </si>
  <si>
    <t>4253</t>
  </si>
  <si>
    <t>229</t>
  </si>
  <si>
    <t>6009</t>
  </si>
  <si>
    <t>1695</t>
  </si>
  <si>
    <t>343</t>
  </si>
  <si>
    <t>2268</t>
  </si>
  <si>
    <t>65</t>
  </si>
  <si>
    <t>525</t>
  </si>
  <si>
    <t>6677</t>
  </si>
  <si>
    <t>3588</t>
  </si>
  <si>
    <t>535</t>
  </si>
  <si>
    <t>126</t>
  </si>
  <si>
    <t>61</t>
  </si>
  <si>
    <t>2310</t>
  </si>
  <si>
    <t>242</t>
  </si>
  <si>
    <t>1858</t>
  </si>
  <si>
    <t>2212</t>
  </si>
  <si>
    <t>724</t>
  </si>
  <si>
    <t>1331</t>
  </si>
  <si>
    <t>30</t>
  </si>
  <si>
    <t>1412</t>
  </si>
  <si>
    <t>203</t>
  </si>
  <si>
    <t>778</t>
  </si>
  <si>
    <t>174</t>
  </si>
  <si>
    <t>1499</t>
  </si>
  <si>
    <t>16</t>
  </si>
  <si>
    <t>430</t>
  </si>
  <si>
    <t>36</t>
  </si>
  <si>
    <t>344</t>
  </si>
  <si>
    <t>676</t>
  </si>
  <si>
    <t>148</t>
  </si>
  <si>
    <t>508</t>
  </si>
  <si>
    <t>5362</t>
  </si>
  <si>
    <t>2372</t>
  </si>
  <si>
    <t>678</t>
  </si>
  <si>
    <t>138</t>
  </si>
  <si>
    <t>50</t>
  </si>
  <si>
    <t>58</t>
  </si>
  <si>
    <t>1815</t>
  </si>
  <si>
    <t>387</t>
  </si>
  <si>
    <t>59</t>
  </si>
  <si>
    <t>809</t>
  </si>
  <si>
    <t>13782</t>
  </si>
  <si>
    <t>5276</t>
  </si>
  <si>
    <t>694</t>
  </si>
  <si>
    <t>301</t>
  </si>
  <si>
    <t>366</t>
  </si>
  <si>
    <t>1860</t>
  </si>
  <si>
    <t>167</t>
  </si>
  <si>
    <t>2553</t>
  </si>
  <si>
    <t>171</t>
  </si>
  <si>
    <t>101</t>
  </si>
  <si>
    <t>1182</t>
  </si>
  <si>
    <t>8</t>
  </si>
  <si>
    <t>402</t>
  </si>
  <si>
    <t>360</t>
  </si>
  <si>
    <t>1051</t>
  </si>
  <si>
    <t>847</t>
  </si>
  <si>
    <t>158</t>
  </si>
  <si>
    <t>337</t>
  </si>
  <si>
    <t>249</t>
  </si>
  <si>
    <t>232</t>
  </si>
  <si>
    <t>20</t>
  </si>
  <si>
    <t>241</t>
  </si>
  <si>
    <t>141</t>
  </si>
  <si>
    <t>2755</t>
  </si>
  <si>
    <t>689</t>
  </si>
  <si>
    <t>84</t>
  </si>
  <si>
    <t>670</t>
  </si>
  <si>
    <t>26</t>
  </si>
  <si>
    <t>27</t>
  </si>
  <si>
    <t>2044</t>
  </si>
  <si>
    <t>1173</t>
  </si>
  <si>
    <t>67</t>
  </si>
  <si>
    <t>420</t>
  </si>
  <si>
    <t>4822</t>
  </si>
  <si>
    <t>354</t>
  </si>
  <si>
    <t>156</t>
  </si>
  <si>
    <t>42</t>
  </si>
  <si>
    <t>338</t>
  </si>
  <si>
    <t>303</t>
  </si>
  <si>
    <t>96</t>
  </si>
  <si>
    <t>239</t>
  </si>
  <si>
    <t>509</t>
  </si>
  <si>
    <t>196</t>
  </si>
  <si>
    <t>29</t>
  </si>
  <si>
    <t>134</t>
  </si>
  <si>
    <t>638</t>
  </si>
  <si>
    <t>48</t>
  </si>
  <si>
    <t>1025</t>
  </si>
  <si>
    <t>269</t>
  </si>
  <si>
    <t>55</t>
  </si>
  <si>
    <t>297</t>
  </si>
  <si>
    <t>180</t>
  </si>
  <si>
    <t>5069</t>
  </si>
  <si>
    <t>1558</t>
  </si>
  <si>
    <t>210</t>
  </si>
  <si>
    <t>32</t>
  </si>
  <si>
    <t>17</t>
  </si>
  <si>
    <t>255</t>
  </si>
  <si>
    <t>1493</t>
  </si>
  <si>
    <t>253</t>
  </si>
  <si>
    <t>1303</t>
  </si>
  <si>
    <t>44</t>
  </si>
  <si>
    <t>1581</t>
  </si>
  <si>
    <t>455</t>
  </si>
  <si>
    <t>116</t>
  </si>
  <si>
    <t>2375</t>
  </si>
  <si>
    <t>855</t>
  </si>
  <si>
    <t>686</t>
  </si>
  <si>
    <t>1500</t>
  </si>
  <si>
    <t>488</t>
  </si>
  <si>
    <t>1594</t>
  </si>
  <si>
    <t>125</t>
  </si>
  <si>
    <t>1873</t>
  </si>
  <si>
    <t>513</t>
  </si>
  <si>
    <t>683</t>
  </si>
  <si>
    <t>23</t>
  </si>
  <si>
    <t>1411</t>
  </si>
  <si>
    <t>190</t>
  </si>
  <si>
    <t>2824</t>
  </si>
  <si>
    <t>1048</t>
  </si>
  <si>
    <t>1351</t>
  </si>
  <si>
    <t>2141</t>
  </si>
  <si>
    <t>441</t>
  </si>
  <si>
    <t>398</t>
  </si>
  <si>
    <t>3502</t>
  </si>
  <si>
    <t>319</t>
  </si>
  <si>
    <t>543</t>
  </si>
  <si>
    <t>117</t>
  </si>
  <si>
    <t>858</t>
  </si>
  <si>
    <t>66</t>
  </si>
  <si>
    <t>2421</t>
  </si>
  <si>
    <t>181</t>
  </si>
  <si>
    <t>1408</t>
  </si>
  <si>
    <t>13</t>
  </si>
  <si>
    <t>262</t>
  </si>
  <si>
    <t>822</t>
  </si>
  <si>
    <t>184</t>
  </si>
  <si>
    <t>760</t>
  </si>
  <si>
    <t>1180</t>
  </si>
  <si>
    <t>941</t>
  </si>
  <si>
    <t>136</t>
  </si>
  <si>
    <t>704</t>
  </si>
  <si>
    <t>2773</t>
  </si>
  <si>
    <t>1535</t>
  </si>
  <si>
    <t>925</t>
  </si>
  <si>
    <t>2137</t>
  </si>
  <si>
    <t>17949</t>
  </si>
  <si>
    <t>285</t>
  </si>
  <si>
    <t>1063</t>
  </si>
  <si>
    <t>223</t>
  </si>
  <si>
    <t>995</t>
  </si>
  <si>
    <t>1021</t>
  </si>
  <si>
    <t>246</t>
  </si>
  <si>
    <t>573</t>
  </si>
  <si>
    <t>290</t>
  </si>
  <si>
    <t>28</t>
  </si>
  <si>
    <t>690</t>
  </si>
  <si>
    <t>47</t>
  </si>
  <si>
    <t>72</t>
  </si>
  <si>
    <t>419</t>
  </si>
  <si>
    <t>323</t>
  </si>
  <si>
    <t>2135</t>
  </si>
  <si>
    <t>186</t>
  </si>
  <si>
    <t>64</t>
  </si>
  <si>
    <t>2190</t>
  </si>
  <si>
    <t>235</t>
  </si>
  <si>
    <t>823</t>
  </si>
  <si>
    <t>1010</t>
  </si>
  <si>
    <t>2611</t>
  </si>
  <si>
    <t>2557</t>
  </si>
  <si>
    <t>1263</t>
  </si>
  <si>
    <t>161</t>
  </si>
  <si>
    <t>853</t>
  </si>
  <si>
    <t>655</t>
  </si>
  <si>
    <t>119</t>
  </si>
  <si>
    <t>78</t>
  </si>
  <si>
    <t>536</t>
  </si>
  <si>
    <t>471</t>
  </si>
  <si>
    <t>627</t>
  </si>
  <si>
    <t>41</t>
  </si>
  <si>
    <t>1079</t>
  </si>
  <si>
    <t>1522</t>
  </si>
  <si>
    <t>462</t>
  </si>
  <si>
    <t>214</t>
  </si>
  <si>
    <t>11136</t>
  </si>
  <si>
    <t>653</t>
  </si>
  <si>
    <t>3938</t>
  </si>
  <si>
    <t>589</t>
  </si>
  <si>
    <t>18</t>
  </si>
  <si>
    <t>2412</t>
  </si>
  <si>
    <t>1940</t>
  </si>
  <si>
    <t>812</t>
  </si>
  <si>
    <t>483</t>
  </si>
  <si>
    <t>296</t>
  </si>
  <si>
    <t>586</t>
  </si>
  <si>
    <t>85</t>
  </si>
  <si>
    <t>365</t>
  </si>
  <si>
    <t>153</t>
  </si>
  <si>
    <t>413</t>
  </si>
  <si>
    <t>745</t>
  </si>
  <si>
    <t>1024</t>
  </si>
  <si>
    <t>71</t>
  </si>
  <si>
    <t>629</t>
  </si>
  <si>
    <t>76</t>
  </si>
  <si>
    <t>364</t>
  </si>
  <si>
    <t>1485</t>
  </si>
  <si>
    <t>177</t>
  </si>
  <si>
    <t>1375</t>
  </si>
  <si>
    <t>110</t>
  </si>
  <si>
    <t>2846</t>
  </si>
  <si>
    <t>163</t>
  </si>
  <si>
    <t>2617</t>
  </si>
  <si>
    <t>1235</t>
  </si>
  <si>
    <t>1542</t>
  </si>
  <si>
    <t>1207</t>
  </si>
  <si>
    <t>408</t>
  </si>
  <si>
    <t>1475</t>
  </si>
  <si>
    <t>24</t>
  </si>
  <si>
    <t>2589</t>
  </si>
  <si>
    <t>2625</t>
  </si>
  <si>
    <t>909</t>
  </si>
  <si>
    <t>650</t>
  </si>
  <si>
    <t>794</t>
  </si>
  <si>
    <t>1404</t>
  </si>
  <si>
    <t>584</t>
  </si>
  <si>
    <t>33</t>
  </si>
  <si>
    <t>159</t>
  </si>
  <si>
    <t>375</t>
  </si>
  <si>
    <t>49</t>
  </si>
  <si>
    <t>446</t>
  </si>
  <si>
    <t>1138</t>
  </si>
  <si>
    <t>427</t>
  </si>
  <si>
    <t>1080</t>
  </si>
  <si>
    <t>5264</t>
  </si>
  <si>
    <t>3724</t>
  </si>
  <si>
    <t>661</t>
  </si>
  <si>
    <t>102</t>
  </si>
  <si>
    <t>456</t>
  </si>
  <si>
    <t>6018</t>
  </si>
  <si>
    <t>310</t>
  </si>
  <si>
    <t>1819</t>
  </si>
  <si>
    <t>86</t>
  </si>
  <si>
    <t>4130</t>
  </si>
  <si>
    <t>905</t>
  </si>
  <si>
    <t>208</t>
  </si>
  <si>
    <t>207</t>
  </si>
  <si>
    <t>1183</t>
  </si>
  <si>
    <t>345</t>
  </si>
  <si>
    <t>70</t>
  </si>
  <si>
    <t>1482</t>
  </si>
  <si>
    <t>3413</t>
  </si>
  <si>
    <t>406</t>
  </si>
  <si>
    <t>265</t>
  </si>
  <si>
    <t>12107</t>
  </si>
  <si>
    <t>1225</t>
  </si>
  <si>
    <t>1922</t>
  </si>
  <si>
    <t>346</t>
  </si>
  <si>
    <t>31</t>
  </si>
  <si>
    <t>182</t>
  </si>
  <si>
    <t>1620</t>
  </si>
  <si>
    <t>367</t>
  </si>
  <si>
    <t>684</t>
  </si>
  <si>
    <t>2027</t>
  </si>
  <si>
    <t>317</t>
  </si>
  <si>
    <t>2328</t>
  </si>
  <si>
    <t>162</t>
  </si>
  <si>
    <t>250</t>
  </si>
  <si>
    <t>2262</t>
  </si>
  <si>
    <t>595</t>
  </si>
  <si>
    <t>708</t>
  </si>
  <si>
    <t>19</t>
  </si>
  <si>
    <t>1517</t>
  </si>
  <si>
    <t>2304</t>
  </si>
  <si>
    <t>377</t>
  </si>
  <si>
    <t>145</t>
  </si>
  <si>
    <t>1444</t>
  </si>
  <si>
    <t>1743</t>
  </si>
  <si>
    <t>1354</t>
  </si>
  <si>
    <t>658</t>
  </si>
  <si>
    <t>74</t>
  </si>
  <si>
    <t>1114</t>
  </si>
  <si>
    <t>449</t>
  </si>
  <si>
    <t>113</t>
  </si>
  <si>
    <t>437</t>
  </si>
  <si>
    <t>1495</t>
  </si>
  <si>
    <t>384</t>
  </si>
  <si>
    <t>466</t>
  </si>
  <si>
    <t>3191</t>
  </si>
  <si>
    <t>4865</t>
  </si>
  <si>
    <t>1447</t>
  </si>
  <si>
    <t>400</t>
  </si>
  <si>
    <t>2084</t>
  </si>
  <si>
    <t>179</t>
  </si>
  <si>
    <t>2708</t>
  </si>
  <si>
    <t>880</t>
  </si>
  <si>
    <t>221</t>
  </si>
  <si>
    <t>1093</t>
  </si>
  <si>
    <t>34</t>
  </si>
  <si>
    <t>571</t>
  </si>
  <si>
    <t>1277</t>
  </si>
  <si>
    <t>332</t>
  </si>
  <si>
    <t>382</t>
  </si>
  <si>
    <t>660</t>
  </si>
  <si>
    <t>2835</t>
  </si>
  <si>
    <t>601</t>
  </si>
  <si>
    <t>54</t>
  </si>
  <si>
    <t>238</t>
  </si>
  <si>
    <t>1730</t>
  </si>
  <si>
    <t>1389</t>
  </si>
  <si>
    <t>53</t>
  </si>
  <si>
    <t>2730</t>
  </si>
  <si>
    <t>761</t>
  </si>
  <si>
    <t>5463</t>
  </si>
  <si>
    <t>73</t>
  </si>
  <si>
    <t>1204</t>
  </si>
  <si>
    <t>115</t>
  </si>
  <si>
    <t>1436</t>
  </si>
  <si>
    <t>457</t>
  </si>
  <si>
    <t>495</t>
  </si>
  <si>
    <t>1257</t>
  </si>
  <si>
    <t>1285</t>
  </si>
  <si>
    <t>563</t>
  </si>
  <si>
    <t>680</t>
  </si>
  <si>
    <t>7058</t>
  </si>
  <si>
    <t>583</t>
  </si>
  <si>
    <t>1117</t>
  </si>
  <si>
    <t>8558</t>
  </si>
  <si>
    <t>97</t>
  </si>
  <si>
    <t>2912</t>
  </si>
  <si>
    <t>289</t>
  </si>
  <si>
    <t>166</t>
  </si>
  <si>
    <t>1346</t>
  </si>
  <si>
    <t>83</t>
  </si>
  <si>
    <t>480</t>
  </si>
  <si>
    <t>1151</t>
  </si>
  <si>
    <t>276</t>
  </si>
  <si>
    <t>4238</t>
  </si>
  <si>
    <t>175</t>
  </si>
  <si>
    <t>979</t>
  </si>
  <si>
    <t>68</t>
  </si>
  <si>
    <t>62</t>
  </si>
  <si>
    <t>780</t>
  </si>
  <si>
    <t>1738</t>
  </si>
  <si>
    <t>1119</t>
  </si>
  <si>
    <t>1822</t>
  </si>
  <si>
    <t>1203</t>
  </si>
  <si>
    <t>183</t>
  </si>
  <si>
    <t>1832</t>
  </si>
  <si>
    <t>800</t>
  </si>
  <si>
    <t>1105</t>
  </si>
  <si>
    <t>3158</t>
  </si>
  <si>
    <t>1761</t>
  </si>
  <si>
    <t>88</t>
  </si>
  <si>
    <t>902</t>
  </si>
  <si>
    <t>122</t>
  </si>
  <si>
    <t>1903</t>
  </si>
  <si>
    <t>1402</t>
  </si>
  <si>
    <t>404</t>
  </si>
  <si>
    <t>298</t>
  </si>
  <si>
    <t>1350</t>
  </si>
  <si>
    <t>390</t>
  </si>
  <si>
    <t>1774</t>
  </si>
  <si>
    <t>51</t>
  </si>
  <si>
    <t>1088</t>
  </si>
  <si>
    <t>401</t>
  </si>
  <si>
    <t>322</t>
  </si>
  <si>
    <t>2747</t>
  </si>
  <si>
    <t>172</t>
  </si>
  <si>
    <t>955</t>
  </si>
  <si>
    <t>230</t>
  </si>
  <si>
    <t>1487</t>
  </si>
  <si>
    <t>168</t>
  </si>
  <si>
    <t>4474</t>
  </si>
  <si>
    <t>786</t>
  </si>
  <si>
    <t>91</t>
  </si>
  <si>
    <t>612</t>
  </si>
  <si>
    <t>1162</t>
  </si>
  <si>
    <t>330</t>
  </si>
  <si>
    <t>105</t>
  </si>
  <si>
    <t>742</t>
  </si>
  <si>
    <t>7942</t>
  </si>
  <si>
    <t>515</t>
  </si>
  <si>
    <t>2145</t>
  </si>
  <si>
    <t>292</t>
  </si>
  <si>
    <t>2484</t>
  </si>
  <si>
    <t>820</t>
  </si>
  <si>
    <t>104</t>
  </si>
  <si>
    <t>919</t>
  </si>
  <si>
    <t>1378</t>
  </si>
  <si>
    <t>329</t>
  </si>
  <si>
    <t>198</t>
  </si>
  <si>
    <t>143</t>
  </si>
  <si>
    <t>302</t>
  </si>
  <si>
    <t>164</t>
  </si>
  <si>
    <t>6072</t>
  </si>
  <si>
    <t>840</t>
  </si>
  <si>
    <t>1009</t>
  </si>
  <si>
    <t>1664</t>
  </si>
  <si>
    <t>286</t>
  </si>
  <si>
    <t>381</t>
  </si>
  <si>
    <t>3244</t>
  </si>
  <si>
    <t>201</t>
  </si>
  <si>
    <t>3870</t>
  </si>
  <si>
    <t>476</t>
  </si>
  <si>
    <t>99</t>
  </si>
  <si>
    <t>587</t>
  </si>
  <si>
    <t>270</t>
  </si>
  <si>
    <t>1452</t>
  </si>
  <si>
    <t>1910</t>
  </si>
  <si>
    <t>368</t>
  </si>
  <si>
    <t>108</t>
  </si>
  <si>
    <t>603</t>
  </si>
  <si>
    <t>334</t>
  </si>
  <si>
    <t>1049</t>
  </si>
  <si>
    <t>1266</t>
  </si>
  <si>
    <t>217</t>
  </si>
  <si>
    <t>274</t>
  </si>
  <si>
    <t>1489</t>
  </si>
  <si>
    <t>626</t>
  </si>
  <si>
    <t>321</t>
  </si>
  <si>
    <t>209</t>
  </si>
  <si>
    <t>898</t>
  </si>
  <si>
    <t>618</t>
  </si>
  <si>
    <t>645</t>
  </si>
  <si>
    <t>20913</t>
  </si>
  <si>
    <t>118</t>
  </si>
  <si>
    <t>3998</t>
  </si>
  <si>
    <t>1273</t>
  </si>
  <si>
    <t>133</t>
  </si>
  <si>
    <t>395</t>
  </si>
  <si>
    <t>1125</t>
  </si>
  <si>
    <t>1406</t>
  </si>
  <si>
    <t>1763</t>
  </si>
  <si>
    <t>1047</t>
  </si>
  <si>
    <t>775</t>
  </si>
  <si>
    <t>300</t>
  </si>
  <si>
    <t>523</t>
  </si>
  <si>
    <t>3734</t>
  </si>
  <si>
    <t>740</t>
  </si>
  <si>
    <t>4763</t>
  </si>
  <si>
    <t>75</t>
  </si>
  <si>
    <t>1814</t>
  </si>
  <si>
    <t>356</t>
  </si>
  <si>
    <t>977</t>
  </si>
  <si>
    <t>69</t>
  </si>
  <si>
    <t>347</t>
  </si>
  <si>
    <t>524</t>
  </si>
  <si>
    <t>2667</t>
  </si>
  <si>
    <t>1845</t>
  </si>
  <si>
    <t>657</t>
  </si>
  <si>
    <t>2849</t>
  </si>
  <si>
    <t>765</t>
  </si>
  <si>
    <t>237</t>
  </si>
  <si>
    <t>185</t>
  </si>
  <si>
    <t>131</t>
  </si>
  <si>
    <t>2025</t>
  </si>
  <si>
    <t>665</t>
  </si>
  <si>
    <t>727</t>
  </si>
  <si>
    <t>577</t>
  </si>
  <si>
    <t>592</t>
  </si>
  <si>
    <t>114</t>
  </si>
  <si>
    <t>1247</t>
  </si>
  <si>
    <t>554</t>
  </si>
  <si>
    <t>422</t>
  </si>
  <si>
    <t>928</t>
  </si>
  <si>
    <t>95</t>
  </si>
  <si>
    <t>774</t>
  </si>
  <si>
    <t>1056</t>
  </si>
  <si>
    <t>832</t>
  </si>
  <si>
    <t>613</t>
  </si>
  <si>
    <t>3126</t>
  </si>
  <si>
    <t>271</t>
  </si>
  <si>
    <t>1897</t>
  </si>
  <si>
    <t>355</t>
  </si>
  <si>
    <t>1506</t>
  </si>
  <si>
    <t>3304</t>
  </si>
  <si>
    <t>307</t>
  </si>
  <si>
    <t>673</t>
  </si>
  <si>
    <t>552</t>
  </si>
  <si>
    <t>482</t>
  </si>
  <si>
    <t>4355</t>
  </si>
  <si>
    <t>702</t>
  </si>
  <si>
    <t>109</t>
  </si>
  <si>
    <t>540</t>
  </si>
  <si>
    <t>1177</t>
  </si>
  <si>
    <t>751</t>
  </si>
  <si>
    <t>790</t>
  </si>
  <si>
    <t>777</t>
  </si>
  <si>
    <t>4081</t>
  </si>
  <si>
    <t>5479</t>
  </si>
  <si>
    <t>137</t>
  </si>
  <si>
    <t>1097</t>
  </si>
  <si>
    <t>2036</t>
  </si>
  <si>
    <t>245</t>
  </si>
  <si>
    <t>4776</t>
  </si>
  <si>
    <t>1164</t>
  </si>
  <si>
    <t>350</t>
  </si>
  <si>
    <t>1925</t>
  </si>
  <si>
    <t>558</t>
  </si>
  <si>
    <t>1758</t>
  </si>
  <si>
    <t>1826</t>
  </si>
  <si>
    <t>1081</t>
  </si>
  <si>
    <t>4816</t>
  </si>
  <si>
    <t>672</t>
  </si>
  <si>
    <t>200</t>
  </si>
  <si>
    <t>57</t>
  </si>
  <si>
    <t>1150</t>
  </si>
  <si>
    <t>1616</t>
  </si>
  <si>
    <t>500</t>
  </si>
  <si>
    <t>1659</t>
  </si>
  <si>
    <t>2233</t>
  </si>
  <si>
    <t>1850</t>
  </si>
  <si>
    <t>489</t>
  </si>
  <si>
    <t>1665</t>
  </si>
  <si>
    <t>2977</t>
  </si>
  <si>
    <t>1033</t>
  </si>
  <si>
    <t>220</t>
  </si>
  <si>
    <t>140</t>
  </si>
  <si>
    <t>569</t>
  </si>
  <si>
    <t>734</t>
  </si>
  <si>
    <t>267</t>
  </si>
  <si>
    <t>417</t>
  </si>
  <si>
    <t>111</t>
  </si>
  <si>
    <t>846</t>
  </si>
  <si>
    <t>604</t>
  </si>
  <si>
    <t>7094</t>
  </si>
  <si>
    <t>990</t>
  </si>
  <si>
    <t>149</t>
  </si>
  <si>
    <t>415</t>
  </si>
  <si>
    <t>275</t>
  </si>
  <si>
    <t>1132</t>
  </si>
  <si>
    <t>90</t>
  </si>
  <si>
    <t>1356</t>
  </si>
  <si>
    <t>849</t>
  </si>
  <si>
    <t>710</t>
  </si>
  <si>
    <t>1526</t>
  </si>
  <si>
    <t>193</t>
  </si>
  <si>
    <t>795</t>
  </si>
  <si>
    <t>943</t>
  </si>
  <si>
    <t>789</t>
  </si>
  <si>
    <t>GEOFF DUNCAN  (REP)</t>
  </si>
  <si>
    <t>SARAH RIGGS AMICO (DEM)</t>
  </si>
  <si>
    <t>2985</t>
  </si>
  <si>
    <t>1074</t>
  </si>
  <si>
    <t>3444</t>
  </si>
  <si>
    <t>2073</t>
  </si>
  <si>
    <t>1403</t>
  </si>
  <si>
    <t>5987</t>
  </si>
  <si>
    <t>1166</t>
  </si>
  <si>
    <t>1219</t>
  </si>
  <si>
    <t>1856</t>
  </si>
  <si>
    <t>1340</t>
  </si>
  <si>
    <t>1553</t>
  </si>
  <si>
    <t>1248</t>
  </si>
  <si>
    <t>1505</t>
  </si>
  <si>
    <t>1284</t>
  </si>
  <si>
    <t>956</t>
  </si>
  <si>
    <t>11956</t>
  </si>
  <si>
    <t>1512</t>
  </si>
  <si>
    <t>811</t>
  </si>
  <si>
    <t>695</t>
  </si>
  <si>
    <t>5892</t>
  </si>
  <si>
    <t>6935</t>
  </si>
  <si>
    <t>974</t>
  </si>
  <si>
    <t>4623</t>
  </si>
  <si>
    <t>3013</t>
  </si>
  <si>
    <t>3969</t>
  </si>
  <si>
    <t>1261</t>
  </si>
  <si>
    <t>362</t>
  </si>
  <si>
    <t>10741</t>
  </si>
  <si>
    <t>1504</t>
  </si>
  <si>
    <t>10985</t>
  </si>
  <si>
    <t>4199</t>
  </si>
  <si>
    <t>1012</t>
  </si>
  <si>
    <t>662</t>
  </si>
  <si>
    <t>591</t>
  </si>
  <si>
    <t>3695</t>
  </si>
  <si>
    <t>570</t>
  </si>
  <si>
    <t>607</t>
  </si>
  <si>
    <t>6810</t>
  </si>
  <si>
    <t>4158</t>
  </si>
  <si>
    <t>691</t>
  </si>
  <si>
    <t>2041</t>
  </si>
  <si>
    <t>315</t>
  </si>
  <si>
    <t>6023</t>
  </si>
  <si>
    <t>539</t>
  </si>
  <si>
    <t>3495</t>
  </si>
  <si>
    <t>726</t>
  </si>
  <si>
    <t>361</t>
  </si>
  <si>
    <t>1857</t>
  </si>
  <si>
    <t>173</t>
  </si>
  <si>
    <t>3422</t>
  </si>
  <si>
    <t>519</t>
  </si>
  <si>
    <t>4155</t>
  </si>
  <si>
    <t>553</t>
  </si>
  <si>
    <t>1749</t>
  </si>
  <si>
    <t>247</t>
  </si>
  <si>
    <t>8235</t>
  </si>
  <si>
    <t>2007</t>
  </si>
  <si>
    <t>2264</t>
  </si>
  <si>
    <t>2574</t>
  </si>
  <si>
    <t>757</t>
  </si>
  <si>
    <t>359</t>
  </si>
  <si>
    <t>1529</t>
  </si>
  <si>
    <t>1365</t>
  </si>
  <si>
    <t>654</t>
  </si>
  <si>
    <t>5290</t>
  </si>
  <si>
    <t>2698</t>
  </si>
  <si>
    <t>380</t>
  </si>
  <si>
    <t>5046</t>
  </si>
  <si>
    <t>2600</t>
  </si>
  <si>
    <t>602</t>
  </si>
  <si>
    <t>517</t>
  </si>
  <si>
    <t>2072</t>
  </si>
  <si>
    <t>4114</t>
  </si>
  <si>
    <t>1662</t>
  </si>
  <si>
    <t>341</t>
  </si>
  <si>
    <t>2185</t>
  </si>
  <si>
    <t>791</t>
  </si>
  <si>
    <t>194</t>
  </si>
  <si>
    <t>1424</t>
  </si>
  <si>
    <t>2840</t>
  </si>
  <si>
    <t>799</t>
  </si>
  <si>
    <t>3624</t>
  </si>
  <si>
    <t>1773</t>
  </si>
  <si>
    <t>312</t>
  </si>
  <si>
    <t>1726</t>
  </si>
  <si>
    <t>272</t>
  </si>
  <si>
    <t>1683</t>
  </si>
  <si>
    <t>268</t>
  </si>
  <si>
    <t>1679</t>
  </si>
  <si>
    <t>1328</t>
  </si>
  <si>
    <t>1175</t>
  </si>
  <si>
    <t>2775</t>
  </si>
  <si>
    <t>4796</t>
  </si>
  <si>
    <t>1396</t>
  </si>
  <si>
    <t>212</t>
  </si>
  <si>
    <t>869</t>
  </si>
  <si>
    <t>1034</t>
  </si>
  <si>
    <t>5436</t>
  </si>
  <si>
    <t>252</t>
  </si>
  <si>
    <t>1628</t>
  </si>
  <si>
    <t>219</t>
  </si>
  <si>
    <t>273</t>
  </si>
  <si>
    <t>949</t>
  </si>
  <si>
    <t>1372</t>
  </si>
  <si>
    <t>2874</t>
  </si>
  <si>
    <t>299</t>
  </si>
  <si>
    <t>1345</t>
  </si>
  <si>
    <t>4222</t>
  </si>
  <si>
    <t>798</t>
  </si>
  <si>
    <t>606</t>
  </si>
  <si>
    <t>4607</t>
  </si>
  <si>
    <t>411</t>
  </si>
  <si>
    <t>796</t>
  </si>
  <si>
    <t>304</t>
  </si>
  <si>
    <t>1326</t>
  </si>
  <si>
    <t>392</t>
  </si>
  <si>
    <t>3577</t>
  </si>
  <si>
    <t>3427</t>
  </si>
  <si>
    <t>830</t>
  </si>
  <si>
    <t>3061</t>
  </si>
  <si>
    <t>1437</t>
  </si>
  <si>
    <t>405</t>
  </si>
  <si>
    <t>1984</t>
  </si>
  <si>
    <t>4398</t>
  </si>
  <si>
    <t>121</t>
  </si>
  <si>
    <t>963</t>
  </si>
  <si>
    <t>287</t>
  </si>
  <si>
    <t>3584</t>
  </si>
  <si>
    <t>729</t>
  </si>
  <si>
    <t>335</t>
  </si>
  <si>
    <t>5277</t>
  </si>
  <si>
    <t>1130</t>
  </si>
  <si>
    <t>4127</t>
  </si>
  <si>
    <t>1004</t>
  </si>
  <si>
    <t>351</t>
  </si>
  <si>
    <t>531</t>
  </si>
  <si>
    <t>3525</t>
  </si>
  <si>
    <t>1469</t>
  </si>
  <si>
    <t>2213</t>
  </si>
  <si>
    <t>2608</t>
  </si>
  <si>
    <t>642</t>
  </si>
  <si>
    <t>2664</t>
  </si>
  <si>
    <t>248</t>
  </si>
  <si>
    <t>1085</t>
  </si>
  <si>
    <t>1735</t>
  </si>
  <si>
    <t>2275</t>
  </si>
  <si>
    <t>316</t>
  </si>
  <si>
    <t>3805</t>
  </si>
  <si>
    <t>870</t>
  </si>
  <si>
    <t>842</t>
  </si>
  <si>
    <t>4633</t>
  </si>
  <si>
    <t>717</t>
  </si>
  <si>
    <t>997</t>
  </si>
  <si>
    <t>732</t>
  </si>
  <si>
    <t>2748</t>
  </si>
  <si>
    <t>1623</t>
  </si>
  <si>
    <t>2896</t>
  </si>
  <si>
    <t>868</t>
  </si>
  <si>
    <t>994</t>
  </si>
  <si>
    <t>2211</t>
  </si>
  <si>
    <t>1806</t>
  </si>
  <si>
    <t>715</t>
  </si>
  <si>
    <t>176</t>
  </si>
  <si>
    <t>1703</t>
  </si>
  <si>
    <t>305</t>
  </si>
  <si>
    <t>1680</t>
  </si>
  <si>
    <t>1019</t>
  </si>
  <si>
    <t>1653</t>
  </si>
  <si>
    <t>2700</t>
  </si>
  <si>
    <t>3527</t>
  </si>
  <si>
    <t>1191</t>
  </si>
  <si>
    <t>2555</t>
  </si>
  <si>
    <t>1123</t>
  </si>
  <si>
    <t>1142</t>
  </si>
  <si>
    <t>2019</t>
  </si>
  <si>
    <t>1262</t>
  </si>
  <si>
    <t>396</t>
  </si>
  <si>
    <t>1254</t>
  </si>
  <si>
    <t>2687</t>
  </si>
  <si>
    <t>3770</t>
  </si>
  <si>
    <t>225</t>
  </si>
  <si>
    <t>1391</t>
  </si>
  <si>
    <t>3476</t>
  </si>
  <si>
    <t>550</t>
  </si>
  <si>
    <t>146</t>
  </si>
  <si>
    <t>2231</t>
  </si>
  <si>
    <t>833</t>
  </si>
  <si>
    <t>155</t>
  </si>
  <si>
    <t>705</t>
  </si>
  <si>
    <t>2453</t>
  </si>
  <si>
    <t>1149</t>
  </si>
  <si>
    <t>204</t>
  </si>
  <si>
    <t>3764</t>
  </si>
  <si>
    <t>472</t>
  </si>
  <si>
    <t>574</t>
  </si>
  <si>
    <t>1497</t>
  </si>
  <si>
    <t>1087</t>
  </si>
  <si>
    <t>1547</t>
  </si>
  <si>
    <t>2133</t>
  </si>
  <si>
    <t>1713</t>
  </si>
  <si>
    <t>477</t>
  </si>
  <si>
    <t>189</t>
  </si>
  <si>
    <t>216</t>
  </si>
  <si>
    <t>912</t>
  </si>
  <si>
    <t>2118</t>
  </si>
  <si>
    <t>2097</t>
  </si>
  <si>
    <t>754</t>
  </si>
  <si>
    <t>327</t>
  </si>
  <si>
    <t>934</t>
  </si>
  <si>
    <t>718</t>
  </si>
  <si>
    <t>709</t>
  </si>
  <si>
    <t>2162</t>
  </si>
  <si>
    <t>739</t>
  </si>
  <si>
    <t>243</t>
  </si>
  <si>
    <t>2668</t>
  </si>
  <si>
    <t>611</t>
  </si>
  <si>
    <t>3361</t>
  </si>
  <si>
    <t>2413</t>
  </si>
  <si>
    <t>372</t>
  </si>
  <si>
    <t>578</t>
  </si>
  <si>
    <t>2199</t>
  </si>
  <si>
    <t>81</t>
  </si>
  <si>
    <t>2022</t>
  </si>
  <si>
    <t>436</t>
  </si>
  <si>
    <t>1373</t>
  </si>
  <si>
    <t>1540</t>
  </si>
  <si>
    <t>2170</t>
  </si>
  <si>
    <t>2672</t>
  </si>
  <si>
    <t>428</t>
  </si>
  <si>
    <t>2218</t>
  </si>
  <si>
    <t>151</t>
  </si>
  <si>
    <t>1722</t>
  </si>
  <si>
    <t>1548</t>
  </si>
  <si>
    <t>892</t>
  </si>
  <si>
    <t>725</t>
  </si>
  <si>
    <t>1725</t>
  </si>
  <si>
    <t>294</t>
  </si>
  <si>
    <t>2401</t>
  </si>
  <si>
    <t>782</t>
  </si>
  <si>
    <t>106</t>
  </si>
  <si>
    <t>879</t>
  </si>
  <si>
    <t>1567</t>
  </si>
  <si>
    <t>2314</t>
  </si>
  <si>
    <t>783</t>
  </si>
  <si>
    <t>128</t>
  </si>
  <si>
    <t>1422</t>
  </si>
  <si>
    <t>3192</t>
  </si>
  <si>
    <t>681</t>
  </si>
  <si>
    <t>2415</t>
  </si>
  <si>
    <t>985</t>
  </si>
  <si>
    <t>1817</t>
  </si>
  <si>
    <t>561</t>
  </si>
  <si>
    <t>675</t>
  </si>
  <si>
    <t>1158</t>
  </si>
  <si>
    <t>1780</t>
  </si>
  <si>
    <t>743</t>
  </si>
  <si>
    <t>1336</t>
  </si>
  <si>
    <t>1691</t>
  </si>
  <si>
    <t>950</t>
  </si>
  <si>
    <t>826</t>
  </si>
  <si>
    <t>551</t>
  </si>
  <si>
    <t>649</t>
  </si>
  <si>
    <t>1446</t>
  </si>
  <si>
    <t>160</t>
  </si>
  <si>
    <t>378</t>
  </si>
  <si>
    <t>1516</t>
  </si>
  <si>
    <t>1777</t>
  </si>
  <si>
    <t>520</t>
  </si>
  <si>
    <t>625</t>
  </si>
  <si>
    <t>1054</t>
  </si>
  <si>
    <t>973</t>
  </si>
  <si>
    <t>915</t>
  </si>
  <si>
    <t>240</t>
  </si>
  <si>
    <t>534</t>
  </si>
  <si>
    <t>1291</t>
  </si>
  <si>
    <t>2235</t>
  </si>
  <si>
    <t>233</t>
  </si>
  <si>
    <t>475</t>
  </si>
  <si>
    <t>1067</t>
  </si>
  <si>
    <t>914</t>
  </si>
  <si>
    <t>759</t>
  </si>
  <si>
    <t>937</t>
  </si>
  <si>
    <t>226</t>
  </si>
  <si>
    <t>1307</t>
  </si>
  <si>
    <t>637</t>
  </si>
  <si>
    <t>63</t>
  </si>
  <si>
    <t>326</t>
  </si>
  <si>
    <t>746</t>
  </si>
  <si>
    <t>835</t>
  </si>
  <si>
    <t>731</t>
  </si>
  <si>
    <t>1168</t>
  </si>
  <si>
    <t>1395</t>
  </si>
  <si>
    <t>421</t>
  </si>
  <si>
    <t>129</t>
  </si>
  <si>
    <t>617</t>
  </si>
  <si>
    <t>352</t>
  </si>
  <si>
    <t>969</t>
  </si>
  <si>
    <t>656</t>
  </si>
  <si>
    <t>640</t>
  </si>
  <si>
    <t>385</t>
  </si>
  <si>
    <t>485</t>
  </si>
  <si>
    <t>1000</t>
  </si>
  <si>
    <t>1179</t>
  </si>
  <si>
    <t>499</t>
  </si>
  <si>
    <t>389</t>
  </si>
  <si>
    <t>744</t>
  </si>
  <si>
    <t>169</t>
  </si>
  <si>
    <t>279</t>
  </si>
  <si>
    <t>124</t>
  </si>
  <si>
    <t>320</t>
  </si>
  <si>
    <t>1582</t>
  </si>
  <si>
    <t>374</t>
  </si>
  <si>
    <t>1456</t>
  </si>
  <si>
    <t>1078</t>
  </si>
  <si>
    <t>376</t>
  </si>
  <si>
    <t>293</t>
  </si>
  <si>
    <t>620</t>
  </si>
  <si>
    <t>1294</t>
  </si>
  <si>
    <t>453</t>
  </si>
  <si>
    <t>1304</t>
  </si>
  <si>
    <t>529</t>
  </si>
  <si>
    <t>839</t>
  </si>
  <si>
    <t>1435</t>
  </si>
  <si>
    <t>92</t>
  </si>
  <si>
    <t>1221</t>
  </si>
  <si>
    <t>633</t>
  </si>
  <si>
    <t>1061</t>
  </si>
  <si>
    <t>107</t>
  </si>
  <si>
    <t>407</t>
  </si>
  <si>
    <t>978</t>
  </si>
  <si>
    <t>370</t>
  </si>
  <si>
    <t>719</t>
  </si>
  <si>
    <t>959</t>
  </si>
  <si>
    <t>309</t>
  </si>
  <si>
    <t>52</t>
  </si>
  <si>
    <t>251</t>
  </si>
  <si>
    <t>581</t>
  </si>
  <si>
    <t>593</t>
  </si>
  <si>
    <t>549</t>
  </si>
  <si>
    <t>444</t>
  </si>
  <si>
    <t>597</t>
  </si>
  <si>
    <t>972</t>
  </si>
  <si>
    <t>187</t>
  </si>
  <si>
    <t>850</t>
  </si>
  <si>
    <t>616</t>
  </si>
  <si>
    <t>431</t>
  </si>
  <si>
    <t>506</t>
  </si>
  <si>
    <t>692</t>
  </si>
  <si>
    <t>1089</t>
  </si>
  <si>
    <t>188</t>
  </si>
  <si>
    <t>77</t>
  </si>
  <si>
    <t>651</t>
  </si>
  <si>
    <t>154</t>
  </si>
  <si>
    <t>451</t>
  </si>
  <si>
    <t>388</t>
  </si>
  <si>
    <t>79</t>
  </si>
  <si>
    <t>123</t>
  </si>
  <si>
    <t>152</t>
  </si>
  <si>
    <t>BRAD RAFFENSPERGER  (REP)</t>
  </si>
  <si>
    <t>JOHN BARROW  (DEM)</t>
  </si>
  <si>
    <t>SMYTHE DUVAL (LIB)</t>
  </si>
  <si>
    <t>2068</t>
  </si>
  <si>
    <t>311</t>
  </si>
  <si>
    <t>827</t>
  </si>
  <si>
    <t>720</t>
  </si>
  <si>
    <t>957</t>
  </si>
  <si>
    <t>546</t>
  </si>
  <si>
    <t>2438</t>
  </si>
  <si>
    <t>259</t>
  </si>
  <si>
    <t>4013</t>
  </si>
  <si>
    <t>3338</t>
  </si>
  <si>
    <t>2419</t>
  </si>
  <si>
    <t>39</t>
  </si>
  <si>
    <t>278</t>
  </si>
  <si>
    <t>667</t>
  </si>
  <si>
    <t>8888</t>
  </si>
  <si>
    <t>3519</t>
  </si>
  <si>
    <t>3011</t>
  </si>
  <si>
    <t>442</t>
  </si>
  <si>
    <t>958</t>
  </si>
  <si>
    <t>555</t>
  </si>
  <si>
    <t>2399</t>
  </si>
  <si>
    <t>222</t>
  </si>
  <si>
    <t>1129</t>
  </si>
  <si>
    <t>2154</t>
  </si>
  <si>
    <t>215</t>
  </si>
  <si>
    <t>516</t>
  </si>
  <si>
    <t>399</t>
  </si>
  <si>
    <t>1154</t>
  </si>
  <si>
    <t>3214</t>
  </si>
  <si>
    <t>598</t>
  </si>
  <si>
    <t>371</t>
  </si>
  <si>
    <t>1252</t>
  </si>
  <si>
    <t>2168</t>
  </si>
  <si>
    <t>2260</t>
  </si>
  <si>
    <t>147</t>
  </si>
  <si>
    <t>2521</t>
  </si>
  <si>
    <t>266</t>
  </si>
  <si>
    <t>1716</t>
  </si>
  <si>
    <t>1532</t>
  </si>
  <si>
    <t>348</t>
  </si>
  <si>
    <t>807</t>
  </si>
  <si>
    <t>3872</t>
  </si>
  <si>
    <t>1929</t>
  </si>
  <si>
    <t>479</t>
  </si>
  <si>
    <t>2002</t>
  </si>
  <si>
    <t>2456</t>
  </si>
  <si>
    <t>1383</t>
  </si>
  <si>
    <t>202</t>
  </si>
  <si>
    <t>752</t>
  </si>
  <si>
    <t>5078</t>
  </si>
  <si>
    <t>511</t>
  </si>
  <si>
    <t>2281</t>
  </si>
  <si>
    <t>2615</t>
  </si>
  <si>
    <t>283</t>
  </si>
  <si>
    <t>135</t>
  </si>
  <si>
    <t>585</t>
  </si>
  <si>
    <t>469</t>
  </si>
  <si>
    <t>810</t>
  </si>
  <si>
    <t>342</t>
  </si>
  <si>
    <t>1864</t>
  </si>
  <si>
    <t>3120</t>
  </si>
  <si>
    <t>545</t>
  </si>
  <si>
    <t>2789</t>
  </si>
  <si>
    <t>3111</t>
  </si>
  <si>
    <t>1966</t>
  </si>
  <si>
    <t>2159</t>
  </si>
  <si>
    <t>130</t>
  </si>
  <si>
    <t>897</t>
  </si>
  <si>
    <t>14844</t>
  </si>
  <si>
    <t>805</t>
  </si>
  <si>
    <t>157</t>
  </si>
  <si>
    <t>4377</t>
  </si>
  <si>
    <t>3373</t>
  </si>
  <si>
    <t>813</t>
  </si>
  <si>
    <t>608</t>
  </si>
  <si>
    <t>954</t>
  </si>
  <si>
    <t>261</t>
  </si>
  <si>
    <t>766</t>
  </si>
  <si>
    <t>2169</t>
  </si>
  <si>
    <t>2726</t>
  </si>
  <si>
    <t>1661</t>
  </si>
  <si>
    <t>1701</t>
  </si>
  <si>
    <t>1560</t>
  </si>
  <si>
    <t>1367</t>
  </si>
  <si>
    <t>424</t>
  </si>
  <si>
    <t>706</t>
  </si>
  <si>
    <t>7765</t>
  </si>
  <si>
    <t>1246</t>
  </si>
  <si>
    <t>910</t>
  </si>
  <si>
    <t>1492</t>
  </si>
  <si>
    <t>120</t>
  </si>
  <si>
    <t>1746</t>
  </si>
  <si>
    <t>2709</t>
  </si>
  <si>
    <t>1005</t>
  </si>
  <si>
    <t>1357</t>
  </si>
  <si>
    <t>2156</t>
  </si>
  <si>
    <t>2032</t>
  </si>
  <si>
    <t>3357</t>
  </si>
  <si>
    <t>5974</t>
  </si>
  <si>
    <t>884</t>
  </si>
  <si>
    <t>2322</t>
  </si>
  <si>
    <t>2745</t>
  </si>
  <si>
    <t>4762</t>
  </si>
  <si>
    <t>448</t>
  </si>
  <si>
    <t>3004</t>
  </si>
  <si>
    <t>2151</t>
  </si>
  <si>
    <t>2397</t>
  </si>
  <si>
    <t>875</t>
  </si>
  <si>
    <t>1109</t>
  </si>
  <si>
    <t>948</t>
  </si>
  <si>
    <t>699</t>
  </si>
  <si>
    <t>2675</t>
  </si>
  <si>
    <t>947</t>
  </si>
  <si>
    <t>2049</t>
  </si>
  <si>
    <t>643</t>
  </si>
  <si>
    <t>487</t>
  </si>
  <si>
    <t>992</t>
  </si>
  <si>
    <t>575</t>
  </si>
  <si>
    <t>391</t>
  </si>
  <si>
    <t>340</t>
  </si>
  <si>
    <t>2623</t>
  </si>
  <si>
    <t>2077</t>
  </si>
  <si>
    <t>2583</t>
  </si>
  <si>
    <t>1037</t>
  </si>
  <si>
    <t>2253</t>
  </si>
  <si>
    <t>1118</t>
  </si>
  <si>
    <t>1330</t>
  </si>
  <si>
    <t>4147</t>
  </si>
  <si>
    <t>1040</t>
  </si>
  <si>
    <t>1066</t>
  </si>
  <si>
    <t>1472</t>
  </si>
  <si>
    <t>818</t>
  </si>
  <si>
    <t>403</t>
  </si>
  <si>
    <t>10010</t>
  </si>
  <si>
    <t>1434</t>
  </si>
  <si>
    <t>1062</t>
  </si>
  <si>
    <t>282</t>
  </si>
  <si>
    <t>3024</t>
  </si>
  <si>
    <t>397</t>
  </si>
  <si>
    <t>450</t>
  </si>
  <si>
    <t>4688</t>
  </si>
  <si>
    <t>4561</t>
  </si>
  <si>
    <t>547</t>
  </si>
  <si>
    <t>10977</t>
  </si>
  <si>
    <t>4376</t>
  </si>
  <si>
    <t>228</t>
  </si>
  <si>
    <t>1421</t>
  </si>
  <si>
    <t>192</t>
  </si>
  <si>
    <t>2750</t>
  </si>
  <si>
    <t>2529</t>
  </si>
  <si>
    <t>1241</t>
  </si>
  <si>
    <t>4021</t>
  </si>
  <si>
    <t>2554</t>
  </si>
  <si>
    <t>615</t>
  </si>
  <si>
    <t>787</t>
  </si>
  <si>
    <t>1494</t>
  </si>
  <si>
    <t>2023</t>
  </si>
  <si>
    <t>383</t>
  </si>
  <si>
    <t>414</t>
  </si>
  <si>
    <t>1106</t>
  </si>
  <si>
    <t>5012</t>
  </si>
  <si>
    <t>1837</t>
  </si>
  <si>
    <t>2869</t>
  </si>
  <si>
    <t>3962</t>
  </si>
  <si>
    <t>1102</t>
  </si>
  <si>
    <t>14980</t>
  </si>
  <si>
    <t>903</t>
  </si>
  <si>
    <t>1181</t>
  </si>
  <si>
    <t>1889</t>
  </si>
  <si>
    <t>565</t>
  </si>
  <si>
    <t>1530</t>
  </si>
  <si>
    <t>394</t>
  </si>
  <si>
    <t>454</t>
  </si>
  <si>
    <t>664</t>
  </si>
  <si>
    <t>2109</t>
  </si>
  <si>
    <t>1813</t>
  </si>
  <si>
    <t>2201</t>
  </si>
  <si>
    <t>716</t>
  </si>
  <si>
    <t>1324</t>
  </si>
  <si>
    <t>481</t>
  </si>
  <si>
    <t>501</t>
  </si>
  <si>
    <t>1239</t>
  </si>
  <si>
    <t>1862</t>
  </si>
  <si>
    <t>1476</t>
  </si>
  <si>
    <t>936</t>
  </si>
  <si>
    <t>504</t>
  </si>
  <si>
    <t>804</t>
  </si>
  <si>
    <t>1348</t>
  </si>
  <si>
    <t>423</t>
  </si>
  <si>
    <t>2153</t>
  </si>
  <si>
    <t>876</t>
  </si>
  <si>
    <t>1096</t>
  </si>
  <si>
    <t>1210</t>
  </si>
  <si>
    <t>386</t>
  </si>
  <si>
    <t>614</t>
  </si>
  <si>
    <t>3104</t>
  </si>
  <si>
    <t>619</t>
  </si>
  <si>
    <t>3093</t>
  </si>
  <si>
    <t>738</t>
  </si>
  <si>
    <t>526</t>
  </si>
  <si>
    <t>1090</t>
  </si>
  <si>
    <t>1155</t>
  </si>
  <si>
    <t>750</t>
  </si>
  <si>
    <t>1083</t>
  </si>
  <si>
    <t>2814</t>
  </si>
  <si>
    <t>144</t>
  </si>
  <si>
    <t>1112</t>
  </si>
  <si>
    <t>328</t>
  </si>
  <si>
    <t>1405</t>
  </si>
  <si>
    <t>736</t>
  </si>
  <si>
    <t>1612</t>
  </si>
  <si>
    <t>1941</t>
  </si>
  <si>
    <t>854</t>
  </si>
  <si>
    <t>1178</t>
  </si>
  <si>
    <t>3025</t>
  </si>
  <si>
    <t>1697</t>
  </si>
  <si>
    <t>1042</t>
  </si>
  <si>
    <t>771</t>
  </si>
  <si>
    <t>843</t>
  </si>
  <si>
    <t>2001</t>
  </si>
  <si>
    <t>1823</t>
  </si>
  <si>
    <t>1438</t>
  </si>
  <si>
    <t>4319</t>
  </si>
  <si>
    <t>1451</t>
  </si>
  <si>
    <t>1820</t>
  </si>
  <si>
    <t>518</t>
  </si>
  <si>
    <t>165</t>
  </si>
  <si>
    <t>3747</t>
  </si>
  <si>
    <t>1508</t>
  </si>
  <si>
    <t>3063</t>
  </si>
  <si>
    <t>393</t>
  </si>
  <si>
    <t>1927</t>
  </si>
  <si>
    <t>3646</t>
  </si>
  <si>
    <t>1666</t>
  </si>
  <si>
    <t>986</t>
  </si>
  <si>
    <t>1544</t>
  </si>
  <si>
    <t>306</t>
  </si>
  <si>
    <t>893</t>
  </si>
  <si>
    <t>1050</t>
  </si>
  <si>
    <t>1596</t>
  </si>
  <si>
    <t>4093</t>
  </si>
  <si>
    <t>507</t>
  </si>
  <si>
    <t>3454</t>
  </si>
  <si>
    <t>258</t>
  </si>
  <si>
    <t>1043</t>
  </si>
  <si>
    <t>1528</t>
  </si>
  <si>
    <t>468</t>
  </si>
  <si>
    <t>1789</t>
  </si>
  <si>
    <t>2681</t>
  </si>
  <si>
    <t>1064</t>
  </si>
  <si>
    <t>1274</t>
  </si>
  <si>
    <t>599</t>
  </si>
  <si>
    <t>942</t>
  </si>
  <si>
    <t>82</t>
  </si>
  <si>
    <t>622</t>
  </si>
  <si>
    <t>1086</t>
  </si>
  <si>
    <t>7096</t>
  </si>
  <si>
    <t>3868</t>
  </si>
  <si>
    <t>379</t>
  </si>
  <si>
    <t>1053</t>
  </si>
  <si>
    <t>1147</t>
  </si>
  <si>
    <t>1483</t>
  </si>
  <si>
    <t>1121</t>
  </si>
  <si>
    <t>87</t>
  </si>
  <si>
    <t>3627</t>
  </si>
  <si>
    <t>4638</t>
  </si>
  <si>
    <t>542</t>
  </si>
  <si>
    <t>1853</t>
  </si>
  <si>
    <t>646</t>
  </si>
  <si>
    <t>2852</t>
  </si>
  <si>
    <t>1668</t>
  </si>
  <si>
    <t>966</t>
  </si>
  <si>
    <t>1101</t>
  </si>
  <si>
    <t>1280</t>
  </si>
  <si>
    <t>590</t>
  </si>
  <si>
    <t>1027</t>
  </si>
  <si>
    <t>4791</t>
  </si>
  <si>
    <t>5081</t>
  </si>
  <si>
    <t>2770</t>
  </si>
  <si>
    <t>3044</t>
  </si>
  <si>
    <t>3358</t>
  </si>
  <si>
    <t>257</t>
  </si>
  <si>
    <t>5499</t>
  </si>
  <si>
    <t>2067</t>
  </si>
  <si>
    <t>291</t>
  </si>
  <si>
    <t>373</t>
  </si>
  <si>
    <t>1028</t>
  </si>
  <si>
    <t>281</t>
  </si>
  <si>
    <t>4267</t>
  </si>
  <si>
    <t>685</t>
  </si>
  <si>
    <t>3955</t>
  </si>
  <si>
    <t>1077</t>
  </si>
  <si>
    <t>814</t>
  </si>
  <si>
    <t>762</t>
  </si>
  <si>
    <t>5280</t>
  </si>
  <si>
    <t>1195</t>
  </si>
  <si>
    <t>1945</t>
  </si>
  <si>
    <t>1152</t>
  </si>
  <si>
    <t>1900</t>
  </si>
  <si>
    <t>541</t>
  </si>
  <si>
    <t>1745</t>
  </si>
  <si>
    <t>4754</t>
  </si>
  <si>
    <t>3180</t>
  </si>
  <si>
    <t>465</t>
  </si>
  <si>
    <t>191</t>
  </si>
  <si>
    <t>1145</t>
  </si>
  <si>
    <t>1629</t>
  </si>
  <si>
    <t>1906</t>
  </si>
  <si>
    <t>1878</t>
  </si>
  <si>
    <t>2688</t>
  </si>
  <si>
    <t>313</t>
  </si>
  <si>
    <t>4446</t>
  </si>
  <si>
    <t>1251</t>
  </si>
  <si>
    <t>490</t>
  </si>
  <si>
    <t>677</t>
  </si>
  <si>
    <t>4503</t>
  </si>
  <si>
    <t>792</t>
  </si>
  <si>
    <t>4360</t>
  </si>
  <si>
    <t>881</t>
  </si>
  <si>
    <t>1393</t>
  </si>
  <si>
    <t>3290</t>
  </si>
  <si>
    <t>996</t>
  </si>
  <si>
    <t>CHRIS CARR (I) (REP)</t>
  </si>
  <si>
    <t>CHARLIE BAILEY  (DEM)</t>
  </si>
  <si>
    <t>648</t>
  </si>
  <si>
    <t>566</t>
  </si>
  <si>
    <t>971</t>
  </si>
  <si>
    <t>567</t>
  </si>
  <si>
    <t>785</t>
  </si>
  <si>
    <t>3757</t>
  </si>
  <si>
    <t>3362</t>
  </si>
  <si>
    <t>2423</t>
  </si>
  <si>
    <t>559</t>
  </si>
  <si>
    <t>2923</t>
  </si>
  <si>
    <t>2703</t>
  </si>
  <si>
    <t>491</t>
  </si>
  <si>
    <t>1271</t>
  </si>
  <si>
    <t>17164</t>
  </si>
  <si>
    <t>425</t>
  </si>
  <si>
    <t>2291</t>
  </si>
  <si>
    <t>2551</t>
  </si>
  <si>
    <t>263</t>
  </si>
  <si>
    <t>1561</t>
  </si>
  <si>
    <t>964</t>
  </si>
  <si>
    <t>788</t>
  </si>
  <si>
    <t>4214</t>
  </si>
  <si>
    <t>1711</t>
  </si>
  <si>
    <t>512</t>
  </si>
  <si>
    <t>4252</t>
  </si>
  <si>
    <t>4642</t>
  </si>
  <si>
    <t>1488</t>
  </si>
  <si>
    <t>5332</t>
  </si>
  <si>
    <t>2364</t>
  </si>
  <si>
    <t>1766</t>
  </si>
  <si>
    <t>510</t>
  </si>
  <si>
    <t>1206</t>
  </si>
  <si>
    <t>11410</t>
  </si>
  <si>
    <t>3142</t>
  </si>
  <si>
    <t>325</t>
  </si>
  <si>
    <t>236</t>
  </si>
  <si>
    <t>697</t>
  </si>
  <si>
    <t>3205</t>
  </si>
  <si>
    <t>5057</t>
  </si>
  <si>
    <t>3428</t>
  </si>
  <si>
    <t>4666</t>
  </si>
  <si>
    <t>4612</t>
  </si>
  <si>
    <t>1295</t>
  </si>
  <si>
    <t>1361</t>
  </si>
  <si>
    <t>2353</t>
  </si>
  <si>
    <t>1275</t>
  </si>
  <si>
    <t>1524</t>
  </si>
  <si>
    <t>668</t>
  </si>
  <si>
    <t>1382</t>
  </si>
  <si>
    <t>1270</t>
  </si>
  <si>
    <t>438</t>
  </si>
  <si>
    <t>873</t>
  </si>
  <si>
    <t>2764</t>
  </si>
  <si>
    <t>1753</t>
  </si>
  <si>
    <t>1368</t>
  </si>
  <si>
    <t>3034</t>
  </si>
  <si>
    <t>2482</t>
  </si>
  <si>
    <t>828</t>
  </si>
  <si>
    <t>927</t>
  </si>
  <si>
    <t>358</t>
  </si>
  <si>
    <t>993</t>
  </si>
  <si>
    <t>12144</t>
  </si>
  <si>
    <t>666</t>
  </si>
  <si>
    <t>2106</t>
  </si>
  <si>
    <t>834</t>
  </si>
  <si>
    <t>989</t>
  </si>
  <si>
    <t>2499</t>
  </si>
  <si>
    <t>2502</t>
  </si>
  <si>
    <t>1238</t>
  </si>
  <si>
    <t>639</t>
  </si>
  <si>
    <t>4308</t>
  </si>
  <si>
    <t>467</t>
  </si>
  <si>
    <t>4188</t>
  </si>
  <si>
    <t>741</t>
  </si>
  <si>
    <t>1459</t>
  </si>
  <si>
    <t>9614</t>
  </si>
  <si>
    <t>4103</t>
  </si>
  <si>
    <t>582</t>
  </si>
  <si>
    <t>2493</t>
  </si>
  <si>
    <t>635</t>
  </si>
  <si>
    <t>4606</t>
  </si>
  <si>
    <t>872</t>
  </si>
  <si>
    <t>1068</t>
  </si>
  <si>
    <t>7220</t>
  </si>
  <si>
    <t>1684</t>
  </si>
  <si>
    <t>2575</t>
  </si>
  <si>
    <t>1211</t>
  </si>
  <si>
    <t>1215</t>
  </si>
  <si>
    <t>1439</t>
  </si>
  <si>
    <t>2690</t>
  </si>
  <si>
    <t>825</t>
  </si>
  <si>
    <t>2085</t>
  </si>
  <si>
    <t>460</t>
  </si>
  <si>
    <t>1052</t>
  </si>
  <si>
    <t>277</t>
  </si>
  <si>
    <t>3633</t>
  </si>
  <si>
    <t>494</t>
  </si>
  <si>
    <t>318</t>
  </si>
  <si>
    <t>1059</t>
  </si>
  <si>
    <t>1879</t>
  </si>
  <si>
    <t>1536</t>
  </si>
  <si>
    <t>1259</t>
  </si>
  <si>
    <t>1865</t>
  </si>
  <si>
    <t>1579</t>
  </si>
  <si>
    <t>1833</t>
  </si>
  <si>
    <t>244</t>
  </si>
  <si>
    <t>714</t>
  </si>
  <si>
    <t>1415</t>
  </si>
  <si>
    <t>2184</t>
  </si>
  <si>
    <t>1428</t>
  </si>
  <si>
    <t>1258</t>
  </si>
  <si>
    <t>132</t>
  </si>
  <si>
    <t>1455</t>
  </si>
  <si>
    <t>445</t>
  </si>
  <si>
    <t>4765</t>
  </si>
  <si>
    <t>2071</t>
  </si>
  <si>
    <t>2658</t>
  </si>
  <si>
    <t>1228</t>
  </si>
  <si>
    <t>6034</t>
  </si>
  <si>
    <t>647</t>
  </si>
  <si>
    <t>5504</t>
  </si>
  <si>
    <t>1760</t>
  </si>
  <si>
    <t>2642</t>
  </si>
  <si>
    <t>458</t>
  </si>
  <si>
    <t>1198</t>
  </si>
  <si>
    <t>1234</t>
  </si>
  <si>
    <t>4764</t>
  </si>
  <si>
    <t>2870</t>
  </si>
  <si>
    <t>1388</t>
  </si>
  <si>
    <t>1095</t>
  </si>
  <si>
    <t>1143</t>
  </si>
  <si>
    <t>1347</t>
  </si>
  <si>
    <t>984</t>
  </si>
  <si>
    <t>443</t>
  </si>
  <si>
    <t>1698</t>
  </si>
  <si>
    <t>1108</t>
  </si>
  <si>
    <t>1167</t>
  </si>
  <si>
    <t>1803</t>
  </si>
  <si>
    <t>1076</t>
  </si>
  <si>
    <t>2960</t>
  </si>
  <si>
    <t>1702</t>
  </si>
  <si>
    <t>2226</t>
  </si>
  <si>
    <t>1065</t>
  </si>
  <si>
    <t>860</t>
  </si>
  <si>
    <t>2046</t>
  </si>
  <si>
    <t>1872</t>
  </si>
  <si>
    <t>1423</t>
  </si>
  <si>
    <t>1445</t>
  </si>
  <si>
    <t>4670</t>
  </si>
  <si>
    <t>861</t>
  </si>
  <si>
    <t>3081</t>
  </si>
  <si>
    <t>10556</t>
  </si>
  <si>
    <t>1942</t>
  </si>
  <si>
    <t>10942</t>
  </si>
  <si>
    <t>527</t>
  </si>
  <si>
    <t>3353</t>
  </si>
  <si>
    <t>1742</t>
  </si>
  <si>
    <t>2429</t>
  </si>
  <si>
    <t>10385</t>
  </si>
  <si>
    <t>1575</t>
  </si>
  <si>
    <t>1543</t>
  </si>
  <si>
    <t>2989</t>
  </si>
  <si>
    <t>4952</t>
  </si>
  <si>
    <t>1619</t>
  </si>
  <si>
    <t>3150</t>
  </si>
  <si>
    <t>3810</t>
  </si>
  <si>
    <t>1046</t>
  </si>
  <si>
    <t>493</t>
  </si>
  <si>
    <t>1849</t>
  </si>
  <si>
    <t>568</t>
  </si>
  <si>
    <t>1269</t>
  </si>
  <si>
    <t>205</t>
  </si>
  <si>
    <t>3834</t>
  </si>
  <si>
    <t>953</t>
  </si>
  <si>
    <t>594</t>
  </si>
  <si>
    <t>1220</t>
  </si>
  <si>
    <t>20421</t>
  </si>
  <si>
    <t>1232</t>
  </si>
  <si>
    <t>1094</t>
  </si>
  <si>
    <t>758</t>
  </si>
  <si>
    <t>530</t>
  </si>
  <si>
    <t>1771</t>
  </si>
  <si>
    <t>5022</t>
  </si>
  <si>
    <t>556</t>
  </si>
  <si>
    <t>461</t>
  </si>
  <si>
    <t>213</t>
  </si>
  <si>
    <t>628</t>
  </si>
  <si>
    <t>1008</t>
  </si>
  <si>
    <t>926</t>
  </si>
  <si>
    <t>772</t>
  </si>
  <si>
    <t>1804</t>
  </si>
  <si>
    <t>2287</t>
  </si>
  <si>
    <t>930</t>
  </si>
  <si>
    <t>1429</t>
  </si>
  <si>
    <t>730</t>
  </si>
  <si>
    <t>532</t>
  </si>
  <si>
    <t>1141</t>
  </si>
  <si>
    <t>624</t>
  </si>
  <si>
    <t>1333</t>
  </si>
  <si>
    <t>737</t>
  </si>
  <si>
    <t>3867</t>
  </si>
  <si>
    <t>755</t>
  </si>
  <si>
    <t>1201</t>
  </si>
  <si>
    <t>1981</t>
  </si>
  <si>
    <t>1159</t>
  </si>
  <si>
    <t>7463</t>
  </si>
  <si>
    <t>1792</t>
  </si>
  <si>
    <t>3147</t>
  </si>
  <si>
    <t>1603</t>
  </si>
  <si>
    <t>2203</t>
  </si>
  <si>
    <t>474</t>
  </si>
  <si>
    <t>4676</t>
  </si>
  <si>
    <t>522</t>
  </si>
  <si>
    <t>703</t>
  </si>
  <si>
    <t>4433</t>
  </si>
  <si>
    <t>829</t>
  </si>
  <si>
    <t>605</t>
  </si>
  <si>
    <t>6974</t>
  </si>
  <si>
    <t>952</t>
  </si>
  <si>
    <t>838</t>
  </si>
  <si>
    <t>753</t>
  </si>
  <si>
    <t>900</t>
  </si>
  <si>
    <t>3348</t>
  </si>
  <si>
    <t>GARY BLACK (I) (REP)</t>
  </si>
  <si>
    <t>FRED SWANN  (DEM)</t>
  </si>
  <si>
    <t>768</t>
  </si>
  <si>
    <t>2534</t>
  </si>
  <si>
    <t>3141</t>
  </si>
  <si>
    <t>369</t>
  </si>
  <si>
    <t>2808</t>
  </si>
  <si>
    <t>2498</t>
  </si>
  <si>
    <t>711</t>
  </si>
  <si>
    <t>3167</t>
  </si>
  <si>
    <t>2769</t>
  </si>
  <si>
    <t>3947</t>
  </si>
  <si>
    <t>924</t>
  </si>
  <si>
    <t>2491</t>
  </si>
  <si>
    <t>2238</t>
  </si>
  <si>
    <t>1607</t>
  </si>
  <si>
    <t>4283</t>
  </si>
  <si>
    <t>1611</t>
  </si>
  <si>
    <t>2134</t>
  </si>
  <si>
    <t>560</t>
  </si>
  <si>
    <t>3238</t>
  </si>
  <si>
    <t>1846</t>
  </si>
  <si>
    <t>2100</t>
  </si>
  <si>
    <t>1256</t>
  </si>
  <si>
    <t>4704</t>
  </si>
  <si>
    <t>735</t>
  </si>
  <si>
    <t>433</t>
  </si>
  <si>
    <t>5271</t>
  </si>
  <si>
    <t>521</t>
  </si>
  <si>
    <t>1802</t>
  </si>
  <si>
    <t>4963</t>
  </si>
  <si>
    <t>2440</t>
  </si>
  <si>
    <t>1171</t>
  </si>
  <si>
    <t>1160</t>
  </si>
  <si>
    <t>19802</t>
  </si>
  <si>
    <t>2724</t>
  </si>
  <si>
    <t>11887</t>
  </si>
  <si>
    <t>331</t>
  </si>
  <si>
    <t>4972</t>
  </si>
  <si>
    <t>1465</t>
  </si>
  <si>
    <t>4702</t>
  </si>
  <si>
    <t>1337</t>
  </si>
  <si>
    <t>1194</t>
  </si>
  <si>
    <t>1642</t>
  </si>
  <si>
    <t>2373</t>
  </si>
  <si>
    <t>632</t>
  </si>
  <si>
    <t>1237</t>
  </si>
  <si>
    <t>1824</t>
  </si>
  <si>
    <t>498</t>
  </si>
  <si>
    <t>920</t>
  </si>
  <si>
    <t>2252</t>
  </si>
  <si>
    <t>2051</t>
  </si>
  <si>
    <t>6089</t>
  </si>
  <si>
    <t>497</t>
  </si>
  <si>
    <t>2458</t>
  </si>
  <si>
    <t>2850</t>
  </si>
  <si>
    <t>1649</t>
  </si>
  <si>
    <t>1314</t>
  </si>
  <si>
    <t>3383</t>
  </si>
  <si>
    <t>2337</t>
  </si>
  <si>
    <t>2505</t>
  </si>
  <si>
    <t>864</t>
  </si>
  <si>
    <t>11093</t>
  </si>
  <si>
    <t>1471</t>
  </si>
  <si>
    <t>8986</t>
  </si>
  <si>
    <t>1011</t>
  </si>
  <si>
    <t>2031</t>
  </si>
  <si>
    <t>1075</t>
  </si>
  <si>
    <t>688</t>
  </si>
  <si>
    <t>429</t>
  </si>
  <si>
    <t>2570</t>
  </si>
  <si>
    <t>2689</t>
  </si>
  <si>
    <t>2545</t>
  </si>
  <si>
    <t>2509</t>
  </si>
  <si>
    <t>1577</t>
  </si>
  <si>
    <t>496</t>
  </si>
  <si>
    <t>4380</t>
  </si>
  <si>
    <t>1157</t>
  </si>
  <si>
    <t>3649</t>
  </si>
  <si>
    <t>3585</t>
  </si>
  <si>
    <t>3100</t>
  </si>
  <si>
    <t>4733</t>
  </si>
  <si>
    <t>139</t>
  </si>
  <si>
    <t>4187</t>
  </si>
  <si>
    <t>6601</t>
  </si>
  <si>
    <t>1427</t>
  </si>
  <si>
    <t>1319</t>
  </si>
  <si>
    <t>2842</t>
  </si>
  <si>
    <t>1370</t>
  </si>
  <si>
    <t>2812</t>
  </si>
  <si>
    <t>2125</t>
  </si>
  <si>
    <t>1315</t>
  </si>
  <si>
    <t>412</t>
  </si>
  <si>
    <t>983</t>
  </si>
  <si>
    <t>5150</t>
  </si>
  <si>
    <t>6040</t>
  </si>
  <si>
    <t>1737</t>
  </si>
  <si>
    <t>2959</t>
  </si>
  <si>
    <t>866</t>
  </si>
  <si>
    <t>1002</t>
  </si>
  <si>
    <t>1948</t>
  </si>
  <si>
    <t>1306</t>
  </si>
  <si>
    <t>1807</t>
  </si>
  <si>
    <t>1598</t>
  </si>
  <si>
    <t>339</t>
  </si>
  <si>
    <t>2227</t>
  </si>
  <si>
    <t>1608</t>
  </si>
  <si>
    <t>1111</t>
  </si>
  <si>
    <t>1470</t>
  </si>
  <si>
    <t>418</t>
  </si>
  <si>
    <t>4819</t>
  </si>
  <si>
    <t>1376</t>
  </si>
  <si>
    <t>1993</t>
  </si>
  <si>
    <t>821</t>
  </si>
  <si>
    <t>669</t>
  </si>
  <si>
    <t>5503</t>
  </si>
  <si>
    <t>2736</t>
  </si>
  <si>
    <t>1631</t>
  </si>
  <si>
    <t>2804</t>
  </si>
  <si>
    <t>5241</t>
  </si>
  <si>
    <t>1193</t>
  </si>
  <si>
    <t>8086</t>
  </si>
  <si>
    <t>1268</t>
  </si>
  <si>
    <t>503</t>
  </si>
  <si>
    <t>1016</t>
  </si>
  <si>
    <t>4193</t>
  </si>
  <si>
    <t>922</t>
  </si>
  <si>
    <t>763</t>
  </si>
  <si>
    <t>1720</t>
  </si>
  <si>
    <t>2004</t>
  </si>
  <si>
    <t>803</t>
  </si>
  <si>
    <t>2116</t>
  </si>
  <si>
    <t>1915</t>
  </si>
  <si>
    <t>4518</t>
  </si>
  <si>
    <t>1634</t>
  </si>
  <si>
    <t>2811</t>
  </si>
  <si>
    <t>848</t>
  </si>
  <si>
    <t>1339</t>
  </si>
  <si>
    <t>4722</t>
  </si>
  <si>
    <t>14201</t>
  </si>
  <si>
    <t>2503</t>
  </si>
  <si>
    <t>841</t>
  </si>
  <si>
    <t>1866</t>
  </si>
  <si>
    <t>1645</t>
  </si>
  <si>
    <t>2902</t>
  </si>
  <si>
    <t>3581</t>
  </si>
  <si>
    <t>1417</t>
  </si>
  <si>
    <t>1511</t>
  </si>
  <si>
    <t>588</t>
  </si>
  <si>
    <t>1282</t>
  </si>
  <si>
    <t>1200</t>
  </si>
  <si>
    <t>1413</t>
  </si>
  <si>
    <t>1751</t>
  </si>
  <si>
    <t>6253</t>
  </si>
  <si>
    <t>4472</t>
  </si>
  <si>
    <t>2293</t>
  </si>
  <si>
    <t>2682</t>
  </si>
  <si>
    <t>1732</t>
  </si>
  <si>
    <t>1983</t>
  </si>
  <si>
    <t>439</t>
  </si>
  <si>
    <t>776</t>
  </si>
  <si>
    <t>5056</t>
  </si>
  <si>
    <t>3635</t>
  </si>
  <si>
    <t>1657</t>
  </si>
  <si>
    <t>1676</t>
  </si>
  <si>
    <t>1473</t>
  </si>
  <si>
    <t>197</t>
  </si>
  <si>
    <t>679</t>
  </si>
  <si>
    <t>1161</t>
  </si>
  <si>
    <t>7205</t>
  </si>
  <si>
    <t>631</t>
  </si>
  <si>
    <t>505</t>
  </si>
  <si>
    <t>713</t>
  </si>
  <si>
    <t>1689</t>
  </si>
  <si>
    <t>1811</t>
  </si>
  <si>
    <t>3768</t>
  </si>
  <si>
    <t>280</t>
  </si>
  <si>
    <t>464</t>
  </si>
  <si>
    <t>1650</t>
  </si>
  <si>
    <t>621</t>
  </si>
  <si>
    <t>2349</t>
  </si>
  <si>
    <t>991</t>
  </si>
  <si>
    <t>929</t>
  </si>
  <si>
    <t>1134</t>
  </si>
  <si>
    <t>1467</t>
  </si>
  <si>
    <t>JIM BECK  (REP)</t>
  </si>
  <si>
    <t>JANICE LAWS  (DEM)</t>
  </si>
  <si>
    <t>DONNIE FOSTER (LIB)</t>
  </si>
  <si>
    <t>2261</t>
  </si>
  <si>
    <t>533</t>
  </si>
  <si>
    <t>970</t>
  </si>
  <si>
    <t>324</t>
  </si>
  <si>
    <t>2857</t>
  </si>
  <si>
    <t>2424</t>
  </si>
  <si>
    <t>537</t>
  </si>
  <si>
    <t>3903</t>
  </si>
  <si>
    <t>2191</t>
  </si>
  <si>
    <t>1196</t>
  </si>
  <si>
    <t>2543</t>
  </si>
  <si>
    <t>1733</t>
  </si>
  <si>
    <t>2095</t>
  </si>
  <si>
    <t>7438</t>
  </si>
  <si>
    <t>4143</t>
  </si>
  <si>
    <t>2236</t>
  </si>
  <si>
    <t>2119</t>
  </si>
  <si>
    <t>1392</t>
  </si>
  <si>
    <t>2560</t>
  </si>
  <si>
    <t>308</t>
  </si>
  <si>
    <t>816</t>
  </si>
  <si>
    <t>7196</t>
  </si>
  <si>
    <t>2512</t>
  </si>
  <si>
    <t>1188</t>
  </si>
  <si>
    <t>733</t>
  </si>
  <si>
    <t>938</t>
  </si>
  <si>
    <t>2546</t>
  </si>
  <si>
    <t>2827</t>
  </si>
  <si>
    <t>4894</t>
  </si>
  <si>
    <t>1486</t>
  </si>
  <si>
    <t>4610</t>
  </si>
  <si>
    <t>4551</t>
  </si>
  <si>
    <t>1311</t>
  </si>
  <si>
    <t>644</t>
  </si>
  <si>
    <t>502</t>
  </si>
  <si>
    <t>2014</t>
  </si>
  <si>
    <t>5979</t>
  </si>
  <si>
    <t>2230</t>
  </si>
  <si>
    <t>2488</t>
  </si>
  <si>
    <t>1501</t>
  </si>
  <si>
    <t>8223</t>
  </si>
  <si>
    <t>11961</t>
  </si>
  <si>
    <t>2070</t>
  </si>
  <si>
    <t>764</t>
  </si>
  <si>
    <t>564</t>
  </si>
  <si>
    <t>1036</t>
  </si>
  <si>
    <t>975</t>
  </si>
  <si>
    <t>2494</t>
  </si>
  <si>
    <t>2078</t>
  </si>
  <si>
    <t>981</t>
  </si>
  <si>
    <t>1174</t>
  </si>
  <si>
    <t>980</t>
  </si>
  <si>
    <t>580</t>
  </si>
  <si>
    <t>1793</t>
  </si>
  <si>
    <t>1636</t>
  </si>
  <si>
    <t>288</t>
  </si>
  <si>
    <t>3020</t>
  </si>
  <si>
    <t>773</t>
  </si>
  <si>
    <t>7217</t>
  </si>
  <si>
    <t>2564</t>
  </si>
  <si>
    <t>4054</t>
  </si>
  <si>
    <t>1120</t>
  </si>
  <si>
    <t>2568</t>
  </si>
  <si>
    <t>8300</t>
  </si>
  <si>
    <t>1359</t>
  </si>
  <si>
    <t>5965</t>
  </si>
  <si>
    <t>486</t>
  </si>
  <si>
    <t>5299</t>
  </si>
  <si>
    <t>867</t>
  </si>
  <si>
    <t>1031</t>
  </si>
  <si>
    <t>1919</t>
  </si>
  <si>
    <t>195</t>
  </si>
  <si>
    <t>2198</t>
  </si>
  <si>
    <t>2206</t>
  </si>
  <si>
    <t>435</t>
  </si>
  <si>
    <t>2166</t>
  </si>
  <si>
    <t>2632</t>
  </si>
  <si>
    <t>528</t>
  </si>
  <si>
    <t>5440</t>
  </si>
  <si>
    <t>1656</t>
  </si>
  <si>
    <t>2666</t>
  </si>
  <si>
    <t>2602</t>
  </si>
  <si>
    <t>1397</t>
  </si>
  <si>
    <t>1212</t>
  </si>
  <si>
    <t>6863</t>
  </si>
  <si>
    <t>8222</t>
  </si>
  <si>
    <t>5770</t>
  </si>
  <si>
    <t>1298</t>
  </si>
  <si>
    <t>1070</t>
  </si>
  <si>
    <t>1116</t>
  </si>
  <si>
    <t>1226</t>
  </si>
  <si>
    <t>3133</t>
  </si>
  <si>
    <t>1041</t>
  </si>
  <si>
    <t>859</t>
  </si>
  <si>
    <t>2035</t>
  </si>
  <si>
    <t>1272</t>
  </si>
  <si>
    <t>1071</t>
  </si>
  <si>
    <t>1416</t>
  </si>
  <si>
    <t>4266</t>
  </si>
  <si>
    <t>802</t>
  </si>
  <si>
    <t>7793</t>
  </si>
  <si>
    <t>1875</t>
  </si>
  <si>
    <t>3245</t>
  </si>
  <si>
    <t>1363</t>
  </si>
  <si>
    <t>3559</t>
  </si>
  <si>
    <t>1458</t>
  </si>
  <si>
    <t>2916</t>
  </si>
  <si>
    <t>3510</t>
  </si>
  <si>
    <t>3496</t>
  </si>
  <si>
    <t>1217</t>
  </si>
  <si>
    <t>1440</t>
  </si>
  <si>
    <t>886</t>
  </si>
  <si>
    <t>1190</t>
  </si>
  <si>
    <t>1343</t>
  </si>
  <si>
    <t>1229</t>
  </si>
  <si>
    <t>700</t>
  </si>
  <si>
    <t>2189</t>
  </si>
  <si>
    <t>2599</t>
  </si>
  <si>
    <t>1756</t>
  </si>
  <si>
    <t>1023</t>
  </si>
  <si>
    <t>634</t>
  </si>
  <si>
    <t>1344</t>
  </si>
  <si>
    <t>1017</t>
  </si>
  <si>
    <t>797</t>
  </si>
  <si>
    <t>2968</t>
  </si>
  <si>
    <t>5567</t>
  </si>
  <si>
    <t>1775</t>
  </si>
  <si>
    <t>2270</t>
  </si>
  <si>
    <t>856</t>
  </si>
  <si>
    <t>1441</t>
  </si>
  <si>
    <t>3172</t>
  </si>
  <si>
    <t>6563</t>
  </si>
  <si>
    <t>4068</t>
  </si>
  <si>
    <t>748</t>
  </si>
  <si>
    <t>3883</t>
  </si>
  <si>
    <t>5294</t>
  </si>
  <si>
    <t>1137</t>
  </si>
  <si>
    <t>1972</t>
  </si>
  <si>
    <t>4649</t>
  </si>
  <si>
    <t>1844</t>
  </si>
  <si>
    <t>1876</t>
  </si>
  <si>
    <t>3628</t>
  </si>
  <si>
    <t>1564</t>
  </si>
  <si>
    <t>4387</t>
  </si>
  <si>
    <t>4082</t>
  </si>
  <si>
    <t>2325</t>
  </si>
  <si>
    <t>907</t>
  </si>
  <si>
    <t>1453</t>
  </si>
  <si>
    <t>845</t>
  </si>
  <si>
    <t>3349</t>
  </si>
  <si>
    <t>2244</t>
  </si>
  <si>
    <t>RICHARD WOODS (I) (REP)</t>
  </si>
  <si>
    <t>OTHA E. THORNTON, JR (DEM)</t>
  </si>
  <si>
    <t>3085</t>
  </si>
  <si>
    <t>4390</t>
  </si>
  <si>
    <t>2466</t>
  </si>
  <si>
    <t>698</t>
  </si>
  <si>
    <t>3195</t>
  </si>
  <si>
    <t>3593</t>
  </si>
  <si>
    <t>1007</t>
  </si>
  <si>
    <t>432</t>
  </si>
  <si>
    <t>1292</t>
  </si>
  <si>
    <t>2315</t>
  </si>
  <si>
    <t>2576</t>
  </si>
  <si>
    <t>6068</t>
  </si>
  <si>
    <t>4115</t>
  </si>
  <si>
    <t>2311</t>
  </si>
  <si>
    <t>2129</t>
  </si>
  <si>
    <t>1420</t>
  </si>
  <si>
    <t>4717</t>
  </si>
  <si>
    <t>5333</t>
  </si>
  <si>
    <t>1795</t>
  </si>
  <si>
    <t>13945</t>
  </si>
  <si>
    <t>1186</t>
  </si>
  <si>
    <t>3088</t>
  </si>
  <si>
    <t>2964</t>
  </si>
  <si>
    <t>5229</t>
  </si>
  <si>
    <t>4800</t>
  </si>
  <si>
    <t>1390</t>
  </si>
  <si>
    <t>1381</t>
  </si>
  <si>
    <t>1638</t>
  </si>
  <si>
    <t>1550</t>
  </si>
  <si>
    <t>7155</t>
  </si>
  <si>
    <t>1830</t>
  </si>
  <si>
    <t>663</t>
  </si>
  <si>
    <t>2507</t>
  </si>
  <si>
    <t>652</t>
  </si>
  <si>
    <t>2936</t>
  </si>
  <si>
    <t>9179</t>
  </si>
  <si>
    <t>2598</t>
  </si>
  <si>
    <t>1253</t>
  </si>
  <si>
    <t>2559</t>
  </si>
  <si>
    <t>1578</t>
  </si>
  <si>
    <t>473</t>
  </si>
  <si>
    <t>1135</t>
  </si>
  <si>
    <t>8859</t>
  </si>
  <si>
    <t>3622</t>
  </si>
  <si>
    <t>3096</t>
  </si>
  <si>
    <t>982</t>
  </si>
  <si>
    <t>819</t>
  </si>
  <si>
    <t>962</t>
  </si>
  <si>
    <t>7446</t>
  </si>
  <si>
    <t>6629</t>
  </si>
  <si>
    <t>1449</t>
  </si>
  <si>
    <t>1312</t>
  </si>
  <si>
    <t>2621</t>
  </si>
  <si>
    <t>1184</t>
  </si>
  <si>
    <t>1573</t>
  </si>
  <si>
    <t>1139</t>
  </si>
  <si>
    <t>3795</t>
  </si>
  <si>
    <t>2115</t>
  </si>
  <si>
    <t>1308</t>
  </si>
  <si>
    <t>5212</t>
  </si>
  <si>
    <t>2953</t>
  </si>
  <si>
    <t>4046</t>
  </si>
  <si>
    <t>917</t>
  </si>
  <si>
    <t>1055</t>
  </si>
  <si>
    <t>1839</t>
  </si>
  <si>
    <t>1646</t>
  </si>
  <si>
    <t>1954</t>
  </si>
  <si>
    <t>2265</t>
  </si>
  <si>
    <t>1892</t>
  </si>
  <si>
    <t>2248</t>
  </si>
  <si>
    <t>1477</t>
  </si>
  <si>
    <t>2237</t>
  </si>
  <si>
    <t>1580</t>
  </si>
  <si>
    <t>1450</t>
  </si>
  <si>
    <t>1648</t>
  </si>
  <si>
    <t>1384</t>
  </si>
  <si>
    <t>2008</t>
  </si>
  <si>
    <t>2223</t>
  </si>
  <si>
    <t>844</t>
  </si>
  <si>
    <t>5477</t>
  </si>
  <si>
    <t>2813</t>
  </si>
  <si>
    <t>4269</t>
  </si>
  <si>
    <t>1627</t>
  </si>
  <si>
    <t>1338</t>
  </si>
  <si>
    <t>3376</t>
  </si>
  <si>
    <t>5341</t>
  </si>
  <si>
    <t>1419</t>
  </si>
  <si>
    <t>1231</t>
  </si>
  <si>
    <t>1276</t>
  </si>
  <si>
    <t>659</t>
  </si>
  <si>
    <t>1305</t>
  </si>
  <si>
    <t>1026</t>
  </si>
  <si>
    <t>1128</t>
  </si>
  <si>
    <t>1236</t>
  </si>
  <si>
    <t>3213</t>
  </si>
  <si>
    <t>1754</t>
  </si>
  <si>
    <t>1205</t>
  </si>
  <si>
    <t>1854</t>
  </si>
  <si>
    <t>1018</t>
  </si>
  <si>
    <t>4530</t>
  </si>
  <si>
    <t>871</t>
  </si>
  <si>
    <t>1366</t>
  </si>
  <si>
    <t>4357</t>
  </si>
  <si>
    <t>824</t>
  </si>
  <si>
    <t>3040</t>
  </si>
  <si>
    <t>1918</t>
  </si>
  <si>
    <t>3146</t>
  </si>
  <si>
    <t>2472</t>
  </si>
  <si>
    <t>1867</t>
  </si>
  <si>
    <t>946</t>
  </si>
  <si>
    <t>3228</t>
  </si>
  <si>
    <t>3854</t>
  </si>
  <si>
    <t>447</t>
  </si>
  <si>
    <t>3603</t>
  </si>
  <si>
    <t>6167</t>
  </si>
  <si>
    <t>1895</t>
  </si>
  <si>
    <t>3911</t>
  </si>
  <si>
    <t>572</t>
  </si>
  <si>
    <t>3957</t>
  </si>
  <si>
    <t>863</t>
  </si>
  <si>
    <t>6283</t>
  </si>
  <si>
    <t>5104</t>
  </si>
  <si>
    <t>2306</t>
  </si>
  <si>
    <t>1728</t>
  </si>
  <si>
    <t>2723</t>
  </si>
  <si>
    <t>1985</t>
  </si>
  <si>
    <t>2961</t>
  </si>
  <si>
    <t>1700</t>
  </si>
  <si>
    <t>2320</t>
  </si>
  <si>
    <t>874</t>
  </si>
  <si>
    <t>1490</t>
  </si>
  <si>
    <t>1369</t>
  </si>
  <si>
    <t>4747</t>
  </si>
  <si>
    <t>1712</t>
  </si>
  <si>
    <t>17568</t>
  </si>
  <si>
    <t>3720</t>
  </si>
  <si>
    <t>3826</t>
  </si>
  <si>
    <t>1609</t>
  </si>
  <si>
    <t>12114</t>
  </si>
  <si>
    <t>1127</t>
  </si>
  <si>
    <t>882</t>
  </si>
  <si>
    <t>MARK BUTLER (I) (REP)</t>
  </si>
  <si>
    <t>RICHARD KEATLEY (DEM)</t>
  </si>
  <si>
    <t>2911</t>
  </si>
  <si>
    <t>911</t>
  </si>
  <si>
    <t>2489</t>
  </si>
  <si>
    <t>7990</t>
  </si>
  <si>
    <t>3089</t>
  </si>
  <si>
    <t>2257</t>
  </si>
  <si>
    <t>4317</t>
  </si>
  <si>
    <t>1601</t>
  </si>
  <si>
    <t>1293</t>
  </si>
  <si>
    <t>1414</t>
  </si>
  <si>
    <t>1466</t>
  </si>
  <si>
    <t>2603</t>
  </si>
  <si>
    <t>1772</t>
  </si>
  <si>
    <t>2926</t>
  </si>
  <si>
    <t>2677</t>
  </si>
  <si>
    <t>3202</t>
  </si>
  <si>
    <t>1936</t>
  </si>
  <si>
    <t>12324</t>
  </si>
  <si>
    <t>2894</t>
  </si>
  <si>
    <t>4971</t>
  </si>
  <si>
    <t>1491</t>
  </si>
  <si>
    <t>7453</t>
  </si>
  <si>
    <t>2832</t>
  </si>
  <si>
    <t>2045</t>
  </si>
  <si>
    <t>434</t>
  </si>
  <si>
    <t>1718</t>
  </si>
  <si>
    <t>1355</t>
  </si>
  <si>
    <t>3179</t>
  </si>
  <si>
    <t>2495</t>
  </si>
  <si>
    <t>779</t>
  </si>
  <si>
    <t>890</t>
  </si>
  <si>
    <t>1484</t>
  </si>
  <si>
    <t>8990</t>
  </si>
  <si>
    <t>2048</t>
  </si>
  <si>
    <t>9048</t>
  </si>
  <si>
    <t>4236</t>
  </si>
  <si>
    <t>1425</t>
  </si>
  <si>
    <t>3765</t>
  </si>
  <si>
    <t>2513</t>
  </si>
  <si>
    <t>1797</t>
  </si>
  <si>
    <t>596</t>
  </si>
  <si>
    <t>4675</t>
  </si>
  <si>
    <t>7358</t>
  </si>
  <si>
    <t>1362</t>
  </si>
  <si>
    <t>3751</t>
  </si>
  <si>
    <t>3774</t>
  </si>
  <si>
    <t>2083</t>
  </si>
  <si>
    <t>1770</t>
  </si>
  <si>
    <t>904</t>
  </si>
  <si>
    <t>1044</t>
  </si>
  <si>
    <t>3299</t>
  </si>
  <si>
    <t>999</t>
  </si>
  <si>
    <t>1937</t>
  </si>
  <si>
    <t>2229</t>
  </si>
  <si>
    <t>1430</t>
  </si>
  <si>
    <t>1265</t>
  </si>
  <si>
    <t>1240</t>
  </si>
  <si>
    <t>314</t>
  </si>
  <si>
    <t>5495</t>
  </si>
  <si>
    <t>1349</t>
  </si>
  <si>
    <t>4694</t>
  </si>
  <si>
    <t>1072</t>
  </si>
  <si>
    <t>2948</t>
  </si>
  <si>
    <t>1015</t>
  </si>
  <si>
    <t>4151</t>
  </si>
  <si>
    <t>1757</t>
  </si>
  <si>
    <t>1739</t>
  </si>
  <si>
    <t>2064</t>
  </si>
  <si>
    <t>1035</t>
  </si>
  <si>
    <t>1908</t>
  </si>
  <si>
    <t>1374</t>
  </si>
  <si>
    <t>1682</t>
  </si>
  <si>
    <t>3877</t>
  </si>
  <si>
    <t>887</t>
  </si>
  <si>
    <t>4343</t>
  </si>
  <si>
    <t>10903</t>
  </si>
  <si>
    <t>1898</t>
  </si>
  <si>
    <t>10881</t>
  </si>
  <si>
    <t>1884</t>
  </si>
  <si>
    <t>10194</t>
  </si>
  <si>
    <t>4144</t>
  </si>
  <si>
    <t>3831</t>
  </si>
  <si>
    <t>1462</t>
  </si>
  <si>
    <t>492</t>
  </si>
  <si>
    <t>908</t>
  </si>
  <si>
    <t>1727</t>
  </si>
  <si>
    <t>865</t>
  </si>
  <si>
    <t>3564</t>
  </si>
  <si>
    <t>4555</t>
  </si>
  <si>
    <t>1785</t>
  </si>
  <si>
    <t>1974</t>
  </si>
  <si>
    <t>2743</t>
  </si>
  <si>
    <t>5016</t>
  </si>
  <si>
    <t>5233</t>
  </si>
  <si>
    <t>2970</t>
  </si>
  <si>
    <t>3845</t>
  </si>
  <si>
    <t>3208</t>
  </si>
  <si>
    <t>1335</t>
  </si>
  <si>
    <t>1136</t>
  </si>
  <si>
    <t>641</t>
  </si>
  <si>
    <t>4724</t>
  </si>
  <si>
    <t>7493</t>
  </si>
  <si>
    <t>9006</t>
  </si>
  <si>
    <t>3073</t>
  </si>
  <si>
    <t>3674</t>
  </si>
  <si>
    <t>1600</t>
  </si>
  <si>
    <t>2210</t>
  </si>
  <si>
    <t>2887</t>
  </si>
  <si>
    <t>610</t>
  </si>
  <si>
    <t>976</t>
  </si>
  <si>
    <t>1468</t>
  </si>
  <si>
    <t>852</t>
  </si>
  <si>
    <t>2279</t>
  </si>
  <si>
    <t>CHUCK EATON (I) (REP)</t>
  </si>
  <si>
    <t>LINDY MILLER (DEM)</t>
  </si>
  <si>
    <t>RYAN GRAHAM (LIB)</t>
  </si>
  <si>
    <t>2624</t>
  </si>
  <si>
    <t>2497</t>
  </si>
  <si>
    <t>2841</t>
  </si>
  <si>
    <t>4184</t>
  </si>
  <si>
    <t>2986</t>
  </si>
  <si>
    <t>3725</t>
  </si>
  <si>
    <t>2408</t>
  </si>
  <si>
    <t>9768</t>
  </si>
  <si>
    <t>8879</t>
  </si>
  <si>
    <t>3280</t>
  </si>
  <si>
    <t>14327</t>
  </si>
  <si>
    <t>11815</t>
  </si>
  <si>
    <t>3732</t>
  </si>
  <si>
    <t>2444</t>
  </si>
  <si>
    <t>2167</t>
  </si>
  <si>
    <t>13272</t>
  </si>
  <si>
    <t>1187</t>
  </si>
  <si>
    <t>15220</t>
  </si>
  <si>
    <t>3156</t>
  </si>
  <si>
    <t>2532</t>
  </si>
  <si>
    <t>945</t>
  </si>
  <si>
    <t>4108</t>
  </si>
  <si>
    <t>5865</t>
  </si>
  <si>
    <t>1621</t>
  </si>
  <si>
    <t>7348</t>
  </si>
  <si>
    <t>6600</t>
  </si>
  <si>
    <t>3316</t>
  </si>
  <si>
    <t>1798</t>
  </si>
  <si>
    <t>2130</t>
  </si>
  <si>
    <t>707</t>
  </si>
  <si>
    <t>4560</t>
  </si>
  <si>
    <t>5031</t>
  </si>
  <si>
    <t>5209</t>
  </si>
  <si>
    <t>2243</t>
  </si>
  <si>
    <t>2577</t>
  </si>
  <si>
    <t>13876</t>
  </si>
  <si>
    <t>13319</t>
  </si>
  <si>
    <t>5205</t>
  </si>
  <si>
    <t>6033</t>
  </si>
  <si>
    <t>7239</t>
  </si>
  <si>
    <t>10685</t>
  </si>
  <si>
    <t>2486</t>
  </si>
  <si>
    <t>1156</t>
  </si>
  <si>
    <t>27699</t>
  </si>
  <si>
    <t>33366</t>
  </si>
  <si>
    <t>3094</t>
  </si>
  <si>
    <t>20074</t>
  </si>
  <si>
    <t>2161</t>
  </si>
  <si>
    <t>2822</t>
  </si>
  <si>
    <t>36017</t>
  </si>
  <si>
    <t>3001</t>
  </si>
  <si>
    <t>34777</t>
  </si>
  <si>
    <t>12676</t>
  </si>
  <si>
    <t>1978</t>
  </si>
  <si>
    <t>6426</t>
  </si>
  <si>
    <t>12353</t>
  </si>
  <si>
    <t>14347</t>
  </si>
  <si>
    <t>5623</t>
  </si>
  <si>
    <t>40591</t>
  </si>
  <si>
    <t>82625</t>
  </si>
  <si>
    <t>79606</t>
  </si>
  <si>
    <t>7284</t>
  </si>
  <si>
    <t>2459</t>
  </si>
  <si>
    <t>1513</t>
  </si>
  <si>
    <t>4568</t>
  </si>
  <si>
    <t>19260</t>
  </si>
  <si>
    <t>1287</t>
  </si>
  <si>
    <t>19660</t>
  </si>
  <si>
    <t>9104</t>
  </si>
  <si>
    <t>1039</t>
  </si>
  <si>
    <t>1574</t>
  </si>
  <si>
    <t>20391</t>
  </si>
  <si>
    <t>17361</t>
  </si>
  <si>
    <t>7587</t>
  </si>
  <si>
    <t>7352</t>
  </si>
  <si>
    <t>2760</t>
  </si>
  <si>
    <t>944</t>
  </si>
  <si>
    <t>2000</t>
  </si>
  <si>
    <t>3308</t>
  </si>
  <si>
    <t>5937</t>
  </si>
  <si>
    <t>2759</t>
  </si>
  <si>
    <t>19758</t>
  </si>
  <si>
    <t>125447</t>
  </si>
  <si>
    <t>2969</t>
  </si>
  <si>
    <t>2446</t>
  </si>
  <si>
    <t>767</t>
  </si>
  <si>
    <t>693</t>
  </si>
  <si>
    <t>921</t>
  </si>
  <si>
    <t>6055</t>
  </si>
  <si>
    <t>11201</t>
  </si>
  <si>
    <t>8182</t>
  </si>
  <si>
    <t>11804</t>
  </si>
  <si>
    <t>12330</t>
  </si>
  <si>
    <t>17519</t>
  </si>
  <si>
    <t>548</t>
  </si>
  <si>
    <t>1038</t>
  </si>
  <si>
    <t>8647</t>
  </si>
  <si>
    <t>8316</t>
  </si>
  <si>
    <t>2571</t>
  </si>
  <si>
    <t>2063</t>
  </si>
  <si>
    <t>2592</t>
  </si>
  <si>
    <t>2468</t>
  </si>
  <si>
    <t>4280</t>
  </si>
  <si>
    <t>13684</t>
  </si>
  <si>
    <t>16862</t>
  </si>
  <si>
    <t>9052</t>
  </si>
  <si>
    <t>13126</t>
  </si>
  <si>
    <t>10481</t>
  </si>
  <si>
    <t>9457</t>
  </si>
  <si>
    <t>3944</t>
  </si>
  <si>
    <t>24149</t>
  </si>
  <si>
    <t>2344</t>
  </si>
  <si>
    <t>37363</t>
  </si>
  <si>
    <t>9686</t>
  </si>
  <si>
    <t>1828</t>
  </si>
  <si>
    <t>13021</t>
  </si>
  <si>
    <t>3017</t>
  </si>
  <si>
    <t>50101</t>
  </si>
  <si>
    <t>117653</t>
  </si>
  <si>
    <t>6817</t>
  </si>
  <si>
    <t>4482</t>
  </si>
  <si>
    <t>4986</t>
  </si>
  <si>
    <t>4227</t>
  </si>
  <si>
    <t>5872</t>
  </si>
  <si>
    <t>7097</t>
  </si>
  <si>
    <t>6404</t>
  </si>
  <si>
    <t>2556</t>
  </si>
  <si>
    <t>67137</t>
  </si>
  <si>
    <t>54250</t>
  </si>
  <si>
    <t>78987</t>
  </si>
  <si>
    <t>78003</t>
  </si>
  <si>
    <t>6148</t>
  </si>
  <si>
    <t>3552</t>
  </si>
  <si>
    <t>8163</t>
  </si>
  <si>
    <t>28204</t>
  </si>
  <si>
    <t>1962</t>
  </si>
  <si>
    <t>17334</t>
  </si>
  <si>
    <t>9001</t>
  </si>
  <si>
    <t>1058</t>
  </si>
  <si>
    <t>5818</t>
  </si>
  <si>
    <t>5286</t>
  </si>
  <si>
    <t>1787</t>
  </si>
  <si>
    <t>3966</t>
  </si>
  <si>
    <t>877</t>
  </si>
  <si>
    <t>14763</t>
  </si>
  <si>
    <t>23831</t>
  </si>
  <si>
    <t>18244</t>
  </si>
  <si>
    <t>32934</t>
  </si>
  <si>
    <t>11585</t>
  </si>
  <si>
    <t>1218</t>
  </si>
  <si>
    <t>20573</t>
  </si>
  <si>
    <t>8547</t>
  </si>
  <si>
    <t>13230</t>
  </si>
  <si>
    <t>1569</t>
  </si>
  <si>
    <t>8308</t>
  </si>
  <si>
    <t>12025</t>
  </si>
  <si>
    <t>1990</t>
  </si>
  <si>
    <t>2362</t>
  </si>
  <si>
    <t>2181</t>
  </si>
  <si>
    <t>1418</t>
  </si>
  <si>
    <t>2174</t>
  </si>
  <si>
    <t>1401</t>
  </si>
  <si>
    <t>1432</t>
  </si>
  <si>
    <t>4698</t>
  </si>
  <si>
    <t>1464</t>
  </si>
  <si>
    <t>5898</t>
  </si>
  <si>
    <t>2877</t>
  </si>
  <si>
    <t>5451</t>
  </si>
  <si>
    <t>2628</t>
  </si>
  <si>
    <t>2567</t>
  </si>
  <si>
    <t>3313</t>
  </si>
  <si>
    <t>5311</t>
  </si>
  <si>
    <t>1386</t>
  </si>
  <si>
    <t>6819</t>
  </si>
  <si>
    <t>12388</t>
  </si>
  <si>
    <t>8206</t>
  </si>
  <si>
    <t>2751</t>
  </si>
  <si>
    <t>5715</t>
  </si>
  <si>
    <t>4032</t>
  </si>
  <si>
    <t>1148</t>
  </si>
  <si>
    <t>2973</t>
  </si>
  <si>
    <t>1704</t>
  </si>
  <si>
    <t>1029</t>
  </si>
  <si>
    <t>2042</t>
  </si>
  <si>
    <t>1868</t>
  </si>
  <si>
    <t>4243</t>
  </si>
  <si>
    <t>4384</t>
  </si>
  <si>
    <t>2630</t>
  </si>
  <si>
    <t>4614</t>
  </si>
  <si>
    <t>4263</t>
  </si>
  <si>
    <t>13500</t>
  </si>
  <si>
    <t>9241</t>
  </si>
  <si>
    <t>10256</t>
  </si>
  <si>
    <t>7716</t>
  </si>
  <si>
    <t>9932</t>
  </si>
  <si>
    <t>10912</t>
  </si>
  <si>
    <t>5597</t>
  </si>
  <si>
    <t>7979</t>
  </si>
  <si>
    <t>1913</t>
  </si>
  <si>
    <t>3248</t>
  </si>
  <si>
    <t>1681</t>
  </si>
  <si>
    <t>2388</t>
  </si>
  <si>
    <t>15912</t>
  </si>
  <si>
    <t>1748</t>
  </si>
  <si>
    <t>21432</t>
  </si>
  <si>
    <t>7774</t>
  </si>
  <si>
    <t>10127</t>
  </si>
  <si>
    <t>3544</t>
  </si>
  <si>
    <t>2945</t>
  </si>
  <si>
    <t>5796</t>
  </si>
  <si>
    <t>1606</t>
  </si>
  <si>
    <t>4086</t>
  </si>
  <si>
    <t>3105</t>
  </si>
  <si>
    <t>3748</t>
  </si>
  <si>
    <t>2663</t>
  </si>
  <si>
    <t>3465</t>
  </si>
  <si>
    <t>3745</t>
  </si>
  <si>
    <t>12875</t>
  </si>
  <si>
    <t>7656</t>
  </si>
  <si>
    <t>21184</t>
  </si>
  <si>
    <t>20092</t>
  </si>
  <si>
    <t>7532</t>
  </si>
  <si>
    <t>15011</t>
  </si>
  <si>
    <t>1316</t>
  </si>
  <si>
    <t>1667</t>
  </si>
  <si>
    <t>7868</t>
  </si>
  <si>
    <t>3630</t>
  </si>
  <si>
    <t>4579</t>
  </si>
  <si>
    <t>4958</t>
  </si>
  <si>
    <t>2584</t>
  </si>
  <si>
    <t>636</t>
  </si>
  <si>
    <t>2741</t>
  </si>
  <si>
    <t>4862</t>
  </si>
  <si>
    <t>5112</t>
  </si>
  <si>
    <t>2669</t>
  </si>
  <si>
    <t>2981</t>
  </si>
  <si>
    <t>3455</t>
  </si>
  <si>
    <t>5573</t>
  </si>
  <si>
    <t>1776</t>
  </si>
  <si>
    <t>3760</t>
  </si>
  <si>
    <t>885</t>
  </si>
  <si>
    <t>3140</t>
  </si>
  <si>
    <t>6465</t>
  </si>
  <si>
    <t>6990</t>
  </si>
  <si>
    <t>3882</t>
  </si>
  <si>
    <t>1318</t>
  </si>
  <si>
    <t>3788</t>
  </si>
  <si>
    <t>1933</t>
  </si>
  <si>
    <t>4629</t>
  </si>
  <si>
    <t>1877</t>
  </si>
  <si>
    <t>7297</t>
  </si>
  <si>
    <t>8823</t>
  </si>
  <si>
    <t>16722</t>
  </si>
  <si>
    <t>10765</t>
  </si>
  <si>
    <t>4744</t>
  </si>
  <si>
    <t>3114</t>
  </si>
  <si>
    <t>3750</t>
  </si>
  <si>
    <t>1115</t>
  </si>
  <si>
    <t>1502</t>
  </si>
  <si>
    <t>2803</t>
  </si>
  <si>
    <t>4581</t>
  </si>
  <si>
    <t>4448</t>
  </si>
  <si>
    <t>4374</t>
  </si>
  <si>
    <t>837</t>
  </si>
  <si>
    <t>11640</t>
  </si>
  <si>
    <t>6903</t>
  </si>
  <si>
    <t>4140</t>
  </si>
  <si>
    <t>2340</t>
  </si>
  <si>
    <t>899</t>
  </si>
  <si>
    <t>1380</t>
  </si>
  <si>
    <t>901</t>
  </si>
  <si>
    <t>3336</t>
  </si>
  <si>
    <t>2250</t>
  </si>
  <si>
    <t>TRICIA PRIDEMORE (I) (REP)</t>
  </si>
  <si>
    <t>DAWN A. RANDOLPH (DEM)</t>
  </si>
  <si>
    <t>JOHN TURPISH (LIB)</t>
  </si>
  <si>
    <t>2613</t>
  </si>
  <si>
    <t>2925</t>
  </si>
  <si>
    <t>4232</t>
  </si>
  <si>
    <t>3717</t>
  </si>
  <si>
    <t>3333</t>
  </si>
  <si>
    <t>9884</t>
  </si>
  <si>
    <t>8910</t>
  </si>
  <si>
    <t>2831</t>
  </si>
  <si>
    <t>14536</t>
  </si>
  <si>
    <t>11919</t>
  </si>
  <si>
    <t>3956</t>
  </si>
  <si>
    <t>2441</t>
  </si>
  <si>
    <t>2691</t>
  </si>
  <si>
    <t>13722</t>
  </si>
  <si>
    <t>14756</t>
  </si>
  <si>
    <t>1545</t>
  </si>
  <si>
    <t>4152</t>
  </si>
  <si>
    <t>5876</t>
  </si>
  <si>
    <t>1588</t>
  </si>
  <si>
    <t>2126</t>
  </si>
  <si>
    <t>6575</t>
  </si>
  <si>
    <t>4588</t>
  </si>
  <si>
    <t>5066</t>
  </si>
  <si>
    <t>5194</t>
  </si>
  <si>
    <t>2221</t>
  </si>
  <si>
    <t>1747</t>
  </si>
  <si>
    <t>14088</t>
  </si>
  <si>
    <t>13401</t>
  </si>
  <si>
    <t>5962</t>
  </si>
  <si>
    <t>7208</t>
  </si>
  <si>
    <t>10642</t>
  </si>
  <si>
    <t>1768</t>
  </si>
  <si>
    <t>28058</t>
  </si>
  <si>
    <t>11256</t>
  </si>
  <si>
    <t>33308</t>
  </si>
  <si>
    <t>20010</t>
  </si>
  <si>
    <t>1869</t>
  </si>
  <si>
    <t>2843</t>
  </si>
  <si>
    <t>2646</t>
  </si>
  <si>
    <t>36480</t>
  </si>
  <si>
    <t>35013</t>
  </si>
  <si>
    <t>12228</t>
  </si>
  <si>
    <t>1934</t>
  </si>
  <si>
    <t>11716</t>
  </si>
  <si>
    <t>6604</t>
  </si>
  <si>
    <t>4859</t>
  </si>
  <si>
    <t>12194</t>
  </si>
  <si>
    <t>14294</t>
  </si>
  <si>
    <t>4484</t>
  </si>
  <si>
    <t>5799</t>
  </si>
  <si>
    <t>40546</t>
  </si>
  <si>
    <t>84581</t>
  </si>
  <si>
    <t>77867</t>
  </si>
  <si>
    <t>7092</t>
  </si>
  <si>
    <t>2285</t>
  </si>
  <si>
    <t>4618</t>
  </si>
  <si>
    <t>19335</t>
  </si>
  <si>
    <t>19710</t>
  </si>
  <si>
    <t>8118</t>
  </si>
  <si>
    <t>9103</t>
  </si>
  <si>
    <t>20609</t>
  </si>
  <si>
    <t>17407</t>
  </si>
  <si>
    <t>7369</t>
  </si>
  <si>
    <t>7304</t>
  </si>
  <si>
    <t>1786</t>
  </si>
  <si>
    <t>932</t>
  </si>
  <si>
    <t>2012</t>
  </si>
  <si>
    <t>3352</t>
  </si>
  <si>
    <t>5922</t>
  </si>
  <si>
    <t>2350</t>
  </si>
  <si>
    <t>1717</t>
  </si>
  <si>
    <t>20490</t>
  </si>
  <si>
    <t>125003</t>
  </si>
  <si>
    <t>2588</t>
  </si>
  <si>
    <t>2462</t>
  </si>
  <si>
    <t>769</t>
  </si>
  <si>
    <t>723</t>
  </si>
  <si>
    <t>6082</t>
  </si>
  <si>
    <t>2810</t>
  </si>
  <si>
    <t>11243</t>
  </si>
  <si>
    <t>8537</t>
  </si>
  <si>
    <t>12188</t>
  </si>
  <si>
    <t>17421</t>
  </si>
  <si>
    <t>8696</t>
  </si>
  <si>
    <t>8295</t>
  </si>
  <si>
    <t>2058</t>
  </si>
  <si>
    <t>2581</t>
  </si>
  <si>
    <t>2474</t>
  </si>
  <si>
    <t>4275</t>
  </si>
  <si>
    <t>4141</t>
  </si>
  <si>
    <t>17059</t>
  </si>
  <si>
    <t>8813</t>
  </si>
  <si>
    <t>13019</t>
  </si>
  <si>
    <t>10690</t>
  </si>
  <si>
    <t>9520</t>
  </si>
  <si>
    <t>3733</t>
  </si>
  <si>
    <t>3640</t>
  </si>
  <si>
    <t>24414</t>
  </si>
  <si>
    <t>2345</t>
  </si>
  <si>
    <t>37634</t>
  </si>
  <si>
    <t>9377</t>
  </si>
  <si>
    <t>12785</t>
  </si>
  <si>
    <t>3015</t>
  </si>
  <si>
    <t>51920</t>
  </si>
  <si>
    <t>115916</t>
  </si>
  <si>
    <t>11320</t>
  </si>
  <si>
    <t>6385</t>
  </si>
  <si>
    <t>5020</t>
  </si>
  <si>
    <t>8266</t>
  </si>
  <si>
    <t>11043</t>
  </si>
  <si>
    <t>4219</t>
  </si>
  <si>
    <t>5859</t>
  </si>
  <si>
    <t>7143</t>
  </si>
  <si>
    <t>6413</t>
  </si>
  <si>
    <t>1352</t>
  </si>
  <si>
    <t>2754</t>
  </si>
  <si>
    <t>4023</t>
  </si>
  <si>
    <t>68560</t>
  </si>
  <si>
    <t>54785</t>
  </si>
  <si>
    <t>77679</t>
  </si>
  <si>
    <t>77762</t>
  </si>
  <si>
    <t>5822</t>
  </si>
  <si>
    <t>2875</t>
  </si>
  <si>
    <t>3601</t>
  </si>
  <si>
    <t>28546</t>
  </si>
  <si>
    <t>1975</t>
  </si>
  <si>
    <t>17447</t>
  </si>
  <si>
    <t>8639</t>
  </si>
  <si>
    <t>1341</t>
  </si>
  <si>
    <t>3583</t>
  </si>
  <si>
    <t>5863</t>
  </si>
  <si>
    <t>3940</t>
  </si>
  <si>
    <t>15013</t>
  </si>
  <si>
    <t>1410</t>
  </si>
  <si>
    <t>23946</t>
  </si>
  <si>
    <t>18109</t>
  </si>
  <si>
    <t>32846</t>
  </si>
  <si>
    <t>11833</t>
  </si>
  <si>
    <t>20552</t>
  </si>
  <si>
    <t>8284</t>
  </si>
  <si>
    <t>13248</t>
  </si>
  <si>
    <t>8398</t>
  </si>
  <si>
    <t>12084</t>
  </si>
  <si>
    <t>1825</t>
  </si>
  <si>
    <t>2195</t>
  </si>
  <si>
    <t>2132</t>
  </si>
  <si>
    <t>2638</t>
  </si>
  <si>
    <t>1222</t>
  </si>
  <si>
    <t>5973</t>
  </si>
  <si>
    <t>5334</t>
  </si>
  <si>
    <t>2794</t>
  </si>
  <si>
    <t>4179</t>
  </si>
  <si>
    <t>1641</t>
  </si>
  <si>
    <t>2586</t>
  </si>
  <si>
    <t>3330</t>
  </si>
  <si>
    <t>5318</t>
  </si>
  <si>
    <t>12369</t>
  </si>
  <si>
    <t>8237</t>
  </si>
  <si>
    <t>2776</t>
  </si>
  <si>
    <t>5712</t>
  </si>
  <si>
    <t>4043</t>
  </si>
  <si>
    <t>1663</t>
  </si>
  <si>
    <t>1765</t>
  </si>
  <si>
    <t>1694</t>
  </si>
  <si>
    <t>4346</t>
  </si>
  <si>
    <t>1299</t>
  </si>
  <si>
    <t>2655</t>
  </si>
  <si>
    <t>3792</t>
  </si>
  <si>
    <t>4601</t>
  </si>
  <si>
    <t>9274</t>
  </si>
  <si>
    <t>17550</t>
  </si>
  <si>
    <t>10416</t>
  </si>
  <si>
    <t>7757</t>
  </si>
  <si>
    <t>9784</t>
  </si>
  <si>
    <t>10853</t>
  </si>
  <si>
    <t>5639</t>
  </si>
  <si>
    <t>8017</t>
  </si>
  <si>
    <t>3225</t>
  </si>
  <si>
    <t>2386</t>
  </si>
  <si>
    <t>16032</t>
  </si>
  <si>
    <t>21512</t>
  </si>
  <si>
    <t>7659</t>
  </si>
  <si>
    <t>10138</t>
  </si>
  <si>
    <t>933</t>
  </si>
  <si>
    <t>1563</t>
  </si>
  <si>
    <t>3549</t>
  </si>
  <si>
    <t>2947</t>
  </si>
  <si>
    <t>4829</t>
  </si>
  <si>
    <t>5824</t>
  </si>
  <si>
    <t>4072</t>
  </si>
  <si>
    <t>3123</t>
  </si>
  <si>
    <t>3450</t>
  </si>
  <si>
    <t>6028</t>
  </si>
  <si>
    <t>1829</t>
  </si>
  <si>
    <t>3493</t>
  </si>
  <si>
    <t>1224</t>
  </si>
  <si>
    <t>12992</t>
  </si>
  <si>
    <t>1172</t>
  </si>
  <si>
    <t>7647</t>
  </si>
  <si>
    <t>21259</t>
  </si>
  <si>
    <t>3937</t>
  </si>
  <si>
    <t>20160</t>
  </si>
  <si>
    <t>7206</t>
  </si>
  <si>
    <t>7454</t>
  </si>
  <si>
    <t>14965</t>
  </si>
  <si>
    <t>1670</t>
  </si>
  <si>
    <t>862</t>
  </si>
  <si>
    <t>5992</t>
  </si>
  <si>
    <t>7928</t>
  </si>
  <si>
    <t>3509</t>
  </si>
  <si>
    <t>721</t>
  </si>
  <si>
    <t>4537</t>
  </si>
  <si>
    <t>1731</t>
  </si>
  <si>
    <t>1914</t>
  </si>
  <si>
    <t>4874</t>
  </si>
  <si>
    <t>5118</t>
  </si>
  <si>
    <t>5559</t>
  </si>
  <si>
    <t>2249</t>
  </si>
  <si>
    <t>3759</t>
  </si>
  <si>
    <t>463</t>
  </si>
  <si>
    <t>6543</t>
  </si>
  <si>
    <t>7018</t>
  </si>
  <si>
    <t>4129</t>
  </si>
  <si>
    <t>1099</t>
  </si>
  <si>
    <t>3836</t>
  </si>
  <si>
    <t>8789</t>
  </si>
  <si>
    <t>16906</t>
  </si>
  <si>
    <t>10782</t>
  </si>
  <si>
    <t>1590</t>
  </si>
  <si>
    <t>2157</t>
  </si>
  <si>
    <t>478</t>
  </si>
  <si>
    <t>4605</t>
  </si>
  <si>
    <t>4502</t>
  </si>
  <si>
    <t>11616</t>
  </si>
  <si>
    <t>6888</t>
  </si>
  <si>
    <t>4138</t>
  </si>
  <si>
    <t>3329</t>
  </si>
  <si>
    <t>781</t>
  </si>
  <si>
    <t>EARL L. "BUDDY" CARTER (I) (REP)</t>
  </si>
  <si>
    <t>LISA M. RING (DEM)</t>
  </si>
  <si>
    <t>2536</t>
  </si>
  <si>
    <t>2341</t>
  </si>
  <si>
    <t>2594</t>
  </si>
  <si>
    <t>6015</t>
  </si>
  <si>
    <t>2278</t>
  </si>
  <si>
    <t>5288</t>
  </si>
  <si>
    <t>5355</t>
  </si>
  <si>
    <t>2391</t>
  </si>
  <si>
    <t>2671</t>
  </si>
  <si>
    <t>1230</t>
  </si>
  <si>
    <t>29520</t>
  </si>
  <si>
    <t>11621</t>
  </si>
  <si>
    <t>34670</t>
  </si>
  <si>
    <t>3125</t>
  </si>
  <si>
    <t>20462</t>
  </si>
  <si>
    <t>6092</t>
  </si>
  <si>
    <t>4809</t>
  </si>
  <si>
    <t>11313</t>
  </si>
  <si>
    <t>4349</t>
  </si>
  <si>
    <t>3374</t>
  </si>
  <si>
    <t>1644</t>
  </si>
  <si>
    <t>4172</t>
  </si>
  <si>
    <t>1583</t>
  </si>
  <si>
    <t>2955</t>
  </si>
  <si>
    <t>HERMAN WEST JR (REP)</t>
  </si>
  <si>
    <t>SANFORD BISHOP (I) (DEM)</t>
  </si>
  <si>
    <t>6333</t>
  </si>
  <si>
    <t>11355</t>
  </si>
  <si>
    <t>2582</t>
  </si>
  <si>
    <t>1496</t>
  </si>
  <si>
    <t>784</t>
  </si>
  <si>
    <t>2450</t>
  </si>
  <si>
    <t>1671</t>
  </si>
  <si>
    <t>965</t>
  </si>
  <si>
    <t>5546</t>
  </si>
  <si>
    <t>2563</t>
  </si>
  <si>
    <t>12255</t>
  </si>
  <si>
    <t>8665</t>
  </si>
  <si>
    <t>5108</t>
  </si>
  <si>
    <t>1687</t>
  </si>
  <si>
    <t>1329</t>
  </si>
  <si>
    <t>4967</t>
  </si>
  <si>
    <t>15666</t>
  </si>
  <si>
    <t>3440</t>
  </si>
  <si>
    <t>1597</t>
  </si>
  <si>
    <t>3185</t>
  </si>
  <si>
    <t>749</t>
  </si>
  <si>
    <t>1140</t>
  </si>
  <si>
    <t>2061</t>
  </si>
  <si>
    <t>DREW FERGUSON (I) (REP)</t>
  </si>
  <si>
    <t>CHUCK ENDERLIN (DEM)</t>
  </si>
  <si>
    <t>14582</t>
  </si>
  <si>
    <t>13772</t>
  </si>
  <si>
    <t>5169</t>
  </si>
  <si>
    <t>21322</t>
  </si>
  <si>
    <t>17834</t>
  </si>
  <si>
    <t>7803</t>
  </si>
  <si>
    <t>7498</t>
  </si>
  <si>
    <t>12713</t>
  </si>
  <si>
    <t>15619</t>
  </si>
  <si>
    <t>6666</t>
  </si>
  <si>
    <t>9754</t>
  </si>
  <si>
    <t>6042</t>
  </si>
  <si>
    <t>5400</t>
  </si>
  <si>
    <t>1809</t>
  </si>
  <si>
    <t>1165</t>
  </si>
  <si>
    <t>3857</t>
  </si>
  <si>
    <t>7378</t>
  </si>
  <si>
    <t>5735</t>
  </si>
  <si>
    <t>9964</t>
  </si>
  <si>
    <t>2204</t>
  </si>
  <si>
    <t>3128</t>
  </si>
  <si>
    <t>2090</t>
  </si>
  <si>
    <t>7038</t>
  </si>
  <si>
    <t>4118</t>
  </si>
  <si>
    <t>2657</t>
  </si>
  <si>
    <t>3846</t>
  </si>
  <si>
    <t>6261</t>
  </si>
  <si>
    <t>8151</t>
  </si>
  <si>
    <t>3578</t>
  </si>
  <si>
    <t>6872</t>
  </si>
  <si>
    <t>7222</t>
  </si>
  <si>
    <t>4079</t>
  </si>
  <si>
    <t>3842</t>
  </si>
  <si>
    <t>2060</t>
  </si>
  <si>
    <t>4750</t>
  </si>
  <si>
    <t>JOE PROFIT (REP)</t>
  </si>
  <si>
    <t>HENRY C "HANK" JOHNSON JR (I) (DEM)</t>
  </si>
  <si>
    <t>8805</t>
  </si>
  <si>
    <t>5658</t>
  </si>
  <si>
    <t>59356</t>
  </si>
  <si>
    <t>71481</t>
  </si>
  <si>
    <t>10570</t>
  </si>
  <si>
    <t>9849</t>
  </si>
  <si>
    <t>18068</t>
  </si>
  <si>
    <t>21701</t>
  </si>
  <si>
    <t>5409</t>
  </si>
  <si>
    <t>8889</t>
  </si>
  <si>
    <t>7677</t>
  </si>
  <si>
    <t>1245</t>
  </si>
  <si>
    <t>15228</t>
  </si>
  <si>
    <t>JOHN R. LEWIS (I) (DEM)</t>
  </si>
  <si>
    <t>12720</t>
  </si>
  <si>
    <t>14508</t>
  </si>
  <si>
    <t>33046</t>
  </si>
  <si>
    <t>35206</t>
  </si>
  <si>
    <t>79499</t>
  </si>
  <si>
    <t>5820</t>
  </si>
  <si>
    <t>KAREN HANDEL (I) (REP)</t>
  </si>
  <si>
    <t>LUCY MCBATH (DEM)</t>
  </si>
  <si>
    <t>34472</t>
  </si>
  <si>
    <t>3705</t>
  </si>
  <si>
    <t>12989</t>
  </si>
  <si>
    <t>23622</t>
  </si>
  <si>
    <t>4861</t>
  </si>
  <si>
    <t>12648</t>
  </si>
  <si>
    <t>21936</t>
  </si>
  <si>
    <t>31925</t>
  </si>
  <si>
    <t>3028</t>
  </si>
  <si>
    <t>27969</t>
  </si>
  <si>
    <t>4553</t>
  </si>
  <si>
    <t>ROB WOODALL (I) (REP)</t>
  </si>
  <si>
    <t>CAROLYN BOURDEAUX (DEM)</t>
  </si>
  <si>
    <t>16913</t>
  </si>
  <si>
    <t>26122</t>
  </si>
  <si>
    <t>8432</t>
  </si>
  <si>
    <t>1652</t>
  </si>
  <si>
    <t>11075</t>
  </si>
  <si>
    <t>51723</t>
  </si>
  <si>
    <t>1643</t>
  </si>
  <si>
    <t>37447</t>
  </si>
  <si>
    <t>58033</t>
  </si>
  <si>
    <t>51171</t>
  </si>
  <si>
    <t>AUSTIN SCOTT (I) (REP)</t>
  </si>
  <si>
    <t>2900</t>
  </si>
  <si>
    <t>2490</t>
  </si>
  <si>
    <t>9284</t>
  </si>
  <si>
    <t>5364</t>
  </si>
  <si>
    <t>5109</t>
  </si>
  <si>
    <t>2660</t>
  </si>
  <si>
    <t>2806</t>
  </si>
  <si>
    <t>15928</t>
  </si>
  <si>
    <t>1932</t>
  </si>
  <si>
    <t>25934</t>
  </si>
  <si>
    <t>3769</t>
  </si>
  <si>
    <t>5497</t>
  </si>
  <si>
    <t>8708</t>
  </si>
  <si>
    <t>15254</t>
  </si>
  <si>
    <t>5050</t>
  </si>
  <si>
    <t>5043</t>
  </si>
  <si>
    <t>6223</t>
  </si>
  <si>
    <t>4404</t>
  </si>
  <si>
    <t>6411</t>
  </si>
  <si>
    <t>1014</t>
  </si>
  <si>
    <t>3753</t>
  </si>
  <si>
    <t>DOUG COLLINS (I) (REP)</t>
  </si>
  <si>
    <t>JOSH MCCALL (DEM)</t>
  </si>
  <si>
    <t>2463</t>
  </si>
  <si>
    <t>1317</t>
  </si>
  <si>
    <t>3478</t>
  </si>
  <si>
    <t>4466</t>
  </si>
  <si>
    <t>4258</t>
  </si>
  <si>
    <t>8515</t>
  </si>
  <si>
    <t>12489</t>
  </si>
  <si>
    <t>1924</t>
  </si>
  <si>
    <t>3574</t>
  </si>
  <si>
    <t>5180</t>
  </si>
  <si>
    <t>817</t>
  </si>
  <si>
    <t>3737</t>
  </si>
  <si>
    <t>8418</t>
  </si>
  <si>
    <t>29464</t>
  </si>
  <si>
    <t>2057</t>
  </si>
  <si>
    <t>17825</t>
  </si>
  <si>
    <t>9359</t>
  </si>
  <si>
    <t>6210</t>
  </si>
  <si>
    <t>2944</t>
  </si>
  <si>
    <t>8721</t>
  </si>
  <si>
    <t>12390</t>
  </si>
  <si>
    <t>2062</t>
  </si>
  <si>
    <t>2361</t>
  </si>
  <si>
    <t>2910</t>
  </si>
  <si>
    <t>5912</t>
  </si>
  <si>
    <t>4541</t>
  </si>
  <si>
    <t>4237</t>
  </si>
  <si>
    <t>1784</t>
  </si>
  <si>
    <t>3243</t>
  </si>
  <si>
    <t>4026</t>
  </si>
  <si>
    <t>5442</t>
  </si>
  <si>
    <t>4647</t>
  </si>
  <si>
    <t>4480</t>
  </si>
  <si>
    <t>857</t>
  </si>
  <si>
    <t>JODY HICE (I) (REP)</t>
  </si>
  <si>
    <t>TABITHA A. JOHNSON-GREEN (DEM)</t>
  </si>
  <si>
    <t>3082</t>
  </si>
  <si>
    <t>4399</t>
  </si>
  <si>
    <t>3712</t>
  </si>
  <si>
    <t>10375</t>
  </si>
  <si>
    <t>9171</t>
  </si>
  <si>
    <t>2907</t>
  </si>
  <si>
    <t>4715</t>
  </si>
  <si>
    <t>6192</t>
  </si>
  <si>
    <t>4570</t>
  </si>
  <si>
    <t>10946</t>
  </si>
  <si>
    <t>13358</t>
  </si>
  <si>
    <t>3523</t>
  </si>
  <si>
    <t>4145</t>
  </si>
  <si>
    <t>8999</t>
  </si>
  <si>
    <t>8867</t>
  </si>
  <si>
    <t>5740</t>
  </si>
  <si>
    <t>8281</t>
  </si>
  <si>
    <t>1881</t>
  </si>
  <si>
    <t>2240</t>
  </si>
  <si>
    <t>1566</t>
  </si>
  <si>
    <t>1478</t>
  </si>
  <si>
    <t>1426</t>
  </si>
  <si>
    <t>1782</t>
  </si>
  <si>
    <t>2762</t>
  </si>
  <si>
    <t>3892</t>
  </si>
  <si>
    <t>4742</t>
  </si>
  <si>
    <t>5899</t>
  </si>
  <si>
    <t>8159</t>
  </si>
  <si>
    <t>2038</t>
  </si>
  <si>
    <t>17494</t>
  </si>
  <si>
    <t>11083</t>
  </si>
  <si>
    <t>4699</t>
  </si>
  <si>
    <t>3132</t>
  </si>
  <si>
    <t>1604</t>
  </si>
  <si>
    <t>BARRY LOUDERMILK (I) (REP)</t>
  </si>
  <si>
    <t>FLYNN D. BROADY JR (DEM)</t>
  </si>
  <si>
    <t>15212</t>
  </si>
  <si>
    <t>12306</t>
  </si>
  <si>
    <t>4062</t>
  </si>
  <si>
    <t>3668</t>
  </si>
  <si>
    <t>38732</t>
  </si>
  <si>
    <t>3189</t>
  </si>
  <si>
    <t>36109</t>
  </si>
  <si>
    <t>12925</t>
  </si>
  <si>
    <t>11988</t>
  </si>
  <si>
    <t>42883</t>
  </si>
  <si>
    <t>36999</t>
  </si>
  <si>
    <t>5368</t>
  </si>
  <si>
    <t>5749</t>
  </si>
  <si>
    <t>RICK W. ALLEN (I) (REP)</t>
  </si>
  <si>
    <t>FRANCYS JOHNSON (DEM)</t>
  </si>
  <si>
    <t>2297</t>
  </si>
  <si>
    <t>7602</t>
  </si>
  <si>
    <t>6741</t>
  </si>
  <si>
    <t>3553</t>
  </si>
  <si>
    <t>4328</t>
  </si>
  <si>
    <t>2366</t>
  </si>
  <si>
    <t>1871</t>
  </si>
  <si>
    <t>2120</t>
  </si>
  <si>
    <t>701</t>
  </si>
  <si>
    <t>1801</t>
  </si>
  <si>
    <t>2922</t>
  </si>
  <si>
    <t>16873</t>
  </si>
  <si>
    <t>17553</t>
  </si>
  <si>
    <t>7165</t>
  </si>
  <si>
    <t>1283</t>
  </si>
  <si>
    <t>3003</t>
  </si>
  <si>
    <t>3741</t>
  </si>
  <si>
    <t>2558</t>
  </si>
  <si>
    <t>815</t>
  </si>
  <si>
    <t>1122</t>
  </si>
  <si>
    <t>5507</t>
  </si>
  <si>
    <t>2704</t>
  </si>
  <si>
    <t>14093</t>
  </si>
  <si>
    <t>8276</t>
  </si>
  <si>
    <t>21467</t>
  </si>
  <si>
    <t>20226</t>
  </si>
  <si>
    <t>2338</t>
  </si>
  <si>
    <t>DAVID CALLAHAN (REP)</t>
  </si>
  <si>
    <t>DAVID SCOTT (I) (DEM)</t>
  </si>
  <si>
    <t>3823</t>
  </si>
  <si>
    <t>2066</t>
  </si>
  <si>
    <t>27394</t>
  </si>
  <si>
    <t>10319</t>
  </si>
  <si>
    <t>22460</t>
  </si>
  <si>
    <t>4250</t>
  </si>
  <si>
    <t>8621</t>
  </si>
  <si>
    <t>11881</t>
  </si>
  <si>
    <t>12775</t>
  </si>
  <si>
    <t>17978</t>
  </si>
  <si>
    <t>1788</t>
  </si>
  <si>
    <t>3532</t>
  </si>
  <si>
    <t>2028</t>
  </si>
  <si>
    <t>1371</t>
  </si>
  <si>
    <t>18544</t>
  </si>
  <si>
    <t>4980</t>
  </si>
  <si>
    <t>8808</t>
  </si>
  <si>
    <t>10229</t>
  </si>
  <si>
    <t>1810</t>
  </si>
  <si>
    <t>19269</t>
  </si>
  <si>
    <t>TOM GRAVES (I) (REP)</t>
  </si>
  <si>
    <t>STEVEN LAMAR FOSTER (DEM)</t>
  </si>
  <si>
    <t>7549</t>
  </si>
  <si>
    <t>10960</t>
  </si>
  <si>
    <t>1808</t>
  </si>
  <si>
    <t>2937</t>
  </si>
  <si>
    <t>2711</t>
  </si>
  <si>
    <t>2276</t>
  </si>
  <si>
    <t>2074</t>
  </si>
  <si>
    <t>11182</t>
  </si>
  <si>
    <t>9836</t>
  </si>
  <si>
    <t>3783</t>
  </si>
  <si>
    <t>7382</t>
  </si>
  <si>
    <t>6533</t>
  </si>
  <si>
    <t>3667</t>
  </si>
  <si>
    <t>836</t>
  </si>
  <si>
    <t>16821</t>
  </si>
  <si>
    <t>22230</t>
  </si>
  <si>
    <t>7823</t>
  </si>
  <si>
    <t>10181</t>
  </si>
  <si>
    <t>6171</t>
  </si>
  <si>
    <t>1457</t>
  </si>
  <si>
    <t>7611</t>
  </si>
  <si>
    <t>9089</t>
  </si>
  <si>
    <t>12077</t>
  </si>
  <si>
    <t>7101</t>
  </si>
  <si>
    <t>4240</t>
  </si>
  <si>
    <t>2289</t>
  </si>
  <si>
    <t>BEN WATSON (I) (REP)</t>
  </si>
  <si>
    <t>SANDRA WORKMAN  (DEM)</t>
  </si>
  <si>
    <t>4279</t>
  </si>
  <si>
    <t>18889</t>
  </si>
  <si>
    <t>8458</t>
  </si>
  <si>
    <t>6147</t>
  </si>
  <si>
    <t>LESTER G. JACKSON III (I) (DEM)</t>
  </si>
  <si>
    <t>30408</t>
  </si>
  <si>
    <t>2540</t>
  </si>
  <si>
    <t>15534</t>
  </si>
  <si>
    <t>WILLIAM T. LIGON JR (I) (REP)</t>
  </si>
  <si>
    <t>JERROLD DAGEN  (DEM)</t>
  </si>
  <si>
    <t>5298</t>
  </si>
  <si>
    <t>5388</t>
  </si>
  <si>
    <t>2319</t>
  </si>
  <si>
    <t>2616</t>
  </si>
  <si>
    <t>8753</t>
  </si>
  <si>
    <t>11473</t>
  </si>
  <si>
    <t>5847</t>
  </si>
  <si>
    <t>1213</t>
  </si>
  <si>
    <t>1863</t>
  </si>
  <si>
    <t>JACK HILL (I) (REP)</t>
  </si>
  <si>
    <t>9503</t>
  </si>
  <si>
    <t>8771</t>
  </si>
  <si>
    <t>2050</t>
  </si>
  <si>
    <t>10342</t>
  </si>
  <si>
    <t>9345</t>
  </si>
  <si>
    <t>SHEIKH RAHMAN  (DEM)</t>
  </si>
  <si>
    <t>18237</t>
  </si>
  <si>
    <t>13668</t>
  </si>
  <si>
    <t>LEAH ALDRIDGE (REP)</t>
  </si>
  <si>
    <t>JEN JORDAN (I) (DEM)</t>
  </si>
  <si>
    <t>7654</t>
  </si>
  <si>
    <t>3514</t>
  </si>
  <si>
    <t>13444</t>
  </si>
  <si>
    <t>2160</t>
  </si>
  <si>
    <t>7368</t>
  </si>
  <si>
    <t>TYLER HARPER (I) (REP)</t>
  </si>
  <si>
    <t>1045</t>
  </si>
  <si>
    <t>2604</t>
  </si>
  <si>
    <t>2880</t>
  </si>
  <si>
    <t>2881</t>
  </si>
  <si>
    <t>3408</t>
  </si>
  <si>
    <t>4251</t>
  </si>
  <si>
    <t>4165</t>
  </si>
  <si>
    <t>4350</t>
  </si>
  <si>
    <t>ELLIS BLACK (I) (REP)</t>
  </si>
  <si>
    <t>2146</t>
  </si>
  <si>
    <t>1831</t>
  </si>
  <si>
    <t>2654</t>
  </si>
  <si>
    <t>9161</t>
  </si>
  <si>
    <t>15815</t>
  </si>
  <si>
    <t>P. K. MARTIN IV (I) (REP)</t>
  </si>
  <si>
    <t>CHERYLE R. MOSES  (DEM)</t>
  </si>
  <si>
    <t>21486</t>
  </si>
  <si>
    <t>18526</t>
  </si>
  <si>
    <t>17067</t>
  </si>
  <si>
    <t>19416</t>
  </si>
  <si>
    <t>EMANUEL JONES (I) (DEM)</t>
  </si>
  <si>
    <t>15661</t>
  </si>
  <si>
    <t>20227</t>
  </si>
  <si>
    <t>11253</t>
  </si>
  <si>
    <t>20076</t>
  </si>
  <si>
    <t>DEAN BURKE (I) (REP)</t>
  </si>
  <si>
    <t>5268</t>
  </si>
  <si>
    <t>3356</t>
  </si>
  <si>
    <t>3311</t>
  </si>
  <si>
    <t>3006</t>
  </si>
  <si>
    <t>4714</t>
  </si>
  <si>
    <t>FREDDIE POWELL SIMS (I) (DEM)</t>
  </si>
  <si>
    <t>440</t>
  </si>
  <si>
    <t>14468</t>
  </si>
  <si>
    <t>1610</t>
  </si>
  <si>
    <t>9644</t>
  </si>
  <si>
    <t>1549</t>
  </si>
  <si>
    <t>GREG KIRK (I) (REP)</t>
  </si>
  <si>
    <t>3259</t>
  </si>
  <si>
    <t>4798</t>
  </si>
  <si>
    <t>1249</t>
  </si>
  <si>
    <t>4289</t>
  </si>
  <si>
    <t>6311</t>
  </si>
  <si>
    <t>1565</t>
  </si>
  <si>
    <t>3704</t>
  </si>
  <si>
    <t>2514</t>
  </si>
  <si>
    <t>BRUCE THOMPSON (I) (REP)</t>
  </si>
  <si>
    <t>RACHEL A. KINSEY  (DEM)</t>
  </si>
  <si>
    <t>8492</t>
  </si>
  <si>
    <t>14780</t>
  </si>
  <si>
    <t>12790</t>
  </si>
  <si>
    <t>5432</t>
  </si>
  <si>
    <t>4718</t>
  </si>
  <si>
    <t>1572</t>
  </si>
  <si>
    <t>2374</t>
  </si>
  <si>
    <t>ED HARBISON (I) (DEM)</t>
  </si>
  <si>
    <t>2483</t>
  </si>
  <si>
    <t>MARTY HARBIN (I) (REP)</t>
  </si>
  <si>
    <t>BILL LIGHTLE  (DEM)</t>
  </si>
  <si>
    <t>11342</t>
  </si>
  <si>
    <t>13880</t>
  </si>
  <si>
    <t>6958</t>
  </si>
  <si>
    <t>2193</t>
  </si>
  <si>
    <t>3193</t>
  </si>
  <si>
    <t>6236</t>
  </si>
  <si>
    <t>8113</t>
  </si>
  <si>
    <t>BRIAN STRICKLAND (I) (REP)</t>
  </si>
  <si>
    <t>PHYLLIS D. HATCHER  (DEM)</t>
  </si>
  <si>
    <t>11208</t>
  </si>
  <si>
    <t>16934</t>
  </si>
  <si>
    <t>8926</t>
  </si>
  <si>
    <t>15545</t>
  </si>
  <si>
    <t>6530</t>
  </si>
  <si>
    <t>4323</t>
  </si>
  <si>
    <t>2766</t>
  </si>
  <si>
    <t>2889</t>
  </si>
  <si>
    <t>1617</t>
  </si>
  <si>
    <t>2321</t>
  </si>
  <si>
    <t>1479</t>
  </si>
  <si>
    <t>2950</t>
  </si>
  <si>
    <t>JOHN F. KENNEDY (I) (REP)</t>
  </si>
  <si>
    <t>12002</t>
  </si>
  <si>
    <t>2089</t>
  </si>
  <si>
    <t>5000</t>
  </si>
  <si>
    <t>4782</t>
  </si>
  <si>
    <t>5493</t>
  </si>
  <si>
    <t>BLAKE TILLERY (I) (REP)</t>
  </si>
  <si>
    <t>2800</t>
  </si>
  <si>
    <t>1614</t>
  </si>
  <si>
    <t>1296</t>
  </si>
  <si>
    <t>2746</t>
  </si>
  <si>
    <t>4173</t>
  </si>
  <si>
    <t>793</t>
  </si>
  <si>
    <t>LARRY WALKER (I) (REP)</t>
  </si>
  <si>
    <t>2409</t>
  </si>
  <si>
    <t>12589</t>
  </si>
  <si>
    <t>21580</t>
  </si>
  <si>
    <t>7322</t>
  </si>
  <si>
    <t>6574</t>
  </si>
  <si>
    <t>2055</t>
  </si>
  <si>
    <t>BRANDON BEACH (I) (REP)</t>
  </si>
  <si>
    <t>NICOLE B. NASH  (DEM)</t>
  </si>
  <si>
    <t>22242</t>
  </si>
  <si>
    <t>21889</t>
  </si>
  <si>
    <t>7131</t>
  </si>
  <si>
    <t>6785</t>
  </si>
  <si>
    <t>6367</t>
  </si>
  <si>
    <t>3837</t>
  </si>
  <si>
    <t>HAROLD V. JONES II (I) (DEM)</t>
  </si>
  <si>
    <t>23969</t>
  </si>
  <si>
    <t>20465</t>
  </si>
  <si>
    <t>JESSE STONE (I) (REP)</t>
  </si>
  <si>
    <t>3137</t>
  </si>
  <si>
    <t>5615</t>
  </si>
  <si>
    <t>3866</t>
  </si>
  <si>
    <t>1290</t>
  </si>
  <si>
    <t>1816</t>
  </si>
  <si>
    <t>3780</t>
  </si>
  <si>
    <t>LEE ANDERSON (I) (REP)</t>
  </si>
  <si>
    <t>18224</t>
  </si>
  <si>
    <t>19467</t>
  </si>
  <si>
    <t>3287</t>
  </si>
  <si>
    <t>4348</t>
  </si>
  <si>
    <t>BURT JONES (I) (REP)</t>
  </si>
  <si>
    <t>4640</t>
  </si>
  <si>
    <t>4392</t>
  </si>
  <si>
    <t>3169</t>
  </si>
  <si>
    <t>3949</t>
  </si>
  <si>
    <t>1605</t>
  </si>
  <si>
    <t>DAVID E. LUCAS SR (I) (DEM)</t>
  </si>
  <si>
    <t>10640</t>
  </si>
  <si>
    <t>1153</t>
  </si>
  <si>
    <t>1690</t>
  </si>
  <si>
    <t>GREG DOLEZAL  (REP)</t>
  </si>
  <si>
    <t>STEVE SMITH (DEM)</t>
  </si>
  <si>
    <t>25252</t>
  </si>
  <si>
    <t>38324</t>
  </si>
  <si>
    <t>9922</t>
  </si>
  <si>
    <t>1855</t>
  </si>
  <si>
    <t>13083</t>
  </si>
  <si>
    <t>MATT BRASS (I) (REP)</t>
  </si>
  <si>
    <t>24677</t>
  </si>
  <si>
    <t>1930</t>
  </si>
  <si>
    <t>20347</t>
  </si>
  <si>
    <t>1244</t>
  </si>
  <si>
    <t>3166</t>
  </si>
  <si>
    <t>3092</t>
  </si>
  <si>
    <t>RANDY ROBERTSON  (REP)</t>
  </si>
  <si>
    <t>VALERIE HASKINS  (DEM)</t>
  </si>
  <si>
    <t>6000</t>
  </si>
  <si>
    <t>3058</t>
  </si>
  <si>
    <t>1715</t>
  </si>
  <si>
    <t>10888</t>
  </si>
  <si>
    <t>6955</t>
  </si>
  <si>
    <t>5391</t>
  </si>
  <si>
    <t>5544</t>
  </si>
  <si>
    <t>3978</t>
  </si>
  <si>
    <t>4351</t>
  </si>
  <si>
    <t>2927</t>
  </si>
  <si>
    <t>MICHAEL DUGAN (I) (REP)</t>
  </si>
  <si>
    <t>14076</t>
  </si>
  <si>
    <t>913</t>
  </si>
  <si>
    <t>4937</t>
  </si>
  <si>
    <t>6428</t>
  </si>
  <si>
    <t>5255</t>
  </si>
  <si>
    <t>6398</t>
  </si>
  <si>
    <t>BILL HEATH (I) (REP)</t>
  </si>
  <si>
    <t>5359</t>
  </si>
  <si>
    <t>3616</t>
  </si>
  <si>
    <t>14423</t>
  </si>
  <si>
    <t>18514</t>
  </si>
  <si>
    <t>4000</t>
  </si>
  <si>
    <t>6624</t>
  </si>
  <si>
    <t>KAY KIRKPATRICK (I) (REP)</t>
  </si>
  <si>
    <t>CHRISTINE TRIEBSCH  (DEM)</t>
  </si>
  <si>
    <t>32329</t>
  </si>
  <si>
    <t>19218</t>
  </si>
  <si>
    <t>2607</t>
  </si>
  <si>
    <t>2473</t>
  </si>
  <si>
    <t>1976</t>
  </si>
  <si>
    <t>3194</t>
  </si>
  <si>
    <t>MICHAEL RHETT (I) (DEM)</t>
  </si>
  <si>
    <t>26216</t>
  </si>
  <si>
    <t>TOMMY SMITH  (REP)</t>
  </si>
  <si>
    <t>VALENCIA SEAY (I) (DEM)</t>
  </si>
  <si>
    <t>1960</t>
  </si>
  <si>
    <t>17906</t>
  </si>
  <si>
    <t>6507</t>
  </si>
  <si>
    <t>DONZELLA JAMES (I) (DEM)</t>
  </si>
  <si>
    <t>11976</t>
  </si>
  <si>
    <t>1870</t>
  </si>
  <si>
    <t>16449</t>
  </si>
  <si>
    <t>12459</t>
  </si>
  <si>
    <t>NAN ORROCK (I) (DEM)</t>
  </si>
  <si>
    <t>34243</t>
  </si>
  <si>
    <t>LINDSEY TIPPINS (I) (REP)</t>
  </si>
  <si>
    <t>ANDY CLARK  (DEM)</t>
  </si>
  <si>
    <t>28138</t>
  </si>
  <si>
    <t>17265</t>
  </si>
  <si>
    <t>16754</t>
  </si>
  <si>
    <t>TRAVIS KLAVOHN  (REP)</t>
  </si>
  <si>
    <t>HORACENA TATE (I) (DEM)</t>
  </si>
  <si>
    <t>4296</t>
  </si>
  <si>
    <t>696</t>
  </si>
  <si>
    <t>8899</t>
  </si>
  <si>
    <t>15693</t>
  </si>
  <si>
    <t>NIKEMA WILLIAMS (I) (DEM)</t>
  </si>
  <si>
    <t>30237</t>
  </si>
  <si>
    <t>FRAN MILLAR (I) (REP)</t>
  </si>
  <si>
    <t>SALLY HARRELL  (DEM)</t>
  </si>
  <si>
    <t>11209</t>
  </si>
  <si>
    <t>16640</t>
  </si>
  <si>
    <t>1599</t>
  </si>
  <si>
    <t>3696</t>
  </si>
  <si>
    <t>STEVE HENSON (I) (DEM)</t>
  </si>
  <si>
    <t>18965</t>
  </si>
  <si>
    <t>20000</t>
  </si>
  <si>
    <t>5394</t>
  </si>
  <si>
    <t>4210</t>
  </si>
  <si>
    <t>ELENA PARENT (I) (DEM)</t>
  </si>
  <si>
    <t>33124</t>
  </si>
  <si>
    <t>33908</t>
  </si>
  <si>
    <t>TONYA P. ANDERSON (I) (DEM)</t>
  </si>
  <si>
    <t>7812</t>
  </si>
  <si>
    <t>9615</t>
  </si>
  <si>
    <t>8976</t>
  </si>
  <si>
    <t>1509</t>
  </si>
  <si>
    <t>13635</t>
  </si>
  <si>
    <t>GAIL DAVENPORT (I) (DEM)</t>
  </si>
  <si>
    <t>16453</t>
  </si>
  <si>
    <t>24627</t>
  </si>
  <si>
    <t>10722</t>
  </si>
  <si>
    <t>11514</t>
  </si>
  <si>
    <t>RENEE S. UNTERMAN (I) (REP)</t>
  </si>
  <si>
    <t>JANA RODGERS  (DEM)</t>
  </si>
  <si>
    <t>22518</t>
  </si>
  <si>
    <t>19429</t>
  </si>
  <si>
    <t>15091</t>
  </si>
  <si>
    <t>14436</t>
  </si>
  <si>
    <t>BILL COWSERT (I) (REP)</t>
  </si>
  <si>
    <t>MARISUE HILLIARD  (DEM)</t>
  </si>
  <si>
    <t>3302</t>
  </si>
  <si>
    <t>7490</t>
  </si>
  <si>
    <t>9405</t>
  </si>
  <si>
    <t>5913</t>
  </si>
  <si>
    <t>14358</t>
  </si>
  <si>
    <t>9538</t>
  </si>
  <si>
    <t>FRANK GINN (I) (REP)</t>
  </si>
  <si>
    <t>DAWN JOHNSON  (DEM)</t>
  </si>
  <si>
    <t>10297</t>
  </si>
  <si>
    <t>3387</t>
  </si>
  <si>
    <t>2899</t>
  </si>
  <si>
    <t>5254</t>
  </si>
  <si>
    <t>5198</t>
  </si>
  <si>
    <t>6406</t>
  </si>
  <si>
    <t>4540</t>
  </si>
  <si>
    <t>MATT REEVES  (REP)</t>
  </si>
  <si>
    <t>ZAHRA KARINSHAK  (DEM)</t>
  </si>
  <si>
    <t>4737</t>
  </si>
  <si>
    <t>7043</t>
  </si>
  <si>
    <t>10362</t>
  </si>
  <si>
    <t>10254</t>
  </si>
  <si>
    <t>CECIL T. "BUTCH" MILLER (I) (REP)</t>
  </si>
  <si>
    <t>33017</t>
  </si>
  <si>
    <t>2520</t>
  </si>
  <si>
    <t>19980</t>
  </si>
  <si>
    <t>JOHN K. WILKINSON (I) (REP)</t>
  </si>
  <si>
    <t>3570</t>
  </si>
  <si>
    <t>3235</t>
  </si>
  <si>
    <t>4078</t>
  </si>
  <si>
    <t>8784</t>
  </si>
  <si>
    <t>4126</t>
  </si>
  <si>
    <t>6354</t>
  </si>
  <si>
    <t>2087</t>
  </si>
  <si>
    <t>5466</t>
  </si>
  <si>
    <t>STEVE GOOCH (I) (REP)</t>
  </si>
  <si>
    <t>3728</t>
  </si>
  <si>
    <t>6290</t>
  </si>
  <si>
    <t>4542</t>
  </si>
  <si>
    <t>5019</t>
  </si>
  <si>
    <t>5473</t>
  </si>
  <si>
    <t>3219</t>
  </si>
  <si>
    <t>6163</t>
  </si>
  <si>
    <t>3053</t>
  </si>
  <si>
    <t>4164</t>
  </si>
  <si>
    <t>5821</t>
  </si>
  <si>
    <t>5011</t>
  </si>
  <si>
    <t>CHUCK HUFSTETLER (I) (REP)</t>
  </si>
  <si>
    <t>EVAN ROSS  (DEM)</t>
  </si>
  <si>
    <t>6540</t>
  </si>
  <si>
    <t>5025</t>
  </si>
  <si>
    <t>1635</t>
  </si>
  <si>
    <t>11239</t>
  </si>
  <si>
    <t>9933</t>
  </si>
  <si>
    <t>3763</t>
  </si>
  <si>
    <t>3565</t>
  </si>
  <si>
    <t>3547</t>
  </si>
  <si>
    <t>4225</t>
  </si>
  <si>
    <t>JEFF MULLIS (I) (REP)</t>
  </si>
  <si>
    <t>2904</t>
  </si>
  <si>
    <t>2728</t>
  </si>
  <si>
    <t>2394</t>
  </si>
  <si>
    <t>8239</t>
  </si>
  <si>
    <t>9489</t>
  </si>
  <si>
    <t>CHUCK PAYNE (I) (REP)</t>
  </si>
  <si>
    <t>MICHAEL S. MORGAN  (DEM)</t>
  </si>
  <si>
    <t>2305</t>
  </si>
  <si>
    <t>4735</t>
  </si>
  <si>
    <t>4354</t>
  </si>
  <si>
    <t>2216</t>
  </si>
  <si>
    <t>7086</t>
  </si>
  <si>
    <t>4226</t>
  </si>
  <si>
    <t>2384</t>
  </si>
  <si>
    <t>ANNETTE  DAVIS JACKSON  (REP)</t>
  </si>
  <si>
    <t>GLORIA S. BUTLER (I) (DEM)</t>
  </si>
  <si>
    <t>14021</t>
  </si>
  <si>
    <t>17866</t>
  </si>
  <si>
    <t>6403</t>
  </si>
  <si>
    <t>12694</t>
  </si>
  <si>
    <t>16101</t>
  </si>
  <si>
    <t>JOHN ALBERS (I) (REP)</t>
  </si>
  <si>
    <t>ELLYN JEAGER  (DEM)</t>
  </si>
  <si>
    <t>16427</t>
  </si>
  <si>
    <t>13351</t>
  </si>
  <si>
    <t>COLTON MOORE  (REP)</t>
  </si>
  <si>
    <t>2460</t>
  </si>
  <si>
    <t>4564</t>
  </si>
  <si>
    <t>STEVE TARVIN (I) (REP)</t>
  </si>
  <si>
    <t>1835</t>
  </si>
  <si>
    <t>5088</t>
  </si>
  <si>
    <t>DEWAYNE HILL (I) (REP)</t>
  </si>
  <si>
    <t>6500</t>
  </si>
  <si>
    <t>9863</t>
  </si>
  <si>
    <t>KASEY CARPENTER (I) (REP)</t>
  </si>
  <si>
    <t>JOHN MEADOWS (I) (REP)</t>
  </si>
  <si>
    <t>BRIAN ROSSER  (DEM)</t>
  </si>
  <si>
    <t>5708</t>
  </si>
  <si>
    <t>5709</t>
  </si>
  <si>
    <t>1267</t>
  </si>
  <si>
    <t>JASON T. RIDLEY (I) (REP)</t>
  </si>
  <si>
    <t>1944</t>
  </si>
  <si>
    <t>5765</t>
  </si>
  <si>
    <t>DAVID RALSTON (I) (REP)</t>
  </si>
  <si>
    <t>RICK D. DAY  (DEM)</t>
  </si>
  <si>
    <t>4299</t>
  </si>
  <si>
    <t>4803</t>
  </si>
  <si>
    <t>5192</t>
  </si>
  <si>
    <t>MATT GURTLER (I) (REP)</t>
  </si>
  <si>
    <t>3992</t>
  </si>
  <si>
    <t>1584</t>
  </si>
  <si>
    <t>3370</t>
  </si>
  <si>
    <t>4209</t>
  </si>
  <si>
    <t>5692</t>
  </si>
  <si>
    <t>KEVIN TANNER (I) (REP)</t>
  </si>
  <si>
    <t>3099</t>
  </si>
  <si>
    <t>3247</t>
  </si>
  <si>
    <t>6314</t>
  </si>
  <si>
    <t>TERRY ROGERS (I) (REP)</t>
  </si>
  <si>
    <t>3183</t>
  </si>
  <si>
    <t>6558</t>
  </si>
  <si>
    <t>3401</t>
  </si>
  <si>
    <t>3445</t>
  </si>
  <si>
    <t>RICK JASPERSE (I) (REP)</t>
  </si>
  <si>
    <t>LEE A. SHIVER  (DEM)</t>
  </si>
  <si>
    <t>1660</t>
  </si>
  <si>
    <t>2015</t>
  </si>
  <si>
    <t>5154</t>
  </si>
  <si>
    <t>6061</t>
  </si>
  <si>
    <t>EDDIE LUMSDEN (I) (REP)</t>
  </si>
  <si>
    <t>3281</t>
  </si>
  <si>
    <t>2965</t>
  </si>
  <si>
    <t>4456</t>
  </si>
  <si>
    <t>KATIE DEMPSEY (I) (REP)</t>
  </si>
  <si>
    <t>JOHN BURNETTE II  (DEM)</t>
  </si>
  <si>
    <t>4830</t>
  </si>
  <si>
    <t>5083</t>
  </si>
  <si>
    <t>2371</t>
  </si>
  <si>
    <t>2379</t>
  </si>
  <si>
    <t>MATTHEW GAMBILL  (REP)</t>
  </si>
  <si>
    <t>7895</t>
  </si>
  <si>
    <t>7616</t>
  </si>
  <si>
    <t>TREY KELLEY (I) (REP)</t>
  </si>
  <si>
    <t>1110</t>
  </si>
  <si>
    <t>4075</t>
  </si>
  <si>
    <t>6762</t>
  </si>
  <si>
    <t>MARTIN MOMTAHAN  (REP)</t>
  </si>
  <si>
    <t>RALPH MEERS  (DEM)</t>
  </si>
  <si>
    <t>7163</t>
  </si>
  <si>
    <t>9068</t>
  </si>
  <si>
    <t>3200</t>
  </si>
  <si>
    <t>KEVIN COOKE (I) (REP)</t>
  </si>
  <si>
    <t>PAT RHUDY  (DEM)</t>
  </si>
  <si>
    <t>2034</t>
  </si>
  <si>
    <t>3112</t>
  </si>
  <si>
    <t>JOSEPH GULLETT  (REP)</t>
  </si>
  <si>
    <t>ALISON FELICIANO  (DEM)</t>
  </si>
  <si>
    <t>5627</t>
  </si>
  <si>
    <t>8021</t>
  </si>
  <si>
    <t>3350</t>
  </si>
  <si>
    <t>MICHAEL CALDWELL (I) (REP)</t>
  </si>
  <si>
    <t>LILLIAN BURNAMAN  (DEM)</t>
  </si>
  <si>
    <t>9209</t>
  </si>
  <si>
    <t>7944</t>
  </si>
  <si>
    <t>3690</t>
  </si>
  <si>
    <t>3463</t>
  </si>
  <si>
    <t>SCOT TURNER (I) (REP)</t>
  </si>
  <si>
    <t>MELANIE WHITFIELD  (DEM)</t>
  </si>
  <si>
    <t>9515</t>
  </si>
  <si>
    <t>9038</t>
  </si>
  <si>
    <t>WES CANTRELL (I) (REP)</t>
  </si>
  <si>
    <t>CHARLES RAVENSCRAFT  (DEM)</t>
  </si>
  <si>
    <t>7461</t>
  </si>
  <si>
    <t>8717</t>
  </si>
  <si>
    <t>2380</t>
  </si>
  <si>
    <t>MANDI BALLINGER (I) (REP)</t>
  </si>
  <si>
    <t>ADAM WYNN  (DEM)</t>
  </si>
  <si>
    <t>9131</t>
  </si>
  <si>
    <t>7964</t>
  </si>
  <si>
    <t>2622</t>
  </si>
  <si>
    <t>SHERI SMALLWOOD GILLIGAN (I) (REP)</t>
  </si>
  <si>
    <t>8516</t>
  </si>
  <si>
    <t>TODD JONES (I) (REP)</t>
  </si>
  <si>
    <t>ANITA HOLCOMB TUCKER  (DEM)</t>
  </si>
  <si>
    <t>6137</t>
  </si>
  <si>
    <t>9528</t>
  </si>
  <si>
    <t>4453</t>
  </si>
  <si>
    <t>MARC MORRIS (I) (REP)</t>
  </si>
  <si>
    <t>10245</t>
  </si>
  <si>
    <t>13427</t>
  </si>
  <si>
    <t>LEE HAWKINS (I) (REP)</t>
  </si>
  <si>
    <t>11261</t>
  </si>
  <si>
    <t>MATT DUBNIK (I) (REP)</t>
  </si>
  <si>
    <t>NANCY STEAD (IND)</t>
  </si>
  <si>
    <t>4916</t>
  </si>
  <si>
    <t>4233</t>
  </si>
  <si>
    <t>2356</t>
  </si>
  <si>
    <t>EMORY DUNAHOO JR (I) (REP)</t>
  </si>
  <si>
    <t>ALANA WATKINS  (DEM)</t>
  </si>
  <si>
    <t>8685</t>
  </si>
  <si>
    <t>5100</t>
  </si>
  <si>
    <t>TOMMY BENTON (I) (REP)</t>
  </si>
  <si>
    <t>8450</t>
  </si>
  <si>
    <t>12120</t>
  </si>
  <si>
    <t>ALAN POWELL (I) (REP)</t>
  </si>
  <si>
    <t>3201</t>
  </si>
  <si>
    <t>3391</t>
  </si>
  <si>
    <t>TOM MCCALL (I) (REP)</t>
  </si>
  <si>
    <t>3347</t>
  </si>
  <si>
    <t>BERT REEVES (I) (REP)</t>
  </si>
  <si>
    <t>MATT SOUTHWELL  (DEM)</t>
  </si>
  <si>
    <t>7995</t>
  </si>
  <si>
    <t>4684</t>
  </si>
  <si>
    <t>5152</t>
  </si>
  <si>
    <t>ED SETZLER (I) (REP)</t>
  </si>
  <si>
    <t>SALVATORE CASTELLANA  (DEM)</t>
  </si>
  <si>
    <t>7336</t>
  </si>
  <si>
    <t>5693</t>
  </si>
  <si>
    <t>GINNY EHRHART  (REP)</t>
  </si>
  <si>
    <t>JEN SLIPAKOFF  (DEM)</t>
  </si>
  <si>
    <t>11156</t>
  </si>
  <si>
    <t>7528</t>
  </si>
  <si>
    <t>4779</t>
  </si>
  <si>
    <t>4556</t>
  </si>
  <si>
    <t>SAM TEASLEY (I) (REP)</t>
  </si>
  <si>
    <t>MARY FRANCES WILLIAMS  (DEM)</t>
  </si>
  <si>
    <t>7045</t>
  </si>
  <si>
    <t>3887</t>
  </si>
  <si>
    <t>6041</t>
  </si>
  <si>
    <t>DAVID WILKERSON (I) (DEM)</t>
  </si>
  <si>
    <t>JAMES "J. W." MORROW JR  (REP)</t>
  </si>
  <si>
    <t>ERICA THOMAS (I) (DEM)</t>
  </si>
  <si>
    <t>6957</t>
  </si>
  <si>
    <t>MATT BENTLEY (REP)</t>
  </si>
  <si>
    <t>ERICK E. ALLEN  (DEM)</t>
  </si>
  <si>
    <t>7225</t>
  </si>
  <si>
    <t>3608</t>
  </si>
  <si>
    <t>DEANNA HARRIS  (REP)</t>
  </si>
  <si>
    <t>MICHAEL SMITH (I) (DEM)</t>
  </si>
  <si>
    <t>2525</t>
  </si>
  <si>
    <t>5419</t>
  </si>
  <si>
    <t>TERI ANULEWICZ (I) (DEM)</t>
  </si>
  <si>
    <t>4794</t>
  </si>
  <si>
    <t>SHARON COOPER (I) (REP)</t>
  </si>
  <si>
    <t>LUISA WAKEMAN  (DEM)</t>
  </si>
  <si>
    <t>8914</t>
  </si>
  <si>
    <t>6776</t>
  </si>
  <si>
    <t>DON L. PARSONS (I) (REP)</t>
  </si>
  <si>
    <t>CHINITA ALLEN  (DEM)</t>
  </si>
  <si>
    <t>8977</t>
  </si>
  <si>
    <t>6356</t>
  </si>
  <si>
    <t>MATT DOLLAR (I) (REP)</t>
  </si>
  <si>
    <t>ESSENCE JOHNSON  (DEM)</t>
  </si>
  <si>
    <t>11056</t>
  </si>
  <si>
    <t>5482</t>
  </si>
  <si>
    <t>JOHN CARSON (I) (REP)</t>
  </si>
  <si>
    <t>KARÍN SANDIFORD  (DEM)</t>
  </si>
  <si>
    <t>3148</t>
  </si>
  <si>
    <t>1192</t>
  </si>
  <si>
    <t>8072</t>
  </si>
  <si>
    <t>2256</t>
  </si>
  <si>
    <t>JAN JONES (I) (REP)</t>
  </si>
  <si>
    <t>ANDREA NUGENT  (DEM)</t>
  </si>
  <si>
    <t>6922</t>
  </si>
  <si>
    <t>3669</t>
  </si>
  <si>
    <t>BETTY PRICE (I) (REP)</t>
  </si>
  <si>
    <t>MARY ROBICHAUX  (DEM)</t>
  </si>
  <si>
    <t>4946</t>
  </si>
  <si>
    <t>4769</t>
  </si>
  <si>
    <t>CHARLES E. "CHUCK" MARTIN (I) (REP)</t>
  </si>
  <si>
    <t>KRISHAN A. BRALLEY  (DEM)</t>
  </si>
  <si>
    <t>5125</t>
  </si>
  <si>
    <t>6607</t>
  </si>
  <si>
    <t>KELLY STEWART  (REP)</t>
  </si>
  <si>
    <t>ANGELIKA KAUSCHE  (DEM)</t>
  </si>
  <si>
    <t>4366</t>
  </si>
  <si>
    <t>3999</t>
  </si>
  <si>
    <t>ALEX B. KAUFMAN  (REP)</t>
  </si>
  <si>
    <t>JOSH MCLAURIN  (DEM)</t>
  </si>
  <si>
    <t>4373</t>
  </si>
  <si>
    <t>6936</t>
  </si>
  <si>
    <t>DEBORAH SILCOX (I) (REP)</t>
  </si>
  <si>
    <t>SHEA ROBERTS  (DEM)</t>
  </si>
  <si>
    <t>5916</t>
  </si>
  <si>
    <t>4378</t>
  </si>
  <si>
    <t>SHEILA JONES (I) (DEM)</t>
  </si>
  <si>
    <t>6861</t>
  </si>
  <si>
    <t>BETH BESKIN (I) (REP)</t>
  </si>
  <si>
    <t>BETSY HOLLAND  (DEM)</t>
  </si>
  <si>
    <t>6297</t>
  </si>
  <si>
    <t>MARIE R. METZE (I) (DEM)</t>
  </si>
  <si>
    <t>9440</t>
  </si>
  <si>
    <t>"ABLE" MABLE THOMAS (I) (DEM)</t>
  </si>
  <si>
    <t>8987</t>
  </si>
  <si>
    <t>PAT GARDNER (I) (DEM)</t>
  </si>
  <si>
    <t>11844</t>
  </si>
  <si>
    <t>PARK CANNON (I) (DEM)</t>
  </si>
  <si>
    <t>11448</t>
  </si>
  <si>
    <t>DAVID DREYER (I) (DEM)</t>
  </si>
  <si>
    <t>10959</t>
  </si>
  <si>
    <t>KIM SCHOFIELD (I) (DEM)</t>
  </si>
  <si>
    <t>2155</t>
  </si>
  <si>
    <t>1555</t>
  </si>
  <si>
    <t>6231</t>
  </si>
  <si>
    <t>ROGER BRUCE (I) (DEM)</t>
  </si>
  <si>
    <t>2836</t>
  </si>
  <si>
    <t>3226</t>
  </si>
  <si>
    <t>3604</t>
  </si>
  <si>
    <t>WILLIAM K. BODDIE JR (I) (DEM)</t>
  </si>
  <si>
    <t>2331</t>
  </si>
  <si>
    <t>3840</t>
  </si>
  <si>
    <t>5289</t>
  </si>
  <si>
    <t>DEBRA BAZEMORE (I) (DEM)</t>
  </si>
  <si>
    <t>1841</t>
  </si>
  <si>
    <t>4038</t>
  </si>
  <si>
    <t>4939</t>
  </si>
  <si>
    <t>3825</t>
  </si>
  <si>
    <t>DERRICK L. JACKSON (I) (DEM)</t>
  </si>
  <si>
    <t>5048</t>
  </si>
  <si>
    <t>5064</t>
  </si>
  <si>
    <t>SHARON BEASLEY-TEAGUE (I) (DEM)</t>
  </si>
  <si>
    <t>KIMBERLY ALEXANDER (I) (DEM)</t>
  </si>
  <si>
    <t>5511</t>
  </si>
  <si>
    <t>7384</t>
  </si>
  <si>
    <t>1911</t>
  </si>
  <si>
    <t>MICAH GRAVLEY (I) (REP)</t>
  </si>
  <si>
    <t>4436</t>
  </si>
  <si>
    <t>5095</t>
  </si>
  <si>
    <t>3177</t>
  </si>
  <si>
    <t>J. COLLINS (I) (REP)</t>
  </si>
  <si>
    <t>7599</t>
  </si>
  <si>
    <t>7457</t>
  </si>
  <si>
    <t>RANDY NIX (I) (REP)</t>
  </si>
  <si>
    <t>5273</t>
  </si>
  <si>
    <t>4334</t>
  </si>
  <si>
    <t>LYNN SMITH (I) (REP)</t>
  </si>
  <si>
    <t>9303</t>
  </si>
  <si>
    <t>7299</t>
  </si>
  <si>
    <t>DAVID STOVER (I) (REP)</t>
  </si>
  <si>
    <t>TOM THOMASON  (DEM)</t>
  </si>
  <si>
    <t>9022</t>
  </si>
  <si>
    <t>8847</t>
  </si>
  <si>
    <t>2996</t>
  </si>
  <si>
    <t>JOSH BONNER (I) (REP)</t>
  </si>
  <si>
    <t>1977</t>
  </si>
  <si>
    <t>8262</t>
  </si>
  <si>
    <t>10398</t>
  </si>
  <si>
    <t>KAREN MATHIAK (I) (REP)</t>
  </si>
  <si>
    <t>3545</t>
  </si>
  <si>
    <t>3537</t>
  </si>
  <si>
    <t>VALENCIA STOVALL (I) (DEM)</t>
  </si>
  <si>
    <t>6536</t>
  </si>
  <si>
    <t>7046</t>
  </si>
  <si>
    <t>MIKE GLANTON (I) (DEM)</t>
  </si>
  <si>
    <t>9247</t>
  </si>
  <si>
    <t>SANDRA GIVENS SCOTT (I) (DEM)</t>
  </si>
  <si>
    <t>4713</t>
  </si>
  <si>
    <t>7551</t>
  </si>
  <si>
    <t>2136</t>
  </si>
  <si>
    <t>4687</t>
  </si>
  <si>
    <t>RHONDA BURNOUGH (I) (DEM)</t>
  </si>
  <si>
    <t>7298</t>
  </si>
  <si>
    <t>DEMETRIUS DOUGLAS (I) (DEM)</t>
  </si>
  <si>
    <t>5382</t>
  </si>
  <si>
    <t>8199</t>
  </si>
  <si>
    <t>1812</t>
  </si>
  <si>
    <t>KEN WRIGHT  (REP)</t>
  </si>
  <si>
    <t>MICHAEL S. WILENSKY  (DEM)</t>
  </si>
  <si>
    <t>4760</t>
  </si>
  <si>
    <t>5416</t>
  </si>
  <si>
    <t>7009</t>
  </si>
  <si>
    <t>MEAGAN HANSON (I) (REP)</t>
  </si>
  <si>
    <t>MATTHEW WILSON  (DEM)</t>
  </si>
  <si>
    <t>3257</t>
  </si>
  <si>
    <t>1736</t>
  </si>
  <si>
    <t>ELLEN DIEHL  (REP)</t>
  </si>
  <si>
    <t>SCOTT HOLCOMB (I) (DEM)</t>
  </si>
  <si>
    <t>3451</t>
  </si>
  <si>
    <t>4902</t>
  </si>
  <si>
    <t>MARY MARGARET OLIVER (I) (DEM)</t>
  </si>
  <si>
    <t>9017</t>
  </si>
  <si>
    <t>7577</t>
  </si>
  <si>
    <t>BECKY EVANS  (DEM)</t>
  </si>
  <si>
    <t>11013</t>
  </si>
  <si>
    <t>12342</t>
  </si>
  <si>
    <t>RENITTA SHANNON (I) (DEM)</t>
  </si>
  <si>
    <t>11146</t>
  </si>
  <si>
    <t>1890</t>
  </si>
  <si>
    <t>12936</t>
  </si>
  <si>
    <t>KARLA DRENNER (I) (DEM)</t>
  </si>
  <si>
    <t>8334</t>
  </si>
  <si>
    <t>9042</t>
  </si>
  <si>
    <t>MICHELE HENSON (I) (DEM)</t>
  </si>
  <si>
    <t>VIOLA DAVIS  (DEM)</t>
  </si>
  <si>
    <t>9480</t>
  </si>
  <si>
    <t>10787</t>
  </si>
  <si>
    <t>BILLY MITCHELL (I) (DEM)</t>
  </si>
  <si>
    <t>8148</t>
  </si>
  <si>
    <t>9365</t>
  </si>
  <si>
    <t>BEE NGUYEN (I) (DEM)</t>
  </si>
  <si>
    <t>12222</t>
  </si>
  <si>
    <t>13900</t>
  </si>
  <si>
    <t>TAKOSHA SWAN  (REP)</t>
  </si>
  <si>
    <t>PAM STEPHENSON (I) (DEM)</t>
  </si>
  <si>
    <t>5768</t>
  </si>
  <si>
    <t>8029</t>
  </si>
  <si>
    <t>1325</t>
  </si>
  <si>
    <t>VERNON JONES (I) (DEM)</t>
  </si>
  <si>
    <t>3598</t>
  </si>
  <si>
    <t>7866</t>
  </si>
  <si>
    <t>DOREEN CARTER (I) (DEM)</t>
  </si>
  <si>
    <t>4049</t>
  </si>
  <si>
    <t>DARSHUN KENDRICK (I) (DEM)</t>
  </si>
  <si>
    <t>5925</t>
  </si>
  <si>
    <t>470</t>
  </si>
  <si>
    <t>KAREN BENNETT (I) (DEM)</t>
  </si>
  <si>
    <t>5327</t>
  </si>
  <si>
    <t>4089</t>
  </si>
  <si>
    <t>SCOTT HILTON (I) (REP)</t>
  </si>
  <si>
    <t>BETH MOORE  (DEM)</t>
  </si>
  <si>
    <t>6720</t>
  </si>
  <si>
    <t>2978</t>
  </si>
  <si>
    <t>6308</t>
  </si>
  <si>
    <t>4327</t>
  </si>
  <si>
    <t>PEDRO "PETE" MARIN (I) (DEM)</t>
  </si>
  <si>
    <t>5703</t>
  </si>
  <si>
    <t>4208</t>
  </si>
  <si>
    <t>BONNIE RICH  (REP)</t>
  </si>
  <si>
    <t>AISHA YAQOOB  (DEM)</t>
  </si>
  <si>
    <t>6880</t>
  </si>
  <si>
    <t>4734</t>
  </si>
  <si>
    <t>DAVID CLARK (I) (REP)</t>
  </si>
  <si>
    <t>7608</t>
  </si>
  <si>
    <t>BRENDA LOPEZ ROMERO (I) (DEM)</t>
  </si>
  <si>
    <t>3864</t>
  </si>
  <si>
    <t>2999</t>
  </si>
  <si>
    <t>DEWEY L. MCCLAIN (I) (DEM)</t>
  </si>
  <si>
    <t>6011</t>
  </si>
  <si>
    <t>3821</t>
  </si>
  <si>
    <t>VALERIE CLARK  (REP)</t>
  </si>
  <si>
    <t>SAM PARK (I) (DEM)</t>
  </si>
  <si>
    <t>4463</t>
  </si>
  <si>
    <t>2975</t>
  </si>
  <si>
    <t>5775</t>
  </si>
  <si>
    <t>4755</t>
  </si>
  <si>
    <t>PAULA HASTINGS  (REP)</t>
  </si>
  <si>
    <t>GREGG KENNARD  (DEM)</t>
  </si>
  <si>
    <t>5379</t>
  </si>
  <si>
    <t>4100</t>
  </si>
  <si>
    <t>5155</t>
  </si>
  <si>
    <t>TIMOTHY BARR (I) (REP)</t>
  </si>
  <si>
    <t>5771</t>
  </si>
  <si>
    <t>5051</t>
  </si>
  <si>
    <t>3453</t>
  </si>
  <si>
    <t>CHUCK EFSTRATION (I) (REP)</t>
  </si>
  <si>
    <t>ANDREA STEPHENSON  (DEM)</t>
  </si>
  <si>
    <t>6392</t>
  </si>
  <si>
    <t>5179</t>
  </si>
  <si>
    <t>5904</t>
  </si>
  <si>
    <t>DONNA SHELDON  (REP)</t>
  </si>
  <si>
    <t>DONNA MCLEOD  (DEM)</t>
  </si>
  <si>
    <t>5230</t>
  </si>
  <si>
    <t>4452</t>
  </si>
  <si>
    <t>5853</t>
  </si>
  <si>
    <t>7525</t>
  </si>
  <si>
    <t>BRETT HARRELL (I) (REP)</t>
  </si>
  <si>
    <t>7937</t>
  </si>
  <si>
    <t>6020</t>
  </si>
  <si>
    <t>JANET MIHOCI  (REP)</t>
  </si>
  <si>
    <t>SHELLY HUTCHINSON  (DEM)</t>
  </si>
  <si>
    <t>4965</t>
  </si>
  <si>
    <t>3173</t>
  </si>
  <si>
    <t>6215</t>
  </si>
  <si>
    <t>5295</t>
  </si>
  <si>
    <t>CLAY COX (I) (REP)</t>
  </si>
  <si>
    <t>JASMINE CLARK  (DEM)</t>
  </si>
  <si>
    <t>5171</t>
  </si>
  <si>
    <t>5350</t>
  </si>
  <si>
    <t>DALE RUTLEDGE (I) (REP)</t>
  </si>
  <si>
    <t>REGINA LEWIS-WARD  (DEM)</t>
  </si>
  <si>
    <t>4849</t>
  </si>
  <si>
    <t>6197</t>
  </si>
  <si>
    <t>ANDY WELCH (I) (REP)</t>
  </si>
  <si>
    <t>3573</t>
  </si>
  <si>
    <t>4848</t>
  </si>
  <si>
    <t>1894</t>
  </si>
  <si>
    <t>GEOFF CAUBLE (I) (REP)</t>
  </si>
  <si>
    <t>EL-MAHDI HOLLY  (DEM)</t>
  </si>
  <si>
    <t>4342</t>
  </si>
  <si>
    <t>7507</t>
  </si>
  <si>
    <t>9568</t>
  </si>
  <si>
    <t>DAVE BELTON (I) (REP)</t>
  </si>
  <si>
    <t>7563</t>
  </si>
  <si>
    <t>PAM DICKERSON (I) (DEM)</t>
  </si>
  <si>
    <t>7229</t>
  </si>
  <si>
    <t>7750</t>
  </si>
  <si>
    <t>TOM KIRBY (I) (REP)</t>
  </si>
  <si>
    <t>7620</t>
  </si>
  <si>
    <t>4597</t>
  </si>
  <si>
    <t>BRUCE WILLIAMSON (I) (REP)</t>
  </si>
  <si>
    <t>11698</t>
  </si>
  <si>
    <t>TERRY ENGLAND (I) (REP)</t>
  </si>
  <si>
    <t>8891</t>
  </si>
  <si>
    <t>7958</t>
  </si>
  <si>
    <t>HOUSTON GAINES  (REP)</t>
  </si>
  <si>
    <t>DEBORAH GONZALEZ (I) (DEM)</t>
  </si>
  <si>
    <t>3344</t>
  </si>
  <si>
    <t>2566</t>
  </si>
  <si>
    <t>SPENCER FRYE (I) (DEM)</t>
  </si>
  <si>
    <t>7401</t>
  </si>
  <si>
    <t>7151</t>
  </si>
  <si>
    <t>MARCUS A WIEDOWER (REP)</t>
  </si>
  <si>
    <t>JONATHAN WALLACE (I) (DEM)</t>
  </si>
  <si>
    <t>4035</t>
  </si>
  <si>
    <t>2410</t>
  </si>
  <si>
    <t>TREY RHODES (I) (REP)</t>
  </si>
  <si>
    <t>CHARLES "CHUCK" HOGG  (DEM)</t>
  </si>
  <si>
    <t>1675</t>
  </si>
  <si>
    <t>2436</t>
  </si>
  <si>
    <t>896</t>
  </si>
  <si>
    <t>2465</t>
  </si>
  <si>
    <t>BARRY FLEMING (I) (REP)</t>
  </si>
  <si>
    <t>5769</t>
  </si>
  <si>
    <t>JODI LOTT (I) (REP)</t>
  </si>
  <si>
    <t>10226</t>
  </si>
  <si>
    <t>13034</t>
  </si>
  <si>
    <t>MARK NEWTON (I) (REP)</t>
  </si>
  <si>
    <t>SCOTT RICHARD  (DEM)</t>
  </si>
  <si>
    <t>4964</t>
  </si>
  <si>
    <t>3945</t>
  </si>
  <si>
    <t>3512</t>
  </si>
  <si>
    <t>HENRY "WAYNE" HOWARD (I) (DEM)</t>
  </si>
  <si>
    <t>SHEILA CLARK NELSON (I) (DEM)</t>
  </si>
  <si>
    <t>7555</t>
  </si>
  <si>
    <t>4934</t>
  </si>
  <si>
    <t>WILLIAM HARRIS  (REP)</t>
  </si>
  <si>
    <t>GLORIA FRAZIER (I) (DEM)</t>
  </si>
  <si>
    <t>4277</t>
  </si>
  <si>
    <t>5462</t>
  </si>
  <si>
    <t>BRIAN L. PRINCE (I) (DEM)</t>
  </si>
  <si>
    <t>4827</t>
  </si>
  <si>
    <t>916</t>
  </si>
  <si>
    <t>JACKSON WILLIAMS  (REP)</t>
  </si>
  <si>
    <t>MACK JACKSON (I) (DEM)</t>
  </si>
  <si>
    <t>544</t>
  </si>
  <si>
    <t>1332</t>
  </si>
  <si>
    <t>2082</t>
  </si>
  <si>
    <t>SUSAN HOLMES (I) (REP)</t>
  </si>
  <si>
    <t>2685</t>
  </si>
  <si>
    <t>722</t>
  </si>
  <si>
    <t>DAVID KNIGHT (I) (REP)</t>
  </si>
  <si>
    <t>5894</t>
  </si>
  <si>
    <t>KEN PULLIN  (REP)</t>
  </si>
  <si>
    <t>CHRIS BENTON  (DEM)</t>
  </si>
  <si>
    <t>3222</t>
  </si>
  <si>
    <t>3850</t>
  </si>
  <si>
    <t>2033</t>
  </si>
  <si>
    <t>4758</t>
  </si>
  <si>
    <t>LEONARD GOMEZ  (REP)</t>
  </si>
  <si>
    <t>BOB TRAMMELL JR (I) (DEM)</t>
  </si>
  <si>
    <t>VANCE SMITH  (REP)</t>
  </si>
  <si>
    <t>4007</t>
  </si>
  <si>
    <t>3653</t>
  </si>
  <si>
    <t>2676</t>
  </si>
  <si>
    <t>RICHARD H. SMITH (I) (REP)</t>
  </si>
  <si>
    <t>1938</t>
  </si>
  <si>
    <t>7808</t>
  </si>
  <si>
    <t>5034</t>
  </si>
  <si>
    <t>CALVIN SMYRE (I) (DEM)</t>
  </si>
  <si>
    <t>3928</t>
  </si>
  <si>
    <t>CAROLYN HUGLEY (I) (DEM)</t>
  </si>
  <si>
    <t>1250</t>
  </si>
  <si>
    <t>7166</t>
  </si>
  <si>
    <t>DEBBIE G. BUCKNER (I) (DEM)</t>
  </si>
  <si>
    <t>4908</t>
  </si>
  <si>
    <t>MIKE CHEOKAS  (REP)</t>
  </si>
  <si>
    <t>BARDIN HOOKS  (DEM)</t>
  </si>
  <si>
    <t>PATTY BENTLEY (I) (DEM)</t>
  </si>
  <si>
    <t>ROBERT DICKEY (I) (REP)</t>
  </si>
  <si>
    <t>1840</t>
  </si>
  <si>
    <t>1902</t>
  </si>
  <si>
    <t>DALE WASHBURN  (REP)</t>
  </si>
  <si>
    <t>8425</t>
  </si>
  <si>
    <t>3232</t>
  </si>
  <si>
    <t>MIRIAM PARIS (I) (DEM)</t>
  </si>
  <si>
    <t>6080</t>
  </si>
  <si>
    <t>JAMES BEVERLY (I) (DEM)</t>
  </si>
  <si>
    <t>7184</t>
  </si>
  <si>
    <t>DANNY MATHIS  (REP)</t>
  </si>
  <si>
    <t>JESSICA WALDEN  (DEM)</t>
  </si>
  <si>
    <t>2385</t>
  </si>
  <si>
    <t>416</t>
  </si>
  <si>
    <t>623</t>
  </si>
  <si>
    <t>RICKY A. WILLIAMS (I) (REP)</t>
  </si>
  <si>
    <t>4189</t>
  </si>
  <si>
    <t>SHAW BLACKMON (I) (REP)</t>
  </si>
  <si>
    <t>12666</t>
  </si>
  <si>
    <t>HEATH CLARK (I) (REP)</t>
  </si>
  <si>
    <t>FENIKA MILLER  (DEM)</t>
  </si>
  <si>
    <t>NOEL WILLIAMS JR  (REP)</t>
  </si>
  <si>
    <t>JOSHUA DERISO  (DEM)</t>
  </si>
  <si>
    <t>1300</t>
  </si>
  <si>
    <t>2124</t>
  </si>
  <si>
    <t>JIMMY PRUETT (I) (REP)</t>
  </si>
  <si>
    <t>2798</t>
  </si>
  <si>
    <t>MATT HATCHETT (I) (REP)</t>
  </si>
  <si>
    <t>6212</t>
  </si>
  <si>
    <t>5848</t>
  </si>
  <si>
    <t>GERALD GREENE (I) (REP)</t>
  </si>
  <si>
    <t>JOYCE BARLOW  (DEM)</t>
  </si>
  <si>
    <t>1146</t>
  </si>
  <si>
    <t>ED RYNDERS (I) (REP)</t>
  </si>
  <si>
    <t>MARCUS BATTEN  (DEM)</t>
  </si>
  <si>
    <t>TRACY TAYLOR  (REP)</t>
  </si>
  <si>
    <t>CAMIA WHITAKER HOPSON  (DEM)</t>
  </si>
  <si>
    <t>5823</t>
  </si>
  <si>
    <t>WINFRED DUKES (I) (DEM)</t>
  </si>
  <si>
    <t>CLAY PIRKLE (I) (REP)</t>
  </si>
  <si>
    <t>2680</t>
  </si>
  <si>
    <t>GREG MORRIS (I) (REP)</t>
  </si>
  <si>
    <t>2030</t>
  </si>
  <si>
    <t>1585</t>
  </si>
  <si>
    <t>4067</t>
  </si>
  <si>
    <t>WILLIAM "BILL" WERKHEISER (I) (REP)</t>
  </si>
  <si>
    <t>851</t>
  </si>
  <si>
    <t>BUTCH PARRISH (I) (REP)</t>
  </si>
  <si>
    <t>2883</t>
  </si>
  <si>
    <t>JON G. BURNS (I) (REP)</t>
  </si>
  <si>
    <t>1982</t>
  </si>
  <si>
    <t>3909</t>
  </si>
  <si>
    <t>4424</t>
  </si>
  <si>
    <t>JAN TANKERSLEY (I) (REP)</t>
  </si>
  <si>
    <t>1750</t>
  </si>
  <si>
    <t>5995</t>
  </si>
  <si>
    <t>4790</t>
  </si>
  <si>
    <t>BILL HITCHENS (I) (REP)</t>
  </si>
  <si>
    <t>ADAM BRIDGES  (DEM)</t>
  </si>
  <si>
    <t>2098</t>
  </si>
  <si>
    <t>4481</t>
  </si>
  <si>
    <t>1699</t>
  </si>
  <si>
    <t>CARL WAYNE GILLIARD (I) (DEM)</t>
  </si>
  <si>
    <t>8141</t>
  </si>
  <si>
    <t>4192</t>
  </si>
  <si>
    <t>J. CRAIG GORDON (I) (DEM)</t>
  </si>
  <si>
    <t>9196</t>
  </si>
  <si>
    <t>4543</t>
  </si>
  <si>
    <t>RON STEPHENS (I) (REP)</t>
  </si>
  <si>
    <t>ALICIA "AER" SCOTT  (DEM)</t>
  </si>
  <si>
    <t>2365</t>
  </si>
  <si>
    <t>MICKEY STEPHENS (I) (DEM)</t>
  </si>
  <si>
    <t>10130</t>
  </si>
  <si>
    <t>5219</t>
  </si>
  <si>
    <t>JESSE PETREA (I) (REP)</t>
  </si>
  <si>
    <t>1394</t>
  </si>
  <si>
    <t>13833</t>
  </si>
  <si>
    <t>5404</t>
  </si>
  <si>
    <t>JEFF JONES (I) (REP)</t>
  </si>
  <si>
    <t>CEDRIC Z. KING  (DEM)</t>
  </si>
  <si>
    <t>4139</t>
  </si>
  <si>
    <t>831</t>
  </si>
  <si>
    <t>AL WILLIAMS (I) (DEM)</t>
  </si>
  <si>
    <t>6496</t>
  </si>
  <si>
    <t>DOMINIC LARICCIA (I) (REP)</t>
  </si>
  <si>
    <t>2587</t>
  </si>
  <si>
    <t>PENNY HOUSTON (I) (REP)</t>
  </si>
  <si>
    <t>2523</t>
  </si>
  <si>
    <t>JAY POWELL (I) (REP)</t>
  </si>
  <si>
    <t>1959</t>
  </si>
  <si>
    <t>2390</t>
  </si>
  <si>
    <t>SAM WATSON (I) (REP)</t>
  </si>
  <si>
    <t>3686</t>
  </si>
  <si>
    <t>DARLENE TAYLOR (I) (REP)</t>
  </si>
  <si>
    <t>TWITTY TITUS  (DEM)</t>
  </si>
  <si>
    <t>2863</t>
  </si>
  <si>
    <t>1176</t>
  </si>
  <si>
    <t>JOHN CORBETT (I) (REP)</t>
  </si>
  <si>
    <t>2396</t>
  </si>
  <si>
    <t>JOHN LAHOOD (I) (REP)</t>
  </si>
  <si>
    <t>TREVA GEAR (DEM)</t>
  </si>
  <si>
    <t>1935</t>
  </si>
  <si>
    <t>5343</t>
  </si>
  <si>
    <t>JASON SHAW (I) (REP)</t>
  </si>
  <si>
    <t>DEXTER L. SHARPER (I) (DEM)</t>
  </si>
  <si>
    <t>3647</t>
  </si>
  <si>
    <t>6168</t>
  </si>
  <si>
    <t>STEVEN MEEKS  (REP)</t>
  </si>
  <si>
    <t>GREG  ODRISCOLL  (DEM)</t>
  </si>
  <si>
    <t>2312</t>
  </si>
  <si>
    <t>4137</t>
  </si>
  <si>
    <t>1658</t>
  </si>
  <si>
    <t>DON HOGAN (I) (REP)</t>
  </si>
  <si>
    <t>JULIE JORDAN  (DEM)</t>
  </si>
  <si>
    <t>4901</t>
  </si>
  <si>
    <t>6907</t>
  </si>
  <si>
    <t>3458</t>
  </si>
  <si>
    <t>4729</t>
  </si>
  <si>
    <t>STEVEN SAINZ  (REP)</t>
  </si>
  <si>
    <t>5162</t>
  </si>
  <si>
    <t>TOM DURDEN (I) (DEM)</t>
  </si>
  <si>
    <t>5072</t>
  </si>
  <si>
    <t>6789</t>
  </si>
  <si>
    <t>NATALIE PAINE (I) (REP)</t>
  </si>
  <si>
    <t>23951</t>
  </si>
  <si>
    <t>1912</t>
  </si>
  <si>
    <t>23601</t>
  </si>
  <si>
    <t>23926</t>
  </si>
  <si>
    <t>BRAD RIGBY (I) (REP)</t>
  </si>
  <si>
    <t>3297</t>
  </si>
  <si>
    <t>HERB CRANFORD (I) (REP)</t>
  </si>
  <si>
    <t>16844</t>
  </si>
  <si>
    <t>15904</t>
  </si>
  <si>
    <t>24733</t>
  </si>
  <si>
    <t>20484</t>
  </si>
  <si>
    <t>2076</t>
  </si>
  <si>
    <t>8375</t>
  </si>
  <si>
    <t>8510</t>
  </si>
  <si>
    <t>JEFF LANGLEY (I) (REP)</t>
  </si>
  <si>
    <t>3231</t>
  </si>
  <si>
    <t>6328</t>
  </si>
  <si>
    <t>1570</t>
  </si>
  <si>
    <t>3398</t>
  </si>
  <si>
    <t>5741</t>
  </si>
  <si>
    <t>4728</t>
  </si>
  <si>
    <t>LEE DARRAGH (I) (REP)</t>
  </si>
  <si>
    <t>6276</t>
  </si>
  <si>
    <t>33790</t>
  </si>
  <si>
    <t>20121</t>
  </si>
  <si>
    <t>VIC MCNEASE (I) (DEM)</t>
  </si>
  <si>
    <t>1562</t>
  </si>
  <si>
    <t>ALISHA ADAMS JOHNSON (I) (DEM)</t>
  </si>
  <si>
    <t>9205</t>
  </si>
  <si>
    <t>17329</t>
  </si>
  <si>
    <t>GEORGE E. BARNHILL (I) (REP)</t>
  </si>
  <si>
    <t>2637</t>
  </si>
  <si>
    <t>1755</t>
  </si>
  <si>
    <t>4358</t>
  </si>
  <si>
    <t>DICK DONOVAN (I) (REP)</t>
  </si>
  <si>
    <t>19691</t>
  </si>
  <si>
    <t>24882</t>
  </si>
  <si>
    <t>YES</t>
  </si>
  <si>
    <t>NO</t>
  </si>
  <si>
    <t>1997</t>
  </si>
  <si>
    <t>801</t>
  </si>
  <si>
    <t>6179</t>
  </si>
  <si>
    <t>1197</t>
  </si>
  <si>
    <t>1781</t>
  </si>
  <si>
    <t>1952</t>
  </si>
  <si>
    <t>11019</t>
  </si>
  <si>
    <t>9545</t>
  </si>
  <si>
    <t>2323</t>
  </si>
  <si>
    <t>15457</t>
  </si>
  <si>
    <t>12506</t>
  </si>
  <si>
    <t>2255</t>
  </si>
  <si>
    <t>22363</t>
  </si>
  <si>
    <t>6526</t>
  </si>
  <si>
    <t>2175</t>
  </si>
  <si>
    <t>1996</t>
  </si>
  <si>
    <t>9070</t>
  </si>
  <si>
    <t>8758</t>
  </si>
  <si>
    <t>2094</t>
  </si>
  <si>
    <t>3546</t>
  </si>
  <si>
    <t>4878</t>
  </si>
  <si>
    <t>5975</t>
  </si>
  <si>
    <t>6051</t>
  </si>
  <si>
    <t>1734</t>
  </si>
  <si>
    <t>15733</t>
  </si>
  <si>
    <t>15612</t>
  </si>
  <si>
    <t>3807</t>
  </si>
  <si>
    <t>7981</t>
  </si>
  <si>
    <t>10984</t>
  </si>
  <si>
    <t>2086</t>
  </si>
  <si>
    <t>52782</t>
  </si>
  <si>
    <t>26067</t>
  </si>
  <si>
    <t>10309</t>
  </si>
  <si>
    <t>5351</t>
  </si>
  <si>
    <t>2882</t>
  </si>
  <si>
    <t>42031</t>
  </si>
  <si>
    <t>4332</t>
  </si>
  <si>
    <t>37829</t>
  </si>
  <si>
    <t>9135</t>
  </si>
  <si>
    <t>9554</t>
  </si>
  <si>
    <t>17166</t>
  </si>
  <si>
    <t>17106</t>
  </si>
  <si>
    <t>40690</t>
  </si>
  <si>
    <t>5910</t>
  </si>
  <si>
    <t>140378</t>
  </si>
  <si>
    <t>28995</t>
  </si>
  <si>
    <t>3388</t>
  </si>
  <si>
    <t>4789</t>
  </si>
  <si>
    <t>4856</t>
  </si>
  <si>
    <t>23875</t>
  </si>
  <si>
    <t>24172</t>
  </si>
  <si>
    <t>4415</t>
  </si>
  <si>
    <t>4690</t>
  </si>
  <si>
    <t>23340</t>
  </si>
  <si>
    <t>20077</t>
  </si>
  <si>
    <t>5426</t>
  </si>
  <si>
    <t>4836</t>
  </si>
  <si>
    <t>1805</t>
  </si>
  <si>
    <t>2149</t>
  </si>
  <si>
    <t>5183</t>
  </si>
  <si>
    <t>131891</t>
  </si>
  <si>
    <t>15597</t>
  </si>
  <si>
    <t>2324</t>
  </si>
  <si>
    <t>1301</t>
  </si>
  <si>
    <t>15044</t>
  </si>
  <si>
    <t>9387</t>
  </si>
  <si>
    <t>1640</t>
  </si>
  <si>
    <t>17743</t>
  </si>
  <si>
    <t>23817</t>
  </si>
  <si>
    <t>3542</t>
  </si>
  <si>
    <t>10007</t>
  </si>
  <si>
    <t>8874</t>
  </si>
  <si>
    <t>1546</t>
  </si>
  <si>
    <t>2593</t>
  </si>
  <si>
    <t>2363</t>
  </si>
  <si>
    <t>18823</t>
  </si>
  <si>
    <t>24024</t>
  </si>
  <si>
    <t>4802</t>
  </si>
  <si>
    <t>6224</t>
  </si>
  <si>
    <t>11996</t>
  </si>
  <si>
    <t>10492</t>
  </si>
  <si>
    <t>2699</t>
  </si>
  <si>
    <t>29574</t>
  </si>
  <si>
    <t>3643</t>
  </si>
  <si>
    <t>41086</t>
  </si>
  <si>
    <t>5882</t>
  </si>
  <si>
    <t>10295</t>
  </si>
  <si>
    <t>3029</t>
  </si>
  <si>
    <t>154812</t>
  </si>
  <si>
    <t>1537</t>
  </si>
  <si>
    <t>10277</t>
  </si>
  <si>
    <t>13714</t>
  </si>
  <si>
    <t>2549</t>
  </si>
  <si>
    <t>6169</t>
  </si>
  <si>
    <t>3127</t>
  </si>
  <si>
    <t>127898</t>
  </si>
  <si>
    <t>114397</t>
  </si>
  <si>
    <t>23919</t>
  </si>
  <si>
    <t>19906</t>
  </si>
  <si>
    <t>7359</t>
  </si>
  <si>
    <t>29895</t>
  </si>
  <si>
    <t>2720</t>
  </si>
  <si>
    <t>18192</t>
  </si>
  <si>
    <t>8437</t>
  </si>
  <si>
    <t>5486</t>
  </si>
  <si>
    <t>4497</t>
  </si>
  <si>
    <t>3129</t>
  </si>
  <si>
    <t>6564</t>
  </si>
  <si>
    <t>5841</t>
  </si>
  <si>
    <t>3563</t>
  </si>
  <si>
    <t>28212</t>
  </si>
  <si>
    <t>4039</t>
  </si>
  <si>
    <t>45809</t>
  </si>
  <si>
    <t>5622</t>
  </si>
  <si>
    <t>11234</t>
  </si>
  <si>
    <t>17055</t>
  </si>
  <si>
    <t>26903</t>
  </si>
  <si>
    <t>6934</t>
  </si>
  <si>
    <t>8543</t>
  </si>
  <si>
    <t>3351</t>
  </si>
  <si>
    <t>5328</t>
  </si>
  <si>
    <t>1255</t>
  </si>
  <si>
    <t>6850</t>
  </si>
  <si>
    <t>6216</t>
  </si>
  <si>
    <t>6099</t>
  </si>
  <si>
    <t>4611</t>
  </si>
  <si>
    <t>6869</t>
  </si>
  <si>
    <t>9485</t>
  </si>
  <si>
    <t>15633</t>
  </si>
  <si>
    <t>4942</t>
  </si>
  <si>
    <t>5354</t>
  </si>
  <si>
    <t>3981</t>
  </si>
  <si>
    <t>2176</t>
  </si>
  <si>
    <t>4721</t>
  </si>
  <si>
    <t>4394</t>
  </si>
  <si>
    <t>21856</t>
  </si>
  <si>
    <t>17029</t>
  </si>
  <si>
    <t>15652</t>
  </si>
  <si>
    <t>2967</t>
  </si>
  <si>
    <t>6442</t>
  </si>
  <si>
    <t>9198</t>
  </si>
  <si>
    <t>20014</t>
  </si>
  <si>
    <t>2629</t>
  </si>
  <si>
    <t>26016</t>
  </si>
  <si>
    <t>4362</t>
  </si>
  <si>
    <t>5944</t>
  </si>
  <si>
    <t>5184</t>
  </si>
  <si>
    <t>1286</t>
  </si>
  <si>
    <t>5214</t>
  </si>
  <si>
    <t>2866</t>
  </si>
  <si>
    <t>3320</t>
  </si>
  <si>
    <t>3682</t>
  </si>
  <si>
    <t>5829</t>
  </si>
  <si>
    <t>29211</t>
  </si>
  <si>
    <t>22993</t>
  </si>
  <si>
    <t>5616</t>
  </si>
  <si>
    <t>4706</t>
  </si>
  <si>
    <t>17816</t>
  </si>
  <si>
    <t>1989</t>
  </si>
  <si>
    <t>4131</t>
  </si>
  <si>
    <t>7851</t>
  </si>
  <si>
    <t>9793</t>
  </si>
  <si>
    <t>1896</t>
  </si>
  <si>
    <t>4534</t>
  </si>
  <si>
    <t>3204</t>
  </si>
  <si>
    <t>4276</t>
  </si>
  <si>
    <t>1170</t>
  </si>
  <si>
    <t>6263</t>
  </si>
  <si>
    <t>5588</t>
  </si>
  <si>
    <t>2435</t>
  </si>
  <si>
    <t>9020</t>
  </si>
  <si>
    <t>1199</t>
  </si>
  <si>
    <t>5085</t>
  </si>
  <si>
    <t>7729</t>
  </si>
  <si>
    <t>8589</t>
  </si>
  <si>
    <t>2173</t>
  </si>
  <si>
    <t>17182</t>
  </si>
  <si>
    <t>4567</t>
  </si>
  <si>
    <t>1289</t>
  </si>
  <si>
    <t>2865</t>
  </si>
  <si>
    <t>4180</t>
  </si>
  <si>
    <t>4095</t>
  </si>
  <si>
    <t>12498</t>
  </si>
  <si>
    <t>3461</t>
  </si>
  <si>
    <t>3331</t>
  </si>
  <si>
    <t>2359</t>
  </si>
  <si>
    <t>5059</t>
  </si>
  <si>
    <t>2164</t>
  </si>
  <si>
    <t>7855</t>
  </si>
  <si>
    <t>4428</t>
  </si>
  <si>
    <t>3676</t>
  </si>
  <si>
    <t>12295</t>
  </si>
  <si>
    <t>9995</t>
  </si>
  <si>
    <t>6149</t>
  </si>
  <si>
    <t>5216</t>
  </si>
  <si>
    <t>9560</t>
  </si>
  <si>
    <t>1507</t>
  </si>
  <si>
    <t>1364</t>
  </si>
  <si>
    <t>5600</t>
  </si>
  <si>
    <t>2200</t>
  </si>
  <si>
    <t>7389</t>
  </si>
  <si>
    <t>3339</t>
  </si>
  <si>
    <t>3548</t>
  </si>
  <si>
    <t>2851</t>
  </si>
  <si>
    <t>1917</t>
  </si>
  <si>
    <t>1001</t>
  </si>
  <si>
    <t>1859</t>
  </si>
  <si>
    <t>4811</t>
  </si>
  <si>
    <t>4716</t>
  </si>
  <si>
    <t>2562</t>
  </si>
  <si>
    <t>12759</t>
  </si>
  <si>
    <t>12853</t>
  </si>
  <si>
    <t>6284</t>
  </si>
  <si>
    <t>6514</t>
  </si>
  <si>
    <t>2352</t>
  </si>
  <si>
    <t>44275</t>
  </si>
  <si>
    <t>21483</t>
  </si>
  <si>
    <t>17662</t>
  </si>
  <si>
    <t>9379</t>
  </si>
  <si>
    <t>2307</t>
  </si>
  <si>
    <t>33021</t>
  </si>
  <si>
    <t>30480</t>
  </si>
  <si>
    <t>16171</t>
  </si>
  <si>
    <t>15428</t>
  </si>
  <si>
    <t>12195</t>
  </si>
  <si>
    <t>10247</t>
  </si>
  <si>
    <t>6943</t>
  </si>
  <si>
    <t>8634</t>
  </si>
  <si>
    <t>35300</t>
  </si>
  <si>
    <t>6885</t>
  </si>
  <si>
    <t>10528</t>
  </si>
  <si>
    <t>110764</t>
  </si>
  <si>
    <t>53505</t>
  </si>
  <si>
    <t>4119</t>
  </si>
  <si>
    <t>3950</t>
  </si>
  <si>
    <t>3942</t>
  </si>
  <si>
    <t>1951</t>
  </si>
  <si>
    <t>19730</t>
  </si>
  <si>
    <t>20252</t>
  </si>
  <si>
    <t>7671</t>
  </si>
  <si>
    <t>7841</t>
  </si>
  <si>
    <t>19156</t>
  </si>
  <si>
    <t>16514</t>
  </si>
  <si>
    <t>8896</t>
  </si>
  <si>
    <t>7772</t>
  </si>
  <si>
    <t>1706</t>
  </si>
  <si>
    <t>1686</t>
  </si>
  <si>
    <t>4297</t>
  </si>
  <si>
    <t>2535</t>
  </si>
  <si>
    <t>11800</t>
  </si>
  <si>
    <t>99718</t>
  </si>
  <si>
    <t>43790</t>
  </si>
  <si>
    <t>1949</t>
  </si>
  <si>
    <t>2148</t>
  </si>
  <si>
    <t>13605</t>
  </si>
  <si>
    <t>8422</t>
  </si>
  <si>
    <t>2430</t>
  </si>
  <si>
    <t>14658</t>
  </si>
  <si>
    <t>2026</t>
  </si>
  <si>
    <t>19387</t>
  </si>
  <si>
    <t>8392</t>
  </si>
  <si>
    <t>2081</t>
  </si>
  <si>
    <t>2358</t>
  </si>
  <si>
    <t>1988</t>
  </si>
  <si>
    <t>2992</t>
  </si>
  <si>
    <t>3246</t>
  </si>
  <si>
    <t>1626</t>
  </si>
  <si>
    <t>15173</t>
  </si>
  <si>
    <t>19180</t>
  </si>
  <si>
    <t>7800</t>
  </si>
  <si>
    <t>10386</t>
  </si>
  <si>
    <t>9446</t>
  </si>
  <si>
    <t>8355</t>
  </si>
  <si>
    <t>4814</t>
  </si>
  <si>
    <t>4461</t>
  </si>
  <si>
    <t>23811</t>
  </si>
  <si>
    <t>33113</t>
  </si>
  <si>
    <t>10503</t>
  </si>
  <si>
    <t>16756</t>
  </si>
  <si>
    <t>2404</t>
  </si>
  <si>
    <t>125673</t>
  </si>
  <si>
    <t>43922</t>
  </si>
  <si>
    <t>8372</t>
  </si>
  <si>
    <t>11295</t>
  </si>
  <si>
    <t>4110</t>
  </si>
  <si>
    <t>5213</t>
  </si>
  <si>
    <t>5425</t>
  </si>
  <si>
    <t>2538</t>
  </si>
  <si>
    <t>3786</t>
  </si>
  <si>
    <t>106301</t>
  </si>
  <si>
    <t>93029</t>
  </si>
  <si>
    <t>42357</t>
  </si>
  <si>
    <t>37891</t>
  </si>
  <si>
    <t>2828</t>
  </si>
  <si>
    <t>24791</t>
  </si>
  <si>
    <t>15321</t>
  </si>
  <si>
    <t>12591</t>
  </si>
  <si>
    <t>7820</t>
  </si>
  <si>
    <t>1970</t>
  </si>
  <si>
    <t>2958</t>
  </si>
  <si>
    <t>23502</t>
  </si>
  <si>
    <t>37998</t>
  </si>
  <si>
    <t>9588</t>
  </si>
  <si>
    <t>17836</t>
  </si>
  <si>
    <t>14060</t>
  </si>
  <si>
    <t>21906</t>
  </si>
  <si>
    <t>6185</t>
  </si>
  <si>
    <t>11388</t>
  </si>
  <si>
    <t>6727</t>
  </si>
  <si>
    <t>9059</t>
  </si>
  <si>
    <t>5024</t>
  </si>
  <si>
    <t>1693</t>
  </si>
  <si>
    <t>3005</t>
  </si>
  <si>
    <t>4259</t>
  </si>
  <si>
    <t>2180</t>
  </si>
  <si>
    <t>1098</t>
  </si>
  <si>
    <t>5830</t>
  </si>
  <si>
    <t>5077</t>
  </si>
  <si>
    <t>2696</t>
  </si>
  <si>
    <t>5140</t>
  </si>
  <si>
    <t>3913</t>
  </si>
  <si>
    <t>6047</t>
  </si>
  <si>
    <t>1321</t>
  </si>
  <si>
    <t>7634</t>
  </si>
  <si>
    <t>12029</t>
  </si>
  <si>
    <t>3742</t>
  </si>
  <si>
    <t>8056</t>
  </si>
  <si>
    <t>4156</t>
  </si>
  <si>
    <t>1242</t>
  </si>
  <si>
    <t>2778</t>
  </si>
  <si>
    <t>3439</t>
  </si>
  <si>
    <t>1595</t>
  </si>
  <si>
    <t>3436</t>
  </si>
  <si>
    <t>1113</t>
  </si>
  <si>
    <t>3452</t>
  </si>
  <si>
    <t>19057</t>
  </si>
  <si>
    <t>7261</t>
  </si>
  <si>
    <t>14361</t>
  </si>
  <si>
    <t>13206</t>
  </si>
  <si>
    <t>5748</t>
  </si>
  <si>
    <t>5004</t>
  </si>
  <si>
    <t>4815</t>
  </si>
  <si>
    <t>6822</t>
  </si>
  <si>
    <t>2701</t>
  </si>
  <si>
    <t>4014</t>
  </si>
  <si>
    <t>1964</t>
  </si>
  <si>
    <t>16125</t>
  </si>
  <si>
    <t>20672</t>
  </si>
  <si>
    <t>7521</t>
  </si>
  <si>
    <t>10285</t>
  </si>
  <si>
    <t>4261</t>
  </si>
  <si>
    <t>1880</t>
  </si>
  <si>
    <t>4708</t>
  </si>
  <si>
    <t>25105</t>
  </si>
  <si>
    <t>19470</t>
  </si>
  <si>
    <t>8821</t>
  </si>
  <si>
    <t>7541</t>
  </si>
  <si>
    <t>8078</t>
  </si>
  <si>
    <t>14448</t>
  </si>
  <si>
    <t>3310</t>
  </si>
  <si>
    <t>7114</t>
  </si>
  <si>
    <t>1654</t>
  </si>
  <si>
    <t>6402</t>
  </si>
  <si>
    <t>4254</t>
  </si>
  <si>
    <t>3661</t>
  </si>
  <si>
    <t>2075</t>
  </si>
  <si>
    <t>2706</t>
  </si>
  <si>
    <t>5195</t>
  </si>
  <si>
    <t>5361</t>
  </si>
  <si>
    <t>2163</t>
  </si>
  <si>
    <t>2420</t>
  </si>
  <si>
    <t>4550</t>
  </si>
  <si>
    <t>2427</t>
  </si>
  <si>
    <t>7579</t>
  </si>
  <si>
    <t>7516</t>
  </si>
  <si>
    <t>2886</t>
  </si>
  <si>
    <t>3046</t>
  </si>
  <si>
    <t>4025</t>
  </si>
  <si>
    <t>1708</t>
  </si>
  <si>
    <t>2187</t>
  </si>
  <si>
    <t>6578</t>
  </si>
  <si>
    <t>13862</t>
  </si>
  <si>
    <t>9244</t>
  </si>
  <si>
    <t>7268</t>
  </si>
  <si>
    <t>4223</t>
  </si>
  <si>
    <t>2940</t>
  </si>
  <si>
    <t>2188</t>
  </si>
  <si>
    <t>2121</t>
  </si>
  <si>
    <t>2102</t>
  </si>
  <si>
    <t>3212</t>
  </si>
  <si>
    <t>9605</t>
  </si>
  <si>
    <t>5348</t>
  </si>
  <si>
    <t>5733</t>
  </si>
  <si>
    <t>2892</t>
  </si>
  <si>
    <t>1214</t>
  </si>
  <si>
    <t>3216</t>
  </si>
  <si>
    <t>2043</t>
  </si>
  <si>
    <t>7872</t>
  </si>
  <si>
    <t>6835</t>
  </si>
  <si>
    <t>5151</t>
  </si>
  <si>
    <t>10807</t>
  </si>
  <si>
    <t>8631</t>
  </si>
  <si>
    <t>7469</t>
  </si>
  <si>
    <t>6419</t>
  </si>
  <si>
    <t>16897</t>
  </si>
  <si>
    <t>11300</t>
  </si>
  <si>
    <t>3893</t>
  </si>
  <si>
    <t>5107</t>
  </si>
  <si>
    <t>6602</t>
  </si>
  <si>
    <t>6647</t>
  </si>
  <si>
    <t>3964</t>
  </si>
  <si>
    <t>2527</t>
  </si>
  <si>
    <t>2284</t>
  </si>
  <si>
    <t>3540</t>
  </si>
  <si>
    <t>11022</t>
  </si>
  <si>
    <t>7810</t>
  </si>
  <si>
    <t>7460</t>
  </si>
  <si>
    <t>4820</t>
  </si>
  <si>
    <t>40382</t>
  </si>
  <si>
    <t>19516</t>
  </si>
  <si>
    <t>21016</t>
  </si>
  <si>
    <t>1510</t>
  </si>
  <si>
    <t>11027</t>
  </si>
  <si>
    <t>29996</t>
  </si>
  <si>
    <t>27569</t>
  </si>
  <si>
    <t>18901</t>
  </si>
  <si>
    <t>12271</t>
  </si>
  <si>
    <t>12245</t>
  </si>
  <si>
    <t>6649</t>
  </si>
  <si>
    <t>6522</t>
  </si>
  <si>
    <t>28237</t>
  </si>
  <si>
    <t>16710</t>
  </si>
  <si>
    <t>102111</t>
  </si>
  <si>
    <t>60684</t>
  </si>
  <si>
    <t>3511</t>
  </si>
  <si>
    <t>2114</t>
  </si>
  <si>
    <t>17465</t>
  </si>
  <si>
    <t>9383</t>
  </si>
  <si>
    <t>10289</t>
  </si>
  <si>
    <t>16611</t>
  </si>
  <si>
    <t>14626</t>
  </si>
  <si>
    <t>11035</t>
  </si>
  <si>
    <t>9259</t>
  </si>
  <si>
    <t>2335</t>
  </si>
  <si>
    <t>2342</t>
  </si>
  <si>
    <t>3801</t>
  </si>
  <si>
    <t>95057</t>
  </si>
  <si>
    <t>45786</t>
  </si>
  <si>
    <t>1020</t>
  </si>
  <si>
    <t>11660</t>
  </si>
  <si>
    <t>3715</t>
  </si>
  <si>
    <t>12111</t>
  </si>
  <si>
    <t>16358</t>
  </si>
  <si>
    <t>8384</t>
  </si>
  <si>
    <t>12185</t>
  </si>
  <si>
    <t>7393</t>
  </si>
  <si>
    <t>3381</t>
  </si>
  <si>
    <t>2059</t>
  </si>
  <si>
    <t>1901</t>
  </si>
  <si>
    <t>13342</t>
  </si>
  <si>
    <t>17114</t>
  </si>
  <si>
    <t>9248</t>
  </si>
  <si>
    <t>11943</t>
  </si>
  <si>
    <t>8641</t>
  </si>
  <si>
    <t>7504</t>
  </si>
  <si>
    <t>5182</t>
  </si>
  <si>
    <t>21418</t>
  </si>
  <si>
    <t>29981</t>
  </si>
  <si>
    <t>12487</t>
  </si>
  <si>
    <t>19375</t>
  </si>
  <si>
    <t>1740</t>
  </si>
  <si>
    <t>113070</t>
  </si>
  <si>
    <t>53649</t>
  </si>
  <si>
    <t>2104</t>
  </si>
  <si>
    <t>7395</t>
  </si>
  <si>
    <t>10094</t>
  </si>
  <si>
    <t>4969</t>
  </si>
  <si>
    <t>4801</t>
  </si>
  <si>
    <t>3101</t>
  </si>
  <si>
    <t>967</t>
  </si>
  <si>
    <t>1843</t>
  </si>
  <si>
    <t>95117</t>
  </si>
  <si>
    <t>81465</t>
  </si>
  <si>
    <t>52068</t>
  </si>
  <si>
    <t>47690</t>
  </si>
  <si>
    <t>2550</t>
  </si>
  <si>
    <t>5110</t>
  </si>
  <si>
    <t>1692</t>
  </si>
  <si>
    <t>4116</t>
  </si>
  <si>
    <t>21972</t>
  </si>
  <si>
    <t>13483</t>
  </si>
  <si>
    <t>2274</t>
  </si>
  <si>
    <t>4873</t>
  </si>
  <si>
    <t>2597</t>
  </si>
  <si>
    <t>2501</t>
  </si>
  <si>
    <t>1541</t>
  </si>
  <si>
    <t>19510</t>
  </si>
  <si>
    <t>31664</t>
  </si>
  <si>
    <t>13142</t>
  </si>
  <si>
    <t>23436</t>
  </si>
  <si>
    <t>12365</t>
  </si>
  <si>
    <t>19903</t>
  </si>
  <si>
    <t>7572</t>
  </si>
  <si>
    <t>6094</t>
  </si>
  <si>
    <t>5837</t>
  </si>
  <si>
    <t>2717</t>
  </si>
  <si>
    <t>1260</t>
  </si>
  <si>
    <t>918</t>
  </si>
  <si>
    <t>5166</t>
  </si>
  <si>
    <t>4616</t>
  </si>
  <si>
    <t>3963</t>
  </si>
  <si>
    <t>923</t>
  </si>
  <si>
    <t>6451</t>
  </si>
  <si>
    <t>10565</t>
  </si>
  <si>
    <t>4753</t>
  </si>
  <si>
    <t>9276</t>
  </si>
  <si>
    <t>1399</t>
  </si>
  <si>
    <t>3010</t>
  </si>
  <si>
    <t>3237</t>
  </si>
  <si>
    <t>2734</t>
  </si>
  <si>
    <t>3051</t>
  </si>
  <si>
    <t>1091</t>
  </si>
  <si>
    <t>2123</t>
  </si>
  <si>
    <t>3309</t>
  </si>
  <si>
    <t>2548</t>
  </si>
  <si>
    <t>2131</t>
  </si>
  <si>
    <t>3117</t>
  </si>
  <si>
    <t>1887</t>
  </si>
  <si>
    <t>3047</t>
  </si>
  <si>
    <t>2347</t>
  </si>
  <si>
    <t>15893</t>
  </si>
  <si>
    <t>10092</t>
  </si>
  <si>
    <t>12284</t>
  </si>
  <si>
    <t>10941</t>
  </si>
  <si>
    <t>7488</t>
  </si>
  <si>
    <t>6876</t>
  </si>
  <si>
    <t>3895</t>
  </si>
  <si>
    <t>13977</t>
  </si>
  <si>
    <t>17415</t>
  </si>
  <si>
    <t>9498</t>
  </si>
  <si>
    <t>13180</t>
  </si>
  <si>
    <t>3659</t>
  </si>
  <si>
    <t>2480</t>
  </si>
  <si>
    <t>2917</t>
  </si>
  <si>
    <t>2339</t>
  </si>
  <si>
    <t>2416</t>
  </si>
  <si>
    <t>1783</t>
  </si>
  <si>
    <t>4123</t>
  </si>
  <si>
    <t>3027</t>
  </si>
  <si>
    <t>2079</t>
  </si>
  <si>
    <t>21199</t>
  </si>
  <si>
    <t>16033</t>
  </si>
  <si>
    <t>10562</t>
  </si>
  <si>
    <t>6718</t>
  </si>
  <si>
    <t>12008</t>
  </si>
  <si>
    <t>9264</t>
  </si>
  <si>
    <t>1531</t>
  </si>
  <si>
    <t>5460</t>
  </si>
  <si>
    <t>6730</t>
  </si>
  <si>
    <t>3905</t>
  </si>
  <si>
    <t>2382</t>
  </si>
  <si>
    <t>4593</t>
  </si>
  <si>
    <t>2714</t>
  </si>
  <si>
    <t>4052</t>
  </si>
  <si>
    <t>6509</t>
  </si>
  <si>
    <t>6503</t>
  </si>
  <si>
    <t>3847</t>
  </si>
  <si>
    <t>5543</t>
  </si>
  <si>
    <t>3279</t>
  </si>
  <si>
    <t>4268</t>
  </si>
  <si>
    <t>12738</t>
  </si>
  <si>
    <t>8154</t>
  </si>
  <si>
    <t>8234</t>
  </si>
  <si>
    <t>5186</t>
  </si>
  <si>
    <t>2110</t>
  </si>
  <si>
    <t>2991</t>
  </si>
  <si>
    <t>3009</t>
  </si>
  <si>
    <t>2147</t>
  </si>
  <si>
    <t>8739</t>
  </si>
  <si>
    <t>6422</t>
  </si>
  <si>
    <t>3996</t>
  </si>
  <si>
    <t>1385</t>
  </si>
  <si>
    <t>2113</t>
  </si>
  <si>
    <t>6129</t>
  </si>
  <si>
    <t>9426</t>
  </si>
  <si>
    <t>3077</t>
  </si>
  <si>
    <t>14721</t>
  </si>
  <si>
    <t>3594</t>
  </si>
  <si>
    <t>22272</t>
  </si>
  <si>
    <t>6665</t>
  </si>
  <si>
    <t>2103</t>
  </si>
  <si>
    <t>6482</t>
  </si>
  <si>
    <t>8388</t>
  </si>
  <si>
    <t>8096</t>
  </si>
  <si>
    <t>2496</t>
  </si>
  <si>
    <t>2346</t>
  </si>
  <si>
    <t>6059</t>
  </si>
  <si>
    <t>6274</t>
  </si>
  <si>
    <t>15230</t>
  </si>
  <si>
    <t>15390</t>
  </si>
  <si>
    <t>4125</t>
  </si>
  <si>
    <t>7237</t>
  </si>
  <si>
    <t>10107</t>
  </si>
  <si>
    <t>2595</t>
  </si>
  <si>
    <t>52200</t>
  </si>
  <si>
    <t>26091</t>
  </si>
  <si>
    <t>39040</t>
  </si>
  <si>
    <t>36641</t>
  </si>
  <si>
    <t>11603</t>
  </si>
  <si>
    <t>10554</t>
  </si>
  <si>
    <t>15056</t>
  </si>
  <si>
    <t>14542</t>
  </si>
  <si>
    <t>42986</t>
  </si>
  <si>
    <t>133674</t>
  </si>
  <si>
    <t>34467</t>
  </si>
  <si>
    <t>4858</t>
  </si>
  <si>
    <t>4533</t>
  </si>
  <si>
    <t>22683</t>
  </si>
  <si>
    <t>22836</t>
  </si>
  <si>
    <t>5498</t>
  </si>
  <si>
    <t>22248</t>
  </si>
  <si>
    <t>6418</t>
  </si>
  <si>
    <t>1955</t>
  </si>
  <si>
    <t>3109</t>
  </si>
  <si>
    <t>5138</t>
  </si>
  <si>
    <t>1613</t>
  </si>
  <si>
    <t>3261</t>
  </si>
  <si>
    <t>124214</t>
  </si>
  <si>
    <t>22663</t>
  </si>
  <si>
    <t>2411</t>
  </si>
  <si>
    <t>15205</t>
  </si>
  <si>
    <t>9551</t>
  </si>
  <si>
    <t>2246</t>
  </si>
  <si>
    <t>17831</t>
  </si>
  <si>
    <t>24840</t>
  </si>
  <si>
    <t>9502</t>
  </si>
  <si>
    <t>8283</t>
  </si>
  <si>
    <t>2183</t>
  </si>
  <si>
    <t>4080</t>
  </si>
  <si>
    <t>18448</t>
  </si>
  <si>
    <t>24189</t>
  </si>
  <si>
    <t>5065</t>
  </si>
  <si>
    <t>6038</t>
  </si>
  <si>
    <t>10672</t>
  </si>
  <si>
    <t>27383</t>
  </si>
  <si>
    <t>39048</t>
  </si>
  <si>
    <t>7584</t>
  </si>
  <si>
    <t>11892</t>
  </si>
  <si>
    <t>144982</t>
  </si>
  <si>
    <t>28284</t>
  </si>
  <si>
    <t>4661</t>
  </si>
  <si>
    <t>10441</t>
  </si>
  <si>
    <t>13795</t>
  </si>
  <si>
    <t>2242</t>
  </si>
  <si>
    <t>2939</t>
  </si>
  <si>
    <t>123886</t>
  </si>
  <si>
    <t>112902</t>
  </si>
  <si>
    <t>27291</t>
  </si>
  <si>
    <t>20903</t>
  </si>
  <si>
    <t>28671</t>
  </si>
  <si>
    <t>18132</t>
  </si>
  <si>
    <t>9527</t>
  </si>
  <si>
    <t>5494</t>
  </si>
  <si>
    <t>6063</t>
  </si>
  <si>
    <t>5449</t>
  </si>
  <si>
    <t>27838</t>
  </si>
  <si>
    <t>47679</t>
  </si>
  <si>
    <t>9596</t>
  </si>
  <si>
    <t>16182</t>
  </si>
  <si>
    <t>26002</t>
  </si>
  <si>
    <t>7997</t>
  </si>
  <si>
    <t>2580</t>
  </si>
  <si>
    <t>2144</t>
  </si>
  <si>
    <t>5101</t>
  </si>
  <si>
    <t>5321</t>
  </si>
  <si>
    <t>1518</t>
  </si>
  <si>
    <t>9401</t>
  </si>
  <si>
    <t>15751</t>
  </si>
  <si>
    <t>4682</t>
  </si>
  <si>
    <t>5139</t>
  </si>
  <si>
    <t>1992</t>
  </si>
  <si>
    <t>2626</t>
  </si>
  <si>
    <t>4409</t>
  </si>
  <si>
    <t>1353</t>
  </si>
  <si>
    <t>3335</t>
  </si>
  <si>
    <t>22328</t>
  </si>
  <si>
    <t>16781</t>
  </si>
  <si>
    <t>15854</t>
  </si>
  <si>
    <t>3781</t>
  </si>
  <si>
    <t>5961</t>
  </si>
  <si>
    <t>8702</t>
  </si>
  <si>
    <t>1905</t>
  </si>
  <si>
    <t>19116</t>
  </si>
  <si>
    <t>25293</t>
  </si>
  <si>
    <t>5199</t>
  </si>
  <si>
    <t>6562</t>
  </si>
  <si>
    <t>5256</t>
  </si>
  <si>
    <t>3103</t>
  </si>
  <si>
    <t>2627</t>
  </si>
  <si>
    <t>3550</t>
  </si>
  <si>
    <t>3480</t>
  </si>
  <si>
    <t>29268</t>
  </si>
  <si>
    <t>4194</t>
  </si>
  <si>
    <t>23296</t>
  </si>
  <si>
    <t>9993</t>
  </si>
  <si>
    <t>19314</t>
  </si>
  <si>
    <t>10032</t>
  </si>
  <si>
    <t>2096</t>
  </si>
  <si>
    <t>4383</t>
  </si>
  <si>
    <t>4166</t>
  </si>
  <si>
    <t>1559</t>
  </si>
  <si>
    <t>6407</t>
  </si>
  <si>
    <t>5344</t>
  </si>
  <si>
    <t>3149</t>
  </si>
  <si>
    <t>8912</t>
  </si>
  <si>
    <t>8953</t>
  </si>
  <si>
    <t>7188</t>
  </si>
  <si>
    <t>8153</t>
  </si>
  <si>
    <t>16530</t>
  </si>
  <si>
    <t>10900</t>
  </si>
  <si>
    <t>3923</t>
  </si>
  <si>
    <t>2807</t>
  </si>
  <si>
    <t>4101</t>
  </si>
  <si>
    <t>1520</t>
  </si>
  <si>
    <t>11588</t>
  </si>
  <si>
    <t>6466</t>
  </si>
  <si>
    <t>1778</t>
  </si>
  <si>
    <t>3326</t>
  </si>
  <si>
    <t>3779</t>
  </si>
  <si>
    <t>4700</t>
  </si>
  <si>
    <t>9078</t>
  </si>
  <si>
    <t>7791</t>
  </si>
  <si>
    <t>4128</t>
  </si>
  <si>
    <t>12608</t>
  </si>
  <si>
    <t>5945</t>
  </si>
  <si>
    <t>5131</t>
  </si>
  <si>
    <t>19262</t>
  </si>
  <si>
    <t>9165</t>
  </si>
  <si>
    <t>1163</t>
  </si>
  <si>
    <t>4338</t>
  </si>
  <si>
    <t>5665</t>
  </si>
  <si>
    <t>2165</t>
  </si>
  <si>
    <t>7263</t>
  </si>
  <si>
    <t>3291</t>
  </si>
  <si>
    <t>4992</t>
  </si>
  <si>
    <t>4976</t>
  </si>
  <si>
    <t>2327</t>
  </si>
  <si>
    <t>12779</t>
  </si>
  <si>
    <t>12568</t>
  </si>
  <si>
    <t>6432</t>
  </si>
  <si>
    <t>6425</t>
  </si>
  <si>
    <t>8673</t>
  </si>
  <si>
    <t>3824</t>
  </si>
  <si>
    <t>45057</t>
  </si>
  <si>
    <t>2873</t>
  </si>
  <si>
    <t>22204</t>
  </si>
  <si>
    <t>16725</t>
  </si>
  <si>
    <t>8597</t>
  </si>
  <si>
    <t>2107</t>
  </si>
  <si>
    <t>33654</t>
  </si>
  <si>
    <t>30150</t>
  </si>
  <si>
    <t>15777</t>
  </si>
  <si>
    <t>15860</t>
  </si>
  <si>
    <t>14410</t>
  </si>
  <si>
    <t>14525</t>
  </si>
  <si>
    <t>4627</t>
  </si>
  <si>
    <t>4352</t>
  </si>
  <si>
    <t>36532</t>
  </si>
  <si>
    <t>9285</t>
  </si>
  <si>
    <t>115793</t>
  </si>
  <si>
    <t>48772</t>
  </si>
  <si>
    <t>2924</t>
  </si>
  <si>
    <t>20244</t>
  </si>
  <si>
    <t>19666</t>
  </si>
  <si>
    <t>7146</t>
  </si>
  <si>
    <t>8403</t>
  </si>
  <si>
    <t>19071</t>
  </si>
  <si>
    <t>16196</t>
  </si>
  <si>
    <t>8816</t>
  </si>
  <si>
    <t>7938</t>
  </si>
  <si>
    <t>4066</t>
  </si>
  <si>
    <t>2508</t>
  </si>
  <si>
    <t>2647</t>
  </si>
  <si>
    <t>113058</t>
  </si>
  <si>
    <t>29784</t>
  </si>
  <si>
    <t>13303</t>
  </si>
  <si>
    <t>3841</t>
  </si>
  <si>
    <t>15264</t>
  </si>
  <si>
    <t>19968</t>
  </si>
  <si>
    <t>5502</t>
  </si>
  <si>
    <t>8962</t>
  </si>
  <si>
    <t>8275</t>
  </si>
  <si>
    <t>7145</t>
  </si>
  <si>
    <t>2935</t>
  </si>
  <si>
    <t>3008</t>
  </si>
  <si>
    <t>3234</t>
  </si>
  <si>
    <t>15464</t>
  </si>
  <si>
    <t>19526</t>
  </si>
  <si>
    <t>7405</t>
  </si>
  <si>
    <t>9936</t>
  </si>
  <si>
    <t>10043</t>
  </si>
  <si>
    <t>8820</t>
  </si>
  <si>
    <t>23602</t>
  </si>
  <si>
    <t>32672</t>
  </si>
  <si>
    <t>10662</t>
  </si>
  <si>
    <t>17223</t>
  </si>
  <si>
    <t>2522</t>
  </si>
  <si>
    <t>1916</t>
  </si>
  <si>
    <t>130477</t>
  </si>
  <si>
    <t>38168</t>
  </si>
  <si>
    <t>3729</t>
  </si>
  <si>
    <t>8730</t>
  </si>
  <si>
    <t>11408</t>
  </si>
  <si>
    <t>5147</t>
  </si>
  <si>
    <t>5609</t>
  </si>
  <si>
    <t>4905</t>
  </si>
  <si>
    <t>2479</t>
  </si>
  <si>
    <t>3626</t>
  </si>
  <si>
    <t>110769</t>
  </si>
  <si>
    <t>97316</t>
  </si>
  <si>
    <t>38111</t>
  </si>
  <si>
    <t>34041</t>
  </si>
  <si>
    <t>2838</t>
  </si>
  <si>
    <t>5678</t>
  </si>
  <si>
    <t>25150</t>
  </si>
  <si>
    <t>2179</t>
  </si>
  <si>
    <t>15055</t>
  </si>
  <si>
    <t>12205</t>
  </si>
  <si>
    <t>8057</t>
  </si>
  <si>
    <t>3657</t>
  </si>
  <si>
    <t>5401</t>
  </si>
  <si>
    <t>2333</t>
  </si>
  <si>
    <t>23767</t>
  </si>
  <si>
    <t>38830</t>
  </si>
  <si>
    <t>17229</t>
  </si>
  <si>
    <t>14537</t>
  </si>
  <si>
    <t>22414</t>
  </si>
  <si>
    <t>5614</t>
  </si>
  <si>
    <t>7053</t>
  </si>
  <si>
    <t>5009</t>
  </si>
  <si>
    <t>1523</t>
  </si>
  <si>
    <t>1551</t>
  </si>
  <si>
    <t>2178</t>
  </si>
  <si>
    <t>895</t>
  </si>
  <si>
    <t>5710</t>
  </si>
  <si>
    <t>4970</t>
  </si>
  <si>
    <t>1998</t>
  </si>
  <si>
    <t>7828</t>
  </si>
  <si>
    <t>12385</t>
  </si>
  <si>
    <t>7704</t>
  </si>
  <si>
    <t>3528</t>
  </si>
  <si>
    <t>1454</t>
  </si>
  <si>
    <t>3744</t>
  </si>
  <si>
    <t>3494</t>
  </si>
  <si>
    <t>18939</t>
  </si>
  <si>
    <t>7309</t>
  </si>
  <si>
    <t>14538</t>
  </si>
  <si>
    <t>13314</t>
  </si>
  <si>
    <t>5527</t>
  </si>
  <si>
    <t>5190</t>
  </si>
  <si>
    <t>7391</t>
  </si>
  <si>
    <t>16775</t>
  </si>
  <si>
    <t>20890</t>
  </si>
  <si>
    <t>7023</t>
  </si>
  <si>
    <t>10183</t>
  </si>
  <si>
    <t>4286</t>
  </si>
  <si>
    <t>2018</t>
  </si>
  <si>
    <t>3475</t>
  </si>
  <si>
    <t>4088</t>
  </si>
  <si>
    <t>2573</t>
  </si>
  <si>
    <t>3031</t>
  </si>
  <si>
    <t>2487</t>
  </si>
  <si>
    <t>2354</t>
  </si>
  <si>
    <t>2732</t>
  </si>
  <si>
    <t>747</t>
  </si>
  <si>
    <t>26194</t>
  </si>
  <si>
    <t>20019</t>
  </si>
  <si>
    <t>7636</t>
  </si>
  <si>
    <t>8462</t>
  </si>
  <si>
    <t>15389</t>
  </si>
  <si>
    <t>2980</t>
  </si>
  <si>
    <t>6357</t>
  </si>
  <si>
    <t>8035</t>
  </si>
  <si>
    <t>4171</t>
  </si>
  <si>
    <t>2053</t>
  </si>
  <si>
    <t>1688</t>
  </si>
  <si>
    <t>5303</t>
  </si>
  <si>
    <t>4654</t>
  </si>
  <si>
    <t>2679</t>
  </si>
  <si>
    <t>7491</t>
  </si>
  <si>
    <t>7422</t>
  </si>
  <si>
    <t>2140</t>
  </si>
  <si>
    <t>6235</t>
  </si>
  <si>
    <t>6796</t>
  </si>
  <si>
    <t>14055</t>
  </si>
  <si>
    <t>7142</t>
  </si>
  <si>
    <t>2469</t>
  </si>
  <si>
    <t>3392</t>
  </si>
  <si>
    <t>1882</t>
  </si>
  <si>
    <t>10200</t>
  </si>
  <si>
    <t>5550</t>
  </si>
  <si>
    <t>5170</t>
  </si>
  <si>
    <t>1223</t>
  </si>
  <si>
    <t>3215</t>
  </si>
  <si>
    <t>3908</t>
  </si>
  <si>
    <t>2402</t>
  </si>
  <si>
    <t>7016</t>
  </si>
  <si>
    <t>6345</t>
  </si>
  <si>
    <t>5900</t>
  </si>
  <si>
    <t>4989</t>
  </si>
  <si>
    <t>9625</t>
  </si>
  <si>
    <t>7856</t>
  </si>
  <si>
    <t>8479</t>
  </si>
  <si>
    <t>7067</t>
  </si>
  <si>
    <t>15255</t>
  </si>
  <si>
    <t>12448</t>
  </si>
  <si>
    <t>3414</t>
  </si>
  <si>
    <t>4643</t>
  </si>
  <si>
    <t>5556</t>
  </si>
  <si>
    <t>4780</t>
  </si>
  <si>
    <t>3888</t>
  </si>
  <si>
    <t>3901</t>
  </si>
  <si>
    <t>3285</t>
  </si>
  <si>
    <t>3629</t>
  </si>
  <si>
    <t>9658</t>
  </si>
  <si>
    <t>9711</t>
  </si>
  <si>
    <t>8940</t>
  </si>
  <si>
    <t>8872</t>
  </si>
  <si>
    <t>3613</t>
  </si>
  <si>
    <t>37194</t>
  </si>
  <si>
    <t>18734</t>
  </si>
  <si>
    <t>23017</t>
  </si>
  <si>
    <t>11306</t>
  </si>
  <si>
    <t>25162</t>
  </si>
  <si>
    <t>23822</t>
  </si>
  <si>
    <t>22390</t>
  </si>
  <si>
    <t>20765</t>
  </si>
  <si>
    <t>10447</t>
  </si>
  <si>
    <t>7725</t>
  </si>
  <si>
    <t>7346</t>
  </si>
  <si>
    <t>28881</t>
  </si>
  <si>
    <t>16264</t>
  </si>
  <si>
    <t>87550</t>
  </si>
  <si>
    <t>71171</t>
  </si>
  <si>
    <t>2269</t>
  </si>
  <si>
    <t>3055</t>
  </si>
  <si>
    <t>2439</t>
  </si>
  <si>
    <t>2434</t>
  </si>
  <si>
    <t>14825</t>
  </si>
  <si>
    <t>15033</t>
  </si>
  <si>
    <t>11736</t>
  </si>
  <si>
    <t>12220</t>
  </si>
  <si>
    <t>14820</t>
  </si>
  <si>
    <t>13220</t>
  </si>
  <si>
    <t>12530</t>
  </si>
  <si>
    <t>10504</t>
  </si>
  <si>
    <t>3217</t>
  </si>
  <si>
    <t>91543</t>
  </si>
  <si>
    <t>47708</t>
  </si>
  <si>
    <t>1741</t>
  </si>
  <si>
    <t>10778</t>
  </si>
  <si>
    <t>6075</t>
  </si>
  <si>
    <t>11047</t>
  </si>
  <si>
    <t>9314</t>
  </si>
  <si>
    <t>13615</t>
  </si>
  <si>
    <t>6650</t>
  </si>
  <si>
    <t>4438</t>
  </si>
  <si>
    <t>3899</t>
  </si>
  <si>
    <t>14887</t>
  </si>
  <si>
    <t>10869</t>
  </si>
  <si>
    <t>13851</t>
  </si>
  <si>
    <t>7556</t>
  </si>
  <si>
    <t>6920</t>
  </si>
  <si>
    <t>6361</t>
  </si>
  <si>
    <t>5563</t>
  </si>
  <si>
    <t>17248</t>
  </si>
  <si>
    <t>24340</t>
  </si>
  <si>
    <t>15867</t>
  </si>
  <si>
    <t>1724</t>
  </si>
  <si>
    <t>105183</t>
  </si>
  <si>
    <t>57991</t>
  </si>
  <si>
    <t>6573</t>
  </si>
  <si>
    <t>8925</t>
  </si>
  <si>
    <t>5618</t>
  </si>
  <si>
    <t>7117</t>
  </si>
  <si>
    <t>4388</t>
  </si>
  <si>
    <t>2217</t>
  </si>
  <si>
    <t>84955</t>
  </si>
  <si>
    <t>74990</t>
  </si>
  <si>
    <t>59857</t>
  </si>
  <si>
    <t>52450</t>
  </si>
  <si>
    <t>2108</t>
  </si>
  <si>
    <t>4224</t>
  </si>
  <si>
    <t>19098</t>
  </si>
  <si>
    <t>11811</t>
  </si>
  <si>
    <t>17276</t>
  </si>
  <si>
    <t>10738</t>
  </si>
  <si>
    <t>4284</t>
  </si>
  <si>
    <t>17821</t>
  </si>
  <si>
    <t>29277</t>
  </si>
  <si>
    <t>14631</t>
  </si>
  <si>
    <t>25843</t>
  </si>
  <si>
    <t>10928</t>
  </si>
  <si>
    <t>17637</t>
  </si>
  <si>
    <t>14971</t>
  </si>
  <si>
    <t>7172</t>
  </si>
  <si>
    <t>6555</t>
  </si>
  <si>
    <t>1124</t>
  </si>
  <si>
    <t>3735</t>
  </si>
  <si>
    <t>3086</t>
  </si>
  <si>
    <t>3876</t>
  </si>
  <si>
    <t>5165</t>
  </si>
  <si>
    <t>5963</t>
  </si>
  <si>
    <t>10160</t>
  </si>
  <si>
    <t>5113</t>
  </si>
  <si>
    <t>9501</t>
  </si>
  <si>
    <t>3143</t>
  </si>
  <si>
    <t>2506</t>
  </si>
  <si>
    <t>2092</t>
  </si>
  <si>
    <t>2644</t>
  </si>
  <si>
    <t>2820</t>
  </si>
  <si>
    <t>14333</t>
  </si>
  <si>
    <t>11449</t>
  </si>
  <si>
    <t>10486</t>
  </si>
  <si>
    <t>3800</t>
  </si>
  <si>
    <t>5092</t>
  </si>
  <si>
    <t>12241</t>
  </si>
  <si>
    <t>15568</t>
  </si>
  <si>
    <t>10925</t>
  </si>
  <si>
    <t>14726</t>
  </si>
  <si>
    <t>2757</t>
  </si>
  <si>
    <t>3083</t>
  </si>
  <si>
    <t>3240</t>
  </si>
  <si>
    <t>19560</t>
  </si>
  <si>
    <t>15203</t>
  </si>
  <si>
    <t>13322</t>
  </si>
  <si>
    <t>11172</t>
  </si>
  <si>
    <t>6349</t>
  </si>
  <si>
    <t>11529</t>
  </si>
  <si>
    <t>4863</t>
  </si>
  <si>
    <t>9774</t>
  </si>
  <si>
    <t>5177</t>
  </si>
  <si>
    <t>2652</t>
  </si>
  <si>
    <t>4109</t>
  </si>
  <si>
    <t>4217</t>
  </si>
  <si>
    <t>3107</t>
  </si>
  <si>
    <t>2801</t>
  </si>
  <si>
    <t>3325</t>
  </si>
  <si>
    <t>6005</t>
  </si>
  <si>
    <t>6026</t>
  </si>
  <si>
    <t>3160</t>
  </si>
  <si>
    <t>2860</t>
  </si>
  <si>
    <t>2619</t>
  </si>
  <si>
    <t>5726</t>
  </si>
  <si>
    <t>3642</t>
  </si>
  <si>
    <t>10794</t>
  </si>
  <si>
    <t>7204</t>
  </si>
  <si>
    <t>9915</t>
  </si>
  <si>
    <t>2196</t>
  </si>
  <si>
    <t>2569</t>
  </si>
  <si>
    <t>1673</t>
  </si>
  <si>
    <t>2771</t>
  </si>
  <si>
    <t>2610</t>
  </si>
  <si>
    <t>2475</t>
  </si>
  <si>
    <t>7970</t>
  </si>
  <si>
    <t>6993</t>
  </si>
  <si>
    <t>4347</t>
  </si>
  <si>
    <t>2258</t>
  </si>
  <si>
    <t>9703</t>
  </si>
  <si>
    <t>8582</t>
  </si>
  <si>
    <t>3517</t>
  </si>
  <si>
    <t>13630</t>
  </si>
  <si>
    <t>11177</t>
  </si>
  <si>
    <t>4881</t>
  </si>
  <si>
    <t>4170</t>
  </si>
  <si>
    <t>2377</t>
  </si>
  <si>
    <t>7397</t>
  </si>
  <si>
    <t>1637</t>
  </si>
  <si>
    <t>1861</t>
  </si>
  <si>
    <t>1539</t>
  </si>
  <si>
    <t>4559</t>
  </si>
  <si>
    <t>6074</t>
  </si>
  <si>
    <t>8011</t>
  </si>
  <si>
    <t>3220</t>
  </si>
  <si>
    <t>5520</t>
  </si>
  <si>
    <t>13769</t>
  </si>
  <si>
    <t>5278</t>
  </si>
  <si>
    <t>5285</t>
  </si>
  <si>
    <t>7147</t>
  </si>
  <si>
    <t>9820</t>
  </si>
  <si>
    <t>2951</t>
  </si>
  <si>
    <t>49617</t>
  </si>
  <si>
    <t>24792</t>
  </si>
  <si>
    <t>12129</t>
  </si>
  <si>
    <t>6003</t>
  </si>
  <si>
    <t>36586</t>
  </si>
  <si>
    <t>33767</t>
  </si>
  <si>
    <t>12614</t>
  </si>
  <si>
    <t>12097</t>
  </si>
  <si>
    <t>15069</t>
  </si>
  <si>
    <t>14840</t>
  </si>
  <si>
    <t>3971</t>
  </si>
  <si>
    <t>39285</t>
  </si>
  <si>
    <t>6979</t>
  </si>
  <si>
    <t>126396</t>
  </si>
  <si>
    <t>37646</t>
  </si>
  <si>
    <t>4040</t>
  </si>
  <si>
    <t>1589</t>
  </si>
  <si>
    <t>21100</t>
  </si>
  <si>
    <t>20952</t>
  </si>
  <si>
    <t>6300</t>
  </si>
  <si>
    <t>7029</t>
  </si>
  <si>
    <t>20862</t>
  </si>
  <si>
    <t>18099</t>
  </si>
  <si>
    <t>7343</t>
  </si>
  <si>
    <t>6365</t>
  </si>
  <si>
    <t>2816</t>
  </si>
  <si>
    <t>1696</t>
  </si>
  <si>
    <t>4600</t>
  </si>
  <si>
    <t>120914</t>
  </si>
  <si>
    <t>23090</t>
  </si>
  <si>
    <t>13985</t>
  </si>
  <si>
    <t>8794</t>
  </si>
  <si>
    <t>16383</t>
  </si>
  <si>
    <t>22040</t>
  </si>
  <si>
    <t>8933</t>
  </si>
  <si>
    <t>7836</t>
  </si>
  <si>
    <t>2296</t>
  </si>
  <si>
    <t>3371</t>
  </si>
  <si>
    <t>1302</t>
  </si>
  <si>
    <t>17076</t>
  </si>
  <si>
    <t>21935</t>
  </si>
  <si>
    <t>7742</t>
  </si>
  <si>
    <t>10911</t>
  </si>
  <si>
    <t>9756</t>
  </si>
  <si>
    <t>25676</t>
  </si>
  <si>
    <t>36027</t>
  </si>
  <si>
    <t>13850</t>
  </si>
  <si>
    <t>2139</t>
  </si>
  <si>
    <t>141058</t>
  </si>
  <si>
    <t>28267</t>
  </si>
  <si>
    <t>6173</t>
  </si>
  <si>
    <t>5480</t>
  </si>
  <si>
    <t>2308</t>
  </si>
  <si>
    <t>118143</t>
  </si>
  <si>
    <t>104582</t>
  </si>
  <si>
    <t>30111</t>
  </si>
  <si>
    <t>26273</t>
  </si>
  <si>
    <t>6293</t>
  </si>
  <si>
    <t>26959</t>
  </si>
  <si>
    <t>2283</t>
  </si>
  <si>
    <t>16472</t>
  </si>
  <si>
    <t>10464</t>
  </si>
  <si>
    <t>6691</t>
  </si>
  <si>
    <t>4133</t>
  </si>
  <si>
    <t>1534</t>
  </si>
  <si>
    <t>3270</t>
  </si>
  <si>
    <t>26045</t>
  </si>
  <si>
    <t>43110</t>
  </si>
  <si>
    <t>7227</t>
  </si>
  <si>
    <t>13232</t>
  </si>
  <si>
    <t>15774</t>
  </si>
  <si>
    <t>25333</t>
  </si>
  <si>
    <t>8195</t>
  </si>
  <si>
    <t>7436</t>
  </si>
  <si>
    <t>9878</t>
  </si>
  <si>
    <t>4574</t>
  </si>
  <si>
    <t>1943</t>
  </si>
  <si>
    <t>4991</t>
  </si>
  <si>
    <t>13951</t>
  </si>
  <si>
    <t>6186</t>
  </si>
  <si>
    <t>2414</t>
  </si>
  <si>
    <t>2387</t>
  </si>
  <si>
    <t>3859</t>
  </si>
  <si>
    <t>3442</t>
  </si>
  <si>
    <t>2715</t>
  </si>
  <si>
    <t>2519</t>
  </si>
  <si>
    <t>3678</t>
  </si>
  <si>
    <t>20679</t>
  </si>
  <si>
    <t>1986</t>
  </si>
  <si>
    <t>14337</t>
  </si>
  <si>
    <t>4071</t>
  </si>
  <si>
    <t>7684</t>
  </si>
  <si>
    <t>3144</t>
  </si>
  <si>
    <t>17807</t>
  </si>
  <si>
    <t>22857</t>
  </si>
  <si>
    <t>5931</t>
  </si>
  <si>
    <t>4658</t>
  </si>
  <si>
    <t>3251</t>
  </si>
  <si>
    <t>3091</t>
  </si>
  <si>
    <t>27599</t>
  </si>
  <si>
    <t>21573</t>
  </si>
  <si>
    <t>6364</t>
  </si>
  <si>
    <t>5585</t>
  </si>
  <si>
    <t>9119</t>
  </si>
  <si>
    <t>16699</t>
  </si>
  <si>
    <t>2418</t>
  </si>
  <si>
    <t>3227</t>
  </si>
  <si>
    <t>1624</t>
  </si>
  <si>
    <t>4001</t>
  </si>
  <si>
    <t>3936</t>
  </si>
  <si>
    <t>5478</t>
  </si>
  <si>
    <t>2378</t>
  </si>
  <si>
    <t>4918</t>
  </si>
  <si>
    <t>2634</t>
  </si>
  <si>
    <t>7920</t>
  </si>
  <si>
    <t>7832</t>
  </si>
  <si>
    <t>2670</t>
  </si>
  <si>
    <t>14945</t>
  </si>
  <si>
    <t>9667</t>
  </si>
  <si>
    <t>6292</t>
  </si>
  <si>
    <t>3830</t>
  </si>
  <si>
    <t>3590</t>
  </si>
  <si>
    <t>11098</t>
  </si>
  <si>
    <t>940</t>
  </si>
  <si>
    <t>2010 index</t>
  </si>
  <si>
    <t>2010 race order</t>
  </si>
  <si>
    <t>United States Senator, Chambliss</t>
  </si>
  <si>
    <t>Public Service Commission, District 1 - Southern</t>
  </si>
  <si>
    <t>Public Service Commission, District 4 - Northern</t>
  </si>
  <si>
    <t>State Representative, District 14</t>
  </si>
  <si>
    <t>State Representative, District 28</t>
  </si>
  <si>
    <t>District Attorney, Douglas Circuit</t>
  </si>
  <si>
    <t>Constitutional Amendment #1&lt;br&gt;Shall the Constitution of Georgia be amended to prohibit the General Assembly from increasing the maximum state income tax rate?</t>
  </si>
  <si>
    <t>Constitutional Amendment #2&lt;br&gt;Shall the Constitution of Georgia be amended to allow additional reckless driving penalties or fees to be added to the Brain and Spinal Injury Trust Fund to pay for care and rehabilitative services for Georgia citizens who have survived neurotrauma with head or spinal cord injuries?</t>
  </si>
  <si>
    <t>Statewide Referendum A&lt;br&gt;Shall property owned by the University System of Georgia and utilized by providers of college and university student housing and other facilities continue to be exempt from taxation to keep costs affordable?</t>
  </si>
  <si>
    <t>2018 Index</t>
  </si>
  <si>
    <t>L. S. "CASEY" CAGLE (I)R</t>
  </si>
  <si>
    <t>CONNIE J. STOKES (D)</t>
  </si>
  <si>
    <t>Dropoff vs Governor 2014</t>
  </si>
  <si>
    <t>Dropoff vs Gov by mode 2014</t>
  </si>
  <si>
    <t>Totals:</t>
  </si>
  <si>
    <t>Total G race</t>
  </si>
  <si>
    <t>% Dems G</t>
  </si>
  <si>
    <t>LT/G dropoff</t>
  </si>
  <si>
    <t>Dropoff vs Governor 2018</t>
  </si>
  <si>
    <t>SoS dropoff</t>
  </si>
  <si>
    <t>AG dropoff</t>
  </si>
  <si>
    <t>Agr dropoff</t>
  </si>
  <si>
    <t>Ins dropoff</t>
  </si>
  <si>
    <t>Edu dropoff</t>
  </si>
  <si>
    <t>Lab dropoff</t>
  </si>
  <si>
    <t>Lt Gov Dropoff vs Gov by mode 2018</t>
  </si>
  <si>
    <t>Dropoff by race - Election day</t>
  </si>
  <si>
    <t>LT/G election day dropoff</t>
  </si>
  <si>
    <t>SoS election day dropoff</t>
  </si>
  <si>
    <t>AG election day dropoff</t>
  </si>
  <si>
    <t>Agr election day dropoff</t>
  </si>
  <si>
    <t>Ins election day dropoff</t>
  </si>
  <si>
    <t>Edu election day dropoff</t>
  </si>
  <si>
    <t>Lab election day dropoff</t>
  </si>
  <si>
    <t>LT/G absentee dropoff</t>
  </si>
  <si>
    <t>SoS absentee dropoff</t>
  </si>
  <si>
    <t>AG absentee dropoff</t>
  </si>
  <si>
    <t>Agr absentee dropoff</t>
  </si>
  <si>
    <t>Ins absentee dropoff</t>
  </si>
  <si>
    <t>Edu absentee dropoff</t>
  </si>
  <si>
    <t>Lab absentee dropoff</t>
  </si>
  <si>
    <t>Dropoff by race - Absentee by mail</t>
  </si>
  <si>
    <t>Dropoff by race - advance in person ballot</t>
  </si>
  <si>
    <t>LT/G advance in person dropoff</t>
  </si>
  <si>
    <t>SoS advance in person dropoff</t>
  </si>
  <si>
    <t>AG advance in person dropoff</t>
  </si>
  <si>
    <t>Agr advance in person dropoff</t>
  </si>
  <si>
    <t>Ins advance in person dropoff</t>
  </si>
  <si>
    <t>Edu advance in person dropoff</t>
  </si>
  <si>
    <t>Lab advance in person dropoff</t>
  </si>
  <si>
    <t>What if dropoff on machines was same as mail</t>
  </si>
  <si>
    <t>LG dropoff of by mail ballots</t>
  </si>
  <si>
    <t>Governor electronic machine votes (election day plus advance in person)</t>
  </si>
  <si>
    <t>Expected LG votes by county</t>
  </si>
  <si>
    <t>Expected missing votes from LG race</t>
  </si>
  <si>
    <t>DELTA</t>
  </si>
  <si>
    <t>LG R vs D</t>
  </si>
  <si>
    <t>Duncan dropoff vs Kemp</t>
  </si>
  <si>
    <t>Amico dropoff vs Abrams</t>
  </si>
  <si>
    <t>% Dems in LG race</t>
  </si>
  <si>
    <t>64.33 %</t>
  </si>
  <si>
    <t>58.11 %</t>
  </si>
  <si>
    <t>67.05 %</t>
  </si>
  <si>
    <t>63.54 %</t>
  </si>
  <si>
    <t>58.43 %</t>
  </si>
  <si>
    <t>60.11 %</t>
  </si>
  <si>
    <t>61.14 %</t>
  </si>
  <si>
    <t>60.91 %</t>
  </si>
  <si>
    <t>70.16 %</t>
  </si>
  <si>
    <t>58.01 %</t>
  </si>
  <si>
    <t>58.41 %</t>
  </si>
  <si>
    <t>59.39 %</t>
  </si>
  <si>
    <t>60.61 %</t>
  </si>
  <si>
    <t>54.12 %</t>
  </si>
  <si>
    <t>63.69 %</t>
  </si>
  <si>
    <t>57.55 %</t>
  </si>
  <si>
    <t>58.84 %</t>
  </si>
  <si>
    <t>55.14 %</t>
  </si>
  <si>
    <t>35.34 %</t>
  </si>
  <si>
    <t>67.25 %</t>
  </si>
  <si>
    <t>64.39 %</t>
  </si>
  <si>
    <t>61.55 %</t>
  </si>
  <si>
    <t>64.17 %</t>
  </si>
  <si>
    <t>54.49 %</t>
  </si>
  <si>
    <t>58.39 %</t>
  </si>
  <si>
    <t>64.21 %</t>
  </si>
  <si>
    <t>57.85 %</t>
  </si>
  <si>
    <t>64.50 %</t>
  </si>
  <si>
    <t>66.40 %</t>
  </si>
  <si>
    <t>52.19 %</t>
  </si>
  <si>
    <t>63.50 %</t>
  </si>
  <si>
    <t>60.34 %</t>
  </si>
  <si>
    <t>63.38 %</t>
  </si>
  <si>
    <t>64.03 %</t>
  </si>
  <si>
    <t>67.23 %</t>
  </si>
  <si>
    <t>54.55 %</t>
  </si>
  <si>
    <t>61.99 %</t>
  </si>
  <si>
    <t>59.48 %</t>
  </si>
  <si>
    <t>66.69 %</t>
  </si>
  <si>
    <t>62.80 %</t>
  </si>
  <si>
    <t>65.41 %</t>
  </si>
  <si>
    <t>69.38 %</t>
  </si>
  <si>
    <t>65.09 %</t>
  </si>
  <si>
    <t>60.46 %</t>
  </si>
  <si>
    <t>65.83 %</t>
  </si>
  <si>
    <t>70.99 %</t>
  </si>
  <si>
    <t>60.37 %</t>
  </si>
  <si>
    <t>59.36 %</t>
  </si>
  <si>
    <t>62.00 %</t>
  </si>
  <si>
    <t>74.70 %</t>
  </si>
  <si>
    <t>60.09 %</t>
  </si>
  <si>
    <t>62.90 %</t>
  </si>
  <si>
    <t>58.86 %</t>
  </si>
  <si>
    <t>63.45 %</t>
  </si>
  <si>
    <t>70.02 %</t>
  </si>
  <si>
    <t>65.73 %</t>
  </si>
  <si>
    <t>60.87 %</t>
  </si>
  <si>
    <t>63.96 %</t>
  </si>
  <si>
    <t>63.21 %</t>
  </si>
  <si>
    <t>67.63 %</t>
  </si>
  <si>
    <t>63.75 %</t>
  </si>
  <si>
    <t>65.88 %</t>
  </si>
  <si>
    <t>65.60 %</t>
  </si>
  <si>
    <t>61.77 %</t>
  </si>
  <si>
    <t>68.53 %</t>
  </si>
  <si>
    <t>65.32 %</t>
  </si>
  <si>
    <t>53.42 %</t>
  </si>
  <si>
    <t>65.95 %</t>
  </si>
  <si>
    <t>64.59 %</t>
  </si>
  <si>
    <t>49.61 %</t>
  </si>
  <si>
    <t>69.29 %</t>
  </si>
  <si>
    <t>52.68 %</t>
  </si>
  <si>
    <t>53.09 %</t>
  </si>
  <si>
    <t>59.22 %</t>
  </si>
  <si>
    <t>65.07 %</t>
  </si>
  <si>
    <t>64.91 %</t>
  </si>
  <si>
    <t>63.30 %</t>
  </si>
  <si>
    <t>60.88 %</t>
  </si>
  <si>
    <t>56.06 %</t>
  </si>
  <si>
    <t>69.36 %</t>
  </si>
  <si>
    <t>68.71 %</t>
  </si>
  <si>
    <t>73.13 %</t>
  </si>
  <si>
    <t>56.38 %</t>
  </si>
  <si>
    <t>61.91 %</t>
  </si>
  <si>
    <t>75.52 %</t>
  </si>
  <si>
    <t>68.62 %</t>
  </si>
  <si>
    <t>62.05 %</t>
  </si>
  <si>
    <t>62.96 %</t>
  </si>
  <si>
    <t>63.33 %</t>
  </si>
  <si>
    <t>70.10 %</t>
  </si>
  <si>
    <t>61.52 %</t>
  </si>
  <si>
    <t>68.96 %</t>
  </si>
  <si>
    <t>67.53 %</t>
  </si>
  <si>
    <t>57.32 %</t>
  </si>
  <si>
    <t>63.00 %</t>
  </si>
  <si>
    <t>73.23 %</t>
  </si>
  <si>
    <t>63.28 %</t>
  </si>
  <si>
    <t>53.45 %</t>
  </si>
  <si>
    <t>62.70 %</t>
  </si>
  <si>
    <t>64.62 %</t>
  </si>
  <si>
    <t>68.34 %</t>
  </si>
  <si>
    <t>77.46 %</t>
  </si>
  <si>
    <t>60.38 %</t>
  </si>
  <si>
    <t>65.13 %</t>
  </si>
  <si>
    <t>62.06 %</t>
  </si>
  <si>
    <t>62.48 %</t>
  </si>
  <si>
    <t>56.61 %</t>
  </si>
  <si>
    <t>65.70 %</t>
  </si>
  <si>
    <t>61.68 %</t>
  </si>
  <si>
    <t>64.09 %</t>
  </si>
  <si>
    <t>66.92 %</t>
  </si>
  <si>
    <t>66.55 %</t>
  </si>
  <si>
    <t>55.87 %</t>
  </si>
  <si>
    <t>62.88 %</t>
  </si>
  <si>
    <t>59.79 %</t>
  </si>
  <si>
    <t>68.40 %</t>
  </si>
  <si>
    <t>64.80 %</t>
  </si>
  <si>
    <t>59.56 %</t>
  </si>
  <si>
    <t>69.25 %</t>
  </si>
  <si>
    <t>71.08 %</t>
  </si>
  <si>
    <t>62.21 %</t>
  </si>
  <si>
    <t>61.44 %</t>
  </si>
  <si>
    <t>2585</t>
  </si>
  <si>
    <t>2271</t>
  </si>
  <si>
    <t>2596</t>
  </si>
  <si>
    <t>3631</t>
  </si>
  <si>
    <t>4097</t>
  </si>
  <si>
    <t>1980</t>
  </si>
  <si>
    <t>1006</t>
  </si>
  <si>
    <t>2208</t>
  </si>
  <si>
    <t>1057</t>
  </si>
  <si>
    <t>4486</t>
  </si>
  <si>
    <t>4074</t>
  </si>
  <si>
    <t>4799</t>
  </si>
  <si>
    <t>1521</t>
  </si>
  <si>
    <t>4914</t>
  </si>
  <si>
    <t>1131</t>
  </si>
  <si>
    <t>2207</t>
  </si>
  <si>
    <t>987</t>
  </si>
  <si>
    <t>3318</t>
  </si>
  <si>
    <t>4061</t>
  </si>
  <si>
    <t>1907</t>
  </si>
  <si>
    <t>5534</t>
  </si>
  <si>
    <t>1963</t>
  </si>
  <si>
    <t>674</t>
  </si>
  <si>
    <t>1615</t>
  </si>
  <si>
    <t>5260</t>
  </si>
  <si>
    <t>1893</t>
  </si>
  <si>
    <t>1909</t>
  </si>
  <si>
    <t>6893</t>
  </si>
  <si>
    <t>2241</t>
  </si>
  <si>
    <t>3522</t>
  </si>
  <si>
    <t>4641</t>
  </si>
  <si>
    <t>6037</t>
  </si>
  <si>
    <t>728</t>
  </si>
  <si>
    <t>988</t>
  </si>
  <si>
    <t>11981</t>
  </si>
  <si>
    <t>3375</t>
  </si>
  <si>
    <t>1744</t>
  </si>
  <si>
    <t>3176</t>
  </si>
  <si>
    <t>3483</t>
  </si>
  <si>
    <t>1358</t>
  </si>
  <si>
    <t>2288</t>
  </si>
  <si>
    <t>1576</t>
  </si>
  <si>
    <t>5601</t>
  </si>
  <si>
    <t>4594</t>
  </si>
  <si>
    <t>1100</t>
  </si>
  <si>
    <t>1769</t>
  </si>
  <si>
    <t>2037</t>
  </si>
  <si>
    <t>2317</t>
  </si>
  <si>
    <t>5035</t>
  </si>
  <si>
    <t>7639</t>
  </si>
  <si>
    <t>5068</t>
  </si>
  <si>
    <t>883</t>
  </si>
  <si>
    <t>3777</t>
  </si>
  <si>
    <t>1288</t>
  </si>
  <si>
    <t>5001</t>
  </si>
  <si>
    <t>4314</t>
  </si>
  <si>
    <t>2266</t>
  </si>
  <si>
    <t>4298</t>
  </si>
  <si>
    <t>1334</t>
  </si>
  <si>
    <t>6046</t>
  </si>
  <si>
    <t>2833</t>
  </si>
  <si>
    <t>3869</t>
  </si>
  <si>
    <t>4673</t>
  </si>
  <si>
    <t>3918</t>
  </si>
  <si>
    <t>3131</t>
  </si>
  <si>
    <t>16036</t>
  </si>
  <si>
    <t>13505</t>
  </si>
  <si>
    <t>155765</t>
  </si>
  <si>
    <t>12261</t>
  </si>
  <si>
    <t>59264</t>
  </si>
  <si>
    <t>4981</t>
  </si>
  <si>
    <t>15966</t>
  </si>
  <si>
    <t>105442</t>
  </si>
  <si>
    <t>2818</t>
  </si>
  <si>
    <t>26550</t>
  </si>
  <si>
    <t>5595</t>
  </si>
  <si>
    <t>64205</t>
  </si>
  <si>
    <t>15072</t>
  </si>
  <si>
    <t>43411</t>
  </si>
  <si>
    <t>9606</t>
  </si>
  <si>
    <t>32563</t>
  </si>
  <si>
    <t>4215</t>
  </si>
  <si>
    <t>2013</t>
  </si>
  <si>
    <t>2003</t>
  </si>
  <si>
    <t>3033</t>
  </si>
  <si>
    <t>17367</t>
  </si>
  <si>
    <t>7881</t>
  </si>
  <si>
    <t>1928</t>
  </si>
  <si>
    <t>3119</t>
  </si>
  <si>
    <t>15997</t>
  </si>
  <si>
    <t>13565</t>
  </si>
  <si>
    <t>11886</t>
  </si>
  <si>
    <t>7614</t>
  </si>
  <si>
    <t>4631</t>
  </si>
  <si>
    <t>154987</t>
  </si>
  <si>
    <t>12105</t>
  </si>
  <si>
    <t>60379</t>
  </si>
  <si>
    <t>1519</t>
  </si>
  <si>
    <t>15888</t>
  </si>
  <si>
    <t>104242</t>
  </si>
  <si>
    <t>2915</t>
  </si>
  <si>
    <t>27756</t>
  </si>
  <si>
    <t>63749</t>
  </si>
  <si>
    <t>14861</t>
  </si>
  <si>
    <t>44111</t>
  </si>
  <si>
    <t>9683</t>
  </si>
  <si>
    <t>32325</t>
  </si>
  <si>
    <t>3097</t>
  </si>
  <si>
    <t>4322</t>
  </si>
  <si>
    <t>17406</t>
  </si>
  <si>
    <t>3155</t>
  </si>
  <si>
    <t>7917</t>
  </si>
  <si>
    <t>2830</t>
  </si>
  <si>
    <t>14232</t>
  </si>
  <si>
    <t>6491</t>
  </si>
  <si>
    <t>13703</t>
  </si>
  <si>
    <t>2693</t>
  </si>
  <si>
    <t>8317</t>
  </si>
  <si>
    <t>85928</t>
  </si>
  <si>
    <t>6307</t>
  </si>
  <si>
    <t>4925</t>
  </si>
  <si>
    <t>42812</t>
  </si>
  <si>
    <t>4846</t>
  </si>
  <si>
    <t>41267</t>
  </si>
  <si>
    <t>18299</t>
  </si>
  <si>
    <t>15068</t>
  </si>
  <si>
    <t>12157</t>
  </si>
  <si>
    <t>4884</t>
  </si>
  <si>
    <t>12990</t>
  </si>
  <si>
    <t>3711</t>
  </si>
  <si>
    <t>8809</t>
  </si>
  <si>
    <t>5897</t>
  </si>
  <si>
    <t>5751</t>
  </si>
  <si>
    <t>7071</t>
  </si>
  <si>
    <t>29909</t>
  </si>
  <si>
    <t>6453</t>
  </si>
  <si>
    <t>24427</t>
  </si>
  <si>
    <t>4746</t>
  </si>
  <si>
    <t>5727</t>
  </si>
  <si>
    <t>29890</t>
  </si>
  <si>
    <t>23487</t>
  </si>
  <si>
    <t>21009</t>
  </si>
  <si>
    <t>11493</t>
  </si>
  <si>
    <t>10972</t>
  </si>
  <si>
    <t>10489</t>
  </si>
  <si>
    <t>6238</t>
  </si>
  <si>
    <t>2656</t>
  </si>
  <si>
    <t>2300</t>
  </si>
  <si>
    <t>12679</t>
  </si>
  <si>
    <t>6382</t>
  </si>
  <si>
    <t>8687</t>
  </si>
  <si>
    <t>3991</t>
  </si>
  <si>
    <t>11882</t>
  </si>
  <si>
    <t>10120</t>
  </si>
  <si>
    <t>4260</t>
  </si>
  <si>
    <t>11748</t>
  </si>
  <si>
    <t>3384</t>
  </si>
  <si>
    <t>20970</t>
  </si>
  <si>
    <t>17541</t>
  </si>
  <si>
    <t>21513</t>
  </si>
  <si>
    <t>30397</t>
  </si>
  <si>
    <t>13946</t>
  </si>
  <si>
    <t>2956</t>
  </si>
  <si>
    <t>2976</t>
  </si>
  <si>
    <t>23662</t>
  </si>
  <si>
    <t>10539</t>
  </si>
  <si>
    <t>34521</t>
  </si>
  <si>
    <t>2343</t>
  </si>
  <si>
    <t>13564</t>
  </si>
  <si>
    <t>12931</t>
  </si>
  <si>
    <t>2601</t>
  </si>
  <si>
    <t>1794</t>
  </si>
  <si>
    <t>20992</t>
  </si>
  <si>
    <t>21351</t>
  </si>
  <si>
    <t>3931</t>
  </si>
  <si>
    <t>8795</t>
  </si>
  <si>
    <t>8314</t>
  </si>
  <si>
    <t>6151</t>
  </si>
  <si>
    <t>5211</t>
  </si>
  <si>
    <t>4795</t>
  </si>
  <si>
    <t>4142</t>
  </si>
  <si>
    <t>9217</t>
  </si>
  <si>
    <t>5663</t>
  </si>
  <si>
    <t>6611</t>
  </si>
  <si>
    <t>7694</t>
  </si>
  <si>
    <t>6221</t>
  </si>
  <si>
    <t>5886</t>
  </si>
  <si>
    <t>6937</t>
  </si>
  <si>
    <t>7431</t>
  </si>
  <si>
    <t>7839</t>
  </si>
  <si>
    <t>8692</t>
  </si>
  <si>
    <t>7191</t>
  </si>
  <si>
    <t>12985</t>
  </si>
  <si>
    <t>6693</t>
  </si>
  <si>
    <t>11776</t>
  </si>
  <si>
    <t>11341</t>
  </si>
  <si>
    <t>9076</t>
  </si>
  <si>
    <t>5517</t>
  </si>
  <si>
    <t>11763</t>
  </si>
  <si>
    <t>7047</t>
  </si>
  <si>
    <t>10403</t>
  </si>
  <si>
    <t>4648</t>
  </si>
  <si>
    <t>1632</t>
  </si>
  <si>
    <t>6808</t>
  </si>
  <si>
    <t>7882</t>
  </si>
  <si>
    <t>6259</t>
  </si>
  <si>
    <t>3199</t>
  </si>
  <si>
    <t>1515</t>
  </si>
  <si>
    <t>3609</t>
  </si>
  <si>
    <t>25157</t>
  </si>
  <si>
    <t>4090</t>
  </si>
  <si>
    <t>2369</t>
  </si>
  <si>
    <t>25602</t>
  </si>
  <si>
    <t>193298</t>
  </si>
  <si>
    <t>15201</t>
  </si>
  <si>
    <t>3654</t>
  </si>
  <si>
    <t>1705</t>
  </si>
  <si>
    <t>15572</t>
  </si>
  <si>
    <t>16919</t>
  </si>
  <si>
    <t>121806</t>
  </si>
  <si>
    <t>17678</t>
  </si>
  <si>
    <t>91546</t>
  </si>
  <si>
    <t>21447</t>
  </si>
  <si>
    <t>33110</t>
  </si>
  <si>
    <t>20288</t>
  </si>
  <si>
    <t>3530</t>
  </si>
  <si>
    <t>7108</t>
  </si>
  <si>
    <t>22395</t>
  </si>
  <si>
    <t>5383</t>
  </si>
  <si>
    <t>13692</t>
  </si>
  <si>
    <t>59649</t>
  </si>
  <si>
    <t>4982</t>
  </si>
  <si>
    <t>151926</t>
  </si>
  <si>
    <t>11020</t>
  </si>
  <si>
    <t>5660</t>
  </si>
  <si>
    <t>37296</t>
  </si>
  <si>
    <t>96367</t>
  </si>
  <si>
    <t>34798</t>
  </si>
  <si>
    <t>7688</t>
  </si>
  <si>
    <t>71124</t>
  </si>
  <si>
    <t>15925</t>
  </si>
  <si>
    <t>30061</t>
  </si>
  <si>
    <t>1714</t>
  </si>
  <si>
    <t>3340</t>
  </si>
  <si>
    <t>7681</t>
  </si>
  <si>
    <t>17148</t>
  </si>
  <si>
    <t>878</t>
  </si>
  <si>
    <t>10171</t>
  </si>
  <si>
    <t>2403</t>
  </si>
  <si>
    <t>19006</t>
  </si>
  <si>
    <t>6697</t>
  </si>
  <si>
    <t>12266</t>
  </si>
  <si>
    <t>67449</t>
  </si>
  <si>
    <t>140256</t>
  </si>
  <si>
    <t>10513</t>
  </si>
  <si>
    <t>1297</t>
  </si>
  <si>
    <t>1622</t>
  </si>
  <si>
    <t>42686</t>
  </si>
  <si>
    <t>11490</t>
  </si>
  <si>
    <t>88905</t>
  </si>
  <si>
    <t>4102</t>
  </si>
  <si>
    <t>39863</t>
  </si>
  <si>
    <t>64626</t>
  </si>
  <si>
    <t>14052</t>
  </si>
  <si>
    <t>12362</t>
  </si>
  <si>
    <t>23978</t>
  </si>
  <si>
    <t>1950</t>
  </si>
  <si>
    <t>2909</t>
  </si>
  <si>
    <t>3448</t>
  </si>
  <si>
    <t>14949</t>
  </si>
  <si>
    <t>4203</t>
  </si>
  <si>
    <t>2292</t>
  </si>
  <si>
    <t>25211</t>
  </si>
  <si>
    <t>2478</t>
  </si>
  <si>
    <t>16808</t>
  </si>
  <si>
    <t>33339</t>
  </si>
  <si>
    <t>183621</t>
  </si>
  <si>
    <t>13974</t>
  </si>
  <si>
    <t>2740</t>
  </si>
  <si>
    <t>2716</t>
  </si>
  <si>
    <t>22637</t>
  </si>
  <si>
    <t>15792</t>
  </si>
  <si>
    <t>113561</t>
  </si>
  <si>
    <t>18631</t>
  </si>
  <si>
    <t>90145</t>
  </si>
  <si>
    <t>20887</t>
  </si>
  <si>
    <t>5070</t>
  </si>
  <si>
    <t>34124</t>
  </si>
  <si>
    <t>4234</t>
  </si>
  <si>
    <t>20624</t>
  </si>
  <si>
    <t>7255</t>
  </si>
  <si>
    <t>22195</t>
  </si>
  <si>
    <t>4955</t>
  </si>
  <si>
    <t>13987</t>
  </si>
  <si>
    <t>49542</t>
  </si>
  <si>
    <t>161401</t>
  </si>
  <si>
    <t>11870</t>
  </si>
  <si>
    <t>28197</t>
  </si>
  <si>
    <t>13909</t>
  </si>
  <si>
    <t>104637</t>
  </si>
  <si>
    <t>2239</t>
  </si>
  <si>
    <t>4752</t>
  </si>
  <si>
    <t>29804</t>
  </si>
  <si>
    <t>6827</t>
  </si>
  <si>
    <t>76610</t>
  </si>
  <si>
    <t>4337</t>
  </si>
  <si>
    <t>30636</t>
  </si>
  <si>
    <t>1525</t>
  </si>
  <si>
    <t>7214</t>
  </si>
  <si>
    <t>17632</t>
  </si>
  <si>
    <t>11801</t>
  </si>
  <si>
    <t>16990</t>
  </si>
  <si>
    <t>2234</t>
  </si>
  <si>
    <t>7758</t>
  </si>
  <si>
    <t>10551</t>
  </si>
  <si>
    <t>72079</t>
  </si>
  <si>
    <t>6097</t>
  </si>
  <si>
    <t>132253</t>
  </si>
  <si>
    <t>8834</t>
  </si>
  <si>
    <t>6731</t>
  </si>
  <si>
    <t>44819</t>
  </si>
  <si>
    <t>10445</t>
  </si>
  <si>
    <t>84424</t>
  </si>
  <si>
    <t>3693</t>
  </si>
  <si>
    <t>44563</t>
  </si>
  <si>
    <t>10844</t>
  </si>
  <si>
    <t>57906</t>
  </si>
  <si>
    <t>11680</t>
  </si>
  <si>
    <t>24540</t>
  </si>
  <si>
    <t>2389</t>
  </si>
  <si>
    <t>3087</t>
  </si>
  <si>
    <t>10460</t>
  </si>
  <si>
    <t>13759</t>
  </si>
  <si>
    <t>5915</t>
  </si>
  <si>
    <t>23442</t>
  </si>
  <si>
    <t>3853</t>
  </si>
  <si>
    <t>13613</t>
  </si>
  <si>
    <t>36078</t>
  </si>
  <si>
    <t>3022</t>
  </si>
  <si>
    <t>175934</t>
  </si>
  <si>
    <t>12895</t>
  </si>
  <si>
    <t>21368</t>
  </si>
  <si>
    <t>14826</t>
  </si>
  <si>
    <t>112401</t>
  </si>
  <si>
    <t>23324</t>
  </si>
  <si>
    <t>5864</t>
  </si>
  <si>
    <t>82774</t>
  </si>
  <si>
    <t>17912</t>
  </si>
  <si>
    <t>4832</t>
  </si>
  <si>
    <t>4582</t>
  </si>
  <si>
    <t>32368</t>
  </si>
  <si>
    <t>2093</t>
  </si>
  <si>
    <t>3606</t>
  </si>
  <si>
    <t>4500</t>
  </si>
  <si>
    <t>19361</t>
  </si>
  <si>
    <t>3239</t>
  </si>
  <si>
    <t>% African American</t>
  </si>
  <si>
    <t>Commissioner of Labor</t>
  </si>
  <si>
    <t>Commissioner of Insurance</t>
  </si>
  <si>
    <t>Commissioner of Agriculture</t>
  </si>
  <si>
    <t>Attorney Genernal</t>
  </si>
  <si>
    <t>Secretary of State</t>
  </si>
  <si>
    <t>Lt. Governor</t>
  </si>
  <si>
    <t>Drop Off vs Gov</t>
  </si>
  <si>
    <t>% African Amrican</t>
  </si>
  <si>
    <t>LG dropoff by machine</t>
  </si>
  <si>
    <t>SOS dropoff by machine</t>
  </si>
  <si>
    <t>AG drpoff by machine</t>
  </si>
  <si>
    <t>Dropoff rate LG</t>
  </si>
  <si>
    <t>DAVID SHAFER  (REP)</t>
  </si>
  <si>
    <t>L.S. "CASEY" CAGLE  (REP)</t>
  </si>
  <si>
    <t>Lieutenant Governor - REP</t>
  </si>
  <si>
    <t>Governor - REP</t>
  </si>
  <si>
    <t>JOHN HITCHINS III (REP)</t>
  </si>
  <si>
    <t>JOHN BARGE  (REP)</t>
  </si>
  <si>
    <t>TRACY JORDAN (REP)</t>
  </si>
  <si>
    <t>JAY FLORENCE  (REP)</t>
  </si>
  <si>
    <t>JOSH MCKOON  (REP)</t>
  </si>
  <si>
    <t>BUZZ BROCKWAY  (REP)</t>
  </si>
  <si>
    <t>DAVID BELLE ISLE  (REP)</t>
  </si>
  <si>
    <t>RICK JEFFARES  (REP)</t>
  </si>
  <si>
    <t>MICHAEL WILLIAMS  (REP)</t>
  </si>
  <si>
    <t>CLAY TIPPINS  (REP)</t>
  </si>
  <si>
    <t>HUNTER HILL  (REP)</t>
  </si>
  <si>
    <t>L.S. "CASEY" CAGLE (REP)</t>
  </si>
  <si>
    <t>Public Service Commissioner 5</t>
  </si>
  <si>
    <t>Public Service Commissioner 3</t>
  </si>
  <si>
    <t>Labor</t>
  </si>
  <si>
    <t>Education</t>
  </si>
  <si>
    <t>Insurance Commissioner</t>
  </si>
  <si>
    <t>Agriculture</t>
  </si>
  <si>
    <t>Lt Governor</t>
  </si>
  <si>
    <t>SAM MOSTELLER (DEM)</t>
  </si>
  <si>
    <t>SID CHAPMAN (DEM)</t>
  </si>
  <si>
    <t>DOUG STONER (DEM)</t>
  </si>
  <si>
    <t>JOHNNY C. WHITE (DEM)</t>
  </si>
  <si>
    <t>JOHN NOEL (DEM)</t>
  </si>
  <si>
    <t>FRED QUINN  (DEM)</t>
  </si>
  <si>
    <t>CINDY ZELDIN  (DEM)</t>
  </si>
  <si>
    <t>RAKEIM "RJ" HADLEY (DEM)</t>
  </si>
  <si>
    <t>DEE DAWKINS-HAIGLER  (DEM)</t>
  </si>
  <si>
    <t>TRIANA ARNOLD JAMES (DEM)</t>
  </si>
  <si>
    <t>STACEY EVANS  (DEM)</t>
  </si>
  <si>
    <t>LG</t>
  </si>
  <si>
    <t>SOS</t>
  </si>
  <si>
    <t>AG</t>
  </si>
  <si>
    <t>Insurance</t>
  </si>
  <si>
    <t>PSC 3</t>
  </si>
  <si>
    <t>PSC 5</t>
  </si>
  <si>
    <t># candidates</t>
  </si>
  <si>
    <t>DEMOCRATS</t>
  </si>
  <si>
    <t>REPUBLICANS</t>
  </si>
  <si>
    <t>Lt Gov %DEM votes by mode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</si>
</sst>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_(&quot;$&quot;* \(#,##0.00\);_(&quot;$&quot;* &quot;-&quot;??_);_(@_)"/>
    <numFmt numFmtId="43" formatCode="_(* #,##0.00_);_(* \(#,##0.00\);_(* &quot;-&quot;??_);_(@_)"/>
    <numFmt numFmtId="164" formatCode="_(* #,##0_);_(* \(#,##0\);_(* &quot;-&quot;??_);_(@_)"/>
    <numFmt numFmtId="165" formatCode="0.0%"/>
    <numFmt numFmtId="166" formatCode="_(&quot;$&quot;* #,##0.0_);_(&quot;$&quot;* \(#,##0.0\);_(&quot;$&quot;* &quot;-&quot;??_);_(@_)"/>
  </numFmts>
  <fonts count="32" x14ac:knownFonts="1">
    <font>
      <sz val="11"/>
      <color indexed="8"/>
      <name val="Calibri"/>
      <family val="2"/>
    </font>
    <font>
      <sz val="11"/>
      <color theme="1"/>
      <name val="Calibri"/>
      <family val="2"/>
      <scheme val="minor"/>
    </font>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indexed="8"/>
      <name val="Calibri"/>
      <family val="2"/>
    </font>
    <font>
      <u/>
      <sz val="11"/>
      <color indexed="30"/>
      <name val="Calibri"/>
      <family val="2"/>
    </font>
    <font>
      <sz val="10"/>
      <color indexed="9"/>
      <name val="Arial"/>
      <family val="2"/>
    </font>
    <font>
      <sz val="11"/>
      <color indexed="10"/>
      <name val="Calibri"/>
      <family val="2"/>
    </font>
    <font>
      <sz val="7"/>
      <color indexed="8"/>
      <name val="Arial"/>
      <family val="2"/>
    </font>
    <font>
      <sz val="7"/>
      <color indexed="9"/>
      <name val="Arial"/>
      <family val="2"/>
    </font>
    <font>
      <b/>
      <sz val="7"/>
      <color indexed="16"/>
      <name val="Arial"/>
      <family val="2"/>
    </font>
    <font>
      <sz val="7"/>
      <color indexed="56"/>
      <name val="Arial"/>
      <family val="2"/>
    </font>
    <font>
      <b/>
      <sz val="7"/>
      <color indexed="8"/>
      <name val="Arial"/>
      <family val="2"/>
    </font>
    <font>
      <b/>
      <sz val="10"/>
      <color indexed="8"/>
      <name val="Arial"/>
      <family val="2"/>
    </font>
    <font>
      <b/>
      <sz val="11"/>
      <color indexed="8"/>
      <name val="Calibri"/>
      <family val="2"/>
    </font>
    <font>
      <b/>
      <sz val="9"/>
      <color indexed="81"/>
      <name val="Tahoma"/>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32358"/>
        <bgColor indexed="64"/>
      </patternFill>
    </fill>
    <fill>
      <patternFill patternType="solid">
        <fgColor rgb="FFECECEC"/>
        <bgColor indexed="64"/>
      </patternFill>
    </fill>
    <fill>
      <patternFill patternType="solid">
        <fgColor rgb="FF0000FF"/>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5" tint="0.59999389629810485"/>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rgb="FF000000"/>
      </bottom>
      <diagonal/>
    </border>
    <border>
      <left/>
      <right/>
      <top style="thin">
        <color rgb="FF000000"/>
      </top>
      <bottom/>
      <diagonal/>
    </border>
  </borders>
  <cellStyleXfs count="63">
    <xf numFmtId="0" fontId="0" fillId="0" borderId="0"/>
    <xf numFmtId="43" fontId="20" fillId="0" borderId="0" applyFont="0" applyFill="0" applyBorder="0" applyAlignment="0" applyProtection="0"/>
    <xf numFmtId="44" fontId="20" fillId="0" borderId="0" applyFont="0" applyFill="0" applyBorder="0" applyAlignment="0" applyProtection="0"/>
    <xf numFmtId="9" fontId="20" fillId="0" borderId="0" applyFon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3"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19" fillId="20" borderId="0" applyNumberFormat="0" applyBorder="0" applyAlignment="0" applyProtection="0"/>
    <xf numFmtId="0" fontId="19"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19" fillId="28" borderId="0" applyNumberFormat="0" applyBorder="0" applyAlignment="0" applyProtection="0"/>
    <xf numFmtId="0" fontId="19"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19" fillId="32" borderId="0" applyNumberFormat="0" applyBorder="0" applyAlignment="0" applyProtection="0"/>
    <xf numFmtId="0" fontId="21" fillId="0" borderId="0" applyNumberForma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cellStyleXfs>
  <cellXfs count="106">
    <xf numFmtId="0" fontId="0" fillId="0" borderId="0" xfId="0"/>
    <xf numFmtId="164" fontId="20" fillId="0" borderId="0" xfId="1" applyNumberFormat="1" applyFont="1"/>
    <xf numFmtId="0" fontId="0" fillId="0" borderId="0" xfId="0"/>
    <xf numFmtId="0" fontId="0" fillId="0" borderId="0" xfId="0" applyNumberFormat="1" applyFont="1" applyFill="1" applyBorder="1" applyAlignment="1" applyProtection="1">
      <alignment horizontal="left"/>
    </xf>
    <xf numFmtId="165" fontId="20" fillId="0" borderId="0" xfId="3" applyNumberFormat="1" applyFont="1"/>
    <xf numFmtId="165" fontId="0" fillId="0" borderId="0" xfId="0" applyNumberFormat="1"/>
    <xf numFmtId="165" fontId="23" fillId="33" borderId="0" xfId="3" applyNumberFormat="1" applyFont="1" applyFill="1"/>
    <xf numFmtId="165" fontId="23" fillId="33" borderId="0" xfId="0" applyNumberFormat="1" applyFont="1" applyFill="1"/>
    <xf numFmtId="0" fontId="24" fillId="0" borderId="0" xfId="0" applyFont="1" applyAlignment="1">
      <alignment horizontal="left" vertical="center" wrapText="1"/>
    </xf>
    <xf numFmtId="0" fontId="0" fillId="0" borderId="0" xfId="0" applyNumberFormat="1" applyFont="1" applyFill="1" applyBorder="1" applyAlignment="1" applyProtection="1"/>
    <xf numFmtId="166" fontId="20" fillId="0" borderId="0" xfId="2" applyNumberFormat="1" applyFont="1"/>
    <xf numFmtId="0" fontId="25" fillId="34" borderId="0" xfId="0" applyFont="1" applyFill="1" applyAlignment="1">
      <alignment horizontal="left" vertical="center" wrapText="1"/>
    </xf>
    <xf numFmtId="0" fontId="25" fillId="34" borderId="0" xfId="0" applyFont="1" applyFill="1" applyAlignment="1">
      <alignment horizontal="right" vertical="center" wrapText="1"/>
    </xf>
    <xf numFmtId="0" fontId="0" fillId="33" borderId="0" xfId="0" applyFill="1"/>
    <xf numFmtId="0" fontId="26" fillId="0" borderId="0" xfId="0" applyFont="1" applyAlignment="1">
      <alignment horizontal="left" vertical="center" wrapText="1"/>
    </xf>
    <xf numFmtId="0" fontId="26" fillId="0" borderId="0" xfId="0" applyFont="1" applyAlignment="1">
      <alignment horizontal="right" vertical="center" wrapText="1"/>
    </xf>
    <xf numFmtId="0" fontId="27" fillId="0" borderId="0" xfId="0" applyFont="1" applyAlignment="1">
      <alignment horizontal="left" vertical="center" wrapText="1"/>
    </xf>
    <xf numFmtId="0" fontId="27" fillId="0" borderId="0" xfId="0" applyFont="1" applyAlignment="1">
      <alignment horizontal="right" vertical="center" wrapText="1"/>
    </xf>
    <xf numFmtId="0" fontId="28" fillId="0" borderId="0" xfId="0" applyFont="1" applyAlignment="1">
      <alignment horizontal="right" vertical="center" wrapText="1"/>
    </xf>
    <xf numFmtId="0" fontId="0" fillId="0" borderId="10" xfId="0" applyBorder="1"/>
    <xf numFmtId="9" fontId="20" fillId="0" borderId="0" xfId="3" applyFont="1"/>
    <xf numFmtId="164" fontId="20" fillId="0" borderId="0" xfId="1" applyNumberFormat="1" applyFont="1" applyFill="1" applyBorder="1" applyAlignment="1" applyProtection="1">
      <alignment horizontal="right"/>
    </xf>
    <xf numFmtId="164" fontId="20" fillId="0" borderId="0" xfId="1" applyNumberFormat="1" applyFont="1"/>
    <xf numFmtId="43" fontId="20" fillId="0" borderId="0" xfId="1" applyNumberFormat="1" applyFont="1"/>
    <xf numFmtId="164" fontId="20" fillId="0" borderId="0" xfId="1" applyNumberFormat="1"/>
    <xf numFmtId="0" fontId="30" fillId="0" borderId="0" xfId="0" applyFont="1"/>
    <xf numFmtId="164" fontId="30" fillId="0" borderId="0" xfId="1" applyNumberFormat="1" applyFont="1" applyFill="1" applyBorder="1" applyAlignment="1" applyProtection="1">
      <alignment horizontal="right"/>
    </xf>
    <xf numFmtId="164" fontId="30" fillId="0" borderId="0" xfId="1" applyNumberFormat="1" applyFont="1"/>
    <xf numFmtId="165" fontId="30" fillId="0" borderId="0" xfId="3" applyNumberFormat="1" applyFont="1"/>
    <xf numFmtId="164" fontId="0" fillId="0" borderId="0" xfId="1" applyNumberFormat="1" applyFont="1" applyFill="1" applyBorder="1" applyAlignment="1" applyProtection="1">
      <alignment horizontal="right"/>
    </xf>
    <xf numFmtId="165" fontId="20" fillId="0" borderId="0" xfId="3" applyNumberFormat="1"/>
    <xf numFmtId="164" fontId="0" fillId="0" borderId="0" xfId="1" applyNumberFormat="1" applyFont="1"/>
    <xf numFmtId="165" fontId="30" fillId="0" borderId="0" xfId="0" applyNumberFormat="1" applyFont="1"/>
    <xf numFmtId="165" fontId="30" fillId="33" borderId="0" xfId="3" applyNumberFormat="1" applyFont="1" applyFill="1"/>
    <xf numFmtId="165" fontId="0" fillId="33" borderId="0" xfId="0" applyNumberFormat="1" applyFill="1"/>
    <xf numFmtId="165" fontId="20" fillId="33" borderId="0" xfId="3" applyNumberFormat="1" applyFill="1"/>
    <xf numFmtId="0" fontId="0" fillId="0" borderId="0" xfId="0" applyAlignment="1">
      <alignment wrapText="1"/>
    </xf>
    <xf numFmtId="164" fontId="20" fillId="0" borderId="0" xfId="1" applyNumberFormat="1" applyFont="1" applyAlignment="1">
      <alignment wrapText="1"/>
    </xf>
    <xf numFmtId="164" fontId="20" fillId="0" borderId="0" xfId="1" applyNumberFormat="1" applyAlignment="1">
      <alignment wrapText="1"/>
    </xf>
    <xf numFmtId="0" fontId="0" fillId="33" borderId="0" xfId="0" applyFill="1" applyAlignment="1">
      <alignment wrapText="1"/>
    </xf>
    <xf numFmtId="165" fontId="0" fillId="0" borderId="0" xfId="3" applyNumberFormat="1" applyFont="1"/>
    <xf numFmtId="165" fontId="0" fillId="0" borderId="0" xfId="0" applyNumberFormat="1" applyFont="1"/>
    <xf numFmtId="164" fontId="0" fillId="0" borderId="0" xfId="0" applyNumberFormat="1"/>
    <xf numFmtId="165" fontId="0" fillId="33" borderId="0" xfId="0" applyNumberFormat="1" applyFont="1" applyFill="1"/>
    <xf numFmtId="164" fontId="30" fillId="0" borderId="0" xfId="0" applyNumberFormat="1" applyFont="1"/>
    <xf numFmtId="164" fontId="30" fillId="37" borderId="0" xfId="1" applyNumberFormat="1" applyFont="1" applyFill="1"/>
    <xf numFmtId="164" fontId="0" fillId="0" borderId="0" xfId="1" applyNumberFormat="1" applyFont="1" applyAlignment="1">
      <alignment wrapText="1"/>
    </xf>
    <xf numFmtId="164" fontId="0" fillId="0" borderId="0" xfId="1" applyNumberFormat="1" applyFont="1"/>
    <xf numFmtId="0" fontId="0" fillId="0" borderId="0" xfId="0"/>
    <xf numFmtId="0" fontId="0" fillId="0" borderId="0" xfId="0" applyAlignment="1">
      <alignment horizontal="center"/>
    </xf>
    <xf numFmtId="0" fontId="18" fillId="0" borderId="0" xfId="46" applyNumberFormat="1" applyFont="1" applyFill="1" applyBorder="1" applyAlignment="1" applyProtection="1">
      <alignment horizontal="right"/>
    </xf>
    <xf numFmtId="164" fontId="18" fillId="0" borderId="0" xfId="1" applyNumberFormat="1" applyFont="1" applyFill="1" applyBorder="1" applyAlignment="1" applyProtection="1">
      <alignment horizontal="right"/>
    </xf>
    <xf numFmtId="0" fontId="18" fillId="0" borderId="0" xfId="46" applyFont="1"/>
    <xf numFmtId="164" fontId="2" fillId="0" borderId="0" xfId="1" applyNumberFormat="1" applyFont="1" applyFill="1" applyBorder="1" applyAlignment="1" applyProtection="1">
      <alignment horizontal="right"/>
    </xf>
    <xf numFmtId="164" fontId="2" fillId="0" borderId="0" xfId="1" applyNumberFormat="1" applyFont="1"/>
    <xf numFmtId="0" fontId="2" fillId="0" borderId="0" xfId="46"/>
    <xf numFmtId="0" fontId="2" fillId="0" borderId="0" xfId="46" applyNumberFormat="1" applyFont="1" applyFill="1" applyBorder="1" applyAlignment="1" applyProtection="1">
      <alignment horizontal="right"/>
    </xf>
    <xf numFmtId="0" fontId="2" fillId="0" borderId="0" xfId="46"/>
    <xf numFmtId="0" fontId="2" fillId="0" borderId="0" xfId="46" applyNumberFormat="1" applyFont="1" applyFill="1" applyBorder="1" applyAlignment="1" applyProtection="1">
      <alignment horizontal="right"/>
    </xf>
    <xf numFmtId="0" fontId="0" fillId="0" borderId="0" xfId="0"/>
    <xf numFmtId="0" fontId="1" fillId="0" borderId="0" xfId="60"/>
    <xf numFmtId="165" fontId="1" fillId="0" borderId="0" xfId="60" applyNumberFormat="1" applyAlignment="1">
      <alignment horizontal="center"/>
    </xf>
    <xf numFmtId="3" fontId="1" fillId="0" borderId="0" xfId="60" applyNumberFormat="1" applyAlignment="1">
      <alignment horizontal="center"/>
    </xf>
    <xf numFmtId="0" fontId="1" fillId="0" borderId="0" xfId="60" applyAlignment="1">
      <alignment horizontal="center"/>
    </xf>
    <xf numFmtId="0" fontId="1" fillId="0" borderId="0" xfId="60" applyAlignment="1">
      <alignment horizontal="center" wrapText="1"/>
    </xf>
    <xf numFmtId="0" fontId="1" fillId="0" borderId="0" xfId="60" applyAlignment="1">
      <alignment wrapText="1"/>
    </xf>
    <xf numFmtId="10" fontId="1" fillId="0" borderId="0" xfId="60" applyNumberFormat="1"/>
    <xf numFmtId="165" fontId="15" fillId="0" borderId="0" xfId="60" applyNumberFormat="1" applyFont="1" applyAlignment="1">
      <alignment horizontal="center"/>
    </xf>
    <xf numFmtId="164" fontId="0" fillId="0" borderId="0" xfId="61" applyNumberFormat="1" applyFont="1"/>
    <xf numFmtId="9" fontId="0" fillId="0" borderId="0" xfId="62" applyFont="1"/>
    <xf numFmtId="164" fontId="0" fillId="0" borderId="0" xfId="61" applyNumberFormat="1" applyFont="1" applyFill="1" applyBorder="1" applyAlignment="1" applyProtection="1">
      <alignment horizontal="right"/>
    </xf>
    <xf numFmtId="0" fontId="18" fillId="0" borderId="0" xfId="60" applyFont="1"/>
    <xf numFmtId="9" fontId="18" fillId="0" borderId="0" xfId="62" applyFont="1"/>
    <xf numFmtId="164" fontId="18" fillId="0" borderId="0" xfId="61" applyNumberFormat="1" applyFont="1" applyFill="1" applyBorder="1" applyAlignment="1" applyProtection="1">
      <alignment horizontal="right"/>
    </xf>
    <xf numFmtId="0" fontId="1" fillId="0" borderId="0" xfId="60" applyNumberFormat="1" applyFont="1" applyFill="1" applyBorder="1" applyAlignment="1" applyProtection="1">
      <alignment horizontal="right"/>
    </xf>
    <xf numFmtId="0" fontId="18" fillId="0" borderId="0" xfId="60" applyNumberFormat="1" applyFont="1" applyFill="1" applyBorder="1" applyAlignment="1" applyProtection="1">
      <alignment horizontal="right"/>
    </xf>
    <xf numFmtId="164" fontId="0" fillId="0" borderId="0" xfId="61" applyNumberFormat="1" applyFont="1" applyAlignment="1"/>
    <xf numFmtId="0" fontId="1" fillId="33" borderId="0" xfId="60" applyFill="1"/>
    <xf numFmtId="0" fontId="18" fillId="33" borderId="0" xfId="60" applyFont="1" applyFill="1"/>
    <xf numFmtId="165" fontId="18" fillId="0" borderId="0" xfId="3" applyNumberFormat="1" applyFont="1"/>
    <xf numFmtId="165" fontId="1" fillId="0" borderId="0" xfId="3" applyNumberFormat="1" applyFont="1"/>
    <xf numFmtId="164" fontId="0" fillId="0" borderId="0" xfId="61" applyNumberFormat="1" applyFont="1" applyAlignment="1">
      <alignment wrapText="1"/>
    </xf>
    <xf numFmtId="0" fontId="0" fillId="0" borderId="0" xfId="0" applyAlignment="1">
      <alignment horizontal="center" wrapText="1"/>
    </xf>
    <xf numFmtId="0" fontId="30" fillId="38" borderId="0" xfId="0" applyFont="1" applyFill="1" applyAlignment="1">
      <alignment wrapText="1"/>
    </xf>
    <xf numFmtId="0" fontId="30" fillId="39" borderId="0" xfId="0" applyFont="1" applyFill="1" applyAlignment="1">
      <alignment wrapText="1"/>
    </xf>
    <xf numFmtId="164" fontId="0" fillId="0" borderId="0" xfId="61" applyNumberFormat="1" applyFont="1"/>
    <xf numFmtId="0" fontId="22" fillId="36" borderId="0" xfId="60" applyNumberFormat="1" applyFont="1" applyFill="1" applyBorder="1" applyAlignment="1" applyProtection="1">
      <alignment horizontal="center"/>
    </xf>
    <xf numFmtId="164" fontId="0" fillId="0" borderId="0" xfId="61" applyNumberFormat="1" applyFont="1" applyAlignment="1">
      <alignment horizontal="center"/>
    </xf>
    <xf numFmtId="0" fontId="1" fillId="0" borderId="0" xfId="60" applyAlignment="1">
      <alignment horizontal="center"/>
    </xf>
    <xf numFmtId="0" fontId="0" fillId="0" borderId="0" xfId="0"/>
    <xf numFmtId="0" fontId="22" fillId="36" borderId="0" xfId="0" applyNumberFormat="1" applyFont="1" applyFill="1" applyBorder="1" applyAlignment="1" applyProtection="1">
      <alignment horizontal="center"/>
    </xf>
    <xf numFmtId="164" fontId="0" fillId="0" borderId="0" xfId="1" applyNumberFormat="1" applyFont="1"/>
    <xf numFmtId="164" fontId="0" fillId="0" borderId="0" xfId="1" applyNumberFormat="1" applyFont="1" applyAlignment="1">
      <alignment horizontal="center"/>
    </xf>
    <xf numFmtId="0" fontId="0" fillId="0" borderId="0" xfId="0" applyAlignment="1">
      <alignment horizontal="center"/>
    </xf>
    <xf numFmtId="0" fontId="24" fillId="0" borderId="0" xfId="0" applyFont="1" applyAlignment="1">
      <alignment horizontal="left" vertical="center" wrapText="1"/>
    </xf>
    <xf numFmtId="0" fontId="28" fillId="0" borderId="0" xfId="0" applyFont="1" applyAlignment="1">
      <alignment horizontal="left" vertical="center" wrapText="1"/>
    </xf>
    <xf numFmtId="0" fontId="21" fillId="35" borderId="0" xfId="45" applyFill="1" applyAlignment="1">
      <alignment horizontal="left" vertical="center" wrapText="1"/>
    </xf>
    <xf numFmtId="0" fontId="0" fillId="0" borderId="0" xfId="0" applyAlignment="1">
      <alignment vertical="center" wrapText="1"/>
    </xf>
    <xf numFmtId="0" fontId="0" fillId="0" borderId="11" xfId="0" applyBorder="1" applyAlignment="1">
      <alignment horizontal="left" vertical="center" wrapText="1"/>
    </xf>
    <xf numFmtId="0" fontId="29" fillId="0" borderId="0" xfId="0" applyFont="1" applyAlignment="1">
      <alignment horizontal="left" vertical="center" wrapText="1"/>
    </xf>
    <xf numFmtId="0" fontId="30" fillId="37" borderId="0" xfId="0" applyFont="1" applyFill="1" applyAlignment="1">
      <alignment horizontal="center"/>
    </xf>
    <xf numFmtId="164" fontId="20" fillId="0" borderId="0" xfId="1" applyNumberFormat="1" applyFont="1"/>
    <xf numFmtId="164" fontId="30" fillId="0" borderId="0" xfId="1" applyNumberFormat="1" applyFont="1" applyAlignment="1">
      <alignment horizontal="center"/>
    </xf>
    <xf numFmtId="0" fontId="22" fillId="36" borderId="0" xfId="46" applyNumberFormat="1" applyFont="1" applyFill="1" applyBorder="1" applyAlignment="1" applyProtection="1">
      <alignment horizontal="center"/>
    </xf>
    <xf numFmtId="0" fontId="2" fillId="0" borderId="0" xfId="46"/>
    <xf numFmtId="0" fontId="30" fillId="33" borderId="0" xfId="0" applyFont="1" applyFill="1" applyAlignment="1">
      <alignment horizontal="center"/>
    </xf>
  </cellXfs>
  <cellStyles count="63">
    <cellStyle name="20% - Accent1" xfId="22" builtinId="30" customBuiltin="1"/>
    <cellStyle name="20% - Accent1 2" xfId="48"/>
    <cellStyle name="20% - Accent2" xfId="26" builtinId="34" customBuiltin="1"/>
    <cellStyle name="20% - Accent2 2" xfId="50"/>
    <cellStyle name="20% - Accent3" xfId="30" builtinId="38" customBuiltin="1"/>
    <cellStyle name="20% - Accent3 2" xfId="52"/>
    <cellStyle name="20% - Accent4" xfId="34" builtinId="42" customBuiltin="1"/>
    <cellStyle name="20% - Accent4 2" xfId="54"/>
    <cellStyle name="20% - Accent5" xfId="38" builtinId="46" customBuiltin="1"/>
    <cellStyle name="20% - Accent5 2" xfId="56"/>
    <cellStyle name="20% - Accent6" xfId="42" builtinId="50" customBuiltin="1"/>
    <cellStyle name="20% - Accent6 2" xfId="58"/>
    <cellStyle name="40% - Accent1" xfId="23" builtinId="31" customBuiltin="1"/>
    <cellStyle name="40% - Accent1 2" xfId="49"/>
    <cellStyle name="40% - Accent2" xfId="27" builtinId="35" customBuiltin="1"/>
    <cellStyle name="40% - Accent2 2" xfId="51"/>
    <cellStyle name="40% - Accent3" xfId="31" builtinId="39" customBuiltin="1"/>
    <cellStyle name="40% - Accent3 2" xfId="53"/>
    <cellStyle name="40% - Accent4" xfId="35" builtinId="43" customBuiltin="1"/>
    <cellStyle name="40% - Accent4 2" xfId="55"/>
    <cellStyle name="40% - Accent5" xfId="39" builtinId="47" customBuiltin="1"/>
    <cellStyle name="40% - Accent5 2" xfId="57"/>
    <cellStyle name="40% - Accent6" xfId="43" builtinId="51" customBuiltin="1"/>
    <cellStyle name="40% - Accent6 2" xfId="59"/>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0" builtinId="27" customBuiltin="1"/>
    <cellStyle name="Calculation" xfId="14" builtinId="22" customBuiltin="1"/>
    <cellStyle name="Check Cell" xfId="16" builtinId="23" customBuiltin="1"/>
    <cellStyle name="Comma" xfId="1" builtinId="3" customBuiltin="1"/>
    <cellStyle name="Comma 2" xfId="61"/>
    <cellStyle name="Currency" xfId="2" builtinId="4" customBuiltin="1"/>
    <cellStyle name="Explanatory Text" xfId="19"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Hyperlink" xfId="45" builtinId="8"/>
    <cellStyle name="Input" xfId="12" builtinId="20" customBuiltin="1"/>
    <cellStyle name="Linked Cell" xfId="15" builtinId="24" customBuiltin="1"/>
    <cellStyle name="Neutral" xfId="11" builtinId="28" customBuiltin="1"/>
    <cellStyle name="Normal" xfId="0" builtinId="0" customBuiltin="1"/>
    <cellStyle name="Normal 2" xfId="46"/>
    <cellStyle name="Normal 3" xfId="60"/>
    <cellStyle name="Note" xfId="18" builtinId="10" customBuiltin="1"/>
    <cellStyle name="Note 2" xfId="47"/>
    <cellStyle name="Output" xfId="13" builtinId="21" customBuiltin="1"/>
    <cellStyle name="Percent" xfId="3" builtinId="5" customBuiltin="1"/>
    <cellStyle name="Percent 2" xfId="62"/>
    <cellStyle name="Title" xfId="4" builtinId="15" customBuiltin="1"/>
    <cellStyle name="Total" xfId="20" builtinId="25" customBuiltin="1"/>
    <cellStyle name="Warning Text" xfId="17"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05.xml"/><Relationship Id="rId299" Type="http://schemas.openxmlformats.org/officeDocument/2006/relationships/externalLink" Target="externalLinks/externalLink2.xml"/><Relationship Id="rId21" Type="http://schemas.openxmlformats.org/officeDocument/2006/relationships/worksheet" Target="worksheets/sheet9.xml"/><Relationship Id="rId63" Type="http://schemas.openxmlformats.org/officeDocument/2006/relationships/worksheet" Target="worksheets/sheet51.xml"/><Relationship Id="rId159" Type="http://schemas.openxmlformats.org/officeDocument/2006/relationships/worksheet" Target="worksheets/sheet147.xml"/><Relationship Id="rId170" Type="http://schemas.openxmlformats.org/officeDocument/2006/relationships/worksheet" Target="worksheets/sheet158.xml"/><Relationship Id="rId226" Type="http://schemas.openxmlformats.org/officeDocument/2006/relationships/worksheet" Target="worksheets/sheet214.xml"/><Relationship Id="rId268" Type="http://schemas.openxmlformats.org/officeDocument/2006/relationships/worksheet" Target="worksheets/sheet256.xml"/><Relationship Id="rId32" Type="http://schemas.openxmlformats.org/officeDocument/2006/relationships/worksheet" Target="worksheets/sheet20.xml"/><Relationship Id="rId74" Type="http://schemas.openxmlformats.org/officeDocument/2006/relationships/worksheet" Target="worksheets/sheet62.xml"/><Relationship Id="rId128" Type="http://schemas.openxmlformats.org/officeDocument/2006/relationships/worksheet" Target="worksheets/sheet116.xml"/><Relationship Id="rId5" Type="http://schemas.openxmlformats.org/officeDocument/2006/relationships/chartsheet" Target="chartsheets/sheet5.xml"/><Relationship Id="rId181" Type="http://schemas.openxmlformats.org/officeDocument/2006/relationships/worksheet" Target="worksheets/sheet169.xml"/><Relationship Id="rId237" Type="http://schemas.openxmlformats.org/officeDocument/2006/relationships/worksheet" Target="worksheets/sheet225.xml"/><Relationship Id="rId279" Type="http://schemas.openxmlformats.org/officeDocument/2006/relationships/worksheet" Target="worksheets/sheet267.xml"/><Relationship Id="rId43" Type="http://schemas.openxmlformats.org/officeDocument/2006/relationships/worksheet" Target="worksheets/sheet31.xml"/><Relationship Id="rId139" Type="http://schemas.openxmlformats.org/officeDocument/2006/relationships/worksheet" Target="worksheets/sheet127.xml"/><Relationship Id="rId290" Type="http://schemas.openxmlformats.org/officeDocument/2006/relationships/worksheet" Target="worksheets/sheet278.xml"/><Relationship Id="rId85" Type="http://schemas.openxmlformats.org/officeDocument/2006/relationships/worksheet" Target="worksheets/sheet73.xml"/><Relationship Id="rId150" Type="http://schemas.openxmlformats.org/officeDocument/2006/relationships/worksheet" Target="worksheets/sheet138.xml"/><Relationship Id="rId192" Type="http://schemas.openxmlformats.org/officeDocument/2006/relationships/worksheet" Target="worksheets/sheet180.xml"/><Relationship Id="rId206" Type="http://schemas.openxmlformats.org/officeDocument/2006/relationships/worksheet" Target="worksheets/sheet194.xml"/><Relationship Id="rId248" Type="http://schemas.openxmlformats.org/officeDocument/2006/relationships/worksheet" Target="worksheets/sheet236.xml"/><Relationship Id="rId12" Type="http://schemas.openxmlformats.org/officeDocument/2006/relationships/worksheet" Target="worksheets/sheet3.xml"/><Relationship Id="rId108" Type="http://schemas.openxmlformats.org/officeDocument/2006/relationships/worksheet" Target="worksheets/sheet96.xml"/><Relationship Id="rId54" Type="http://schemas.openxmlformats.org/officeDocument/2006/relationships/worksheet" Target="worksheets/sheet42.xml"/><Relationship Id="rId96" Type="http://schemas.openxmlformats.org/officeDocument/2006/relationships/worksheet" Target="worksheets/sheet84.xml"/><Relationship Id="rId161" Type="http://schemas.openxmlformats.org/officeDocument/2006/relationships/worksheet" Target="worksheets/sheet149.xml"/><Relationship Id="rId217" Type="http://schemas.openxmlformats.org/officeDocument/2006/relationships/worksheet" Target="worksheets/sheet205.xml"/><Relationship Id="rId6" Type="http://schemas.openxmlformats.org/officeDocument/2006/relationships/chartsheet" Target="chartsheets/sheet6.xml"/><Relationship Id="rId238" Type="http://schemas.openxmlformats.org/officeDocument/2006/relationships/worksheet" Target="worksheets/sheet226.xml"/><Relationship Id="rId259" Type="http://schemas.openxmlformats.org/officeDocument/2006/relationships/worksheet" Target="worksheets/sheet247.xml"/><Relationship Id="rId23" Type="http://schemas.openxmlformats.org/officeDocument/2006/relationships/worksheet" Target="worksheets/sheet11.xml"/><Relationship Id="rId119" Type="http://schemas.openxmlformats.org/officeDocument/2006/relationships/worksheet" Target="worksheets/sheet107.xml"/><Relationship Id="rId270" Type="http://schemas.openxmlformats.org/officeDocument/2006/relationships/worksheet" Target="worksheets/sheet258.xml"/><Relationship Id="rId291" Type="http://schemas.openxmlformats.org/officeDocument/2006/relationships/worksheet" Target="worksheets/sheet279.xml"/><Relationship Id="rId44" Type="http://schemas.openxmlformats.org/officeDocument/2006/relationships/worksheet" Target="worksheets/sheet32.xml"/><Relationship Id="rId65" Type="http://schemas.openxmlformats.org/officeDocument/2006/relationships/worksheet" Target="worksheets/sheet53.xml"/><Relationship Id="rId86" Type="http://schemas.openxmlformats.org/officeDocument/2006/relationships/worksheet" Target="worksheets/sheet74.xml"/><Relationship Id="rId130" Type="http://schemas.openxmlformats.org/officeDocument/2006/relationships/worksheet" Target="worksheets/sheet118.xml"/><Relationship Id="rId151" Type="http://schemas.openxmlformats.org/officeDocument/2006/relationships/worksheet" Target="worksheets/sheet139.xml"/><Relationship Id="rId172" Type="http://schemas.openxmlformats.org/officeDocument/2006/relationships/worksheet" Target="worksheets/sheet160.xml"/><Relationship Id="rId193" Type="http://schemas.openxmlformats.org/officeDocument/2006/relationships/worksheet" Target="worksheets/sheet181.xml"/><Relationship Id="rId207" Type="http://schemas.openxmlformats.org/officeDocument/2006/relationships/worksheet" Target="worksheets/sheet195.xml"/><Relationship Id="rId228" Type="http://schemas.openxmlformats.org/officeDocument/2006/relationships/worksheet" Target="worksheets/sheet216.xml"/><Relationship Id="rId249" Type="http://schemas.openxmlformats.org/officeDocument/2006/relationships/worksheet" Target="worksheets/sheet237.xml"/><Relationship Id="rId13" Type="http://schemas.openxmlformats.org/officeDocument/2006/relationships/worksheet" Target="worksheets/sheet4.xml"/><Relationship Id="rId109" Type="http://schemas.openxmlformats.org/officeDocument/2006/relationships/worksheet" Target="worksheets/sheet97.xml"/><Relationship Id="rId260" Type="http://schemas.openxmlformats.org/officeDocument/2006/relationships/worksheet" Target="worksheets/sheet248.xml"/><Relationship Id="rId281" Type="http://schemas.openxmlformats.org/officeDocument/2006/relationships/worksheet" Target="worksheets/sheet269.xml"/><Relationship Id="rId34" Type="http://schemas.openxmlformats.org/officeDocument/2006/relationships/worksheet" Target="worksheets/sheet22.xml"/><Relationship Id="rId55" Type="http://schemas.openxmlformats.org/officeDocument/2006/relationships/worksheet" Target="worksheets/sheet43.xml"/><Relationship Id="rId76" Type="http://schemas.openxmlformats.org/officeDocument/2006/relationships/worksheet" Target="worksheets/sheet64.xml"/><Relationship Id="rId97" Type="http://schemas.openxmlformats.org/officeDocument/2006/relationships/worksheet" Target="worksheets/sheet85.xml"/><Relationship Id="rId120" Type="http://schemas.openxmlformats.org/officeDocument/2006/relationships/worksheet" Target="worksheets/sheet108.xml"/><Relationship Id="rId141" Type="http://schemas.openxmlformats.org/officeDocument/2006/relationships/worksheet" Target="worksheets/sheet129.xml"/><Relationship Id="rId7" Type="http://schemas.openxmlformats.org/officeDocument/2006/relationships/chartsheet" Target="chartsheets/sheet7.xml"/><Relationship Id="rId162" Type="http://schemas.openxmlformats.org/officeDocument/2006/relationships/worksheet" Target="worksheets/sheet150.xml"/><Relationship Id="rId183" Type="http://schemas.openxmlformats.org/officeDocument/2006/relationships/worksheet" Target="worksheets/sheet171.xml"/><Relationship Id="rId218" Type="http://schemas.openxmlformats.org/officeDocument/2006/relationships/worksheet" Target="worksheets/sheet206.xml"/><Relationship Id="rId239" Type="http://schemas.openxmlformats.org/officeDocument/2006/relationships/worksheet" Target="worksheets/sheet227.xml"/><Relationship Id="rId250" Type="http://schemas.openxmlformats.org/officeDocument/2006/relationships/worksheet" Target="worksheets/sheet238.xml"/><Relationship Id="rId271" Type="http://schemas.openxmlformats.org/officeDocument/2006/relationships/worksheet" Target="worksheets/sheet259.xml"/><Relationship Id="rId292" Type="http://schemas.openxmlformats.org/officeDocument/2006/relationships/worksheet" Target="worksheets/sheet280.xml"/><Relationship Id="rId24" Type="http://schemas.openxmlformats.org/officeDocument/2006/relationships/worksheet" Target="worksheets/sheet12.xml"/><Relationship Id="rId45" Type="http://schemas.openxmlformats.org/officeDocument/2006/relationships/worksheet" Target="worksheets/sheet33.xml"/><Relationship Id="rId66" Type="http://schemas.openxmlformats.org/officeDocument/2006/relationships/worksheet" Target="worksheets/sheet54.xml"/><Relationship Id="rId87" Type="http://schemas.openxmlformats.org/officeDocument/2006/relationships/worksheet" Target="worksheets/sheet75.xml"/><Relationship Id="rId110" Type="http://schemas.openxmlformats.org/officeDocument/2006/relationships/worksheet" Target="worksheets/sheet98.xml"/><Relationship Id="rId131" Type="http://schemas.openxmlformats.org/officeDocument/2006/relationships/worksheet" Target="worksheets/sheet119.xml"/><Relationship Id="rId152" Type="http://schemas.openxmlformats.org/officeDocument/2006/relationships/worksheet" Target="worksheets/sheet140.xml"/><Relationship Id="rId173" Type="http://schemas.openxmlformats.org/officeDocument/2006/relationships/worksheet" Target="worksheets/sheet161.xml"/><Relationship Id="rId194" Type="http://schemas.openxmlformats.org/officeDocument/2006/relationships/worksheet" Target="worksheets/sheet182.xml"/><Relationship Id="rId208" Type="http://schemas.openxmlformats.org/officeDocument/2006/relationships/worksheet" Target="worksheets/sheet196.xml"/><Relationship Id="rId229" Type="http://schemas.openxmlformats.org/officeDocument/2006/relationships/worksheet" Target="worksheets/sheet217.xml"/><Relationship Id="rId240" Type="http://schemas.openxmlformats.org/officeDocument/2006/relationships/worksheet" Target="worksheets/sheet228.xml"/><Relationship Id="rId261" Type="http://schemas.openxmlformats.org/officeDocument/2006/relationships/worksheet" Target="worksheets/sheet249.xml"/><Relationship Id="rId14" Type="http://schemas.openxmlformats.org/officeDocument/2006/relationships/worksheet" Target="worksheets/sheet5.xml"/><Relationship Id="rId35" Type="http://schemas.openxmlformats.org/officeDocument/2006/relationships/worksheet" Target="worksheets/sheet23.xml"/><Relationship Id="rId56" Type="http://schemas.openxmlformats.org/officeDocument/2006/relationships/worksheet" Target="worksheets/sheet44.xml"/><Relationship Id="rId77" Type="http://schemas.openxmlformats.org/officeDocument/2006/relationships/worksheet" Target="worksheets/sheet65.xml"/><Relationship Id="rId100" Type="http://schemas.openxmlformats.org/officeDocument/2006/relationships/worksheet" Target="worksheets/sheet88.xml"/><Relationship Id="rId282" Type="http://schemas.openxmlformats.org/officeDocument/2006/relationships/worksheet" Target="worksheets/sheet270.xml"/><Relationship Id="rId8" Type="http://schemas.openxmlformats.org/officeDocument/2006/relationships/chartsheet" Target="chartsheets/sheet8.xml"/><Relationship Id="rId98" Type="http://schemas.openxmlformats.org/officeDocument/2006/relationships/worksheet" Target="worksheets/sheet86.xml"/><Relationship Id="rId121" Type="http://schemas.openxmlformats.org/officeDocument/2006/relationships/worksheet" Target="worksheets/sheet109.xml"/><Relationship Id="rId142" Type="http://schemas.openxmlformats.org/officeDocument/2006/relationships/worksheet" Target="worksheets/sheet130.xml"/><Relationship Id="rId163" Type="http://schemas.openxmlformats.org/officeDocument/2006/relationships/worksheet" Target="worksheets/sheet151.xml"/><Relationship Id="rId184" Type="http://schemas.openxmlformats.org/officeDocument/2006/relationships/worksheet" Target="worksheets/sheet172.xml"/><Relationship Id="rId219" Type="http://schemas.openxmlformats.org/officeDocument/2006/relationships/worksheet" Target="worksheets/sheet207.xml"/><Relationship Id="rId230" Type="http://schemas.openxmlformats.org/officeDocument/2006/relationships/worksheet" Target="worksheets/sheet218.xml"/><Relationship Id="rId251" Type="http://schemas.openxmlformats.org/officeDocument/2006/relationships/worksheet" Target="worksheets/sheet239.xml"/><Relationship Id="rId25" Type="http://schemas.openxmlformats.org/officeDocument/2006/relationships/worksheet" Target="worksheets/sheet13.xml"/><Relationship Id="rId46" Type="http://schemas.openxmlformats.org/officeDocument/2006/relationships/worksheet" Target="worksheets/sheet34.xml"/><Relationship Id="rId67" Type="http://schemas.openxmlformats.org/officeDocument/2006/relationships/worksheet" Target="worksheets/sheet55.xml"/><Relationship Id="rId272" Type="http://schemas.openxmlformats.org/officeDocument/2006/relationships/worksheet" Target="worksheets/sheet260.xml"/><Relationship Id="rId293" Type="http://schemas.openxmlformats.org/officeDocument/2006/relationships/worksheet" Target="worksheets/sheet281.xml"/><Relationship Id="rId88" Type="http://schemas.openxmlformats.org/officeDocument/2006/relationships/worksheet" Target="worksheets/sheet76.xml"/><Relationship Id="rId111" Type="http://schemas.openxmlformats.org/officeDocument/2006/relationships/worksheet" Target="worksheets/sheet99.xml"/><Relationship Id="rId132" Type="http://schemas.openxmlformats.org/officeDocument/2006/relationships/worksheet" Target="worksheets/sheet120.xml"/><Relationship Id="rId153" Type="http://schemas.openxmlformats.org/officeDocument/2006/relationships/worksheet" Target="worksheets/sheet141.xml"/><Relationship Id="rId174" Type="http://schemas.openxmlformats.org/officeDocument/2006/relationships/worksheet" Target="worksheets/sheet162.xml"/><Relationship Id="rId195" Type="http://schemas.openxmlformats.org/officeDocument/2006/relationships/worksheet" Target="worksheets/sheet183.xml"/><Relationship Id="rId209" Type="http://schemas.openxmlformats.org/officeDocument/2006/relationships/worksheet" Target="worksheets/sheet197.xml"/><Relationship Id="rId220" Type="http://schemas.openxmlformats.org/officeDocument/2006/relationships/worksheet" Target="worksheets/sheet208.xml"/><Relationship Id="rId241" Type="http://schemas.openxmlformats.org/officeDocument/2006/relationships/worksheet" Target="worksheets/sheet229.xml"/><Relationship Id="rId15" Type="http://schemas.openxmlformats.org/officeDocument/2006/relationships/worksheet" Target="worksheets/sheet6.xml"/><Relationship Id="rId36" Type="http://schemas.openxmlformats.org/officeDocument/2006/relationships/worksheet" Target="worksheets/sheet24.xml"/><Relationship Id="rId57" Type="http://schemas.openxmlformats.org/officeDocument/2006/relationships/worksheet" Target="worksheets/sheet45.xml"/><Relationship Id="rId262" Type="http://schemas.openxmlformats.org/officeDocument/2006/relationships/worksheet" Target="worksheets/sheet250.xml"/><Relationship Id="rId283" Type="http://schemas.openxmlformats.org/officeDocument/2006/relationships/worksheet" Target="worksheets/sheet271.xml"/><Relationship Id="rId78" Type="http://schemas.openxmlformats.org/officeDocument/2006/relationships/worksheet" Target="worksheets/sheet66.xml"/><Relationship Id="rId99" Type="http://schemas.openxmlformats.org/officeDocument/2006/relationships/worksheet" Target="worksheets/sheet87.xml"/><Relationship Id="rId101" Type="http://schemas.openxmlformats.org/officeDocument/2006/relationships/worksheet" Target="worksheets/sheet89.xml"/><Relationship Id="rId122" Type="http://schemas.openxmlformats.org/officeDocument/2006/relationships/worksheet" Target="worksheets/sheet110.xml"/><Relationship Id="rId143" Type="http://schemas.openxmlformats.org/officeDocument/2006/relationships/worksheet" Target="worksheets/sheet131.xml"/><Relationship Id="rId164" Type="http://schemas.openxmlformats.org/officeDocument/2006/relationships/worksheet" Target="worksheets/sheet152.xml"/><Relationship Id="rId185" Type="http://schemas.openxmlformats.org/officeDocument/2006/relationships/worksheet" Target="worksheets/sheet173.xml"/><Relationship Id="rId9" Type="http://schemas.openxmlformats.org/officeDocument/2006/relationships/worksheet" Target="worksheets/sheet1.xml"/><Relationship Id="rId210" Type="http://schemas.openxmlformats.org/officeDocument/2006/relationships/worksheet" Target="worksheets/sheet198.xml"/><Relationship Id="rId26" Type="http://schemas.openxmlformats.org/officeDocument/2006/relationships/worksheet" Target="worksheets/sheet14.xml"/><Relationship Id="rId231" Type="http://schemas.openxmlformats.org/officeDocument/2006/relationships/worksheet" Target="worksheets/sheet219.xml"/><Relationship Id="rId252" Type="http://schemas.openxmlformats.org/officeDocument/2006/relationships/worksheet" Target="worksheets/sheet240.xml"/><Relationship Id="rId273" Type="http://schemas.openxmlformats.org/officeDocument/2006/relationships/worksheet" Target="worksheets/sheet261.xml"/><Relationship Id="rId294" Type="http://schemas.openxmlformats.org/officeDocument/2006/relationships/worksheet" Target="worksheets/sheet282.xml"/><Relationship Id="rId47" Type="http://schemas.openxmlformats.org/officeDocument/2006/relationships/worksheet" Target="worksheets/sheet35.xml"/><Relationship Id="rId68" Type="http://schemas.openxmlformats.org/officeDocument/2006/relationships/worksheet" Target="worksheets/sheet56.xml"/><Relationship Id="rId89" Type="http://schemas.openxmlformats.org/officeDocument/2006/relationships/worksheet" Target="worksheets/sheet77.xml"/><Relationship Id="rId112" Type="http://schemas.openxmlformats.org/officeDocument/2006/relationships/worksheet" Target="worksheets/sheet100.xml"/><Relationship Id="rId133" Type="http://schemas.openxmlformats.org/officeDocument/2006/relationships/worksheet" Target="worksheets/sheet121.xml"/><Relationship Id="rId154" Type="http://schemas.openxmlformats.org/officeDocument/2006/relationships/worksheet" Target="worksheets/sheet142.xml"/><Relationship Id="rId175" Type="http://schemas.openxmlformats.org/officeDocument/2006/relationships/worksheet" Target="worksheets/sheet163.xml"/><Relationship Id="rId196" Type="http://schemas.openxmlformats.org/officeDocument/2006/relationships/worksheet" Target="worksheets/sheet184.xml"/><Relationship Id="rId200" Type="http://schemas.openxmlformats.org/officeDocument/2006/relationships/worksheet" Target="worksheets/sheet188.xml"/><Relationship Id="rId16" Type="http://schemas.openxmlformats.org/officeDocument/2006/relationships/chartsheet" Target="chartsheets/sheet10.xml"/><Relationship Id="rId221" Type="http://schemas.openxmlformats.org/officeDocument/2006/relationships/worksheet" Target="worksheets/sheet209.xml"/><Relationship Id="rId242" Type="http://schemas.openxmlformats.org/officeDocument/2006/relationships/worksheet" Target="worksheets/sheet230.xml"/><Relationship Id="rId263" Type="http://schemas.openxmlformats.org/officeDocument/2006/relationships/worksheet" Target="worksheets/sheet251.xml"/><Relationship Id="rId284" Type="http://schemas.openxmlformats.org/officeDocument/2006/relationships/worksheet" Target="worksheets/sheet272.xml"/><Relationship Id="rId37" Type="http://schemas.openxmlformats.org/officeDocument/2006/relationships/worksheet" Target="worksheets/sheet25.xml"/><Relationship Id="rId58" Type="http://schemas.openxmlformats.org/officeDocument/2006/relationships/worksheet" Target="worksheets/sheet46.xml"/><Relationship Id="rId79" Type="http://schemas.openxmlformats.org/officeDocument/2006/relationships/worksheet" Target="worksheets/sheet67.xml"/><Relationship Id="rId102" Type="http://schemas.openxmlformats.org/officeDocument/2006/relationships/worksheet" Target="worksheets/sheet90.xml"/><Relationship Id="rId123" Type="http://schemas.openxmlformats.org/officeDocument/2006/relationships/worksheet" Target="worksheets/sheet111.xml"/><Relationship Id="rId144" Type="http://schemas.openxmlformats.org/officeDocument/2006/relationships/worksheet" Target="worksheets/sheet132.xml"/><Relationship Id="rId90" Type="http://schemas.openxmlformats.org/officeDocument/2006/relationships/worksheet" Target="worksheets/sheet78.xml"/><Relationship Id="rId165" Type="http://schemas.openxmlformats.org/officeDocument/2006/relationships/worksheet" Target="worksheets/sheet153.xml"/><Relationship Id="rId186" Type="http://schemas.openxmlformats.org/officeDocument/2006/relationships/worksheet" Target="worksheets/sheet174.xml"/><Relationship Id="rId211" Type="http://schemas.openxmlformats.org/officeDocument/2006/relationships/worksheet" Target="worksheets/sheet199.xml"/><Relationship Id="rId232" Type="http://schemas.openxmlformats.org/officeDocument/2006/relationships/worksheet" Target="worksheets/sheet220.xml"/><Relationship Id="rId253" Type="http://schemas.openxmlformats.org/officeDocument/2006/relationships/worksheet" Target="worksheets/sheet241.xml"/><Relationship Id="rId274" Type="http://schemas.openxmlformats.org/officeDocument/2006/relationships/worksheet" Target="worksheets/sheet262.xml"/><Relationship Id="rId295" Type="http://schemas.openxmlformats.org/officeDocument/2006/relationships/worksheet" Target="worksheets/sheet283.xml"/><Relationship Id="rId27" Type="http://schemas.openxmlformats.org/officeDocument/2006/relationships/worksheet" Target="worksheets/sheet15.xml"/><Relationship Id="rId48" Type="http://schemas.openxmlformats.org/officeDocument/2006/relationships/worksheet" Target="worksheets/sheet36.xml"/><Relationship Id="rId69" Type="http://schemas.openxmlformats.org/officeDocument/2006/relationships/worksheet" Target="worksheets/sheet57.xml"/><Relationship Id="rId113" Type="http://schemas.openxmlformats.org/officeDocument/2006/relationships/worksheet" Target="worksheets/sheet101.xml"/><Relationship Id="rId134" Type="http://schemas.openxmlformats.org/officeDocument/2006/relationships/worksheet" Target="worksheets/sheet122.xml"/><Relationship Id="rId80" Type="http://schemas.openxmlformats.org/officeDocument/2006/relationships/worksheet" Target="worksheets/sheet68.xml"/><Relationship Id="rId155" Type="http://schemas.openxmlformats.org/officeDocument/2006/relationships/worksheet" Target="worksheets/sheet143.xml"/><Relationship Id="rId176" Type="http://schemas.openxmlformats.org/officeDocument/2006/relationships/worksheet" Target="worksheets/sheet164.xml"/><Relationship Id="rId197" Type="http://schemas.openxmlformats.org/officeDocument/2006/relationships/worksheet" Target="worksheets/sheet185.xml"/><Relationship Id="rId201" Type="http://schemas.openxmlformats.org/officeDocument/2006/relationships/worksheet" Target="worksheets/sheet189.xml"/><Relationship Id="rId222" Type="http://schemas.openxmlformats.org/officeDocument/2006/relationships/worksheet" Target="worksheets/sheet210.xml"/><Relationship Id="rId243" Type="http://schemas.openxmlformats.org/officeDocument/2006/relationships/worksheet" Target="worksheets/sheet231.xml"/><Relationship Id="rId264" Type="http://schemas.openxmlformats.org/officeDocument/2006/relationships/worksheet" Target="worksheets/sheet252.xml"/><Relationship Id="rId285" Type="http://schemas.openxmlformats.org/officeDocument/2006/relationships/worksheet" Target="worksheets/sheet273.xml"/><Relationship Id="rId17" Type="http://schemas.openxmlformats.org/officeDocument/2006/relationships/chartsheet" Target="chartsheets/sheet11.xml"/><Relationship Id="rId38" Type="http://schemas.openxmlformats.org/officeDocument/2006/relationships/worksheet" Target="worksheets/sheet26.xml"/><Relationship Id="rId59" Type="http://schemas.openxmlformats.org/officeDocument/2006/relationships/worksheet" Target="worksheets/sheet47.xml"/><Relationship Id="rId103" Type="http://schemas.openxmlformats.org/officeDocument/2006/relationships/worksheet" Target="worksheets/sheet91.xml"/><Relationship Id="rId124" Type="http://schemas.openxmlformats.org/officeDocument/2006/relationships/worksheet" Target="worksheets/sheet112.xml"/><Relationship Id="rId70" Type="http://schemas.openxmlformats.org/officeDocument/2006/relationships/worksheet" Target="worksheets/sheet58.xml"/><Relationship Id="rId91" Type="http://schemas.openxmlformats.org/officeDocument/2006/relationships/worksheet" Target="worksheets/sheet79.xml"/><Relationship Id="rId145" Type="http://schemas.openxmlformats.org/officeDocument/2006/relationships/worksheet" Target="worksheets/sheet133.xml"/><Relationship Id="rId166" Type="http://schemas.openxmlformats.org/officeDocument/2006/relationships/worksheet" Target="worksheets/sheet154.xml"/><Relationship Id="rId187" Type="http://schemas.openxmlformats.org/officeDocument/2006/relationships/worksheet" Target="worksheets/sheet175.xml"/><Relationship Id="rId1" Type="http://schemas.openxmlformats.org/officeDocument/2006/relationships/chartsheet" Target="chartsheets/sheet1.xml"/><Relationship Id="rId212" Type="http://schemas.openxmlformats.org/officeDocument/2006/relationships/worksheet" Target="worksheets/sheet200.xml"/><Relationship Id="rId233" Type="http://schemas.openxmlformats.org/officeDocument/2006/relationships/worksheet" Target="worksheets/sheet221.xml"/><Relationship Id="rId254" Type="http://schemas.openxmlformats.org/officeDocument/2006/relationships/worksheet" Target="worksheets/sheet242.xml"/><Relationship Id="rId28" Type="http://schemas.openxmlformats.org/officeDocument/2006/relationships/worksheet" Target="worksheets/sheet16.xml"/><Relationship Id="rId49" Type="http://schemas.openxmlformats.org/officeDocument/2006/relationships/worksheet" Target="worksheets/sheet37.xml"/><Relationship Id="rId114" Type="http://schemas.openxmlformats.org/officeDocument/2006/relationships/worksheet" Target="worksheets/sheet102.xml"/><Relationship Id="rId275" Type="http://schemas.openxmlformats.org/officeDocument/2006/relationships/worksheet" Target="worksheets/sheet263.xml"/><Relationship Id="rId296" Type="http://schemas.openxmlformats.org/officeDocument/2006/relationships/worksheet" Target="worksheets/sheet284.xml"/><Relationship Id="rId300" Type="http://schemas.openxmlformats.org/officeDocument/2006/relationships/theme" Target="theme/theme1.xml"/><Relationship Id="rId60" Type="http://schemas.openxmlformats.org/officeDocument/2006/relationships/worksheet" Target="worksheets/sheet48.xml"/><Relationship Id="rId81" Type="http://schemas.openxmlformats.org/officeDocument/2006/relationships/worksheet" Target="worksheets/sheet69.xml"/><Relationship Id="rId135" Type="http://schemas.openxmlformats.org/officeDocument/2006/relationships/worksheet" Target="worksheets/sheet123.xml"/><Relationship Id="rId156" Type="http://schemas.openxmlformats.org/officeDocument/2006/relationships/worksheet" Target="worksheets/sheet144.xml"/><Relationship Id="rId177" Type="http://schemas.openxmlformats.org/officeDocument/2006/relationships/worksheet" Target="worksheets/sheet165.xml"/><Relationship Id="rId198" Type="http://schemas.openxmlformats.org/officeDocument/2006/relationships/worksheet" Target="worksheets/sheet186.xml"/><Relationship Id="rId202" Type="http://schemas.openxmlformats.org/officeDocument/2006/relationships/worksheet" Target="worksheets/sheet190.xml"/><Relationship Id="rId223" Type="http://schemas.openxmlformats.org/officeDocument/2006/relationships/worksheet" Target="worksheets/sheet211.xml"/><Relationship Id="rId244" Type="http://schemas.openxmlformats.org/officeDocument/2006/relationships/worksheet" Target="worksheets/sheet232.xml"/><Relationship Id="rId18" Type="http://schemas.openxmlformats.org/officeDocument/2006/relationships/worksheet" Target="worksheets/sheet7.xml"/><Relationship Id="rId39" Type="http://schemas.openxmlformats.org/officeDocument/2006/relationships/worksheet" Target="worksheets/sheet27.xml"/><Relationship Id="rId265" Type="http://schemas.openxmlformats.org/officeDocument/2006/relationships/worksheet" Target="worksheets/sheet253.xml"/><Relationship Id="rId286" Type="http://schemas.openxmlformats.org/officeDocument/2006/relationships/worksheet" Target="worksheets/sheet274.xml"/><Relationship Id="rId50" Type="http://schemas.openxmlformats.org/officeDocument/2006/relationships/worksheet" Target="worksheets/sheet38.xml"/><Relationship Id="rId104" Type="http://schemas.openxmlformats.org/officeDocument/2006/relationships/worksheet" Target="worksheets/sheet92.xml"/><Relationship Id="rId125" Type="http://schemas.openxmlformats.org/officeDocument/2006/relationships/worksheet" Target="worksheets/sheet113.xml"/><Relationship Id="rId146" Type="http://schemas.openxmlformats.org/officeDocument/2006/relationships/worksheet" Target="worksheets/sheet134.xml"/><Relationship Id="rId167" Type="http://schemas.openxmlformats.org/officeDocument/2006/relationships/worksheet" Target="worksheets/sheet155.xml"/><Relationship Id="rId188" Type="http://schemas.openxmlformats.org/officeDocument/2006/relationships/worksheet" Target="worksheets/sheet176.xml"/><Relationship Id="rId71" Type="http://schemas.openxmlformats.org/officeDocument/2006/relationships/worksheet" Target="worksheets/sheet59.xml"/><Relationship Id="rId92" Type="http://schemas.openxmlformats.org/officeDocument/2006/relationships/worksheet" Target="worksheets/sheet80.xml"/><Relationship Id="rId213" Type="http://schemas.openxmlformats.org/officeDocument/2006/relationships/worksheet" Target="worksheets/sheet201.xml"/><Relationship Id="rId234" Type="http://schemas.openxmlformats.org/officeDocument/2006/relationships/worksheet" Target="worksheets/sheet222.xml"/><Relationship Id="rId2" Type="http://schemas.openxmlformats.org/officeDocument/2006/relationships/chartsheet" Target="chartsheets/sheet2.xml"/><Relationship Id="rId29" Type="http://schemas.openxmlformats.org/officeDocument/2006/relationships/worksheet" Target="worksheets/sheet17.xml"/><Relationship Id="rId255" Type="http://schemas.openxmlformats.org/officeDocument/2006/relationships/worksheet" Target="worksheets/sheet243.xml"/><Relationship Id="rId276" Type="http://schemas.openxmlformats.org/officeDocument/2006/relationships/worksheet" Target="worksheets/sheet264.xml"/><Relationship Id="rId297" Type="http://schemas.openxmlformats.org/officeDocument/2006/relationships/worksheet" Target="worksheets/sheet285.xml"/><Relationship Id="rId40" Type="http://schemas.openxmlformats.org/officeDocument/2006/relationships/worksheet" Target="worksheets/sheet28.xml"/><Relationship Id="rId115" Type="http://schemas.openxmlformats.org/officeDocument/2006/relationships/worksheet" Target="worksheets/sheet103.xml"/><Relationship Id="rId136" Type="http://schemas.openxmlformats.org/officeDocument/2006/relationships/worksheet" Target="worksheets/sheet124.xml"/><Relationship Id="rId157" Type="http://schemas.openxmlformats.org/officeDocument/2006/relationships/worksheet" Target="worksheets/sheet145.xml"/><Relationship Id="rId178" Type="http://schemas.openxmlformats.org/officeDocument/2006/relationships/worksheet" Target="worksheets/sheet166.xml"/><Relationship Id="rId301" Type="http://schemas.openxmlformats.org/officeDocument/2006/relationships/styles" Target="styles.xml"/><Relationship Id="rId61" Type="http://schemas.openxmlformats.org/officeDocument/2006/relationships/worksheet" Target="worksheets/sheet49.xml"/><Relationship Id="rId82" Type="http://schemas.openxmlformats.org/officeDocument/2006/relationships/worksheet" Target="worksheets/sheet70.xml"/><Relationship Id="rId199" Type="http://schemas.openxmlformats.org/officeDocument/2006/relationships/worksheet" Target="worksheets/sheet187.xml"/><Relationship Id="rId203" Type="http://schemas.openxmlformats.org/officeDocument/2006/relationships/worksheet" Target="worksheets/sheet191.xml"/><Relationship Id="rId19" Type="http://schemas.openxmlformats.org/officeDocument/2006/relationships/worksheet" Target="worksheets/sheet8.xml"/><Relationship Id="rId224" Type="http://schemas.openxmlformats.org/officeDocument/2006/relationships/worksheet" Target="worksheets/sheet212.xml"/><Relationship Id="rId245" Type="http://schemas.openxmlformats.org/officeDocument/2006/relationships/worksheet" Target="worksheets/sheet233.xml"/><Relationship Id="rId266" Type="http://schemas.openxmlformats.org/officeDocument/2006/relationships/worksheet" Target="worksheets/sheet254.xml"/><Relationship Id="rId287" Type="http://schemas.openxmlformats.org/officeDocument/2006/relationships/worksheet" Target="worksheets/sheet275.xml"/><Relationship Id="rId30" Type="http://schemas.openxmlformats.org/officeDocument/2006/relationships/worksheet" Target="worksheets/sheet18.xml"/><Relationship Id="rId105" Type="http://schemas.openxmlformats.org/officeDocument/2006/relationships/worksheet" Target="worksheets/sheet93.xml"/><Relationship Id="rId126" Type="http://schemas.openxmlformats.org/officeDocument/2006/relationships/worksheet" Target="worksheets/sheet114.xml"/><Relationship Id="rId147" Type="http://schemas.openxmlformats.org/officeDocument/2006/relationships/worksheet" Target="worksheets/sheet135.xml"/><Relationship Id="rId168" Type="http://schemas.openxmlformats.org/officeDocument/2006/relationships/worksheet" Target="worksheets/sheet156.xml"/><Relationship Id="rId51" Type="http://schemas.openxmlformats.org/officeDocument/2006/relationships/worksheet" Target="worksheets/sheet39.xml"/><Relationship Id="rId72" Type="http://schemas.openxmlformats.org/officeDocument/2006/relationships/worksheet" Target="worksheets/sheet60.xml"/><Relationship Id="rId93" Type="http://schemas.openxmlformats.org/officeDocument/2006/relationships/worksheet" Target="worksheets/sheet81.xml"/><Relationship Id="rId189" Type="http://schemas.openxmlformats.org/officeDocument/2006/relationships/worksheet" Target="worksheets/sheet177.xml"/><Relationship Id="rId3" Type="http://schemas.openxmlformats.org/officeDocument/2006/relationships/chartsheet" Target="chartsheets/sheet3.xml"/><Relationship Id="rId214" Type="http://schemas.openxmlformats.org/officeDocument/2006/relationships/worksheet" Target="worksheets/sheet202.xml"/><Relationship Id="rId235" Type="http://schemas.openxmlformats.org/officeDocument/2006/relationships/worksheet" Target="worksheets/sheet223.xml"/><Relationship Id="rId256" Type="http://schemas.openxmlformats.org/officeDocument/2006/relationships/worksheet" Target="worksheets/sheet244.xml"/><Relationship Id="rId277" Type="http://schemas.openxmlformats.org/officeDocument/2006/relationships/worksheet" Target="worksheets/sheet265.xml"/><Relationship Id="rId298" Type="http://schemas.openxmlformats.org/officeDocument/2006/relationships/externalLink" Target="externalLinks/externalLink1.xml"/><Relationship Id="rId116" Type="http://schemas.openxmlformats.org/officeDocument/2006/relationships/worksheet" Target="worksheets/sheet104.xml"/><Relationship Id="rId137" Type="http://schemas.openxmlformats.org/officeDocument/2006/relationships/worksheet" Target="worksheets/sheet125.xml"/><Relationship Id="rId158" Type="http://schemas.openxmlformats.org/officeDocument/2006/relationships/worksheet" Target="worksheets/sheet146.xml"/><Relationship Id="rId302" Type="http://schemas.openxmlformats.org/officeDocument/2006/relationships/sharedStrings" Target="sharedStrings.xml"/><Relationship Id="rId20" Type="http://schemas.openxmlformats.org/officeDocument/2006/relationships/chartsheet" Target="chartsheets/sheet12.xml"/><Relationship Id="rId41" Type="http://schemas.openxmlformats.org/officeDocument/2006/relationships/worksheet" Target="worksheets/sheet29.xml"/><Relationship Id="rId62" Type="http://schemas.openxmlformats.org/officeDocument/2006/relationships/worksheet" Target="worksheets/sheet50.xml"/><Relationship Id="rId83" Type="http://schemas.openxmlformats.org/officeDocument/2006/relationships/worksheet" Target="worksheets/sheet71.xml"/><Relationship Id="rId179" Type="http://schemas.openxmlformats.org/officeDocument/2006/relationships/worksheet" Target="worksheets/sheet167.xml"/><Relationship Id="rId190" Type="http://schemas.openxmlformats.org/officeDocument/2006/relationships/worksheet" Target="worksheets/sheet178.xml"/><Relationship Id="rId204" Type="http://schemas.openxmlformats.org/officeDocument/2006/relationships/worksheet" Target="worksheets/sheet192.xml"/><Relationship Id="rId225" Type="http://schemas.openxmlformats.org/officeDocument/2006/relationships/worksheet" Target="worksheets/sheet213.xml"/><Relationship Id="rId246" Type="http://schemas.openxmlformats.org/officeDocument/2006/relationships/worksheet" Target="worksheets/sheet234.xml"/><Relationship Id="rId267" Type="http://schemas.openxmlformats.org/officeDocument/2006/relationships/worksheet" Target="worksheets/sheet255.xml"/><Relationship Id="rId288" Type="http://schemas.openxmlformats.org/officeDocument/2006/relationships/worksheet" Target="worksheets/sheet276.xml"/><Relationship Id="rId106" Type="http://schemas.openxmlformats.org/officeDocument/2006/relationships/worksheet" Target="worksheets/sheet94.xml"/><Relationship Id="rId127" Type="http://schemas.openxmlformats.org/officeDocument/2006/relationships/worksheet" Target="worksheets/sheet115.xml"/><Relationship Id="rId10" Type="http://schemas.openxmlformats.org/officeDocument/2006/relationships/chartsheet" Target="chartsheets/sheet9.xml"/><Relationship Id="rId31" Type="http://schemas.openxmlformats.org/officeDocument/2006/relationships/worksheet" Target="worksheets/sheet19.xml"/><Relationship Id="rId52" Type="http://schemas.openxmlformats.org/officeDocument/2006/relationships/worksheet" Target="worksheets/sheet40.xml"/><Relationship Id="rId73" Type="http://schemas.openxmlformats.org/officeDocument/2006/relationships/worksheet" Target="worksheets/sheet61.xml"/><Relationship Id="rId94" Type="http://schemas.openxmlformats.org/officeDocument/2006/relationships/worksheet" Target="worksheets/sheet82.xml"/><Relationship Id="rId148" Type="http://schemas.openxmlformats.org/officeDocument/2006/relationships/worksheet" Target="worksheets/sheet136.xml"/><Relationship Id="rId169" Type="http://schemas.openxmlformats.org/officeDocument/2006/relationships/worksheet" Target="worksheets/sheet157.xml"/><Relationship Id="rId4" Type="http://schemas.openxmlformats.org/officeDocument/2006/relationships/chartsheet" Target="chartsheets/sheet4.xml"/><Relationship Id="rId180" Type="http://schemas.openxmlformats.org/officeDocument/2006/relationships/worksheet" Target="worksheets/sheet168.xml"/><Relationship Id="rId215" Type="http://schemas.openxmlformats.org/officeDocument/2006/relationships/worksheet" Target="worksheets/sheet203.xml"/><Relationship Id="rId236" Type="http://schemas.openxmlformats.org/officeDocument/2006/relationships/worksheet" Target="worksheets/sheet224.xml"/><Relationship Id="rId257" Type="http://schemas.openxmlformats.org/officeDocument/2006/relationships/worksheet" Target="worksheets/sheet245.xml"/><Relationship Id="rId278" Type="http://schemas.openxmlformats.org/officeDocument/2006/relationships/worksheet" Target="worksheets/sheet266.xml"/><Relationship Id="rId303" Type="http://schemas.openxmlformats.org/officeDocument/2006/relationships/calcChain" Target="calcChain.xml"/><Relationship Id="rId42" Type="http://schemas.openxmlformats.org/officeDocument/2006/relationships/worksheet" Target="worksheets/sheet30.xml"/><Relationship Id="rId84" Type="http://schemas.openxmlformats.org/officeDocument/2006/relationships/worksheet" Target="worksheets/sheet72.xml"/><Relationship Id="rId138" Type="http://schemas.openxmlformats.org/officeDocument/2006/relationships/worksheet" Target="worksheets/sheet126.xml"/><Relationship Id="rId191" Type="http://schemas.openxmlformats.org/officeDocument/2006/relationships/worksheet" Target="worksheets/sheet179.xml"/><Relationship Id="rId205" Type="http://schemas.openxmlformats.org/officeDocument/2006/relationships/worksheet" Target="worksheets/sheet193.xml"/><Relationship Id="rId247" Type="http://schemas.openxmlformats.org/officeDocument/2006/relationships/worksheet" Target="worksheets/sheet235.xml"/><Relationship Id="rId107" Type="http://schemas.openxmlformats.org/officeDocument/2006/relationships/worksheet" Target="worksheets/sheet95.xml"/><Relationship Id="rId289" Type="http://schemas.openxmlformats.org/officeDocument/2006/relationships/worksheet" Target="worksheets/sheet277.xml"/><Relationship Id="rId11" Type="http://schemas.openxmlformats.org/officeDocument/2006/relationships/worksheet" Target="worksheets/sheet2.xml"/><Relationship Id="rId53" Type="http://schemas.openxmlformats.org/officeDocument/2006/relationships/worksheet" Target="worksheets/sheet41.xml"/><Relationship Id="rId149" Type="http://schemas.openxmlformats.org/officeDocument/2006/relationships/worksheet" Target="worksheets/sheet137.xml"/><Relationship Id="rId95" Type="http://schemas.openxmlformats.org/officeDocument/2006/relationships/worksheet" Target="worksheets/sheet83.xml"/><Relationship Id="rId160" Type="http://schemas.openxmlformats.org/officeDocument/2006/relationships/worksheet" Target="worksheets/sheet148.xml"/><Relationship Id="rId216" Type="http://schemas.openxmlformats.org/officeDocument/2006/relationships/worksheet" Target="worksheets/sheet204.xml"/><Relationship Id="rId258" Type="http://schemas.openxmlformats.org/officeDocument/2006/relationships/worksheet" Target="worksheets/sheet246.xml"/><Relationship Id="rId22" Type="http://schemas.openxmlformats.org/officeDocument/2006/relationships/worksheet" Target="worksheets/sheet10.xml"/><Relationship Id="rId64" Type="http://schemas.openxmlformats.org/officeDocument/2006/relationships/worksheet" Target="worksheets/sheet52.xml"/><Relationship Id="rId118" Type="http://schemas.openxmlformats.org/officeDocument/2006/relationships/worksheet" Target="worksheets/sheet106.xml"/><Relationship Id="rId171" Type="http://schemas.openxmlformats.org/officeDocument/2006/relationships/worksheet" Target="worksheets/sheet159.xml"/><Relationship Id="rId227" Type="http://schemas.openxmlformats.org/officeDocument/2006/relationships/worksheet" Target="worksheets/sheet215.xml"/><Relationship Id="rId269" Type="http://schemas.openxmlformats.org/officeDocument/2006/relationships/worksheet" Target="worksheets/sheet257.xml"/><Relationship Id="rId33" Type="http://schemas.openxmlformats.org/officeDocument/2006/relationships/worksheet" Target="worksheets/sheet21.xml"/><Relationship Id="rId129" Type="http://schemas.openxmlformats.org/officeDocument/2006/relationships/worksheet" Target="worksheets/sheet117.xml"/><Relationship Id="rId280" Type="http://schemas.openxmlformats.org/officeDocument/2006/relationships/worksheet" Target="worksheets/sheet268.xml"/><Relationship Id="rId75" Type="http://schemas.openxmlformats.org/officeDocument/2006/relationships/worksheet" Target="worksheets/sheet63.xml"/><Relationship Id="rId140" Type="http://schemas.openxmlformats.org/officeDocument/2006/relationships/worksheet" Target="worksheets/sheet128.xml"/><Relationship Id="rId182" Type="http://schemas.openxmlformats.org/officeDocument/2006/relationships/worksheet" Target="worksheets/sheet170.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4.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Dropoff comparison 2018 2014 2010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'Table of Contents'!$M$5</c:f>
              <c:strCache>
                <c:ptCount val="1"/>
                <c:pt idx="0">
                  <c:v>2014 index</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'Table of Contents'!$B$6:$B$13</c:f>
              <c:strCache>
                <c:ptCount val="8"/>
                <c:pt idx="0">
                  <c:v>Governor</c:v>
                </c:pt>
                <c:pt idx="1">
                  <c:v>Lieutenant Governor</c:v>
                </c:pt>
                <c:pt idx="2">
                  <c:v>Secretary Of State</c:v>
                </c:pt>
                <c:pt idx="3">
                  <c:v>Attorney General</c:v>
                </c:pt>
                <c:pt idx="4">
                  <c:v>Commissioner Of Agriculture</c:v>
                </c:pt>
                <c:pt idx="5">
                  <c:v>Commissioner Of Insurance</c:v>
                </c:pt>
                <c:pt idx="6">
                  <c:v>State School Superintendent</c:v>
                </c:pt>
                <c:pt idx="7">
                  <c:v>Commissioner Of Labor</c:v>
                </c:pt>
              </c:strCache>
            </c:strRef>
          </c:cat>
          <c:val>
            <c:numRef>
              <c:f>'Table of Contents'!$M$6:$M$15</c:f>
              <c:numCache>
                <c:formatCode>0.0%</c:formatCode>
                <c:ptCount val="10"/>
                <c:pt idx="0">
                  <c:v>1</c:v>
                </c:pt>
                <c:pt idx="1">
                  <c:v>0.99170501635939856</c:v>
                </c:pt>
                <c:pt idx="2">
                  <c:v>0.99115329838727384</c:v>
                </c:pt>
                <c:pt idx="3">
                  <c:v>0.98982007798555105</c:v>
                </c:pt>
                <c:pt idx="4">
                  <c:v>0.98398645448071853</c:v>
                </c:pt>
                <c:pt idx="5">
                  <c:v>0.988097086678148</c:v>
                </c:pt>
                <c:pt idx="6">
                  <c:v>0.98967734497783721</c:v>
                </c:pt>
                <c:pt idx="7">
                  <c:v>0.98327357368944435</c:v>
                </c:pt>
              </c:numCache>
            </c:numRef>
          </c:val>
          <c:smooth val="0"/>
        </c:ser>
        <c:ser>
          <c:idx val="2"/>
          <c:order val="1"/>
          <c:tx>
            <c:strRef>
              <c:f>'Table of Contents'!$P$5</c:f>
              <c:strCache>
                <c:ptCount val="1"/>
                <c:pt idx="0">
                  <c:v>2010 index</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'Table of Contents'!$B$6:$B$13</c:f>
              <c:strCache>
                <c:ptCount val="8"/>
                <c:pt idx="0">
                  <c:v>Governor</c:v>
                </c:pt>
                <c:pt idx="1">
                  <c:v>Lieutenant Governor</c:v>
                </c:pt>
                <c:pt idx="2">
                  <c:v>Secretary Of State</c:v>
                </c:pt>
                <c:pt idx="3">
                  <c:v>Attorney General</c:v>
                </c:pt>
                <c:pt idx="4">
                  <c:v>Commissioner Of Agriculture</c:v>
                </c:pt>
                <c:pt idx="5">
                  <c:v>Commissioner Of Insurance</c:v>
                </c:pt>
                <c:pt idx="6">
                  <c:v>State School Superintendent</c:v>
                </c:pt>
                <c:pt idx="7">
                  <c:v>Commissioner Of Labor</c:v>
                </c:pt>
              </c:strCache>
            </c:strRef>
          </c:cat>
          <c:val>
            <c:numRef>
              <c:f>'Table of Contents'!$P$6:$P$15</c:f>
              <c:numCache>
                <c:formatCode>0.0%</c:formatCode>
                <c:ptCount val="10"/>
                <c:pt idx="0">
                  <c:v>1</c:v>
                </c:pt>
                <c:pt idx="1">
                  <c:v>0.99657862998469426</c:v>
                </c:pt>
                <c:pt idx="2">
                  <c:v>0.99090157796814715</c:v>
                </c:pt>
                <c:pt idx="3">
                  <c:v>0.99051340347128924</c:v>
                </c:pt>
                <c:pt idx="4">
                  <c:v>0.98812380126863186</c:v>
                </c:pt>
                <c:pt idx="5">
                  <c:v>0.98772708693284306</c:v>
                </c:pt>
                <c:pt idx="6">
                  <c:v>0.99066556787405757</c:v>
                </c:pt>
                <c:pt idx="7">
                  <c:v>0.98408523380332202</c:v>
                </c:pt>
              </c:numCache>
            </c:numRef>
          </c:val>
          <c:smooth val="0"/>
        </c:ser>
        <c:ser>
          <c:idx val="0"/>
          <c:order val="2"/>
          <c:tx>
            <c:strRef>
              <c:f>'Table of Contents'!$I$5</c:f>
              <c:strCache>
                <c:ptCount val="1"/>
                <c:pt idx="0">
                  <c:v>2018 Index</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'Table of Contents'!$I$6:$I$15</c:f>
              <c:numCache>
                <c:formatCode>0.0%</c:formatCode>
                <c:ptCount val="10"/>
                <c:pt idx="0">
                  <c:v>1</c:v>
                </c:pt>
                <c:pt idx="1">
                  <c:v>0.95963169352742395</c:v>
                </c:pt>
                <c:pt idx="2">
                  <c:v>0.98585190164413827</c:v>
                </c:pt>
                <c:pt idx="3">
                  <c:v>0.98046418069274754</c:v>
                </c:pt>
                <c:pt idx="4">
                  <c:v>0.98027506214257865</c:v>
                </c:pt>
                <c:pt idx="5">
                  <c:v>0.98048804263062128</c:v>
                </c:pt>
                <c:pt idx="6">
                  <c:v>0.98048804263062128</c:v>
                </c:pt>
                <c:pt idx="7">
                  <c:v>0.9771844334871328</c:v>
                </c:pt>
              </c:numCache>
            </c:numRef>
          </c:val>
          <c:smooth val="0"/>
        </c:ser>
        <c:dLbls>
          <c:showLegendKey val="0"/>
          <c:showVal val="0"/>
          <c:showCatName val="0"/>
          <c:showSerName val="0"/>
          <c:showPercent val="0"/>
          <c:showBubbleSize val="0"/>
        </c:dLbls>
        <c:marker val="1"/>
        <c:smooth val="0"/>
        <c:axId val="450038752"/>
        <c:axId val="450037072"/>
      </c:lineChart>
      <c:catAx>
        <c:axId val="45003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037072"/>
        <c:crosses val="autoZero"/>
        <c:auto val="1"/>
        <c:lblAlgn val="ctr"/>
        <c:lblOffset val="100"/>
        <c:noMultiLvlLbl val="0"/>
      </c:catAx>
      <c:valAx>
        <c:axId val="45003707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038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Republican 2018 primary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609492563429571"/>
          <c:y val="0.17171296296296296"/>
          <c:w val="0.85334951881014875"/>
          <c:h val="0.5418551326917469"/>
        </c:manualLayout>
      </c:layout>
      <c:lineChart>
        <c:grouping val="standard"/>
        <c:varyColors val="0"/>
        <c:ser>
          <c:idx val="0"/>
          <c:order val="0"/>
          <c:tx>
            <c:strRef>
              <c:f>'2018 Primary - dropoff summary'!$C$1</c:f>
              <c:strCache>
                <c:ptCount val="1"/>
                <c:pt idx="0">
                  <c:v>Election Day</c:v>
                </c:pt>
              </c:strCache>
            </c:strRef>
          </c:tx>
          <c:spPr>
            <a:ln w="28575" cap="rnd">
              <a:solidFill>
                <a:schemeClr val="accent1"/>
              </a:solidFill>
              <a:round/>
            </a:ln>
            <a:effectLst/>
          </c:spPr>
          <c:marker>
            <c:symbol val="none"/>
          </c:marker>
          <c:cat>
            <c:strRef>
              <c:f>'2018 Primary - dropoff summary'!$A$2:$A$11</c:f>
              <c:strCache>
                <c:ptCount val="10"/>
                <c:pt idx="0">
                  <c:v>Governor</c:v>
                </c:pt>
                <c:pt idx="1">
                  <c:v>Lt Governor</c:v>
                </c:pt>
                <c:pt idx="2">
                  <c:v>Secretary Of State</c:v>
                </c:pt>
                <c:pt idx="3">
                  <c:v>Attorney General</c:v>
                </c:pt>
                <c:pt idx="4">
                  <c:v>Agriculture</c:v>
                </c:pt>
                <c:pt idx="5">
                  <c:v>Insurance</c:v>
                </c:pt>
                <c:pt idx="6">
                  <c:v>Education</c:v>
                </c:pt>
                <c:pt idx="7">
                  <c:v>Labor</c:v>
                </c:pt>
                <c:pt idx="8">
                  <c:v>PSC 3</c:v>
                </c:pt>
                <c:pt idx="9">
                  <c:v>PSC 5</c:v>
                </c:pt>
              </c:strCache>
            </c:strRef>
          </c:cat>
          <c:val>
            <c:numRef>
              <c:f>'2018 Primary - dropoff summary'!$C$2:$C$11</c:f>
              <c:numCache>
                <c:formatCode>0.0%</c:formatCode>
                <c:ptCount val="10"/>
                <c:pt idx="0">
                  <c:v>1</c:v>
                </c:pt>
                <c:pt idx="1">
                  <c:v>0.89780059921472777</c:v>
                </c:pt>
                <c:pt idx="2">
                  <c:v>0.8668046897444901</c:v>
                </c:pt>
                <c:pt idx="3">
                  <c:v>0.78108825420567563</c:v>
                </c:pt>
                <c:pt idx="4">
                  <c:v>0.79065106458659196</c:v>
                </c:pt>
                <c:pt idx="5">
                  <c:v>0.86073273837482389</c:v>
                </c:pt>
                <c:pt idx="6">
                  <c:v>0.88349058539721914</c:v>
                </c:pt>
                <c:pt idx="7">
                  <c:v>0.78525858806039572</c:v>
                </c:pt>
                <c:pt idx="8">
                  <c:v>0.77430946658944666</c:v>
                </c:pt>
                <c:pt idx="9">
                  <c:v>0.86282132547757051</c:v>
                </c:pt>
              </c:numCache>
            </c:numRef>
          </c:val>
          <c:smooth val="0"/>
        </c:ser>
        <c:ser>
          <c:idx val="1"/>
          <c:order val="1"/>
          <c:tx>
            <c:strRef>
              <c:f>'2018 Primary - dropoff summary'!$D$1</c:f>
              <c:strCache>
                <c:ptCount val="1"/>
                <c:pt idx="0">
                  <c:v>Absentee by Mail</c:v>
                </c:pt>
              </c:strCache>
            </c:strRef>
          </c:tx>
          <c:spPr>
            <a:ln w="28575" cap="rnd">
              <a:solidFill>
                <a:schemeClr val="accent2"/>
              </a:solidFill>
              <a:round/>
            </a:ln>
            <a:effectLst/>
          </c:spPr>
          <c:marker>
            <c:symbol val="none"/>
          </c:marker>
          <c:cat>
            <c:strRef>
              <c:f>'2018 Primary - dropoff summary'!$A$2:$A$11</c:f>
              <c:strCache>
                <c:ptCount val="10"/>
                <c:pt idx="0">
                  <c:v>Governor</c:v>
                </c:pt>
                <c:pt idx="1">
                  <c:v>Lt Governor</c:v>
                </c:pt>
                <c:pt idx="2">
                  <c:v>Secretary Of State</c:v>
                </c:pt>
                <c:pt idx="3">
                  <c:v>Attorney General</c:v>
                </c:pt>
                <c:pt idx="4">
                  <c:v>Agriculture</c:v>
                </c:pt>
                <c:pt idx="5">
                  <c:v>Insurance</c:v>
                </c:pt>
                <c:pt idx="6">
                  <c:v>Education</c:v>
                </c:pt>
                <c:pt idx="7">
                  <c:v>Labor</c:v>
                </c:pt>
                <c:pt idx="8">
                  <c:v>PSC 3</c:v>
                </c:pt>
                <c:pt idx="9">
                  <c:v>PSC 5</c:v>
                </c:pt>
              </c:strCache>
            </c:strRef>
          </c:cat>
          <c:val>
            <c:numRef>
              <c:f>'2018 Primary - dropoff summary'!$D$2:$D$11</c:f>
              <c:numCache>
                <c:formatCode>0.0%</c:formatCode>
                <c:ptCount val="10"/>
                <c:pt idx="0">
                  <c:v>1</c:v>
                </c:pt>
                <c:pt idx="1">
                  <c:v>0.93788442041230147</c:v>
                </c:pt>
                <c:pt idx="2">
                  <c:v>0.90199391686380537</c:v>
                </c:pt>
                <c:pt idx="3">
                  <c:v>0.76755660696181138</c:v>
                </c:pt>
                <c:pt idx="4">
                  <c:v>0.77749239607975662</c:v>
                </c:pt>
                <c:pt idx="5">
                  <c:v>0.89638391348428526</c:v>
                </c:pt>
                <c:pt idx="6">
                  <c:v>0.9044271713416695</c:v>
                </c:pt>
                <c:pt idx="7">
                  <c:v>0.75498479215951331</c:v>
                </c:pt>
                <c:pt idx="8">
                  <c:v>0.74964515038864477</c:v>
                </c:pt>
                <c:pt idx="9">
                  <c:v>0.88894896924636702</c:v>
                </c:pt>
              </c:numCache>
            </c:numRef>
          </c:val>
          <c:smooth val="0"/>
        </c:ser>
        <c:ser>
          <c:idx val="2"/>
          <c:order val="2"/>
          <c:tx>
            <c:strRef>
              <c:f>'2018 Primary - dropoff summary'!$E$1</c:f>
              <c:strCache>
                <c:ptCount val="1"/>
                <c:pt idx="0">
                  <c:v>Advance in Person</c:v>
                </c:pt>
              </c:strCache>
            </c:strRef>
          </c:tx>
          <c:spPr>
            <a:ln w="28575" cap="rnd">
              <a:solidFill>
                <a:schemeClr val="accent3"/>
              </a:solidFill>
              <a:round/>
            </a:ln>
            <a:effectLst/>
          </c:spPr>
          <c:marker>
            <c:symbol val="none"/>
          </c:marker>
          <c:cat>
            <c:strRef>
              <c:f>'2018 Primary - dropoff summary'!$A$2:$A$11</c:f>
              <c:strCache>
                <c:ptCount val="10"/>
                <c:pt idx="0">
                  <c:v>Governor</c:v>
                </c:pt>
                <c:pt idx="1">
                  <c:v>Lt Governor</c:v>
                </c:pt>
                <c:pt idx="2">
                  <c:v>Secretary Of State</c:v>
                </c:pt>
                <c:pt idx="3">
                  <c:v>Attorney General</c:v>
                </c:pt>
                <c:pt idx="4">
                  <c:v>Agriculture</c:v>
                </c:pt>
                <c:pt idx="5">
                  <c:v>Insurance</c:v>
                </c:pt>
                <c:pt idx="6">
                  <c:v>Education</c:v>
                </c:pt>
                <c:pt idx="7">
                  <c:v>Labor</c:v>
                </c:pt>
                <c:pt idx="8">
                  <c:v>PSC 3</c:v>
                </c:pt>
                <c:pt idx="9">
                  <c:v>PSC 5</c:v>
                </c:pt>
              </c:strCache>
            </c:strRef>
          </c:cat>
          <c:val>
            <c:numRef>
              <c:f>'2018 Primary - dropoff summary'!$E$2:$E$11</c:f>
              <c:numCache>
                <c:formatCode>0.0%</c:formatCode>
                <c:ptCount val="10"/>
                <c:pt idx="0">
                  <c:v>1</c:v>
                </c:pt>
                <c:pt idx="1">
                  <c:v>0.91401764276020458</c:v>
                </c:pt>
                <c:pt idx="2">
                  <c:v>0.88813419981208896</c:v>
                </c:pt>
                <c:pt idx="3">
                  <c:v>0.78659698298361003</c:v>
                </c:pt>
                <c:pt idx="4">
                  <c:v>0.79830227581167135</c:v>
                </c:pt>
                <c:pt idx="5">
                  <c:v>0.87659854890907196</c:v>
                </c:pt>
                <c:pt idx="6">
                  <c:v>0.90512449107422488</c:v>
                </c:pt>
                <c:pt idx="7">
                  <c:v>0.79479851759056264</c:v>
                </c:pt>
                <c:pt idx="8">
                  <c:v>0.78274089153356297</c:v>
                </c:pt>
                <c:pt idx="9">
                  <c:v>0.88625508925775132</c:v>
                </c:pt>
              </c:numCache>
            </c:numRef>
          </c:val>
          <c:smooth val="0"/>
        </c:ser>
        <c:ser>
          <c:idx val="3"/>
          <c:order val="3"/>
          <c:tx>
            <c:strRef>
              <c:f>'2018 Primary - dropoff summary'!$G$1</c:f>
              <c:strCache>
                <c:ptCount val="1"/>
                <c:pt idx="0">
                  <c:v>Total Votes</c:v>
                </c:pt>
              </c:strCache>
            </c:strRef>
          </c:tx>
          <c:spPr>
            <a:ln w="28575" cap="rnd">
              <a:solidFill>
                <a:schemeClr val="accent4"/>
              </a:solidFill>
              <a:round/>
            </a:ln>
            <a:effectLst/>
          </c:spPr>
          <c:marker>
            <c:symbol val="none"/>
          </c:marker>
          <c:cat>
            <c:strRef>
              <c:f>'2018 Primary - dropoff summary'!$A$2:$A$11</c:f>
              <c:strCache>
                <c:ptCount val="10"/>
                <c:pt idx="0">
                  <c:v>Governor</c:v>
                </c:pt>
                <c:pt idx="1">
                  <c:v>Lt Governor</c:v>
                </c:pt>
                <c:pt idx="2">
                  <c:v>Secretary Of State</c:v>
                </c:pt>
                <c:pt idx="3">
                  <c:v>Attorney General</c:v>
                </c:pt>
                <c:pt idx="4">
                  <c:v>Agriculture</c:v>
                </c:pt>
                <c:pt idx="5">
                  <c:v>Insurance</c:v>
                </c:pt>
                <c:pt idx="6">
                  <c:v>Education</c:v>
                </c:pt>
                <c:pt idx="7">
                  <c:v>Labor</c:v>
                </c:pt>
                <c:pt idx="8">
                  <c:v>PSC 3</c:v>
                </c:pt>
                <c:pt idx="9">
                  <c:v>PSC 5</c:v>
                </c:pt>
              </c:strCache>
            </c:strRef>
          </c:cat>
          <c:val>
            <c:numRef>
              <c:f>'2018 Primary - dropoff summary'!$G$2:$G$11</c:f>
              <c:numCache>
                <c:formatCode>0.0%</c:formatCode>
                <c:ptCount val="10"/>
                <c:pt idx="0">
                  <c:v>1</c:v>
                </c:pt>
                <c:pt idx="1">
                  <c:v>0.90285476284939603</c:v>
                </c:pt>
                <c:pt idx="2">
                  <c:v>0.87303787528336085</c:v>
                </c:pt>
                <c:pt idx="3">
                  <c:v>0.78216979097558448</c:v>
                </c:pt>
                <c:pt idx="4">
                  <c:v>0.79227941479090147</c:v>
                </c:pt>
                <c:pt idx="5">
                  <c:v>0.86561493214978902</c:v>
                </c:pt>
                <c:pt idx="6">
                  <c:v>0.8894345294440118</c:v>
                </c:pt>
                <c:pt idx="7">
                  <c:v>0.78692745468284164</c:v>
                </c:pt>
                <c:pt idx="8">
                  <c:v>0.77581361811270555</c:v>
                </c:pt>
                <c:pt idx="9">
                  <c:v>0.86935027434763212</c:v>
                </c:pt>
              </c:numCache>
            </c:numRef>
          </c:val>
          <c:smooth val="0"/>
        </c:ser>
        <c:dLbls>
          <c:showLegendKey val="0"/>
          <c:showVal val="0"/>
          <c:showCatName val="0"/>
          <c:showSerName val="0"/>
          <c:showPercent val="0"/>
          <c:showBubbleSize val="0"/>
        </c:dLbls>
        <c:smooth val="0"/>
        <c:axId val="476034384"/>
        <c:axId val="476034944"/>
      </c:lineChart>
      <c:catAx>
        <c:axId val="476034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034944"/>
        <c:crosses val="autoZero"/>
        <c:auto val="1"/>
        <c:lblAlgn val="ctr"/>
        <c:lblOffset val="100"/>
        <c:noMultiLvlLbl val="0"/>
      </c:catAx>
      <c:valAx>
        <c:axId val="476034944"/>
        <c:scaling>
          <c:orientation val="minMax"/>
          <c:max val="1"/>
          <c:min val="0.70000000000000007"/>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034384"/>
        <c:crosses val="autoZero"/>
        <c:crossBetween val="between"/>
        <c:majorUnit val="0.1"/>
      </c:valAx>
      <c:spPr>
        <a:noFill/>
        <a:ln>
          <a:noFill/>
        </a:ln>
        <a:effectLst/>
      </c:spPr>
    </c:plotArea>
    <c:legend>
      <c:legendPos val="b"/>
      <c:layout>
        <c:manualLayout>
          <c:xMode val="edge"/>
          <c:yMode val="edge"/>
          <c:x val="0.72222222222222221"/>
          <c:y val="2.3726305045202671E-2"/>
          <c:w val="0.26666666666666666"/>
          <c:h val="0.326190174781206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Democrat 2018 primary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609492563429571"/>
          <c:y val="0.17171296296296296"/>
          <c:w val="0.85334951881014875"/>
          <c:h val="0.5418551326917469"/>
        </c:manualLayout>
      </c:layout>
      <c:lineChart>
        <c:grouping val="standard"/>
        <c:varyColors val="0"/>
        <c:ser>
          <c:idx val="0"/>
          <c:order val="0"/>
          <c:tx>
            <c:strRef>
              <c:f>'2018 Primary - dropoff summary'!$C$13</c:f>
              <c:strCache>
                <c:ptCount val="1"/>
                <c:pt idx="0">
                  <c:v>Election Day</c:v>
                </c:pt>
              </c:strCache>
            </c:strRef>
          </c:tx>
          <c:spPr>
            <a:ln w="28575" cap="rnd">
              <a:solidFill>
                <a:schemeClr val="accent1"/>
              </a:solidFill>
              <a:round/>
            </a:ln>
            <a:effectLst/>
          </c:spPr>
          <c:marker>
            <c:symbol val="none"/>
          </c:marker>
          <c:cat>
            <c:strRef>
              <c:f>'2018 Primary - dropoff summary'!$A$2:$A$11</c:f>
              <c:strCache>
                <c:ptCount val="10"/>
                <c:pt idx="0">
                  <c:v>Governor</c:v>
                </c:pt>
                <c:pt idx="1">
                  <c:v>Lt Governor</c:v>
                </c:pt>
                <c:pt idx="2">
                  <c:v>Secretary Of State</c:v>
                </c:pt>
                <c:pt idx="3">
                  <c:v>Attorney General</c:v>
                </c:pt>
                <c:pt idx="4">
                  <c:v>Agriculture</c:v>
                </c:pt>
                <c:pt idx="5">
                  <c:v>Insurance</c:v>
                </c:pt>
                <c:pt idx="6">
                  <c:v>Education</c:v>
                </c:pt>
                <c:pt idx="7">
                  <c:v>Labor</c:v>
                </c:pt>
                <c:pt idx="8">
                  <c:v>PSC 3</c:v>
                </c:pt>
                <c:pt idx="9">
                  <c:v>PSC 5</c:v>
                </c:pt>
              </c:strCache>
            </c:strRef>
          </c:cat>
          <c:val>
            <c:numRef>
              <c:f>'2018 Primary - dropoff summary'!$C$14:$C$23</c:f>
              <c:numCache>
                <c:formatCode>0.0%</c:formatCode>
                <c:ptCount val="10"/>
                <c:pt idx="0">
                  <c:v>1</c:v>
                </c:pt>
                <c:pt idx="1">
                  <c:v>0.90613120211152476</c:v>
                </c:pt>
                <c:pt idx="2">
                  <c:v>0.92350893261636036</c:v>
                </c:pt>
                <c:pt idx="3">
                  <c:v>0.82024463747562493</c:v>
                </c:pt>
                <c:pt idx="4">
                  <c:v>0.80034322125706636</c:v>
                </c:pt>
                <c:pt idx="5">
                  <c:v>0.86410013984912049</c:v>
                </c:pt>
                <c:pt idx="6">
                  <c:v>0.84892601784553567</c:v>
                </c:pt>
                <c:pt idx="7">
                  <c:v>0.81764462565738938</c:v>
                </c:pt>
                <c:pt idx="8">
                  <c:v>0.85323967381669918</c:v>
                </c:pt>
                <c:pt idx="9">
                  <c:v>0.83384545687328882</c:v>
                </c:pt>
              </c:numCache>
            </c:numRef>
          </c:val>
          <c:smooth val="0"/>
        </c:ser>
        <c:ser>
          <c:idx val="1"/>
          <c:order val="1"/>
          <c:tx>
            <c:strRef>
              <c:f>'2018 Primary - dropoff summary'!$D$13</c:f>
              <c:strCache>
                <c:ptCount val="1"/>
                <c:pt idx="0">
                  <c:v>Absentee by Mail</c:v>
                </c:pt>
              </c:strCache>
            </c:strRef>
          </c:tx>
          <c:spPr>
            <a:ln w="28575" cap="rnd">
              <a:solidFill>
                <a:schemeClr val="accent2"/>
              </a:solidFill>
              <a:round/>
            </a:ln>
            <a:effectLst/>
          </c:spPr>
          <c:marker>
            <c:symbol val="none"/>
          </c:marker>
          <c:cat>
            <c:strRef>
              <c:f>'2018 Primary - dropoff summary'!$A$2:$A$11</c:f>
              <c:strCache>
                <c:ptCount val="10"/>
                <c:pt idx="0">
                  <c:v>Governor</c:v>
                </c:pt>
                <c:pt idx="1">
                  <c:v>Lt Governor</c:v>
                </c:pt>
                <c:pt idx="2">
                  <c:v>Secretary Of State</c:v>
                </c:pt>
                <c:pt idx="3">
                  <c:v>Attorney General</c:v>
                </c:pt>
                <c:pt idx="4">
                  <c:v>Agriculture</c:v>
                </c:pt>
                <c:pt idx="5">
                  <c:v>Insurance</c:v>
                </c:pt>
                <c:pt idx="6">
                  <c:v>Education</c:v>
                </c:pt>
                <c:pt idx="7">
                  <c:v>Labor</c:v>
                </c:pt>
                <c:pt idx="8">
                  <c:v>PSC 3</c:v>
                </c:pt>
                <c:pt idx="9">
                  <c:v>PSC 5</c:v>
                </c:pt>
              </c:strCache>
            </c:strRef>
          </c:cat>
          <c:val>
            <c:numRef>
              <c:f>'2018 Primary - dropoff summary'!$D$14:$D$23</c:f>
              <c:numCache>
                <c:formatCode>0.0%</c:formatCode>
                <c:ptCount val="10"/>
                <c:pt idx="0">
                  <c:v>1</c:v>
                </c:pt>
                <c:pt idx="1">
                  <c:v>0.90598421576890664</c:v>
                </c:pt>
                <c:pt idx="2">
                  <c:v>0.93625009577810125</c:v>
                </c:pt>
                <c:pt idx="3">
                  <c:v>0.77825453988200133</c:v>
                </c:pt>
                <c:pt idx="4">
                  <c:v>0.76913646463872498</c:v>
                </c:pt>
                <c:pt idx="5">
                  <c:v>0.88590912573749137</c:v>
                </c:pt>
                <c:pt idx="6">
                  <c:v>0.88054555206497587</c:v>
                </c:pt>
                <c:pt idx="7">
                  <c:v>0.85932112481802159</c:v>
                </c:pt>
                <c:pt idx="8">
                  <c:v>0.89334150639797716</c:v>
                </c:pt>
                <c:pt idx="9">
                  <c:v>0.86437820856639336</c:v>
                </c:pt>
              </c:numCache>
            </c:numRef>
          </c:val>
          <c:smooth val="0"/>
        </c:ser>
        <c:ser>
          <c:idx val="2"/>
          <c:order val="2"/>
          <c:tx>
            <c:strRef>
              <c:f>'2018 Primary - dropoff summary'!$E$13</c:f>
              <c:strCache>
                <c:ptCount val="1"/>
                <c:pt idx="0">
                  <c:v>Advance in Person</c:v>
                </c:pt>
              </c:strCache>
            </c:strRef>
          </c:tx>
          <c:spPr>
            <a:ln w="28575" cap="rnd">
              <a:solidFill>
                <a:schemeClr val="accent3"/>
              </a:solidFill>
              <a:round/>
            </a:ln>
            <a:effectLst/>
          </c:spPr>
          <c:marker>
            <c:symbol val="none"/>
          </c:marker>
          <c:cat>
            <c:strRef>
              <c:f>'2018 Primary - dropoff summary'!$A$2:$A$11</c:f>
              <c:strCache>
                <c:ptCount val="10"/>
                <c:pt idx="0">
                  <c:v>Governor</c:v>
                </c:pt>
                <c:pt idx="1">
                  <c:v>Lt Governor</c:v>
                </c:pt>
                <c:pt idx="2">
                  <c:v>Secretary Of State</c:v>
                </c:pt>
                <c:pt idx="3">
                  <c:v>Attorney General</c:v>
                </c:pt>
                <c:pt idx="4">
                  <c:v>Agriculture</c:v>
                </c:pt>
                <c:pt idx="5">
                  <c:v>Insurance</c:v>
                </c:pt>
                <c:pt idx="6">
                  <c:v>Education</c:v>
                </c:pt>
                <c:pt idx="7">
                  <c:v>Labor</c:v>
                </c:pt>
                <c:pt idx="8">
                  <c:v>PSC 3</c:v>
                </c:pt>
                <c:pt idx="9">
                  <c:v>PSC 5</c:v>
                </c:pt>
              </c:strCache>
            </c:strRef>
          </c:cat>
          <c:val>
            <c:numRef>
              <c:f>'2018 Primary - dropoff summary'!$E$14:$E$23</c:f>
              <c:numCache>
                <c:formatCode>0.0%</c:formatCode>
                <c:ptCount val="10"/>
                <c:pt idx="0">
                  <c:v>1</c:v>
                </c:pt>
                <c:pt idx="1">
                  <c:v>0.91697759807346402</c:v>
                </c:pt>
                <c:pt idx="2">
                  <c:v>0.93662202137622452</c:v>
                </c:pt>
                <c:pt idx="3">
                  <c:v>0.83075173551753356</c:v>
                </c:pt>
                <c:pt idx="4">
                  <c:v>0.80843156783755254</c:v>
                </c:pt>
                <c:pt idx="5">
                  <c:v>0.88582004132538539</c:v>
                </c:pt>
                <c:pt idx="6">
                  <c:v>0.87450758870835876</c:v>
                </c:pt>
                <c:pt idx="7">
                  <c:v>0.84290407456407668</c:v>
                </c:pt>
                <c:pt idx="8">
                  <c:v>0.8785583683905398</c:v>
                </c:pt>
                <c:pt idx="9">
                  <c:v>0.85932273936763237</c:v>
                </c:pt>
              </c:numCache>
            </c:numRef>
          </c:val>
          <c:smooth val="0"/>
        </c:ser>
        <c:ser>
          <c:idx val="3"/>
          <c:order val="3"/>
          <c:tx>
            <c:strRef>
              <c:f>'2018 Primary - dropoff summary'!$G$13</c:f>
              <c:strCache>
                <c:ptCount val="1"/>
                <c:pt idx="0">
                  <c:v>Total Votes</c:v>
                </c:pt>
              </c:strCache>
            </c:strRef>
          </c:tx>
          <c:spPr>
            <a:ln w="28575" cap="rnd">
              <a:solidFill>
                <a:schemeClr val="accent4"/>
              </a:solidFill>
              <a:round/>
            </a:ln>
            <a:effectLst/>
          </c:spPr>
          <c:marker>
            <c:symbol val="none"/>
          </c:marker>
          <c:cat>
            <c:strRef>
              <c:f>'2018 Primary - dropoff summary'!$A$2:$A$11</c:f>
              <c:strCache>
                <c:ptCount val="10"/>
                <c:pt idx="0">
                  <c:v>Governor</c:v>
                </c:pt>
                <c:pt idx="1">
                  <c:v>Lt Governor</c:v>
                </c:pt>
                <c:pt idx="2">
                  <c:v>Secretary Of State</c:v>
                </c:pt>
                <c:pt idx="3">
                  <c:v>Attorney General</c:v>
                </c:pt>
                <c:pt idx="4">
                  <c:v>Agriculture</c:v>
                </c:pt>
                <c:pt idx="5">
                  <c:v>Insurance</c:v>
                </c:pt>
                <c:pt idx="6">
                  <c:v>Education</c:v>
                </c:pt>
                <c:pt idx="7">
                  <c:v>Labor</c:v>
                </c:pt>
                <c:pt idx="8">
                  <c:v>PSC 3</c:v>
                </c:pt>
                <c:pt idx="9">
                  <c:v>PSC 5</c:v>
                </c:pt>
              </c:strCache>
            </c:strRef>
          </c:cat>
          <c:val>
            <c:numRef>
              <c:f>'2018 Primary - dropoff summary'!$G$14:$G$23</c:f>
              <c:numCache>
                <c:formatCode>0.0%</c:formatCode>
                <c:ptCount val="10"/>
                <c:pt idx="0">
                  <c:v>1</c:v>
                </c:pt>
                <c:pt idx="1">
                  <c:v>0.90871914233573359</c:v>
                </c:pt>
                <c:pt idx="2">
                  <c:v>0.92689460609019458</c:v>
                </c:pt>
                <c:pt idx="3">
                  <c:v>0.82167904606288356</c:v>
                </c:pt>
                <c:pt idx="4">
                  <c:v>0.80143724700003061</c:v>
                </c:pt>
                <c:pt idx="5">
                  <c:v>0.86988032549735272</c:v>
                </c:pt>
                <c:pt idx="6">
                  <c:v>0.85586095202751267</c:v>
                </c:pt>
                <c:pt idx="7">
                  <c:v>0.82472540439461062</c:v>
                </c:pt>
                <c:pt idx="8">
                  <c:v>0.86035032220058405</c:v>
                </c:pt>
                <c:pt idx="9">
                  <c:v>0.8407390526564209</c:v>
                </c:pt>
              </c:numCache>
            </c:numRef>
          </c:val>
          <c:smooth val="0"/>
        </c:ser>
        <c:dLbls>
          <c:showLegendKey val="0"/>
          <c:showVal val="0"/>
          <c:showCatName val="0"/>
          <c:showSerName val="0"/>
          <c:showPercent val="0"/>
          <c:showBubbleSize val="0"/>
        </c:dLbls>
        <c:smooth val="0"/>
        <c:axId val="476039424"/>
        <c:axId val="476039984"/>
      </c:lineChart>
      <c:catAx>
        <c:axId val="476039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039984"/>
        <c:crosses val="autoZero"/>
        <c:auto val="1"/>
        <c:lblAlgn val="ctr"/>
        <c:lblOffset val="100"/>
        <c:noMultiLvlLbl val="0"/>
      </c:catAx>
      <c:valAx>
        <c:axId val="476039984"/>
        <c:scaling>
          <c:orientation val="minMax"/>
          <c:max val="1"/>
          <c:min val="0.70000000000000007"/>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039424"/>
        <c:crosses val="autoZero"/>
        <c:crossBetween val="between"/>
        <c:majorUnit val="0.1"/>
      </c:valAx>
      <c:spPr>
        <a:noFill/>
        <a:ln>
          <a:noFill/>
        </a:ln>
        <a:effectLst/>
      </c:spPr>
    </c:plotArea>
    <c:legend>
      <c:legendPos val="b"/>
      <c:layout>
        <c:manualLayout>
          <c:xMode val="edge"/>
          <c:yMode val="edge"/>
          <c:x val="0.72222222222222221"/>
          <c:y val="1.300816095737229E-2"/>
          <c:w val="0.2638888888888889"/>
          <c:h val="0.342267345199213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2014 LT/G dropoff vs % of</a:t>
            </a:r>
            <a:r>
              <a:rPr lang="en-US" baseline="0"/>
              <a:t> Dems in the county</a:t>
            </a:r>
            <a:endParaRPr lang="en-US"/>
          </a:p>
          <a:p>
            <a:pPr>
              <a:defRPr/>
            </a:pPr>
            <a:r>
              <a:rPr lang="en-US"/>
              <a:t>(bubble size is</a:t>
            </a:r>
            <a:r>
              <a:rPr lang="en-US" baseline="0"/>
              <a:t> district size)</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bubbleChart>
        <c:varyColors val="0"/>
        <c:ser>
          <c:idx val="0"/>
          <c:order val="0"/>
          <c:tx>
            <c:strRef>
              <c:f>'LG 2014'!$Q$4</c:f>
              <c:strCache>
                <c:ptCount val="1"/>
                <c:pt idx="0">
                  <c:v>LT/G dropoff</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trendline>
            <c:spPr>
              <a:ln w="9525" cap="rnd">
                <a:solidFill>
                  <a:schemeClr val="accent1"/>
                </a:solidFill>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rendlineLbl>
          </c:trendline>
          <c:xVal>
            <c:numRef>
              <c:f>'LG 2014'!$P$5:$P$163</c:f>
              <c:numCache>
                <c:formatCode>0.0%</c:formatCode>
                <c:ptCount val="159"/>
                <c:pt idx="0">
                  <c:v>0.63240585994549592</c:v>
                </c:pt>
                <c:pt idx="1">
                  <c:v>0.77038914920788648</c:v>
                </c:pt>
                <c:pt idx="2">
                  <c:v>0.41463803824944268</c:v>
                </c:pt>
                <c:pt idx="3">
                  <c:v>0.42954012260033803</c:v>
                </c:pt>
                <c:pt idx="4">
                  <c:v>0.52829804263988944</c:v>
                </c:pt>
                <c:pt idx="5">
                  <c:v>0.21466470817470548</c:v>
                </c:pt>
                <c:pt idx="6">
                  <c:v>0.82697834219018418</c:v>
                </c:pt>
                <c:pt idx="7">
                  <c:v>0.49279525184879552</c:v>
                </c:pt>
                <c:pt idx="8">
                  <c:v>0.17730245713275589</c:v>
                </c:pt>
                <c:pt idx="9">
                  <c:v>0.62255456411545385</c:v>
                </c:pt>
                <c:pt idx="10">
                  <c:v>0.58993367147873588</c:v>
                </c:pt>
                <c:pt idx="11">
                  <c:v>0.5767306382279016</c:v>
                </c:pt>
                <c:pt idx="12">
                  <c:v>0.5132936878316755</c:v>
                </c:pt>
                <c:pt idx="13">
                  <c:v>0.19157865924591136</c:v>
                </c:pt>
                <c:pt idx="14">
                  <c:v>0.26160963467679077</c:v>
                </c:pt>
                <c:pt idx="15">
                  <c:v>0.29333075904677847</c:v>
                </c:pt>
                <c:pt idx="16">
                  <c:v>0.38383270409939219</c:v>
                </c:pt>
                <c:pt idx="17">
                  <c:v>0.2729278200747895</c:v>
                </c:pt>
                <c:pt idx="18">
                  <c:v>0.35758079847908747</c:v>
                </c:pt>
                <c:pt idx="19">
                  <c:v>0.64849624060150379</c:v>
                </c:pt>
                <c:pt idx="20">
                  <c:v>0.49879441174384798</c:v>
                </c:pt>
                <c:pt idx="21">
                  <c:v>0.3029617125757692</c:v>
                </c:pt>
                <c:pt idx="22">
                  <c:v>0.66605606202607137</c:v>
                </c:pt>
                <c:pt idx="23">
                  <c:v>0.24672815107597718</c:v>
                </c:pt>
                <c:pt idx="24">
                  <c:v>0.58048248090022958</c:v>
                </c:pt>
                <c:pt idx="25">
                  <c:v>0.2075931731104145</c:v>
                </c:pt>
                <c:pt idx="26">
                  <c:v>0.42695255560257678</c:v>
                </c:pt>
                <c:pt idx="27">
                  <c:v>0.32427708135644007</c:v>
                </c:pt>
                <c:pt idx="28">
                  <c:v>0.32379214292575159</c:v>
                </c:pt>
                <c:pt idx="29">
                  <c:v>0.28561479042674431</c:v>
                </c:pt>
                <c:pt idx="30">
                  <c:v>0.38717506546592578</c:v>
                </c:pt>
                <c:pt idx="31">
                  <c:v>0.3665448445269906</c:v>
                </c:pt>
                <c:pt idx="32">
                  <c:v>0.23254081569309082</c:v>
                </c:pt>
                <c:pt idx="33">
                  <c:v>0.3534719214667244</c:v>
                </c:pt>
                <c:pt idx="34">
                  <c:v>0.24058908045977012</c:v>
                </c:pt>
                <c:pt idx="35">
                  <c:v>0.2639598022530189</c:v>
                </c:pt>
                <c:pt idx="36">
                  <c:v>0.18355222013758599</c:v>
                </c:pt>
                <c:pt idx="37">
                  <c:v>0.23282988871224167</c:v>
                </c:pt>
                <c:pt idx="38">
                  <c:v>0.38031997514756133</c:v>
                </c:pt>
                <c:pt idx="39">
                  <c:v>0.60658871149089277</c:v>
                </c:pt>
                <c:pt idx="40">
                  <c:v>0.31444410224822911</c:v>
                </c:pt>
                <c:pt idx="41">
                  <c:v>0.39736432689667794</c:v>
                </c:pt>
                <c:pt idx="42">
                  <c:v>0.24213075060532688</c:v>
                </c:pt>
                <c:pt idx="43">
                  <c:v>0.27623901322106509</c:v>
                </c:pt>
                <c:pt idx="44">
                  <c:v>0.50633152432638295</c:v>
                </c:pt>
                <c:pt idx="45">
                  <c:v>0.31718528995756717</c:v>
                </c:pt>
                <c:pt idx="46">
                  <c:v>0.29379027533684826</c:v>
                </c:pt>
                <c:pt idx="47">
                  <c:v>0.17630597014925373</c:v>
                </c:pt>
                <c:pt idx="48">
                  <c:v>0.27899371069182388</c:v>
                </c:pt>
                <c:pt idx="49">
                  <c:v>0.33655138702187459</c:v>
                </c:pt>
                <c:pt idx="50">
                  <c:v>0.26783906882591091</c:v>
                </c:pt>
                <c:pt idx="51">
                  <c:v>0.25050847457627118</c:v>
                </c:pt>
                <c:pt idx="52">
                  <c:v>0.29874843554443054</c:v>
                </c:pt>
                <c:pt idx="53">
                  <c:v>0.54313578394598649</c:v>
                </c:pt>
                <c:pt idx="54">
                  <c:v>0.18599115946956818</c:v>
                </c:pt>
                <c:pt idx="55">
                  <c:v>0.31239669421487604</c:v>
                </c:pt>
                <c:pt idx="56">
                  <c:v>0.27086431994711618</c:v>
                </c:pt>
                <c:pt idx="57">
                  <c:v>0.30262390670553935</c:v>
                </c:pt>
                <c:pt idx="58">
                  <c:v>0.38440560307425314</c:v>
                </c:pt>
                <c:pt idx="59">
                  <c:v>0.21444429933394279</c:v>
                </c:pt>
                <c:pt idx="60">
                  <c:v>0.20559672885254279</c:v>
                </c:pt>
                <c:pt idx="61">
                  <c:v>0.48556031504767166</c:v>
                </c:pt>
                <c:pt idx="62">
                  <c:v>0.2861788617886179</c:v>
                </c:pt>
                <c:pt idx="63">
                  <c:v>0.24771371769383699</c:v>
                </c:pt>
                <c:pt idx="64">
                  <c:v>0.21047996477322764</c:v>
                </c:pt>
                <c:pt idx="65">
                  <c:v>0.22363847045191193</c:v>
                </c:pt>
                <c:pt idx="66">
                  <c:v>0.34690991373214536</c:v>
                </c:pt>
                <c:pt idx="67">
                  <c:v>0.18486627527723418</c:v>
                </c:pt>
                <c:pt idx="68">
                  <c:v>0.28159139083645851</c:v>
                </c:pt>
                <c:pt idx="69">
                  <c:v>0.20947952989797236</c:v>
                </c:pt>
                <c:pt idx="70">
                  <c:v>0.44091885638737399</c:v>
                </c:pt>
                <c:pt idx="71">
                  <c:v>0.14607358594179023</c:v>
                </c:pt>
                <c:pt idx="72">
                  <c:v>0.22410436137071651</c:v>
                </c:pt>
                <c:pt idx="73">
                  <c:v>0.50144828761288129</c:v>
                </c:pt>
                <c:pt idx="74">
                  <c:v>0.29003243880861102</c:v>
                </c:pt>
                <c:pt idx="75">
                  <c:v>0.36659436008676788</c:v>
                </c:pt>
                <c:pt idx="76">
                  <c:v>0.46214745175655614</c:v>
                </c:pt>
                <c:pt idx="77">
                  <c:v>0.37968540829986613</c:v>
                </c:pt>
                <c:pt idx="78">
                  <c:v>0.28860880663688576</c:v>
                </c:pt>
                <c:pt idx="79">
                  <c:v>0.34355357964126937</c:v>
                </c:pt>
                <c:pt idx="80">
                  <c:v>0.32263347527022601</c:v>
                </c:pt>
                <c:pt idx="81">
                  <c:v>0.51281203504711526</c:v>
                </c:pt>
                <c:pt idx="82">
                  <c:v>0.36774461028192373</c:v>
                </c:pt>
                <c:pt idx="83">
                  <c:v>0.35655253837072021</c:v>
                </c:pt>
                <c:pt idx="84">
                  <c:v>0.47923840388900141</c:v>
                </c:pt>
                <c:pt idx="85">
                  <c:v>0.27030162412993042</c:v>
                </c:pt>
                <c:pt idx="86">
                  <c:v>0.25499092558983666</c:v>
                </c:pt>
                <c:pt idx="87">
                  <c:v>0.29746434231378766</c:v>
                </c:pt>
                <c:pt idx="88">
                  <c:v>0.17822203317737134</c:v>
                </c:pt>
                <c:pt idx="89">
                  <c:v>0.37518684603886399</c:v>
                </c:pt>
                <c:pt idx="90">
                  <c:v>0.36744932771422839</c:v>
                </c:pt>
                <c:pt idx="91">
                  <c:v>0.23941866394696584</c:v>
                </c:pt>
                <c:pt idx="92">
                  <c:v>0.34346688141735454</c:v>
                </c:pt>
                <c:pt idx="93">
                  <c:v>0.19167559842800999</c:v>
                </c:pt>
                <c:pt idx="94">
                  <c:v>0.34534836890857834</c:v>
                </c:pt>
                <c:pt idx="95">
                  <c:v>0.23454978910691363</c:v>
                </c:pt>
                <c:pt idx="96">
                  <c:v>0.17299794661190965</c:v>
                </c:pt>
                <c:pt idx="97">
                  <c:v>0.53849567339693805</c:v>
                </c:pt>
                <c:pt idx="98">
                  <c:v>0.28554502369668244</c:v>
                </c:pt>
                <c:pt idx="99">
                  <c:v>0.45540715208961652</c:v>
                </c:pt>
                <c:pt idx="100">
                  <c:v>0.14420858329487771</c:v>
                </c:pt>
                <c:pt idx="101">
                  <c:v>0.43289027886369558</c:v>
                </c:pt>
                <c:pt idx="102">
                  <c:v>0.25</c:v>
                </c:pt>
                <c:pt idx="103">
                  <c:v>0.19052419354838709</c:v>
                </c:pt>
                <c:pt idx="104">
                  <c:v>0.24179174484052532</c:v>
                </c:pt>
                <c:pt idx="105">
                  <c:v>0.34868606951116132</c:v>
                </c:pt>
                <c:pt idx="106">
                  <c:v>0.42439165701042875</c:v>
                </c:pt>
                <c:pt idx="107">
                  <c:v>0.44033031433137987</c:v>
                </c:pt>
                <c:pt idx="108">
                  <c:v>0.31824853228962818</c:v>
                </c:pt>
                <c:pt idx="109">
                  <c:v>0.3110359187922957</c:v>
                </c:pt>
                <c:pt idx="110">
                  <c:v>0.65492021276595747</c:v>
                </c:pt>
                <c:pt idx="111">
                  <c:v>0.27041499330655955</c:v>
                </c:pt>
                <c:pt idx="112">
                  <c:v>0.47820593809222994</c:v>
                </c:pt>
                <c:pt idx="113">
                  <c:v>0.34698275862068967</c:v>
                </c:pt>
                <c:pt idx="114">
                  <c:v>0.28012326656394454</c:v>
                </c:pt>
                <c:pt idx="115">
                  <c:v>0.39144736842105265</c:v>
                </c:pt>
                <c:pt idx="116">
                  <c:v>0.43324692158133504</c:v>
                </c:pt>
                <c:pt idx="117">
                  <c:v>0.54587438423645318</c:v>
                </c:pt>
                <c:pt idx="118">
                  <c:v>0.33745318352059928</c:v>
                </c:pt>
                <c:pt idx="119">
                  <c:v>0.54804023586541795</c:v>
                </c:pt>
                <c:pt idx="120">
                  <c:v>0.4941101560012735</c:v>
                </c:pt>
                <c:pt idx="121">
                  <c:v>0.49981378026070761</c:v>
                </c:pt>
                <c:pt idx="122">
                  <c:v>0.44094779711218068</c:v>
                </c:pt>
                <c:pt idx="123">
                  <c:v>0.77939949958298582</c:v>
                </c:pt>
                <c:pt idx="124">
                  <c:v>0.32720039781203381</c:v>
                </c:pt>
                <c:pt idx="125">
                  <c:v>0.25796049979846836</c:v>
                </c:pt>
                <c:pt idx="126">
                  <c:v>0.20054694621695535</c:v>
                </c:pt>
                <c:pt idx="127">
                  <c:v>0.34553191489361701</c:v>
                </c:pt>
                <c:pt idx="128">
                  <c:v>0.36441828881846988</c:v>
                </c:pt>
                <c:pt idx="129">
                  <c:v>0.30719517449375267</c:v>
                </c:pt>
                <c:pt idx="130">
                  <c:v>0.33202443280977312</c:v>
                </c:pt>
                <c:pt idx="131">
                  <c:v>0.27439824945295405</c:v>
                </c:pt>
                <c:pt idx="132">
                  <c:v>0.4086687306501548</c:v>
                </c:pt>
                <c:pt idx="133">
                  <c:v>0.34388087482550023</c:v>
                </c:pt>
                <c:pt idx="134">
                  <c:v>0.32454545454545453</c:v>
                </c:pt>
                <c:pt idx="135">
                  <c:v>0.3994764397905759</c:v>
                </c:pt>
                <c:pt idx="136">
                  <c:v>0.43921389396709326</c:v>
                </c:pt>
                <c:pt idx="137">
                  <c:v>0.47785547785547783</c:v>
                </c:pt>
                <c:pt idx="138">
                  <c:v>0.62179785747554728</c:v>
                </c:pt>
                <c:pt idx="139">
                  <c:v>0.37918994413407819</c:v>
                </c:pt>
                <c:pt idx="140">
                  <c:v>0.52407932011331448</c:v>
                </c:pt>
                <c:pt idx="141">
                  <c:v>0.32620320855614976</c:v>
                </c:pt>
                <c:pt idx="142">
                  <c:v>0.34705159705159705</c:v>
                </c:pt>
                <c:pt idx="143">
                  <c:v>0.3798140770252324</c:v>
                </c:pt>
                <c:pt idx="144">
                  <c:v>0.52669552669552666</c:v>
                </c:pt>
                <c:pt idx="145">
                  <c:v>0.26157082748948107</c:v>
                </c:pt>
                <c:pt idx="146">
                  <c:v>0.34845890410958902</c:v>
                </c:pt>
                <c:pt idx="147">
                  <c:v>0.53265993265993261</c:v>
                </c:pt>
                <c:pt idx="148">
                  <c:v>0.5644383184011027</c:v>
                </c:pt>
                <c:pt idx="149">
                  <c:v>0.39573617588274485</c:v>
                </c:pt>
                <c:pt idx="150">
                  <c:v>0.63201320132013206</c:v>
                </c:pt>
                <c:pt idx="151">
                  <c:v>0.2722222222222222</c:v>
                </c:pt>
                <c:pt idx="152">
                  <c:v>0.48634984833164813</c:v>
                </c:pt>
                <c:pt idx="153">
                  <c:v>0.21508828250401285</c:v>
                </c:pt>
                <c:pt idx="154">
                  <c:v>0.16983523447401774</c:v>
                </c:pt>
                <c:pt idx="155">
                  <c:v>0.57849462365591398</c:v>
                </c:pt>
                <c:pt idx="156">
                  <c:v>0.45945945945945948</c:v>
                </c:pt>
                <c:pt idx="157">
                  <c:v>0.52107925801011801</c:v>
                </c:pt>
                <c:pt idx="158">
                  <c:v>0.59605026929982041</c:v>
                </c:pt>
              </c:numCache>
            </c:numRef>
          </c:xVal>
          <c:yVal>
            <c:numRef>
              <c:f>'LG 2014'!$Q$5:$Q$163</c:f>
              <c:numCache>
                <c:formatCode>0.0%</c:formatCode>
                <c:ptCount val="159"/>
                <c:pt idx="0">
                  <c:v>0.9861142478582291</c:v>
                </c:pt>
                <c:pt idx="1">
                  <c:v>0.98778478819212012</c:v>
                </c:pt>
                <c:pt idx="2">
                  <c:v>0.98482224568813803</c:v>
                </c:pt>
                <c:pt idx="3">
                  <c:v>0.99284579097399162</c:v>
                </c:pt>
                <c:pt idx="4">
                  <c:v>0.9980935749108637</c:v>
                </c:pt>
                <c:pt idx="5">
                  <c:v>0.9919362091189784</c:v>
                </c:pt>
                <c:pt idx="6">
                  <c:v>0.99955046799492675</c:v>
                </c:pt>
                <c:pt idx="7">
                  <c:v>1.0000158694893198</c:v>
                </c:pt>
                <c:pt idx="8">
                  <c:v>0.99259324730422482</c:v>
                </c:pt>
                <c:pt idx="9">
                  <c:v>0.99325541451971011</c:v>
                </c:pt>
                <c:pt idx="10">
                  <c:v>0.99292820912992585</c:v>
                </c:pt>
                <c:pt idx="11">
                  <c:v>0.98750322989828754</c:v>
                </c:pt>
                <c:pt idx="12">
                  <c:v>0.99949331982186196</c:v>
                </c:pt>
                <c:pt idx="13">
                  <c:v>0.99235875094090009</c:v>
                </c:pt>
                <c:pt idx="14">
                  <c:v>1.0009302793352275</c:v>
                </c:pt>
                <c:pt idx="15">
                  <c:v>0.9993380406001765</c:v>
                </c:pt>
                <c:pt idx="16">
                  <c:v>0.99461804160976786</c:v>
                </c:pt>
                <c:pt idx="17">
                  <c:v>0.99531893142503569</c:v>
                </c:pt>
                <c:pt idx="18">
                  <c:v>0.99222908745247151</c:v>
                </c:pt>
                <c:pt idx="19">
                  <c:v>0.98229949874686717</c:v>
                </c:pt>
                <c:pt idx="20">
                  <c:v>0.99684419544713143</c:v>
                </c:pt>
                <c:pt idx="21">
                  <c:v>0.99597176398373355</c:v>
                </c:pt>
                <c:pt idx="22">
                  <c:v>0.99497316179602968</c:v>
                </c:pt>
                <c:pt idx="23">
                  <c:v>0.9939393939393939</c:v>
                </c:pt>
                <c:pt idx="24">
                  <c:v>0.99725264385984724</c:v>
                </c:pt>
                <c:pt idx="25">
                  <c:v>0.99419482178102869</c:v>
                </c:pt>
                <c:pt idx="26">
                  <c:v>1.0017868058494381</c:v>
                </c:pt>
                <c:pt idx="27">
                  <c:v>1.0010487938870298</c:v>
                </c:pt>
                <c:pt idx="28">
                  <c:v>0.99274805494188834</c:v>
                </c:pt>
                <c:pt idx="29">
                  <c:v>0.98499430163353174</c:v>
                </c:pt>
                <c:pt idx="30">
                  <c:v>0.99252730408124157</c:v>
                </c:pt>
                <c:pt idx="31">
                  <c:v>0.98969504523395846</c:v>
                </c:pt>
                <c:pt idx="32">
                  <c:v>0.99658575951331552</c:v>
                </c:pt>
                <c:pt idx="33">
                  <c:v>0.99451421971993648</c:v>
                </c:pt>
                <c:pt idx="34">
                  <c:v>0.98426724137931032</c:v>
                </c:pt>
                <c:pt idx="35">
                  <c:v>0.99173352783856061</c:v>
                </c:pt>
                <c:pt idx="36">
                  <c:v>0.99455909943714826</c:v>
                </c:pt>
                <c:pt idx="37">
                  <c:v>1.0027027027027027</c:v>
                </c:pt>
                <c:pt idx="38">
                  <c:v>0.98967070518794653</c:v>
                </c:pt>
                <c:pt idx="39">
                  <c:v>1.0026984483921746</c:v>
                </c:pt>
                <c:pt idx="40">
                  <c:v>1.0036957191253464</c:v>
                </c:pt>
                <c:pt idx="41">
                  <c:v>1.0001830328543975</c:v>
                </c:pt>
                <c:pt idx="42">
                  <c:v>0.98237288135593215</c:v>
                </c:pt>
                <c:pt idx="43">
                  <c:v>0.98345520348622495</c:v>
                </c:pt>
                <c:pt idx="44">
                  <c:v>0.99238312862991529</c:v>
                </c:pt>
                <c:pt idx="45">
                  <c:v>0.99104196133899103</c:v>
                </c:pt>
                <c:pt idx="46">
                  <c:v>0.99746143331380588</c:v>
                </c:pt>
                <c:pt idx="47">
                  <c:v>0.99170812603648428</c:v>
                </c:pt>
                <c:pt idx="48">
                  <c:v>0.9967295597484277</c:v>
                </c:pt>
                <c:pt idx="49">
                  <c:v>0.99413418061835512</c:v>
                </c:pt>
                <c:pt idx="50">
                  <c:v>0.99658400809716596</c:v>
                </c:pt>
                <c:pt idx="51">
                  <c:v>1.0005649717514125</c:v>
                </c:pt>
                <c:pt idx="52">
                  <c:v>0.99374217772215268</c:v>
                </c:pt>
                <c:pt idx="53">
                  <c:v>0.989247311827957</c:v>
                </c:pt>
                <c:pt idx="54">
                  <c:v>0.99659979598775927</c:v>
                </c:pt>
                <c:pt idx="55">
                  <c:v>0.99684447783621333</c:v>
                </c:pt>
                <c:pt idx="56">
                  <c:v>0.97868120971740213</c:v>
                </c:pt>
                <c:pt idx="57">
                  <c:v>0.99486880466472305</c:v>
                </c:pt>
                <c:pt idx="58">
                  <c:v>0.99776868724432877</c:v>
                </c:pt>
                <c:pt idx="59">
                  <c:v>0.99569021810108393</c:v>
                </c:pt>
                <c:pt idx="60">
                  <c:v>0.98913876820853563</c:v>
                </c:pt>
                <c:pt idx="61">
                  <c:v>0.99654552991571088</c:v>
                </c:pt>
                <c:pt idx="62">
                  <c:v>0.99584462511291783</c:v>
                </c:pt>
                <c:pt idx="63">
                  <c:v>0.99363817097415508</c:v>
                </c:pt>
                <c:pt idx="64">
                  <c:v>0.99192719800381624</c:v>
                </c:pt>
                <c:pt idx="65">
                  <c:v>0.98855735805330247</c:v>
                </c:pt>
                <c:pt idx="66">
                  <c:v>0.99024183283835387</c:v>
                </c:pt>
                <c:pt idx="67">
                  <c:v>0.99008480104370511</c:v>
                </c:pt>
                <c:pt idx="68">
                  <c:v>0.99853252894179034</c:v>
                </c:pt>
                <c:pt idx="69">
                  <c:v>0.98863489603512855</c:v>
                </c:pt>
                <c:pt idx="70">
                  <c:v>0.99438109403404396</c:v>
                </c:pt>
                <c:pt idx="71">
                  <c:v>0.99066447007138936</c:v>
                </c:pt>
                <c:pt idx="72">
                  <c:v>1</c:v>
                </c:pt>
                <c:pt idx="73">
                  <c:v>0.99591071732833536</c:v>
                </c:pt>
                <c:pt idx="74">
                  <c:v>0.98820406959598939</c:v>
                </c:pt>
                <c:pt idx="75">
                  <c:v>0.99439624005784522</c:v>
                </c:pt>
                <c:pt idx="76">
                  <c:v>0.98664027709054924</c:v>
                </c:pt>
                <c:pt idx="77">
                  <c:v>1.0048527443105757</c:v>
                </c:pt>
                <c:pt idx="78">
                  <c:v>0.99872367581365662</c:v>
                </c:pt>
                <c:pt idx="79">
                  <c:v>0.99233481526904799</c:v>
                </c:pt>
                <c:pt idx="80">
                  <c:v>0.99344906649197506</c:v>
                </c:pt>
                <c:pt idx="81">
                  <c:v>0.97867416101835014</c:v>
                </c:pt>
                <c:pt idx="82">
                  <c:v>0.98072139303482586</c:v>
                </c:pt>
                <c:pt idx="83">
                  <c:v>0.98248720975993709</c:v>
                </c:pt>
                <c:pt idx="84">
                  <c:v>1.0044561474579705</c:v>
                </c:pt>
                <c:pt idx="85">
                  <c:v>0.99806651198762564</c:v>
                </c:pt>
                <c:pt idx="86">
                  <c:v>0.98661524500907438</c:v>
                </c:pt>
                <c:pt idx="87">
                  <c:v>0.99540412044374005</c:v>
                </c:pt>
                <c:pt idx="88">
                  <c:v>0.99851127179923438</c:v>
                </c:pt>
                <c:pt idx="89">
                  <c:v>0.9959427717275251</c:v>
                </c:pt>
                <c:pt idx="90">
                  <c:v>0.98394541440899053</c:v>
                </c:pt>
                <c:pt idx="91">
                  <c:v>0.99362570117287097</c:v>
                </c:pt>
                <c:pt idx="92">
                  <c:v>0.98651097241795849</c:v>
                </c:pt>
                <c:pt idx="93">
                  <c:v>0.99821364773133259</c:v>
                </c:pt>
                <c:pt idx="94">
                  <c:v>0.99295207410390651</c:v>
                </c:pt>
                <c:pt idx="95">
                  <c:v>0.97762699431505595</c:v>
                </c:pt>
                <c:pt idx="96">
                  <c:v>1.0097535934291582</c:v>
                </c:pt>
                <c:pt idx="97">
                  <c:v>0.99467495007765694</c:v>
                </c:pt>
                <c:pt idx="98">
                  <c:v>0.98554502369668251</c:v>
                </c:pt>
                <c:pt idx="99">
                  <c:v>0.99375269280482548</c:v>
                </c:pt>
                <c:pt idx="100">
                  <c:v>0.99192431933548686</c:v>
                </c:pt>
                <c:pt idx="101">
                  <c:v>0.99218139171227526</c:v>
                </c:pt>
                <c:pt idx="102">
                  <c:v>0.96740395809080326</c:v>
                </c:pt>
                <c:pt idx="103">
                  <c:v>0.9956317204301075</c:v>
                </c:pt>
                <c:pt idx="104">
                  <c:v>0.9892120075046904</c:v>
                </c:pt>
                <c:pt idx="105">
                  <c:v>0.99208816049731563</c:v>
                </c:pt>
                <c:pt idx="106">
                  <c:v>1.0020278099652375</c:v>
                </c:pt>
                <c:pt idx="107">
                  <c:v>0.99547149706979221</c:v>
                </c:pt>
                <c:pt idx="108">
                  <c:v>0.99633072407045009</c:v>
                </c:pt>
                <c:pt idx="109">
                  <c:v>0.99505465903175427</c:v>
                </c:pt>
                <c:pt idx="110">
                  <c:v>0.96642287234042556</c:v>
                </c:pt>
                <c:pt idx="111">
                  <c:v>0.98192771084337349</c:v>
                </c:pt>
                <c:pt idx="112">
                  <c:v>0.998104864181933</c:v>
                </c:pt>
                <c:pt idx="113">
                  <c:v>0.98830049261083741</c:v>
                </c:pt>
                <c:pt idx="114">
                  <c:v>0.99476117103235751</c:v>
                </c:pt>
                <c:pt idx="115">
                  <c:v>0.99483082706766912</c:v>
                </c:pt>
                <c:pt idx="116">
                  <c:v>0.98865845755022685</c:v>
                </c:pt>
                <c:pt idx="117">
                  <c:v>0.97536945812807885</c:v>
                </c:pt>
                <c:pt idx="118">
                  <c:v>1.0018726591760299</c:v>
                </c:pt>
                <c:pt idx="119">
                  <c:v>0.98543184183142563</c:v>
                </c:pt>
                <c:pt idx="120">
                  <c:v>0.98631009232728428</c:v>
                </c:pt>
                <c:pt idx="121">
                  <c:v>0.97579143389199252</c:v>
                </c:pt>
                <c:pt idx="122">
                  <c:v>0.97778600518326542</c:v>
                </c:pt>
                <c:pt idx="123">
                  <c:v>0.97539616346955793</c:v>
                </c:pt>
                <c:pt idx="124">
                  <c:v>0.99602187966185973</c:v>
                </c:pt>
                <c:pt idx="125">
                  <c:v>0.9903264812575574</c:v>
                </c:pt>
                <c:pt idx="126">
                  <c:v>0.98723792160437562</c:v>
                </c:pt>
                <c:pt idx="127">
                  <c:v>0.98</c:v>
                </c:pt>
                <c:pt idx="128">
                  <c:v>0.99592575826165686</c:v>
                </c:pt>
                <c:pt idx="129">
                  <c:v>0.99095217578629902</c:v>
                </c:pt>
                <c:pt idx="130">
                  <c:v>0.98734729493891793</c:v>
                </c:pt>
                <c:pt idx="131">
                  <c:v>0.98030634573304154</c:v>
                </c:pt>
                <c:pt idx="132">
                  <c:v>0.98098186643078289</c:v>
                </c:pt>
                <c:pt idx="133">
                  <c:v>0.99674267100977199</c:v>
                </c:pt>
                <c:pt idx="134">
                  <c:v>0.99863636363636366</c:v>
                </c:pt>
                <c:pt idx="135">
                  <c:v>0.99267015706806283</c:v>
                </c:pt>
                <c:pt idx="136">
                  <c:v>0.98765996343692875</c:v>
                </c:pt>
                <c:pt idx="137">
                  <c:v>0.97948717948717945</c:v>
                </c:pt>
                <c:pt idx="138">
                  <c:v>0.9715882626921285</c:v>
                </c:pt>
                <c:pt idx="139">
                  <c:v>0.99022346368715086</c:v>
                </c:pt>
                <c:pt idx="140">
                  <c:v>0.98536355051935787</c:v>
                </c:pt>
                <c:pt idx="141">
                  <c:v>0.99625668449197857</c:v>
                </c:pt>
                <c:pt idx="142">
                  <c:v>0.95577395577395574</c:v>
                </c:pt>
                <c:pt idx="143">
                  <c:v>1.00066401062417</c:v>
                </c:pt>
                <c:pt idx="144">
                  <c:v>1</c:v>
                </c:pt>
                <c:pt idx="145">
                  <c:v>0.99158485273492281</c:v>
                </c:pt>
                <c:pt idx="146">
                  <c:v>0.98972602739726023</c:v>
                </c:pt>
                <c:pt idx="147">
                  <c:v>0.99259259259259258</c:v>
                </c:pt>
                <c:pt idx="148">
                  <c:v>1.0006891798759476</c:v>
                </c:pt>
                <c:pt idx="149">
                  <c:v>0.97668221185876081</c:v>
                </c:pt>
                <c:pt idx="150">
                  <c:v>0.94884488448844884</c:v>
                </c:pt>
                <c:pt idx="151">
                  <c:v>0.99761904761904763</c:v>
                </c:pt>
                <c:pt idx="152">
                  <c:v>0.967644084934277</c:v>
                </c:pt>
                <c:pt idx="153">
                  <c:v>0.9887640449438202</c:v>
                </c:pt>
                <c:pt idx="154">
                  <c:v>0.98732572877059566</c:v>
                </c:pt>
                <c:pt idx="155">
                  <c:v>0.99247311827956985</c:v>
                </c:pt>
                <c:pt idx="156">
                  <c:v>0.96911196911196906</c:v>
                </c:pt>
                <c:pt idx="157">
                  <c:v>0.98988195615514329</c:v>
                </c:pt>
                <c:pt idx="158">
                  <c:v>0.99102333931777375</c:v>
                </c:pt>
              </c:numCache>
            </c:numRef>
          </c:yVal>
          <c:bubbleSize>
            <c:numRef>
              <c:f>'LG 2014'!$B$5:$B$163</c:f>
              <c:numCache>
                <c:formatCode>_(* #,##0_);_(* \(#,##0\);_(* "-"??_);_(@_)</c:formatCode>
                <c:ptCount val="159"/>
                <c:pt idx="0">
                  <c:v>561266</c:v>
                </c:pt>
                <c:pt idx="1">
                  <c:v>404094</c:v>
                </c:pt>
                <c:pt idx="2">
                  <c:v>402020</c:v>
                </c:pt>
                <c:pt idx="3">
                  <c:v>396271</c:v>
                </c:pt>
                <c:pt idx="4">
                  <c:v>137064</c:v>
                </c:pt>
                <c:pt idx="5">
                  <c:v>129454</c:v>
                </c:pt>
                <c:pt idx="6">
                  <c:v>129300</c:v>
                </c:pt>
                <c:pt idx="7">
                  <c:v>120143</c:v>
                </c:pt>
                <c:pt idx="8">
                  <c:v>108531</c:v>
                </c:pt>
                <c:pt idx="9">
                  <c:v>101480</c:v>
                </c:pt>
                <c:pt idx="10">
                  <c:v>100438</c:v>
                </c:pt>
                <c:pt idx="11">
                  <c:v>83577</c:v>
                </c:pt>
                <c:pt idx="12">
                  <c:v>83031</c:v>
                </c:pt>
                <c:pt idx="13">
                  <c:v>78875</c:v>
                </c:pt>
                <c:pt idx="14">
                  <c:v>76166</c:v>
                </c:pt>
                <c:pt idx="15">
                  <c:v>76088</c:v>
                </c:pt>
                <c:pt idx="16">
                  <c:v>74802</c:v>
                </c:pt>
                <c:pt idx="17">
                  <c:v>73344</c:v>
                </c:pt>
                <c:pt idx="18">
                  <c:v>69748</c:v>
                </c:pt>
                <c:pt idx="19">
                  <c:v>56321</c:v>
                </c:pt>
                <c:pt idx="20">
                  <c:v>56306</c:v>
                </c:pt>
                <c:pt idx="21">
                  <c:v>55637</c:v>
                </c:pt>
                <c:pt idx="22">
                  <c:v>50484</c:v>
                </c:pt>
                <c:pt idx="23">
                  <c:v>49542</c:v>
                </c:pt>
                <c:pt idx="24">
                  <c:v>48942</c:v>
                </c:pt>
                <c:pt idx="25">
                  <c:v>48279</c:v>
                </c:pt>
                <c:pt idx="26">
                  <c:v>47342</c:v>
                </c:pt>
                <c:pt idx="27">
                  <c:v>45099</c:v>
                </c:pt>
                <c:pt idx="28">
                  <c:v>44591</c:v>
                </c:pt>
                <c:pt idx="29">
                  <c:v>37642</c:v>
                </c:pt>
                <c:pt idx="30">
                  <c:v>34506</c:v>
                </c:pt>
                <c:pt idx="31">
                  <c:v>34206</c:v>
                </c:pt>
                <c:pt idx="32">
                  <c:v>33841</c:v>
                </c:pt>
                <c:pt idx="33">
                  <c:v>32691</c:v>
                </c:pt>
                <c:pt idx="34">
                  <c:v>32326</c:v>
                </c:pt>
                <c:pt idx="35">
                  <c:v>30526</c:v>
                </c:pt>
                <c:pt idx="36">
                  <c:v>30365</c:v>
                </c:pt>
                <c:pt idx="37">
                  <c:v>28696</c:v>
                </c:pt>
                <c:pt idx="38">
                  <c:v>26493</c:v>
                </c:pt>
                <c:pt idx="39">
                  <c:v>25233</c:v>
                </c:pt>
                <c:pt idx="40">
                  <c:v>25128</c:v>
                </c:pt>
                <c:pt idx="41">
                  <c:v>24397</c:v>
                </c:pt>
                <c:pt idx="42">
                  <c:v>23726</c:v>
                </c:pt>
                <c:pt idx="43">
                  <c:v>22526</c:v>
                </c:pt>
                <c:pt idx="44">
                  <c:v>20626</c:v>
                </c:pt>
                <c:pt idx="45">
                  <c:v>19509</c:v>
                </c:pt>
                <c:pt idx="46">
                  <c:v>19475</c:v>
                </c:pt>
                <c:pt idx="47">
                  <c:v>19274</c:v>
                </c:pt>
                <c:pt idx="48">
                  <c:v>19039</c:v>
                </c:pt>
                <c:pt idx="49">
                  <c:v>18848</c:v>
                </c:pt>
                <c:pt idx="50">
                  <c:v>18166</c:v>
                </c:pt>
                <c:pt idx="51">
                  <c:v>18071</c:v>
                </c:pt>
                <c:pt idx="52">
                  <c:v>17958</c:v>
                </c:pt>
                <c:pt idx="53">
                  <c:v>17530</c:v>
                </c:pt>
                <c:pt idx="54">
                  <c:v>16594</c:v>
                </c:pt>
                <c:pt idx="55">
                  <c:v>16449</c:v>
                </c:pt>
                <c:pt idx="56">
                  <c:v>16126</c:v>
                </c:pt>
                <c:pt idx="57">
                  <c:v>15447</c:v>
                </c:pt>
                <c:pt idx="58">
                  <c:v>15072</c:v>
                </c:pt>
                <c:pt idx="59">
                  <c:v>14880</c:v>
                </c:pt>
                <c:pt idx="60">
                  <c:v>14832</c:v>
                </c:pt>
                <c:pt idx="61">
                  <c:v>14506</c:v>
                </c:pt>
                <c:pt idx="62">
                  <c:v>14370</c:v>
                </c:pt>
                <c:pt idx="63">
                  <c:v>14334</c:v>
                </c:pt>
                <c:pt idx="64">
                  <c:v>13959</c:v>
                </c:pt>
                <c:pt idx="65">
                  <c:v>13954</c:v>
                </c:pt>
                <c:pt idx="66">
                  <c:v>13879</c:v>
                </c:pt>
                <c:pt idx="67">
                  <c:v>13818</c:v>
                </c:pt>
                <c:pt idx="68">
                  <c:v>13648</c:v>
                </c:pt>
                <c:pt idx="69">
                  <c:v>13583</c:v>
                </c:pt>
                <c:pt idx="70">
                  <c:v>13452</c:v>
                </c:pt>
                <c:pt idx="71">
                  <c:v>13300</c:v>
                </c:pt>
                <c:pt idx="72">
                  <c:v>12903</c:v>
                </c:pt>
                <c:pt idx="73">
                  <c:v>12530</c:v>
                </c:pt>
                <c:pt idx="74">
                  <c:v>12344</c:v>
                </c:pt>
                <c:pt idx="75">
                  <c:v>12244</c:v>
                </c:pt>
                <c:pt idx="76">
                  <c:v>12175</c:v>
                </c:pt>
                <c:pt idx="77">
                  <c:v>12097</c:v>
                </c:pt>
                <c:pt idx="78">
                  <c:v>11484</c:v>
                </c:pt>
                <c:pt idx="79">
                  <c:v>11427</c:v>
                </c:pt>
                <c:pt idx="80">
                  <c:v>11109</c:v>
                </c:pt>
                <c:pt idx="81">
                  <c:v>10967</c:v>
                </c:pt>
                <c:pt idx="82">
                  <c:v>10895</c:v>
                </c:pt>
                <c:pt idx="83">
                  <c:v>10867</c:v>
                </c:pt>
                <c:pt idx="84">
                  <c:v>10861</c:v>
                </c:pt>
                <c:pt idx="85">
                  <c:v>10826</c:v>
                </c:pt>
                <c:pt idx="86">
                  <c:v>10682</c:v>
                </c:pt>
                <c:pt idx="87">
                  <c:v>10626</c:v>
                </c:pt>
                <c:pt idx="88">
                  <c:v>10606</c:v>
                </c:pt>
                <c:pt idx="89">
                  <c:v>10420</c:v>
                </c:pt>
                <c:pt idx="90">
                  <c:v>10246</c:v>
                </c:pt>
                <c:pt idx="91">
                  <c:v>10192</c:v>
                </c:pt>
                <c:pt idx="92">
                  <c:v>10170</c:v>
                </c:pt>
                <c:pt idx="93">
                  <c:v>10157</c:v>
                </c:pt>
                <c:pt idx="94">
                  <c:v>9686</c:v>
                </c:pt>
                <c:pt idx="95">
                  <c:v>9452</c:v>
                </c:pt>
                <c:pt idx="96">
                  <c:v>9316</c:v>
                </c:pt>
                <c:pt idx="97">
                  <c:v>9312</c:v>
                </c:pt>
                <c:pt idx="98">
                  <c:v>9102</c:v>
                </c:pt>
                <c:pt idx="99">
                  <c:v>8799</c:v>
                </c:pt>
                <c:pt idx="100">
                  <c:v>8256</c:v>
                </c:pt>
                <c:pt idx="101">
                  <c:v>8223</c:v>
                </c:pt>
                <c:pt idx="102">
                  <c:v>8161</c:v>
                </c:pt>
                <c:pt idx="103">
                  <c:v>8160</c:v>
                </c:pt>
                <c:pt idx="104">
                  <c:v>8085</c:v>
                </c:pt>
                <c:pt idx="105">
                  <c:v>7831</c:v>
                </c:pt>
                <c:pt idx="106">
                  <c:v>7791</c:v>
                </c:pt>
                <c:pt idx="107">
                  <c:v>7702</c:v>
                </c:pt>
                <c:pt idx="108">
                  <c:v>7608</c:v>
                </c:pt>
                <c:pt idx="109">
                  <c:v>7488</c:v>
                </c:pt>
                <c:pt idx="110">
                  <c:v>6941</c:v>
                </c:pt>
                <c:pt idx="111">
                  <c:v>6892</c:v>
                </c:pt>
                <c:pt idx="112">
                  <c:v>6584</c:v>
                </c:pt>
                <c:pt idx="113">
                  <c:v>6483</c:v>
                </c:pt>
                <c:pt idx="114">
                  <c:v>6004</c:v>
                </c:pt>
                <c:pt idx="115">
                  <c:v>5897</c:v>
                </c:pt>
                <c:pt idx="116">
                  <c:v>5874</c:v>
                </c:pt>
                <c:pt idx="117">
                  <c:v>5811</c:v>
                </c:pt>
                <c:pt idx="118">
                  <c:v>5740</c:v>
                </c:pt>
                <c:pt idx="119">
                  <c:v>5386</c:v>
                </c:pt>
                <c:pt idx="120">
                  <c:v>5376</c:v>
                </c:pt>
                <c:pt idx="121">
                  <c:v>5370</c:v>
                </c:pt>
                <c:pt idx="122">
                  <c:v>5333</c:v>
                </c:pt>
                <c:pt idx="123">
                  <c:v>5322</c:v>
                </c:pt>
                <c:pt idx="124">
                  <c:v>5309</c:v>
                </c:pt>
                <c:pt idx="125">
                  <c:v>5147</c:v>
                </c:pt>
                <c:pt idx="126">
                  <c:v>5051</c:v>
                </c:pt>
                <c:pt idx="127">
                  <c:v>4946</c:v>
                </c:pt>
                <c:pt idx="128">
                  <c:v>4912</c:v>
                </c:pt>
                <c:pt idx="129">
                  <c:v>4696</c:v>
                </c:pt>
                <c:pt idx="130">
                  <c:v>4695</c:v>
                </c:pt>
                <c:pt idx="131">
                  <c:v>4691</c:v>
                </c:pt>
                <c:pt idx="132">
                  <c:v>4687</c:v>
                </c:pt>
                <c:pt idx="133">
                  <c:v>4586</c:v>
                </c:pt>
                <c:pt idx="134">
                  <c:v>4491</c:v>
                </c:pt>
                <c:pt idx="135">
                  <c:v>4431</c:v>
                </c:pt>
                <c:pt idx="136">
                  <c:v>4280</c:v>
                </c:pt>
                <c:pt idx="137">
                  <c:v>4267</c:v>
                </c:pt>
                <c:pt idx="138">
                  <c:v>4190</c:v>
                </c:pt>
                <c:pt idx="139">
                  <c:v>4149</c:v>
                </c:pt>
                <c:pt idx="140">
                  <c:v>3902</c:v>
                </c:pt>
                <c:pt idx="141">
                  <c:v>3899</c:v>
                </c:pt>
                <c:pt idx="142">
                  <c:v>3791</c:v>
                </c:pt>
                <c:pt idx="143">
                  <c:v>3719</c:v>
                </c:pt>
                <c:pt idx="144">
                  <c:v>3714</c:v>
                </c:pt>
                <c:pt idx="145">
                  <c:v>3606</c:v>
                </c:pt>
                <c:pt idx="146">
                  <c:v>3546</c:v>
                </c:pt>
                <c:pt idx="147">
                  <c:v>3152</c:v>
                </c:pt>
                <c:pt idx="148">
                  <c:v>2943</c:v>
                </c:pt>
                <c:pt idx="149">
                  <c:v>2863</c:v>
                </c:pt>
                <c:pt idx="150">
                  <c:v>2837</c:v>
                </c:pt>
                <c:pt idx="151">
                  <c:v>2235</c:v>
                </c:pt>
                <c:pt idx="152">
                  <c:v>2067</c:v>
                </c:pt>
                <c:pt idx="153">
                  <c:v>1793</c:v>
                </c:pt>
                <c:pt idx="154">
                  <c:v>1784</c:v>
                </c:pt>
                <c:pt idx="155">
                  <c:v>1734</c:v>
                </c:pt>
                <c:pt idx="156">
                  <c:v>1440</c:v>
                </c:pt>
                <c:pt idx="157">
                  <c:v>1380</c:v>
                </c:pt>
                <c:pt idx="158">
                  <c:v>1200</c:v>
                </c:pt>
              </c:numCache>
            </c:numRef>
          </c:bubbleSize>
          <c:bubble3D val="0"/>
        </c:ser>
        <c:dLbls>
          <c:showLegendKey val="0"/>
          <c:showVal val="0"/>
          <c:showCatName val="0"/>
          <c:showSerName val="0"/>
          <c:showPercent val="0"/>
          <c:showBubbleSize val="0"/>
        </c:dLbls>
        <c:bubbleScale val="100"/>
        <c:showNegBubbles val="0"/>
        <c:axId val="476042784"/>
        <c:axId val="476043344"/>
      </c:bubbleChart>
      <c:valAx>
        <c:axId val="476042784"/>
        <c:scaling>
          <c:orientation val="minMax"/>
        </c:scaling>
        <c:delete val="0"/>
        <c:axPos val="b"/>
        <c:majorGridlines>
          <c:spPr>
            <a:ln w="9525" cap="flat" cmpd="sng" algn="ctr">
              <a:solidFill>
                <a:schemeClr val="dk1">
                  <a:lumMod val="15000"/>
                  <a:lumOff val="85000"/>
                </a:schemeClr>
              </a:solidFill>
              <a:round/>
            </a:ln>
            <a:effectLst/>
          </c:spPr>
        </c:majorGridlines>
        <c:numFmt formatCode="0.0%"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crossAx val="476043344"/>
        <c:crosses val="autoZero"/>
        <c:crossBetween val="midCat"/>
      </c:valAx>
      <c:valAx>
        <c:axId val="476043344"/>
        <c:scaling>
          <c:orientation val="minMax"/>
        </c:scaling>
        <c:delete val="0"/>
        <c:axPos val="l"/>
        <c:majorGridlines>
          <c:spPr>
            <a:ln w="9525" cap="flat" cmpd="sng" algn="ctr">
              <a:solidFill>
                <a:schemeClr val="dk1">
                  <a:lumMod val="15000"/>
                  <a:lumOff val="85000"/>
                </a:schemeClr>
              </a:solidFill>
              <a:round/>
            </a:ln>
            <a:effectLst/>
          </c:spPr>
        </c:majorGridlines>
        <c:numFmt formatCode="0.0%"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crossAx val="476042784"/>
        <c:crosses val="autoZero"/>
        <c:crossBetween val="midCat"/>
      </c:valAx>
      <c:spPr>
        <a:gradFill>
          <a:gsLst>
            <a:gs pos="100000">
              <a:schemeClr val="lt1">
                <a:lumMod val="95000"/>
              </a:schemeClr>
            </a:gs>
            <a:gs pos="0">
              <a:schemeClr val="lt1">
                <a:alpha val="0"/>
              </a:schemeClr>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userShapes r:id="rId3"/>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2014 LG/G dropoff by mode</a:t>
            </a:r>
          </a:p>
          <a:p>
            <a:pPr>
              <a:defRPr/>
            </a:pPr>
            <a:r>
              <a:rPr lang="en-US"/>
              <a:t>(sorted by county</a:t>
            </a:r>
            <a:r>
              <a:rPr lang="en-US" baseline="0"/>
              <a:t> from largest to smallest registered voters)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'LG 2014'!$S$4</c:f>
              <c:strCache>
                <c:ptCount val="1"/>
                <c:pt idx="0">
                  <c:v>Election Day</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strRef>
              <c:f>'LG 2014'!$A$5:$A$163</c:f>
              <c:strCache>
                <c:ptCount val="159"/>
                <c:pt idx="0">
                  <c:v>Fulton</c:v>
                </c:pt>
                <c:pt idx="1">
                  <c:v>DeKalb</c:v>
                </c:pt>
                <c:pt idx="2">
                  <c:v>Cobb</c:v>
                </c:pt>
                <c:pt idx="3">
                  <c:v>Gwinnett</c:v>
                </c:pt>
                <c:pt idx="4">
                  <c:v>Chatham</c:v>
                </c:pt>
                <c:pt idx="5">
                  <c:v>Cherokee</c:v>
                </c:pt>
                <c:pt idx="6">
                  <c:v>Clayton</c:v>
                </c:pt>
                <c:pt idx="7">
                  <c:v>Henry</c:v>
                </c:pt>
                <c:pt idx="8">
                  <c:v>Forsyth</c:v>
                </c:pt>
                <c:pt idx="9">
                  <c:v>Richmond</c:v>
                </c:pt>
                <c:pt idx="10">
                  <c:v>Muscogee</c:v>
                </c:pt>
                <c:pt idx="11">
                  <c:v>Bibb</c:v>
                </c:pt>
                <c:pt idx="12">
                  <c:v>Douglas</c:v>
                </c:pt>
                <c:pt idx="13">
                  <c:v>Hall</c:v>
                </c:pt>
                <c:pt idx="14">
                  <c:v>Columbia</c:v>
                </c:pt>
                <c:pt idx="15">
                  <c:v>Paulding</c:v>
                </c:pt>
                <c:pt idx="16">
                  <c:v>Houston</c:v>
                </c:pt>
                <c:pt idx="17">
                  <c:v>Coweta</c:v>
                </c:pt>
                <c:pt idx="18">
                  <c:v>Fayette</c:v>
                </c:pt>
                <c:pt idx="19">
                  <c:v>Clarke</c:v>
                </c:pt>
                <c:pt idx="20">
                  <c:v>Newton</c:v>
                </c:pt>
                <c:pt idx="21">
                  <c:v>Carroll</c:v>
                </c:pt>
                <c:pt idx="22">
                  <c:v>Dougherty</c:v>
                </c:pt>
                <c:pt idx="23">
                  <c:v>Bartow</c:v>
                </c:pt>
                <c:pt idx="24">
                  <c:v>Rockdale</c:v>
                </c:pt>
                <c:pt idx="25">
                  <c:v>Walton</c:v>
                </c:pt>
                <c:pt idx="26">
                  <c:v>Lowndes</c:v>
                </c:pt>
                <c:pt idx="27">
                  <c:v>Glynn</c:v>
                </c:pt>
                <c:pt idx="28">
                  <c:v>Floyd</c:v>
                </c:pt>
                <c:pt idx="29">
                  <c:v>Whitfield</c:v>
                </c:pt>
                <c:pt idx="30">
                  <c:v>Troup</c:v>
                </c:pt>
                <c:pt idx="31">
                  <c:v>Spalding</c:v>
                </c:pt>
                <c:pt idx="32">
                  <c:v>Barrow</c:v>
                </c:pt>
                <c:pt idx="33">
                  <c:v>Bulloch</c:v>
                </c:pt>
                <c:pt idx="34">
                  <c:v>Catoosa</c:v>
                </c:pt>
                <c:pt idx="35">
                  <c:v>Walker</c:v>
                </c:pt>
                <c:pt idx="36">
                  <c:v>Jackson</c:v>
                </c:pt>
                <c:pt idx="37">
                  <c:v>Effingham</c:v>
                </c:pt>
                <c:pt idx="38">
                  <c:v>Laurens</c:v>
                </c:pt>
                <c:pt idx="39">
                  <c:v>Liberty</c:v>
                </c:pt>
                <c:pt idx="40">
                  <c:v>Camden</c:v>
                </c:pt>
                <c:pt idx="41">
                  <c:v>Thomas</c:v>
                </c:pt>
                <c:pt idx="42">
                  <c:v>Gordon</c:v>
                </c:pt>
                <c:pt idx="43">
                  <c:v>Oconee</c:v>
                </c:pt>
                <c:pt idx="44">
                  <c:v>Baldwin</c:v>
                </c:pt>
                <c:pt idx="45">
                  <c:v>Tift</c:v>
                </c:pt>
                <c:pt idx="46">
                  <c:v>Harris</c:v>
                </c:pt>
                <c:pt idx="47">
                  <c:v>Habersham</c:v>
                </c:pt>
                <c:pt idx="48">
                  <c:v>Bryan</c:v>
                </c:pt>
                <c:pt idx="49">
                  <c:v>Coffee</c:v>
                </c:pt>
                <c:pt idx="50">
                  <c:v>Colquitt</c:v>
                </c:pt>
                <c:pt idx="51">
                  <c:v>Lee</c:v>
                </c:pt>
                <c:pt idx="52">
                  <c:v>Polk</c:v>
                </c:pt>
                <c:pt idx="53">
                  <c:v>Sumter</c:v>
                </c:pt>
                <c:pt idx="54">
                  <c:v>Pickens</c:v>
                </c:pt>
                <c:pt idx="55">
                  <c:v>Ware</c:v>
                </c:pt>
                <c:pt idx="56">
                  <c:v>Murray</c:v>
                </c:pt>
                <c:pt idx="57">
                  <c:v>Monroe</c:v>
                </c:pt>
                <c:pt idx="58">
                  <c:v>Jones</c:v>
                </c:pt>
                <c:pt idx="59">
                  <c:v>Lumpkin</c:v>
                </c:pt>
                <c:pt idx="60">
                  <c:v>Gilmer</c:v>
                </c:pt>
                <c:pt idx="61">
                  <c:v>Peach</c:v>
                </c:pt>
                <c:pt idx="62">
                  <c:v>Toombs</c:v>
                </c:pt>
                <c:pt idx="63">
                  <c:v>Madison</c:v>
                </c:pt>
                <c:pt idx="64">
                  <c:v>Haralson</c:v>
                </c:pt>
                <c:pt idx="65">
                  <c:v>Fannin</c:v>
                </c:pt>
                <c:pt idx="66">
                  <c:v>Upson</c:v>
                </c:pt>
                <c:pt idx="67">
                  <c:v>White</c:v>
                </c:pt>
                <c:pt idx="68">
                  <c:v>Wayne</c:v>
                </c:pt>
                <c:pt idx="69">
                  <c:v>Union</c:v>
                </c:pt>
                <c:pt idx="70">
                  <c:v>Decatur</c:v>
                </c:pt>
                <c:pt idx="71">
                  <c:v>Dawson</c:v>
                </c:pt>
                <c:pt idx="72">
                  <c:v>Stephens</c:v>
                </c:pt>
                <c:pt idx="73">
                  <c:v>Burke</c:v>
                </c:pt>
                <c:pt idx="74">
                  <c:v>Hart</c:v>
                </c:pt>
                <c:pt idx="75">
                  <c:v>Grady</c:v>
                </c:pt>
                <c:pt idx="76">
                  <c:v>Meriwether</c:v>
                </c:pt>
                <c:pt idx="77">
                  <c:v>McDuffie</c:v>
                </c:pt>
                <c:pt idx="78">
                  <c:v>Putnam</c:v>
                </c:pt>
                <c:pt idx="79">
                  <c:v>Greene</c:v>
                </c:pt>
                <c:pt idx="80">
                  <c:v>Butts</c:v>
                </c:pt>
                <c:pt idx="81">
                  <c:v>Washington</c:v>
                </c:pt>
                <c:pt idx="82">
                  <c:v>Chattooga</c:v>
                </c:pt>
                <c:pt idx="83">
                  <c:v>Dodge</c:v>
                </c:pt>
                <c:pt idx="84">
                  <c:v>Mitchell</c:v>
                </c:pt>
                <c:pt idx="85">
                  <c:v>Worth</c:v>
                </c:pt>
                <c:pt idx="86">
                  <c:v>Appling</c:v>
                </c:pt>
                <c:pt idx="87">
                  <c:v>Morgan</c:v>
                </c:pt>
                <c:pt idx="88">
                  <c:v>Franklin</c:v>
                </c:pt>
                <c:pt idx="89">
                  <c:v>Elbert</c:v>
                </c:pt>
                <c:pt idx="90">
                  <c:v>Crisp</c:v>
                </c:pt>
                <c:pt idx="91">
                  <c:v>Berrien</c:v>
                </c:pt>
                <c:pt idx="92">
                  <c:v>Emanuel</c:v>
                </c:pt>
                <c:pt idx="93">
                  <c:v>Pike</c:v>
                </c:pt>
                <c:pt idx="94">
                  <c:v>Lamar</c:v>
                </c:pt>
                <c:pt idx="95">
                  <c:v>Rabun</c:v>
                </c:pt>
                <c:pt idx="96">
                  <c:v>Pierce</c:v>
                </c:pt>
                <c:pt idx="97">
                  <c:v>Jefferson</c:v>
                </c:pt>
                <c:pt idx="98">
                  <c:v>Tattnall</c:v>
                </c:pt>
                <c:pt idx="99">
                  <c:v>Brooks</c:v>
                </c:pt>
                <c:pt idx="100">
                  <c:v>Banks</c:v>
                </c:pt>
                <c:pt idx="101">
                  <c:v>McIntosh</c:v>
                </c:pt>
                <c:pt idx="102">
                  <c:v>Dade</c:v>
                </c:pt>
                <c:pt idx="103">
                  <c:v>Brantley</c:v>
                </c:pt>
                <c:pt idx="104">
                  <c:v>Towns</c:v>
                </c:pt>
                <c:pt idx="105">
                  <c:v>Cook</c:v>
                </c:pt>
                <c:pt idx="106">
                  <c:v>Ben Hill</c:v>
                </c:pt>
                <c:pt idx="107">
                  <c:v>Screven</c:v>
                </c:pt>
                <c:pt idx="108">
                  <c:v>Oglethorpe</c:v>
                </c:pt>
                <c:pt idx="109">
                  <c:v>Jasper</c:v>
                </c:pt>
                <c:pt idx="110">
                  <c:v>Macon</c:v>
                </c:pt>
                <c:pt idx="111">
                  <c:v>Jeff Davis</c:v>
                </c:pt>
                <c:pt idx="112">
                  <c:v>Early</c:v>
                </c:pt>
                <c:pt idx="113">
                  <c:v>Crawford</c:v>
                </c:pt>
                <c:pt idx="114">
                  <c:v>Bleckley</c:v>
                </c:pt>
                <c:pt idx="115">
                  <c:v>Long</c:v>
                </c:pt>
                <c:pt idx="116">
                  <c:v>Wilkes</c:v>
                </c:pt>
                <c:pt idx="117">
                  <c:v>Terrell</c:v>
                </c:pt>
                <c:pt idx="118">
                  <c:v>Lincoln</c:v>
                </c:pt>
                <c:pt idx="119">
                  <c:v>Twiggs</c:v>
                </c:pt>
                <c:pt idx="120">
                  <c:v>Wilkinson</c:v>
                </c:pt>
                <c:pt idx="121">
                  <c:v>Dooly</c:v>
                </c:pt>
                <c:pt idx="122">
                  <c:v>Telfair</c:v>
                </c:pt>
                <c:pt idx="123">
                  <c:v>Hancock</c:v>
                </c:pt>
                <c:pt idx="124">
                  <c:v>Charlton</c:v>
                </c:pt>
                <c:pt idx="125">
                  <c:v>Heard</c:v>
                </c:pt>
                <c:pt idx="126">
                  <c:v>Bacon</c:v>
                </c:pt>
                <c:pt idx="127">
                  <c:v>Pulaski</c:v>
                </c:pt>
                <c:pt idx="128">
                  <c:v>Seminole</c:v>
                </c:pt>
                <c:pt idx="129">
                  <c:v>Irwin</c:v>
                </c:pt>
                <c:pt idx="130">
                  <c:v>Johnson</c:v>
                </c:pt>
                <c:pt idx="131">
                  <c:v>Montgomery</c:v>
                </c:pt>
                <c:pt idx="132">
                  <c:v>Turner</c:v>
                </c:pt>
                <c:pt idx="133">
                  <c:v>Evans</c:v>
                </c:pt>
                <c:pt idx="134">
                  <c:v>Candler</c:v>
                </c:pt>
                <c:pt idx="135">
                  <c:v>Jenkins</c:v>
                </c:pt>
                <c:pt idx="136">
                  <c:v>Taylor</c:v>
                </c:pt>
                <c:pt idx="137">
                  <c:v>Marion</c:v>
                </c:pt>
                <c:pt idx="138">
                  <c:v>Talbot</c:v>
                </c:pt>
                <c:pt idx="139">
                  <c:v>Lanier</c:v>
                </c:pt>
                <c:pt idx="140">
                  <c:v>Randolph</c:v>
                </c:pt>
                <c:pt idx="141">
                  <c:v>Wilcox</c:v>
                </c:pt>
                <c:pt idx="142">
                  <c:v>Atkinson</c:v>
                </c:pt>
                <c:pt idx="143">
                  <c:v>Treutlen</c:v>
                </c:pt>
                <c:pt idx="144">
                  <c:v>Chattahoochee</c:v>
                </c:pt>
                <c:pt idx="145">
                  <c:v>Miller</c:v>
                </c:pt>
                <c:pt idx="146">
                  <c:v>Clinch</c:v>
                </c:pt>
                <c:pt idx="147">
                  <c:v>Warren</c:v>
                </c:pt>
                <c:pt idx="148">
                  <c:v>Calhoun</c:v>
                </c:pt>
                <c:pt idx="149">
                  <c:v>Wheeler</c:v>
                </c:pt>
                <c:pt idx="150">
                  <c:v>Stewart</c:v>
                </c:pt>
                <c:pt idx="151">
                  <c:v>Schley</c:v>
                </c:pt>
                <c:pt idx="152">
                  <c:v>Baker</c:v>
                </c:pt>
                <c:pt idx="153">
                  <c:v>Echols</c:v>
                </c:pt>
                <c:pt idx="154">
                  <c:v>Glascock</c:v>
                </c:pt>
                <c:pt idx="155">
                  <c:v>Clay</c:v>
                </c:pt>
                <c:pt idx="156">
                  <c:v>Webster</c:v>
                </c:pt>
                <c:pt idx="157">
                  <c:v>Quitman</c:v>
                </c:pt>
                <c:pt idx="158">
                  <c:v>Taliaferro</c:v>
                </c:pt>
              </c:strCache>
            </c:strRef>
          </c:cat>
          <c:val>
            <c:numRef>
              <c:f>'LG 2014'!$S$5:$S$163</c:f>
              <c:numCache>
                <c:formatCode>0.0%</c:formatCode>
                <c:ptCount val="159"/>
                <c:pt idx="0">
                  <c:v>0.98473738266415078</c:v>
                </c:pt>
                <c:pt idx="1">
                  <c:v>0.98554600544150384</c:v>
                </c:pt>
                <c:pt idx="2">
                  <c:v>0.98290980485316826</c:v>
                </c:pt>
                <c:pt idx="3">
                  <c:v>0.99242424242424243</c:v>
                </c:pt>
                <c:pt idx="4">
                  <c:v>0.9981435643564357</c:v>
                </c:pt>
                <c:pt idx="5">
                  <c:v>0.99174242238612142</c:v>
                </c:pt>
                <c:pt idx="6">
                  <c:v>1.0000288791983134</c:v>
                </c:pt>
                <c:pt idx="7">
                  <c:v>0.99880247069204586</c:v>
                </c:pt>
                <c:pt idx="8">
                  <c:v>0.99326505276225951</c:v>
                </c:pt>
                <c:pt idx="9">
                  <c:v>0.99343201332820708</c:v>
                </c:pt>
                <c:pt idx="10">
                  <c:v>0.99604758705189522</c:v>
                </c:pt>
                <c:pt idx="11">
                  <c:v>0.9883623995465004</c:v>
                </c:pt>
                <c:pt idx="12">
                  <c:v>1.0015220700152208</c:v>
                </c:pt>
                <c:pt idx="13">
                  <c:v>0.99347560146798963</c:v>
                </c:pt>
                <c:pt idx="14">
                  <c:v>1.000340986587861</c:v>
                </c:pt>
                <c:pt idx="15">
                  <c:v>0.9993374108053007</c:v>
                </c:pt>
                <c:pt idx="16">
                  <c:v>0.99383160275521742</c:v>
                </c:pt>
                <c:pt idx="17">
                  <c:v>0.9950487507617306</c:v>
                </c:pt>
                <c:pt idx="18">
                  <c:v>0.99146244359904445</c:v>
                </c:pt>
                <c:pt idx="19">
                  <c:v>0.98185673892554193</c:v>
                </c:pt>
                <c:pt idx="20">
                  <c:v>0.99795599374774557</c:v>
                </c:pt>
                <c:pt idx="21">
                  <c:v>0.9961703343812518</c:v>
                </c:pt>
                <c:pt idx="22">
                  <c:v>0.99498389893485262</c:v>
                </c:pt>
                <c:pt idx="23">
                  <c:v>0.99281822684497278</c:v>
                </c:pt>
                <c:pt idx="24">
                  <c:v>0.99869451697127942</c:v>
                </c:pt>
                <c:pt idx="25">
                  <c:v>0.99442628222305585</c:v>
                </c:pt>
                <c:pt idx="26">
                  <c:v>1.0009631380789774</c:v>
                </c:pt>
                <c:pt idx="27">
                  <c:v>1.0007470119521913</c:v>
                </c:pt>
                <c:pt idx="28">
                  <c:v>0.99078114004222384</c:v>
                </c:pt>
                <c:pt idx="29">
                  <c:v>0.98504291663125687</c:v>
                </c:pt>
                <c:pt idx="30">
                  <c:v>0.99397771755495334</c:v>
                </c:pt>
                <c:pt idx="31">
                  <c:v>0.99146939645979948</c:v>
                </c:pt>
                <c:pt idx="32">
                  <c:v>0.99522829341317365</c:v>
                </c:pt>
                <c:pt idx="33">
                  <c:v>0.99354838709677418</c:v>
                </c:pt>
                <c:pt idx="34">
                  <c:v>0.98314014752370915</c:v>
                </c:pt>
                <c:pt idx="35">
                  <c:v>0.99281822684497278</c:v>
                </c:pt>
                <c:pt idx="36">
                  <c:v>0.99423459244532808</c:v>
                </c:pt>
                <c:pt idx="37">
                  <c:v>1.0033794832661072</c:v>
                </c:pt>
                <c:pt idx="38">
                  <c:v>0.98834784741812831</c:v>
                </c:pt>
                <c:pt idx="39">
                  <c:v>1.0029609159099881</c:v>
                </c:pt>
                <c:pt idx="40">
                  <c:v>1.0057177249473368</c:v>
                </c:pt>
                <c:pt idx="41">
                  <c:v>1.0008564087924636</c:v>
                </c:pt>
                <c:pt idx="42">
                  <c:v>0.98363811357074105</c:v>
                </c:pt>
                <c:pt idx="43">
                  <c:v>0.98123220295107427</c:v>
                </c:pt>
                <c:pt idx="44">
                  <c:v>0.99398569570871265</c:v>
                </c:pt>
                <c:pt idx="45">
                  <c:v>0.98802873104549083</c:v>
                </c:pt>
                <c:pt idx="46">
                  <c:v>0.99838163895836396</c:v>
                </c:pt>
                <c:pt idx="47">
                  <c:v>0.99319920657410032</c:v>
                </c:pt>
                <c:pt idx="48">
                  <c:v>0.9962985811227637</c:v>
                </c:pt>
                <c:pt idx="49">
                  <c:v>0.98769931662870158</c:v>
                </c:pt>
                <c:pt idx="50">
                  <c:v>0.99551318003365119</c:v>
                </c:pt>
                <c:pt idx="51">
                  <c:v>1.0012313375404032</c:v>
                </c:pt>
                <c:pt idx="52">
                  <c:v>0.99515098082433329</c:v>
                </c:pt>
                <c:pt idx="53">
                  <c:v>0.99117155810069191</c:v>
                </c:pt>
                <c:pt idx="54">
                  <c:v>0.99781355595309085</c:v>
                </c:pt>
                <c:pt idx="55">
                  <c:v>0.99835988753514526</c:v>
                </c:pt>
                <c:pt idx="56">
                  <c:v>0.98065376917945302</c:v>
                </c:pt>
                <c:pt idx="57">
                  <c:v>0.99717862810791746</c:v>
                </c:pt>
                <c:pt idx="58">
                  <c:v>0.9978438982319966</c:v>
                </c:pt>
                <c:pt idx="59">
                  <c:v>0.99432334241598552</c:v>
                </c:pt>
                <c:pt idx="60">
                  <c:v>0.98825710754017304</c:v>
                </c:pt>
                <c:pt idx="61">
                  <c:v>0.99944629014396458</c:v>
                </c:pt>
                <c:pt idx="62">
                  <c:v>0.99880346993718216</c:v>
                </c:pt>
                <c:pt idx="63">
                  <c:v>0.9915492957746479</c:v>
                </c:pt>
                <c:pt idx="64">
                  <c:v>0.99137585238668269</c:v>
                </c:pt>
                <c:pt idx="65">
                  <c:v>0.98742884250474383</c:v>
                </c:pt>
                <c:pt idx="66">
                  <c:v>0.99481981981981982</c:v>
                </c:pt>
                <c:pt idx="67">
                  <c:v>0.98969280517380764</c:v>
                </c:pt>
                <c:pt idx="68">
                  <c:v>0.99866310160427807</c:v>
                </c:pt>
                <c:pt idx="69">
                  <c:v>0.98335854765506803</c:v>
                </c:pt>
                <c:pt idx="70">
                  <c:v>0.99736425935687933</c:v>
                </c:pt>
                <c:pt idx="71">
                  <c:v>0.99222728491021173</c:v>
                </c:pt>
                <c:pt idx="72">
                  <c:v>0.99909869310500221</c:v>
                </c:pt>
                <c:pt idx="73">
                  <c:v>0.99775840597758403</c:v>
                </c:pt>
                <c:pt idx="74">
                  <c:v>0.99378733572281963</c:v>
                </c:pt>
                <c:pt idx="75">
                  <c:v>1.002275960170697</c:v>
                </c:pt>
                <c:pt idx="76">
                  <c:v>0.9860843502462</c:v>
                </c:pt>
                <c:pt idx="77">
                  <c:v>1.0033185840707965</c:v>
                </c:pt>
                <c:pt idx="78">
                  <c:v>0.99594320486815413</c:v>
                </c:pt>
                <c:pt idx="79">
                  <c:v>0.98692810457516345</c:v>
                </c:pt>
                <c:pt idx="80">
                  <c:v>0.99438412579558222</c:v>
                </c:pt>
                <c:pt idx="81">
                  <c:v>0.97828673408685307</c:v>
                </c:pt>
                <c:pt idx="82">
                  <c:v>0.98284789644012949</c:v>
                </c:pt>
                <c:pt idx="83">
                  <c:v>0.98707847462968801</c:v>
                </c:pt>
                <c:pt idx="84">
                  <c:v>1.0085416007592534</c:v>
                </c:pt>
                <c:pt idx="85">
                  <c:v>1.0005186721991701</c:v>
                </c:pt>
                <c:pt idx="86">
                  <c:v>0.98430493273542596</c:v>
                </c:pt>
                <c:pt idx="87">
                  <c:v>0.99312242090784042</c:v>
                </c:pt>
                <c:pt idx="88">
                  <c:v>0.99854693403080497</c:v>
                </c:pt>
                <c:pt idx="89">
                  <c:v>1.0007616146230007</c:v>
                </c:pt>
                <c:pt idx="90">
                  <c:v>0.98473837209302328</c:v>
                </c:pt>
                <c:pt idx="91">
                  <c:v>0.99577248270561103</c:v>
                </c:pt>
                <c:pt idx="92">
                  <c:v>0.9871220604703248</c:v>
                </c:pt>
                <c:pt idx="93">
                  <c:v>0.99675675675675679</c:v>
                </c:pt>
                <c:pt idx="94">
                  <c:v>0.99835850295469464</c:v>
                </c:pt>
                <c:pt idx="95">
                  <c:v>0.97515886770652804</c:v>
                </c:pt>
                <c:pt idx="96">
                  <c:v>1.0072150072150072</c:v>
                </c:pt>
                <c:pt idx="97">
                  <c:v>0.99454603785691365</c:v>
                </c:pt>
                <c:pt idx="98">
                  <c:v>0.98558758314855877</c:v>
                </c:pt>
                <c:pt idx="99">
                  <c:v>0.99488054607508536</c:v>
                </c:pt>
                <c:pt idx="100">
                  <c:v>0.99191374663072773</c:v>
                </c:pt>
                <c:pt idx="101">
                  <c:v>0.99507389162561577</c:v>
                </c:pt>
                <c:pt idx="102">
                  <c:v>0.96802452912833992</c:v>
                </c:pt>
                <c:pt idx="103">
                  <c:v>0.99616490891658682</c:v>
                </c:pt>
                <c:pt idx="104">
                  <c:v>0.99359347699475831</c:v>
                </c:pt>
                <c:pt idx="105">
                  <c:v>0.9930885529157667</c:v>
                </c:pt>
                <c:pt idx="106">
                  <c:v>1.0048674959437534</c:v>
                </c:pt>
                <c:pt idx="107">
                  <c:v>0.99791579824927057</c:v>
                </c:pt>
                <c:pt idx="108">
                  <c:v>0.99822852081488045</c:v>
                </c:pt>
                <c:pt idx="109">
                  <c:v>0.99956616052060743</c:v>
                </c:pt>
                <c:pt idx="110">
                  <c:v>0.96814159292035395</c:v>
                </c:pt>
                <c:pt idx="111">
                  <c:v>0.98226051697921946</c:v>
                </c:pt>
                <c:pt idx="112">
                  <c:v>0.99720540288775039</c:v>
                </c:pt>
                <c:pt idx="113">
                  <c:v>0.99401794616151551</c:v>
                </c:pt>
                <c:pt idx="114">
                  <c:v>0.99784366576819405</c:v>
                </c:pt>
                <c:pt idx="115">
                  <c:v>0.99141016463851106</c:v>
                </c:pt>
                <c:pt idx="116">
                  <c:v>0.98679060665362039</c:v>
                </c:pt>
                <c:pt idx="117">
                  <c:v>0.98357180710121883</c:v>
                </c:pt>
                <c:pt idx="118">
                  <c:v>1.0071474983755686</c:v>
                </c:pt>
                <c:pt idx="119">
                  <c:v>0.98141891891891897</c:v>
                </c:pt>
                <c:pt idx="120">
                  <c:v>0.98742703188145486</c:v>
                </c:pt>
                <c:pt idx="121">
                  <c:v>0.98205272013460465</c:v>
                </c:pt>
                <c:pt idx="122">
                  <c:v>0.97504352872896116</c:v>
                </c:pt>
                <c:pt idx="123">
                  <c:v>0.98011137629276057</c:v>
                </c:pt>
                <c:pt idx="124">
                  <c:v>0.99437299035369775</c:v>
                </c:pt>
                <c:pt idx="125">
                  <c:v>0.99604966139954854</c:v>
                </c:pt>
                <c:pt idx="126">
                  <c:v>0.99512987012987009</c:v>
                </c:pt>
                <c:pt idx="127">
                  <c:v>0.97630799605133267</c:v>
                </c:pt>
                <c:pt idx="128">
                  <c:v>0.99399038461538458</c:v>
                </c:pt>
                <c:pt idx="129">
                  <c:v>0.9916666666666667</c:v>
                </c:pt>
                <c:pt idx="130">
                  <c:v>0.99362606232294615</c:v>
                </c:pt>
                <c:pt idx="131">
                  <c:v>0.98265895953757221</c:v>
                </c:pt>
                <c:pt idx="132">
                  <c:v>0.98063973063973064</c:v>
                </c:pt>
                <c:pt idx="133">
                  <c:v>0.99728997289972898</c:v>
                </c:pt>
                <c:pt idx="134">
                  <c:v>0.99761526232114472</c:v>
                </c:pt>
                <c:pt idx="135">
                  <c:v>0.99257195914577534</c:v>
                </c:pt>
                <c:pt idx="136">
                  <c:v>0.99028452463566963</c:v>
                </c:pt>
                <c:pt idx="137">
                  <c:v>0.97640791476407918</c:v>
                </c:pt>
                <c:pt idx="138">
                  <c:v>0.97229219143576828</c:v>
                </c:pt>
                <c:pt idx="139">
                  <c:v>0.99540229885057474</c:v>
                </c:pt>
                <c:pt idx="140">
                  <c:v>0.98976982097186705</c:v>
                </c:pt>
                <c:pt idx="141">
                  <c:v>0.98984375000000002</c:v>
                </c:pt>
                <c:pt idx="142">
                  <c:v>0.95463137996219283</c:v>
                </c:pt>
                <c:pt idx="143">
                  <c:v>0.99903567984570874</c:v>
                </c:pt>
                <c:pt idx="144">
                  <c:v>0.99790356394129975</c:v>
                </c:pt>
                <c:pt idx="145">
                  <c:v>0.98932764140875129</c:v>
                </c:pt>
                <c:pt idx="146">
                  <c:v>0.99096774193548387</c:v>
                </c:pt>
                <c:pt idx="147">
                  <c:v>1</c:v>
                </c:pt>
                <c:pt idx="148">
                  <c:v>1.0038461538461538</c:v>
                </c:pt>
                <c:pt idx="149">
                  <c:v>0.98123044838373308</c:v>
                </c:pt>
                <c:pt idx="150">
                  <c:v>0.95668316831683164</c:v>
                </c:pt>
                <c:pt idx="151">
                  <c:v>0.99495798319327733</c:v>
                </c:pt>
                <c:pt idx="152">
                  <c:v>0.96596434359805505</c:v>
                </c:pt>
                <c:pt idx="153">
                  <c:v>0.9889196675900277</c:v>
                </c:pt>
                <c:pt idx="154">
                  <c:v>0.99261992619926198</c:v>
                </c:pt>
                <c:pt idx="155">
                  <c:v>0.99328859060402686</c:v>
                </c:pt>
                <c:pt idx="156">
                  <c:v>0.96713615023474175</c:v>
                </c:pt>
                <c:pt idx="157">
                  <c:v>1</c:v>
                </c:pt>
                <c:pt idx="158">
                  <c:v>1.0032258064516129</c:v>
                </c:pt>
              </c:numCache>
            </c:numRef>
          </c:val>
          <c:smooth val="0"/>
        </c:ser>
        <c:ser>
          <c:idx val="1"/>
          <c:order val="1"/>
          <c:tx>
            <c:strRef>
              <c:f>'LG 2014'!$T$4</c:f>
              <c:strCache>
                <c:ptCount val="1"/>
                <c:pt idx="0">
                  <c:v>Absentee by Mail</c:v>
                </c:pt>
              </c:strCache>
            </c:strRef>
          </c:tx>
          <c:spPr>
            <a:ln w="28575" cap="rnd">
              <a:solidFill>
                <a:schemeClr val="accent2"/>
              </a:solidFill>
              <a:round/>
            </a:ln>
            <a:effectLst/>
          </c:spPr>
          <c:marker>
            <c:symbol val="none"/>
          </c:marker>
          <c:trendline>
            <c:spPr>
              <a:ln w="19050" cap="rnd">
                <a:solidFill>
                  <a:schemeClr val="accent2"/>
                </a:solidFill>
                <a:prstDash val="sysDot"/>
              </a:ln>
              <a:effectLst/>
            </c:spPr>
            <c:trendlineType val="linear"/>
            <c:dispRSqr val="0"/>
            <c:dispEq val="0"/>
          </c:trendline>
          <c:cat>
            <c:strRef>
              <c:f>'LG 2014'!$A$5:$A$163</c:f>
              <c:strCache>
                <c:ptCount val="159"/>
                <c:pt idx="0">
                  <c:v>Fulton</c:v>
                </c:pt>
                <c:pt idx="1">
                  <c:v>DeKalb</c:v>
                </c:pt>
                <c:pt idx="2">
                  <c:v>Cobb</c:v>
                </c:pt>
                <c:pt idx="3">
                  <c:v>Gwinnett</c:v>
                </c:pt>
                <c:pt idx="4">
                  <c:v>Chatham</c:v>
                </c:pt>
                <c:pt idx="5">
                  <c:v>Cherokee</c:v>
                </c:pt>
                <c:pt idx="6">
                  <c:v>Clayton</c:v>
                </c:pt>
                <c:pt idx="7">
                  <c:v>Henry</c:v>
                </c:pt>
                <c:pt idx="8">
                  <c:v>Forsyth</c:v>
                </c:pt>
                <c:pt idx="9">
                  <c:v>Richmond</c:v>
                </c:pt>
                <c:pt idx="10">
                  <c:v>Muscogee</c:v>
                </c:pt>
                <c:pt idx="11">
                  <c:v>Bibb</c:v>
                </c:pt>
                <c:pt idx="12">
                  <c:v>Douglas</c:v>
                </c:pt>
                <c:pt idx="13">
                  <c:v>Hall</c:v>
                </c:pt>
                <c:pt idx="14">
                  <c:v>Columbia</c:v>
                </c:pt>
                <c:pt idx="15">
                  <c:v>Paulding</c:v>
                </c:pt>
                <c:pt idx="16">
                  <c:v>Houston</c:v>
                </c:pt>
                <c:pt idx="17">
                  <c:v>Coweta</c:v>
                </c:pt>
                <c:pt idx="18">
                  <c:v>Fayette</c:v>
                </c:pt>
                <c:pt idx="19">
                  <c:v>Clarke</c:v>
                </c:pt>
                <c:pt idx="20">
                  <c:v>Newton</c:v>
                </c:pt>
                <c:pt idx="21">
                  <c:v>Carroll</c:v>
                </c:pt>
                <c:pt idx="22">
                  <c:v>Dougherty</c:v>
                </c:pt>
                <c:pt idx="23">
                  <c:v>Bartow</c:v>
                </c:pt>
                <c:pt idx="24">
                  <c:v>Rockdale</c:v>
                </c:pt>
                <c:pt idx="25">
                  <c:v>Walton</c:v>
                </c:pt>
                <c:pt idx="26">
                  <c:v>Lowndes</c:v>
                </c:pt>
                <c:pt idx="27">
                  <c:v>Glynn</c:v>
                </c:pt>
                <c:pt idx="28">
                  <c:v>Floyd</c:v>
                </c:pt>
                <c:pt idx="29">
                  <c:v>Whitfield</c:v>
                </c:pt>
                <c:pt idx="30">
                  <c:v>Troup</c:v>
                </c:pt>
                <c:pt idx="31">
                  <c:v>Spalding</c:v>
                </c:pt>
                <c:pt idx="32">
                  <c:v>Barrow</c:v>
                </c:pt>
                <c:pt idx="33">
                  <c:v>Bulloch</c:v>
                </c:pt>
                <c:pt idx="34">
                  <c:v>Catoosa</c:v>
                </c:pt>
                <c:pt idx="35">
                  <c:v>Walker</c:v>
                </c:pt>
                <c:pt idx="36">
                  <c:v>Jackson</c:v>
                </c:pt>
                <c:pt idx="37">
                  <c:v>Effingham</c:v>
                </c:pt>
                <c:pt idx="38">
                  <c:v>Laurens</c:v>
                </c:pt>
                <c:pt idx="39">
                  <c:v>Liberty</c:v>
                </c:pt>
                <c:pt idx="40">
                  <c:v>Camden</c:v>
                </c:pt>
                <c:pt idx="41">
                  <c:v>Thomas</c:v>
                </c:pt>
                <c:pt idx="42">
                  <c:v>Gordon</c:v>
                </c:pt>
                <c:pt idx="43">
                  <c:v>Oconee</c:v>
                </c:pt>
                <c:pt idx="44">
                  <c:v>Baldwin</c:v>
                </c:pt>
                <c:pt idx="45">
                  <c:v>Tift</c:v>
                </c:pt>
                <c:pt idx="46">
                  <c:v>Harris</c:v>
                </c:pt>
                <c:pt idx="47">
                  <c:v>Habersham</c:v>
                </c:pt>
                <c:pt idx="48">
                  <c:v>Bryan</c:v>
                </c:pt>
                <c:pt idx="49">
                  <c:v>Coffee</c:v>
                </c:pt>
                <c:pt idx="50">
                  <c:v>Colquitt</c:v>
                </c:pt>
                <c:pt idx="51">
                  <c:v>Lee</c:v>
                </c:pt>
                <c:pt idx="52">
                  <c:v>Polk</c:v>
                </c:pt>
                <c:pt idx="53">
                  <c:v>Sumter</c:v>
                </c:pt>
                <c:pt idx="54">
                  <c:v>Pickens</c:v>
                </c:pt>
                <c:pt idx="55">
                  <c:v>Ware</c:v>
                </c:pt>
                <c:pt idx="56">
                  <c:v>Murray</c:v>
                </c:pt>
                <c:pt idx="57">
                  <c:v>Monroe</c:v>
                </c:pt>
                <c:pt idx="58">
                  <c:v>Jones</c:v>
                </c:pt>
                <c:pt idx="59">
                  <c:v>Lumpkin</c:v>
                </c:pt>
                <c:pt idx="60">
                  <c:v>Gilmer</c:v>
                </c:pt>
                <c:pt idx="61">
                  <c:v>Peach</c:v>
                </c:pt>
                <c:pt idx="62">
                  <c:v>Toombs</c:v>
                </c:pt>
                <c:pt idx="63">
                  <c:v>Madison</c:v>
                </c:pt>
                <c:pt idx="64">
                  <c:v>Haralson</c:v>
                </c:pt>
                <c:pt idx="65">
                  <c:v>Fannin</c:v>
                </c:pt>
                <c:pt idx="66">
                  <c:v>Upson</c:v>
                </c:pt>
                <c:pt idx="67">
                  <c:v>White</c:v>
                </c:pt>
                <c:pt idx="68">
                  <c:v>Wayne</c:v>
                </c:pt>
                <c:pt idx="69">
                  <c:v>Union</c:v>
                </c:pt>
                <c:pt idx="70">
                  <c:v>Decatur</c:v>
                </c:pt>
                <c:pt idx="71">
                  <c:v>Dawson</c:v>
                </c:pt>
                <c:pt idx="72">
                  <c:v>Stephens</c:v>
                </c:pt>
                <c:pt idx="73">
                  <c:v>Burke</c:v>
                </c:pt>
                <c:pt idx="74">
                  <c:v>Hart</c:v>
                </c:pt>
                <c:pt idx="75">
                  <c:v>Grady</c:v>
                </c:pt>
                <c:pt idx="76">
                  <c:v>Meriwether</c:v>
                </c:pt>
                <c:pt idx="77">
                  <c:v>McDuffie</c:v>
                </c:pt>
                <c:pt idx="78">
                  <c:v>Putnam</c:v>
                </c:pt>
                <c:pt idx="79">
                  <c:v>Greene</c:v>
                </c:pt>
                <c:pt idx="80">
                  <c:v>Butts</c:v>
                </c:pt>
                <c:pt idx="81">
                  <c:v>Washington</c:v>
                </c:pt>
                <c:pt idx="82">
                  <c:v>Chattooga</c:v>
                </c:pt>
                <c:pt idx="83">
                  <c:v>Dodge</c:v>
                </c:pt>
                <c:pt idx="84">
                  <c:v>Mitchell</c:v>
                </c:pt>
                <c:pt idx="85">
                  <c:v>Worth</c:v>
                </c:pt>
                <c:pt idx="86">
                  <c:v>Appling</c:v>
                </c:pt>
                <c:pt idx="87">
                  <c:v>Morgan</c:v>
                </c:pt>
                <c:pt idx="88">
                  <c:v>Franklin</c:v>
                </c:pt>
                <c:pt idx="89">
                  <c:v>Elbert</c:v>
                </c:pt>
                <c:pt idx="90">
                  <c:v>Crisp</c:v>
                </c:pt>
                <c:pt idx="91">
                  <c:v>Berrien</c:v>
                </c:pt>
                <c:pt idx="92">
                  <c:v>Emanuel</c:v>
                </c:pt>
                <c:pt idx="93">
                  <c:v>Pike</c:v>
                </c:pt>
                <c:pt idx="94">
                  <c:v>Lamar</c:v>
                </c:pt>
                <c:pt idx="95">
                  <c:v>Rabun</c:v>
                </c:pt>
                <c:pt idx="96">
                  <c:v>Pierce</c:v>
                </c:pt>
                <c:pt idx="97">
                  <c:v>Jefferson</c:v>
                </c:pt>
                <c:pt idx="98">
                  <c:v>Tattnall</c:v>
                </c:pt>
                <c:pt idx="99">
                  <c:v>Brooks</c:v>
                </c:pt>
                <c:pt idx="100">
                  <c:v>Banks</c:v>
                </c:pt>
                <c:pt idx="101">
                  <c:v>McIntosh</c:v>
                </c:pt>
                <c:pt idx="102">
                  <c:v>Dade</c:v>
                </c:pt>
                <c:pt idx="103">
                  <c:v>Brantley</c:v>
                </c:pt>
                <c:pt idx="104">
                  <c:v>Towns</c:v>
                </c:pt>
                <c:pt idx="105">
                  <c:v>Cook</c:v>
                </c:pt>
                <c:pt idx="106">
                  <c:v>Ben Hill</c:v>
                </c:pt>
                <c:pt idx="107">
                  <c:v>Screven</c:v>
                </c:pt>
                <c:pt idx="108">
                  <c:v>Oglethorpe</c:v>
                </c:pt>
                <c:pt idx="109">
                  <c:v>Jasper</c:v>
                </c:pt>
                <c:pt idx="110">
                  <c:v>Macon</c:v>
                </c:pt>
                <c:pt idx="111">
                  <c:v>Jeff Davis</c:v>
                </c:pt>
                <c:pt idx="112">
                  <c:v>Early</c:v>
                </c:pt>
                <c:pt idx="113">
                  <c:v>Crawford</c:v>
                </c:pt>
                <c:pt idx="114">
                  <c:v>Bleckley</c:v>
                </c:pt>
                <c:pt idx="115">
                  <c:v>Long</c:v>
                </c:pt>
                <c:pt idx="116">
                  <c:v>Wilkes</c:v>
                </c:pt>
                <c:pt idx="117">
                  <c:v>Terrell</c:v>
                </c:pt>
                <c:pt idx="118">
                  <c:v>Lincoln</c:v>
                </c:pt>
                <c:pt idx="119">
                  <c:v>Twiggs</c:v>
                </c:pt>
                <c:pt idx="120">
                  <c:v>Wilkinson</c:v>
                </c:pt>
                <c:pt idx="121">
                  <c:v>Dooly</c:v>
                </c:pt>
                <c:pt idx="122">
                  <c:v>Telfair</c:v>
                </c:pt>
                <c:pt idx="123">
                  <c:v>Hancock</c:v>
                </c:pt>
                <c:pt idx="124">
                  <c:v>Charlton</c:v>
                </c:pt>
                <c:pt idx="125">
                  <c:v>Heard</c:v>
                </c:pt>
                <c:pt idx="126">
                  <c:v>Bacon</c:v>
                </c:pt>
                <c:pt idx="127">
                  <c:v>Pulaski</c:v>
                </c:pt>
                <c:pt idx="128">
                  <c:v>Seminole</c:v>
                </c:pt>
                <c:pt idx="129">
                  <c:v>Irwin</c:v>
                </c:pt>
                <c:pt idx="130">
                  <c:v>Johnson</c:v>
                </c:pt>
                <c:pt idx="131">
                  <c:v>Montgomery</c:v>
                </c:pt>
                <c:pt idx="132">
                  <c:v>Turner</c:v>
                </c:pt>
                <c:pt idx="133">
                  <c:v>Evans</c:v>
                </c:pt>
                <c:pt idx="134">
                  <c:v>Candler</c:v>
                </c:pt>
                <c:pt idx="135">
                  <c:v>Jenkins</c:v>
                </c:pt>
                <c:pt idx="136">
                  <c:v>Taylor</c:v>
                </c:pt>
                <c:pt idx="137">
                  <c:v>Marion</c:v>
                </c:pt>
                <c:pt idx="138">
                  <c:v>Talbot</c:v>
                </c:pt>
                <c:pt idx="139">
                  <c:v>Lanier</c:v>
                </c:pt>
                <c:pt idx="140">
                  <c:v>Randolph</c:v>
                </c:pt>
                <c:pt idx="141">
                  <c:v>Wilcox</c:v>
                </c:pt>
                <c:pt idx="142">
                  <c:v>Atkinson</c:v>
                </c:pt>
                <c:pt idx="143">
                  <c:v>Treutlen</c:v>
                </c:pt>
                <c:pt idx="144">
                  <c:v>Chattahoochee</c:v>
                </c:pt>
                <c:pt idx="145">
                  <c:v>Miller</c:v>
                </c:pt>
                <c:pt idx="146">
                  <c:v>Clinch</c:v>
                </c:pt>
                <c:pt idx="147">
                  <c:v>Warren</c:v>
                </c:pt>
                <c:pt idx="148">
                  <c:v>Calhoun</c:v>
                </c:pt>
                <c:pt idx="149">
                  <c:v>Wheeler</c:v>
                </c:pt>
                <c:pt idx="150">
                  <c:v>Stewart</c:v>
                </c:pt>
                <c:pt idx="151">
                  <c:v>Schley</c:v>
                </c:pt>
                <c:pt idx="152">
                  <c:v>Baker</c:v>
                </c:pt>
                <c:pt idx="153">
                  <c:v>Echols</c:v>
                </c:pt>
                <c:pt idx="154">
                  <c:v>Glascock</c:v>
                </c:pt>
                <c:pt idx="155">
                  <c:v>Clay</c:v>
                </c:pt>
                <c:pt idx="156">
                  <c:v>Webster</c:v>
                </c:pt>
                <c:pt idx="157">
                  <c:v>Quitman</c:v>
                </c:pt>
                <c:pt idx="158">
                  <c:v>Taliaferro</c:v>
                </c:pt>
              </c:strCache>
            </c:strRef>
          </c:cat>
          <c:val>
            <c:numRef>
              <c:f>'LG 2014'!$T$5:$T$163</c:f>
              <c:numCache>
                <c:formatCode>0.0%</c:formatCode>
                <c:ptCount val="159"/>
                <c:pt idx="0">
                  <c:v>0.98702617328519859</c:v>
                </c:pt>
                <c:pt idx="1">
                  <c:v>0.98043478260869565</c:v>
                </c:pt>
                <c:pt idx="2">
                  <c:v>0.98408063300678217</c:v>
                </c:pt>
                <c:pt idx="3">
                  <c:v>0.9876376988984088</c:v>
                </c:pt>
                <c:pt idx="4">
                  <c:v>0.987449118046133</c:v>
                </c:pt>
                <c:pt idx="5">
                  <c:v>0.98934426229508199</c:v>
                </c:pt>
                <c:pt idx="6">
                  <c:v>0.99097065462753953</c:v>
                </c:pt>
                <c:pt idx="7">
                  <c:v>0.99454365079365081</c:v>
                </c:pt>
                <c:pt idx="8">
                  <c:v>0.98126888217522656</c:v>
                </c:pt>
                <c:pt idx="9">
                  <c:v>0.99282818833801056</c:v>
                </c:pt>
                <c:pt idx="10">
                  <c:v>0.99209302325581394</c:v>
                </c:pt>
                <c:pt idx="11">
                  <c:v>0.98949291914116033</c:v>
                </c:pt>
                <c:pt idx="12">
                  <c:v>0.99235474006116209</c:v>
                </c:pt>
                <c:pt idx="13">
                  <c:v>0.99276759884281585</c:v>
                </c:pt>
                <c:pt idx="14">
                  <c:v>0.99352179034157828</c:v>
                </c:pt>
                <c:pt idx="15">
                  <c:v>0.99161542761319177</c:v>
                </c:pt>
                <c:pt idx="16">
                  <c:v>0.98812019566736553</c:v>
                </c:pt>
                <c:pt idx="17">
                  <c:v>0.99249855741488746</c:v>
                </c:pt>
                <c:pt idx="18">
                  <c:v>0.99056603773584906</c:v>
                </c:pt>
                <c:pt idx="19">
                  <c:v>0.97916666666666663</c:v>
                </c:pt>
                <c:pt idx="20">
                  <c:v>0.98943661971830987</c:v>
                </c:pt>
                <c:pt idx="21">
                  <c:v>0.99289940828402368</c:v>
                </c:pt>
                <c:pt idx="22">
                  <c:v>0.98761904761904762</c:v>
                </c:pt>
                <c:pt idx="23">
                  <c:v>0.99740932642487046</c:v>
                </c:pt>
                <c:pt idx="24">
                  <c:v>0.98666666666666669</c:v>
                </c:pt>
                <c:pt idx="25">
                  <c:v>0.98970037453183524</c:v>
                </c:pt>
                <c:pt idx="26">
                  <c:v>0.99248120300751874</c:v>
                </c:pt>
                <c:pt idx="27">
                  <c:v>0.99207248018120042</c:v>
                </c:pt>
                <c:pt idx="28">
                  <c:v>0.98702983138780809</c:v>
                </c:pt>
                <c:pt idx="29">
                  <c:v>0.9895397489539749</c:v>
                </c:pt>
                <c:pt idx="30">
                  <c:v>0.98110979929161746</c:v>
                </c:pt>
                <c:pt idx="31">
                  <c:v>0.98106060606060608</c:v>
                </c:pt>
                <c:pt idx="32">
                  <c:v>0.98858773181169757</c:v>
                </c:pt>
                <c:pt idx="33">
                  <c:v>0.99260628465804068</c:v>
                </c:pt>
                <c:pt idx="34">
                  <c:v>0.98026315789473684</c:v>
                </c:pt>
                <c:pt idx="35">
                  <c:v>0.98379254457050247</c:v>
                </c:pt>
                <c:pt idx="36">
                  <c:v>0.98787878787878791</c:v>
                </c:pt>
                <c:pt idx="37">
                  <c:v>0.99463806970509383</c:v>
                </c:pt>
                <c:pt idx="38">
                  <c:v>0.99344692005242463</c:v>
                </c:pt>
                <c:pt idx="39">
                  <c:v>0.99043062200956933</c:v>
                </c:pt>
                <c:pt idx="40">
                  <c:v>0.99488054607508536</c:v>
                </c:pt>
                <c:pt idx="41">
                  <c:v>0.98976109215017061</c:v>
                </c:pt>
                <c:pt idx="42">
                  <c:v>0.98378378378378384</c:v>
                </c:pt>
                <c:pt idx="43">
                  <c:v>0.97826086956521741</c:v>
                </c:pt>
                <c:pt idx="44">
                  <c:v>0.99511002444987773</c:v>
                </c:pt>
                <c:pt idx="45">
                  <c:v>0.98425196850393704</c:v>
                </c:pt>
                <c:pt idx="46">
                  <c:v>0.99594320486815413</c:v>
                </c:pt>
                <c:pt idx="47">
                  <c:v>0.99431818181818177</c:v>
                </c:pt>
                <c:pt idx="48">
                  <c:v>0.9831223628691983</c:v>
                </c:pt>
                <c:pt idx="49">
                  <c:v>0.99695121951219512</c:v>
                </c:pt>
                <c:pt idx="50">
                  <c:v>0.9941860465116279</c:v>
                </c:pt>
                <c:pt idx="51">
                  <c:v>1</c:v>
                </c:pt>
                <c:pt idx="52">
                  <c:v>0.98723404255319147</c:v>
                </c:pt>
                <c:pt idx="53">
                  <c:v>0.9923371647509579</c:v>
                </c:pt>
                <c:pt idx="54">
                  <c:v>0.99275362318840576</c:v>
                </c:pt>
                <c:pt idx="55">
                  <c:v>1.0061728395061729</c:v>
                </c:pt>
                <c:pt idx="56">
                  <c:v>0.96135265700483097</c:v>
                </c:pt>
                <c:pt idx="57">
                  <c:v>0.994413407821229</c:v>
                </c:pt>
                <c:pt idx="58">
                  <c:v>0.99021526418786687</c:v>
                </c:pt>
                <c:pt idx="59">
                  <c:v>0.99344262295081964</c:v>
                </c:pt>
                <c:pt idx="60">
                  <c:v>0.99735449735449733</c:v>
                </c:pt>
                <c:pt idx="61">
                  <c:v>0.99534883720930234</c:v>
                </c:pt>
                <c:pt idx="62">
                  <c:v>0.99212598425196852</c:v>
                </c:pt>
                <c:pt idx="63">
                  <c:v>0.99358974358974361</c:v>
                </c:pt>
                <c:pt idx="64">
                  <c:v>0.99618320610687028</c:v>
                </c:pt>
                <c:pt idx="65">
                  <c:v>0.98561151079136688</c:v>
                </c:pt>
                <c:pt idx="66">
                  <c:v>0.97826086956521741</c:v>
                </c:pt>
                <c:pt idx="67">
                  <c:v>0.98434004474272929</c:v>
                </c:pt>
                <c:pt idx="68">
                  <c:v>0.99224806201550386</c:v>
                </c:pt>
                <c:pt idx="69">
                  <c:v>0.98958333333333337</c:v>
                </c:pt>
                <c:pt idx="70">
                  <c:v>0.99256505576208176</c:v>
                </c:pt>
                <c:pt idx="71">
                  <c:v>0.98713826366559487</c:v>
                </c:pt>
                <c:pt idx="72">
                  <c:v>0.98219584569732943</c:v>
                </c:pt>
                <c:pt idx="73">
                  <c:v>0.99663299663299665</c:v>
                </c:pt>
                <c:pt idx="74">
                  <c:v>0.97909407665505221</c:v>
                </c:pt>
                <c:pt idx="75">
                  <c:v>0.98726114649681529</c:v>
                </c:pt>
                <c:pt idx="76">
                  <c:v>0.98550724637681164</c:v>
                </c:pt>
                <c:pt idx="77">
                  <c:v>0.99430199430199429</c:v>
                </c:pt>
                <c:pt idx="78">
                  <c:v>1</c:v>
                </c:pt>
                <c:pt idx="79">
                  <c:v>0.99256505576208176</c:v>
                </c:pt>
                <c:pt idx="80">
                  <c:v>0.98907103825136611</c:v>
                </c:pt>
                <c:pt idx="81">
                  <c:v>0.9887323943661972</c:v>
                </c:pt>
                <c:pt idx="82">
                  <c:v>0.9719626168224299</c:v>
                </c:pt>
                <c:pt idx="83">
                  <c:v>0.9908675799086758</c:v>
                </c:pt>
                <c:pt idx="84">
                  <c:v>1.0049751243781095</c:v>
                </c:pt>
                <c:pt idx="85">
                  <c:v>0.99275362318840576</c:v>
                </c:pt>
                <c:pt idx="86">
                  <c:v>0.98692810457516345</c:v>
                </c:pt>
                <c:pt idx="87">
                  <c:v>1</c:v>
                </c:pt>
                <c:pt idx="88">
                  <c:v>0.98477157360406087</c:v>
                </c:pt>
                <c:pt idx="89">
                  <c:v>0.99543378995433784</c:v>
                </c:pt>
                <c:pt idx="90">
                  <c:v>0.98816568047337283</c:v>
                </c:pt>
                <c:pt idx="91">
                  <c:v>0.99528301886792447</c:v>
                </c:pt>
                <c:pt idx="92">
                  <c:v>0.9859154929577465</c:v>
                </c:pt>
                <c:pt idx="93">
                  <c:v>0.98780487804878048</c:v>
                </c:pt>
                <c:pt idx="94">
                  <c:v>0.99069767441860468</c:v>
                </c:pt>
                <c:pt idx="95">
                  <c:v>0.9812646370023419</c:v>
                </c:pt>
                <c:pt idx="96">
                  <c:v>1</c:v>
                </c:pt>
                <c:pt idx="97">
                  <c:v>0.98611111111111116</c:v>
                </c:pt>
                <c:pt idx="98">
                  <c:v>0.99494949494949492</c:v>
                </c:pt>
                <c:pt idx="99">
                  <c:v>0.99015748031496065</c:v>
                </c:pt>
                <c:pt idx="100">
                  <c:v>0.9859154929577465</c:v>
                </c:pt>
                <c:pt idx="101">
                  <c:v>0.97</c:v>
                </c:pt>
                <c:pt idx="102">
                  <c:v>0.95614035087719296</c:v>
                </c:pt>
                <c:pt idx="103">
                  <c:v>1</c:v>
                </c:pt>
                <c:pt idx="104">
                  <c:v>1</c:v>
                </c:pt>
                <c:pt idx="105">
                  <c:v>1</c:v>
                </c:pt>
                <c:pt idx="106">
                  <c:v>0.99264705882352944</c:v>
                </c:pt>
                <c:pt idx="107">
                  <c:v>0.97468354430379744</c:v>
                </c:pt>
                <c:pt idx="108">
                  <c:v>1</c:v>
                </c:pt>
                <c:pt idx="109">
                  <c:v>0.99215686274509807</c:v>
                </c:pt>
                <c:pt idx="110">
                  <c:v>1</c:v>
                </c:pt>
                <c:pt idx="111">
                  <c:v>0.97385620915032678</c:v>
                </c:pt>
                <c:pt idx="112">
                  <c:v>1</c:v>
                </c:pt>
                <c:pt idx="113">
                  <c:v>1</c:v>
                </c:pt>
                <c:pt idx="114">
                  <c:v>0.99122807017543857</c:v>
                </c:pt>
                <c:pt idx="115">
                  <c:v>1</c:v>
                </c:pt>
                <c:pt idx="116">
                  <c:v>0.99038461538461542</c:v>
                </c:pt>
                <c:pt idx="117">
                  <c:v>0.94186046511627908</c:v>
                </c:pt>
                <c:pt idx="118">
                  <c:v>1.0136986301369864</c:v>
                </c:pt>
                <c:pt idx="119">
                  <c:v>0.98909090909090913</c:v>
                </c:pt>
                <c:pt idx="120">
                  <c:v>0.98666666666666669</c:v>
                </c:pt>
                <c:pt idx="121">
                  <c:v>1</c:v>
                </c:pt>
                <c:pt idx="122">
                  <c:v>0.99118942731277537</c:v>
                </c:pt>
                <c:pt idx="123">
                  <c:v>0.98233215547703179</c:v>
                </c:pt>
                <c:pt idx="124">
                  <c:v>1</c:v>
                </c:pt>
                <c:pt idx="125">
                  <c:v>0.98089171974522293</c:v>
                </c:pt>
                <c:pt idx="126">
                  <c:v>1.0138888888888888</c:v>
                </c:pt>
                <c:pt idx="127">
                  <c:v>0.98837209302325579</c:v>
                </c:pt>
                <c:pt idx="128">
                  <c:v>1</c:v>
                </c:pt>
                <c:pt idx="129">
                  <c:v>1</c:v>
                </c:pt>
                <c:pt idx="130">
                  <c:v>0.98913043478260865</c:v>
                </c:pt>
                <c:pt idx="131">
                  <c:v>0.97826086956521741</c:v>
                </c:pt>
                <c:pt idx="132">
                  <c:v>0.92682926829268297</c:v>
                </c:pt>
                <c:pt idx="133">
                  <c:v>1.0082644628099173</c:v>
                </c:pt>
                <c:pt idx="134">
                  <c:v>1</c:v>
                </c:pt>
                <c:pt idx="135">
                  <c:v>0.99386503067484666</c:v>
                </c:pt>
                <c:pt idx="136">
                  <c:v>0.98425196850393704</c:v>
                </c:pt>
                <c:pt idx="137">
                  <c:v>0.98630136986301364</c:v>
                </c:pt>
                <c:pt idx="138">
                  <c:v>0.95348837209302328</c:v>
                </c:pt>
                <c:pt idx="139">
                  <c:v>1</c:v>
                </c:pt>
                <c:pt idx="140">
                  <c:v>0.97986577181208057</c:v>
                </c:pt>
                <c:pt idx="141">
                  <c:v>1.0069930069930071</c:v>
                </c:pt>
                <c:pt idx="142">
                  <c:v>0.97058823529411764</c:v>
                </c:pt>
                <c:pt idx="143">
                  <c:v>0.98</c:v>
                </c:pt>
                <c:pt idx="144">
                  <c:v>0.95454545454545459</c:v>
                </c:pt>
                <c:pt idx="145">
                  <c:v>1.0192307692307692</c:v>
                </c:pt>
                <c:pt idx="146">
                  <c:v>1</c:v>
                </c:pt>
                <c:pt idx="147">
                  <c:v>0.98333333333333328</c:v>
                </c:pt>
                <c:pt idx="148">
                  <c:v>1</c:v>
                </c:pt>
                <c:pt idx="149">
                  <c:v>0.9885057471264368</c:v>
                </c:pt>
                <c:pt idx="150">
                  <c:v>0.98666666666666669</c:v>
                </c:pt>
                <c:pt idx="151">
                  <c:v>0.98484848484848486</c:v>
                </c:pt>
                <c:pt idx="152">
                  <c:v>0.95774647887323938</c:v>
                </c:pt>
                <c:pt idx="153">
                  <c:v>1</c:v>
                </c:pt>
                <c:pt idx="154">
                  <c:v>0.97222222222222221</c:v>
                </c:pt>
                <c:pt idx="155">
                  <c:v>1</c:v>
                </c:pt>
                <c:pt idx="156">
                  <c:v>0.98750000000000004</c:v>
                </c:pt>
                <c:pt idx="157">
                  <c:v>1</c:v>
                </c:pt>
                <c:pt idx="158">
                  <c:v>1</c:v>
                </c:pt>
              </c:numCache>
            </c:numRef>
          </c:val>
          <c:smooth val="0"/>
        </c:ser>
        <c:ser>
          <c:idx val="2"/>
          <c:order val="2"/>
          <c:tx>
            <c:strRef>
              <c:f>'LG 2014'!$U$4</c:f>
              <c:strCache>
                <c:ptCount val="1"/>
                <c:pt idx="0">
                  <c:v>Advance in Person</c:v>
                </c:pt>
              </c:strCache>
            </c:strRef>
          </c:tx>
          <c:spPr>
            <a:ln w="28575" cap="rnd">
              <a:solidFill>
                <a:schemeClr val="accent3"/>
              </a:solidFill>
              <a:round/>
            </a:ln>
            <a:effectLst/>
          </c:spPr>
          <c:marker>
            <c:symbol val="none"/>
          </c:marker>
          <c:trendline>
            <c:spPr>
              <a:ln w="19050" cap="rnd">
                <a:solidFill>
                  <a:schemeClr val="accent3"/>
                </a:solidFill>
                <a:prstDash val="sysDot"/>
              </a:ln>
              <a:effectLst/>
            </c:spPr>
            <c:trendlineType val="linear"/>
            <c:dispRSqr val="0"/>
            <c:dispEq val="0"/>
          </c:trendline>
          <c:cat>
            <c:strRef>
              <c:f>'LG 2014'!$A$5:$A$163</c:f>
              <c:strCache>
                <c:ptCount val="159"/>
                <c:pt idx="0">
                  <c:v>Fulton</c:v>
                </c:pt>
                <c:pt idx="1">
                  <c:v>DeKalb</c:v>
                </c:pt>
                <c:pt idx="2">
                  <c:v>Cobb</c:v>
                </c:pt>
                <c:pt idx="3">
                  <c:v>Gwinnett</c:v>
                </c:pt>
                <c:pt idx="4">
                  <c:v>Chatham</c:v>
                </c:pt>
                <c:pt idx="5">
                  <c:v>Cherokee</c:v>
                </c:pt>
                <c:pt idx="6">
                  <c:v>Clayton</c:v>
                </c:pt>
                <c:pt idx="7">
                  <c:v>Henry</c:v>
                </c:pt>
                <c:pt idx="8">
                  <c:v>Forsyth</c:v>
                </c:pt>
                <c:pt idx="9">
                  <c:v>Richmond</c:v>
                </c:pt>
                <c:pt idx="10">
                  <c:v>Muscogee</c:v>
                </c:pt>
                <c:pt idx="11">
                  <c:v>Bibb</c:v>
                </c:pt>
                <c:pt idx="12">
                  <c:v>Douglas</c:v>
                </c:pt>
                <c:pt idx="13">
                  <c:v>Hall</c:v>
                </c:pt>
                <c:pt idx="14">
                  <c:v>Columbia</c:v>
                </c:pt>
                <c:pt idx="15">
                  <c:v>Paulding</c:v>
                </c:pt>
                <c:pt idx="16">
                  <c:v>Houston</c:v>
                </c:pt>
                <c:pt idx="17">
                  <c:v>Coweta</c:v>
                </c:pt>
                <c:pt idx="18">
                  <c:v>Fayette</c:v>
                </c:pt>
                <c:pt idx="19">
                  <c:v>Clarke</c:v>
                </c:pt>
                <c:pt idx="20">
                  <c:v>Newton</c:v>
                </c:pt>
                <c:pt idx="21">
                  <c:v>Carroll</c:v>
                </c:pt>
                <c:pt idx="22">
                  <c:v>Dougherty</c:v>
                </c:pt>
                <c:pt idx="23">
                  <c:v>Bartow</c:v>
                </c:pt>
                <c:pt idx="24">
                  <c:v>Rockdale</c:v>
                </c:pt>
                <c:pt idx="25">
                  <c:v>Walton</c:v>
                </c:pt>
                <c:pt idx="26">
                  <c:v>Lowndes</c:v>
                </c:pt>
                <c:pt idx="27">
                  <c:v>Glynn</c:v>
                </c:pt>
                <c:pt idx="28">
                  <c:v>Floyd</c:v>
                </c:pt>
                <c:pt idx="29">
                  <c:v>Whitfield</c:v>
                </c:pt>
                <c:pt idx="30">
                  <c:v>Troup</c:v>
                </c:pt>
                <c:pt idx="31">
                  <c:v>Spalding</c:v>
                </c:pt>
                <c:pt idx="32">
                  <c:v>Barrow</c:v>
                </c:pt>
                <c:pt idx="33">
                  <c:v>Bulloch</c:v>
                </c:pt>
                <c:pt idx="34">
                  <c:v>Catoosa</c:v>
                </c:pt>
                <c:pt idx="35">
                  <c:v>Walker</c:v>
                </c:pt>
                <c:pt idx="36">
                  <c:v>Jackson</c:v>
                </c:pt>
                <c:pt idx="37">
                  <c:v>Effingham</c:v>
                </c:pt>
                <c:pt idx="38">
                  <c:v>Laurens</c:v>
                </c:pt>
                <c:pt idx="39">
                  <c:v>Liberty</c:v>
                </c:pt>
                <c:pt idx="40">
                  <c:v>Camden</c:v>
                </c:pt>
                <c:pt idx="41">
                  <c:v>Thomas</c:v>
                </c:pt>
                <c:pt idx="42">
                  <c:v>Gordon</c:v>
                </c:pt>
                <c:pt idx="43">
                  <c:v>Oconee</c:v>
                </c:pt>
                <c:pt idx="44">
                  <c:v>Baldwin</c:v>
                </c:pt>
                <c:pt idx="45">
                  <c:v>Tift</c:v>
                </c:pt>
                <c:pt idx="46">
                  <c:v>Harris</c:v>
                </c:pt>
                <c:pt idx="47">
                  <c:v>Habersham</c:v>
                </c:pt>
                <c:pt idx="48">
                  <c:v>Bryan</c:v>
                </c:pt>
                <c:pt idx="49">
                  <c:v>Coffee</c:v>
                </c:pt>
                <c:pt idx="50">
                  <c:v>Colquitt</c:v>
                </c:pt>
                <c:pt idx="51">
                  <c:v>Lee</c:v>
                </c:pt>
                <c:pt idx="52">
                  <c:v>Polk</c:v>
                </c:pt>
                <c:pt idx="53">
                  <c:v>Sumter</c:v>
                </c:pt>
                <c:pt idx="54">
                  <c:v>Pickens</c:v>
                </c:pt>
                <c:pt idx="55">
                  <c:v>Ware</c:v>
                </c:pt>
                <c:pt idx="56">
                  <c:v>Murray</c:v>
                </c:pt>
                <c:pt idx="57">
                  <c:v>Monroe</c:v>
                </c:pt>
                <c:pt idx="58">
                  <c:v>Jones</c:v>
                </c:pt>
                <c:pt idx="59">
                  <c:v>Lumpkin</c:v>
                </c:pt>
                <c:pt idx="60">
                  <c:v>Gilmer</c:v>
                </c:pt>
                <c:pt idx="61">
                  <c:v>Peach</c:v>
                </c:pt>
                <c:pt idx="62">
                  <c:v>Toombs</c:v>
                </c:pt>
                <c:pt idx="63">
                  <c:v>Madison</c:v>
                </c:pt>
                <c:pt idx="64">
                  <c:v>Haralson</c:v>
                </c:pt>
                <c:pt idx="65">
                  <c:v>Fannin</c:v>
                </c:pt>
                <c:pt idx="66">
                  <c:v>Upson</c:v>
                </c:pt>
                <c:pt idx="67">
                  <c:v>White</c:v>
                </c:pt>
                <c:pt idx="68">
                  <c:v>Wayne</c:v>
                </c:pt>
                <c:pt idx="69">
                  <c:v>Union</c:v>
                </c:pt>
                <c:pt idx="70">
                  <c:v>Decatur</c:v>
                </c:pt>
                <c:pt idx="71">
                  <c:v>Dawson</c:v>
                </c:pt>
                <c:pt idx="72">
                  <c:v>Stephens</c:v>
                </c:pt>
                <c:pt idx="73">
                  <c:v>Burke</c:v>
                </c:pt>
                <c:pt idx="74">
                  <c:v>Hart</c:v>
                </c:pt>
                <c:pt idx="75">
                  <c:v>Grady</c:v>
                </c:pt>
                <c:pt idx="76">
                  <c:v>Meriwether</c:v>
                </c:pt>
                <c:pt idx="77">
                  <c:v>McDuffie</c:v>
                </c:pt>
                <c:pt idx="78">
                  <c:v>Putnam</c:v>
                </c:pt>
                <c:pt idx="79">
                  <c:v>Greene</c:v>
                </c:pt>
                <c:pt idx="80">
                  <c:v>Butts</c:v>
                </c:pt>
                <c:pt idx="81">
                  <c:v>Washington</c:v>
                </c:pt>
                <c:pt idx="82">
                  <c:v>Chattooga</c:v>
                </c:pt>
                <c:pt idx="83">
                  <c:v>Dodge</c:v>
                </c:pt>
                <c:pt idx="84">
                  <c:v>Mitchell</c:v>
                </c:pt>
                <c:pt idx="85">
                  <c:v>Worth</c:v>
                </c:pt>
                <c:pt idx="86">
                  <c:v>Appling</c:v>
                </c:pt>
                <c:pt idx="87">
                  <c:v>Morgan</c:v>
                </c:pt>
                <c:pt idx="88">
                  <c:v>Franklin</c:v>
                </c:pt>
                <c:pt idx="89">
                  <c:v>Elbert</c:v>
                </c:pt>
                <c:pt idx="90">
                  <c:v>Crisp</c:v>
                </c:pt>
                <c:pt idx="91">
                  <c:v>Berrien</c:v>
                </c:pt>
                <c:pt idx="92">
                  <c:v>Emanuel</c:v>
                </c:pt>
                <c:pt idx="93">
                  <c:v>Pike</c:v>
                </c:pt>
                <c:pt idx="94">
                  <c:v>Lamar</c:v>
                </c:pt>
                <c:pt idx="95">
                  <c:v>Rabun</c:v>
                </c:pt>
                <c:pt idx="96">
                  <c:v>Pierce</c:v>
                </c:pt>
                <c:pt idx="97">
                  <c:v>Jefferson</c:v>
                </c:pt>
                <c:pt idx="98">
                  <c:v>Tattnall</c:v>
                </c:pt>
                <c:pt idx="99">
                  <c:v>Brooks</c:v>
                </c:pt>
                <c:pt idx="100">
                  <c:v>Banks</c:v>
                </c:pt>
                <c:pt idx="101">
                  <c:v>McIntosh</c:v>
                </c:pt>
                <c:pt idx="102">
                  <c:v>Dade</c:v>
                </c:pt>
                <c:pt idx="103">
                  <c:v>Brantley</c:v>
                </c:pt>
                <c:pt idx="104">
                  <c:v>Towns</c:v>
                </c:pt>
                <c:pt idx="105">
                  <c:v>Cook</c:v>
                </c:pt>
                <c:pt idx="106">
                  <c:v>Ben Hill</c:v>
                </c:pt>
                <c:pt idx="107">
                  <c:v>Screven</c:v>
                </c:pt>
                <c:pt idx="108">
                  <c:v>Oglethorpe</c:v>
                </c:pt>
                <c:pt idx="109">
                  <c:v>Jasper</c:v>
                </c:pt>
                <c:pt idx="110">
                  <c:v>Macon</c:v>
                </c:pt>
                <c:pt idx="111">
                  <c:v>Jeff Davis</c:v>
                </c:pt>
                <c:pt idx="112">
                  <c:v>Early</c:v>
                </c:pt>
                <c:pt idx="113">
                  <c:v>Crawford</c:v>
                </c:pt>
                <c:pt idx="114">
                  <c:v>Bleckley</c:v>
                </c:pt>
                <c:pt idx="115">
                  <c:v>Long</c:v>
                </c:pt>
                <c:pt idx="116">
                  <c:v>Wilkes</c:v>
                </c:pt>
                <c:pt idx="117">
                  <c:v>Terrell</c:v>
                </c:pt>
                <c:pt idx="118">
                  <c:v>Lincoln</c:v>
                </c:pt>
                <c:pt idx="119">
                  <c:v>Twiggs</c:v>
                </c:pt>
                <c:pt idx="120">
                  <c:v>Wilkinson</c:v>
                </c:pt>
                <c:pt idx="121">
                  <c:v>Dooly</c:v>
                </c:pt>
                <c:pt idx="122">
                  <c:v>Telfair</c:v>
                </c:pt>
                <c:pt idx="123">
                  <c:v>Hancock</c:v>
                </c:pt>
                <c:pt idx="124">
                  <c:v>Charlton</c:v>
                </c:pt>
                <c:pt idx="125">
                  <c:v>Heard</c:v>
                </c:pt>
                <c:pt idx="126">
                  <c:v>Bacon</c:v>
                </c:pt>
                <c:pt idx="127">
                  <c:v>Pulaski</c:v>
                </c:pt>
                <c:pt idx="128">
                  <c:v>Seminole</c:v>
                </c:pt>
                <c:pt idx="129">
                  <c:v>Irwin</c:v>
                </c:pt>
                <c:pt idx="130">
                  <c:v>Johnson</c:v>
                </c:pt>
                <c:pt idx="131">
                  <c:v>Montgomery</c:v>
                </c:pt>
                <c:pt idx="132">
                  <c:v>Turner</c:v>
                </c:pt>
                <c:pt idx="133">
                  <c:v>Evans</c:v>
                </c:pt>
                <c:pt idx="134">
                  <c:v>Candler</c:v>
                </c:pt>
                <c:pt idx="135">
                  <c:v>Jenkins</c:v>
                </c:pt>
                <c:pt idx="136">
                  <c:v>Taylor</c:v>
                </c:pt>
                <c:pt idx="137">
                  <c:v>Marion</c:v>
                </c:pt>
                <c:pt idx="138">
                  <c:v>Talbot</c:v>
                </c:pt>
                <c:pt idx="139">
                  <c:v>Lanier</c:v>
                </c:pt>
                <c:pt idx="140">
                  <c:v>Randolph</c:v>
                </c:pt>
                <c:pt idx="141">
                  <c:v>Wilcox</c:v>
                </c:pt>
                <c:pt idx="142">
                  <c:v>Atkinson</c:v>
                </c:pt>
                <c:pt idx="143">
                  <c:v>Treutlen</c:v>
                </c:pt>
                <c:pt idx="144">
                  <c:v>Chattahoochee</c:v>
                </c:pt>
                <c:pt idx="145">
                  <c:v>Miller</c:v>
                </c:pt>
                <c:pt idx="146">
                  <c:v>Clinch</c:v>
                </c:pt>
                <c:pt idx="147">
                  <c:v>Warren</c:v>
                </c:pt>
                <c:pt idx="148">
                  <c:v>Calhoun</c:v>
                </c:pt>
                <c:pt idx="149">
                  <c:v>Wheeler</c:v>
                </c:pt>
                <c:pt idx="150">
                  <c:v>Stewart</c:v>
                </c:pt>
                <c:pt idx="151">
                  <c:v>Schley</c:v>
                </c:pt>
                <c:pt idx="152">
                  <c:v>Baker</c:v>
                </c:pt>
                <c:pt idx="153">
                  <c:v>Echols</c:v>
                </c:pt>
                <c:pt idx="154">
                  <c:v>Glascock</c:v>
                </c:pt>
                <c:pt idx="155">
                  <c:v>Clay</c:v>
                </c:pt>
                <c:pt idx="156">
                  <c:v>Webster</c:v>
                </c:pt>
                <c:pt idx="157">
                  <c:v>Quitman</c:v>
                </c:pt>
                <c:pt idx="158">
                  <c:v>Taliaferro</c:v>
                </c:pt>
              </c:strCache>
            </c:strRef>
          </c:cat>
          <c:val>
            <c:numRef>
              <c:f>'LG 2014'!$U$5:$U$163</c:f>
              <c:numCache>
                <c:formatCode>0.0%</c:formatCode>
                <c:ptCount val="159"/>
                <c:pt idx="0">
                  <c:v>0.98892214538824097</c:v>
                </c:pt>
                <c:pt idx="1">
                  <c:v>0.99267384105960266</c:v>
                </c:pt>
                <c:pt idx="2">
                  <c:v>0.98972002382775937</c:v>
                </c:pt>
                <c:pt idx="3">
                  <c:v>0.99530099060198118</c:v>
                </c:pt>
                <c:pt idx="4">
                  <c:v>0.99988393686165278</c:v>
                </c:pt>
                <c:pt idx="5">
                  <c:v>0.99257584161795454</c:v>
                </c:pt>
                <c:pt idx="6">
                  <c:v>0.99945784765519108</c:v>
                </c:pt>
                <c:pt idx="7">
                  <c:v>1.0017487313125772</c:v>
                </c:pt>
                <c:pt idx="8">
                  <c:v>0.99253764295491675</c:v>
                </c:pt>
                <c:pt idx="9">
                  <c:v>0.99290726627933301</c:v>
                </c:pt>
                <c:pt idx="10">
                  <c:v>0.98717948717948723</c:v>
                </c:pt>
                <c:pt idx="11">
                  <c:v>0.98468250121182743</c:v>
                </c:pt>
                <c:pt idx="12">
                  <c:v>0.99746787364689493</c:v>
                </c:pt>
                <c:pt idx="13">
                  <c:v>0.98951134238555982</c:v>
                </c:pt>
                <c:pt idx="14">
                  <c:v>1.0033416159712107</c:v>
                </c:pt>
                <c:pt idx="15">
                  <c:v>1.000337404683177</c:v>
                </c:pt>
                <c:pt idx="16">
                  <c:v>0.99634146341463414</c:v>
                </c:pt>
                <c:pt idx="17">
                  <c:v>0.99661830478891678</c:v>
                </c:pt>
                <c:pt idx="18">
                  <c:v>0.99329264940348561</c:v>
                </c:pt>
                <c:pt idx="19">
                  <c:v>0.98390616475722859</c:v>
                </c:pt>
                <c:pt idx="20">
                  <c:v>0.9958772770853308</c:v>
                </c:pt>
                <c:pt idx="21">
                  <c:v>0.9958295321256353</c:v>
                </c:pt>
                <c:pt idx="22">
                  <c:v>0.99615076182838813</c:v>
                </c:pt>
                <c:pt idx="23">
                  <c:v>0.99673875729488504</c:v>
                </c:pt>
                <c:pt idx="24">
                  <c:v>0.99665228388632643</c:v>
                </c:pt>
                <c:pt idx="25">
                  <c:v>0.99425853018372701</c:v>
                </c:pt>
                <c:pt idx="26">
                  <c:v>1.0037697052775874</c:v>
                </c:pt>
                <c:pt idx="27">
                  <c:v>1.0029761904761905</c:v>
                </c:pt>
                <c:pt idx="28">
                  <c:v>0.99861183411417664</c:v>
                </c:pt>
                <c:pt idx="29">
                  <c:v>0.98405012816861293</c:v>
                </c:pt>
                <c:pt idx="30">
                  <c:v>0.99167707032875574</c:v>
                </c:pt>
                <c:pt idx="31">
                  <c:v>0.98788952887313541</c:v>
                </c:pt>
                <c:pt idx="32">
                  <c:v>1.0010611205432938</c:v>
                </c:pt>
                <c:pt idx="33">
                  <c:v>0.99713988559542377</c:v>
                </c:pt>
                <c:pt idx="34">
                  <c:v>0.98655530657975143</c:v>
                </c:pt>
                <c:pt idx="35">
                  <c:v>0.99067471201316515</c:v>
                </c:pt>
                <c:pt idx="36">
                  <c:v>0.99594021037091718</c:v>
                </c:pt>
                <c:pt idx="37">
                  <c:v>1.0016528925619834</c:v>
                </c:pt>
                <c:pt idx="38">
                  <c:v>0.99163710086163204</c:v>
                </c:pt>
                <c:pt idx="39">
                  <c:v>1.0030428769017981</c:v>
                </c:pt>
                <c:pt idx="40">
                  <c:v>1.0004</c:v>
                </c:pt>
                <c:pt idx="41">
                  <c:v>0.99972421400992828</c:v>
                </c:pt>
                <c:pt idx="42">
                  <c:v>0.97899474868717185</c:v>
                </c:pt>
                <c:pt idx="43">
                  <c:v>0.9871276204486944</c:v>
                </c:pt>
                <c:pt idx="44">
                  <c:v>0.98957538774472409</c:v>
                </c:pt>
                <c:pt idx="45">
                  <c:v>0.99776071657069743</c:v>
                </c:pt>
                <c:pt idx="46">
                  <c:v>0.99559322033898301</c:v>
                </c:pt>
                <c:pt idx="47">
                  <c:v>0.99089388589481509</c:v>
                </c:pt>
                <c:pt idx="48">
                  <c:v>0.99859501229364245</c:v>
                </c:pt>
                <c:pt idx="49">
                  <c:v>1.0020242914979758</c:v>
                </c:pt>
                <c:pt idx="50">
                  <c:v>0.99915931063472052</c:v>
                </c:pt>
                <c:pt idx="51">
                  <c:v>0.99857617465590887</c:v>
                </c:pt>
                <c:pt idx="52">
                  <c:v>0.99222153080273801</c:v>
                </c:pt>
                <c:pt idx="53">
                  <c:v>0.98628048780487809</c:v>
                </c:pt>
                <c:pt idx="54">
                  <c:v>0.99507254311524773</c:v>
                </c:pt>
                <c:pt idx="55">
                  <c:v>0.99224054316197863</c:v>
                </c:pt>
                <c:pt idx="56">
                  <c:v>0.97475872308834444</c:v>
                </c:pt>
                <c:pt idx="57">
                  <c:v>0.99009116131589381</c:v>
                </c:pt>
                <c:pt idx="58">
                  <c:v>0.99896942631398145</c:v>
                </c:pt>
                <c:pt idx="59">
                  <c:v>0.9979543129901125</c:v>
                </c:pt>
                <c:pt idx="60">
                  <c:v>0.98991466252909233</c:v>
                </c:pt>
                <c:pt idx="61">
                  <c:v>0.99353321575543796</c:v>
                </c:pt>
                <c:pt idx="62">
                  <c:v>0.99113573407202216</c:v>
                </c:pt>
                <c:pt idx="63">
                  <c:v>0.99867080194949043</c:v>
                </c:pt>
                <c:pt idx="64">
                  <c:v>0.99296225207933464</c:v>
                </c:pt>
                <c:pt idx="65">
                  <c:v>0.99118165784832446</c:v>
                </c:pt>
                <c:pt idx="66">
                  <c:v>0.98291666666666666</c:v>
                </c:pt>
                <c:pt idx="67">
                  <c:v>0.992059991177768</c:v>
                </c:pt>
                <c:pt idx="68">
                  <c:v>0.99906323185011714</c:v>
                </c:pt>
                <c:pt idx="69">
                  <c:v>0.99455119013478632</c:v>
                </c:pt>
                <c:pt idx="70">
                  <c:v>0.98890569843671206</c:v>
                </c:pt>
                <c:pt idx="71">
                  <c:v>0.98916744042092231</c:v>
                </c:pt>
                <c:pt idx="72">
                  <c:v>1.0031031807602793</c:v>
                </c:pt>
                <c:pt idx="73">
                  <c:v>0.98968253968253972</c:v>
                </c:pt>
                <c:pt idx="74">
                  <c:v>0.97921177999133824</c:v>
                </c:pt>
                <c:pt idx="75">
                  <c:v>0.98004314994606256</c:v>
                </c:pt>
                <c:pt idx="76">
                  <c:v>0.98902027027027029</c:v>
                </c:pt>
                <c:pt idx="77">
                  <c:v>1.0099700897308075</c:v>
                </c:pt>
                <c:pt idx="78">
                  <c:v>1.0024711696869852</c:v>
                </c:pt>
                <c:pt idx="79">
                  <c:v>0.99739243807040412</c:v>
                </c:pt>
                <c:pt idx="80">
                  <c:v>0.99292742927429278</c:v>
                </c:pt>
                <c:pt idx="81">
                  <c:v>0.97762478485370052</c:v>
                </c:pt>
                <c:pt idx="82">
                  <c:v>0.97723076923076924</c:v>
                </c:pt>
                <c:pt idx="83">
                  <c:v>0.97278106508875739</c:v>
                </c:pt>
                <c:pt idx="84">
                  <c:v>0.99618320610687028</c:v>
                </c:pt>
                <c:pt idx="85">
                  <c:v>0.99058219178082196</c:v>
                </c:pt>
                <c:pt idx="86">
                  <c:v>0.99385245901639341</c:v>
                </c:pt>
                <c:pt idx="87">
                  <c:v>0.99838383838383837</c:v>
                </c:pt>
                <c:pt idx="88">
                  <c:v>1.0009407337723424</c:v>
                </c:pt>
                <c:pt idx="89">
                  <c:v>0.98960043787629992</c:v>
                </c:pt>
                <c:pt idx="90">
                  <c:v>0.98252427184466018</c:v>
                </c:pt>
                <c:pt idx="91">
                  <c:v>0.98818181818181816</c:v>
                </c:pt>
                <c:pt idx="92">
                  <c:v>0.98475867908552073</c:v>
                </c:pt>
                <c:pt idx="93">
                  <c:v>1.0036496350364963</c:v>
                </c:pt>
                <c:pt idx="94">
                  <c:v>0.98352941176470587</c:v>
                </c:pt>
                <c:pt idx="95">
                  <c:v>0.97845220030349012</c:v>
                </c:pt>
                <c:pt idx="96">
                  <c:v>1.014474512271869</c:v>
                </c:pt>
                <c:pt idx="97">
                  <c:v>0.99653379549393417</c:v>
                </c:pt>
                <c:pt idx="98">
                  <c:v>0.98396946564885501</c:v>
                </c:pt>
                <c:pt idx="99">
                  <c:v>0.99522292993630568</c:v>
                </c:pt>
                <c:pt idx="100">
                  <c:v>0.99295774647887325</c:v>
                </c:pt>
                <c:pt idx="101">
                  <c:v>0.99228989976869697</c:v>
                </c:pt>
                <c:pt idx="102">
                  <c:v>0.96699029126213587</c:v>
                </c:pt>
                <c:pt idx="103">
                  <c:v>0.99327956989247312</c:v>
                </c:pt>
                <c:pt idx="104">
                  <c:v>0.98558322411533417</c:v>
                </c:pt>
                <c:pt idx="105">
                  <c:v>0.98919891989198916</c:v>
                </c:pt>
                <c:pt idx="106">
                  <c:v>0.99931693989071035</c:v>
                </c:pt>
                <c:pt idx="107">
                  <c:v>0.99329421626152559</c:v>
                </c:pt>
                <c:pt idx="108">
                  <c:v>0.99316345556246111</c:v>
                </c:pt>
                <c:pt idx="109">
                  <c:v>0.98750000000000004</c:v>
                </c:pt>
                <c:pt idx="110">
                  <c:v>0.96106048053024029</c:v>
                </c:pt>
                <c:pt idx="111">
                  <c:v>0.98257839721254359</c:v>
                </c:pt>
                <c:pt idx="112">
                  <c:v>1</c:v>
                </c:pt>
                <c:pt idx="113">
                  <c:v>0.97619047619047616</c:v>
                </c:pt>
                <c:pt idx="114">
                  <c:v>0.99135695764909249</c:v>
                </c:pt>
                <c:pt idx="115">
                  <c:v>1.0014598540145985</c:v>
                </c:pt>
                <c:pt idx="116">
                  <c:v>0.99251336898395726</c:v>
                </c:pt>
                <c:pt idx="117">
                  <c:v>0.96911898274296093</c:v>
                </c:pt>
                <c:pt idx="118">
                  <c:v>0.9899888765294772</c:v>
                </c:pt>
                <c:pt idx="119">
                  <c:v>0.99277978339350181</c:v>
                </c:pt>
                <c:pt idx="120">
                  <c:v>0.98296199213630409</c:v>
                </c:pt>
                <c:pt idx="121">
                  <c:v>0.96043165467625902</c:v>
                </c:pt>
                <c:pt idx="122">
                  <c:v>0.98002663115845534</c:v>
                </c:pt>
                <c:pt idx="123">
                  <c:v>0.96901072705601909</c:v>
                </c:pt>
                <c:pt idx="124">
                  <c:v>0.99853801169590639</c:v>
                </c:pt>
                <c:pt idx="125">
                  <c:v>0.97463768115942029</c:v>
                </c:pt>
                <c:pt idx="126">
                  <c:v>0.97406989853438553</c:v>
                </c:pt>
                <c:pt idx="127">
                  <c:v>0.98238590872698162</c:v>
                </c:pt>
                <c:pt idx="128">
                  <c:v>1.0021551724137931</c:v>
                </c:pt>
                <c:pt idx="129">
                  <c:v>0.98853868194842409</c:v>
                </c:pt>
                <c:pt idx="130">
                  <c:v>0.9758883248730964</c:v>
                </c:pt>
                <c:pt idx="131">
                  <c:v>0.97192224622030232</c:v>
                </c:pt>
                <c:pt idx="132">
                  <c:v>0.98334965719882472</c:v>
                </c:pt>
                <c:pt idx="133">
                  <c:v>0.99457111834961998</c:v>
                </c:pt>
                <c:pt idx="134">
                  <c:v>1</c:v>
                </c:pt>
                <c:pt idx="135">
                  <c:v>0.9925373134328358</c:v>
                </c:pt>
                <c:pt idx="136">
                  <c:v>0.98225806451612907</c:v>
                </c:pt>
                <c:pt idx="137">
                  <c:v>0.9836601307189542</c:v>
                </c:pt>
                <c:pt idx="138">
                  <c:v>0.98245614035087714</c:v>
                </c:pt>
                <c:pt idx="139">
                  <c:v>0.98069498069498073</c:v>
                </c:pt>
                <c:pt idx="140">
                  <c:v>0.98098859315589348</c:v>
                </c:pt>
                <c:pt idx="141">
                  <c:v>1.0112612612612613</c:v>
                </c:pt>
                <c:pt idx="142">
                  <c:v>0.9555555555555556</c:v>
                </c:pt>
                <c:pt idx="143">
                  <c:v>1.0072115384615385</c:v>
                </c:pt>
                <c:pt idx="144">
                  <c:v>1.0104166666666667</c:v>
                </c:pt>
                <c:pt idx="145">
                  <c:v>0.99311926605504586</c:v>
                </c:pt>
                <c:pt idx="146">
                  <c:v>0.98520710059171601</c:v>
                </c:pt>
                <c:pt idx="147">
                  <c:v>0.98154981549815501</c:v>
                </c:pt>
                <c:pt idx="148">
                  <c:v>0.99062499999999998</c:v>
                </c:pt>
                <c:pt idx="149">
                  <c:v>0.96420581655480986</c:v>
                </c:pt>
                <c:pt idx="150">
                  <c:v>0.91639871382636651</c:v>
                </c:pt>
                <c:pt idx="151">
                  <c:v>1.0016778523489933</c:v>
                </c:pt>
                <c:pt idx="152">
                  <c:v>0.97315436241610742</c:v>
                </c:pt>
                <c:pt idx="153">
                  <c:v>0.98765432098765427</c:v>
                </c:pt>
                <c:pt idx="154">
                  <c:v>0.976303317535545</c:v>
                </c:pt>
                <c:pt idx="155">
                  <c:v>0.98765432098765427</c:v>
                </c:pt>
                <c:pt idx="156">
                  <c:v>0.96678966789667897</c:v>
                </c:pt>
                <c:pt idx="157">
                  <c:v>0.9712918660287081</c:v>
                </c:pt>
                <c:pt idx="158">
                  <c:v>0.96954314720812185</c:v>
                </c:pt>
              </c:numCache>
            </c:numRef>
          </c:val>
          <c:smooth val="0"/>
        </c:ser>
        <c:dLbls>
          <c:showLegendKey val="0"/>
          <c:showVal val="0"/>
          <c:showCatName val="0"/>
          <c:showSerName val="0"/>
          <c:showPercent val="0"/>
          <c:showBubbleSize val="0"/>
        </c:dLbls>
        <c:smooth val="0"/>
        <c:axId val="476374528"/>
        <c:axId val="476375088"/>
      </c:lineChart>
      <c:catAx>
        <c:axId val="47637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375088"/>
        <c:crosses val="autoZero"/>
        <c:auto val="1"/>
        <c:lblAlgn val="ctr"/>
        <c:lblOffset val="100"/>
        <c:noMultiLvlLbl val="0"/>
      </c:catAx>
      <c:valAx>
        <c:axId val="476375088"/>
        <c:scaling>
          <c:orientation val="minMax"/>
          <c:max val="1.02"/>
          <c:min val="0.9"/>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3745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1333167247178605E-2"/>
          <c:y val="2.22543337407719E-2"/>
          <c:w val="0.9134367204239634"/>
          <c:h val="0.93081275789817775"/>
        </c:manualLayout>
      </c:layout>
      <c:scatterChart>
        <c:scatterStyle val="lineMarker"/>
        <c:varyColors val="0"/>
        <c:ser>
          <c:idx val="0"/>
          <c:order val="0"/>
          <c:tx>
            <c:strRef>
              <c:f>'3 - LG'!$BR$4</c:f>
              <c:strCache>
                <c:ptCount val="1"/>
                <c:pt idx="0">
                  <c:v>LG dropoff by machine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'3 - LG'!$BQ$5:$BQ$163</c:f>
              <c:numCache>
                <c:formatCode>0.0%</c:formatCode>
                <c:ptCount val="159"/>
                <c:pt idx="0">
                  <c:v>0.40795192289673482</c:v>
                </c:pt>
                <c:pt idx="1">
                  <c:v>0.27392892319366569</c:v>
                </c:pt>
                <c:pt idx="2">
                  <c:v>0.52285637987958822</c:v>
                </c:pt>
                <c:pt idx="3">
                  <c:v>0.26453289705303706</c:v>
                </c:pt>
                <c:pt idx="4">
                  <c:v>0.37386079543946626</c:v>
                </c:pt>
                <c:pt idx="5">
                  <c:v>0.71044460748349225</c:v>
                </c:pt>
                <c:pt idx="6">
                  <c:v>5.5404907567897281E-2</c:v>
                </c:pt>
                <c:pt idx="7">
                  <c:v>0.42024121317942253</c:v>
                </c:pt>
                <c:pt idx="8">
                  <c:v>2.7893506402875187E-2</c:v>
                </c:pt>
                <c:pt idx="9">
                  <c:v>0.51678895052790841</c:v>
                </c:pt>
                <c:pt idx="10">
                  <c:v>6.7673032583634232E-2</c:v>
                </c:pt>
                <c:pt idx="11">
                  <c:v>0.46683395921805354</c:v>
                </c:pt>
                <c:pt idx="12">
                  <c:v>0.51403561424569832</c:v>
                </c:pt>
                <c:pt idx="13">
                  <c:v>0.17848232953225529</c:v>
                </c:pt>
                <c:pt idx="14">
                  <c:v>0.15918196994991654</c:v>
                </c:pt>
                <c:pt idx="15">
                  <c:v>0.29480428108476892</c:v>
                </c:pt>
                <c:pt idx="16">
                  <c:v>0.14706491976392813</c:v>
                </c:pt>
                <c:pt idx="17">
                  <c:v>0.43678289209339705</c:v>
                </c:pt>
                <c:pt idx="18">
                  <c:v>0.2147979918718623</c:v>
                </c:pt>
                <c:pt idx="19">
                  <c:v>0.16927899686520376</c:v>
                </c:pt>
                <c:pt idx="20">
                  <c:v>0.25737732561407456</c:v>
                </c:pt>
                <c:pt idx="21">
                  <c:v>0.43931704799587135</c:v>
                </c:pt>
                <c:pt idx="22">
                  <c:v>0.34672920704910998</c:v>
                </c:pt>
                <c:pt idx="23">
                  <c:v>9.3965275396652226E-2</c:v>
                </c:pt>
                <c:pt idx="24">
                  <c:v>0.1382961473602283</c:v>
                </c:pt>
                <c:pt idx="25">
                  <c:v>0.51735605190530876</c:v>
                </c:pt>
                <c:pt idx="26">
                  <c:v>0.63900465586691546</c:v>
                </c:pt>
                <c:pt idx="27">
                  <c:v>0.20874993095067115</c:v>
                </c:pt>
                <c:pt idx="28">
                  <c:v>0.12153928177005979</c:v>
                </c:pt>
                <c:pt idx="29">
                  <c:v>0.10887198453391611</c:v>
                </c:pt>
                <c:pt idx="30">
                  <c:v>3.9624156413427945E-2</c:v>
                </c:pt>
                <c:pt idx="31">
                  <c:v>5.8323869013817906E-2</c:v>
                </c:pt>
                <c:pt idx="32">
                  <c:v>0.30637397899649943</c:v>
                </c:pt>
                <c:pt idx="33">
                  <c:v>1.8082691928162621E-2</c:v>
                </c:pt>
                <c:pt idx="34">
                  <c:v>0.24287559844973022</c:v>
                </c:pt>
                <c:pt idx="35">
                  <c:v>0.32271653138806122</c:v>
                </c:pt>
                <c:pt idx="36">
                  <c:v>3.0724592627134013E-2</c:v>
                </c:pt>
                <c:pt idx="37">
                  <c:v>0.11766246693035073</c:v>
                </c:pt>
                <c:pt idx="38">
                  <c:v>0.15629339729832092</c:v>
                </c:pt>
                <c:pt idx="39">
                  <c:v>0.44502803376941419</c:v>
                </c:pt>
                <c:pt idx="40">
                  <c:v>3.79389389056842E-2</c:v>
                </c:pt>
                <c:pt idx="41">
                  <c:v>0.33709386281588449</c:v>
                </c:pt>
                <c:pt idx="42">
                  <c:v>0.31607245958429564</c:v>
                </c:pt>
                <c:pt idx="43">
                  <c:v>3.8532776466315595E-2</c:v>
                </c:pt>
                <c:pt idx="44">
                  <c:v>0.12865451422772162</c:v>
                </c:pt>
                <c:pt idx="45">
                  <c:v>1.8760129659643437E-2</c:v>
                </c:pt>
                <c:pt idx="46">
                  <c:v>0.40704526046114431</c:v>
                </c:pt>
                <c:pt idx="47">
                  <c:v>0.14814164728597129</c:v>
                </c:pt>
                <c:pt idx="48">
                  <c:v>0.27502829975096221</c:v>
                </c:pt>
                <c:pt idx="49">
                  <c:v>0.22158496062633712</c:v>
                </c:pt>
                <c:pt idx="50">
                  <c:v>0.26495999999999997</c:v>
                </c:pt>
                <c:pt idx="51">
                  <c:v>8.0503859449732439E-3</c:v>
                </c:pt>
                <c:pt idx="52">
                  <c:v>0.18200826878296822</c:v>
                </c:pt>
                <c:pt idx="53">
                  <c:v>0.10831426392067124</c:v>
                </c:pt>
                <c:pt idx="54">
                  <c:v>8.0093867972655854E-3</c:v>
                </c:pt>
                <c:pt idx="55">
                  <c:v>4.6936114732724901E-3</c:v>
                </c:pt>
                <c:pt idx="56">
                  <c:v>2.9374737725556023E-3</c:v>
                </c:pt>
                <c:pt idx="57">
                  <c:v>0.20122666666666666</c:v>
                </c:pt>
                <c:pt idx="58">
                  <c:v>0.25029534958651056</c:v>
                </c:pt>
                <c:pt idx="59">
                  <c:v>4.2650918635170603E-3</c:v>
                </c:pt>
                <c:pt idx="60">
                  <c:v>0.24971142747210465</c:v>
                </c:pt>
                <c:pt idx="61">
                  <c:v>1.1732951415665969E-2</c:v>
                </c:pt>
                <c:pt idx="62">
                  <c:v>8.121602130256296E-2</c:v>
                </c:pt>
                <c:pt idx="63">
                  <c:v>4.0138253985951611E-2</c:v>
                </c:pt>
                <c:pt idx="64">
                  <c:v>1.6834004689472734E-3</c:v>
                </c:pt>
                <c:pt idx="65">
                  <c:v>1.726817475392851E-3</c:v>
                </c:pt>
                <c:pt idx="66">
                  <c:v>9.4315736169135328E-2</c:v>
                </c:pt>
                <c:pt idx="67">
                  <c:v>0.42567486502699459</c:v>
                </c:pt>
                <c:pt idx="68">
                  <c:v>0.48063767407769364</c:v>
                </c:pt>
                <c:pt idx="69">
                  <c:v>0.26331658291457288</c:v>
                </c:pt>
                <c:pt idx="70">
                  <c:v>0.22401505983595535</c:v>
                </c:pt>
                <c:pt idx="71">
                  <c:v>0.14932242393249809</c:v>
                </c:pt>
                <c:pt idx="72">
                  <c:v>0.22169132085351487</c:v>
                </c:pt>
                <c:pt idx="73">
                  <c:v>0.37147933666754407</c:v>
                </c:pt>
                <c:pt idx="74">
                  <c:v>0.14888540459472357</c:v>
                </c:pt>
                <c:pt idx="75">
                  <c:v>0.4552811786677734</c:v>
                </c:pt>
                <c:pt idx="76">
                  <c:v>0.36146949486114149</c:v>
                </c:pt>
                <c:pt idx="77">
                  <c:v>0.36583388606382194</c:v>
                </c:pt>
                <c:pt idx="78">
                  <c:v>0.21748416556193842</c:v>
                </c:pt>
                <c:pt idx="79">
                  <c:v>0.27505913660555886</c:v>
                </c:pt>
                <c:pt idx="80">
                  <c:v>0.42396608271338293</c:v>
                </c:pt>
                <c:pt idx="81">
                  <c:v>0.19586448954677246</c:v>
                </c:pt>
                <c:pt idx="82">
                  <c:v>6.7547948345686559E-2</c:v>
                </c:pt>
                <c:pt idx="83">
                  <c:v>0.2452052623236646</c:v>
                </c:pt>
                <c:pt idx="84">
                  <c:v>0.29744127855355557</c:v>
                </c:pt>
                <c:pt idx="85">
                  <c:v>8.7515349979533363E-2</c:v>
                </c:pt>
                <c:pt idx="86">
                  <c:v>0.27829759046120728</c:v>
                </c:pt>
                <c:pt idx="87">
                  <c:v>0.48694636750354492</c:v>
                </c:pt>
                <c:pt idx="88">
                  <c:v>0.40512512855673638</c:v>
                </c:pt>
                <c:pt idx="89">
                  <c:v>4.7776233495482974E-3</c:v>
                </c:pt>
                <c:pt idx="90">
                  <c:v>0.24048840913112723</c:v>
                </c:pt>
                <c:pt idx="91">
                  <c:v>0.2603502469690166</c:v>
                </c:pt>
                <c:pt idx="92">
                  <c:v>7.1128046360244501E-2</c:v>
                </c:pt>
                <c:pt idx="93">
                  <c:v>0.25281005905886833</c:v>
                </c:pt>
                <c:pt idx="94">
                  <c:v>0.18963955805107771</c:v>
                </c:pt>
                <c:pt idx="95">
                  <c:v>7.7873007096120175E-2</c:v>
                </c:pt>
                <c:pt idx="96">
                  <c:v>1.9330373658897521E-2</c:v>
                </c:pt>
                <c:pt idx="97">
                  <c:v>0.17721280602636535</c:v>
                </c:pt>
                <c:pt idx="98">
                  <c:v>4.8608463591307662E-3</c:v>
                </c:pt>
                <c:pt idx="99">
                  <c:v>0.50521436848203938</c:v>
                </c:pt>
                <c:pt idx="100">
                  <c:v>0.10127692757578712</c:v>
                </c:pt>
                <c:pt idx="101">
                  <c:v>2.7827827827827827E-2</c:v>
                </c:pt>
                <c:pt idx="102">
                  <c:v>0.35821195379206427</c:v>
                </c:pt>
                <c:pt idx="103">
                  <c:v>0.13663742999048928</c:v>
                </c:pt>
                <c:pt idx="104">
                  <c:v>0.26687864334923156</c:v>
                </c:pt>
                <c:pt idx="105">
                  <c:v>5.2149851000425716E-3</c:v>
                </c:pt>
                <c:pt idx="106">
                  <c:v>0.34828182407607522</c:v>
                </c:pt>
                <c:pt idx="107">
                  <c:v>0.18598472268349386</c:v>
                </c:pt>
                <c:pt idx="108">
                  <c:v>0.30010138560324434</c:v>
                </c:pt>
                <c:pt idx="109">
                  <c:v>0.37331473733147374</c:v>
                </c:pt>
                <c:pt idx="110">
                  <c:v>0.23655208606664918</c:v>
                </c:pt>
                <c:pt idx="111">
                  <c:v>0.14437226567678643</c:v>
                </c:pt>
                <c:pt idx="112">
                  <c:v>0.19513499064421277</c:v>
                </c:pt>
                <c:pt idx="113">
                  <c:v>0.48380624820865575</c:v>
                </c:pt>
                <c:pt idx="114">
                  <c:v>0.19810099266292619</c:v>
                </c:pt>
                <c:pt idx="115">
                  <c:v>9.7692538207971233E-2</c:v>
                </c:pt>
                <c:pt idx="116">
                  <c:v>0.60282288662923056</c:v>
                </c:pt>
                <c:pt idx="117">
                  <c:v>0.5584680583895778</c:v>
                </c:pt>
                <c:pt idx="118">
                  <c:v>0.37573168802404683</c:v>
                </c:pt>
                <c:pt idx="119">
                  <c:v>0.19416034312108216</c:v>
                </c:pt>
                <c:pt idx="120">
                  <c:v>0.40764754779717371</c:v>
                </c:pt>
                <c:pt idx="121">
                  <c:v>0.12873754152823921</c:v>
                </c:pt>
                <c:pt idx="122">
                  <c:v>0.4238070805541303</c:v>
                </c:pt>
                <c:pt idx="123">
                  <c:v>0.27266411948593261</c:v>
                </c:pt>
                <c:pt idx="124">
                  <c:v>0.47566137566137567</c:v>
                </c:pt>
                <c:pt idx="125">
                  <c:v>0.71150062600608122</c:v>
                </c:pt>
                <c:pt idx="126">
                  <c:v>0.20495778695886474</c:v>
                </c:pt>
                <c:pt idx="127">
                  <c:v>0.26127583108715186</c:v>
                </c:pt>
                <c:pt idx="128">
                  <c:v>0.31666365769994587</c:v>
                </c:pt>
                <c:pt idx="129">
                  <c:v>0.31134020618556701</c:v>
                </c:pt>
                <c:pt idx="130">
                  <c:v>0.27612927612927612</c:v>
                </c:pt>
                <c:pt idx="131">
                  <c:v>0.23038022101517139</c:v>
                </c:pt>
                <c:pt idx="132">
                  <c:v>0.2202566096423017</c:v>
                </c:pt>
                <c:pt idx="133">
                  <c:v>0.37968750000000001</c:v>
                </c:pt>
                <c:pt idx="134">
                  <c:v>0.35751081805069029</c:v>
                </c:pt>
                <c:pt idx="135">
                  <c:v>0.29994072317723769</c:v>
                </c:pt>
                <c:pt idx="136">
                  <c:v>0.21364808569728228</c:v>
                </c:pt>
                <c:pt idx="137">
                  <c:v>0.34925053533190581</c:v>
                </c:pt>
                <c:pt idx="138">
                  <c:v>0.31422172452407615</c:v>
                </c:pt>
                <c:pt idx="139">
                  <c:v>0.54805254666973957</c:v>
                </c:pt>
                <c:pt idx="140">
                  <c:v>0.20065712274114059</c:v>
                </c:pt>
                <c:pt idx="141">
                  <c:v>0.27988681914642771</c:v>
                </c:pt>
                <c:pt idx="142">
                  <c:v>0.55402797877472265</c:v>
                </c:pt>
                <c:pt idx="143">
                  <c:v>0.30409937888198757</c:v>
                </c:pt>
                <c:pt idx="144">
                  <c:v>0.27784924105994341</c:v>
                </c:pt>
                <c:pt idx="145">
                  <c:v>0.25715035423773286</c:v>
                </c:pt>
                <c:pt idx="146">
                  <c:v>0.54656445201590009</c:v>
                </c:pt>
                <c:pt idx="147">
                  <c:v>0.26327503974562799</c:v>
                </c:pt>
                <c:pt idx="148">
                  <c:v>0.57540760869565222</c:v>
                </c:pt>
                <c:pt idx="149">
                  <c:v>0.58427737727428763</c:v>
                </c:pt>
                <c:pt idx="150">
                  <c:v>0.26072041166380788</c:v>
                </c:pt>
                <c:pt idx="151">
                  <c:v>0.18849961919268851</c:v>
                </c:pt>
                <c:pt idx="152">
                  <c:v>0.42006721075372061</c:v>
                </c:pt>
                <c:pt idx="153">
                  <c:v>4.8681541582150101E-2</c:v>
                </c:pt>
                <c:pt idx="154">
                  <c:v>0.55364806866952787</c:v>
                </c:pt>
                <c:pt idx="155">
                  <c:v>6.2330623306233061E-2</c:v>
                </c:pt>
                <c:pt idx="156">
                  <c:v>0.43137254901960786</c:v>
                </c:pt>
                <c:pt idx="157">
                  <c:v>0.43143812709030099</c:v>
                </c:pt>
                <c:pt idx="158">
                  <c:v>0.55070074196207752</c:v>
                </c:pt>
              </c:numCache>
            </c:numRef>
          </c:xVal>
          <c:yVal>
            <c:numRef>
              <c:f>'3 - LG'!$BR$5:$BR$163</c:f>
              <c:numCache>
                <c:formatCode>0.0%</c:formatCode>
                <c:ptCount val="159"/>
                <c:pt idx="0">
                  <c:v>0.9638185215946844</c:v>
                </c:pt>
                <c:pt idx="1">
                  <c:v>0.96378102403585797</c:v>
                </c:pt>
                <c:pt idx="2">
                  <c:v>0.95953488372093021</c:v>
                </c:pt>
                <c:pt idx="3">
                  <c:v>0.97518212860839015</c:v>
                </c:pt>
                <c:pt idx="4">
                  <c:v>0.95278700665507776</c:v>
                </c:pt>
                <c:pt idx="5">
                  <c:v>0.94728236290051371</c:v>
                </c:pt>
                <c:pt idx="6">
                  <c:v>0.97675804529201427</c:v>
                </c:pt>
                <c:pt idx="7">
                  <c:v>0.959441353955647</c:v>
                </c:pt>
                <c:pt idx="8">
                  <c:v>0.98330033376704196</c:v>
                </c:pt>
                <c:pt idx="9">
                  <c:v>0.9481035148706064</c:v>
                </c:pt>
                <c:pt idx="10">
                  <c:v>0.96561730428371995</c:v>
                </c:pt>
                <c:pt idx="11">
                  <c:v>0.93294862628944952</c:v>
                </c:pt>
                <c:pt idx="12">
                  <c:v>0.94803135578122222</c:v>
                </c:pt>
                <c:pt idx="13">
                  <c:v>0.96863484594225213</c:v>
                </c:pt>
                <c:pt idx="14">
                  <c:v>0.9700293896521085</c:v>
                </c:pt>
                <c:pt idx="15">
                  <c:v>0.96195778656975595</c:v>
                </c:pt>
                <c:pt idx="16">
                  <c:v>0.96848564063464404</c:v>
                </c:pt>
                <c:pt idx="17">
                  <c:v>0.9667270694374831</c:v>
                </c:pt>
                <c:pt idx="18">
                  <c:v>0.97573317373088853</c:v>
                </c:pt>
                <c:pt idx="19">
                  <c:v>0.96530353187146878</c:v>
                </c:pt>
                <c:pt idx="20">
                  <c:v>0.96274158198844395</c:v>
                </c:pt>
                <c:pt idx="21">
                  <c:v>0.9548935537435872</c:v>
                </c:pt>
                <c:pt idx="22">
                  <c:v>0.95654878265505594</c:v>
                </c:pt>
                <c:pt idx="23">
                  <c:v>0.98943711299767445</c:v>
                </c:pt>
                <c:pt idx="24">
                  <c:v>0.96267057323458394</c:v>
                </c:pt>
                <c:pt idx="25">
                  <c:v>0.96275277985827046</c:v>
                </c:pt>
                <c:pt idx="26">
                  <c:v>0.93217001629549157</c:v>
                </c:pt>
                <c:pt idx="27">
                  <c:v>0.95867499674606271</c:v>
                </c:pt>
                <c:pt idx="28">
                  <c:v>0.96120927664273881</c:v>
                </c:pt>
                <c:pt idx="29">
                  <c:v>0.96326295585412669</c:v>
                </c:pt>
                <c:pt idx="30">
                  <c:v>0.94562278664178823</c:v>
                </c:pt>
                <c:pt idx="31">
                  <c:v>0.96912215369098875</c:v>
                </c:pt>
                <c:pt idx="32">
                  <c:v>0.95389886373492927</c:v>
                </c:pt>
                <c:pt idx="33">
                  <c:v>0.96641710304236816</c:v>
                </c:pt>
                <c:pt idx="34">
                  <c:v>0.95949782627983315</c:v>
                </c:pt>
                <c:pt idx="35">
                  <c:v>0.95200176952001769</c:v>
                </c:pt>
                <c:pt idx="36">
                  <c:v>0.94993930565671281</c:v>
                </c:pt>
                <c:pt idx="37">
                  <c:v>0.96107810976150365</c:v>
                </c:pt>
                <c:pt idx="38">
                  <c:v>0.96383866481223923</c:v>
                </c:pt>
                <c:pt idx="39">
                  <c:v>0.95793060287879839</c:v>
                </c:pt>
                <c:pt idx="40">
                  <c:v>0.965521251235537</c:v>
                </c:pt>
                <c:pt idx="41">
                  <c:v>0.94358131095486508</c:v>
                </c:pt>
                <c:pt idx="42">
                  <c:v>0.94446499013806706</c:v>
                </c:pt>
                <c:pt idx="43">
                  <c:v>0.97846683893195519</c:v>
                </c:pt>
                <c:pt idx="44">
                  <c:v>0.96687125122053286</c:v>
                </c:pt>
                <c:pt idx="45">
                  <c:v>0.96879928684084204</c:v>
                </c:pt>
                <c:pt idx="46">
                  <c:v>0.94187738136473853</c:v>
                </c:pt>
                <c:pt idx="47">
                  <c:v>0.96097496879311473</c:v>
                </c:pt>
                <c:pt idx="48">
                  <c:v>0.94396452870575642</c:v>
                </c:pt>
                <c:pt idx="49">
                  <c:v>0.93663446054750399</c:v>
                </c:pt>
                <c:pt idx="50">
                  <c:v>0.92589556521026317</c:v>
                </c:pt>
                <c:pt idx="51">
                  <c:v>0.96862834898099381</c:v>
                </c:pt>
                <c:pt idx="52">
                  <c:v>0.96108472498850928</c:v>
                </c:pt>
                <c:pt idx="53">
                  <c:v>0.94885261797026499</c:v>
                </c:pt>
                <c:pt idx="54">
                  <c:v>0.97828654492595624</c:v>
                </c:pt>
                <c:pt idx="55">
                  <c:v>0.94630623958526194</c:v>
                </c:pt>
                <c:pt idx="56">
                  <c:v>0.96512605042016808</c:v>
                </c:pt>
                <c:pt idx="57">
                  <c:v>0.95318137094129218</c:v>
                </c:pt>
                <c:pt idx="58">
                  <c:v>0.95169687620516774</c:v>
                </c:pt>
                <c:pt idx="59">
                  <c:v>0.97081606917672492</c:v>
                </c:pt>
                <c:pt idx="60">
                  <c:v>0.96013060663344219</c:v>
                </c:pt>
                <c:pt idx="61">
                  <c:v>0.9754188915485178</c:v>
                </c:pt>
                <c:pt idx="62">
                  <c:v>0.95631111509823274</c:v>
                </c:pt>
                <c:pt idx="63">
                  <c:v>0.96420845624385443</c:v>
                </c:pt>
                <c:pt idx="64">
                  <c:v>0.96894026294891022</c:v>
                </c:pt>
                <c:pt idx="65">
                  <c:v>0.95712927756653987</c:v>
                </c:pt>
                <c:pt idx="66">
                  <c:v>0.9662209711470795</c:v>
                </c:pt>
                <c:pt idx="67">
                  <c:v>0.95030558060314596</c:v>
                </c:pt>
                <c:pt idx="68">
                  <c:v>0.94867549668874174</c:v>
                </c:pt>
                <c:pt idx="69">
                  <c:v>0.9479774602535721</c:v>
                </c:pt>
                <c:pt idx="70">
                  <c:v>0.9550685602350637</c:v>
                </c:pt>
                <c:pt idx="71">
                  <c:v>0.95903262795788591</c:v>
                </c:pt>
                <c:pt idx="72">
                  <c:v>0.96236240975263343</c:v>
                </c:pt>
                <c:pt idx="73">
                  <c:v>0.94338963308095514</c:v>
                </c:pt>
                <c:pt idx="74">
                  <c:v>0.95357728017476784</c:v>
                </c:pt>
                <c:pt idx="75">
                  <c:v>0.93930001291489085</c:v>
                </c:pt>
                <c:pt idx="76">
                  <c:v>0.94101054697081188</c:v>
                </c:pt>
                <c:pt idx="77">
                  <c:v>0.944254835039818</c:v>
                </c:pt>
                <c:pt idx="78">
                  <c:v>0.9683377308707124</c:v>
                </c:pt>
                <c:pt idx="79">
                  <c:v>0.95291902071563084</c:v>
                </c:pt>
                <c:pt idx="80">
                  <c:v>0.92667344271816465</c:v>
                </c:pt>
                <c:pt idx="81">
                  <c:v>0.96082949308755761</c:v>
                </c:pt>
                <c:pt idx="82">
                  <c:v>0.95573051109963858</c:v>
                </c:pt>
                <c:pt idx="83">
                  <c:v>0.94609665427509293</c:v>
                </c:pt>
                <c:pt idx="84">
                  <c:v>0.93695295404814005</c:v>
                </c:pt>
                <c:pt idx="85">
                  <c:v>0.97103918228279384</c:v>
                </c:pt>
                <c:pt idx="86">
                  <c:v>0.95772455089820363</c:v>
                </c:pt>
                <c:pt idx="87">
                  <c:v>0.92789884315308047</c:v>
                </c:pt>
                <c:pt idx="88">
                  <c:v>0.9376405336531255</c:v>
                </c:pt>
                <c:pt idx="89">
                  <c:v>0.9705618649133293</c:v>
                </c:pt>
                <c:pt idx="90">
                  <c:v>0.94418805884049606</c:v>
                </c:pt>
                <c:pt idx="91">
                  <c:v>0.94903803789102659</c:v>
                </c:pt>
                <c:pt idx="92">
                  <c:v>0.96032298482528189</c:v>
                </c:pt>
                <c:pt idx="93">
                  <c:v>0.93021495610051463</c:v>
                </c:pt>
                <c:pt idx="94">
                  <c:v>0.94117647058823528</c:v>
                </c:pt>
                <c:pt idx="95">
                  <c:v>0.95735900962861076</c:v>
                </c:pt>
                <c:pt idx="96">
                  <c:v>0.96916099773242625</c:v>
                </c:pt>
                <c:pt idx="97">
                  <c:v>0.934640522875817</c:v>
                </c:pt>
                <c:pt idx="98">
                  <c:v>0.95725852005272072</c:v>
                </c:pt>
                <c:pt idx="99">
                  <c:v>0.91454102355808287</c:v>
                </c:pt>
                <c:pt idx="100">
                  <c:v>0.94778641432916522</c:v>
                </c:pt>
                <c:pt idx="101">
                  <c:v>0.94887190684133915</c:v>
                </c:pt>
                <c:pt idx="102">
                  <c:v>0.93635670731707321</c:v>
                </c:pt>
                <c:pt idx="103">
                  <c:v>0.95480039590894095</c:v>
                </c:pt>
                <c:pt idx="104">
                  <c:v>0.9506395244100162</c:v>
                </c:pt>
                <c:pt idx="105">
                  <c:v>0.96750343878954603</c:v>
                </c:pt>
                <c:pt idx="106">
                  <c:v>0.93917881811204906</c:v>
                </c:pt>
                <c:pt idx="107">
                  <c:v>0.96100834240116073</c:v>
                </c:pt>
                <c:pt idx="108">
                  <c:v>0.94556451612903225</c:v>
                </c:pt>
                <c:pt idx="109">
                  <c:v>0.93634416974888068</c:v>
                </c:pt>
                <c:pt idx="110">
                  <c:v>0.95108553492021974</c:v>
                </c:pt>
                <c:pt idx="111">
                  <c:v>0.95870657636006118</c:v>
                </c:pt>
                <c:pt idx="112">
                  <c:v>0.9471102580507571</c:v>
                </c:pt>
                <c:pt idx="113">
                  <c:v>0.95055995629609391</c:v>
                </c:pt>
                <c:pt idx="114">
                  <c:v>0.95685334495532792</c:v>
                </c:pt>
                <c:pt idx="115">
                  <c:v>0.96023329798515378</c:v>
                </c:pt>
                <c:pt idx="116">
                  <c:v>0.91625869621231637</c:v>
                </c:pt>
                <c:pt idx="117">
                  <c:v>0.93704936217415413</c:v>
                </c:pt>
                <c:pt idx="118">
                  <c:v>0.9363166953528399</c:v>
                </c:pt>
                <c:pt idx="119">
                  <c:v>0.94262550670408485</c:v>
                </c:pt>
                <c:pt idx="120">
                  <c:v>0.93062860005008763</c:v>
                </c:pt>
                <c:pt idx="121">
                  <c:v>0.93688254665203075</c:v>
                </c:pt>
                <c:pt idx="122">
                  <c:v>0.9151963574274331</c:v>
                </c:pt>
                <c:pt idx="123">
                  <c:v>0.95267091060060893</c:v>
                </c:pt>
                <c:pt idx="124">
                  <c:v>0.91541457985531438</c:v>
                </c:pt>
                <c:pt idx="125">
                  <c:v>0.90468391745823784</c:v>
                </c:pt>
                <c:pt idx="126">
                  <c:v>0.94931145619689428</c:v>
                </c:pt>
                <c:pt idx="127">
                  <c:v>0.93425925925925923</c:v>
                </c:pt>
                <c:pt idx="128">
                  <c:v>0.93139040680024288</c:v>
                </c:pt>
                <c:pt idx="129">
                  <c:v>0.94966216216216215</c:v>
                </c:pt>
                <c:pt idx="130">
                  <c:v>0.92931085477669328</c:v>
                </c:pt>
                <c:pt idx="131">
                  <c:v>0.95559450774174703</c:v>
                </c:pt>
                <c:pt idx="132">
                  <c:v>0.96738145575354872</c:v>
                </c:pt>
                <c:pt idx="133">
                  <c:v>0.91511851377322229</c:v>
                </c:pt>
                <c:pt idx="134">
                  <c:v>0.93883590924038141</c:v>
                </c:pt>
                <c:pt idx="135">
                  <c:v>0.93547391170114236</c:v>
                </c:pt>
                <c:pt idx="136">
                  <c:v>0.92648774795799305</c:v>
                </c:pt>
                <c:pt idx="137">
                  <c:v>0.9432412247946228</c:v>
                </c:pt>
                <c:pt idx="138">
                  <c:v>0.92104283054003722</c:v>
                </c:pt>
                <c:pt idx="139">
                  <c:v>0.91554054054054057</c:v>
                </c:pt>
                <c:pt idx="140">
                  <c:v>0.911559029206088</c:v>
                </c:pt>
                <c:pt idx="141">
                  <c:v>0.94056748466257667</c:v>
                </c:pt>
                <c:pt idx="142">
                  <c:v>0.91541885876163498</c:v>
                </c:pt>
                <c:pt idx="143">
                  <c:v>0.95454545454545459</c:v>
                </c:pt>
                <c:pt idx="144">
                  <c:v>0.92677238805970152</c:v>
                </c:pt>
                <c:pt idx="145">
                  <c:v>0.92929292929292928</c:v>
                </c:pt>
                <c:pt idx="146">
                  <c:v>0.92753623188405798</c:v>
                </c:pt>
                <c:pt idx="147">
                  <c:v>0.9418931583880038</c:v>
                </c:pt>
                <c:pt idx="148">
                  <c:v>0.93512565751022791</c:v>
                </c:pt>
                <c:pt idx="149">
                  <c:v>0.87247474747474751</c:v>
                </c:pt>
                <c:pt idx="150">
                  <c:v>0.93333333333333335</c:v>
                </c:pt>
                <c:pt idx="151">
                  <c:v>0.96340797378481702</c:v>
                </c:pt>
                <c:pt idx="152">
                  <c:v>0.9191304347826087</c:v>
                </c:pt>
                <c:pt idx="153">
                  <c:v>0.93925657298277421</c:v>
                </c:pt>
                <c:pt idx="154">
                  <c:v>0.93275696445725265</c:v>
                </c:pt>
                <c:pt idx="155">
                  <c:v>0.93842364532019706</c:v>
                </c:pt>
                <c:pt idx="156">
                  <c:v>0.9004576659038902</c:v>
                </c:pt>
                <c:pt idx="157">
                  <c:v>0.93670886075949367</c:v>
                </c:pt>
                <c:pt idx="158">
                  <c:v>0.87037037037037035</c:v>
                </c:pt>
              </c:numCache>
            </c:numRef>
          </c:yVal>
          <c:smooth val="0"/>
        </c:ser>
        <c:ser>
          <c:idx val="1"/>
          <c:order val="1"/>
          <c:tx>
            <c:strRef>
              <c:f>'3 - LG'!$BS$4</c:f>
              <c:strCache>
                <c:ptCount val="1"/>
                <c:pt idx="0">
                  <c:v>SOS dropoff by machine</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'3 - LG'!$BQ$5:$BQ$163</c:f>
              <c:numCache>
                <c:formatCode>0.0%</c:formatCode>
                <c:ptCount val="159"/>
                <c:pt idx="0">
                  <c:v>0.40795192289673482</c:v>
                </c:pt>
                <c:pt idx="1">
                  <c:v>0.27392892319366569</c:v>
                </c:pt>
                <c:pt idx="2">
                  <c:v>0.52285637987958822</c:v>
                </c:pt>
                <c:pt idx="3">
                  <c:v>0.26453289705303706</c:v>
                </c:pt>
                <c:pt idx="4">
                  <c:v>0.37386079543946626</c:v>
                </c:pt>
                <c:pt idx="5">
                  <c:v>0.71044460748349225</c:v>
                </c:pt>
                <c:pt idx="6">
                  <c:v>5.5404907567897281E-2</c:v>
                </c:pt>
                <c:pt idx="7">
                  <c:v>0.42024121317942253</c:v>
                </c:pt>
                <c:pt idx="8">
                  <c:v>2.7893506402875187E-2</c:v>
                </c:pt>
                <c:pt idx="9">
                  <c:v>0.51678895052790841</c:v>
                </c:pt>
                <c:pt idx="10">
                  <c:v>6.7673032583634232E-2</c:v>
                </c:pt>
                <c:pt idx="11">
                  <c:v>0.46683395921805354</c:v>
                </c:pt>
                <c:pt idx="12">
                  <c:v>0.51403561424569832</c:v>
                </c:pt>
                <c:pt idx="13">
                  <c:v>0.17848232953225529</c:v>
                </c:pt>
                <c:pt idx="14">
                  <c:v>0.15918196994991654</c:v>
                </c:pt>
                <c:pt idx="15">
                  <c:v>0.29480428108476892</c:v>
                </c:pt>
                <c:pt idx="16">
                  <c:v>0.14706491976392813</c:v>
                </c:pt>
                <c:pt idx="17">
                  <c:v>0.43678289209339705</c:v>
                </c:pt>
                <c:pt idx="18">
                  <c:v>0.2147979918718623</c:v>
                </c:pt>
                <c:pt idx="19">
                  <c:v>0.16927899686520376</c:v>
                </c:pt>
                <c:pt idx="20">
                  <c:v>0.25737732561407456</c:v>
                </c:pt>
                <c:pt idx="21">
                  <c:v>0.43931704799587135</c:v>
                </c:pt>
                <c:pt idx="22">
                  <c:v>0.34672920704910998</c:v>
                </c:pt>
                <c:pt idx="23">
                  <c:v>9.3965275396652226E-2</c:v>
                </c:pt>
                <c:pt idx="24">
                  <c:v>0.1382961473602283</c:v>
                </c:pt>
                <c:pt idx="25">
                  <c:v>0.51735605190530876</c:v>
                </c:pt>
                <c:pt idx="26">
                  <c:v>0.63900465586691546</c:v>
                </c:pt>
                <c:pt idx="27">
                  <c:v>0.20874993095067115</c:v>
                </c:pt>
                <c:pt idx="28">
                  <c:v>0.12153928177005979</c:v>
                </c:pt>
                <c:pt idx="29">
                  <c:v>0.10887198453391611</c:v>
                </c:pt>
                <c:pt idx="30">
                  <c:v>3.9624156413427945E-2</c:v>
                </c:pt>
                <c:pt idx="31">
                  <c:v>5.8323869013817906E-2</c:v>
                </c:pt>
                <c:pt idx="32">
                  <c:v>0.30637397899649943</c:v>
                </c:pt>
                <c:pt idx="33">
                  <c:v>1.8082691928162621E-2</c:v>
                </c:pt>
                <c:pt idx="34">
                  <c:v>0.24287559844973022</c:v>
                </c:pt>
                <c:pt idx="35">
                  <c:v>0.32271653138806122</c:v>
                </c:pt>
                <c:pt idx="36">
                  <c:v>3.0724592627134013E-2</c:v>
                </c:pt>
                <c:pt idx="37">
                  <c:v>0.11766246693035073</c:v>
                </c:pt>
                <c:pt idx="38">
                  <c:v>0.15629339729832092</c:v>
                </c:pt>
                <c:pt idx="39">
                  <c:v>0.44502803376941419</c:v>
                </c:pt>
                <c:pt idx="40">
                  <c:v>3.79389389056842E-2</c:v>
                </c:pt>
                <c:pt idx="41">
                  <c:v>0.33709386281588449</c:v>
                </c:pt>
                <c:pt idx="42">
                  <c:v>0.31607245958429564</c:v>
                </c:pt>
                <c:pt idx="43">
                  <c:v>3.8532776466315595E-2</c:v>
                </c:pt>
                <c:pt idx="44">
                  <c:v>0.12865451422772162</c:v>
                </c:pt>
                <c:pt idx="45">
                  <c:v>1.8760129659643437E-2</c:v>
                </c:pt>
                <c:pt idx="46">
                  <c:v>0.40704526046114431</c:v>
                </c:pt>
                <c:pt idx="47">
                  <c:v>0.14814164728597129</c:v>
                </c:pt>
                <c:pt idx="48">
                  <c:v>0.27502829975096221</c:v>
                </c:pt>
                <c:pt idx="49">
                  <c:v>0.22158496062633712</c:v>
                </c:pt>
                <c:pt idx="50">
                  <c:v>0.26495999999999997</c:v>
                </c:pt>
                <c:pt idx="51">
                  <c:v>8.0503859449732439E-3</c:v>
                </c:pt>
                <c:pt idx="52">
                  <c:v>0.18200826878296822</c:v>
                </c:pt>
                <c:pt idx="53">
                  <c:v>0.10831426392067124</c:v>
                </c:pt>
                <c:pt idx="54">
                  <c:v>8.0093867972655854E-3</c:v>
                </c:pt>
                <c:pt idx="55">
                  <c:v>4.6936114732724901E-3</c:v>
                </c:pt>
                <c:pt idx="56">
                  <c:v>2.9374737725556023E-3</c:v>
                </c:pt>
                <c:pt idx="57">
                  <c:v>0.20122666666666666</c:v>
                </c:pt>
                <c:pt idx="58">
                  <c:v>0.25029534958651056</c:v>
                </c:pt>
                <c:pt idx="59">
                  <c:v>4.2650918635170603E-3</c:v>
                </c:pt>
                <c:pt idx="60">
                  <c:v>0.24971142747210465</c:v>
                </c:pt>
                <c:pt idx="61">
                  <c:v>1.1732951415665969E-2</c:v>
                </c:pt>
                <c:pt idx="62">
                  <c:v>8.121602130256296E-2</c:v>
                </c:pt>
                <c:pt idx="63">
                  <c:v>4.0138253985951611E-2</c:v>
                </c:pt>
                <c:pt idx="64">
                  <c:v>1.6834004689472734E-3</c:v>
                </c:pt>
                <c:pt idx="65">
                  <c:v>1.726817475392851E-3</c:v>
                </c:pt>
                <c:pt idx="66">
                  <c:v>9.4315736169135328E-2</c:v>
                </c:pt>
                <c:pt idx="67">
                  <c:v>0.42567486502699459</c:v>
                </c:pt>
                <c:pt idx="68">
                  <c:v>0.48063767407769364</c:v>
                </c:pt>
                <c:pt idx="69">
                  <c:v>0.26331658291457288</c:v>
                </c:pt>
                <c:pt idx="70">
                  <c:v>0.22401505983595535</c:v>
                </c:pt>
                <c:pt idx="71">
                  <c:v>0.14932242393249809</c:v>
                </c:pt>
                <c:pt idx="72">
                  <c:v>0.22169132085351487</c:v>
                </c:pt>
                <c:pt idx="73">
                  <c:v>0.37147933666754407</c:v>
                </c:pt>
                <c:pt idx="74">
                  <c:v>0.14888540459472357</c:v>
                </c:pt>
                <c:pt idx="75">
                  <c:v>0.4552811786677734</c:v>
                </c:pt>
                <c:pt idx="76">
                  <c:v>0.36146949486114149</c:v>
                </c:pt>
                <c:pt idx="77">
                  <c:v>0.36583388606382194</c:v>
                </c:pt>
                <c:pt idx="78">
                  <c:v>0.21748416556193842</c:v>
                </c:pt>
                <c:pt idx="79">
                  <c:v>0.27505913660555886</c:v>
                </c:pt>
                <c:pt idx="80">
                  <c:v>0.42396608271338293</c:v>
                </c:pt>
                <c:pt idx="81">
                  <c:v>0.19586448954677246</c:v>
                </c:pt>
                <c:pt idx="82">
                  <c:v>6.7547948345686559E-2</c:v>
                </c:pt>
                <c:pt idx="83">
                  <c:v>0.2452052623236646</c:v>
                </c:pt>
                <c:pt idx="84">
                  <c:v>0.29744127855355557</c:v>
                </c:pt>
                <c:pt idx="85">
                  <c:v>8.7515349979533363E-2</c:v>
                </c:pt>
                <c:pt idx="86">
                  <c:v>0.27829759046120728</c:v>
                </c:pt>
                <c:pt idx="87">
                  <c:v>0.48694636750354492</c:v>
                </c:pt>
                <c:pt idx="88">
                  <c:v>0.40512512855673638</c:v>
                </c:pt>
                <c:pt idx="89">
                  <c:v>4.7776233495482974E-3</c:v>
                </c:pt>
                <c:pt idx="90">
                  <c:v>0.24048840913112723</c:v>
                </c:pt>
                <c:pt idx="91">
                  <c:v>0.2603502469690166</c:v>
                </c:pt>
                <c:pt idx="92">
                  <c:v>7.1128046360244501E-2</c:v>
                </c:pt>
                <c:pt idx="93">
                  <c:v>0.25281005905886833</c:v>
                </c:pt>
                <c:pt idx="94">
                  <c:v>0.18963955805107771</c:v>
                </c:pt>
                <c:pt idx="95">
                  <c:v>7.7873007096120175E-2</c:v>
                </c:pt>
                <c:pt idx="96">
                  <c:v>1.9330373658897521E-2</c:v>
                </c:pt>
                <c:pt idx="97">
                  <c:v>0.17721280602636535</c:v>
                </c:pt>
                <c:pt idx="98">
                  <c:v>4.8608463591307662E-3</c:v>
                </c:pt>
                <c:pt idx="99">
                  <c:v>0.50521436848203938</c:v>
                </c:pt>
                <c:pt idx="100">
                  <c:v>0.10127692757578712</c:v>
                </c:pt>
                <c:pt idx="101">
                  <c:v>2.7827827827827827E-2</c:v>
                </c:pt>
                <c:pt idx="102">
                  <c:v>0.35821195379206427</c:v>
                </c:pt>
                <c:pt idx="103">
                  <c:v>0.13663742999048928</c:v>
                </c:pt>
                <c:pt idx="104">
                  <c:v>0.26687864334923156</c:v>
                </c:pt>
                <c:pt idx="105">
                  <c:v>5.2149851000425716E-3</c:v>
                </c:pt>
                <c:pt idx="106">
                  <c:v>0.34828182407607522</c:v>
                </c:pt>
                <c:pt idx="107">
                  <c:v>0.18598472268349386</c:v>
                </c:pt>
                <c:pt idx="108">
                  <c:v>0.30010138560324434</c:v>
                </c:pt>
                <c:pt idx="109">
                  <c:v>0.37331473733147374</c:v>
                </c:pt>
                <c:pt idx="110">
                  <c:v>0.23655208606664918</c:v>
                </c:pt>
                <c:pt idx="111">
                  <c:v>0.14437226567678643</c:v>
                </c:pt>
                <c:pt idx="112">
                  <c:v>0.19513499064421277</c:v>
                </c:pt>
                <c:pt idx="113">
                  <c:v>0.48380624820865575</c:v>
                </c:pt>
                <c:pt idx="114">
                  <c:v>0.19810099266292619</c:v>
                </c:pt>
                <c:pt idx="115">
                  <c:v>9.7692538207971233E-2</c:v>
                </c:pt>
                <c:pt idx="116">
                  <c:v>0.60282288662923056</c:v>
                </c:pt>
                <c:pt idx="117">
                  <c:v>0.5584680583895778</c:v>
                </c:pt>
                <c:pt idx="118">
                  <c:v>0.37573168802404683</c:v>
                </c:pt>
                <c:pt idx="119">
                  <c:v>0.19416034312108216</c:v>
                </c:pt>
                <c:pt idx="120">
                  <c:v>0.40764754779717371</c:v>
                </c:pt>
                <c:pt idx="121">
                  <c:v>0.12873754152823921</c:v>
                </c:pt>
                <c:pt idx="122">
                  <c:v>0.4238070805541303</c:v>
                </c:pt>
                <c:pt idx="123">
                  <c:v>0.27266411948593261</c:v>
                </c:pt>
                <c:pt idx="124">
                  <c:v>0.47566137566137567</c:v>
                </c:pt>
                <c:pt idx="125">
                  <c:v>0.71150062600608122</c:v>
                </c:pt>
                <c:pt idx="126">
                  <c:v>0.20495778695886474</c:v>
                </c:pt>
                <c:pt idx="127">
                  <c:v>0.26127583108715186</c:v>
                </c:pt>
                <c:pt idx="128">
                  <c:v>0.31666365769994587</c:v>
                </c:pt>
                <c:pt idx="129">
                  <c:v>0.31134020618556701</c:v>
                </c:pt>
                <c:pt idx="130">
                  <c:v>0.27612927612927612</c:v>
                </c:pt>
                <c:pt idx="131">
                  <c:v>0.23038022101517139</c:v>
                </c:pt>
                <c:pt idx="132">
                  <c:v>0.2202566096423017</c:v>
                </c:pt>
                <c:pt idx="133">
                  <c:v>0.37968750000000001</c:v>
                </c:pt>
                <c:pt idx="134">
                  <c:v>0.35751081805069029</c:v>
                </c:pt>
                <c:pt idx="135">
                  <c:v>0.29994072317723769</c:v>
                </c:pt>
                <c:pt idx="136">
                  <c:v>0.21364808569728228</c:v>
                </c:pt>
                <c:pt idx="137">
                  <c:v>0.34925053533190581</c:v>
                </c:pt>
                <c:pt idx="138">
                  <c:v>0.31422172452407615</c:v>
                </c:pt>
                <c:pt idx="139">
                  <c:v>0.54805254666973957</c:v>
                </c:pt>
                <c:pt idx="140">
                  <c:v>0.20065712274114059</c:v>
                </c:pt>
                <c:pt idx="141">
                  <c:v>0.27988681914642771</c:v>
                </c:pt>
                <c:pt idx="142">
                  <c:v>0.55402797877472265</c:v>
                </c:pt>
                <c:pt idx="143">
                  <c:v>0.30409937888198757</c:v>
                </c:pt>
                <c:pt idx="144">
                  <c:v>0.27784924105994341</c:v>
                </c:pt>
                <c:pt idx="145">
                  <c:v>0.25715035423773286</c:v>
                </c:pt>
                <c:pt idx="146">
                  <c:v>0.54656445201590009</c:v>
                </c:pt>
                <c:pt idx="147">
                  <c:v>0.26327503974562799</c:v>
                </c:pt>
                <c:pt idx="148">
                  <c:v>0.57540760869565222</c:v>
                </c:pt>
                <c:pt idx="149">
                  <c:v>0.58427737727428763</c:v>
                </c:pt>
                <c:pt idx="150">
                  <c:v>0.26072041166380788</c:v>
                </c:pt>
                <c:pt idx="151">
                  <c:v>0.18849961919268851</c:v>
                </c:pt>
                <c:pt idx="152">
                  <c:v>0.42006721075372061</c:v>
                </c:pt>
                <c:pt idx="153">
                  <c:v>4.8681541582150101E-2</c:v>
                </c:pt>
                <c:pt idx="154">
                  <c:v>0.55364806866952787</c:v>
                </c:pt>
                <c:pt idx="155">
                  <c:v>6.2330623306233061E-2</c:v>
                </c:pt>
                <c:pt idx="156">
                  <c:v>0.43137254901960786</c:v>
                </c:pt>
                <c:pt idx="157">
                  <c:v>0.43143812709030099</c:v>
                </c:pt>
                <c:pt idx="158">
                  <c:v>0.55070074196207752</c:v>
                </c:pt>
              </c:numCache>
            </c:numRef>
          </c:xVal>
          <c:yVal>
            <c:numRef>
              <c:f>'3 - LG'!$BS$5:$BS$163</c:f>
              <c:numCache>
                <c:formatCode>0.0%</c:formatCode>
                <c:ptCount val="159"/>
                <c:pt idx="0">
                  <c:v>0.98820894636924539</c:v>
                </c:pt>
                <c:pt idx="1">
                  <c:v>0.9927350878567317</c:v>
                </c:pt>
                <c:pt idx="2">
                  <c:v>0.98753761969904241</c:v>
                </c:pt>
                <c:pt idx="3">
                  <c:v>0.99296026476135724</c:v>
                </c:pt>
                <c:pt idx="4">
                  <c:v>0.98896306277579482</c:v>
                </c:pt>
                <c:pt idx="5">
                  <c:v>0.98683798545800328</c:v>
                </c:pt>
                <c:pt idx="6">
                  <c:v>0.9936928883591577</c:v>
                </c:pt>
                <c:pt idx="7">
                  <c:v>0.99183253480819322</c:v>
                </c:pt>
                <c:pt idx="8">
                  <c:v>0.99558748656446228</c:v>
                </c:pt>
                <c:pt idx="9">
                  <c:v>0.99250675936655075</c:v>
                </c:pt>
                <c:pt idx="10">
                  <c:v>0.98823584772481299</c:v>
                </c:pt>
                <c:pt idx="11">
                  <c:v>0.98496918939161815</c:v>
                </c:pt>
                <c:pt idx="12">
                  <c:v>0.98629966150008908</c:v>
                </c:pt>
                <c:pt idx="13">
                  <c:v>0.99148833105548151</c:v>
                </c:pt>
                <c:pt idx="14">
                  <c:v>0.99501059394436475</c:v>
                </c:pt>
                <c:pt idx="15">
                  <c:v>0.99158595750013423</c:v>
                </c:pt>
                <c:pt idx="16">
                  <c:v>0.99155865374142249</c:v>
                </c:pt>
                <c:pt idx="17">
                  <c:v>0.99259744766164171</c:v>
                </c:pt>
                <c:pt idx="18">
                  <c:v>0.99196546783466633</c:v>
                </c:pt>
                <c:pt idx="19">
                  <c:v>0.9912636583119695</c:v>
                </c:pt>
                <c:pt idx="20">
                  <c:v>0.98936541143654111</c:v>
                </c:pt>
                <c:pt idx="21">
                  <c:v>0.98773203796872289</c:v>
                </c:pt>
                <c:pt idx="22">
                  <c:v>0.98865588531485105</c:v>
                </c:pt>
                <c:pt idx="23">
                  <c:v>0.98534644588271558</c:v>
                </c:pt>
                <c:pt idx="24">
                  <c:v>0.98855158568676926</c:v>
                </c:pt>
                <c:pt idx="25">
                  <c:v>0.99043613527683361</c:v>
                </c:pt>
                <c:pt idx="26">
                  <c:v>0.98333107007061382</c:v>
                </c:pt>
                <c:pt idx="27">
                  <c:v>0.98854614083040482</c:v>
                </c:pt>
                <c:pt idx="28">
                  <c:v>0.98754141358365544</c:v>
                </c:pt>
                <c:pt idx="29">
                  <c:v>0.99312859884836857</c:v>
                </c:pt>
                <c:pt idx="30">
                  <c:v>0.98324511633220368</c:v>
                </c:pt>
                <c:pt idx="31">
                  <c:v>0.99282361612164938</c:v>
                </c:pt>
                <c:pt idx="32">
                  <c:v>0.98434382860612368</c:v>
                </c:pt>
                <c:pt idx="33">
                  <c:v>0.98922404466179081</c:v>
                </c:pt>
                <c:pt idx="34">
                  <c:v>0.99028480170348687</c:v>
                </c:pt>
                <c:pt idx="35">
                  <c:v>0.98403008184030083</c:v>
                </c:pt>
                <c:pt idx="36">
                  <c:v>0.98557902403495989</c:v>
                </c:pt>
                <c:pt idx="37">
                  <c:v>0.9944587286106924</c:v>
                </c:pt>
                <c:pt idx="38">
                  <c:v>0.9886205588569984</c:v>
                </c:pt>
                <c:pt idx="39">
                  <c:v>0.991794729156526</c:v>
                </c:pt>
                <c:pt idx="40">
                  <c:v>0.98540612826327112</c:v>
                </c:pt>
                <c:pt idx="41">
                  <c:v>0.98151508278521205</c:v>
                </c:pt>
                <c:pt idx="42">
                  <c:v>0.98021449704142016</c:v>
                </c:pt>
                <c:pt idx="43">
                  <c:v>0.99224806201550386</c:v>
                </c:pt>
                <c:pt idx="44">
                  <c:v>0.99386246338401452</c:v>
                </c:pt>
                <c:pt idx="45">
                  <c:v>0.98662826578893237</c:v>
                </c:pt>
                <c:pt idx="46">
                  <c:v>0.98254243158988575</c:v>
                </c:pt>
                <c:pt idx="47">
                  <c:v>0.98856842520202348</c:v>
                </c:pt>
                <c:pt idx="48">
                  <c:v>0.98012384374283312</c:v>
                </c:pt>
                <c:pt idx="49">
                  <c:v>0.97737520128824473</c:v>
                </c:pt>
                <c:pt idx="50">
                  <c:v>0.97917862119845889</c:v>
                </c:pt>
                <c:pt idx="51">
                  <c:v>0.98839783222654765</c:v>
                </c:pt>
                <c:pt idx="52">
                  <c:v>0.99004136663091769</c:v>
                </c:pt>
                <c:pt idx="53">
                  <c:v>0.98448610213316101</c:v>
                </c:pt>
                <c:pt idx="54">
                  <c:v>0.99518488234759694</c:v>
                </c:pt>
                <c:pt idx="55">
                  <c:v>0.97935567487502317</c:v>
                </c:pt>
                <c:pt idx="56">
                  <c:v>0.98697478991596643</c:v>
                </c:pt>
                <c:pt idx="57">
                  <c:v>0.98893079698261721</c:v>
                </c:pt>
                <c:pt idx="58">
                  <c:v>0.9864057076745083</c:v>
                </c:pt>
                <c:pt idx="59">
                  <c:v>0.99243379571248425</c:v>
                </c:pt>
                <c:pt idx="60">
                  <c:v>0.98745488915621238</c:v>
                </c:pt>
                <c:pt idx="61">
                  <c:v>0.99097772049346344</c:v>
                </c:pt>
                <c:pt idx="62">
                  <c:v>0.98708172602493949</c:v>
                </c:pt>
                <c:pt idx="63">
                  <c:v>0.98849557522123899</c:v>
                </c:pt>
                <c:pt idx="64">
                  <c:v>0.98826436071649171</c:v>
                </c:pt>
                <c:pt idx="65">
                  <c:v>0.98526615969581754</c:v>
                </c:pt>
                <c:pt idx="66">
                  <c:v>0.98416608022519347</c:v>
                </c:pt>
                <c:pt idx="67">
                  <c:v>0.98467087466185754</c:v>
                </c:pt>
                <c:pt idx="68">
                  <c:v>0.98137417218543044</c:v>
                </c:pt>
                <c:pt idx="69">
                  <c:v>0.98148520829140673</c:v>
                </c:pt>
                <c:pt idx="70">
                  <c:v>0.98334965719882472</c:v>
                </c:pt>
                <c:pt idx="71">
                  <c:v>0.98519753987282388</c:v>
                </c:pt>
                <c:pt idx="72">
                  <c:v>0.98733577938217543</c:v>
                </c:pt>
                <c:pt idx="73">
                  <c:v>0.97693651718112984</c:v>
                </c:pt>
                <c:pt idx="74">
                  <c:v>0.97946477334789728</c:v>
                </c:pt>
                <c:pt idx="75">
                  <c:v>0.99160532093503806</c:v>
                </c:pt>
                <c:pt idx="76">
                  <c:v>0.98123620309050774</c:v>
                </c:pt>
                <c:pt idx="77">
                  <c:v>0.98647452913664513</c:v>
                </c:pt>
                <c:pt idx="78">
                  <c:v>0.98841344499254336</c:v>
                </c:pt>
                <c:pt idx="79">
                  <c:v>0.98292529817953544</c:v>
                </c:pt>
                <c:pt idx="80">
                  <c:v>0.9817046609554233</c:v>
                </c:pt>
                <c:pt idx="81">
                  <c:v>0.98793065613342113</c:v>
                </c:pt>
                <c:pt idx="82">
                  <c:v>0.9843830665978317</c:v>
                </c:pt>
                <c:pt idx="83">
                  <c:v>0.98313860860329261</c:v>
                </c:pt>
                <c:pt idx="84">
                  <c:v>0.98454595185995619</c:v>
                </c:pt>
                <c:pt idx="85">
                  <c:v>0.99026527135556097</c:v>
                </c:pt>
                <c:pt idx="86">
                  <c:v>0.99149700598802393</c:v>
                </c:pt>
                <c:pt idx="87">
                  <c:v>0.9739036857680925</c:v>
                </c:pt>
                <c:pt idx="88">
                  <c:v>0.97211812321990709</c:v>
                </c:pt>
                <c:pt idx="89">
                  <c:v>0.98939031679617451</c:v>
                </c:pt>
                <c:pt idx="90">
                  <c:v>0.98846264782232474</c:v>
                </c:pt>
                <c:pt idx="91">
                  <c:v>0.98105448670876783</c:v>
                </c:pt>
                <c:pt idx="92">
                  <c:v>0.97897814283725459</c:v>
                </c:pt>
                <c:pt idx="93">
                  <c:v>0.96866485013623982</c:v>
                </c:pt>
                <c:pt idx="94">
                  <c:v>0.98284981567558904</c:v>
                </c:pt>
                <c:pt idx="95">
                  <c:v>0.98762035763411282</c:v>
                </c:pt>
                <c:pt idx="96">
                  <c:v>0.98624338624338626</c:v>
                </c:pt>
                <c:pt idx="97">
                  <c:v>0.98023274350390566</c:v>
                </c:pt>
                <c:pt idx="98">
                  <c:v>0.97533421201280357</c:v>
                </c:pt>
                <c:pt idx="99">
                  <c:v>0.97741673436230703</c:v>
                </c:pt>
                <c:pt idx="100">
                  <c:v>0.98090571138898275</c:v>
                </c:pt>
                <c:pt idx="101">
                  <c:v>0.97925764192139741</c:v>
                </c:pt>
                <c:pt idx="102">
                  <c:v>0.97465701219512191</c:v>
                </c:pt>
                <c:pt idx="103">
                  <c:v>0.98680303530188052</c:v>
                </c:pt>
                <c:pt idx="104">
                  <c:v>0.98829039812646369</c:v>
                </c:pt>
                <c:pt idx="105">
                  <c:v>0.98590096286107287</c:v>
                </c:pt>
                <c:pt idx="106">
                  <c:v>0.98656945510360705</c:v>
                </c:pt>
                <c:pt idx="107">
                  <c:v>0.98621690243017768</c:v>
                </c:pt>
                <c:pt idx="108">
                  <c:v>0.9838709677419355</c:v>
                </c:pt>
                <c:pt idx="109">
                  <c:v>0.98442670819544487</c:v>
                </c:pt>
                <c:pt idx="110">
                  <c:v>0.98352079518702584</c:v>
                </c:pt>
                <c:pt idx="111">
                  <c:v>0.96875682761634263</c:v>
                </c:pt>
                <c:pt idx="112">
                  <c:v>0.97760716570697381</c:v>
                </c:pt>
                <c:pt idx="113">
                  <c:v>0.98333788582354553</c:v>
                </c:pt>
                <c:pt idx="114">
                  <c:v>0.97690128568315537</c:v>
                </c:pt>
                <c:pt idx="115">
                  <c:v>0.98303287380699889</c:v>
                </c:pt>
                <c:pt idx="116">
                  <c:v>0.96289616078330331</c:v>
                </c:pt>
                <c:pt idx="117">
                  <c:v>0.97892401552967279</c:v>
                </c:pt>
                <c:pt idx="118">
                  <c:v>0.97467420703221053</c:v>
                </c:pt>
                <c:pt idx="119">
                  <c:v>0.97879638291237914</c:v>
                </c:pt>
                <c:pt idx="120">
                  <c:v>0.97495617330328077</c:v>
                </c:pt>
                <c:pt idx="121">
                  <c:v>0.9763995609220637</c:v>
                </c:pt>
                <c:pt idx="122">
                  <c:v>0.97324985771200911</c:v>
                </c:pt>
                <c:pt idx="123">
                  <c:v>0.98367008026570713</c:v>
                </c:pt>
                <c:pt idx="124">
                  <c:v>0.96744574290484142</c:v>
                </c:pt>
                <c:pt idx="125">
                  <c:v>0.97477890599410411</c:v>
                </c:pt>
                <c:pt idx="126">
                  <c:v>0.98710811602695581</c:v>
                </c:pt>
                <c:pt idx="127">
                  <c:v>0.98333333333333328</c:v>
                </c:pt>
                <c:pt idx="128">
                  <c:v>0.9738919247115968</c:v>
                </c:pt>
                <c:pt idx="129">
                  <c:v>0.98175675675675678</c:v>
                </c:pt>
                <c:pt idx="130">
                  <c:v>0.96362023070097602</c:v>
                </c:pt>
                <c:pt idx="131">
                  <c:v>0.98101080923166817</c:v>
                </c:pt>
                <c:pt idx="132">
                  <c:v>0.97704620960434918</c:v>
                </c:pt>
                <c:pt idx="133">
                  <c:v>0.97309417040358748</c:v>
                </c:pt>
                <c:pt idx="134">
                  <c:v>0.98816178888523509</c:v>
                </c:pt>
                <c:pt idx="135">
                  <c:v>0.97036122259956781</c:v>
                </c:pt>
                <c:pt idx="136">
                  <c:v>0.96654998055231423</c:v>
                </c:pt>
                <c:pt idx="137">
                  <c:v>0.98431665421956682</c:v>
                </c:pt>
                <c:pt idx="138">
                  <c:v>0.97132216014897577</c:v>
                </c:pt>
                <c:pt idx="139">
                  <c:v>0.96471471471471471</c:v>
                </c:pt>
                <c:pt idx="140">
                  <c:v>0.96338955162484574</c:v>
                </c:pt>
                <c:pt idx="141">
                  <c:v>0.97469325153374231</c:v>
                </c:pt>
                <c:pt idx="142">
                  <c:v>0.96924322136786722</c:v>
                </c:pt>
                <c:pt idx="143">
                  <c:v>0.96509740259740262</c:v>
                </c:pt>
                <c:pt idx="144">
                  <c:v>0.96222014925373134</c:v>
                </c:pt>
                <c:pt idx="145">
                  <c:v>0.9559228650137741</c:v>
                </c:pt>
                <c:pt idx="146">
                  <c:v>0.97198067632850238</c:v>
                </c:pt>
                <c:pt idx="147">
                  <c:v>0.97563261480787256</c:v>
                </c:pt>
                <c:pt idx="148">
                  <c:v>0.98012857977790768</c:v>
                </c:pt>
                <c:pt idx="149">
                  <c:v>0.93813131313131315</c:v>
                </c:pt>
                <c:pt idx="150">
                  <c:v>0.97961432506887047</c:v>
                </c:pt>
                <c:pt idx="151">
                  <c:v>0.9732386673948662</c:v>
                </c:pt>
                <c:pt idx="152">
                  <c:v>0.95913043478260873</c:v>
                </c:pt>
                <c:pt idx="153">
                  <c:v>0.97189483227561202</c:v>
                </c:pt>
                <c:pt idx="154">
                  <c:v>0.97694524495677237</c:v>
                </c:pt>
                <c:pt idx="155">
                  <c:v>0.96469622331691296</c:v>
                </c:pt>
                <c:pt idx="156">
                  <c:v>0.96224256292906174</c:v>
                </c:pt>
                <c:pt idx="157">
                  <c:v>0.96202531645569622</c:v>
                </c:pt>
                <c:pt idx="158">
                  <c:v>0.94576719576719581</c:v>
                </c:pt>
              </c:numCache>
            </c:numRef>
          </c:yVal>
          <c:smooth val="0"/>
        </c:ser>
        <c:ser>
          <c:idx val="2"/>
          <c:order val="2"/>
          <c:tx>
            <c:v>AG dropoff by machine</c:v>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1"/>
            <c:dispEq val="1"/>
            <c:trendlineLbl>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'3 - LG'!$BQ$5:$BQ$163</c:f>
              <c:numCache>
                <c:formatCode>0.0%</c:formatCode>
                <c:ptCount val="159"/>
                <c:pt idx="0">
                  <c:v>0.40795192289673482</c:v>
                </c:pt>
                <c:pt idx="1">
                  <c:v>0.27392892319366569</c:v>
                </c:pt>
                <c:pt idx="2">
                  <c:v>0.52285637987958822</c:v>
                </c:pt>
                <c:pt idx="3">
                  <c:v>0.26453289705303706</c:v>
                </c:pt>
                <c:pt idx="4">
                  <c:v>0.37386079543946626</c:v>
                </c:pt>
                <c:pt idx="5">
                  <c:v>0.71044460748349225</c:v>
                </c:pt>
                <c:pt idx="6">
                  <c:v>5.5404907567897281E-2</c:v>
                </c:pt>
                <c:pt idx="7">
                  <c:v>0.42024121317942253</c:v>
                </c:pt>
                <c:pt idx="8">
                  <c:v>2.7893506402875187E-2</c:v>
                </c:pt>
                <c:pt idx="9">
                  <c:v>0.51678895052790841</c:v>
                </c:pt>
                <c:pt idx="10">
                  <c:v>6.7673032583634232E-2</c:v>
                </c:pt>
                <c:pt idx="11">
                  <c:v>0.46683395921805354</c:v>
                </c:pt>
                <c:pt idx="12">
                  <c:v>0.51403561424569832</c:v>
                </c:pt>
                <c:pt idx="13">
                  <c:v>0.17848232953225529</c:v>
                </c:pt>
                <c:pt idx="14">
                  <c:v>0.15918196994991654</c:v>
                </c:pt>
                <c:pt idx="15">
                  <c:v>0.29480428108476892</c:v>
                </c:pt>
                <c:pt idx="16">
                  <c:v>0.14706491976392813</c:v>
                </c:pt>
                <c:pt idx="17">
                  <c:v>0.43678289209339705</c:v>
                </c:pt>
                <c:pt idx="18">
                  <c:v>0.2147979918718623</c:v>
                </c:pt>
                <c:pt idx="19">
                  <c:v>0.16927899686520376</c:v>
                </c:pt>
                <c:pt idx="20">
                  <c:v>0.25737732561407456</c:v>
                </c:pt>
                <c:pt idx="21">
                  <c:v>0.43931704799587135</c:v>
                </c:pt>
                <c:pt idx="22">
                  <c:v>0.34672920704910998</c:v>
                </c:pt>
                <c:pt idx="23">
                  <c:v>9.3965275396652226E-2</c:v>
                </c:pt>
                <c:pt idx="24">
                  <c:v>0.1382961473602283</c:v>
                </c:pt>
                <c:pt idx="25">
                  <c:v>0.51735605190530876</c:v>
                </c:pt>
                <c:pt idx="26">
                  <c:v>0.63900465586691546</c:v>
                </c:pt>
                <c:pt idx="27">
                  <c:v>0.20874993095067115</c:v>
                </c:pt>
                <c:pt idx="28">
                  <c:v>0.12153928177005979</c:v>
                </c:pt>
                <c:pt idx="29">
                  <c:v>0.10887198453391611</c:v>
                </c:pt>
                <c:pt idx="30">
                  <c:v>3.9624156413427945E-2</c:v>
                </c:pt>
                <c:pt idx="31">
                  <c:v>5.8323869013817906E-2</c:v>
                </c:pt>
                <c:pt idx="32">
                  <c:v>0.30637397899649943</c:v>
                </c:pt>
                <c:pt idx="33">
                  <c:v>1.8082691928162621E-2</c:v>
                </c:pt>
                <c:pt idx="34">
                  <c:v>0.24287559844973022</c:v>
                </c:pt>
                <c:pt idx="35">
                  <c:v>0.32271653138806122</c:v>
                </c:pt>
                <c:pt idx="36">
                  <c:v>3.0724592627134013E-2</c:v>
                </c:pt>
                <c:pt idx="37">
                  <c:v>0.11766246693035073</c:v>
                </c:pt>
                <c:pt idx="38">
                  <c:v>0.15629339729832092</c:v>
                </c:pt>
                <c:pt idx="39">
                  <c:v>0.44502803376941419</c:v>
                </c:pt>
                <c:pt idx="40">
                  <c:v>3.79389389056842E-2</c:v>
                </c:pt>
                <c:pt idx="41">
                  <c:v>0.33709386281588449</c:v>
                </c:pt>
                <c:pt idx="42">
                  <c:v>0.31607245958429564</c:v>
                </c:pt>
                <c:pt idx="43">
                  <c:v>3.8532776466315595E-2</c:v>
                </c:pt>
                <c:pt idx="44">
                  <c:v>0.12865451422772162</c:v>
                </c:pt>
                <c:pt idx="45">
                  <c:v>1.8760129659643437E-2</c:v>
                </c:pt>
                <c:pt idx="46">
                  <c:v>0.40704526046114431</c:v>
                </c:pt>
                <c:pt idx="47">
                  <c:v>0.14814164728597129</c:v>
                </c:pt>
                <c:pt idx="48">
                  <c:v>0.27502829975096221</c:v>
                </c:pt>
                <c:pt idx="49">
                  <c:v>0.22158496062633712</c:v>
                </c:pt>
                <c:pt idx="50">
                  <c:v>0.26495999999999997</c:v>
                </c:pt>
                <c:pt idx="51">
                  <c:v>8.0503859449732439E-3</c:v>
                </c:pt>
                <c:pt idx="52">
                  <c:v>0.18200826878296822</c:v>
                </c:pt>
                <c:pt idx="53">
                  <c:v>0.10831426392067124</c:v>
                </c:pt>
                <c:pt idx="54">
                  <c:v>8.0093867972655854E-3</c:v>
                </c:pt>
                <c:pt idx="55">
                  <c:v>4.6936114732724901E-3</c:v>
                </c:pt>
                <c:pt idx="56">
                  <c:v>2.9374737725556023E-3</c:v>
                </c:pt>
                <c:pt idx="57">
                  <c:v>0.20122666666666666</c:v>
                </c:pt>
                <c:pt idx="58">
                  <c:v>0.25029534958651056</c:v>
                </c:pt>
                <c:pt idx="59">
                  <c:v>4.2650918635170603E-3</c:v>
                </c:pt>
                <c:pt idx="60">
                  <c:v>0.24971142747210465</c:v>
                </c:pt>
                <c:pt idx="61">
                  <c:v>1.1732951415665969E-2</c:v>
                </c:pt>
                <c:pt idx="62">
                  <c:v>8.121602130256296E-2</c:v>
                </c:pt>
                <c:pt idx="63">
                  <c:v>4.0138253985951611E-2</c:v>
                </c:pt>
                <c:pt idx="64">
                  <c:v>1.6834004689472734E-3</c:v>
                </c:pt>
                <c:pt idx="65">
                  <c:v>1.726817475392851E-3</c:v>
                </c:pt>
                <c:pt idx="66">
                  <c:v>9.4315736169135328E-2</c:v>
                </c:pt>
                <c:pt idx="67">
                  <c:v>0.42567486502699459</c:v>
                </c:pt>
                <c:pt idx="68">
                  <c:v>0.48063767407769364</c:v>
                </c:pt>
                <c:pt idx="69">
                  <c:v>0.26331658291457288</c:v>
                </c:pt>
                <c:pt idx="70">
                  <c:v>0.22401505983595535</c:v>
                </c:pt>
                <c:pt idx="71">
                  <c:v>0.14932242393249809</c:v>
                </c:pt>
                <c:pt idx="72">
                  <c:v>0.22169132085351487</c:v>
                </c:pt>
                <c:pt idx="73">
                  <c:v>0.37147933666754407</c:v>
                </c:pt>
                <c:pt idx="74">
                  <c:v>0.14888540459472357</c:v>
                </c:pt>
                <c:pt idx="75">
                  <c:v>0.4552811786677734</c:v>
                </c:pt>
                <c:pt idx="76">
                  <c:v>0.36146949486114149</c:v>
                </c:pt>
                <c:pt idx="77">
                  <c:v>0.36583388606382194</c:v>
                </c:pt>
                <c:pt idx="78">
                  <c:v>0.21748416556193842</c:v>
                </c:pt>
                <c:pt idx="79">
                  <c:v>0.27505913660555886</c:v>
                </c:pt>
                <c:pt idx="80">
                  <c:v>0.42396608271338293</c:v>
                </c:pt>
                <c:pt idx="81">
                  <c:v>0.19586448954677246</c:v>
                </c:pt>
                <c:pt idx="82">
                  <c:v>6.7547948345686559E-2</c:v>
                </c:pt>
                <c:pt idx="83">
                  <c:v>0.2452052623236646</c:v>
                </c:pt>
                <c:pt idx="84">
                  <c:v>0.29744127855355557</c:v>
                </c:pt>
                <c:pt idx="85">
                  <c:v>8.7515349979533363E-2</c:v>
                </c:pt>
                <c:pt idx="86">
                  <c:v>0.27829759046120728</c:v>
                </c:pt>
                <c:pt idx="87">
                  <c:v>0.48694636750354492</c:v>
                </c:pt>
                <c:pt idx="88">
                  <c:v>0.40512512855673638</c:v>
                </c:pt>
                <c:pt idx="89">
                  <c:v>4.7776233495482974E-3</c:v>
                </c:pt>
                <c:pt idx="90">
                  <c:v>0.24048840913112723</c:v>
                </c:pt>
                <c:pt idx="91">
                  <c:v>0.2603502469690166</c:v>
                </c:pt>
                <c:pt idx="92">
                  <c:v>7.1128046360244501E-2</c:v>
                </c:pt>
                <c:pt idx="93">
                  <c:v>0.25281005905886833</c:v>
                </c:pt>
                <c:pt idx="94">
                  <c:v>0.18963955805107771</c:v>
                </c:pt>
                <c:pt idx="95">
                  <c:v>7.7873007096120175E-2</c:v>
                </c:pt>
                <c:pt idx="96">
                  <c:v>1.9330373658897521E-2</c:v>
                </c:pt>
                <c:pt idx="97">
                  <c:v>0.17721280602636535</c:v>
                </c:pt>
                <c:pt idx="98">
                  <c:v>4.8608463591307662E-3</c:v>
                </c:pt>
                <c:pt idx="99">
                  <c:v>0.50521436848203938</c:v>
                </c:pt>
                <c:pt idx="100">
                  <c:v>0.10127692757578712</c:v>
                </c:pt>
                <c:pt idx="101">
                  <c:v>2.7827827827827827E-2</c:v>
                </c:pt>
                <c:pt idx="102">
                  <c:v>0.35821195379206427</c:v>
                </c:pt>
                <c:pt idx="103">
                  <c:v>0.13663742999048928</c:v>
                </c:pt>
                <c:pt idx="104">
                  <c:v>0.26687864334923156</c:v>
                </c:pt>
                <c:pt idx="105">
                  <c:v>5.2149851000425716E-3</c:v>
                </c:pt>
                <c:pt idx="106">
                  <c:v>0.34828182407607522</c:v>
                </c:pt>
                <c:pt idx="107">
                  <c:v>0.18598472268349386</c:v>
                </c:pt>
                <c:pt idx="108">
                  <c:v>0.30010138560324434</c:v>
                </c:pt>
                <c:pt idx="109">
                  <c:v>0.37331473733147374</c:v>
                </c:pt>
                <c:pt idx="110">
                  <c:v>0.23655208606664918</c:v>
                </c:pt>
                <c:pt idx="111">
                  <c:v>0.14437226567678643</c:v>
                </c:pt>
                <c:pt idx="112">
                  <c:v>0.19513499064421277</c:v>
                </c:pt>
                <c:pt idx="113">
                  <c:v>0.48380624820865575</c:v>
                </c:pt>
                <c:pt idx="114">
                  <c:v>0.19810099266292619</c:v>
                </c:pt>
                <c:pt idx="115">
                  <c:v>9.7692538207971233E-2</c:v>
                </c:pt>
                <c:pt idx="116">
                  <c:v>0.60282288662923056</c:v>
                </c:pt>
                <c:pt idx="117">
                  <c:v>0.5584680583895778</c:v>
                </c:pt>
                <c:pt idx="118">
                  <c:v>0.37573168802404683</c:v>
                </c:pt>
                <c:pt idx="119">
                  <c:v>0.19416034312108216</c:v>
                </c:pt>
                <c:pt idx="120">
                  <c:v>0.40764754779717371</c:v>
                </c:pt>
                <c:pt idx="121">
                  <c:v>0.12873754152823921</c:v>
                </c:pt>
                <c:pt idx="122">
                  <c:v>0.4238070805541303</c:v>
                </c:pt>
                <c:pt idx="123">
                  <c:v>0.27266411948593261</c:v>
                </c:pt>
                <c:pt idx="124">
                  <c:v>0.47566137566137567</c:v>
                </c:pt>
                <c:pt idx="125">
                  <c:v>0.71150062600608122</c:v>
                </c:pt>
                <c:pt idx="126">
                  <c:v>0.20495778695886474</c:v>
                </c:pt>
                <c:pt idx="127">
                  <c:v>0.26127583108715186</c:v>
                </c:pt>
                <c:pt idx="128">
                  <c:v>0.31666365769994587</c:v>
                </c:pt>
                <c:pt idx="129">
                  <c:v>0.31134020618556701</c:v>
                </c:pt>
                <c:pt idx="130">
                  <c:v>0.27612927612927612</c:v>
                </c:pt>
                <c:pt idx="131">
                  <c:v>0.23038022101517139</c:v>
                </c:pt>
                <c:pt idx="132">
                  <c:v>0.2202566096423017</c:v>
                </c:pt>
                <c:pt idx="133">
                  <c:v>0.37968750000000001</c:v>
                </c:pt>
                <c:pt idx="134">
                  <c:v>0.35751081805069029</c:v>
                </c:pt>
                <c:pt idx="135">
                  <c:v>0.29994072317723769</c:v>
                </c:pt>
                <c:pt idx="136">
                  <c:v>0.21364808569728228</c:v>
                </c:pt>
                <c:pt idx="137">
                  <c:v>0.34925053533190581</c:v>
                </c:pt>
                <c:pt idx="138">
                  <c:v>0.31422172452407615</c:v>
                </c:pt>
                <c:pt idx="139">
                  <c:v>0.54805254666973957</c:v>
                </c:pt>
                <c:pt idx="140">
                  <c:v>0.20065712274114059</c:v>
                </c:pt>
                <c:pt idx="141">
                  <c:v>0.27988681914642771</c:v>
                </c:pt>
                <c:pt idx="142">
                  <c:v>0.55402797877472265</c:v>
                </c:pt>
                <c:pt idx="143">
                  <c:v>0.30409937888198757</c:v>
                </c:pt>
                <c:pt idx="144">
                  <c:v>0.27784924105994341</c:v>
                </c:pt>
                <c:pt idx="145">
                  <c:v>0.25715035423773286</c:v>
                </c:pt>
                <c:pt idx="146">
                  <c:v>0.54656445201590009</c:v>
                </c:pt>
                <c:pt idx="147">
                  <c:v>0.26327503974562799</c:v>
                </c:pt>
                <c:pt idx="148">
                  <c:v>0.57540760869565222</c:v>
                </c:pt>
                <c:pt idx="149">
                  <c:v>0.58427737727428763</c:v>
                </c:pt>
                <c:pt idx="150">
                  <c:v>0.26072041166380788</c:v>
                </c:pt>
                <c:pt idx="151">
                  <c:v>0.18849961919268851</c:v>
                </c:pt>
                <c:pt idx="152">
                  <c:v>0.42006721075372061</c:v>
                </c:pt>
                <c:pt idx="153">
                  <c:v>4.8681541582150101E-2</c:v>
                </c:pt>
                <c:pt idx="154">
                  <c:v>0.55364806866952787</c:v>
                </c:pt>
                <c:pt idx="155">
                  <c:v>6.2330623306233061E-2</c:v>
                </c:pt>
                <c:pt idx="156">
                  <c:v>0.43137254901960786</c:v>
                </c:pt>
                <c:pt idx="157">
                  <c:v>0.43143812709030099</c:v>
                </c:pt>
                <c:pt idx="158">
                  <c:v>0.55070074196207752</c:v>
                </c:pt>
              </c:numCache>
            </c:numRef>
          </c:xVal>
          <c:yVal>
            <c:numRef>
              <c:f>'3 - LG'!$BT$5:$BT$163</c:f>
              <c:numCache>
                <c:formatCode>0.0%</c:formatCode>
                <c:ptCount val="159"/>
                <c:pt idx="0">
                  <c:v>0.98403881901597845</c:v>
                </c:pt>
                <c:pt idx="1">
                  <c:v>0.98769086146939911</c:v>
                </c:pt>
                <c:pt idx="2">
                  <c:v>0.98258207934336528</c:v>
                </c:pt>
                <c:pt idx="3">
                  <c:v>0.98881986271113942</c:v>
                </c:pt>
                <c:pt idx="4">
                  <c:v>0.97997305053538919</c:v>
                </c:pt>
                <c:pt idx="5">
                  <c:v>0.98229216193336655</c:v>
                </c:pt>
                <c:pt idx="6">
                  <c:v>0.9878327373857767</c:v>
                </c:pt>
                <c:pt idx="7">
                  <c:v>0.98696635475953143</c:v>
                </c:pt>
                <c:pt idx="8">
                  <c:v>0.99107314589579676</c:v>
                </c:pt>
                <c:pt idx="9">
                  <c:v>0.98113557358053305</c:v>
                </c:pt>
                <c:pt idx="10">
                  <c:v>0.98327921823286746</c:v>
                </c:pt>
                <c:pt idx="11">
                  <c:v>0.98146256766418138</c:v>
                </c:pt>
                <c:pt idx="12">
                  <c:v>0.97951184749688225</c:v>
                </c:pt>
                <c:pt idx="13">
                  <c:v>0.98750929882532046</c:v>
                </c:pt>
                <c:pt idx="14">
                  <c:v>0.98916683753673706</c:v>
                </c:pt>
                <c:pt idx="15">
                  <c:v>0.98755795843104965</c:v>
                </c:pt>
                <c:pt idx="16">
                  <c:v>0.98720182986602767</c:v>
                </c:pt>
                <c:pt idx="17">
                  <c:v>0.98818290473069359</c:v>
                </c:pt>
                <c:pt idx="18">
                  <c:v>0.98712298456571812</c:v>
                </c:pt>
                <c:pt idx="19">
                  <c:v>0.98529009134579482</c:v>
                </c:pt>
                <c:pt idx="20">
                  <c:v>0.98044929268778647</c:v>
                </c:pt>
                <c:pt idx="21">
                  <c:v>0.98200698902079353</c:v>
                </c:pt>
                <c:pt idx="22">
                  <c:v>0.98587169006575437</c:v>
                </c:pt>
                <c:pt idx="23">
                  <c:v>0.98251660082373704</c:v>
                </c:pt>
                <c:pt idx="24">
                  <c:v>0.98206776810178775</c:v>
                </c:pt>
                <c:pt idx="25">
                  <c:v>0.98591346430834825</c:v>
                </c:pt>
                <c:pt idx="26">
                  <c:v>0.979189299293862</c:v>
                </c:pt>
                <c:pt idx="27">
                  <c:v>0.98304698685409342</c:v>
                </c:pt>
                <c:pt idx="28">
                  <c:v>0.98170900055218113</c:v>
                </c:pt>
                <c:pt idx="29">
                  <c:v>0.98618042226487523</c:v>
                </c:pt>
                <c:pt idx="30">
                  <c:v>0.97437264384448419</c:v>
                </c:pt>
                <c:pt idx="31">
                  <c:v>0.9872376740757981</c:v>
                </c:pt>
                <c:pt idx="32">
                  <c:v>0.97814207650273222</c:v>
                </c:pt>
                <c:pt idx="33">
                  <c:v>0.98671398277578226</c:v>
                </c:pt>
                <c:pt idx="34">
                  <c:v>0.97897258450891667</c:v>
                </c:pt>
                <c:pt idx="35">
                  <c:v>0.98000442380004427</c:v>
                </c:pt>
                <c:pt idx="36">
                  <c:v>0.98009225540179656</c:v>
                </c:pt>
                <c:pt idx="37">
                  <c:v>0.98501640216331232</c:v>
                </c:pt>
                <c:pt idx="38">
                  <c:v>0.98476419269186999</c:v>
                </c:pt>
                <c:pt idx="39">
                  <c:v>0.98421528405535086</c:v>
                </c:pt>
                <c:pt idx="40">
                  <c:v>0.9804058375486947</c:v>
                </c:pt>
                <c:pt idx="41">
                  <c:v>0.97170560217736446</c:v>
                </c:pt>
                <c:pt idx="42">
                  <c:v>0.97867357001972388</c:v>
                </c:pt>
                <c:pt idx="43">
                  <c:v>0.98652277448447079</c:v>
                </c:pt>
                <c:pt idx="44">
                  <c:v>0.98702747942530344</c:v>
                </c:pt>
                <c:pt idx="45">
                  <c:v>0.98361105396694781</c:v>
                </c:pt>
                <c:pt idx="46">
                  <c:v>0.97395219951506751</c:v>
                </c:pt>
                <c:pt idx="47">
                  <c:v>0.98488929768083566</c:v>
                </c:pt>
                <c:pt idx="48">
                  <c:v>0.97377876309150679</c:v>
                </c:pt>
                <c:pt idx="49">
                  <c:v>0.97190016103059584</c:v>
                </c:pt>
                <c:pt idx="50">
                  <c:v>0.96639068776129189</c:v>
                </c:pt>
                <c:pt idx="51">
                  <c:v>0.98168078772612777</c:v>
                </c:pt>
                <c:pt idx="52">
                  <c:v>0.98467902558602727</c:v>
                </c:pt>
                <c:pt idx="53">
                  <c:v>0.97988041370394308</c:v>
                </c:pt>
                <c:pt idx="54">
                  <c:v>0.98891614427182706</c:v>
                </c:pt>
                <c:pt idx="55">
                  <c:v>0.97148676171079429</c:v>
                </c:pt>
                <c:pt idx="56">
                  <c:v>0.98168067226890754</c:v>
                </c:pt>
                <c:pt idx="57">
                  <c:v>0.98007543456871105</c:v>
                </c:pt>
                <c:pt idx="58">
                  <c:v>0.98042807558812184</c:v>
                </c:pt>
                <c:pt idx="59">
                  <c:v>0.98657899477571609</c:v>
                </c:pt>
                <c:pt idx="60">
                  <c:v>0.98169788623474818</c:v>
                </c:pt>
                <c:pt idx="61">
                  <c:v>0.98701896519977905</c:v>
                </c:pt>
                <c:pt idx="62">
                  <c:v>0.97703417959989236</c:v>
                </c:pt>
                <c:pt idx="63">
                  <c:v>0.98318584070796455</c:v>
                </c:pt>
                <c:pt idx="64">
                  <c:v>0.98226418424071293</c:v>
                </c:pt>
                <c:pt idx="65">
                  <c:v>0.97908745247148288</c:v>
                </c:pt>
                <c:pt idx="66">
                  <c:v>0.97947454844006565</c:v>
                </c:pt>
                <c:pt idx="67">
                  <c:v>0.98096383127943088</c:v>
                </c:pt>
                <c:pt idx="68">
                  <c:v>0.97671771523178808</c:v>
                </c:pt>
                <c:pt idx="69">
                  <c:v>0.97564902394848063</c:v>
                </c:pt>
                <c:pt idx="70">
                  <c:v>0.97404505386875617</c:v>
                </c:pt>
                <c:pt idx="71">
                  <c:v>0.97925570728656308</c:v>
                </c:pt>
                <c:pt idx="72">
                  <c:v>0.98082613327020951</c:v>
                </c:pt>
                <c:pt idx="73">
                  <c:v>0.97355853232382061</c:v>
                </c:pt>
                <c:pt idx="74">
                  <c:v>0.97356635718186779</c:v>
                </c:pt>
                <c:pt idx="75">
                  <c:v>0.97481596280511429</c:v>
                </c:pt>
                <c:pt idx="76">
                  <c:v>0.97657591366200636</c:v>
                </c:pt>
                <c:pt idx="77">
                  <c:v>0.98015421564909622</c:v>
                </c:pt>
                <c:pt idx="78">
                  <c:v>0.981874498107147</c:v>
                </c:pt>
                <c:pt idx="79">
                  <c:v>0.98053986189579412</c:v>
                </c:pt>
                <c:pt idx="80">
                  <c:v>0.97894583998838391</c:v>
                </c:pt>
                <c:pt idx="81">
                  <c:v>0.98299319727891155</c:v>
                </c:pt>
                <c:pt idx="82">
                  <c:v>0.98154362416107388</c:v>
                </c:pt>
                <c:pt idx="83">
                  <c:v>0.9745087626128518</c:v>
                </c:pt>
                <c:pt idx="84">
                  <c:v>0.96594638949671774</c:v>
                </c:pt>
                <c:pt idx="85">
                  <c:v>0.98600632757361883</c:v>
                </c:pt>
                <c:pt idx="86">
                  <c:v>0.98766467065868269</c:v>
                </c:pt>
                <c:pt idx="87">
                  <c:v>0.96139359698681737</c:v>
                </c:pt>
                <c:pt idx="88">
                  <c:v>0.96702143606655677</c:v>
                </c:pt>
                <c:pt idx="89">
                  <c:v>0.98475791990436345</c:v>
                </c:pt>
                <c:pt idx="90">
                  <c:v>0.98254975483126628</c:v>
                </c:pt>
                <c:pt idx="91">
                  <c:v>0.97620796005287125</c:v>
                </c:pt>
                <c:pt idx="92">
                  <c:v>0.9756369205067521</c:v>
                </c:pt>
                <c:pt idx="93">
                  <c:v>0.95776566757493187</c:v>
                </c:pt>
                <c:pt idx="94">
                  <c:v>0.96890527328097453</c:v>
                </c:pt>
                <c:pt idx="95">
                  <c:v>0.98578633654287029</c:v>
                </c:pt>
                <c:pt idx="96">
                  <c:v>0.98034769463340887</c:v>
                </c:pt>
                <c:pt idx="97">
                  <c:v>0.96333492746692173</c:v>
                </c:pt>
                <c:pt idx="98">
                  <c:v>0.97006213519111284</c:v>
                </c:pt>
                <c:pt idx="99">
                  <c:v>0.95905767668562147</c:v>
                </c:pt>
                <c:pt idx="100">
                  <c:v>0.97820209530246705</c:v>
                </c:pt>
                <c:pt idx="101">
                  <c:v>0.97634643377001451</c:v>
                </c:pt>
                <c:pt idx="102">
                  <c:v>0.97313262195121952</c:v>
                </c:pt>
                <c:pt idx="103">
                  <c:v>0.97740019795447042</c:v>
                </c:pt>
                <c:pt idx="104">
                  <c:v>0.98108448928121061</c:v>
                </c:pt>
                <c:pt idx="105">
                  <c:v>0.98005502063273731</c:v>
                </c:pt>
                <c:pt idx="106">
                  <c:v>0.97620874904067534</c:v>
                </c:pt>
                <c:pt idx="107">
                  <c:v>0.98150163220892273</c:v>
                </c:pt>
                <c:pt idx="108">
                  <c:v>0.97520161290322582</c:v>
                </c:pt>
                <c:pt idx="109">
                  <c:v>0.96632275647264942</c:v>
                </c:pt>
                <c:pt idx="110">
                  <c:v>0.9654721422966257</c:v>
                </c:pt>
                <c:pt idx="111">
                  <c:v>0.95652173913043481</c:v>
                </c:pt>
                <c:pt idx="112">
                  <c:v>0.97568777991042865</c:v>
                </c:pt>
                <c:pt idx="113">
                  <c:v>0.97951379404534278</c:v>
                </c:pt>
                <c:pt idx="114">
                  <c:v>0.97167138810198306</c:v>
                </c:pt>
                <c:pt idx="115">
                  <c:v>0.97560975609756095</c:v>
                </c:pt>
                <c:pt idx="116">
                  <c:v>0.95645452203040449</c:v>
                </c:pt>
                <c:pt idx="117">
                  <c:v>0.97171381031613979</c:v>
                </c:pt>
                <c:pt idx="118">
                  <c:v>0.96459306614211948</c:v>
                </c:pt>
                <c:pt idx="119">
                  <c:v>0.97692547552229503</c:v>
                </c:pt>
                <c:pt idx="120">
                  <c:v>0.96619083395942895</c:v>
                </c:pt>
                <c:pt idx="121">
                  <c:v>0.96844127332601537</c:v>
                </c:pt>
                <c:pt idx="122">
                  <c:v>0.96585088218554349</c:v>
                </c:pt>
                <c:pt idx="123">
                  <c:v>0.97758095765291997</c:v>
                </c:pt>
                <c:pt idx="124">
                  <c:v>0.96577629382303842</c:v>
                </c:pt>
                <c:pt idx="125">
                  <c:v>0.95578119882083201</c:v>
                </c:pt>
                <c:pt idx="126">
                  <c:v>0.97480222677995898</c:v>
                </c:pt>
                <c:pt idx="127">
                  <c:v>0.96327160493827158</c:v>
                </c:pt>
                <c:pt idx="128">
                  <c:v>0.96083788706739526</c:v>
                </c:pt>
                <c:pt idx="129">
                  <c:v>0.97939189189189191</c:v>
                </c:pt>
                <c:pt idx="130">
                  <c:v>0.95918367346938771</c:v>
                </c:pt>
                <c:pt idx="131">
                  <c:v>0.97633654688869409</c:v>
                </c:pt>
                <c:pt idx="132">
                  <c:v>0.96466324373301116</c:v>
                </c:pt>
                <c:pt idx="133">
                  <c:v>0.97021140294682895</c:v>
                </c:pt>
                <c:pt idx="134">
                  <c:v>0.97665241696810257</c:v>
                </c:pt>
                <c:pt idx="135">
                  <c:v>0.96449521457239884</c:v>
                </c:pt>
                <c:pt idx="136">
                  <c:v>0.9583819525476468</c:v>
                </c:pt>
                <c:pt idx="137">
                  <c:v>0.97124719940253923</c:v>
                </c:pt>
                <c:pt idx="138">
                  <c:v>0.96945996275605217</c:v>
                </c:pt>
                <c:pt idx="139">
                  <c:v>0.96321321321321318</c:v>
                </c:pt>
                <c:pt idx="140">
                  <c:v>0.95598519127930892</c:v>
                </c:pt>
                <c:pt idx="141">
                  <c:v>0.97239263803680986</c:v>
                </c:pt>
                <c:pt idx="142">
                  <c:v>0.96519627681100773</c:v>
                </c:pt>
                <c:pt idx="143">
                  <c:v>0.95454545454545459</c:v>
                </c:pt>
                <c:pt idx="144">
                  <c:v>0.95942164179104472</c:v>
                </c:pt>
                <c:pt idx="145">
                  <c:v>0.95867768595041325</c:v>
                </c:pt>
                <c:pt idx="146">
                  <c:v>0.96473429951690826</c:v>
                </c:pt>
                <c:pt idx="147">
                  <c:v>0.96813495782567949</c:v>
                </c:pt>
                <c:pt idx="148">
                  <c:v>0.97895967270601991</c:v>
                </c:pt>
                <c:pt idx="149">
                  <c:v>0.92297979797979801</c:v>
                </c:pt>
                <c:pt idx="150">
                  <c:v>0.9619834710743802</c:v>
                </c:pt>
                <c:pt idx="151">
                  <c:v>0.97105406881485523</c:v>
                </c:pt>
                <c:pt idx="152">
                  <c:v>0.95826086956521739</c:v>
                </c:pt>
                <c:pt idx="153">
                  <c:v>0.97008159564823204</c:v>
                </c:pt>
                <c:pt idx="154">
                  <c:v>0.96061479346781942</c:v>
                </c:pt>
                <c:pt idx="155">
                  <c:v>0.95155993431855501</c:v>
                </c:pt>
                <c:pt idx="156">
                  <c:v>0.95194508009153322</c:v>
                </c:pt>
                <c:pt idx="157">
                  <c:v>0.96202531645569622</c:v>
                </c:pt>
                <c:pt idx="158">
                  <c:v>0.9193121693121693</c:v>
                </c:pt>
              </c:numCache>
            </c:numRef>
          </c:yVal>
          <c:smooth val="0"/>
        </c:ser>
        <c:dLbls>
          <c:showLegendKey val="0"/>
          <c:showVal val="0"/>
          <c:showCatName val="0"/>
          <c:showSerName val="0"/>
          <c:showPercent val="0"/>
          <c:showBubbleSize val="0"/>
        </c:dLbls>
        <c:axId val="476379008"/>
        <c:axId val="476379568"/>
      </c:scatterChart>
      <c:valAx>
        <c:axId val="476379008"/>
        <c:scaling>
          <c:orientation val="minMax"/>
        </c:scaling>
        <c:delete val="0"/>
        <c:axPos val="b"/>
        <c:numFmt formatCode="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379568"/>
        <c:crosses val="autoZero"/>
        <c:crossBetween val="midCat"/>
      </c:valAx>
      <c:valAx>
        <c:axId val="47637956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379008"/>
        <c:crosses val="autoZero"/>
        <c:crossBetween val="midCat"/>
      </c:valAx>
      <c:spPr>
        <a:noFill/>
        <a:ln>
          <a:noFill/>
        </a:ln>
        <a:effectLst/>
      </c:spPr>
    </c:plotArea>
    <c:legend>
      <c:legendPos val="r"/>
      <c:layout>
        <c:manualLayout>
          <c:xMode val="edge"/>
          <c:yMode val="edge"/>
          <c:x val="0.807878607968461"/>
          <c:y val="3.0003206726830357E-2"/>
          <c:w val="0.19212139203153911"/>
          <c:h val="0.204842460185531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Dropoff by race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'3 - LG'!$Q$4</c:f>
              <c:strCache>
                <c:ptCount val="1"/>
                <c:pt idx="0">
                  <c:v>LT/G dropoff</c:v>
                </c:pt>
              </c:strCache>
            </c:strRef>
          </c:tx>
          <c:spPr>
            <a:ln w="28575" cap="rnd">
              <a:solidFill>
                <a:schemeClr val="accent1"/>
              </a:solidFill>
              <a:round/>
            </a:ln>
            <a:effectLst/>
          </c:spPr>
          <c:marker>
            <c:symbol val="none"/>
          </c:marker>
          <c:cat>
            <c:strRef>
              <c:f>'3 - LG'!$A$5:$A$163</c:f>
              <c:strCache>
                <c:ptCount val="159"/>
                <c:pt idx="0">
                  <c:v>Fulton</c:v>
                </c:pt>
                <c:pt idx="1">
                  <c:v>Gwinnett</c:v>
                </c:pt>
                <c:pt idx="2">
                  <c:v>DeKalb</c:v>
                </c:pt>
                <c:pt idx="3">
                  <c:v>Cobb</c:v>
                </c:pt>
                <c:pt idx="4">
                  <c:v>Chatham</c:v>
                </c:pt>
                <c:pt idx="5">
                  <c:v>Clayton</c:v>
                </c:pt>
                <c:pt idx="6">
                  <c:v>Cherokee</c:v>
                </c:pt>
                <c:pt idx="7">
                  <c:v>Henry</c:v>
                </c:pt>
                <c:pt idx="8">
                  <c:v>Forsyth</c:v>
                </c:pt>
                <c:pt idx="9">
                  <c:v>Richmond</c:v>
                </c:pt>
                <c:pt idx="10">
                  <c:v>Hall</c:v>
                </c:pt>
                <c:pt idx="11">
                  <c:v>Muscogee</c:v>
                </c:pt>
                <c:pt idx="12">
                  <c:v>Bibb</c:v>
                </c:pt>
                <c:pt idx="13">
                  <c:v>Paulding</c:v>
                </c:pt>
                <c:pt idx="14">
                  <c:v>Columbia</c:v>
                </c:pt>
                <c:pt idx="15">
                  <c:v>Houston</c:v>
                </c:pt>
                <c:pt idx="16">
                  <c:v>Coweta</c:v>
                </c:pt>
                <c:pt idx="17">
                  <c:v>Douglas</c:v>
                </c:pt>
                <c:pt idx="18">
                  <c:v>Fayette</c:v>
                </c:pt>
                <c:pt idx="19">
                  <c:v>Carroll</c:v>
                </c:pt>
                <c:pt idx="20">
                  <c:v>Clarke</c:v>
                </c:pt>
                <c:pt idx="21">
                  <c:v>Newton</c:v>
                </c:pt>
                <c:pt idx="22">
                  <c:v>Lowndes</c:v>
                </c:pt>
                <c:pt idx="23">
                  <c:v>Bartow</c:v>
                </c:pt>
                <c:pt idx="24">
                  <c:v>Walton</c:v>
                </c:pt>
                <c:pt idx="25">
                  <c:v>Rockdale</c:v>
                </c:pt>
                <c:pt idx="26">
                  <c:v>Dougherty</c:v>
                </c:pt>
                <c:pt idx="27">
                  <c:v>Glynn</c:v>
                </c:pt>
                <c:pt idx="28">
                  <c:v>Floyd</c:v>
                </c:pt>
                <c:pt idx="29">
                  <c:v>Barrow</c:v>
                </c:pt>
                <c:pt idx="30">
                  <c:v>Whitfield</c:v>
                </c:pt>
                <c:pt idx="31">
                  <c:v>Jackson</c:v>
                </c:pt>
                <c:pt idx="32">
                  <c:v>Spalding</c:v>
                </c:pt>
                <c:pt idx="33">
                  <c:v>Catoosa</c:v>
                </c:pt>
                <c:pt idx="34">
                  <c:v>Bulloch</c:v>
                </c:pt>
                <c:pt idx="35">
                  <c:v>Troup</c:v>
                </c:pt>
                <c:pt idx="36">
                  <c:v>Walker</c:v>
                </c:pt>
                <c:pt idx="37">
                  <c:v>Effingham</c:v>
                </c:pt>
                <c:pt idx="38">
                  <c:v>Camden</c:v>
                </c:pt>
                <c:pt idx="39">
                  <c:v>Liberty</c:v>
                </c:pt>
                <c:pt idx="40">
                  <c:v>Gordon</c:v>
                </c:pt>
                <c:pt idx="41">
                  <c:v>Laurens</c:v>
                </c:pt>
                <c:pt idx="42">
                  <c:v>Thomas</c:v>
                </c:pt>
                <c:pt idx="43">
                  <c:v>Oconee</c:v>
                </c:pt>
                <c:pt idx="44">
                  <c:v>Bryan</c:v>
                </c:pt>
                <c:pt idx="45">
                  <c:v>Habersham</c:v>
                </c:pt>
                <c:pt idx="46">
                  <c:v>Baldwin</c:v>
                </c:pt>
                <c:pt idx="47">
                  <c:v>Harris</c:v>
                </c:pt>
                <c:pt idx="48">
                  <c:v>Tift</c:v>
                </c:pt>
                <c:pt idx="49">
                  <c:v>Colquitt</c:v>
                </c:pt>
                <c:pt idx="50">
                  <c:v>Coffee</c:v>
                </c:pt>
                <c:pt idx="51">
                  <c:v>Pickens</c:v>
                </c:pt>
                <c:pt idx="52">
                  <c:v>Lee</c:v>
                </c:pt>
                <c:pt idx="53">
                  <c:v>Polk</c:v>
                </c:pt>
                <c:pt idx="54">
                  <c:v>Lumpkin</c:v>
                </c:pt>
                <c:pt idx="55">
                  <c:v>Murray</c:v>
                </c:pt>
                <c:pt idx="56">
                  <c:v>Gilmer</c:v>
                </c:pt>
                <c:pt idx="57">
                  <c:v>Monroe</c:v>
                </c:pt>
                <c:pt idx="58">
                  <c:v>Ware</c:v>
                </c:pt>
                <c:pt idx="59">
                  <c:v>Dawson</c:v>
                </c:pt>
                <c:pt idx="60">
                  <c:v>Jones</c:v>
                </c:pt>
                <c:pt idx="61">
                  <c:v>White</c:v>
                </c:pt>
                <c:pt idx="62">
                  <c:v>Madison</c:v>
                </c:pt>
                <c:pt idx="63">
                  <c:v>Haralson</c:v>
                </c:pt>
                <c:pt idx="64">
                  <c:v>Union</c:v>
                </c:pt>
                <c:pt idx="65">
                  <c:v>Fannin</c:v>
                </c:pt>
                <c:pt idx="66">
                  <c:v>Stephens</c:v>
                </c:pt>
                <c:pt idx="67">
                  <c:v>Peach</c:v>
                </c:pt>
                <c:pt idx="68">
                  <c:v>Sumter</c:v>
                </c:pt>
                <c:pt idx="69">
                  <c:v>Upson</c:v>
                </c:pt>
                <c:pt idx="70">
                  <c:v>Toombs</c:v>
                </c:pt>
                <c:pt idx="71">
                  <c:v>Wayne</c:v>
                </c:pt>
                <c:pt idx="72">
                  <c:v>Butts</c:v>
                </c:pt>
                <c:pt idx="73">
                  <c:v>Decatur</c:v>
                </c:pt>
                <c:pt idx="74">
                  <c:v>Hart</c:v>
                </c:pt>
                <c:pt idx="75">
                  <c:v>Burke</c:v>
                </c:pt>
                <c:pt idx="76">
                  <c:v>Meriwether</c:v>
                </c:pt>
                <c:pt idx="77">
                  <c:v>McDuffie</c:v>
                </c:pt>
                <c:pt idx="78">
                  <c:v>Putnam</c:v>
                </c:pt>
                <c:pt idx="79">
                  <c:v>Grady</c:v>
                </c:pt>
                <c:pt idx="80">
                  <c:v>Mitchell</c:v>
                </c:pt>
                <c:pt idx="81">
                  <c:v>Morgan</c:v>
                </c:pt>
                <c:pt idx="82">
                  <c:v>Franklin</c:v>
                </c:pt>
                <c:pt idx="83">
                  <c:v>Worth</c:v>
                </c:pt>
                <c:pt idx="84">
                  <c:v>Emanuel</c:v>
                </c:pt>
                <c:pt idx="85">
                  <c:v>Pike</c:v>
                </c:pt>
                <c:pt idx="86">
                  <c:v>Greene</c:v>
                </c:pt>
                <c:pt idx="87">
                  <c:v>Washington</c:v>
                </c:pt>
                <c:pt idx="88">
                  <c:v>Crisp</c:v>
                </c:pt>
                <c:pt idx="89">
                  <c:v>Rabun</c:v>
                </c:pt>
                <c:pt idx="90">
                  <c:v>Lamar</c:v>
                </c:pt>
                <c:pt idx="91">
                  <c:v>Elbert</c:v>
                </c:pt>
                <c:pt idx="92">
                  <c:v>Chattooga</c:v>
                </c:pt>
                <c:pt idx="93">
                  <c:v>Dodge</c:v>
                </c:pt>
                <c:pt idx="94">
                  <c:v>Tattnall</c:v>
                </c:pt>
                <c:pt idx="95">
                  <c:v>Pierce</c:v>
                </c:pt>
                <c:pt idx="96">
                  <c:v>Banks</c:v>
                </c:pt>
                <c:pt idx="97">
                  <c:v>Appling</c:v>
                </c:pt>
                <c:pt idx="98">
                  <c:v>Dade</c:v>
                </c:pt>
                <c:pt idx="99">
                  <c:v>Jefferson</c:v>
                </c:pt>
                <c:pt idx="100">
                  <c:v>Berrien</c:v>
                </c:pt>
                <c:pt idx="101">
                  <c:v>Brantley</c:v>
                </c:pt>
                <c:pt idx="102">
                  <c:v>Brooks</c:v>
                </c:pt>
                <c:pt idx="103">
                  <c:v>Oglethorpe</c:v>
                </c:pt>
                <c:pt idx="104">
                  <c:v>Cook</c:v>
                </c:pt>
                <c:pt idx="105">
                  <c:v>Towns</c:v>
                </c:pt>
                <c:pt idx="106">
                  <c:v>Ben Hill</c:v>
                </c:pt>
                <c:pt idx="107">
                  <c:v>Jasper</c:v>
                </c:pt>
                <c:pt idx="108">
                  <c:v>McIntosh</c:v>
                </c:pt>
                <c:pt idx="109">
                  <c:v>Screven</c:v>
                </c:pt>
                <c:pt idx="110">
                  <c:v>Long</c:v>
                </c:pt>
                <c:pt idx="111">
                  <c:v>Jeff Davis</c:v>
                </c:pt>
                <c:pt idx="112">
                  <c:v>Crawford</c:v>
                </c:pt>
                <c:pt idx="113">
                  <c:v>Early</c:v>
                </c:pt>
                <c:pt idx="114">
                  <c:v>Bleckley</c:v>
                </c:pt>
                <c:pt idx="115">
                  <c:v>Heard</c:v>
                </c:pt>
                <c:pt idx="116">
                  <c:v>Macon</c:v>
                </c:pt>
                <c:pt idx="117">
                  <c:v>Terrell</c:v>
                </c:pt>
                <c:pt idx="118">
                  <c:v>Wilkes</c:v>
                </c:pt>
                <c:pt idx="119">
                  <c:v>Charlton</c:v>
                </c:pt>
                <c:pt idx="120">
                  <c:v>Wilkinson</c:v>
                </c:pt>
                <c:pt idx="121">
                  <c:v>Bacon</c:v>
                </c:pt>
                <c:pt idx="122">
                  <c:v>Twiggs</c:v>
                </c:pt>
                <c:pt idx="123">
                  <c:v>Lincoln</c:v>
                </c:pt>
                <c:pt idx="124">
                  <c:v>Dooly</c:v>
                </c:pt>
                <c:pt idx="125">
                  <c:v>Hancock</c:v>
                </c:pt>
                <c:pt idx="126">
                  <c:v>Candler</c:v>
                </c:pt>
                <c:pt idx="127">
                  <c:v>Evans</c:v>
                </c:pt>
                <c:pt idx="128">
                  <c:v>Telfair</c:v>
                </c:pt>
                <c:pt idx="129">
                  <c:v>Seminole</c:v>
                </c:pt>
                <c:pt idx="130">
                  <c:v>Pulaski</c:v>
                </c:pt>
                <c:pt idx="131">
                  <c:v>Irwin</c:v>
                </c:pt>
                <c:pt idx="132">
                  <c:v>Montgomery</c:v>
                </c:pt>
                <c:pt idx="133">
                  <c:v>Turner</c:v>
                </c:pt>
                <c:pt idx="134">
                  <c:v>Taylor</c:v>
                </c:pt>
                <c:pt idx="135">
                  <c:v>Johnson</c:v>
                </c:pt>
                <c:pt idx="136">
                  <c:v>Lanier</c:v>
                </c:pt>
                <c:pt idx="137">
                  <c:v>Jenkins</c:v>
                </c:pt>
                <c:pt idx="138">
                  <c:v>Marion</c:v>
                </c:pt>
                <c:pt idx="139">
                  <c:v>Talbot</c:v>
                </c:pt>
                <c:pt idx="140">
                  <c:v>Atkinson</c:v>
                </c:pt>
                <c:pt idx="141">
                  <c:v>Wilcox</c:v>
                </c:pt>
                <c:pt idx="142">
                  <c:v>Randolph</c:v>
                </c:pt>
                <c:pt idx="143">
                  <c:v>Treutlen</c:v>
                </c:pt>
                <c:pt idx="144">
                  <c:v>Clinch</c:v>
                </c:pt>
                <c:pt idx="145">
                  <c:v>Miller</c:v>
                </c:pt>
                <c:pt idx="146">
                  <c:v>Warren</c:v>
                </c:pt>
                <c:pt idx="147">
                  <c:v>Chattahoochee</c:v>
                </c:pt>
                <c:pt idx="148">
                  <c:v>Calhoun</c:v>
                </c:pt>
                <c:pt idx="149">
                  <c:v>Stewart</c:v>
                </c:pt>
                <c:pt idx="150">
                  <c:v>Wheeler</c:v>
                </c:pt>
                <c:pt idx="151">
                  <c:v>Schley</c:v>
                </c:pt>
                <c:pt idx="152">
                  <c:v>Baker</c:v>
                </c:pt>
                <c:pt idx="153">
                  <c:v>Echols</c:v>
                </c:pt>
                <c:pt idx="154">
                  <c:v>Clay</c:v>
                </c:pt>
                <c:pt idx="155">
                  <c:v>Glascock</c:v>
                </c:pt>
                <c:pt idx="156">
                  <c:v>Quitman</c:v>
                </c:pt>
                <c:pt idx="157">
                  <c:v>Webster</c:v>
                </c:pt>
                <c:pt idx="158">
                  <c:v>Taliaferro</c:v>
                </c:pt>
              </c:strCache>
            </c:strRef>
          </c:cat>
          <c:val>
            <c:numRef>
              <c:f>'3 - LG'!$Q$5:$Q$163</c:f>
              <c:numCache>
                <c:formatCode>0.0%</c:formatCode>
                <c:ptCount val="159"/>
                <c:pt idx="0">
                  <c:v>0.96162232059425934</c:v>
                </c:pt>
                <c:pt idx="1">
                  <c:v>0.96285699769463795</c:v>
                </c:pt>
                <c:pt idx="2">
                  <c:v>0.95904598373734173</c:v>
                </c:pt>
                <c:pt idx="3">
                  <c:v>0.97448478900883218</c:v>
                </c:pt>
                <c:pt idx="4">
                  <c:v>0.95353621200853755</c:v>
                </c:pt>
                <c:pt idx="5">
                  <c:v>0.94864009022686857</c:v>
                </c:pt>
                <c:pt idx="6">
                  <c:v>0.97378090610933077</c:v>
                </c:pt>
                <c:pt idx="7">
                  <c:v>0.95843056880212663</c:v>
                </c:pt>
                <c:pt idx="8">
                  <c:v>0.97867049668803185</c:v>
                </c:pt>
                <c:pt idx="9">
                  <c:v>0.94962582852255717</c:v>
                </c:pt>
                <c:pt idx="10">
                  <c:v>0.96485476070379494</c:v>
                </c:pt>
                <c:pt idx="11">
                  <c:v>0.93529523327854347</c:v>
                </c:pt>
                <c:pt idx="12">
                  <c:v>0.94969682989520865</c:v>
                </c:pt>
                <c:pt idx="13">
                  <c:v>0.96682162955713236</c:v>
                </c:pt>
                <c:pt idx="14">
                  <c:v>0.96828049453223874</c:v>
                </c:pt>
                <c:pt idx="15">
                  <c:v>0.96059562398703402</c:v>
                </c:pt>
                <c:pt idx="16">
                  <c:v>0.9667820426719016</c:v>
                </c:pt>
                <c:pt idx="17">
                  <c:v>0.96572255904443038</c:v>
                </c:pt>
                <c:pt idx="18">
                  <c:v>0.97287837511638331</c:v>
                </c:pt>
                <c:pt idx="19">
                  <c:v>0.96298066582224029</c:v>
                </c:pt>
                <c:pt idx="20">
                  <c:v>0.96175696272689482</c:v>
                </c:pt>
                <c:pt idx="21">
                  <c:v>0.95600472868037367</c:v>
                </c:pt>
                <c:pt idx="22">
                  <c:v>0.95544429838055545</c:v>
                </c:pt>
                <c:pt idx="23">
                  <c:v>0.98717845766749646</c:v>
                </c:pt>
                <c:pt idx="24">
                  <c:v>0.96264798635165172</c:v>
                </c:pt>
                <c:pt idx="25">
                  <c:v>0.96216068749147454</c:v>
                </c:pt>
                <c:pt idx="26">
                  <c:v>0.93492442322991254</c:v>
                </c:pt>
                <c:pt idx="27">
                  <c:v>0.9575165400637099</c:v>
                </c:pt>
                <c:pt idx="28">
                  <c:v>0.95935790098226648</c:v>
                </c:pt>
                <c:pt idx="29">
                  <c:v>0.96132092683816817</c:v>
                </c:pt>
                <c:pt idx="30">
                  <c:v>0.94547517107622503</c:v>
                </c:pt>
                <c:pt idx="31">
                  <c:v>0.96639280270642036</c:v>
                </c:pt>
                <c:pt idx="32">
                  <c:v>0.95261498136544209</c:v>
                </c:pt>
                <c:pt idx="33">
                  <c:v>0.96253893425372505</c:v>
                </c:pt>
                <c:pt idx="34">
                  <c:v>0.95802896592492504</c:v>
                </c:pt>
                <c:pt idx="35">
                  <c:v>0.95207627650232096</c:v>
                </c:pt>
                <c:pt idx="36">
                  <c:v>0.94797580269892978</c:v>
                </c:pt>
                <c:pt idx="37">
                  <c:v>0.95930854477771599</c:v>
                </c:pt>
                <c:pt idx="38">
                  <c:v>0.9630150635953344</c:v>
                </c:pt>
                <c:pt idx="39">
                  <c:v>0.95783446121811555</c:v>
                </c:pt>
                <c:pt idx="40">
                  <c:v>0.96292967872388224</c:v>
                </c:pt>
                <c:pt idx="41">
                  <c:v>0.94480793583790634</c:v>
                </c:pt>
                <c:pt idx="42">
                  <c:v>0.94577824170726055</c:v>
                </c:pt>
                <c:pt idx="43">
                  <c:v>0.9755591978403394</c:v>
                </c:pt>
                <c:pt idx="44">
                  <c:v>0.96376376376376371</c:v>
                </c:pt>
                <c:pt idx="45">
                  <c:v>0.96593548387096773</c:v>
                </c:pt>
                <c:pt idx="46">
                  <c:v>0.94295216167817852</c:v>
                </c:pt>
                <c:pt idx="47">
                  <c:v>0.96002752408357317</c:v>
                </c:pt>
                <c:pt idx="48">
                  <c:v>0.94339208659401741</c:v>
                </c:pt>
                <c:pt idx="49">
                  <c:v>0.93682018051376992</c:v>
                </c:pt>
                <c:pt idx="50">
                  <c:v>0.92619896948077685</c:v>
                </c:pt>
                <c:pt idx="51">
                  <c:v>0.96624756772938181</c:v>
                </c:pt>
                <c:pt idx="52">
                  <c:v>0.96045739579490963</c:v>
                </c:pt>
                <c:pt idx="53">
                  <c:v>0.94759349972785945</c:v>
                </c:pt>
                <c:pt idx="54">
                  <c:v>0.97196746842014192</c:v>
                </c:pt>
                <c:pt idx="55">
                  <c:v>0.94500045081597694</c:v>
                </c:pt>
                <c:pt idx="56">
                  <c:v>0.9627498001598721</c:v>
                </c:pt>
                <c:pt idx="57">
                  <c:v>0.95231102179625904</c:v>
                </c:pt>
                <c:pt idx="58">
                  <c:v>0.95261437908496727</c:v>
                </c:pt>
                <c:pt idx="59">
                  <c:v>0.96831016319834207</c:v>
                </c:pt>
                <c:pt idx="60">
                  <c:v>0.96029258098223613</c:v>
                </c:pt>
                <c:pt idx="61">
                  <c:v>0.97298714922633101</c:v>
                </c:pt>
                <c:pt idx="62">
                  <c:v>0.9558936661253099</c:v>
                </c:pt>
                <c:pt idx="63">
                  <c:v>0.96343882853093998</c:v>
                </c:pt>
                <c:pt idx="64">
                  <c:v>0.96578171091445431</c:v>
                </c:pt>
                <c:pt idx="65">
                  <c:v>0.95623105722945267</c:v>
                </c:pt>
                <c:pt idx="66">
                  <c:v>0.96445471552767692</c:v>
                </c:pt>
                <c:pt idx="67">
                  <c:v>0.94992819530876016</c:v>
                </c:pt>
                <c:pt idx="68">
                  <c:v>0.95017051913603634</c:v>
                </c:pt>
                <c:pt idx="69">
                  <c:v>0.9475775927327782</c:v>
                </c:pt>
                <c:pt idx="70">
                  <c:v>0.95620767494356662</c:v>
                </c:pt>
                <c:pt idx="71">
                  <c:v>0.9574573092488402</c:v>
                </c:pt>
                <c:pt idx="72">
                  <c:v>0.95994584226559854</c:v>
                </c:pt>
                <c:pt idx="73">
                  <c:v>0.94533129236824842</c:v>
                </c:pt>
                <c:pt idx="74">
                  <c:v>0.9526086052795677</c:v>
                </c:pt>
                <c:pt idx="75">
                  <c:v>0.94461644306845549</c:v>
                </c:pt>
                <c:pt idx="76">
                  <c:v>0.94265895953757228</c:v>
                </c:pt>
                <c:pt idx="77">
                  <c:v>0.94722474977252047</c:v>
                </c:pt>
                <c:pt idx="78">
                  <c:v>0.96797000535618638</c:v>
                </c:pt>
                <c:pt idx="79">
                  <c:v>0.95436081242532855</c:v>
                </c:pt>
                <c:pt idx="80">
                  <c:v>0.93078470824949699</c:v>
                </c:pt>
                <c:pt idx="81">
                  <c:v>0.95835948943293581</c:v>
                </c:pt>
                <c:pt idx="82">
                  <c:v>0.95630829651448213</c:v>
                </c:pt>
                <c:pt idx="83">
                  <c:v>0.94659699209788428</c:v>
                </c:pt>
                <c:pt idx="84">
                  <c:v>0.93740279937791604</c:v>
                </c:pt>
                <c:pt idx="85">
                  <c:v>0.96944867142689917</c:v>
                </c:pt>
                <c:pt idx="86">
                  <c:v>0.95742078932740415</c:v>
                </c:pt>
                <c:pt idx="87">
                  <c:v>0.93132574366507526</c:v>
                </c:pt>
                <c:pt idx="88">
                  <c:v>0.9381560283687943</c:v>
                </c:pt>
                <c:pt idx="89">
                  <c:v>0.96714172604908943</c:v>
                </c:pt>
                <c:pt idx="90">
                  <c:v>0.94454261247791216</c:v>
                </c:pt>
                <c:pt idx="91">
                  <c:v>0.95059556036816462</c:v>
                </c:pt>
                <c:pt idx="92">
                  <c:v>0.95789615281140705</c:v>
                </c:pt>
                <c:pt idx="93">
                  <c:v>0.9324458292026625</c:v>
                </c:pt>
                <c:pt idx="94">
                  <c:v>0.94192868963442156</c:v>
                </c:pt>
                <c:pt idx="95">
                  <c:v>0.95729227193492161</c:v>
                </c:pt>
                <c:pt idx="96">
                  <c:v>0.96803852889667252</c:v>
                </c:pt>
                <c:pt idx="97">
                  <c:v>0.93787634013805254</c:v>
                </c:pt>
                <c:pt idx="98">
                  <c:v>0.95367997070670085</c:v>
                </c:pt>
                <c:pt idx="99">
                  <c:v>0.92020097532141276</c:v>
                </c:pt>
                <c:pt idx="100">
                  <c:v>0.94865642994241839</c:v>
                </c:pt>
                <c:pt idx="101">
                  <c:v>0.94871794871794868</c:v>
                </c:pt>
                <c:pt idx="102">
                  <c:v>0.93848304788535475</c:v>
                </c:pt>
                <c:pt idx="103">
                  <c:v>0.95497301464919049</c:v>
                </c:pt>
                <c:pt idx="104">
                  <c:v>0.95088747199724277</c:v>
                </c:pt>
                <c:pt idx="105">
                  <c:v>0.96363339856490537</c:v>
                </c:pt>
                <c:pt idx="106">
                  <c:v>0.93960699477194876</c:v>
                </c:pt>
                <c:pt idx="107">
                  <c:v>0.96164844407064765</c:v>
                </c:pt>
                <c:pt idx="108">
                  <c:v>0.9474852071005917</c:v>
                </c:pt>
                <c:pt idx="109">
                  <c:v>0.9373845585519025</c:v>
                </c:pt>
                <c:pt idx="110">
                  <c:v>0.95122561280640316</c:v>
                </c:pt>
                <c:pt idx="111">
                  <c:v>0.95825545171339566</c:v>
                </c:pt>
                <c:pt idx="112">
                  <c:v>0.94669639237940817</c:v>
                </c:pt>
                <c:pt idx="113">
                  <c:v>0.9535671100362757</c:v>
                </c:pt>
                <c:pt idx="114">
                  <c:v>0.95596707818930038</c:v>
                </c:pt>
                <c:pt idx="115">
                  <c:v>0.96078914919852032</c:v>
                </c:pt>
                <c:pt idx="116">
                  <c:v>0.92079677495850132</c:v>
                </c:pt>
                <c:pt idx="117">
                  <c:v>0.93932470170093929</c:v>
                </c:pt>
                <c:pt idx="118">
                  <c:v>0.9374000456933973</c:v>
                </c:pt>
                <c:pt idx="119">
                  <c:v>0.94399999999999995</c:v>
                </c:pt>
                <c:pt idx="120">
                  <c:v>0.93411488862837044</c:v>
                </c:pt>
                <c:pt idx="121">
                  <c:v>0.93629242819843339</c:v>
                </c:pt>
                <c:pt idx="122">
                  <c:v>0.92009493670886078</c:v>
                </c:pt>
                <c:pt idx="123">
                  <c:v>0.95464852607709749</c:v>
                </c:pt>
                <c:pt idx="124">
                  <c:v>0.91752305665349143</c:v>
                </c:pt>
                <c:pt idx="125">
                  <c:v>0.91206313416009022</c:v>
                </c:pt>
                <c:pt idx="126">
                  <c:v>0.94885560892907606</c:v>
                </c:pt>
                <c:pt idx="127">
                  <c:v>0.93530606324340004</c:v>
                </c:pt>
                <c:pt idx="128">
                  <c:v>0.93529735682819382</c:v>
                </c:pt>
                <c:pt idx="129">
                  <c:v>0.95103811589711806</c:v>
                </c:pt>
                <c:pt idx="130">
                  <c:v>0.92904472667034788</c:v>
                </c:pt>
                <c:pt idx="131">
                  <c:v>0.95564289724873663</c:v>
                </c:pt>
                <c:pt idx="132">
                  <c:v>0.96626984126984128</c:v>
                </c:pt>
                <c:pt idx="133">
                  <c:v>0.91783750763591931</c:v>
                </c:pt>
                <c:pt idx="134">
                  <c:v>0.94019429265330901</c:v>
                </c:pt>
                <c:pt idx="135">
                  <c:v>0.93453919035314381</c:v>
                </c:pt>
                <c:pt idx="136">
                  <c:v>0.92801193584483399</c:v>
                </c:pt>
                <c:pt idx="137">
                  <c:v>0.94254874651810583</c:v>
                </c:pt>
                <c:pt idx="138">
                  <c:v>0.92528147389969295</c:v>
                </c:pt>
                <c:pt idx="139">
                  <c:v>0.91604603926878814</c:v>
                </c:pt>
                <c:pt idx="140">
                  <c:v>0.9135606661379857</c:v>
                </c:pt>
                <c:pt idx="141">
                  <c:v>0.94174067495559499</c:v>
                </c:pt>
                <c:pt idx="142">
                  <c:v>0.92147723198278952</c:v>
                </c:pt>
                <c:pt idx="143">
                  <c:v>0.95332823259372612</c:v>
                </c:pt>
                <c:pt idx="144">
                  <c:v>0.92781222320637735</c:v>
                </c:pt>
                <c:pt idx="145">
                  <c:v>0.92958963282937368</c:v>
                </c:pt>
                <c:pt idx="146">
                  <c:v>0.93100398053958422</c:v>
                </c:pt>
                <c:pt idx="147">
                  <c:v>0.94117647058823528</c:v>
                </c:pt>
                <c:pt idx="148">
                  <c:v>0.93891521853607163</c:v>
                </c:pt>
                <c:pt idx="149">
                  <c:v>0.88620120945574488</c:v>
                </c:pt>
                <c:pt idx="150">
                  <c:v>0.93682030036250652</c:v>
                </c:pt>
                <c:pt idx="151">
                  <c:v>0.96223486808070358</c:v>
                </c:pt>
                <c:pt idx="152">
                  <c:v>0.92188708430007738</c:v>
                </c:pt>
                <c:pt idx="153">
                  <c:v>0.93700787401574803</c:v>
                </c:pt>
                <c:pt idx="154">
                  <c:v>0.93676222596964587</c:v>
                </c:pt>
                <c:pt idx="155">
                  <c:v>0.94081475787855495</c:v>
                </c:pt>
                <c:pt idx="156">
                  <c:v>0.8936170212765957</c:v>
                </c:pt>
                <c:pt idx="157">
                  <c:v>0.94363636363636361</c:v>
                </c:pt>
                <c:pt idx="158">
                  <c:v>0.87839305103148746</c:v>
                </c:pt>
              </c:numCache>
            </c:numRef>
          </c:val>
          <c:smooth val="0"/>
        </c:ser>
        <c:ser>
          <c:idx val="1"/>
          <c:order val="1"/>
          <c:tx>
            <c:strRef>
              <c:f>'3 - LG'!$R$4</c:f>
              <c:strCache>
                <c:ptCount val="1"/>
                <c:pt idx="0">
                  <c:v>SoS dropoff</c:v>
                </c:pt>
              </c:strCache>
            </c:strRef>
          </c:tx>
          <c:spPr>
            <a:ln w="28575" cap="rnd">
              <a:solidFill>
                <a:schemeClr val="accent2"/>
              </a:solidFill>
              <a:round/>
            </a:ln>
            <a:effectLst/>
          </c:spPr>
          <c:marker>
            <c:symbol val="none"/>
          </c:marker>
          <c:cat>
            <c:strRef>
              <c:f>'3 - LG'!$A$5:$A$163</c:f>
              <c:strCache>
                <c:ptCount val="159"/>
                <c:pt idx="0">
                  <c:v>Fulton</c:v>
                </c:pt>
                <c:pt idx="1">
                  <c:v>Gwinnett</c:v>
                </c:pt>
                <c:pt idx="2">
                  <c:v>DeKalb</c:v>
                </c:pt>
                <c:pt idx="3">
                  <c:v>Cobb</c:v>
                </c:pt>
                <c:pt idx="4">
                  <c:v>Chatham</c:v>
                </c:pt>
                <c:pt idx="5">
                  <c:v>Clayton</c:v>
                </c:pt>
                <c:pt idx="6">
                  <c:v>Cherokee</c:v>
                </c:pt>
                <c:pt idx="7">
                  <c:v>Henry</c:v>
                </c:pt>
                <c:pt idx="8">
                  <c:v>Forsyth</c:v>
                </c:pt>
                <c:pt idx="9">
                  <c:v>Richmond</c:v>
                </c:pt>
                <c:pt idx="10">
                  <c:v>Hall</c:v>
                </c:pt>
                <c:pt idx="11">
                  <c:v>Muscogee</c:v>
                </c:pt>
                <c:pt idx="12">
                  <c:v>Bibb</c:v>
                </c:pt>
                <c:pt idx="13">
                  <c:v>Paulding</c:v>
                </c:pt>
                <c:pt idx="14">
                  <c:v>Columbia</c:v>
                </c:pt>
                <c:pt idx="15">
                  <c:v>Houston</c:v>
                </c:pt>
                <c:pt idx="16">
                  <c:v>Coweta</c:v>
                </c:pt>
                <c:pt idx="17">
                  <c:v>Douglas</c:v>
                </c:pt>
                <c:pt idx="18">
                  <c:v>Fayette</c:v>
                </c:pt>
                <c:pt idx="19">
                  <c:v>Carroll</c:v>
                </c:pt>
                <c:pt idx="20">
                  <c:v>Clarke</c:v>
                </c:pt>
                <c:pt idx="21">
                  <c:v>Newton</c:v>
                </c:pt>
                <c:pt idx="22">
                  <c:v>Lowndes</c:v>
                </c:pt>
                <c:pt idx="23">
                  <c:v>Bartow</c:v>
                </c:pt>
                <c:pt idx="24">
                  <c:v>Walton</c:v>
                </c:pt>
                <c:pt idx="25">
                  <c:v>Rockdale</c:v>
                </c:pt>
                <c:pt idx="26">
                  <c:v>Dougherty</c:v>
                </c:pt>
                <c:pt idx="27">
                  <c:v>Glynn</c:v>
                </c:pt>
                <c:pt idx="28">
                  <c:v>Floyd</c:v>
                </c:pt>
                <c:pt idx="29">
                  <c:v>Barrow</c:v>
                </c:pt>
                <c:pt idx="30">
                  <c:v>Whitfield</c:v>
                </c:pt>
                <c:pt idx="31">
                  <c:v>Jackson</c:v>
                </c:pt>
                <c:pt idx="32">
                  <c:v>Spalding</c:v>
                </c:pt>
                <c:pt idx="33">
                  <c:v>Catoosa</c:v>
                </c:pt>
                <c:pt idx="34">
                  <c:v>Bulloch</c:v>
                </c:pt>
                <c:pt idx="35">
                  <c:v>Troup</c:v>
                </c:pt>
                <c:pt idx="36">
                  <c:v>Walker</c:v>
                </c:pt>
                <c:pt idx="37">
                  <c:v>Effingham</c:v>
                </c:pt>
                <c:pt idx="38">
                  <c:v>Camden</c:v>
                </c:pt>
                <c:pt idx="39">
                  <c:v>Liberty</c:v>
                </c:pt>
                <c:pt idx="40">
                  <c:v>Gordon</c:v>
                </c:pt>
                <c:pt idx="41">
                  <c:v>Laurens</c:v>
                </c:pt>
                <c:pt idx="42">
                  <c:v>Thomas</c:v>
                </c:pt>
                <c:pt idx="43">
                  <c:v>Oconee</c:v>
                </c:pt>
                <c:pt idx="44">
                  <c:v>Bryan</c:v>
                </c:pt>
                <c:pt idx="45">
                  <c:v>Habersham</c:v>
                </c:pt>
                <c:pt idx="46">
                  <c:v>Baldwin</c:v>
                </c:pt>
                <c:pt idx="47">
                  <c:v>Harris</c:v>
                </c:pt>
                <c:pt idx="48">
                  <c:v>Tift</c:v>
                </c:pt>
                <c:pt idx="49">
                  <c:v>Colquitt</c:v>
                </c:pt>
                <c:pt idx="50">
                  <c:v>Coffee</c:v>
                </c:pt>
                <c:pt idx="51">
                  <c:v>Pickens</c:v>
                </c:pt>
                <c:pt idx="52">
                  <c:v>Lee</c:v>
                </c:pt>
                <c:pt idx="53">
                  <c:v>Polk</c:v>
                </c:pt>
                <c:pt idx="54">
                  <c:v>Lumpkin</c:v>
                </c:pt>
                <c:pt idx="55">
                  <c:v>Murray</c:v>
                </c:pt>
                <c:pt idx="56">
                  <c:v>Gilmer</c:v>
                </c:pt>
                <c:pt idx="57">
                  <c:v>Monroe</c:v>
                </c:pt>
                <c:pt idx="58">
                  <c:v>Ware</c:v>
                </c:pt>
                <c:pt idx="59">
                  <c:v>Dawson</c:v>
                </c:pt>
                <c:pt idx="60">
                  <c:v>Jones</c:v>
                </c:pt>
                <c:pt idx="61">
                  <c:v>White</c:v>
                </c:pt>
                <c:pt idx="62">
                  <c:v>Madison</c:v>
                </c:pt>
                <c:pt idx="63">
                  <c:v>Haralson</c:v>
                </c:pt>
                <c:pt idx="64">
                  <c:v>Union</c:v>
                </c:pt>
                <c:pt idx="65">
                  <c:v>Fannin</c:v>
                </c:pt>
                <c:pt idx="66">
                  <c:v>Stephens</c:v>
                </c:pt>
                <c:pt idx="67">
                  <c:v>Peach</c:v>
                </c:pt>
                <c:pt idx="68">
                  <c:v>Sumter</c:v>
                </c:pt>
                <c:pt idx="69">
                  <c:v>Upson</c:v>
                </c:pt>
                <c:pt idx="70">
                  <c:v>Toombs</c:v>
                </c:pt>
                <c:pt idx="71">
                  <c:v>Wayne</c:v>
                </c:pt>
                <c:pt idx="72">
                  <c:v>Butts</c:v>
                </c:pt>
                <c:pt idx="73">
                  <c:v>Decatur</c:v>
                </c:pt>
                <c:pt idx="74">
                  <c:v>Hart</c:v>
                </c:pt>
                <c:pt idx="75">
                  <c:v>Burke</c:v>
                </c:pt>
                <c:pt idx="76">
                  <c:v>Meriwether</c:v>
                </c:pt>
                <c:pt idx="77">
                  <c:v>McDuffie</c:v>
                </c:pt>
                <c:pt idx="78">
                  <c:v>Putnam</c:v>
                </c:pt>
                <c:pt idx="79">
                  <c:v>Grady</c:v>
                </c:pt>
                <c:pt idx="80">
                  <c:v>Mitchell</c:v>
                </c:pt>
                <c:pt idx="81">
                  <c:v>Morgan</c:v>
                </c:pt>
                <c:pt idx="82">
                  <c:v>Franklin</c:v>
                </c:pt>
                <c:pt idx="83">
                  <c:v>Worth</c:v>
                </c:pt>
                <c:pt idx="84">
                  <c:v>Emanuel</c:v>
                </c:pt>
                <c:pt idx="85">
                  <c:v>Pike</c:v>
                </c:pt>
                <c:pt idx="86">
                  <c:v>Greene</c:v>
                </c:pt>
                <c:pt idx="87">
                  <c:v>Washington</c:v>
                </c:pt>
                <c:pt idx="88">
                  <c:v>Crisp</c:v>
                </c:pt>
                <c:pt idx="89">
                  <c:v>Rabun</c:v>
                </c:pt>
                <c:pt idx="90">
                  <c:v>Lamar</c:v>
                </c:pt>
                <c:pt idx="91">
                  <c:v>Elbert</c:v>
                </c:pt>
                <c:pt idx="92">
                  <c:v>Chattooga</c:v>
                </c:pt>
                <c:pt idx="93">
                  <c:v>Dodge</c:v>
                </c:pt>
                <c:pt idx="94">
                  <c:v>Tattnall</c:v>
                </c:pt>
                <c:pt idx="95">
                  <c:v>Pierce</c:v>
                </c:pt>
                <c:pt idx="96">
                  <c:v>Banks</c:v>
                </c:pt>
                <c:pt idx="97">
                  <c:v>Appling</c:v>
                </c:pt>
                <c:pt idx="98">
                  <c:v>Dade</c:v>
                </c:pt>
                <c:pt idx="99">
                  <c:v>Jefferson</c:v>
                </c:pt>
                <c:pt idx="100">
                  <c:v>Berrien</c:v>
                </c:pt>
                <c:pt idx="101">
                  <c:v>Brantley</c:v>
                </c:pt>
                <c:pt idx="102">
                  <c:v>Brooks</c:v>
                </c:pt>
                <c:pt idx="103">
                  <c:v>Oglethorpe</c:v>
                </c:pt>
                <c:pt idx="104">
                  <c:v>Cook</c:v>
                </c:pt>
                <c:pt idx="105">
                  <c:v>Towns</c:v>
                </c:pt>
                <c:pt idx="106">
                  <c:v>Ben Hill</c:v>
                </c:pt>
                <c:pt idx="107">
                  <c:v>Jasper</c:v>
                </c:pt>
                <c:pt idx="108">
                  <c:v>McIntosh</c:v>
                </c:pt>
                <c:pt idx="109">
                  <c:v>Screven</c:v>
                </c:pt>
                <c:pt idx="110">
                  <c:v>Long</c:v>
                </c:pt>
                <c:pt idx="111">
                  <c:v>Jeff Davis</c:v>
                </c:pt>
                <c:pt idx="112">
                  <c:v>Crawford</c:v>
                </c:pt>
                <c:pt idx="113">
                  <c:v>Early</c:v>
                </c:pt>
                <c:pt idx="114">
                  <c:v>Bleckley</c:v>
                </c:pt>
                <c:pt idx="115">
                  <c:v>Heard</c:v>
                </c:pt>
                <c:pt idx="116">
                  <c:v>Macon</c:v>
                </c:pt>
                <c:pt idx="117">
                  <c:v>Terrell</c:v>
                </c:pt>
                <c:pt idx="118">
                  <c:v>Wilkes</c:v>
                </c:pt>
                <c:pt idx="119">
                  <c:v>Charlton</c:v>
                </c:pt>
                <c:pt idx="120">
                  <c:v>Wilkinson</c:v>
                </c:pt>
                <c:pt idx="121">
                  <c:v>Bacon</c:v>
                </c:pt>
                <c:pt idx="122">
                  <c:v>Twiggs</c:v>
                </c:pt>
                <c:pt idx="123">
                  <c:v>Lincoln</c:v>
                </c:pt>
                <c:pt idx="124">
                  <c:v>Dooly</c:v>
                </c:pt>
                <c:pt idx="125">
                  <c:v>Hancock</c:v>
                </c:pt>
                <c:pt idx="126">
                  <c:v>Candler</c:v>
                </c:pt>
                <c:pt idx="127">
                  <c:v>Evans</c:v>
                </c:pt>
                <c:pt idx="128">
                  <c:v>Telfair</c:v>
                </c:pt>
                <c:pt idx="129">
                  <c:v>Seminole</c:v>
                </c:pt>
                <c:pt idx="130">
                  <c:v>Pulaski</c:v>
                </c:pt>
                <c:pt idx="131">
                  <c:v>Irwin</c:v>
                </c:pt>
                <c:pt idx="132">
                  <c:v>Montgomery</c:v>
                </c:pt>
                <c:pt idx="133">
                  <c:v>Turner</c:v>
                </c:pt>
                <c:pt idx="134">
                  <c:v>Taylor</c:v>
                </c:pt>
                <c:pt idx="135">
                  <c:v>Johnson</c:v>
                </c:pt>
                <c:pt idx="136">
                  <c:v>Lanier</c:v>
                </c:pt>
                <c:pt idx="137">
                  <c:v>Jenkins</c:v>
                </c:pt>
                <c:pt idx="138">
                  <c:v>Marion</c:v>
                </c:pt>
                <c:pt idx="139">
                  <c:v>Talbot</c:v>
                </c:pt>
                <c:pt idx="140">
                  <c:v>Atkinson</c:v>
                </c:pt>
                <c:pt idx="141">
                  <c:v>Wilcox</c:v>
                </c:pt>
                <c:pt idx="142">
                  <c:v>Randolph</c:v>
                </c:pt>
                <c:pt idx="143">
                  <c:v>Treutlen</c:v>
                </c:pt>
                <c:pt idx="144">
                  <c:v>Clinch</c:v>
                </c:pt>
                <c:pt idx="145">
                  <c:v>Miller</c:v>
                </c:pt>
                <c:pt idx="146">
                  <c:v>Warren</c:v>
                </c:pt>
                <c:pt idx="147">
                  <c:v>Chattahoochee</c:v>
                </c:pt>
                <c:pt idx="148">
                  <c:v>Calhoun</c:v>
                </c:pt>
                <c:pt idx="149">
                  <c:v>Stewart</c:v>
                </c:pt>
                <c:pt idx="150">
                  <c:v>Wheeler</c:v>
                </c:pt>
                <c:pt idx="151">
                  <c:v>Schley</c:v>
                </c:pt>
                <c:pt idx="152">
                  <c:v>Baker</c:v>
                </c:pt>
                <c:pt idx="153">
                  <c:v>Echols</c:v>
                </c:pt>
                <c:pt idx="154">
                  <c:v>Clay</c:v>
                </c:pt>
                <c:pt idx="155">
                  <c:v>Glascock</c:v>
                </c:pt>
                <c:pt idx="156">
                  <c:v>Quitman</c:v>
                </c:pt>
                <c:pt idx="157">
                  <c:v>Webster</c:v>
                </c:pt>
                <c:pt idx="158">
                  <c:v>Taliaferro</c:v>
                </c:pt>
              </c:strCache>
            </c:strRef>
          </c:cat>
          <c:val>
            <c:numRef>
              <c:f>'3 - LG'!$R$5:$R$163</c:f>
              <c:numCache>
                <c:formatCode>0.0%</c:formatCode>
                <c:ptCount val="159"/>
                <c:pt idx="0">
                  <c:v>0.98465270371034574</c:v>
                </c:pt>
                <c:pt idx="1">
                  <c:v>0.9896544497297709</c:v>
                </c:pt>
                <c:pt idx="2">
                  <c:v>0.98493641703518242</c:v>
                </c:pt>
                <c:pt idx="3">
                  <c:v>0.99039170787713193</c:v>
                </c:pt>
                <c:pt idx="4">
                  <c:v>0.98710680586809341</c:v>
                </c:pt>
                <c:pt idx="5">
                  <c:v>0.98539235674315706</c:v>
                </c:pt>
                <c:pt idx="6">
                  <c:v>0.98969091541288023</c:v>
                </c:pt>
                <c:pt idx="7">
                  <c:v>0.98889993709287927</c:v>
                </c:pt>
                <c:pt idx="8">
                  <c:v>0.99008553238011532</c:v>
                </c:pt>
                <c:pt idx="9">
                  <c:v>0.99063502245028867</c:v>
                </c:pt>
                <c:pt idx="10">
                  <c:v>0.98601014746461735</c:v>
                </c:pt>
                <c:pt idx="11">
                  <c:v>0.98331015299026425</c:v>
                </c:pt>
                <c:pt idx="12">
                  <c:v>0.98515455084689907</c:v>
                </c:pt>
                <c:pt idx="13">
                  <c:v>0.98812494902536496</c:v>
                </c:pt>
                <c:pt idx="14">
                  <c:v>0.99183892007658114</c:v>
                </c:pt>
                <c:pt idx="15">
                  <c:v>0.9884184224743382</c:v>
                </c:pt>
                <c:pt idx="16">
                  <c:v>0.98870348366654615</c:v>
                </c:pt>
                <c:pt idx="17">
                  <c:v>0.98991946430187316</c:v>
                </c:pt>
                <c:pt idx="18">
                  <c:v>0.98815476395737789</c:v>
                </c:pt>
                <c:pt idx="19">
                  <c:v>0.98776378366751905</c:v>
                </c:pt>
                <c:pt idx="20">
                  <c:v>0.98605145258879501</c:v>
                </c:pt>
                <c:pt idx="21">
                  <c:v>0.98634709441134882</c:v>
                </c:pt>
                <c:pt idx="22">
                  <c:v>0.98562358403490613</c:v>
                </c:pt>
                <c:pt idx="23">
                  <c:v>0.98300275703311113</c:v>
                </c:pt>
                <c:pt idx="24">
                  <c:v>0.98717882438091298</c:v>
                </c:pt>
                <c:pt idx="25">
                  <c:v>0.98796889919519848</c:v>
                </c:pt>
                <c:pt idx="26">
                  <c:v>0.98300715990453458</c:v>
                </c:pt>
                <c:pt idx="27">
                  <c:v>0.98557338887527568</c:v>
                </c:pt>
                <c:pt idx="28">
                  <c:v>0.98424418221372534</c:v>
                </c:pt>
                <c:pt idx="29">
                  <c:v>0.98960043787629992</c:v>
                </c:pt>
                <c:pt idx="30">
                  <c:v>0.98162988985252686</c:v>
                </c:pt>
                <c:pt idx="31">
                  <c:v>0.98903304955574556</c:v>
                </c:pt>
                <c:pt idx="32">
                  <c:v>0.98111971167629108</c:v>
                </c:pt>
                <c:pt idx="33">
                  <c:v>0.98455257176530009</c:v>
                </c:pt>
                <c:pt idx="34">
                  <c:v>0.98729046151247735</c:v>
                </c:pt>
                <c:pt idx="35">
                  <c:v>0.98197633086605607</c:v>
                </c:pt>
                <c:pt idx="36">
                  <c:v>0.98194509073987901</c:v>
                </c:pt>
                <c:pt idx="37">
                  <c:v>0.99165632621625088</c:v>
                </c:pt>
                <c:pt idx="38">
                  <c:v>0.98605005568255089</c:v>
                </c:pt>
                <c:pt idx="39">
                  <c:v>0.98939354502863097</c:v>
                </c:pt>
                <c:pt idx="40">
                  <c:v>0.98208267804987648</c:v>
                </c:pt>
                <c:pt idx="41">
                  <c:v>0.97979105107640352</c:v>
                </c:pt>
                <c:pt idx="42">
                  <c:v>0.97918116446300163</c:v>
                </c:pt>
                <c:pt idx="43">
                  <c:v>0.98823756266872353</c:v>
                </c:pt>
                <c:pt idx="44">
                  <c:v>0.98952285618952285</c:v>
                </c:pt>
                <c:pt idx="45">
                  <c:v>0.9824516129032258</c:v>
                </c:pt>
                <c:pt idx="46">
                  <c:v>0.98036582246098747</c:v>
                </c:pt>
                <c:pt idx="47">
                  <c:v>0.98648817715501058</c:v>
                </c:pt>
                <c:pt idx="48">
                  <c:v>0.97762012725809988</c:v>
                </c:pt>
                <c:pt idx="49">
                  <c:v>0.97570006942837306</c:v>
                </c:pt>
                <c:pt idx="50">
                  <c:v>0.97796274276654771</c:v>
                </c:pt>
                <c:pt idx="51">
                  <c:v>0.98548121538691813</c:v>
                </c:pt>
                <c:pt idx="52">
                  <c:v>0.98863887864256728</c:v>
                </c:pt>
                <c:pt idx="53">
                  <c:v>0.98180545836249122</c:v>
                </c:pt>
                <c:pt idx="54">
                  <c:v>0.98771413739401281</c:v>
                </c:pt>
                <c:pt idx="55">
                  <c:v>0.97691822198178702</c:v>
                </c:pt>
                <c:pt idx="56">
                  <c:v>0.98305355715427656</c:v>
                </c:pt>
                <c:pt idx="57">
                  <c:v>0.98601020250425109</c:v>
                </c:pt>
                <c:pt idx="58">
                  <c:v>0.98493100944081335</c:v>
                </c:pt>
                <c:pt idx="59">
                  <c:v>0.98877471720922205</c:v>
                </c:pt>
                <c:pt idx="60">
                  <c:v>0.98585322723253754</c:v>
                </c:pt>
                <c:pt idx="61">
                  <c:v>0.98706180610193195</c:v>
                </c:pt>
                <c:pt idx="62">
                  <c:v>0.9852124113172066</c:v>
                </c:pt>
                <c:pt idx="63">
                  <c:v>0.98658478979688236</c:v>
                </c:pt>
                <c:pt idx="64">
                  <c:v>0.9841550779603877</c:v>
                </c:pt>
                <c:pt idx="65">
                  <c:v>0.98199322517382781</c:v>
                </c:pt>
                <c:pt idx="66">
                  <c:v>0.98162209750192586</c:v>
                </c:pt>
                <c:pt idx="67">
                  <c:v>0.98305409286740064</c:v>
                </c:pt>
                <c:pt idx="68">
                  <c:v>0.97963243652898824</c:v>
                </c:pt>
                <c:pt idx="69">
                  <c:v>0.9791824375473126</c:v>
                </c:pt>
                <c:pt idx="70">
                  <c:v>0.9821670428893905</c:v>
                </c:pt>
                <c:pt idx="71">
                  <c:v>0.98203533708419699</c:v>
                </c:pt>
                <c:pt idx="72">
                  <c:v>0.98330136522622136</c:v>
                </c:pt>
                <c:pt idx="73">
                  <c:v>0.97572709381150224</c:v>
                </c:pt>
                <c:pt idx="74">
                  <c:v>0.97692787362294742</c:v>
                </c:pt>
                <c:pt idx="75">
                  <c:v>0.99082674005274629</c:v>
                </c:pt>
                <c:pt idx="76">
                  <c:v>0.98023121387283241</c:v>
                </c:pt>
                <c:pt idx="77">
                  <c:v>0.98521383075523206</c:v>
                </c:pt>
                <c:pt idx="78">
                  <c:v>0.98671665773968931</c:v>
                </c:pt>
                <c:pt idx="79">
                  <c:v>0.98255675029868583</c:v>
                </c:pt>
                <c:pt idx="80">
                  <c:v>0.98135479543930249</c:v>
                </c:pt>
                <c:pt idx="81">
                  <c:v>0.98388784264490481</c:v>
                </c:pt>
                <c:pt idx="82">
                  <c:v>0.98294059891998031</c:v>
                </c:pt>
                <c:pt idx="83">
                  <c:v>0.98215651287280148</c:v>
                </c:pt>
                <c:pt idx="84">
                  <c:v>0.98289269051321926</c:v>
                </c:pt>
                <c:pt idx="85">
                  <c:v>0.98782629053025872</c:v>
                </c:pt>
                <c:pt idx="86">
                  <c:v>0.98854919399666485</c:v>
                </c:pt>
                <c:pt idx="87">
                  <c:v>0.97368098910515366</c:v>
                </c:pt>
                <c:pt idx="88">
                  <c:v>0.96978723404255318</c:v>
                </c:pt>
                <c:pt idx="89">
                  <c:v>0.98324096067564004</c:v>
                </c:pt>
                <c:pt idx="90">
                  <c:v>0.98586380318064426</c:v>
                </c:pt>
                <c:pt idx="91">
                  <c:v>0.97983216025988085</c:v>
                </c:pt>
                <c:pt idx="92">
                  <c:v>0.97578692493946728</c:v>
                </c:pt>
                <c:pt idx="93">
                  <c:v>0.96770995609687016</c:v>
                </c:pt>
                <c:pt idx="94">
                  <c:v>0.98119452384534378</c:v>
                </c:pt>
                <c:pt idx="95">
                  <c:v>0.98590935502614763</c:v>
                </c:pt>
                <c:pt idx="96">
                  <c:v>0.9845300642148278</c:v>
                </c:pt>
                <c:pt idx="97">
                  <c:v>0.97943897782346889</c:v>
                </c:pt>
                <c:pt idx="98">
                  <c:v>0.97088978396191872</c:v>
                </c:pt>
                <c:pt idx="99">
                  <c:v>0.97709472439781286</c:v>
                </c:pt>
                <c:pt idx="100">
                  <c:v>0.97920665387076133</c:v>
                </c:pt>
                <c:pt idx="101">
                  <c:v>0.97787144362486833</c:v>
                </c:pt>
                <c:pt idx="102">
                  <c:v>0.97326109751835022</c:v>
                </c:pt>
                <c:pt idx="103">
                  <c:v>0.9850424055512722</c:v>
                </c:pt>
                <c:pt idx="104">
                  <c:v>0.98707565052559021</c:v>
                </c:pt>
                <c:pt idx="105">
                  <c:v>0.98108284409654267</c:v>
                </c:pt>
                <c:pt idx="106">
                  <c:v>0.9841355687759149</c:v>
                </c:pt>
                <c:pt idx="107">
                  <c:v>0.98452481076534903</c:v>
                </c:pt>
                <c:pt idx="108">
                  <c:v>0.98298816568047342</c:v>
                </c:pt>
                <c:pt idx="109">
                  <c:v>0.98282231252308827</c:v>
                </c:pt>
                <c:pt idx="110">
                  <c:v>0.98249124562281143</c:v>
                </c:pt>
                <c:pt idx="111">
                  <c:v>0.96718587746625129</c:v>
                </c:pt>
                <c:pt idx="112">
                  <c:v>0.97547628698824485</c:v>
                </c:pt>
                <c:pt idx="113">
                  <c:v>0.98258766626360339</c:v>
                </c:pt>
                <c:pt idx="114">
                  <c:v>0.97448559670781898</c:v>
                </c:pt>
                <c:pt idx="115">
                  <c:v>0.98125770653514177</c:v>
                </c:pt>
                <c:pt idx="116">
                  <c:v>0.96324401233104107</c:v>
                </c:pt>
                <c:pt idx="117">
                  <c:v>0.97842091901497841</c:v>
                </c:pt>
                <c:pt idx="118">
                  <c:v>0.97212702764450531</c:v>
                </c:pt>
                <c:pt idx="119">
                  <c:v>0.97718518518518516</c:v>
                </c:pt>
                <c:pt idx="120">
                  <c:v>0.97514654161781944</c:v>
                </c:pt>
                <c:pt idx="121">
                  <c:v>0.97362924281984331</c:v>
                </c:pt>
                <c:pt idx="122">
                  <c:v>0.97389240506329111</c:v>
                </c:pt>
                <c:pt idx="123">
                  <c:v>0.98261526832955404</c:v>
                </c:pt>
                <c:pt idx="124">
                  <c:v>0.96653491436100136</c:v>
                </c:pt>
                <c:pt idx="125">
                  <c:v>0.97322435174746336</c:v>
                </c:pt>
                <c:pt idx="126">
                  <c:v>0.98558914947725351</c:v>
                </c:pt>
                <c:pt idx="127">
                  <c:v>0.98172323759791125</c:v>
                </c:pt>
                <c:pt idx="128">
                  <c:v>0.97274229074889873</c:v>
                </c:pt>
                <c:pt idx="129">
                  <c:v>0.9804772234273319</c:v>
                </c:pt>
                <c:pt idx="130">
                  <c:v>0.96107123136388739</c:v>
                </c:pt>
                <c:pt idx="131">
                  <c:v>0.9800673778775969</c:v>
                </c:pt>
                <c:pt idx="132">
                  <c:v>0.97534013605442171</c:v>
                </c:pt>
                <c:pt idx="133">
                  <c:v>0.97281612706169818</c:v>
                </c:pt>
                <c:pt idx="134">
                  <c:v>0.98542805100182151</c:v>
                </c:pt>
                <c:pt idx="135">
                  <c:v>0.96784381280505316</c:v>
                </c:pt>
                <c:pt idx="136">
                  <c:v>0.9664304364043268</c:v>
                </c:pt>
                <c:pt idx="137">
                  <c:v>0.9825905292479109</c:v>
                </c:pt>
                <c:pt idx="138">
                  <c:v>0.97065847833503927</c:v>
                </c:pt>
                <c:pt idx="139">
                  <c:v>0.96005416384563302</c:v>
                </c:pt>
                <c:pt idx="140">
                  <c:v>0.96352101506740684</c:v>
                </c:pt>
                <c:pt idx="141">
                  <c:v>0.97442273534635881</c:v>
                </c:pt>
                <c:pt idx="142">
                  <c:v>0.96808892076012909</c:v>
                </c:pt>
                <c:pt idx="143">
                  <c:v>0.96289211935730679</c:v>
                </c:pt>
                <c:pt idx="144">
                  <c:v>0.96147032772364927</c:v>
                </c:pt>
                <c:pt idx="145">
                  <c:v>0.9542116630669546</c:v>
                </c:pt>
                <c:pt idx="146">
                  <c:v>0.97125165855816009</c:v>
                </c:pt>
                <c:pt idx="147">
                  <c:v>0.97375565610859727</c:v>
                </c:pt>
                <c:pt idx="148">
                  <c:v>0.97893628225381779</c:v>
                </c:pt>
                <c:pt idx="149">
                  <c:v>0.94117647058823528</c:v>
                </c:pt>
                <c:pt idx="150">
                  <c:v>0.98032107716209216</c:v>
                </c:pt>
                <c:pt idx="151">
                  <c:v>0.97154681841696844</c:v>
                </c:pt>
                <c:pt idx="152">
                  <c:v>0.95668986852281512</c:v>
                </c:pt>
                <c:pt idx="153">
                  <c:v>0.96850393700787396</c:v>
                </c:pt>
                <c:pt idx="154">
                  <c:v>0.97470489038785835</c:v>
                </c:pt>
                <c:pt idx="155">
                  <c:v>0.96464258262874714</c:v>
                </c:pt>
                <c:pt idx="156">
                  <c:v>0.95</c:v>
                </c:pt>
                <c:pt idx="157">
                  <c:v>0.96636363636363631</c:v>
                </c:pt>
                <c:pt idx="158">
                  <c:v>0.94353963083604775</c:v>
                </c:pt>
              </c:numCache>
            </c:numRef>
          </c:val>
          <c:smooth val="0"/>
        </c:ser>
        <c:ser>
          <c:idx val="2"/>
          <c:order val="2"/>
          <c:tx>
            <c:strRef>
              <c:f>'3 - LG'!$S$4</c:f>
              <c:strCache>
                <c:ptCount val="1"/>
                <c:pt idx="0">
                  <c:v>AG dropoff</c:v>
                </c:pt>
              </c:strCache>
            </c:strRef>
          </c:tx>
          <c:spPr>
            <a:ln w="28575" cap="rnd">
              <a:solidFill>
                <a:schemeClr val="accent3"/>
              </a:solidFill>
              <a:round/>
            </a:ln>
            <a:effectLst/>
          </c:spPr>
          <c:marker>
            <c:symbol val="none"/>
          </c:marker>
          <c:cat>
            <c:strRef>
              <c:f>'3 - LG'!$A$5:$A$163</c:f>
              <c:strCache>
                <c:ptCount val="159"/>
                <c:pt idx="0">
                  <c:v>Fulton</c:v>
                </c:pt>
                <c:pt idx="1">
                  <c:v>Gwinnett</c:v>
                </c:pt>
                <c:pt idx="2">
                  <c:v>DeKalb</c:v>
                </c:pt>
                <c:pt idx="3">
                  <c:v>Cobb</c:v>
                </c:pt>
                <c:pt idx="4">
                  <c:v>Chatham</c:v>
                </c:pt>
                <c:pt idx="5">
                  <c:v>Clayton</c:v>
                </c:pt>
                <c:pt idx="6">
                  <c:v>Cherokee</c:v>
                </c:pt>
                <c:pt idx="7">
                  <c:v>Henry</c:v>
                </c:pt>
                <c:pt idx="8">
                  <c:v>Forsyth</c:v>
                </c:pt>
                <c:pt idx="9">
                  <c:v>Richmond</c:v>
                </c:pt>
                <c:pt idx="10">
                  <c:v>Hall</c:v>
                </c:pt>
                <c:pt idx="11">
                  <c:v>Muscogee</c:v>
                </c:pt>
                <c:pt idx="12">
                  <c:v>Bibb</c:v>
                </c:pt>
                <c:pt idx="13">
                  <c:v>Paulding</c:v>
                </c:pt>
                <c:pt idx="14">
                  <c:v>Columbia</c:v>
                </c:pt>
                <c:pt idx="15">
                  <c:v>Houston</c:v>
                </c:pt>
                <c:pt idx="16">
                  <c:v>Coweta</c:v>
                </c:pt>
                <c:pt idx="17">
                  <c:v>Douglas</c:v>
                </c:pt>
                <c:pt idx="18">
                  <c:v>Fayette</c:v>
                </c:pt>
                <c:pt idx="19">
                  <c:v>Carroll</c:v>
                </c:pt>
                <c:pt idx="20">
                  <c:v>Clarke</c:v>
                </c:pt>
                <c:pt idx="21">
                  <c:v>Newton</c:v>
                </c:pt>
                <c:pt idx="22">
                  <c:v>Lowndes</c:v>
                </c:pt>
                <c:pt idx="23">
                  <c:v>Bartow</c:v>
                </c:pt>
                <c:pt idx="24">
                  <c:v>Walton</c:v>
                </c:pt>
                <c:pt idx="25">
                  <c:v>Rockdale</c:v>
                </c:pt>
                <c:pt idx="26">
                  <c:v>Dougherty</c:v>
                </c:pt>
                <c:pt idx="27">
                  <c:v>Glynn</c:v>
                </c:pt>
                <c:pt idx="28">
                  <c:v>Floyd</c:v>
                </c:pt>
                <c:pt idx="29">
                  <c:v>Barrow</c:v>
                </c:pt>
                <c:pt idx="30">
                  <c:v>Whitfield</c:v>
                </c:pt>
                <c:pt idx="31">
                  <c:v>Jackson</c:v>
                </c:pt>
                <c:pt idx="32">
                  <c:v>Spalding</c:v>
                </c:pt>
                <c:pt idx="33">
                  <c:v>Catoosa</c:v>
                </c:pt>
                <c:pt idx="34">
                  <c:v>Bulloch</c:v>
                </c:pt>
                <c:pt idx="35">
                  <c:v>Troup</c:v>
                </c:pt>
                <c:pt idx="36">
                  <c:v>Walker</c:v>
                </c:pt>
                <c:pt idx="37">
                  <c:v>Effingham</c:v>
                </c:pt>
                <c:pt idx="38">
                  <c:v>Camden</c:v>
                </c:pt>
                <c:pt idx="39">
                  <c:v>Liberty</c:v>
                </c:pt>
                <c:pt idx="40">
                  <c:v>Gordon</c:v>
                </c:pt>
                <c:pt idx="41">
                  <c:v>Laurens</c:v>
                </c:pt>
                <c:pt idx="42">
                  <c:v>Thomas</c:v>
                </c:pt>
                <c:pt idx="43">
                  <c:v>Oconee</c:v>
                </c:pt>
                <c:pt idx="44">
                  <c:v>Bryan</c:v>
                </c:pt>
                <c:pt idx="45">
                  <c:v>Habersham</c:v>
                </c:pt>
                <c:pt idx="46">
                  <c:v>Baldwin</c:v>
                </c:pt>
                <c:pt idx="47">
                  <c:v>Harris</c:v>
                </c:pt>
                <c:pt idx="48">
                  <c:v>Tift</c:v>
                </c:pt>
                <c:pt idx="49">
                  <c:v>Colquitt</c:v>
                </c:pt>
                <c:pt idx="50">
                  <c:v>Coffee</c:v>
                </c:pt>
                <c:pt idx="51">
                  <c:v>Pickens</c:v>
                </c:pt>
                <c:pt idx="52">
                  <c:v>Lee</c:v>
                </c:pt>
                <c:pt idx="53">
                  <c:v>Polk</c:v>
                </c:pt>
                <c:pt idx="54">
                  <c:v>Lumpkin</c:v>
                </c:pt>
                <c:pt idx="55">
                  <c:v>Murray</c:v>
                </c:pt>
                <c:pt idx="56">
                  <c:v>Gilmer</c:v>
                </c:pt>
                <c:pt idx="57">
                  <c:v>Monroe</c:v>
                </c:pt>
                <c:pt idx="58">
                  <c:v>Ware</c:v>
                </c:pt>
                <c:pt idx="59">
                  <c:v>Dawson</c:v>
                </c:pt>
                <c:pt idx="60">
                  <c:v>Jones</c:v>
                </c:pt>
                <c:pt idx="61">
                  <c:v>White</c:v>
                </c:pt>
                <c:pt idx="62">
                  <c:v>Madison</c:v>
                </c:pt>
                <c:pt idx="63">
                  <c:v>Haralson</c:v>
                </c:pt>
                <c:pt idx="64">
                  <c:v>Union</c:v>
                </c:pt>
                <c:pt idx="65">
                  <c:v>Fannin</c:v>
                </c:pt>
                <c:pt idx="66">
                  <c:v>Stephens</c:v>
                </c:pt>
                <c:pt idx="67">
                  <c:v>Peach</c:v>
                </c:pt>
                <c:pt idx="68">
                  <c:v>Sumter</c:v>
                </c:pt>
                <c:pt idx="69">
                  <c:v>Upson</c:v>
                </c:pt>
                <c:pt idx="70">
                  <c:v>Toombs</c:v>
                </c:pt>
                <c:pt idx="71">
                  <c:v>Wayne</c:v>
                </c:pt>
                <c:pt idx="72">
                  <c:v>Butts</c:v>
                </c:pt>
                <c:pt idx="73">
                  <c:v>Decatur</c:v>
                </c:pt>
                <c:pt idx="74">
                  <c:v>Hart</c:v>
                </c:pt>
                <c:pt idx="75">
                  <c:v>Burke</c:v>
                </c:pt>
                <c:pt idx="76">
                  <c:v>Meriwether</c:v>
                </c:pt>
                <c:pt idx="77">
                  <c:v>McDuffie</c:v>
                </c:pt>
                <c:pt idx="78">
                  <c:v>Putnam</c:v>
                </c:pt>
                <c:pt idx="79">
                  <c:v>Grady</c:v>
                </c:pt>
                <c:pt idx="80">
                  <c:v>Mitchell</c:v>
                </c:pt>
                <c:pt idx="81">
                  <c:v>Morgan</c:v>
                </c:pt>
                <c:pt idx="82">
                  <c:v>Franklin</c:v>
                </c:pt>
                <c:pt idx="83">
                  <c:v>Worth</c:v>
                </c:pt>
                <c:pt idx="84">
                  <c:v>Emanuel</c:v>
                </c:pt>
                <c:pt idx="85">
                  <c:v>Pike</c:v>
                </c:pt>
                <c:pt idx="86">
                  <c:v>Greene</c:v>
                </c:pt>
                <c:pt idx="87">
                  <c:v>Washington</c:v>
                </c:pt>
                <c:pt idx="88">
                  <c:v>Crisp</c:v>
                </c:pt>
                <c:pt idx="89">
                  <c:v>Rabun</c:v>
                </c:pt>
                <c:pt idx="90">
                  <c:v>Lamar</c:v>
                </c:pt>
                <c:pt idx="91">
                  <c:v>Elbert</c:v>
                </c:pt>
                <c:pt idx="92">
                  <c:v>Chattooga</c:v>
                </c:pt>
                <c:pt idx="93">
                  <c:v>Dodge</c:v>
                </c:pt>
                <c:pt idx="94">
                  <c:v>Tattnall</c:v>
                </c:pt>
                <c:pt idx="95">
                  <c:v>Pierce</c:v>
                </c:pt>
                <c:pt idx="96">
                  <c:v>Banks</c:v>
                </c:pt>
                <c:pt idx="97">
                  <c:v>Appling</c:v>
                </c:pt>
                <c:pt idx="98">
                  <c:v>Dade</c:v>
                </c:pt>
                <c:pt idx="99">
                  <c:v>Jefferson</c:v>
                </c:pt>
                <c:pt idx="100">
                  <c:v>Berrien</c:v>
                </c:pt>
                <c:pt idx="101">
                  <c:v>Brantley</c:v>
                </c:pt>
                <c:pt idx="102">
                  <c:v>Brooks</c:v>
                </c:pt>
                <c:pt idx="103">
                  <c:v>Oglethorpe</c:v>
                </c:pt>
                <c:pt idx="104">
                  <c:v>Cook</c:v>
                </c:pt>
                <c:pt idx="105">
                  <c:v>Towns</c:v>
                </c:pt>
                <c:pt idx="106">
                  <c:v>Ben Hill</c:v>
                </c:pt>
                <c:pt idx="107">
                  <c:v>Jasper</c:v>
                </c:pt>
                <c:pt idx="108">
                  <c:v>McIntosh</c:v>
                </c:pt>
                <c:pt idx="109">
                  <c:v>Screven</c:v>
                </c:pt>
                <c:pt idx="110">
                  <c:v>Long</c:v>
                </c:pt>
                <c:pt idx="111">
                  <c:v>Jeff Davis</c:v>
                </c:pt>
                <c:pt idx="112">
                  <c:v>Crawford</c:v>
                </c:pt>
                <c:pt idx="113">
                  <c:v>Early</c:v>
                </c:pt>
                <c:pt idx="114">
                  <c:v>Bleckley</c:v>
                </c:pt>
                <c:pt idx="115">
                  <c:v>Heard</c:v>
                </c:pt>
                <c:pt idx="116">
                  <c:v>Macon</c:v>
                </c:pt>
                <c:pt idx="117">
                  <c:v>Terrell</c:v>
                </c:pt>
                <c:pt idx="118">
                  <c:v>Wilkes</c:v>
                </c:pt>
                <c:pt idx="119">
                  <c:v>Charlton</c:v>
                </c:pt>
                <c:pt idx="120">
                  <c:v>Wilkinson</c:v>
                </c:pt>
                <c:pt idx="121">
                  <c:v>Bacon</c:v>
                </c:pt>
                <c:pt idx="122">
                  <c:v>Twiggs</c:v>
                </c:pt>
                <c:pt idx="123">
                  <c:v>Lincoln</c:v>
                </c:pt>
                <c:pt idx="124">
                  <c:v>Dooly</c:v>
                </c:pt>
                <c:pt idx="125">
                  <c:v>Hancock</c:v>
                </c:pt>
                <c:pt idx="126">
                  <c:v>Candler</c:v>
                </c:pt>
                <c:pt idx="127">
                  <c:v>Evans</c:v>
                </c:pt>
                <c:pt idx="128">
                  <c:v>Telfair</c:v>
                </c:pt>
                <c:pt idx="129">
                  <c:v>Seminole</c:v>
                </c:pt>
                <c:pt idx="130">
                  <c:v>Pulaski</c:v>
                </c:pt>
                <c:pt idx="131">
                  <c:v>Irwin</c:v>
                </c:pt>
                <c:pt idx="132">
                  <c:v>Montgomery</c:v>
                </c:pt>
                <c:pt idx="133">
                  <c:v>Turner</c:v>
                </c:pt>
                <c:pt idx="134">
                  <c:v>Taylor</c:v>
                </c:pt>
                <c:pt idx="135">
                  <c:v>Johnson</c:v>
                </c:pt>
                <c:pt idx="136">
                  <c:v>Lanier</c:v>
                </c:pt>
                <c:pt idx="137">
                  <c:v>Jenkins</c:v>
                </c:pt>
                <c:pt idx="138">
                  <c:v>Marion</c:v>
                </c:pt>
                <c:pt idx="139">
                  <c:v>Talbot</c:v>
                </c:pt>
                <c:pt idx="140">
                  <c:v>Atkinson</c:v>
                </c:pt>
                <c:pt idx="141">
                  <c:v>Wilcox</c:v>
                </c:pt>
                <c:pt idx="142">
                  <c:v>Randolph</c:v>
                </c:pt>
                <c:pt idx="143">
                  <c:v>Treutlen</c:v>
                </c:pt>
                <c:pt idx="144">
                  <c:v>Clinch</c:v>
                </c:pt>
                <c:pt idx="145">
                  <c:v>Miller</c:v>
                </c:pt>
                <c:pt idx="146">
                  <c:v>Warren</c:v>
                </c:pt>
                <c:pt idx="147">
                  <c:v>Chattahoochee</c:v>
                </c:pt>
                <c:pt idx="148">
                  <c:v>Calhoun</c:v>
                </c:pt>
                <c:pt idx="149">
                  <c:v>Stewart</c:v>
                </c:pt>
                <c:pt idx="150">
                  <c:v>Wheeler</c:v>
                </c:pt>
                <c:pt idx="151">
                  <c:v>Schley</c:v>
                </c:pt>
                <c:pt idx="152">
                  <c:v>Baker</c:v>
                </c:pt>
                <c:pt idx="153">
                  <c:v>Echols</c:v>
                </c:pt>
                <c:pt idx="154">
                  <c:v>Clay</c:v>
                </c:pt>
                <c:pt idx="155">
                  <c:v>Glascock</c:v>
                </c:pt>
                <c:pt idx="156">
                  <c:v>Quitman</c:v>
                </c:pt>
                <c:pt idx="157">
                  <c:v>Webster</c:v>
                </c:pt>
                <c:pt idx="158">
                  <c:v>Taliaferro</c:v>
                </c:pt>
              </c:strCache>
            </c:strRef>
          </c:cat>
          <c:val>
            <c:numRef>
              <c:f>'3 - LG'!$S$5:$S$163</c:f>
              <c:numCache>
                <c:formatCode>0.0%</c:formatCode>
                <c:ptCount val="159"/>
                <c:pt idx="0">
                  <c:v>0.98049968380416619</c:v>
                </c:pt>
                <c:pt idx="1">
                  <c:v>0.98431020138575753</c:v>
                </c:pt>
                <c:pt idx="2">
                  <c:v>0.98025522716880742</c:v>
                </c:pt>
                <c:pt idx="3">
                  <c:v>0.98642459928034021</c:v>
                </c:pt>
                <c:pt idx="4">
                  <c:v>0.97886868257632098</c:v>
                </c:pt>
                <c:pt idx="5">
                  <c:v>0.98083763501496546</c:v>
                </c:pt>
                <c:pt idx="6">
                  <c:v>0.98400541297422262</c:v>
                </c:pt>
                <c:pt idx="7">
                  <c:v>0.98420219566143796</c:v>
                </c:pt>
                <c:pt idx="8">
                  <c:v>0.98557310982014623</c:v>
                </c:pt>
                <c:pt idx="9">
                  <c:v>0.97934573444515716</c:v>
                </c:pt>
                <c:pt idx="10">
                  <c:v>0.98129246654600477</c:v>
                </c:pt>
                <c:pt idx="11">
                  <c:v>0.98030724491086108</c:v>
                </c:pt>
                <c:pt idx="12">
                  <c:v>0.97861332630330189</c:v>
                </c:pt>
                <c:pt idx="13">
                  <c:v>0.98427534458853272</c:v>
                </c:pt>
                <c:pt idx="14">
                  <c:v>0.98624136028815268</c:v>
                </c:pt>
                <c:pt idx="15">
                  <c:v>0.98426526202052944</c:v>
                </c:pt>
                <c:pt idx="16">
                  <c:v>0.98436396824576811</c:v>
                </c:pt>
                <c:pt idx="17">
                  <c:v>0.98548547642747264</c:v>
                </c:pt>
                <c:pt idx="18">
                  <c:v>0.98315459153763918</c:v>
                </c:pt>
                <c:pt idx="19">
                  <c:v>0.98193246182157112</c:v>
                </c:pt>
                <c:pt idx="20">
                  <c:v>0.97783012331993902</c:v>
                </c:pt>
                <c:pt idx="21">
                  <c:v>0.98103891889385963</c:v>
                </c:pt>
                <c:pt idx="22">
                  <c:v>0.98299443403350772</c:v>
                </c:pt>
                <c:pt idx="23">
                  <c:v>0.98016542198666989</c:v>
                </c:pt>
                <c:pt idx="24">
                  <c:v>0.98092333143772936</c:v>
                </c:pt>
                <c:pt idx="25">
                  <c:v>0.98341290410585191</c:v>
                </c:pt>
                <c:pt idx="26">
                  <c:v>0.97864757358790777</c:v>
                </c:pt>
                <c:pt idx="27">
                  <c:v>0.98030507228620434</c:v>
                </c:pt>
                <c:pt idx="28">
                  <c:v>0.97860768672951415</c:v>
                </c:pt>
                <c:pt idx="29">
                  <c:v>0.98277686553548627</c:v>
                </c:pt>
                <c:pt idx="30">
                  <c:v>0.97292055476268891</c:v>
                </c:pt>
                <c:pt idx="31">
                  <c:v>0.98353098628201796</c:v>
                </c:pt>
                <c:pt idx="32">
                  <c:v>0.97509931605029287</c:v>
                </c:pt>
                <c:pt idx="33">
                  <c:v>0.98194292448859333</c:v>
                </c:pt>
                <c:pt idx="34">
                  <c:v>0.97626989823924337</c:v>
                </c:pt>
                <c:pt idx="35">
                  <c:v>0.97833814243298622</c:v>
                </c:pt>
                <c:pt idx="36">
                  <c:v>0.97650069799906936</c:v>
                </c:pt>
                <c:pt idx="37">
                  <c:v>0.98228573873604041</c:v>
                </c:pt>
                <c:pt idx="38">
                  <c:v>0.98218158372897246</c:v>
                </c:pt>
                <c:pt idx="39">
                  <c:v>0.98223581467985421</c:v>
                </c:pt>
                <c:pt idx="40">
                  <c:v>0.97702763423949679</c:v>
                </c:pt>
                <c:pt idx="41">
                  <c:v>0.9706627268889827</c:v>
                </c:pt>
                <c:pt idx="42">
                  <c:v>0.97726745534678727</c:v>
                </c:pt>
                <c:pt idx="43">
                  <c:v>0.98293482452757419</c:v>
                </c:pt>
                <c:pt idx="44">
                  <c:v>0.98258258258258258</c:v>
                </c:pt>
                <c:pt idx="45">
                  <c:v>0.97961290322580641</c:v>
                </c:pt>
                <c:pt idx="46">
                  <c:v>0.97224354054745454</c:v>
                </c:pt>
                <c:pt idx="47">
                  <c:v>0.9827974477667959</c:v>
                </c:pt>
                <c:pt idx="48">
                  <c:v>0.97147663277993124</c:v>
                </c:pt>
                <c:pt idx="49">
                  <c:v>0.97030008485690045</c:v>
                </c:pt>
                <c:pt idx="50">
                  <c:v>0.96551724137931039</c:v>
                </c:pt>
                <c:pt idx="51">
                  <c:v>0.97897021403981443</c:v>
                </c:pt>
                <c:pt idx="52">
                  <c:v>0.98325341202508298</c:v>
                </c:pt>
                <c:pt idx="53">
                  <c:v>0.97737345463027758</c:v>
                </c:pt>
                <c:pt idx="54">
                  <c:v>0.98183076656861046</c:v>
                </c:pt>
                <c:pt idx="55">
                  <c:v>0.96934451356956086</c:v>
                </c:pt>
                <c:pt idx="56">
                  <c:v>0.97817745803357314</c:v>
                </c:pt>
                <c:pt idx="57">
                  <c:v>0.97735353223063848</c:v>
                </c:pt>
                <c:pt idx="58">
                  <c:v>0.97930283224400871</c:v>
                </c:pt>
                <c:pt idx="59">
                  <c:v>0.98350746913047238</c:v>
                </c:pt>
                <c:pt idx="60">
                  <c:v>0.9806285668354634</c:v>
                </c:pt>
                <c:pt idx="61">
                  <c:v>0.98391467785645603</c:v>
                </c:pt>
                <c:pt idx="62">
                  <c:v>0.97546798871698437</c:v>
                </c:pt>
                <c:pt idx="63">
                  <c:v>0.9814832309872461</c:v>
                </c:pt>
                <c:pt idx="64">
                  <c:v>0.97825537294563847</c:v>
                </c:pt>
                <c:pt idx="65">
                  <c:v>0.97610982349794972</c:v>
                </c:pt>
                <c:pt idx="66">
                  <c:v>0.97700011004732035</c:v>
                </c:pt>
                <c:pt idx="67">
                  <c:v>0.97932024892292968</c:v>
                </c:pt>
                <c:pt idx="68">
                  <c:v>0.97489579386131109</c:v>
                </c:pt>
                <c:pt idx="69">
                  <c:v>0.97397804693414081</c:v>
                </c:pt>
                <c:pt idx="70">
                  <c:v>0.97313769751693002</c:v>
                </c:pt>
                <c:pt idx="71">
                  <c:v>0.97640904155562136</c:v>
                </c:pt>
                <c:pt idx="72">
                  <c:v>0.97720862010605891</c:v>
                </c:pt>
                <c:pt idx="73">
                  <c:v>0.97277498359938774</c:v>
                </c:pt>
                <c:pt idx="74">
                  <c:v>0.97110787778008734</c:v>
                </c:pt>
                <c:pt idx="75">
                  <c:v>0.97557619539043683</c:v>
                </c:pt>
                <c:pt idx="76">
                  <c:v>0.97572254335260111</c:v>
                </c:pt>
                <c:pt idx="77">
                  <c:v>0.97907188353048225</c:v>
                </c:pt>
                <c:pt idx="78">
                  <c:v>0.98050348152115696</c:v>
                </c:pt>
                <c:pt idx="79">
                  <c:v>0.97992831541218639</c:v>
                </c:pt>
                <c:pt idx="80">
                  <c:v>0.97920858484238771</c:v>
                </c:pt>
                <c:pt idx="81">
                  <c:v>0.9792843691148776</c:v>
                </c:pt>
                <c:pt idx="82">
                  <c:v>0.98048600883652426</c:v>
                </c:pt>
                <c:pt idx="83">
                  <c:v>0.9737445832271221</c:v>
                </c:pt>
                <c:pt idx="84">
                  <c:v>0.96539657853810268</c:v>
                </c:pt>
                <c:pt idx="85">
                  <c:v>0.98372936907409581</c:v>
                </c:pt>
                <c:pt idx="86">
                  <c:v>0.98488048916064486</c:v>
                </c:pt>
                <c:pt idx="87">
                  <c:v>0.96119476068062182</c:v>
                </c:pt>
                <c:pt idx="88">
                  <c:v>0.96510638297872342</c:v>
                </c:pt>
                <c:pt idx="89">
                  <c:v>0.97862232779097391</c:v>
                </c:pt>
                <c:pt idx="90">
                  <c:v>0.98042680440396901</c:v>
                </c:pt>
                <c:pt idx="91">
                  <c:v>0.97536545749864645</c:v>
                </c:pt>
                <c:pt idx="92">
                  <c:v>0.97215496368038745</c:v>
                </c:pt>
                <c:pt idx="93">
                  <c:v>0.95708823112873531</c:v>
                </c:pt>
                <c:pt idx="94">
                  <c:v>0.96765458101399127</c:v>
                </c:pt>
                <c:pt idx="95">
                  <c:v>0.98445671121441025</c:v>
                </c:pt>
                <c:pt idx="96">
                  <c:v>0.97854640980735552</c:v>
                </c:pt>
                <c:pt idx="97">
                  <c:v>0.96372448230283447</c:v>
                </c:pt>
                <c:pt idx="98">
                  <c:v>0.96576345660930063</c:v>
                </c:pt>
                <c:pt idx="99">
                  <c:v>0.95995271168907936</c:v>
                </c:pt>
                <c:pt idx="100">
                  <c:v>0.97680742162507994</c:v>
                </c:pt>
                <c:pt idx="101">
                  <c:v>0.97488584474885842</c:v>
                </c:pt>
                <c:pt idx="102">
                  <c:v>0.97238727717581264</c:v>
                </c:pt>
                <c:pt idx="103">
                  <c:v>0.97609868928296073</c:v>
                </c:pt>
                <c:pt idx="104">
                  <c:v>0.98018266413923838</c:v>
                </c:pt>
                <c:pt idx="105">
                  <c:v>0.97553816046966735</c:v>
                </c:pt>
                <c:pt idx="106">
                  <c:v>0.97349918875067609</c:v>
                </c:pt>
                <c:pt idx="107">
                  <c:v>0.98015138772077381</c:v>
                </c:pt>
                <c:pt idx="108">
                  <c:v>0.97448224852071008</c:v>
                </c:pt>
                <c:pt idx="109">
                  <c:v>0.96509050609530844</c:v>
                </c:pt>
                <c:pt idx="110">
                  <c:v>0.96498249124562285</c:v>
                </c:pt>
                <c:pt idx="111">
                  <c:v>0.95472481827622013</c:v>
                </c:pt>
                <c:pt idx="112">
                  <c:v>0.97385488447507096</c:v>
                </c:pt>
                <c:pt idx="113">
                  <c:v>0.97823458282950426</c:v>
                </c:pt>
                <c:pt idx="114">
                  <c:v>0.96954732510288066</c:v>
                </c:pt>
                <c:pt idx="115">
                  <c:v>0.97484586929716399</c:v>
                </c:pt>
                <c:pt idx="116">
                  <c:v>0.95755276262746025</c:v>
                </c:pt>
                <c:pt idx="117">
                  <c:v>0.97131251586697132</c:v>
                </c:pt>
                <c:pt idx="118">
                  <c:v>0.9629883481836875</c:v>
                </c:pt>
                <c:pt idx="119">
                  <c:v>0.97599999999999998</c:v>
                </c:pt>
                <c:pt idx="120">
                  <c:v>0.96553341148886285</c:v>
                </c:pt>
                <c:pt idx="121">
                  <c:v>0.96605744125326376</c:v>
                </c:pt>
                <c:pt idx="122">
                  <c:v>0.96703586497890293</c:v>
                </c:pt>
                <c:pt idx="123">
                  <c:v>0.97656840513983367</c:v>
                </c:pt>
                <c:pt idx="124">
                  <c:v>0.96495388669301718</c:v>
                </c:pt>
                <c:pt idx="125">
                  <c:v>0.95490417136414885</c:v>
                </c:pt>
                <c:pt idx="126">
                  <c:v>0.97315625883017798</c:v>
                </c:pt>
                <c:pt idx="127">
                  <c:v>0.96286626051639101</c:v>
                </c:pt>
                <c:pt idx="128">
                  <c:v>0.96117841409691629</c:v>
                </c:pt>
                <c:pt idx="129">
                  <c:v>0.97861791137279208</c:v>
                </c:pt>
                <c:pt idx="130">
                  <c:v>0.95720596355604637</c:v>
                </c:pt>
                <c:pt idx="131">
                  <c:v>0.97557551937113984</c:v>
                </c:pt>
                <c:pt idx="132">
                  <c:v>0.96286848072562359</c:v>
                </c:pt>
                <c:pt idx="133">
                  <c:v>0.97037263286499698</c:v>
                </c:pt>
                <c:pt idx="134">
                  <c:v>0.97419550698239221</c:v>
                </c:pt>
                <c:pt idx="135">
                  <c:v>0.96152741889175997</c:v>
                </c:pt>
                <c:pt idx="136">
                  <c:v>0.95822454308093996</c:v>
                </c:pt>
                <c:pt idx="137">
                  <c:v>0.97075208913649025</c:v>
                </c:pt>
                <c:pt idx="138">
                  <c:v>0.96997611736608669</c:v>
                </c:pt>
                <c:pt idx="139">
                  <c:v>0.95802301963439407</c:v>
                </c:pt>
                <c:pt idx="140">
                  <c:v>0.95638382236320385</c:v>
                </c:pt>
                <c:pt idx="141">
                  <c:v>0.97122557726465364</c:v>
                </c:pt>
                <c:pt idx="142">
                  <c:v>0.96450340623879527</c:v>
                </c:pt>
                <c:pt idx="143">
                  <c:v>0.9529456771231829</c:v>
                </c:pt>
                <c:pt idx="144">
                  <c:v>0.95792736935341005</c:v>
                </c:pt>
                <c:pt idx="145">
                  <c:v>0.95723542116630667</c:v>
                </c:pt>
                <c:pt idx="146">
                  <c:v>0.96505970809376385</c:v>
                </c:pt>
                <c:pt idx="147">
                  <c:v>0.96651583710407241</c:v>
                </c:pt>
                <c:pt idx="148">
                  <c:v>0.97840968931016326</c:v>
                </c:pt>
                <c:pt idx="149">
                  <c:v>0.92468389224848813</c:v>
                </c:pt>
                <c:pt idx="150">
                  <c:v>0.96374935266701189</c:v>
                </c:pt>
                <c:pt idx="151">
                  <c:v>0.96947749612002065</c:v>
                </c:pt>
                <c:pt idx="152">
                  <c:v>0.95514307811291566</c:v>
                </c:pt>
                <c:pt idx="153">
                  <c:v>0.96675415573053369</c:v>
                </c:pt>
                <c:pt idx="154">
                  <c:v>0.96121416526138281</c:v>
                </c:pt>
                <c:pt idx="155">
                  <c:v>0.95157571099154492</c:v>
                </c:pt>
                <c:pt idx="156">
                  <c:v>0.94148936170212771</c:v>
                </c:pt>
                <c:pt idx="157">
                  <c:v>0.96454545454545459</c:v>
                </c:pt>
                <c:pt idx="158">
                  <c:v>0.91856677524429964</c:v>
                </c:pt>
              </c:numCache>
            </c:numRef>
          </c:val>
          <c:smooth val="0"/>
        </c:ser>
        <c:ser>
          <c:idx val="3"/>
          <c:order val="3"/>
          <c:tx>
            <c:strRef>
              <c:f>'3 - LG'!$T$4</c:f>
              <c:strCache>
                <c:ptCount val="1"/>
                <c:pt idx="0">
                  <c:v>Agr dropoff</c:v>
                </c:pt>
              </c:strCache>
            </c:strRef>
          </c:tx>
          <c:spPr>
            <a:ln w="28575" cap="rnd">
              <a:solidFill>
                <a:schemeClr val="accent4"/>
              </a:solidFill>
              <a:round/>
            </a:ln>
            <a:effectLst/>
          </c:spPr>
          <c:marker>
            <c:symbol val="none"/>
          </c:marker>
          <c:cat>
            <c:strRef>
              <c:f>'3 - LG'!$A$5:$A$163</c:f>
              <c:strCache>
                <c:ptCount val="159"/>
                <c:pt idx="0">
                  <c:v>Fulton</c:v>
                </c:pt>
                <c:pt idx="1">
                  <c:v>Gwinnett</c:v>
                </c:pt>
                <c:pt idx="2">
                  <c:v>DeKalb</c:v>
                </c:pt>
                <c:pt idx="3">
                  <c:v>Cobb</c:v>
                </c:pt>
                <c:pt idx="4">
                  <c:v>Chatham</c:v>
                </c:pt>
                <c:pt idx="5">
                  <c:v>Clayton</c:v>
                </c:pt>
                <c:pt idx="6">
                  <c:v>Cherokee</c:v>
                </c:pt>
                <c:pt idx="7">
                  <c:v>Henry</c:v>
                </c:pt>
                <c:pt idx="8">
                  <c:v>Forsyth</c:v>
                </c:pt>
                <c:pt idx="9">
                  <c:v>Richmond</c:v>
                </c:pt>
                <c:pt idx="10">
                  <c:v>Hall</c:v>
                </c:pt>
                <c:pt idx="11">
                  <c:v>Muscogee</c:v>
                </c:pt>
                <c:pt idx="12">
                  <c:v>Bibb</c:v>
                </c:pt>
                <c:pt idx="13">
                  <c:v>Paulding</c:v>
                </c:pt>
                <c:pt idx="14">
                  <c:v>Columbia</c:v>
                </c:pt>
                <c:pt idx="15">
                  <c:v>Houston</c:v>
                </c:pt>
                <c:pt idx="16">
                  <c:v>Coweta</c:v>
                </c:pt>
                <c:pt idx="17">
                  <c:v>Douglas</c:v>
                </c:pt>
                <c:pt idx="18">
                  <c:v>Fayette</c:v>
                </c:pt>
                <c:pt idx="19">
                  <c:v>Carroll</c:v>
                </c:pt>
                <c:pt idx="20">
                  <c:v>Clarke</c:v>
                </c:pt>
                <c:pt idx="21">
                  <c:v>Newton</c:v>
                </c:pt>
                <c:pt idx="22">
                  <c:v>Lowndes</c:v>
                </c:pt>
                <c:pt idx="23">
                  <c:v>Bartow</c:v>
                </c:pt>
                <c:pt idx="24">
                  <c:v>Walton</c:v>
                </c:pt>
                <c:pt idx="25">
                  <c:v>Rockdale</c:v>
                </c:pt>
                <c:pt idx="26">
                  <c:v>Dougherty</c:v>
                </c:pt>
                <c:pt idx="27">
                  <c:v>Glynn</c:v>
                </c:pt>
                <c:pt idx="28">
                  <c:v>Floyd</c:v>
                </c:pt>
                <c:pt idx="29">
                  <c:v>Barrow</c:v>
                </c:pt>
                <c:pt idx="30">
                  <c:v>Whitfield</c:v>
                </c:pt>
                <c:pt idx="31">
                  <c:v>Jackson</c:v>
                </c:pt>
                <c:pt idx="32">
                  <c:v>Spalding</c:v>
                </c:pt>
                <c:pt idx="33">
                  <c:v>Catoosa</c:v>
                </c:pt>
                <c:pt idx="34">
                  <c:v>Bulloch</c:v>
                </c:pt>
                <c:pt idx="35">
                  <c:v>Troup</c:v>
                </c:pt>
                <c:pt idx="36">
                  <c:v>Walker</c:v>
                </c:pt>
                <c:pt idx="37">
                  <c:v>Effingham</c:v>
                </c:pt>
                <c:pt idx="38">
                  <c:v>Camden</c:v>
                </c:pt>
                <c:pt idx="39">
                  <c:v>Liberty</c:v>
                </c:pt>
                <c:pt idx="40">
                  <c:v>Gordon</c:v>
                </c:pt>
                <c:pt idx="41">
                  <c:v>Laurens</c:v>
                </c:pt>
                <c:pt idx="42">
                  <c:v>Thomas</c:v>
                </c:pt>
                <c:pt idx="43">
                  <c:v>Oconee</c:v>
                </c:pt>
                <c:pt idx="44">
                  <c:v>Bryan</c:v>
                </c:pt>
                <c:pt idx="45">
                  <c:v>Habersham</c:v>
                </c:pt>
                <c:pt idx="46">
                  <c:v>Baldwin</c:v>
                </c:pt>
                <c:pt idx="47">
                  <c:v>Harris</c:v>
                </c:pt>
                <c:pt idx="48">
                  <c:v>Tift</c:v>
                </c:pt>
                <c:pt idx="49">
                  <c:v>Colquitt</c:v>
                </c:pt>
                <c:pt idx="50">
                  <c:v>Coffee</c:v>
                </c:pt>
                <c:pt idx="51">
                  <c:v>Pickens</c:v>
                </c:pt>
                <c:pt idx="52">
                  <c:v>Lee</c:v>
                </c:pt>
                <c:pt idx="53">
                  <c:v>Polk</c:v>
                </c:pt>
                <c:pt idx="54">
                  <c:v>Lumpkin</c:v>
                </c:pt>
                <c:pt idx="55">
                  <c:v>Murray</c:v>
                </c:pt>
                <c:pt idx="56">
                  <c:v>Gilmer</c:v>
                </c:pt>
                <c:pt idx="57">
                  <c:v>Monroe</c:v>
                </c:pt>
                <c:pt idx="58">
                  <c:v>Ware</c:v>
                </c:pt>
                <c:pt idx="59">
                  <c:v>Dawson</c:v>
                </c:pt>
                <c:pt idx="60">
                  <c:v>Jones</c:v>
                </c:pt>
                <c:pt idx="61">
                  <c:v>White</c:v>
                </c:pt>
                <c:pt idx="62">
                  <c:v>Madison</c:v>
                </c:pt>
                <c:pt idx="63">
                  <c:v>Haralson</c:v>
                </c:pt>
                <c:pt idx="64">
                  <c:v>Union</c:v>
                </c:pt>
                <c:pt idx="65">
                  <c:v>Fannin</c:v>
                </c:pt>
                <c:pt idx="66">
                  <c:v>Stephens</c:v>
                </c:pt>
                <c:pt idx="67">
                  <c:v>Peach</c:v>
                </c:pt>
                <c:pt idx="68">
                  <c:v>Sumter</c:v>
                </c:pt>
                <c:pt idx="69">
                  <c:v>Upson</c:v>
                </c:pt>
                <c:pt idx="70">
                  <c:v>Toombs</c:v>
                </c:pt>
                <c:pt idx="71">
                  <c:v>Wayne</c:v>
                </c:pt>
                <c:pt idx="72">
                  <c:v>Butts</c:v>
                </c:pt>
                <c:pt idx="73">
                  <c:v>Decatur</c:v>
                </c:pt>
                <c:pt idx="74">
                  <c:v>Hart</c:v>
                </c:pt>
                <c:pt idx="75">
                  <c:v>Burke</c:v>
                </c:pt>
                <c:pt idx="76">
                  <c:v>Meriwether</c:v>
                </c:pt>
                <c:pt idx="77">
                  <c:v>McDuffie</c:v>
                </c:pt>
                <c:pt idx="78">
                  <c:v>Putnam</c:v>
                </c:pt>
                <c:pt idx="79">
                  <c:v>Grady</c:v>
                </c:pt>
                <c:pt idx="80">
                  <c:v>Mitchell</c:v>
                </c:pt>
                <c:pt idx="81">
                  <c:v>Morgan</c:v>
                </c:pt>
                <c:pt idx="82">
                  <c:v>Franklin</c:v>
                </c:pt>
                <c:pt idx="83">
                  <c:v>Worth</c:v>
                </c:pt>
                <c:pt idx="84">
                  <c:v>Emanuel</c:v>
                </c:pt>
                <c:pt idx="85">
                  <c:v>Pike</c:v>
                </c:pt>
                <c:pt idx="86">
                  <c:v>Greene</c:v>
                </c:pt>
                <c:pt idx="87">
                  <c:v>Washington</c:v>
                </c:pt>
                <c:pt idx="88">
                  <c:v>Crisp</c:v>
                </c:pt>
                <c:pt idx="89">
                  <c:v>Rabun</c:v>
                </c:pt>
                <c:pt idx="90">
                  <c:v>Lamar</c:v>
                </c:pt>
                <c:pt idx="91">
                  <c:v>Elbert</c:v>
                </c:pt>
                <c:pt idx="92">
                  <c:v>Chattooga</c:v>
                </c:pt>
                <c:pt idx="93">
                  <c:v>Dodge</c:v>
                </c:pt>
                <c:pt idx="94">
                  <c:v>Tattnall</c:v>
                </c:pt>
                <c:pt idx="95">
                  <c:v>Pierce</c:v>
                </c:pt>
                <c:pt idx="96">
                  <c:v>Banks</c:v>
                </c:pt>
                <c:pt idx="97">
                  <c:v>Appling</c:v>
                </c:pt>
                <c:pt idx="98">
                  <c:v>Dade</c:v>
                </c:pt>
                <c:pt idx="99">
                  <c:v>Jefferson</c:v>
                </c:pt>
                <c:pt idx="100">
                  <c:v>Berrien</c:v>
                </c:pt>
                <c:pt idx="101">
                  <c:v>Brantley</c:v>
                </c:pt>
                <c:pt idx="102">
                  <c:v>Brooks</c:v>
                </c:pt>
                <c:pt idx="103">
                  <c:v>Oglethorpe</c:v>
                </c:pt>
                <c:pt idx="104">
                  <c:v>Cook</c:v>
                </c:pt>
                <c:pt idx="105">
                  <c:v>Towns</c:v>
                </c:pt>
                <c:pt idx="106">
                  <c:v>Ben Hill</c:v>
                </c:pt>
                <c:pt idx="107">
                  <c:v>Jasper</c:v>
                </c:pt>
                <c:pt idx="108">
                  <c:v>McIntosh</c:v>
                </c:pt>
                <c:pt idx="109">
                  <c:v>Screven</c:v>
                </c:pt>
                <c:pt idx="110">
                  <c:v>Long</c:v>
                </c:pt>
                <c:pt idx="111">
                  <c:v>Jeff Davis</c:v>
                </c:pt>
                <c:pt idx="112">
                  <c:v>Crawford</c:v>
                </c:pt>
                <c:pt idx="113">
                  <c:v>Early</c:v>
                </c:pt>
                <c:pt idx="114">
                  <c:v>Bleckley</c:v>
                </c:pt>
                <c:pt idx="115">
                  <c:v>Heard</c:v>
                </c:pt>
                <c:pt idx="116">
                  <c:v>Macon</c:v>
                </c:pt>
                <c:pt idx="117">
                  <c:v>Terrell</c:v>
                </c:pt>
                <c:pt idx="118">
                  <c:v>Wilkes</c:v>
                </c:pt>
                <c:pt idx="119">
                  <c:v>Charlton</c:v>
                </c:pt>
                <c:pt idx="120">
                  <c:v>Wilkinson</c:v>
                </c:pt>
                <c:pt idx="121">
                  <c:v>Bacon</c:v>
                </c:pt>
                <c:pt idx="122">
                  <c:v>Twiggs</c:v>
                </c:pt>
                <c:pt idx="123">
                  <c:v>Lincoln</c:v>
                </c:pt>
                <c:pt idx="124">
                  <c:v>Dooly</c:v>
                </c:pt>
                <c:pt idx="125">
                  <c:v>Hancock</c:v>
                </c:pt>
                <c:pt idx="126">
                  <c:v>Candler</c:v>
                </c:pt>
                <c:pt idx="127">
                  <c:v>Evans</c:v>
                </c:pt>
                <c:pt idx="128">
                  <c:v>Telfair</c:v>
                </c:pt>
                <c:pt idx="129">
                  <c:v>Seminole</c:v>
                </c:pt>
                <c:pt idx="130">
                  <c:v>Pulaski</c:v>
                </c:pt>
                <c:pt idx="131">
                  <c:v>Irwin</c:v>
                </c:pt>
                <c:pt idx="132">
                  <c:v>Montgomery</c:v>
                </c:pt>
                <c:pt idx="133">
                  <c:v>Turner</c:v>
                </c:pt>
                <c:pt idx="134">
                  <c:v>Taylor</c:v>
                </c:pt>
                <c:pt idx="135">
                  <c:v>Johnson</c:v>
                </c:pt>
                <c:pt idx="136">
                  <c:v>Lanier</c:v>
                </c:pt>
                <c:pt idx="137">
                  <c:v>Jenkins</c:v>
                </c:pt>
                <c:pt idx="138">
                  <c:v>Marion</c:v>
                </c:pt>
                <c:pt idx="139">
                  <c:v>Talbot</c:v>
                </c:pt>
                <c:pt idx="140">
                  <c:v>Atkinson</c:v>
                </c:pt>
                <c:pt idx="141">
                  <c:v>Wilcox</c:v>
                </c:pt>
                <c:pt idx="142">
                  <c:v>Randolph</c:v>
                </c:pt>
                <c:pt idx="143">
                  <c:v>Treutlen</c:v>
                </c:pt>
                <c:pt idx="144">
                  <c:v>Clinch</c:v>
                </c:pt>
                <c:pt idx="145">
                  <c:v>Miller</c:v>
                </c:pt>
                <c:pt idx="146">
                  <c:v>Warren</c:v>
                </c:pt>
                <c:pt idx="147">
                  <c:v>Chattahoochee</c:v>
                </c:pt>
                <c:pt idx="148">
                  <c:v>Calhoun</c:v>
                </c:pt>
                <c:pt idx="149">
                  <c:v>Stewart</c:v>
                </c:pt>
                <c:pt idx="150">
                  <c:v>Wheeler</c:v>
                </c:pt>
                <c:pt idx="151">
                  <c:v>Schley</c:v>
                </c:pt>
                <c:pt idx="152">
                  <c:v>Baker</c:v>
                </c:pt>
                <c:pt idx="153">
                  <c:v>Echols</c:v>
                </c:pt>
                <c:pt idx="154">
                  <c:v>Clay</c:v>
                </c:pt>
                <c:pt idx="155">
                  <c:v>Glascock</c:v>
                </c:pt>
                <c:pt idx="156">
                  <c:v>Quitman</c:v>
                </c:pt>
                <c:pt idx="157">
                  <c:v>Webster</c:v>
                </c:pt>
                <c:pt idx="158">
                  <c:v>Taliaferro</c:v>
                </c:pt>
              </c:strCache>
            </c:strRef>
          </c:cat>
          <c:val>
            <c:numRef>
              <c:f>'3 - LG'!$T$5:$T$163</c:f>
              <c:numCache>
                <c:formatCode>0.0%</c:formatCode>
                <c:ptCount val="159"/>
                <c:pt idx="0">
                  <c:v>0.972804798625728</c:v>
                </c:pt>
                <c:pt idx="1">
                  <c:v>0.97981696822664943</c:v>
                </c:pt>
                <c:pt idx="2">
                  <c:v>0.97339651660639315</c:v>
                </c:pt>
                <c:pt idx="3">
                  <c:v>0.97917668866696173</c:v>
                </c:pt>
                <c:pt idx="4">
                  <c:v>0.9715094212066484</c:v>
                </c:pt>
                <c:pt idx="5">
                  <c:v>0.97610940007808089</c:v>
                </c:pt>
                <c:pt idx="6">
                  <c:v>0.97839509073310094</c:v>
                </c:pt>
                <c:pt idx="7">
                  <c:v>0.97954503946914506</c:v>
                </c:pt>
                <c:pt idx="8">
                  <c:v>0.97972089433857101</c:v>
                </c:pt>
                <c:pt idx="9">
                  <c:v>0.97335899080607224</c:v>
                </c:pt>
                <c:pt idx="10">
                  <c:v>0.97672314037326058</c:v>
                </c:pt>
                <c:pt idx="11">
                  <c:v>0.97412757617903656</c:v>
                </c:pt>
                <c:pt idx="12">
                  <c:v>0.97413168127595073</c:v>
                </c:pt>
                <c:pt idx="13">
                  <c:v>0.98000163118832073</c:v>
                </c:pt>
                <c:pt idx="14">
                  <c:v>0.98075737417659081</c:v>
                </c:pt>
                <c:pt idx="15">
                  <c:v>0.9811925985953539</c:v>
                </c:pt>
                <c:pt idx="16">
                  <c:v>0.97900845516695079</c:v>
                </c:pt>
                <c:pt idx="17">
                  <c:v>0.98208306940548362</c:v>
                </c:pt>
                <c:pt idx="18">
                  <c:v>0.97793027345770545</c:v>
                </c:pt>
                <c:pt idx="19">
                  <c:v>0.978371531677939</c:v>
                </c:pt>
                <c:pt idx="20">
                  <c:v>0.97304974366080088</c:v>
                </c:pt>
                <c:pt idx="21">
                  <c:v>0.97763148744813522</c:v>
                </c:pt>
                <c:pt idx="22">
                  <c:v>0.98106452605375771</c:v>
                </c:pt>
                <c:pt idx="23">
                  <c:v>0.98310982628014665</c:v>
                </c:pt>
                <c:pt idx="24">
                  <c:v>0.97712350721191132</c:v>
                </c:pt>
                <c:pt idx="25">
                  <c:v>0.97975719547128637</c:v>
                </c:pt>
                <c:pt idx="26">
                  <c:v>0.97253778838504379</c:v>
                </c:pt>
                <c:pt idx="27">
                  <c:v>0.97396471453075228</c:v>
                </c:pt>
                <c:pt idx="28">
                  <c:v>0.97300415320719891</c:v>
                </c:pt>
                <c:pt idx="29">
                  <c:v>0.97956577266922096</c:v>
                </c:pt>
                <c:pt idx="30">
                  <c:v>0.97149339481099284</c:v>
                </c:pt>
                <c:pt idx="31">
                  <c:v>0.98393992341722736</c:v>
                </c:pt>
                <c:pt idx="32">
                  <c:v>0.96780931318343777</c:v>
                </c:pt>
                <c:pt idx="33">
                  <c:v>0.98063810085023995</c:v>
                </c:pt>
                <c:pt idx="34">
                  <c:v>0.97398978169995354</c:v>
                </c:pt>
                <c:pt idx="35">
                  <c:v>0.97403086187429433</c:v>
                </c:pt>
                <c:pt idx="36">
                  <c:v>0.97636109818520245</c:v>
                </c:pt>
                <c:pt idx="37">
                  <c:v>0.97984681870694446</c:v>
                </c:pt>
                <c:pt idx="38">
                  <c:v>0.97725807396987285</c:v>
                </c:pt>
                <c:pt idx="39">
                  <c:v>0.97917751171264966</c:v>
                </c:pt>
                <c:pt idx="40">
                  <c:v>0.97551112109638283</c:v>
                </c:pt>
                <c:pt idx="41">
                  <c:v>0.96987125369354155</c:v>
                </c:pt>
                <c:pt idx="42">
                  <c:v>0.97425191370911624</c:v>
                </c:pt>
                <c:pt idx="43">
                  <c:v>0.98086193598148863</c:v>
                </c:pt>
                <c:pt idx="44">
                  <c:v>0.97704371037704374</c:v>
                </c:pt>
                <c:pt idx="45">
                  <c:v>0.97812903225806447</c:v>
                </c:pt>
                <c:pt idx="46">
                  <c:v>0.96815042210283964</c:v>
                </c:pt>
                <c:pt idx="47">
                  <c:v>0.9768547479044164</c:v>
                </c:pt>
                <c:pt idx="48">
                  <c:v>0.97089153806772466</c:v>
                </c:pt>
                <c:pt idx="49">
                  <c:v>0.96798580575484072</c:v>
                </c:pt>
                <c:pt idx="50">
                  <c:v>0.96765755053507729</c:v>
                </c:pt>
                <c:pt idx="51">
                  <c:v>0.97620116748989672</c:v>
                </c:pt>
                <c:pt idx="52">
                  <c:v>0.97978605680560682</c:v>
                </c:pt>
                <c:pt idx="53">
                  <c:v>0.9727859419951792</c:v>
                </c:pt>
                <c:pt idx="54">
                  <c:v>0.97992732306627439</c:v>
                </c:pt>
                <c:pt idx="55">
                  <c:v>0.96727076007573709</c:v>
                </c:pt>
                <c:pt idx="56">
                  <c:v>0.97537969624300558</c:v>
                </c:pt>
                <c:pt idx="57">
                  <c:v>0.97518936466223527</c:v>
                </c:pt>
                <c:pt idx="58">
                  <c:v>0.97476397966594042</c:v>
                </c:pt>
                <c:pt idx="59">
                  <c:v>0.97944909765996024</c:v>
                </c:pt>
                <c:pt idx="60">
                  <c:v>0.97789566755084001</c:v>
                </c:pt>
                <c:pt idx="61">
                  <c:v>0.98172917213043098</c:v>
                </c:pt>
                <c:pt idx="62">
                  <c:v>0.97529703393452427</c:v>
                </c:pt>
                <c:pt idx="63">
                  <c:v>0.97893245158242792</c:v>
                </c:pt>
                <c:pt idx="64">
                  <c:v>0.97572692793931737</c:v>
                </c:pt>
                <c:pt idx="65">
                  <c:v>0.9730789802103762</c:v>
                </c:pt>
                <c:pt idx="66">
                  <c:v>0.97644987344558165</c:v>
                </c:pt>
                <c:pt idx="67">
                  <c:v>0.97434179033030155</c:v>
                </c:pt>
                <c:pt idx="68">
                  <c:v>0.97072754831375518</c:v>
                </c:pt>
                <c:pt idx="69">
                  <c:v>0.9697199091597275</c:v>
                </c:pt>
                <c:pt idx="70">
                  <c:v>0.96975169300225739</c:v>
                </c:pt>
                <c:pt idx="71">
                  <c:v>0.97413878195637149</c:v>
                </c:pt>
                <c:pt idx="72">
                  <c:v>0.97393659031930502</c:v>
                </c:pt>
                <c:pt idx="73">
                  <c:v>0.97375902033675921</c:v>
                </c:pt>
                <c:pt idx="74">
                  <c:v>0.96799002286426938</c:v>
                </c:pt>
                <c:pt idx="75">
                  <c:v>0.96892558192867795</c:v>
                </c:pt>
                <c:pt idx="76">
                  <c:v>0.96947976878612718</c:v>
                </c:pt>
                <c:pt idx="77">
                  <c:v>0.97543221110100087</c:v>
                </c:pt>
                <c:pt idx="78">
                  <c:v>0.97718264595607929</c:v>
                </c:pt>
                <c:pt idx="79">
                  <c:v>0.97646356033452808</c:v>
                </c:pt>
                <c:pt idx="80">
                  <c:v>0.9730382293762575</c:v>
                </c:pt>
                <c:pt idx="81">
                  <c:v>0.97771500313873194</c:v>
                </c:pt>
                <c:pt idx="82">
                  <c:v>0.97889052528227782</c:v>
                </c:pt>
                <c:pt idx="83">
                  <c:v>0.97196023451440228</c:v>
                </c:pt>
                <c:pt idx="84">
                  <c:v>0.96021254536029033</c:v>
                </c:pt>
                <c:pt idx="85">
                  <c:v>0.97916422802294278</c:v>
                </c:pt>
                <c:pt idx="86">
                  <c:v>0.98098943857698717</c:v>
                </c:pt>
                <c:pt idx="87">
                  <c:v>0.95348267841841106</c:v>
                </c:pt>
                <c:pt idx="88">
                  <c:v>0.96439716312056734</c:v>
                </c:pt>
                <c:pt idx="89">
                  <c:v>0.97994193718659273</c:v>
                </c:pt>
                <c:pt idx="90">
                  <c:v>0.97498980562729376</c:v>
                </c:pt>
                <c:pt idx="91">
                  <c:v>0.97279371954520844</c:v>
                </c:pt>
                <c:pt idx="92">
                  <c:v>0.97350013451708362</c:v>
                </c:pt>
                <c:pt idx="93">
                  <c:v>0.95609687013170941</c:v>
                </c:pt>
                <c:pt idx="94">
                  <c:v>0.96539792387543255</c:v>
                </c:pt>
                <c:pt idx="95">
                  <c:v>0.98024404416037192</c:v>
                </c:pt>
                <c:pt idx="96">
                  <c:v>0.98628137769994162</c:v>
                </c:pt>
                <c:pt idx="97">
                  <c:v>0.96592744896460569</c:v>
                </c:pt>
                <c:pt idx="98">
                  <c:v>0.96283412669351887</c:v>
                </c:pt>
                <c:pt idx="99">
                  <c:v>0.95611053642677701</c:v>
                </c:pt>
                <c:pt idx="100">
                  <c:v>0.97456813819577737</c:v>
                </c:pt>
                <c:pt idx="101">
                  <c:v>0.97295398665261679</c:v>
                </c:pt>
                <c:pt idx="102">
                  <c:v>0.97588255854596295</c:v>
                </c:pt>
                <c:pt idx="103">
                  <c:v>0.97455666923670003</c:v>
                </c:pt>
                <c:pt idx="104">
                  <c:v>0.98018266413923838</c:v>
                </c:pt>
                <c:pt idx="105">
                  <c:v>0.96950424005218527</c:v>
                </c:pt>
                <c:pt idx="106">
                  <c:v>0.9808905714800793</c:v>
                </c:pt>
                <c:pt idx="107">
                  <c:v>0.98065601345668629</c:v>
                </c:pt>
                <c:pt idx="108">
                  <c:v>0.96653106508875741</c:v>
                </c:pt>
                <c:pt idx="109">
                  <c:v>0.96823051348356115</c:v>
                </c:pt>
                <c:pt idx="110">
                  <c:v>0.96823411705852924</c:v>
                </c:pt>
                <c:pt idx="111">
                  <c:v>0.9646936656282451</c:v>
                </c:pt>
                <c:pt idx="112">
                  <c:v>0.96959870287798944</c:v>
                </c:pt>
                <c:pt idx="113">
                  <c:v>0.97726723095526002</c:v>
                </c:pt>
                <c:pt idx="114">
                  <c:v>0.97037037037037033</c:v>
                </c:pt>
                <c:pt idx="115">
                  <c:v>0.97311960542540077</c:v>
                </c:pt>
                <c:pt idx="116">
                  <c:v>0.94925302347640506</c:v>
                </c:pt>
                <c:pt idx="117">
                  <c:v>0.96217314039096213</c:v>
                </c:pt>
                <c:pt idx="118">
                  <c:v>0.96116061229152383</c:v>
                </c:pt>
                <c:pt idx="119">
                  <c:v>0.96711111111111114</c:v>
                </c:pt>
                <c:pt idx="120">
                  <c:v>0.95685814771395072</c:v>
                </c:pt>
                <c:pt idx="121">
                  <c:v>0.96971279373368147</c:v>
                </c:pt>
                <c:pt idx="122">
                  <c:v>0.96044303797468356</c:v>
                </c:pt>
                <c:pt idx="123">
                  <c:v>0.97026958931720841</c:v>
                </c:pt>
                <c:pt idx="124">
                  <c:v>0.95783926218708826</c:v>
                </c:pt>
                <c:pt idx="125">
                  <c:v>0.94842164599774526</c:v>
                </c:pt>
                <c:pt idx="126">
                  <c:v>0.97287369313365357</c:v>
                </c:pt>
                <c:pt idx="127">
                  <c:v>0.96025529445894986</c:v>
                </c:pt>
                <c:pt idx="128">
                  <c:v>0.96117841409691629</c:v>
                </c:pt>
                <c:pt idx="129">
                  <c:v>0.97520917260613571</c:v>
                </c:pt>
                <c:pt idx="130">
                  <c:v>0.96162341247929317</c:v>
                </c:pt>
                <c:pt idx="131">
                  <c:v>0.97445255474452552</c:v>
                </c:pt>
                <c:pt idx="132">
                  <c:v>0.97023809523809523</c:v>
                </c:pt>
                <c:pt idx="133">
                  <c:v>0.96731826511912034</c:v>
                </c:pt>
                <c:pt idx="134">
                  <c:v>0.97146326654523374</c:v>
                </c:pt>
                <c:pt idx="135">
                  <c:v>0.95406258972150448</c:v>
                </c:pt>
                <c:pt idx="136">
                  <c:v>0.958597538232003</c:v>
                </c:pt>
                <c:pt idx="137">
                  <c:v>0.96935933147632314</c:v>
                </c:pt>
                <c:pt idx="138">
                  <c:v>0.9665643125213238</c:v>
                </c:pt>
                <c:pt idx="139">
                  <c:v>0.94143534190927558</c:v>
                </c:pt>
                <c:pt idx="140">
                  <c:v>0.95360824742268047</c:v>
                </c:pt>
                <c:pt idx="141">
                  <c:v>0.96909413854351689</c:v>
                </c:pt>
                <c:pt idx="142">
                  <c:v>0.95912513445679459</c:v>
                </c:pt>
                <c:pt idx="143">
                  <c:v>0.96021423106350423</c:v>
                </c:pt>
                <c:pt idx="144">
                  <c:v>0.96501328609388837</c:v>
                </c:pt>
                <c:pt idx="145">
                  <c:v>0.95593952483801292</c:v>
                </c:pt>
                <c:pt idx="146">
                  <c:v>0.95931003980539586</c:v>
                </c:pt>
                <c:pt idx="147">
                  <c:v>0.95475113122171951</c:v>
                </c:pt>
                <c:pt idx="148">
                  <c:v>0.96998420221169035</c:v>
                </c:pt>
                <c:pt idx="149">
                  <c:v>0.92083562396921381</c:v>
                </c:pt>
                <c:pt idx="150">
                  <c:v>0.96219575349559816</c:v>
                </c:pt>
                <c:pt idx="151">
                  <c:v>0.96689084324883601</c:v>
                </c:pt>
                <c:pt idx="152">
                  <c:v>0.96055684454756385</c:v>
                </c:pt>
                <c:pt idx="153">
                  <c:v>0.97812773403324582</c:v>
                </c:pt>
                <c:pt idx="154">
                  <c:v>0.95615514333895446</c:v>
                </c:pt>
                <c:pt idx="155">
                  <c:v>0.9561875480399693</c:v>
                </c:pt>
                <c:pt idx="156">
                  <c:v>0.93936170212765957</c:v>
                </c:pt>
                <c:pt idx="157">
                  <c:v>0.97090909090909094</c:v>
                </c:pt>
                <c:pt idx="158">
                  <c:v>0.92073832790445165</c:v>
                </c:pt>
              </c:numCache>
            </c:numRef>
          </c:val>
          <c:smooth val="0"/>
        </c:ser>
        <c:ser>
          <c:idx val="4"/>
          <c:order val="4"/>
          <c:tx>
            <c:strRef>
              <c:f>'3 - LG'!$U$4</c:f>
              <c:strCache>
                <c:ptCount val="1"/>
                <c:pt idx="0">
                  <c:v>Ins dropoff</c:v>
                </c:pt>
              </c:strCache>
            </c:strRef>
          </c:tx>
          <c:spPr>
            <a:ln w="28575" cap="rnd">
              <a:solidFill>
                <a:schemeClr val="accent5"/>
              </a:solidFill>
              <a:round/>
            </a:ln>
            <a:effectLst/>
          </c:spPr>
          <c:marker>
            <c:symbol val="none"/>
          </c:marker>
          <c:cat>
            <c:strRef>
              <c:f>'3 - LG'!$A$5:$A$163</c:f>
              <c:strCache>
                <c:ptCount val="159"/>
                <c:pt idx="0">
                  <c:v>Fulton</c:v>
                </c:pt>
                <c:pt idx="1">
                  <c:v>Gwinnett</c:v>
                </c:pt>
                <c:pt idx="2">
                  <c:v>DeKalb</c:v>
                </c:pt>
                <c:pt idx="3">
                  <c:v>Cobb</c:v>
                </c:pt>
                <c:pt idx="4">
                  <c:v>Chatham</c:v>
                </c:pt>
                <c:pt idx="5">
                  <c:v>Clayton</c:v>
                </c:pt>
                <c:pt idx="6">
                  <c:v>Cherokee</c:v>
                </c:pt>
                <c:pt idx="7">
                  <c:v>Henry</c:v>
                </c:pt>
                <c:pt idx="8">
                  <c:v>Forsyth</c:v>
                </c:pt>
                <c:pt idx="9">
                  <c:v>Richmond</c:v>
                </c:pt>
                <c:pt idx="10">
                  <c:v>Hall</c:v>
                </c:pt>
                <c:pt idx="11">
                  <c:v>Muscogee</c:v>
                </c:pt>
                <c:pt idx="12">
                  <c:v>Bibb</c:v>
                </c:pt>
                <c:pt idx="13">
                  <c:v>Paulding</c:v>
                </c:pt>
                <c:pt idx="14">
                  <c:v>Columbia</c:v>
                </c:pt>
                <c:pt idx="15">
                  <c:v>Houston</c:v>
                </c:pt>
                <c:pt idx="16">
                  <c:v>Coweta</c:v>
                </c:pt>
                <c:pt idx="17">
                  <c:v>Douglas</c:v>
                </c:pt>
                <c:pt idx="18">
                  <c:v>Fayette</c:v>
                </c:pt>
                <c:pt idx="19">
                  <c:v>Carroll</c:v>
                </c:pt>
                <c:pt idx="20">
                  <c:v>Clarke</c:v>
                </c:pt>
                <c:pt idx="21">
                  <c:v>Newton</c:v>
                </c:pt>
                <c:pt idx="22">
                  <c:v>Lowndes</c:v>
                </c:pt>
                <c:pt idx="23">
                  <c:v>Bartow</c:v>
                </c:pt>
                <c:pt idx="24">
                  <c:v>Walton</c:v>
                </c:pt>
                <c:pt idx="25">
                  <c:v>Rockdale</c:v>
                </c:pt>
                <c:pt idx="26">
                  <c:v>Dougherty</c:v>
                </c:pt>
                <c:pt idx="27">
                  <c:v>Glynn</c:v>
                </c:pt>
                <c:pt idx="28">
                  <c:v>Floyd</c:v>
                </c:pt>
                <c:pt idx="29">
                  <c:v>Barrow</c:v>
                </c:pt>
                <c:pt idx="30">
                  <c:v>Whitfield</c:v>
                </c:pt>
                <c:pt idx="31">
                  <c:v>Jackson</c:v>
                </c:pt>
                <c:pt idx="32">
                  <c:v>Spalding</c:v>
                </c:pt>
                <c:pt idx="33">
                  <c:v>Catoosa</c:v>
                </c:pt>
                <c:pt idx="34">
                  <c:v>Bulloch</c:v>
                </c:pt>
                <c:pt idx="35">
                  <c:v>Troup</c:v>
                </c:pt>
                <c:pt idx="36">
                  <c:v>Walker</c:v>
                </c:pt>
                <c:pt idx="37">
                  <c:v>Effingham</c:v>
                </c:pt>
                <c:pt idx="38">
                  <c:v>Camden</c:v>
                </c:pt>
                <c:pt idx="39">
                  <c:v>Liberty</c:v>
                </c:pt>
                <c:pt idx="40">
                  <c:v>Gordon</c:v>
                </c:pt>
                <c:pt idx="41">
                  <c:v>Laurens</c:v>
                </c:pt>
                <c:pt idx="42">
                  <c:v>Thomas</c:v>
                </c:pt>
                <c:pt idx="43">
                  <c:v>Oconee</c:v>
                </c:pt>
                <c:pt idx="44">
                  <c:v>Bryan</c:v>
                </c:pt>
                <c:pt idx="45">
                  <c:v>Habersham</c:v>
                </c:pt>
                <c:pt idx="46">
                  <c:v>Baldwin</c:v>
                </c:pt>
                <c:pt idx="47">
                  <c:v>Harris</c:v>
                </c:pt>
                <c:pt idx="48">
                  <c:v>Tift</c:v>
                </c:pt>
                <c:pt idx="49">
                  <c:v>Colquitt</c:v>
                </c:pt>
                <c:pt idx="50">
                  <c:v>Coffee</c:v>
                </c:pt>
                <c:pt idx="51">
                  <c:v>Pickens</c:v>
                </c:pt>
                <c:pt idx="52">
                  <c:v>Lee</c:v>
                </c:pt>
                <c:pt idx="53">
                  <c:v>Polk</c:v>
                </c:pt>
                <c:pt idx="54">
                  <c:v>Lumpkin</c:v>
                </c:pt>
                <c:pt idx="55">
                  <c:v>Murray</c:v>
                </c:pt>
                <c:pt idx="56">
                  <c:v>Gilmer</c:v>
                </c:pt>
                <c:pt idx="57">
                  <c:v>Monroe</c:v>
                </c:pt>
                <c:pt idx="58">
                  <c:v>Ware</c:v>
                </c:pt>
                <c:pt idx="59">
                  <c:v>Dawson</c:v>
                </c:pt>
                <c:pt idx="60">
                  <c:v>Jones</c:v>
                </c:pt>
                <c:pt idx="61">
                  <c:v>White</c:v>
                </c:pt>
                <c:pt idx="62">
                  <c:v>Madison</c:v>
                </c:pt>
                <c:pt idx="63">
                  <c:v>Haralson</c:v>
                </c:pt>
                <c:pt idx="64">
                  <c:v>Union</c:v>
                </c:pt>
                <c:pt idx="65">
                  <c:v>Fannin</c:v>
                </c:pt>
                <c:pt idx="66">
                  <c:v>Stephens</c:v>
                </c:pt>
                <c:pt idx="67">
                  <c:v>Peach</c:v>
                </c:pt>
                <c:pt idx="68">
                  <c:v>Sumter</c:v>
                </c:pt>
                <c:pt idx="69">
                  <c:v>Upson</c:v>
                </c:pt>
                <c:pt idx="70">
                  <c:v>Toombs</c:v>
                </c:pt>
                <c:pt idx="71">
                  <c:v>Wayne</c:v>
                </c:pt>
                <c:pt idx="72">
                  <c:v>Butts</c:v>
                </c:pt>
                <c:pt idx="73">
                  <c:v>Decatur</c:v>
                </c:pt>
                <c:pt idx="74">
                  <c:v>Hart</c:v>
                </c:pt>
                <c:pt idx="75">
                  <c:v>Burke</c:v>
                </c:pt>
                <c:pt idx="76">
                  <c:v>Meriwether</c:v>
                </c:pt>
                <c:pt idx="77">
                  <c:v>McDuffie</c:v>
                </c:pt>
                <c:pt idx="78">
                  <c:v>Putnam</c:v>
                </c:pt>
                <c:pt idx="79">
                  <c:v>Grady</c:v>
                </c:pt>
                <c:pt idx="80">
                  <c:v>Mitchell</c:v>
                </c:pt>
                <c:pt idx="81">
                  <c:v>Morgan</c:v>
                </c:pt>
                <c:pt idx="82">
                  <c:v>Franklin</c:v>
                </c:pt>
                <c:pt idx="83">
                  <c:v>Worth</c:v>
                </c:pt>
                <c:pt idx="84">
                  <c:v>Emanuel</c:v>
                </c:pt>
                <c:pt idx="85">
                  <c:v>Pike</c:v>
                </c:pt>
                <c:pt idx="86">
                  <c:v>Greene</c:v>
                </c:pt>
                <c:pt idx="87">
                  <c:v>Washington</c:v>
                </c:pt>
                <c:pt idx="88">
                  <c:v>Crisp</c:v>
                </c:pt>
                <c:pt idx="89">
                  <c:v>Rabun</c:v>
                </c:pt>
                <c:pt idx="90">
                  <c:v>Lamar</c:v>
                </c:pt>
                <c:pt idx="91">
                  <c:v>Elbert</c:v>
                </c:pt>
                <c:pt idx="92">
                  <c:v>Chattooga</c:v>
                </c:pt>
                <c:pt idx="93">
                  <c:v>Dodge</c:v>
                </c:pt>
                <c:pt idx="94">
                  <c:v>Tattnall</c:v>
                </c:pt>
                <c:pt idx="95">
                  <c:v>Pierce</c:v>
                </c:pt>
                <c:pt idx="96">
                  <c:v>Banks</c:v>
                </c:pt>
                <c:pt idx="97">
                  <c:v>Appling</c:v>
                </c:pt>
                <c:pt idx="98">
                  <c:v>Dade</c:v>
                </c:pt>
                <c:pt idx="99">
                  <c:v>Jefferson</c:v>
                </c:pt>
                <c:pt idx="100">
                  <c:v>Berrien</c:v>
                </c:pt>
                <c:pt idx="101">
                  <c:v>Brantley</c:v>
                </c:pt>
                <c:pt idx="102">
                  <c:v>Brooks</c:v>
                </c:pt>
                <c:pt idx="103">
                  <c:v>Oglethorpe</c:v>
                </c:pt>
                <c:pt idx="104">
                  <c:v>Cook</c:v>
                </c:pt>
                <c:pt idx="105">
                  <c:v>Towns</c:v>
                </c:pt>
                <c:pt idx="106">
                  <c:v>Ben Hill</c:v>
                </c:pt>
                <c:pt idx="107">
                  <c:v>Jasper</c:v>
                </c:pt>
                <c:pt idx="108">
                  <c:v>McIntosh</c:v>
                </c:pt>
                <c:pt idx="109">
                  <c:v>Screven</c:v>
                </c:pt>
                <c:pt idx="110">
                  <c:v>Long</c:v>
                </c:pt>
                <c:pt idx="111">
                  <c:v>Jeff Davis</c:v>
                </c:pt>
                <c:pt idx="112">
                  <c:v>Crawford</c:v>
                </c:pt>
                <c:pt idx="113">
                  <c:v>Early</c:v>
                </c:pt>
                <c:pt idx="114">
                  <c:v>Bleckley</c:v>
                </c:pt>
                <c:pt idx="115">
                  <c:v>Heard</c:v>
                </c:pt>
                <c:pt idx="116">
                  <c:v>Macon</c:v>
                </c:pt>
                <c:pt idx="117">
                  <c:v>Terrell</c:v>
                </c:pt>
                <c:pt idx="118">
                  <c:v>Wilkes</c:v>
                </c:pt>
                <c:pt idx="119">
                  <c:v>Charlton</c:v>
                </c:pt>
                <c:pt idx="120">
                  <c:v>Wilkinson</c:v>
                </c:pt>
                <c:pt idx="121">
                  <c:v>Bacon</c:v>
                </c:pt>
                <c:pt idx="122">
                  <c:v>Twiggs</c:v>
                </c:pt>
                <c:pt idx="123">
                  <c:v>Lincoln</c:v>
                </c:pt>
                <c:pt idx="124">
                  <c:v>Dooly</c:v>
                </c:pt>
                <c:pt idx="125">
                  <c:v>Hancock</c:v>
                </c:pt>
                <c:pt idx="126">
                  <c:v>Candler</c:v>
                </c:pt>
                <c:pt idx="127">
                  <c:v>Evans</c:v>
                </c:pt>
                <c:pt idx="128">
                  <c:v>Telfair</c:v>
                </c:pt>
                <c:pt idx="129">
                  <c:v>Seminole</c:v>
                </c:pt>
                <c:pt idx="130">
                  <c:v>Pulaski</c:v>
                </c:pt>
                <c:pt idx="131">
                  <c:v>Irwin</c:v>
                </c:pt>
                <c:pt idx="132">
                  <c:v>Montgomery</c:v>
                </c:pt>
                <c:pt idx="133">
                  <c:v>Turner</c:v>
                </c:pt>
                <c:pt idx="134">
                  <c:v>Taylor</c:v>
                </c:pt>
                <c:pt idx="135">
                  <c:v>Johnson</c:v>
                </c:pt>
                <c:pt idx="136">
                  <c:v>Lanier</c:v>
                </c:pt>
                <c:pt idx="137">
                  <c:v>Jenkins</c:v>
                </c:pt>
                <c:pt idx="138">
                  <c:v>Marion</c:v>
                </c:pt>
                <c:pt idx="139">
                  <c:v>Talbot</c:v>
                </c:pt>
                <c:pt idx="140">
                  <c:v>Atkinson</c:v>
                </c:pt>
                <c:pt idx="141">
                  <c:v>Wilcox</c:v>
                </c:pt>
                <c:pt idx="142">
                  <c:v>Randolph</c:v>
                </c:pt>
                <c:pt idx="143">
                  <c:v>Treutlen</c:v>
                </c:pt>
                <c:pt idx="144">
                  <c:v>Clinch</c:v>
                </c:pt>
                <c:pt idx="145">
                  <c:v>Miller</c:v>
                </c:pt>
                <c:pt idx="146">
                  <c:v>Warren</c:v>
                </c:pt>
                <c:pt idx="147">
                  <c:v>Chattahoochee</c:v>
                </c:pt>
                <c:pt idx="148">
                  <c:v>Calhoun</c:v>
                </c:pt>
                <c:pt idx="149">
                  <c:v>Stewart</c:v>
                </c:pt>
                <c:pt idx="150">
                  <c:v>Wheeler</c:v>
                </c:pt>
                <c:pt idx="151">
                  <c:v>Schley</c:v>
                </c:pt>
                <c:pt idx="152">
                  <c:v>Baker</c:v>
                </c:pt>
                <c:pt idx="153">
                  <c:v>Echols</c:v>
                </c:pt>
                <c:pt idx="154">
                  <c:v>Clay</c:v>
                </c:pt>
                <c:pt idx="155">
                  <c:v>Glascock</c:v>
                </c:pt>
                <c:pt idx="156">
                  <c:v>Quitman</c:v>
                </c:pt>
                <c:pt idx="157">
                  <c:v>Webster</c:v>
                </c:pt>
                <c:pt idx="158">
                  <c:v>Taliaferro</c:v>
                </c:pt>
              </c:strCache>
            </c:strRef>
          </c:cat>
          <c:val>
            <c:numRef>
              <c:f>'3 - LG'!$U$5:$U$163</c:f>
              <c:numCache>
                <c:formatCode>0.0%</c:formatCode>
                <c:ptCount val="159"/>
                <c:pt idx="0">
                  <c:v>0.97667465808375886</c:v>
                </c:pt>
                <c:pt idx="1">
                  <c:v>0.98458011291828351</c:v>
                </c:pt>
                <c:pt idx="2">
                  <c:v>0.97794341004217544</c:v>
                </c:pt>
                <c:pt idx="3">
                  <c:v>0.98416042897368305</c:v>
                </c:pt>
                <c:pt idx="4">
                  <c:v>0.9789362873395594</c:v>
                </c:pt>
                <c:pt idx="5">
                  <c:v>0.98280050318830525</c:v>
                </c:pt>
                <c:pt idx="6">
                  <c:v>0.98473841990019828</c:v>
                </c:pt>
                <c:pt idx="7">
                  <c:v>0.98586619046652735</c:v>
                </c:pt>
                <c:pt idx="8">
                  <c:v>0.98512293939848661</c:v>
                </c:pt>
                <c:pt idx="9">
                  <c:v>0.97921744708146252</c:v>
                </c:pt>
                <c:pt idx="10">
                  <c:v>0.9824793045129514</c:v>
                </c:pt>
                <c:pt idx="11">
                  <c:v>0.97871096219496778</c:v>
                </c:pt>
                <c:pt idx="12">
                  <c:v>0.97988202728530938</c:v>
                </c:pt>
                <c:pt idx="13">
                  <c:v>0.98595546855884508</c:v>
                </c:pt>
                <c:pt idx="14">
                  <c:v>0.98604666255638118</c:v>
                </c:pt>
                <c:pt idx="15">
                  <c:v>0.98510940032414906</c:v>
                </c:pt>
                <c:pt idx="16">
                  <c:v>0.98517332231234178</c:v>
                </c:pt>
                <c:pt idx="17">
                  <c:v>0.98827255451995299</c:v>
                </c:pt>
                <c:pt idx="18">
                  <c:v>0.98425807786475394</c:v>
                </c:pt>
                <c:pt idx="19">
                  <c:v>0.98597136916569084</c:v>
                </c:pt>
                <c:pt idx="20">
                  <c:v>0.97565932289501645</c:v>
                </c:pt>
                <c:pt idx="21">
                  <c:v>0.9824528870448066</c:v>
                </c:pt>
                <c:pt idx="22">
                  <c:v>0.9830503733952396</c:v>
                </c:pt>
                <c:pt idx="23">
                  <c:v>0.98498353810326833</c:v>
                </c:pt>
                <c:pt idx="24">
                  <c:v>0.98250012924572194</c:v>
                </c:pt>
                <c:pt idx="25">
                  <c:v>0.98532260264629656</c:v>
                </c:pt>
                <c:pt idx="26">
                  <c:v>0.97724741447891805</c:v>
                </c:pt>
                <c:pt idx="27">
                  <c:v>0.98012129380053903</c:v>
                </c:pt>
                <c:pt idx="28">
                  <c:v>0.97880545850088996</c:v>
                </c:pt>
                <c:pt idx="29">
                  <c:v>0.98398102536033571</c:v>
                </c:pt>
                <c:pt idx="30">
                  <c:v>0.97427452702455442</c:v>
                </c:pt>
                <c:pt idx="31">
                  <c:v>0.98542696754526193</c:v>
                </c:pt>
                <c:pt idx="32">
                  <c:v>0.97624605807429254</c:v>
                </c:pt>
                <c:pt idx="33">
                  <c:v>0.98253219968010774</c:v>
                </c:pt>
                <c:pt idx="34">
                  <c:v>0.97728328336781656</c:v>
                </c:pt>
                <c:pt idx="35">
                  <c:v>0.979634508426379</c:v>
                </c:pt>
                <c:pt idx="36">
                  <c:v>0.97919962773382974</c:v>
                </c:pt>
                <c:pt idx="37">
                  <c:v>0.98459629455307862</c:v>
                </c:pt>
                <c:pt idx="38">
                  <c:v>0.9822988101518082</c:v>
                </c:pt>
                <c:pt idx="39">
                  <c:v>0.98418792295679336</c:v>
                </c:pt>
                <c:pt idx="40">
                  <c:v>0.97764547292743209</c:v>
                </c:pt>
                <c:pt idx="41">
                  <c:v>0.97140143520472777</c:v>
                </c:pt>
                <c:pt idx="42">
                  <c:v>0.97691950823474827</c:v>
                </c:pt>
                <c:pt idx="43">
                  <c:v>0.9801870420362514</c:v>
                </c:pt>
                <c:pt idx="44">
                  <c:v>0.98311644978311641</c:v>
                </c:pt>
                <c:pt idx="45">
                  <c:v>0.97993548387096774</c:v>
                </c:pt>
                <c:pt idx="46">
                  <c:v>0.97320286518291121</c:v>
                </c:pt>
                <c:pt idx="47">
                  <c:v>0.98079569623420493</c:v>
                </c:pt>
                <c:pt idx="48">
                  <c:v>0.97220800117018946</c:v>
                </c:pt>
                <c:pt idx="49">
                  <c:v>0.96636581038339886</c:v>
                </c:pt>
                <c:pt idx="50">
                  <c:v>0.96860879904875152</c:v>
                </c:pt>
                <c:pt idx="51">
                  <c:v>0.98054183505463255</c:v>
                </c:pt>
                <c:pt idx="52">
                  <c:v>0.98413869420877909</c:v>
                </c:pt>
                <c:pt idx="53">
                  <c:v>0.97846201695047041</c:v>
                </c:pt>
                <c:pt idx="54">
                  <c:v>0.98312856895656686</c:v>
                </c:pt>
                <c:pt idx="55">
                  <c:v>0.97141826706338474</c:v>
                </c:pt>
                <c:pt idx="56">
                  <c:v>0.98057553956834531</c:v>
                </c:pt>
                <c:pt idx="57">
                  <c:v>0.97959499149791307</c:v>
                </c:pt>
                <c:pt idx="58">
                  <c:v>0.98211692084241109</c:v>
                </c:pt>
                <c:pt idx="59">
                  <c:v>0.98575252568862792</c:v>
                </c:pt>
                <c:pt idx="60">
                  <c:v>0.97990515231894537</c:v>
                </c:pt>
                <c:pt idx="61">
                  <c:v>0.98400209808549699</c:v>
                </c:pt>
                <c:pt idx="62">
                  <c:v>0.97837422001880503</c:v>
                </c:pt>
                <c:pt idx="63">
                  <c:v>0.98545111006140762</c:v>
                </c:pt>
                <c:pt idx="64">
                  <c:v>0.97935103244837762</c:v>
                </c:pt>
                <c:pt idx="65">
                  <c:v>0.97896238188625428</c:v>
                </c:pt>
                <c:pt idx="66">
                  <c:v>0.97942115109497085</c:v>
                </c:pt>
                <c:pt idx="67">
                  <c:v>0.97826711345141215</c:v>
                </c:pt>
                <c:pt idx="68">
                  <c:v>0.97451686244789693</c:v>
                </c:pt>
                <c:pt idx="69">
                  <c:v>0.97587055261165778</c:v>
                </c:pt>
                <c:pt idx="70">
                  <c:v>0.97234762979683975</c:v>
                </c:pt>
                <c:pt idx="71">
                  <c:v>0.97561938604283882</c:v>
                </c:pt>
                <c:pt idx="72">
                  <c:v>0.97980367821279479</c:v>
                </c:pt>
                <c:pt idx="73">
                  <c:v>0.97649245571834686</c:v>
                </c:pt>
                <c:pt idx="74">
                  <c:v>0.96986073581376009</c:v>
                </c:pt>
                <c:pt idx="75">
                  <c:v>0.97637885563582161</c:v>
                </c:pt>
                <c:pt idx="76">
                  <c:v>0.97641618497109828</c:v>
                </c:pt>
                <c:pt idx="77">
                  <c:v>0.98055050045495906</c:v>
                </c:pt>
                <c:pt idx="78">
                  <c:v>0.98178896625602574</c:v>
                </c:pt>
                <c:pt idx="79">
                  <c:v>0.97992831541218639</c:v>
                </c:pt>
                <c:pt idx="80">
                  <c:v>0.97652582159624413</c:v>
                </c:pt>
                <c:pt idx="81">
                  <c:v>0.98053986189579412</c:v>
                </c:pt>
                <c:pt idx="82">
                  <c:v>0.98392243495336273</c:v>
                </c:pt>
                <c:pt idx="83">
                  <c:v>0.97578383889880194</c:v>
                </c:pt>
                <c:pt idx="84">
                  <c:v>0.96539657853810268</c:v>
                </c:pt>
                <c:pt idx="85">
                  <c:v>0.98489991806157084</c:v>
                </c:pt>
                <c:pt idx="86">
                  <c:v>0.98432462479155081</c:v>
                </c:pt>
                <c:pt idx="87">
                  <c:v>0.9600930346431632</c:v>
                </c:pt>
                <c:pt idx="88">
                  <c:v>0.96524822695035462</c:v>
                </c:pt>
                <c:pt idx="89">
                  <c:v>0.98060174188440219</c:v>
                </c:pt>
                <c:pt idx="90">
                  <c:v>0.97988310452630145</c:v>
                </c:pt>
                <c:pt idx="91">
                  <c:v>0.97495939361126149</c:v>
                </c:pt>
                <c:pt idx="92">
                  <c:v>0.97175141242937857</c:v>
                </c:pt>
                <c:pt idx="93">
                  <c:v>0.95694660812916021</c:v>
                </c:pt>
                <c:pt idx="94">
                  <c:v>0.96825635625094031</c:v>
                </c:pt>
                <c:pt idx="95">
                  <c:v>0.98198721673445666</c:v>
                </c:pt>
                <c:pt idx="96">
                  <c:v>0.98292469352014011</c:v>
                </c:pt>
                <c:pt idx="97">
                  <c:v>0.97033338228814803</c:v>
                </c:pt>
                <c:pt idx="98">
                  <c:v>0.96704503844745515</c:v>
                </c:pt>
                <c:pt idx="99">
                  <c:v>0.95862272794443626</c:v>
                </c:pt>
                <c:pt idx="100">
                  <c:v>0.97664747280870123</c:v>
                </c:pt>
                <c:pt idx="101">
                  <c:v>0.96944151738672291</c:v>
                </c:pt>
                <c:pt idx="102">
                  <c:v>0.97203774903879758</c:v>
                </c:pt>
                <c:pt idx="103">
                  <c:v>0.97532767925983033</c:v>
                </c:pt>
                <c:pt idx="104">
                  <c:v>0.98035498879889715</c:v>
                </c:pt>
                <c:pt idx="105">
                  <c:v>0.97635355512067845</c:v>
                </c:pt>
                <c:pt idx="106">
                  <c:v>0.98016946096989366</c:v>
                </c:pt>
                <c:pt idx="107">
                  <c:v>0.98099243061396135</c:v>
                </c:pt>
                <c:pt idx="108">
                  <c:v>0.97448224852071008</c:v>
                </c:pt>
                <c:pt idx="109">
                  <c:v>0.96675286294791285</c:v>
                </c:pt>
                <c:pt idx="110">
                  <c:v>0.97273636818409204</c:v>
                </c:pt>
                <c:pt idx="111">
                  <c:v>0.96573208722741433</c:v>
                </c:pt>
                <c:pt idx="112">
                  <c:v>0.97507093635995135</c:v>
                </c:pt>
                <c:pt idx="113">
                  <c:v>0.97992744860943171</c:v>
                </c:pt>
                <c:pt idx="114">
                  <c:v>0.96975308641975311</c:v>
                </c:pt>
                <c:pt idx="115">
                  <c:v>0.97928483353884088</c:v>
                </c:pt>
                <c:pt idx="116">
                  <c:v>0.95186151292387955</c:v>
                </c:pt>
                <c:pt idx="117">
                  <c:v>0.97055090124397059</c:v>
                </c:pt>
                <c:pt idx="118">
                  <c:v>0.96116061229152383</c:v>
                </c:pt>
                <c:pt idx="119">
                  <c:v>0.97185185185185186</c:v>
                </c:pt>
                <c:pt idx="120">
                  <c:v>0.96811254396248536</c:v>
                </c:pt>
                <c:pt idx="121">
                  <c:v>0.97180156657963446</c:v>
                </c:pt>
                <c:pt idx="122">
                  <c:v>0.96861814345991559</c:v>
                </c:pt>
                <c:pt idx="123">
                  <c:v>0.97682035777273868</c:v>
                </c:pt>
                <c:pt idx="124">
                  <c:v>0.96205533596837944</c:v>
                </c:pt>
                <c:pt idx="125">
                  <c:v>0.95603156708004511</c:v>
                </c:pt>
                <c:pt idx="126">
                  <c:v>0.97541678440237356</c:v>
                </c:pt>
                <c:pt idx="127">
                  <c:v>0.96431679721496955</c:v>
                </c:pt>
                <c:pt idx="128">
                  <c:v>0.96420704845814975</c:v>
                </c:pt>
                <c:pt idx="129">
                  <c:v>0.97923768205763873</c:v>
                </c:pt>
                <c:pt idx="130">
                  <c:v>0.95969077857537277</c:v>
                </c:pt>
                <c:pt idx="131">
                  <c:v>0.97838293093767548</c:v>
                </c:pt>
                <c:pt idx="132">
                  <c:v>0.97052154195011342</c:v>
                </c:pt>
                <c:pt idx="133">
                  <c:v>0.96579108124618207</c:v>
                </c:pt>
                <c:pt idx="134">
                  <c:v>0.97146326654523374</c:v>
                </c:pt>
                <c:pt idx="135">
                  <c:v>0.96124031007751942</c:v>
                </c:pt>
                <c:pt idx="136">
                  <c:v>0.96083550913838123</c:v>
                </c:pt>
                <c:pt idx="137">
                  <c:v>0.97214484679665736</c:v>
                </c:pt>
                <c:pt idx="138">
                  <c:v>0.97031729785056298</c:v>
                </c:pt>
                <c:pt idx="139">
                  <c:v>0.94854434664861209</c:v>
                </c:pt>
                <c:pt idx="140">
                  <c:v>0.95400475812846952</c:v>
                </c:pt>
                <c:pt idx="141">
                  <c:v>0.96909413854351689</c:v>
                </c:pt>
                <c:pt idx="142">
                  <c:v>0.95984223736106133</c:v>
                </c:pt>
                <c:pt idx="143">
                  <c:v>0.96365723029839323</c:v>
                </c:pt>
                <c:pt idx="144">
                  <c:v>0.96147032772364927</c:v>
                </c:pt>
                <c:pt idx="145">
                  <c:v>0.9563714902807775</c:v>
                </c:pt>
                <c:pt idx="146">
                  <c:v>0.96638655462184875</c:v>
                </c:pt>
                <c:pt idx="147">
                  <c:v>0.96470588235294119</c:v>
                </c:pt>
                <c:pt idx="148">
                  <c:v>0.97525013164823593</c:v>
                </c:pt>
                <c:pt idx="149">
                  <c:v>0.92193512919186371</c:v>
                </c:pt>
                <c:pt idx="150">
                  <c:v>0.96426721905748314</c:v>
                </c:pt>
                <c:pt idx="151">
                  <c:v>0.96947749612002065</c:v>
                </c:pt>
                <c:pt idx="152">
                  <c:v>0.95204949729311683</c:v>
                </c:pt>
                <c:pt idx="153">
                  <c:v>0.96937882764654415</c:v>
                </c:pt>
                <c:pt idx="154">
                  <c:v>0.96627318718381117</c:v>
                </c:pt>
                <c:pt idx="155">
                  <c:v>0.95311299000768634</c:v>
                </c:pt>
                <c:pt idx="156">
                  <c:v>0.93936170212765957</c:v>
                </c:pt>
                <c:pt idx="157">
                  <c:v>0.96363636363636362</c:v>
                </c:pt>
                <c:pt idx="158">
                  <c:v>0.91530944625407162</c:v>
                </c:pt>
              </c:numCache>
            </c:numRef>
          </c:val>
          <c:smooth val="0"/>
        </c:ser>
        <c:ser>
          <c:idx val="5"/>
          <c:order val="5"/>
          <c:tx>
            <c:strRef>
              <c:f>'3 - LG'!$V$4</c:f>
              <c:strCache>
                <c:ptCount val="1"/>
                <c:pt idx="0">
                  <c:v>Edu dropoff</c:v>
                </c:pt>
              </c:strCache>
            </c:strRef>
          </c:tx>
          <c:spPr>
            <a:ln w="28575" cap="rnd">
              <a:solidFill>
                <a:schemeClr val="accent6"/>
              </a:solidFill>
              <a:round/>
            </a:ln>
            <a:effectLst/>
          </c:spPr>
          <c:marker>
            <c:symbol val="none"/>
          </c:marker>
          <c:cat>
            <c:strRef>
              <c:f>'3 - LG'!$A$5:$A$163</c:f>
              <c:strCache>
                <c:ptCount val="159"/>
                <c:pt idx="0">
                  <c:v>Fulton</c:v>
                </c:pt>
                <c:pt idx="1">
                  <c:v>Gwinnett</c:v>
                </c:pt>
                <c:pt idx="2">
                  <c:v>DeKalb</c:v>
                </c:pt>
                <c:pt idx="3">
                  <c:v>Cobb</c:v>
                </c:pt>
                <c:pt idx="4">
                  <c:v>Chatham</c:v>
                </c:pt>
                <c:pt idx="5">
                  <c:v>Clayton</c:v>
                </c:pt>
                <c:pt idx="6">
                  <c:v>Cherokee</c:v>
                </c:pt>
                <c:pt idx="7">
                  <c:v>Henry</c:v>
                </c:pt>
                <c:pt idx="8">
                  <c:v>Forsyth</c:v>
                </c:pt>
                <c:pt idx="9">
                  <c:v>Richmond</c:v>
                </c:pt>
                <c:pt idx="10">
                  <c:v>Hall</c:v>
                </c:pt>
                <c:pt idx="11">
                  <c:v>Muscogee</c:v>
                </c:pt>
                <c:pt idx="12">
                  <c:v>Bibb</c:v>
                </c:pt>
                <c:pt idx="13">
                  <c:v>Paulding</c:v>
                </c:pt>
                <c:pt idx="14">
                  <c:v>Columbia</c:v>
                </c:pt>
                <c:pt idx="15">
                  <c:v>Houston</c:v>
                </c:pt>
                <c:pt idx="16">
                  <c:v>Coweta</c:v>
                </c:pt>
                <c:pt idx="17">
                  <c:v>Douglas</c:v>
                </c:pt>
                <c:pt idx="18">
                  <c:v>Fayette</c:v>
                </c:pt>
                <c:pt idx="19">
                  <c:v>Carroll</c:v>
                </c:pt>
                <c:pt idx="20">
                  <c:v>Clarke</c:v>
                </c:pt>
                <c:pt idx="21">
                  <c:v>Newton</c:v>
                </c:pt>
                <c:pt idx="22">
                  <c:v>Lowndes</c:v>
                </c:pt>
                <c:pt idx="23">
                  <c:v>Bartow</c:v>
                </c:pt>
                <c:pt idx="24">
                  <c:v>Walton</c:v>
                </c:pt>
                <c:pt idx="25">
                  <c:v>Rockdale</c:v>
                </c:pt>
                <c:pt idx="26">
                  <c:v>Dougherty</c:v>
                </c:pt>
                <c:pt idx="27">
                  <c:v>Glynn</c:v>
                </c:pt>
                <c:pt idx="28">
                  <c:v>Floyd</c:v>
                </c:pt>
                <c:pt idx="29">
                  <c:v>Barrow</c:v>
                </c:pt>
                <c:pt idx="30">
                  <c:v>Whitfield</c:v>
                </c:pt>
                <c:pt idx="31">
                  <c:v>Jackson</c:v>
                </c:pt>
                <c:pt idx="32">
                  <c:v>Spalding</c:v>
                </c:pt>
                <c:pt idx="33">
                  <c:v>Catoosa</c:v>
                </c:pt>
                <c:pt idx="34">
                  <c:v>Bulloch</c:v>
                </c:pt>
                <c:pt idx="35">
                  <c:v>Troup</c:v>
                </c:pt>
                <c:pt idx="36">
                  <c:v>Walker</c:v>
                </c:pt>
                <c:pt idx="37">
                  <c:v>Effingham</c:v>
                </c:pt>
                <c:pt idx="38">
                  <c:v>Camden</c:v>
                </c:pt>
                <c:pt idx="39">
                  <c:v>Liberty</c:v>
                </c:pt>
                <c:pt idx="40">
                  <c:v>Gordon</c:v>
                </c:pt>
                <c:pt idx="41">
                  <c:v>Laurens</c:v>
                </c:pt>
                <c:pt idx="42">
                  <c:v>Thomas</c:v>
                </c:pt>
                <c:pt idx="43">
                  <c:v>Oconee</c:v>
                </c:pt>
                <c:pt idx="44">
                  <c:v>Bryan</c:v>
                </c:pt>
                <c:pt idx="45">
                  <c:v>Habersham</c:v>
                </c:pt>
                <c:pt idx="46">
                  <c:v>Baldwin</c:v>
                </c:pt>
                <c:pt idx="47">
                  <c:v>Harris</c:v>
                </c:pt>
                <c:pt idx="48">
                  <c:v>Tift</c:v>
                </c:pt>
                <c:pt idx="49">
                  <c:v>Colquitt</c:v>
                </c:pt>
                <c:pt idx="50">
                  <c:v>Coffee</c:v>
                </c:pt>
                <c:pt idx="51">
                  <c:v>Pickens</c:v>
                </c:pt>
                <c:pt idx="52">
                  <c:v>Lee</c:v>
                </c:pt>
                <c:pt idx="53">
                  <c:v>Polk</c:v>
                </c:pt>
                <c:pt idx="54">
                  <c:v>Lumpkin</c:v>
                </c:pt>
                <c:pt idx="55">
                  <c:v>Murray</c:v>
                </c:pt>
                <c:pt idx="56">
                  <c:v>Gilmer</c:v>
                </c:pt>
                <c:pt idx="57">
                  <c:v>Monroe</c:v>
                </c:pt>
                <c:pt idx="58">
                  <c:v>Ware</c:v>
                </c:pt>
                <c:pt idx="59">
                  <c:v>Dawson</c:v>
                </c:pt>
                <c:pt idx="60">
                  <c:v>Jones</c:v>
                </c:pt>
                <c:pt idx="61">
                  <c:v>White</c:v>
                </c:pt>
                <c:pt idx="62">
                  <c:v>Madison</c:v>
                </c:pt>
                <c:pt idx="63">
                  <c:v>Haralson</c:v>
                </c:pt>
                <c:pt idx="64">
                  <c:v>Union</c:v>
                </c:pt>
                <c:pt idx="65">
                  <c:v>Fannin</c:v>
                </c:pt>
                <c:pt idx="66">
                  <c:v>Stephens</c:v>
                </c:pt>
                <c:pt idx="67">
                  <c:v>Peach</c:v>
                </c:pt>
                <c:pt idx="68">
                  <c:v>Sumter</c:v>
                </c:pt>
                <c:pt idx="69">
                  <c:v>Upson</c:v>
                </c:pt>
                <c:pt idx="70">
                  <c:v>Toombs</c:v>
                </c:pt>
                <c:pt idx="71">
                  <c:v>Wayne</c:v>
                </c:pt>
                <c:pt idx="72">
                  <c:v>Butts</c:v>
                </c:pt>
                <c:pt idx="73">
                  <c:v>Decatur</c:v>
                </c:pt>
                <c:pt idx="74">
                  <c:v>Hart</c:v>
                </c:pt>
                <c:pt idx="75">
                  <c:v>Burke</c:v>
                </c:pt>
                <c:pt idx="76">
                  <c:v>Meriwether</c:v>
                </c:pt>
                <c:pt idx="77">
                  <c:v>McDuffie</c:v>
                </c:pt>
                <c:pt idx="78">
                  <c:v>Putnam</c:v>
                </c:pt>
                <c:pt idx="79">
                  <c:v>Grady</c:v>
                </c:pt>
                <c:pt idx="80">
                  <c:v>Mitchell</c:v>
                </c:pt>
                <c:pt idx="81">
                  <c:v>Morgan</c:v>
                </c:pt>
                <c:pt idx="82">
                  <c:v>Franklin</c:v>
                </c:pt>
                <c:pt idx="83">
                  <c:v>Worth</c:v>
                </c:pt>
                <c:pt idx="84">
                  <c:v>Emanuel</c:v>
                </c:pt>
                <c:pt idx="85">
                  <c:v>Pike</c:v>
                </c:pt>
                <c:pt idx="86">
                  <c:v>Greene</c:v>
                </c:pt>
                <c:pt idx="87">
                  <c:v>Washington</c:v>
                </c:pt>
                <c:pt idx="88">
                  <c:v>Crisp</c:v>
                </c:pt>
                <c:pt idx="89">
                  <c:v>Rabun</c:v>
                </c:pt>
                <c:pt idx="90">
                  <c:v>Lamar</c:v>
                </c:pt>
                <c:pt idx="91">
                  <c:v>Elbert</c:v>
                </c:pt>
                <c:pt idx="92">
                  <c:v>Chattooga</c:v>
                </c:pt>
                <c:pt idx="93">
                  <c:v>Dodge</c:v>
                </c:pt>
                <c:pt idx="94">
                  <c:v>Tattnall</c:v>
                </c:pt>
                <c:pt idx="95">
                  <c:v>Pierce</c:v>
                </c:pt>
                <c:pt idx="96">
                  <c:v>Banks</c:v>
                </c:pt>
                <c:pt idx="97">
                  <c:v>Appling</c:v>
                </c:pt>
                <c:pt idx="98">
                  <c:v>Dade</c:v>
                </c:pt>
                <c:pt idx="99">
                  <c:v>Jefferson</c:v>
                </c:pt>
                <c:pt idx="100">
                  <c:v>Berrien</c:v>
                </c:pt>
                <c:pt idx="101">
                  <c:v>Brantley</c:v>
                </c:pt>
                <c:pt idx="102">
                  <c:v>Brooks</c:v>
                </c:pt>
                <c:pt idx="103">
                  <c:v>Oglethorpe</c:v>
                </c:pt>
                <c:pt idx="104">
                  <c:v>Cook</c:v>
                </c:pt>
                <c:pt idx="105">
                  <c:v>Towns</c:v>
                </c:pt>
                <c:pt idx="106">
                  <c:v>Ben Hill</c:v>
                </c:pt>
                <c:pt idx="107">
                  <c:v>Jasper</c:v>
                </c:pt>
                <c:pt idx="108">
                  <c:v>McIntosh</c:v>
                </c:pt>
                <c:pt idx="109">
                  <c:v>Screven</c:v>
                </c:pt>
                <c:pt idx="110">
                  <c:v>Long</c:v>
                </c:pt>
                <c:pt idx="111">
                  <c:v>Jeff Davis</c:v>
                </c:pt>
                <c:pt idx="112">
                  <c:v>Crawford</c:v>
                </c:pt>
                <c:pt idx="113">
                  <c:v>Early</c:v>
                </c:pt>
                <c:pt idx="114">
                  <c:v>Bleckley</c:v>
                </c:pt>
                <c:pt idx="115">
                  <c:v>Heard</c:v>
                </c:pt>
                <c:pt idx="116">
                  <c:v>Macon</c:v>
                </c:pt>
                <c:pt idx="117">
                  <c:v>Terrell</c:v>
                </c:pt>
                <c:pt idx="118">
                  <c:v>Wilkes</c:v>
                </c:pt>
                <c:pt idx="119">
                  <c:v>Charlton</c:v>
                </c:pt>
                <c:pt idx="120">
                  <c:v>Wilkinson</c:v>
                </c:pt>
                <c:pt idx="121">
                  <c:v>Bacon</c:v>
                </c:pt>
                <c:pt idx="122">
                  <c:v>Twiggs</c:v>
                </c:pt>
                <c:pt idx="123">
                  <c:v>Lincoln</c:v>
                </c:pt>
                <c:pt idx="124">
                  <c:v>Dooly</c:v>
                </c:pt>
                <c:pt idx="125">
                  <c:v>Hancock</c:v>
                </c:pt>
                <c:pt idx="126">
                  <c:v>Candler</c:v>
                </c:pt>
                <c:pt idx="127">
                  <c:v>Evans</c:v>
                </c:pt>
                <c:pt idx="128">
                  <c:v>Telfair</c:v>
                </c:pt>
                <c:pt idx="129">
                  <c:v>Seminole</c:v>
                </c:pt>
                <c:pt idx="130">
                  <c:v>Pulaski</c:v>
                </c:pt>
                <c:pt idx="131">
                  <c:v>Irwin</c:v>
                </c:pt>
                <c:pt idx="132">
                  <c:v>Montgomery</c:v>
                </c:pt>
                <c:pt idx="133">
                  <c:v>Turner</c:v>
                </c:pt>
                <c:pt idx="134">
                  <c:v>Taylor</c:v>
                </c:pt>
                <c:pt idx="135">
                  <c:v>Johnson</c:v>
                </c:pt>
                <c:pt idx="136">
                  <c:v>Lanier</c:v>
                </c:pt>
                <c:pt idx="137">
                  <c:v>Jenkins</c:v>
                </c:pt>
                <c:pt idx="138">
                  <c:v>Marion</c:v>
                </c:pt>
                <c:pt idx="139">
                  <c:v>Talbot</c:v>
                </c:pt>
                <c:pt idx="140">
                  <c:v>Atkinson</c:v>
                </c:pt>
                <c:pt idx="141">
                  <c:v>Wilcox</c:v>
                </c:pt>
                <c:pt idx="142">
                  <c:v>Randolph</c:v>
                </c:pt>
                <c:pt idx="143">
                  <c:v>Treutlen</c:v>
                </c:pt>
                <c:pt idx="144">
                  <c:v>Clinch</c:v>
                </c:pt>
                <c:pt idx="145">
                  <c:v>Miller</c:v>
                </c:pt>
                <c:pt idx="146">
                  <c:v>Warren</c:v>
                </c:pt>
                <c:pt idx="147">
                  <c:v>Chattahoochee</c:v>
                </c:pt>
                <c:pt idx="148">
                  <c:v>Calhoun</c:v>
                </c:pt>
                <c:pt idx="149">
                  <c:v>Stewart</c:v>
                </c:pt>
                <c:pt idx="150">
                  <c:v>Wheeler</c:v>
                </c:pt>
                <c:pt idx="151">
                  <c:v>Schley</c:v>
                </c:pt>
                <c:pt idx="152">
                  <c:v>Baker</c:v>
                </c:pt>
                <c:pt idx="153">
                  <c:v>Echols</c:v>
                </c:pt>
                <c:pt idx="154">
                  <c:v>Clay</c:v>
                </c:pt>
                <c:pt idx="155">
                  <c:v>Glascock</c:v>
                </c:pt>
                <c:pt idx="156">
                  <c:v>Quitman</c:v>
                </c:pt>
                <c:pt idx="157">
                  <c:v>Webster</c:v>
                </c:pt>
                <c:pt idx="158">
                  <c:v>Taliaferro</c:v>
                </c:pt>
              </c:strCache>
            </c:strRef>
          </c:cat>
          <c:val>
            <c:numRef>
              <c:f>'3 - LG'!$V$5:$V$163</c:f>
              <c:numCache>
                <c:formatCode>0.0%</c:formatCode>
                <c:ptCount val="159"/>
                <c:pt idx="0">
                  <c:v>0.97603518740502326</c:v>
                </c:pt>
                <c:pt idx="1">
                  <c:v>0.98517709371963491</c:v>
                </c:pt>
                <c:pt idx="2">
                  <c:v>0.97739343418355762</c:v>
                </c:pt>
                <c:pt idx="3">
                  <c:v>0.98301230861988231</c:v>
                </c:pt>
                <c:pt idx="4">
                  <c:v>0.97986343837825829</c:v>
                </c:pt>
                <c:pt idx="5">
                  <c:v>0.98290894894373837</c:v>
                </c:pt>
                <c:pt idx="6">
                  <c:v>0.98261457931980711</c:v>
                </c:pt>
                <c:pt idx="7">
                  <c:v>0.98620101868950261</c:v>
                </c:pt>
                <c:pt idx="8">
                  <c:v>0.98447983879611567</c:v>
                </c:pt>
                <c:pt idx="9">
                  <c:v>0.98159789038557477</c:v>
                </c:pt>
                <c:pt idx="10">
                  <c:v>0.98087707325757356</c:v>
                </c:pt>
                <c:pt idx="11">
                  <c:v>0.9814451890251612</c:v>
                </c:pt>
                <c:pt idx="12">
                  <c:v>0.97905819547881101</c:v>
                </c:pt>
                <c:pt idx="13">
                  <c:v>0.98430796835494661</c:v>
                </c:pt>
                <c:pt idx="14">
                  <c:v>0.98606288736736214</c:v>
                </c:pt>
                <c:pt idx="15">
                  <c:v>0.98519381415451113</c:v>
                </c:pt>
                <c:pt idx="16">
                  <c:v>0.98370959687279369</c:v>
                </c:pt>
                <c:pt idx="17">
                  <c:v>0.98662564473803271</c:v>
                </c:pt>
                <c:pt idx="18">
                  <c:v>0.98396496430911407</c:v>
                </c:pt>
                <c:pt idx="19">
                  <c:v>0.98205195612169305</c:v>
                </c:pt>
                <c:pt idx="20">
                  <c:v>0.97739134451064613</c:v>
                </c:pt>
                <c:pt idx="21">
                  <c:v>0.98347279849794855</c:v>
                </c:pt>
                <c:pt idx="22">
                  <c:v>0.98447682711940254</c:v>
                </c:pt>
                <c:pt idx="23">
                  <c:v>0.97896089295752031</c:v>
                </c:pt>
                <c:pt idx="24">
                  <c:v>0.98293956470040844</c:v>
                </c:pt>
                <c:pt idx="25">
                  <c:v>0.98575910516982679</c:v>
                </c:pt>
                <c:pt idx="26">
                  <c:v>0.98042959427207632</c:v>
                </c:pt>
                <c:pt idx="27">
                  <c:v>0.9823266356285224</c:v>
                </c:pt>
                <c:pt idx="28">
                  <c:v>0.98121168171929596</c:v>
                </c:pt>
                <c:pt idx="29">
                  <c:v>0.98306878306878309</c:v>
                </c:pt>
                <c:pt idx="30">
                  <c:v>0.9767263146338786</c:v>
                </c:pt>
                <c:pt idx="31">
                  <c:v>0.98591025688687317</c:v>
                </c:pt>
                <c:pt idx="32">
                  <c:v>0.97522218126714999</c:v>
                </c:pt>
                <c:pt idx="33">
                  <c:v>0.98480511827594919</c:v>
                </c:pt>
                <c:pt idx="34">
                  <c:v>0.97909893172317697</c:v>
                </c:pt>
                <c:pt idx="35">
                  <c:v>0.98210178563961026</c:v>
                </c:pt>
                <c:pt idx="36">
                  <c:v>0.98152629129827829</c:v>
                </c:pt>
                <c:pt idx="37">
                  <c:v>0.98412562577553375</c:v>
                </c:pt>
                <c:pt idx="38">
                  <c:v>0.9826504894203153</c:v>
                </c:pt>
                <c:pt idx="39">
                  <c:v>0.98561946902654862</c:v>
                </c:pt>
                <c:pt idx="40">
                  <c:v>0.97708380139294537</c:v>
                </c:pt>
                <c:pt idx="41">
                  <c:v>0.97456732798649215</c:v>
                </c:pt>
                <c:pt idx="42">
                  <c:v>0.98074692646717698</c:v>
                </c:pt>
                <c:pt idx="43">
                  <c:v>0.9801870420362514</c:v>
                </c:pt>
                <c:pt idx="44">
                  <c:v>0.98365031698365035</c:v>
                </c:pt>
                <c:pt idx="45">
                  <c:v>0.98012903225806447</c:v>
                </c:pt>
                <c:pt idx="46">
                  <c:v>0.97243540547454588</c:v>
                </c:pt>
                <c:pt idx="47">
                  <c:v>0.98317277617915677</c:v>
                </c:pt>
                <c:pt idx="48">
                  <c:v>0.97959482191179692</c:v>
                </c:pt>
                <c:pt idx="49">
                  <c:v>0.97361721823651937</c:v>
                </c:pt>
                <c:pt idx="50">
                  <c:v>0.9747919143876338</c:v>
                </c:pt>
                <c:pt idx="51">
                  <c:v>0.97897021403981443</c:v>
                </c:pt>
                <c:pt idx="52">
                  <c:v>0.98554039099963109</c:v>
                </c:pt>
                <c:pt idx="53">
                  <c:v>0.98009486043075966</c:v>
                </c:pt>
                <c:pt idx="54">
                  <c:v>0.9807925246582454</c:v>
                </c:pt>
                <c:pt idx="55">
                  <c:v>0.97565593724641597</c:v>
                </c:pt>
                <c:pt idx="56">
                  <c:v>0.97809752198241406</c:v>
                </c:pt>
                <c:pt idx="57">
                  <c:v>0.97828103261709687</c:v>
                </c:pt>
                <c:pt idx="58">
                  <c:v>0.98538489469862023</c:v>
                </c:pt>
                <c:pt idx="59">
                  <c:v>0.9827303341680339</c:v>
                </c:pt>
                <c:pt idx="60">
                  <c:v>0.98191463708705085</c:v>
                </c:pt>
                <c:pt idx="61">
                  <c:v>0.98234111373371802</c:v>
                </c:pt>
                <c:pt idx="62">
                  <c:v>0.97982733566971536</c:v>
                </c:pt>
                <c:pt idx="63">
                  <c:v>0.98186112423240435</c:v>
                </c:pt>
                <c:pt idx="64">
                  <c:v>0.97918246944795617</c:v>
                </c:pt>
                <c:pt idx="65">
                  <c:v>0.97833838473881263</c:v>
                </c:pt>
                <c:pt idx="66">
                  <c:v>0.98206228678331686</c:v>
                </c:pt>
                <c:pt idx="67">
                  <c:v>0.9806606031594064</c:v>
                </c:pt>
                <c:pt idx="68">
                  <c:v>0.97612732095490717</c:v>
                </c:pt>
                <c:pt idx="69">
                  <c:v>0.97861468584405753</c:v>
                </c:pt>
                <c:pt idx="70">
                  <c:v>0.97516930022573367</c:v>
                </c:pt>
                <c:pt idx="71">
                  <c:v>0.97848188727667551</c:v>
                </c:pt>
                <c:pt idx="72">
                  <c:v>0.9796908495994584</c:v>
                </c:pt>
                <c:pt idx="73">
                  <c:v>0.97758582987098186</c:v>
                </c:pt>
                <c:pt idx="74">
                  <c:v>0.97786323009769283</c:v>
                </c:pt>
                <c:pt idx="75">
                  <c:v>0.97878683637197572</c:v>
                </c:pt>
                <c:pt idx="76">
                  <c:v>0.97803468208092481</c:v>
                </c:pt>
                <c:pt idx="77">
                  <c:v>0.98316651501364882</c:v>
                </c:pt>
                <c:pt idx="78">
                  <c:v>0.98050348152115696</c:v>
                </c:pt>
                <c:pt idx="79">
                  <c:v>0.98399044205495823</c:v>
                </c:pt>
                <c:pt idx="80">
                  <c:v>0.97961099932930917</c:v>
                </c:pt>
                <c:pt idx="81">
                  <c:v>0.97855199832600959</c:v>
                </c:pt>
                <c:pt idx="82">
                  <c:v>0.98281786941580751</c:v>
                </c:pt>
                <c:pt idx="83">
                  <c:v>0.97973489676268166</c:v>
                </c:pt>
                <c:pt idx="84">
                  <c:v>0.9681181959564541</c:v>
                </c:pt>
                <c:pt idx="85">
                  <c:v>0.98478286316282337</c:v>
                </c:pt>
                <c:pt idx="86">
                  <c:v>0.98565869927737637</c:v>
                </c:pt>
                <c:pt idx="87">
                  <c:v>0.96021544864732522</c:v>
                </c:pt>
                <c:pt idx="88">
                  <c:v>0.96411347517730495</c:v>
                </c:pt>
                <c:pt idx="89">
                  <c:v>0.97651095275798361</c:v>
                </c:pt>
                <c:pt idx="90">
                  <c:v>0.98069865434280279</c:v>
                </c:pt>
                <c:pt idx="91">
                  <c:v>0.98781808337845156</c:v>
                </c:pt>
                <c:pt idx="92">
                  <c:v>0.97740112994350281</c:v>
                </c:pt>
                <c:pt idx="93">
                  <c:v>0.95708823112873531</c:v>
                </c:pt>
                <c:pt idx="94">
                  <c:v>0.97111478862644807</c:v>
                </c:pt>
                <c:pt idx="95">
                  <c:v>0.98663567693201626</c:v>
                </c:pt>
                <c:pt idx="96">
                  <c:v>0.98161120840630478</c:v>
                </c:pt>
                <c:pt idx="97">
                  <c:v>0.97136143339697456</c:v>
                </c:pt>
                <c:pt idx="98">
                  <c:v>0.97162211644086416</c:v>
                </c:pt>
                <c:pt idx="99">
                  <c:v>0.96660263041229499</c:v>
                </c:pt>
                <c:pt idx="100">
                  <c:v>0.9800063979526551</c:v>
                </c:pt>
                <c:pt idx="101">
                  <c:v>0.97927643133122588</c:v>
                </c:pt>
                <c:pt idx="102">
                  <c:v>0.97605732261447042</c:v>
                </c:pt>
                <c:pt idx="103">
                  <c:v>0.97825751734772548</c:v>
                </c:pt>
                <c:pt idx="104">
                  <c:v>0.986386351886955</c:v>
                </c:pt>
                <c:pt idx="105">
                  <c:v>0.97700587084148727</c:v>
                </c:pt>
                <c:pt idx="106">
                  <c:v>0.9832341806381828</c:v>
                </c:pt>
                <c:pt idx="107">
                  <c:v>0.98166526492851136</c:v>
                </c:pt>
                <c:pt idx="108">
                  <c:v>0.94674556213017746</c:v>
                </c:pt>
                <c:pt idx="109">
                  <c:v>0.97118581455485775</c:v>
                </c:pt>
                <c:pt idx="110">
                  <c:v>0.97523761880940474</c:v>
                </c:pt>
                <c:pt idx="111">
                  <c:v>0.96199376947040494</c:v>
                </c:pt>
                <c:pt idx="112">
                  <c:v>0.97324685853263071</c:v>
                </c:pt>
                <c:pt idx="113">
                  <c:v>0.98137847642079812</c:v>
                </c:pt>
                <c:pt idx="114">
                  <c:v>0.97407407407407409</c:v>
                </c:pt>
                <c:pt idx="115">
                  <c:v>0.97953144266337855</c:v>
                </c:pt>
                <c:pt idx="116">
                  <c:v>0.95968698126630303</c:v>
                </c:pt>
                <c:pt idx="117">
                  <c:v>0.97359735973597361</c:v>
                </c:pt>
                <c:pt idx="118">
                  <c:v>0.96938542380626003</c:v>
                </c:pt>
                <c:pt idx="119">
                  <c:v>0.98162962962962963</c:v>
                </c:pt>
                <c:pt idx="120">
                  <c:v>0.96647127784290743</c:v>
                </c:pt>
                <c:pt idx="121">
                  <c:v>0.97467362924281986</c:v>
                </c:pt>
                <c:pt idx="122">
                  <c:v>0.96466244725738393</c:v>
                </c:pt>
                <c:pt idx="123">
                  <c:v>0.97908793146888384</c:v>
                </c:pt>
                <c:pt idx="124">
                  <c:v>0.96100131752305662</c:v>
                </c:pt>
                <c:pt idx="125">
                  <c:v>0.95659526493799318</c:v>
                </c:pt>
                <c:pt idx="126">
                  <c:v>0.97682961288499581</c:v>
                </c:pt>
                <c:pt idx="127">
                  <c:v>0.96866840731070492</c:v>
                </c:pt>
                <c:pt idx="128">
                  <c:v>0.96751101321585908</c:v>
                </c:pt>
                <c:pt idx="129">
                  <c:v>0.97985745274248526</c:v>
                </c:pt>
                <c:pt idx="130">
                  <c:v>0.96079514080618444</c:v>
                </c:pt>
                <c:pt idx="131">
                  <c:v>0.98203256597417177</c:v>
                </c:pt>
                <c:pt idx="132">
                  <c:v>0.96286848072562359</c:v>
                </c:pt>
                <c:pt idx="133">
                  <c:v>0.9731215638362859</c:v>
                </c:pt>
                <c:pt idx="134">
                  <c:v>0.9772313296903461</c:v>
                </c:pt>
                <c:pt idx="135">
                  <c:v>0.95836922193511342</c:v>
                </c:pt>
                <c:pt idx="136">
                  <c:v>0.96381947034688553</c:v>
                </c:pt>
                <c:pt idx="137">
                  <c:v>0.97458217270194991</c:v>
                </c:pt>
                <c:pt idx="138">
                  <c:v>0.9757761856021836</c:v>
                </c:pt>
                <c:pt idx="139">
                  <c:v>0.95497630331753558</c:v>
                </c:pt>
                <c:pt idx="140">
                  <c:v>0.95519429024583669</c:v>
                </c:pt>
                <c:pt idx="141">
                  <c:v>0.97193605683836592</c:v>
                </c:pt>
                <c:pt idx="142">
                  <c:v>0.97203298673359628</c:v>
                </c:pt>
                <c:pt idx="143">
                  <c:v>0.9529456771231829</c:v>
                </c:pt>
                <c:pt idx="144">
                  <c:v>0.96102745792736932</c:v>
                </c:pt>
                <c:pt idx="145">
                  <c:v>0.95032397408207347</c:v>
                </c:pt>
                <c:pt idx="146">
                  <c:v>0.96771340114993365</c:v>
                </c:pt>
                <c:pt idx="147">
                  <c:v>0.97013574660633484</c:v>
                </c:pt>
                <c:pt idx="148">
                  <c:v>0.97946287519747233</c:v>
                </c:pt>
                <c:pt idx="149">
                  <c:v>0.93128092358438708</c:v>
                </c:pt>
                <c:pt idx="150">
                  <c:v>0.97721387881926458</c:v>
                </c:pt>
                <c:pt idx="151">
                  <c:v>0.97258147956544228</c:v>
                </c:pt>
                <c:pt idx="152">
                  <c:v>0.95591647331786544</c:v>
                </c:pt>
                <c:pt idx="153">
                  <c:v>0.97375328083989499</c:v>
                </c:pt>
                <c:pt idx="154">
                  <c:v>0.9797639123102867</c:v>
                </c:pt>
                <c:pt idx="155">
                  <c:v>0.95849346656418144</c:v>
                </c:pt>
                <c:pt idx="156">
                  <c:v>0.94893617021276599</c:v>
                </c:pt>
                <c:pt idx="157">
                  <c:v>0.97090909090909094</c:v>
                </c:pt>
                <c:pt idx="158">
                  <c:v>0.90879478827361559</c:v>
                </c:pt>
              </c:numCache>
            </c:numRef>
          </c:val>
          <c:smooth val="0"/>
        </c:ser>
        <c:ser>
          <c:idx val="6"/>
          <c:order val="6"/>
          <c:tx>
            <c:strRef>
              <c:f>'3 - LG'!$W$4</c:f>
              <c:strCache>
                <c:ptCount val="1"/>
                <c:pt idx="0">
                  <c:v>Lab dropoff</c:v>
                </c:pt>
              </c:strCache>
            </c:strRef>
          </c:tx>
          <c:spPr>
            <a:ln w="28575" cap="rnd">
              <a:solidFill>
                <a:schemeClr val="accent1">
                  <a:lumMod val="60000"/>
                </a:schemeClr>
              </a:solidFill>
              <a:round/>
            </a:ln>
            <a:effectLst/>
          </c:spPr>
          <c:marker>
            <c:symbol val="none"/>
          </c:marker>
          <c:cat>
            <c:strRef>
              <c:f>'3 - LG'!$A$5:$A$163</c:f>
              <c:strCache>
                <c:ptCount val="159"/>
                <c:pt idx="0">
                  <c:v>Fulton</c:v>
                </c:pt>
                <c:pt idx="1">
                  <c:v>Gwinnett</c:v>
                </c:pt>
                <c:pt idx="2">
                  <c:v>DeKalb</c:v>
                </c:pt>
                <c:pt idx="3">
                  <c:v>Cobb</c:v>
                </c:pt>
                <c:pt idx="4">
                  <c:v>Chatham</c:v>
                </c:pt>
                <c:pt idx="5">
                  <c:v>Clayton</c:v>
                </c:pt>
                <c:pt idx="6">
                  <c:v>Cherokee</c:v>
                </c:pt>
                <c:pt idx="7">
                  <c:v>Henry</c:v>
                </c:pt>
                <c:pt idx="8">
                  <c:v>Forsyth</c:v>
                </c:pt>
                <c:pt idx="9">
                  <c:v>Richmond</c:v>
                </c:pt>
                <c:pt idx="10">
                  <c:v>Hall</c:v>
                </c:pt>
                <c:pt idx="11">
                  <c:v>Muscogee</c:v>
                </c:pt>
                <c:pt idx="12">
                  <c:v>Bibb</c:v>
                </c:pt>
                <c:pt idx="13">
                  <c:v>Paulding</c:v>
                </c:pt>
                <c:pt idx="14">
                  <c:v>Columbia</c:v>
                </c:pt>
                <c:pt idx="15">
                  <c:v>Houston</c:v>
                </c:pt>
                <c:pt idx="16">
                  <c:v>Coweta</c:v>
                </c:pt>
                <c:pt idx="17">
                  <c:v>Douglas</c:v>
                </c:pt>
                <c:pt idx="18">
                  <c:v>Fayette</c:v>
                </c:pt>
                <c:pt idx="19">
                  <c:v>Carroll</c:v>
                </c:pt>
                <c:pt idx="20">
                  <c:v>Clarke</c:v>
                </c:pt>
                <c:pt idx="21">
                  <c:v>Newton</c:v>
                </c:pt>
                <c:pt idx="22">
                  <c:v>Lowndes</c:v>
                </c:pt>
                <c:pt idx="23">
                  <c:v>Bartow</c:v>
                </c:pt>
                <c:pt idx="24">
                  <c:v>Walton</c:v>
                </c:pt>
                <c:pt idx="25">
                  <c:v>Rockdale</c:v>
                </c:pt>
                <c:pt idx="26">
                  <c:v>Dougherty</c:v>
                </c:pt>
                <c:pt idx="27">
                  <c:v>Glynn</c:v>
                </c:pt>
                <c:pt idx="28">
                  <c:v>Floyd</c:v>
                </c:pt>
                <c:pt idx="29">
                  <c:v>Barrow</c:v>
                </c:pt>
                <c:pt idx="30">
                  <c:v>Whitfield</c:v>
                </c:pt>
                <c:pt idx="31">
                  <c:v>Jackson</c:v>
                </c:pt>
                <c:pt idx="32">
                  <c:v>Spalding</c:v>
                </c:pt>
                <c:pt idx="33">
                  <c:v>Catoosa</c:v>
                </c:pt>
                <c:pt idx="34">
                  <c:v>Bulloch</c:v>
                </c:pt>
                <c:pt idx="35">
                  <c:v>Troup</c:v>
                </c:pt>
                <c:pt idx="36">
                  <c:v>Walker</c:v>
                </c:pt>
                <c:pt idx="37">
                  <c:v>Effingham</c:v>
                </c:pt>
                <c:pt idx="38">
                  <c:v>Camden</c:v>
                </c:pt>
                <c:pt idx="39">
                  <c:v>Liberty</c:v>
                </c:pt>
                <c:pt idx="40">
                  <c:v>Gordon</c:v>
                </c:pt>
                <c:pt idx="41">
                  <c:v>Laurens</c:v>
                </c:pt>
                <c:pt idx="42">
                  <c:v>Thomas</c:v>
                </c:pt>
                <c:pt idx="43">
                  <c:v>Oconee</c:v>
                </c:pt>
                <c:pt idx="44">
                  <c:v>Bryan</c:v>
                </c:pt>
                <c:pt idx="45">
                  <c:v>Habersham</c:v>
                </c:pt>
                <c:pt idx="46">
                  <c:v>Baldwin</c:v>
                </c:pt>
                <c:pt idx="47">
                  <c:v>Harris</c:v>
                </c:pt>
                <c:pt idx="48">
                  <c:v>Tift</c:v>
                </c:pt>
                <c:pt idx="49">
                  <c:v>Colquitt</c:v>
                </c:pt>
                <c:pt idx="50">
                  <c:v>Coffee</c:v>
                </c:pt>
                <c:pt idx="51">
                  <c:v>Pickens</c:v>
                </c:pt>
                <c:pt idx="52">
                  <c:v>Lee</c:v>
                </c:pt>
                <c:pt idx="53">
                  <c:v>Polk</c:v>
                </c:pt>
                <c:pt idx="54">
                  <c:v>Lumpkin</c:v>
                </c:pt>
                <c:pt idx="55">
                  <c:v>Murray</c:v>
                </c:pt>
                <c:pt idx="56">
                  <c:v>Gilmer</c:v>
                </c:pt>
                <c:pt idx="57">
                  <c:v>Monroe</c:v>
                </c:pt>
                <c:pt idx="58">
                  <c:v>Ware</c:v>
                </c:pt>
                <c:pt idx="59">
                  <c:v>Dawson</c:v>
                </c:pt>
                <c:pt idx="60">
                  <c:v>Jones</c:v>
                </c:pt>
                <c:pt idx="61">
                  <c:v>White</c:v>
                </c:pt>
                <c:pt idx="62">
                  <c:v>Madison</c:v>
                </c:pt>
                <c:pt idx="63">
                  <c:v>Haralson</c:v>
                </c:pt>
                <c:pt idx="64">
                  <c:v>Union</c:v>
                </c:pt>
                <c:pt idx="65">
                  <c:v>Fannin</c:v>
                </c:pt>
                <c:pt idx="66">
                  <c:v>Stephens</c:v>
                </c:pt>
                <c:pt idx="67">
                  <c:v>Peach</c:v>
                </c:pt>
                <c:pt idx="68">
                  <c:v>Sumter</c:v>
                </c:pt>
                <c:pt idx="69">
                  <c:v>Upson</c:v>
                </c:pt>
                <c:pt idx="70">
                  <c:v>Toombs</c:v>
                </c:pt>
                <c:pt idx="71">
                  <c:v>Wayne</c:v>
                </c:pt>
                <c:pt idx="72">
                  <c:v>Butts</c:v>
                </c:pt>
                <c:pt idx="73">
                  <c:v>Decatur</c:v>
                </c:pt>
                <c:pt idx="74">
                  <c:v>Hart</c:v>
                </c:pt>
                <c:pt idx="75">
                  <c:v>Burke</c:v>
                </c:pt>
                <c:pt idx="76">
                  <c:v>Meriwether</c:v>
                </c:pt>
                <c:pt idx="77">
                  <c:v>McDuffie</c:v>
                </c:pt>
                <c:pt idx="78">
                  <c:v>Putnam</c:v>
                </c:pt>
                <c:pt idx="79">
                  <c:v>Grady</c:v>
                </c:pt>
                <c:pt idx="80">
                  <c:v>Mitchell</c:v>
                </c:pt>
                <c:pt idx="81">
                  <c:v>Morgan</c:v>
                </c:pt>
                <c:pt idx="82">
                  <c:v>Franklin</c:v>
                </c:pt>
                <c:pt idx="83">
                  <c:v>Worth</c:v>
                </c:pt>
                <c:pt idx="84">
                  <c:v>Emanuel</c:v>
                </c:pt>
                <c:pt idx="85">
                  <c:v>Pike</c:v>
                </c:pt>
                <c:pt idx="86">
                  <c:v>Greene</c:v>
                </c:pt>
                <c:pt idx="87">
                  <c:v>Washington</c:v>
                </c:pt>
                <c:pt idx="88">
                  <c:v>Crisp</c:v>
                </c:pt>
                <c:pt idx="89">
                  <c:v>Rabun</c:v>
                </c:pt>
                <c:pt idx="90">
                  <c:v>Lamar</c:v>
                </c:pt>
                <c:pt idx="91">
                  <c:v>Elbert</c:v>
                </c:pt>
                <c:pt idx="92">
                  <c:v>Chattooga</c:v>
                </c:pt>
                <c:pt idx="93">
                  <c:v>Dodge</c:v>
                </c:pt>
                <c:pt idx="94">
                  <c:v>Tattnall</c:v>
                </c:pt>
                <c:pt idx="95">
                  <c:v>Pierce</c:v>
                </c:pt>
                <c:pt idx="96">
                  <c:v>Banks</c:v>
                </c:pt>
                <c:pt idx="97">
                  <c:v>Appling</c:v>
                </c:pt>
                <c:pt idx="98">
                  <c:v>Dade</c:v>
                </c:pt>
                <c:pt idx="99">
                  <c:v>Jefferson</c:v>
                </c:pt>
                <c:pt idx="100">
                  <c:v>Berrien</c:v>
                </c:pt>
                <c:pt idx="101">
                  <c:v>Brantley</c:v>
                </c:pt>
                <c:pt idx="102">
                  <c:v>Brooks</c:v>
                </c:pt>
                <c:pt idx="103">
                  <c:v>Oglethorpe</c:v>
                </c:pt>
                <c:pt idx="104">
                  <c:v>Cook</c:v>
                </c:pt>
                <c:pt idx="105">
                  <c:v>Towns</c:v>
                </c:pt>
                <c:pt idx="106">
                  <c:v>Ben Hill</c:v>
                </c:pt>
                <c:pt idx="107">
                  <c:v>Jasper</c:v>
                </c:pt>
                <c:pt idx="108">
                  <c:v>McIntosh</c:v>
                </c:pt>
                <c:pt idx="109">
                  <c:v>Screven</c:v>
                </c:pt>
                <c:pt idx="110">
                  <c:v>Long</c:v>
                </c:pt>
                <c:pt idx="111">
                  <c:v>Jeff Davis</c:v>
                </c:pt>
                <c:pt idx="112">
                  <c:v>Crawford</c:v>
                </c:pt>
                <c:pt idx="113">
                  <c:v>Early</c:v>
                </c:pt>
                <c:pt idx="114">
                  <c:v>Bleckley</c:v>
                </c:pt>
                <c:pt idx="115">
                  <c:v>Heard</c:v>
                </c:pt>
                <c:pt idx="116">
                  <c:v>Macon</c:v>
                </c:pt>
                <c:pt idx="117">
                  <c:v>Terrell</c:v>
                </c:pt>
                <c:pt idx="118">
                  <c:v>Wilkes</c:v>
                </c:pt>
                <c:pt idx="119">
                  <c:v>Charlton</c:v>
                </c:pt>
                <c:pt idx="120">
                  <c:v>Wilkinson</c:v>
                </c:pt>
                <c:pt idx="121">
                  <c:v>Bacon</c:v>
                </c:pt>
                <c:pt idx="122">
                  <c:v>Twiggs</c:v>
                </c:pt>
                <c:pt idx="123">
                  <c:v>Lincoln</c:v>
                </c:pt>
                <c:pt idx="124">
                  <c:v>Dooly</c:v>
                </c:pt>
                <c:pt idx="125">
                  <c:v>Hancock</c:v>
                </c:pt>
                <c:pt idx="126">
                  <c:v>Candler</c:v>
                </c:pt>
                <c:pt idx="127">
                  <c:v>Evans</c:v>
                </c:pt>
                <c:pt idx="128">
                  <c:v>Telfair</c:v>
                </c:pt>
                <c:pt idx="129">
                  <c:v>Seminole</c:v>
                </c:pt>
                <c:pt idx="130">
                  <c:v>Pulaski</c:v>
                </c:pt>
                <c:pt idx="131">
                  <c:v>Irwin</c:v>
                </c:pt>
                <c:pt idx="132">
                  <c:v>Montgomery</c:v>
                </c:pt>
                <c:pt idx="133">
                  <c:v>Turner</c:v>
                </c:pt>
                <c:pt idx="134">
                  <c:v>Taylor</c:v>
                </c:pt>
                <c:pt idx="135">
                  <c:v>Johnson</c:v>
                </c:pt>
                <c:pt idx="136">
                  <c:v>Lanier</c:v>
                </c:pt>
                <c:pt idx="137">
                  <c:v>Jenkins</c:v>
                </c:pt>
                <c:pt idx="138">
                  <c:v>Marion</c:v>
                </c:pt>
                <c:pt idx="139">
                  <c:v>Talbot</c:v>
                </c:pt>
                <c:pt idx="140">
                  <c:v>Atkinson</c:v>
                </c:pt>
                <c:pt idx="141">
                  <c:v>Wilcox</c:v>
                </c:pt>
                <c:pt idx="142">
                  <c:v>Randolph</c:v>
                </c:pt>
                <c:pt idx="143">
                  <c:v>Treutlen</c:v>
                </c:pt>
                <c:pt idx="144">
                  <c:v>Clinch</c:v>
                </c:pt>
                <c:pt idx="145">
                  <c:v>Miller</c:v>
                </c:pt>
                <c:pt idx="146">
                  <c:v>Warren</c:v>
                </c:pt>
                <c:pt idx="147">
                  <c:v>Chattahoochee</c:v>
                </c:pt>
                <c:pt idx="148">
                  <c:v>Calhoun</c:v>
                </c:pt>
                <c:pt idx="149">
                  <c:v>Stewart</c:v>
                </c:pt>
                <c:pt idx="150">
                  <c:v>Wheeler</c:v>
                </c:pt>
                <c:pt idx="151">
                  <c:v>Schley</c:v>
                </c:pt>
                <c:pt idx="152">
                  <c:v>Baker</c:v>
                </c:pt>
                <c:pt idx="153">
                  <c:v>Echols</c:v>
                </c:pt>
                <c:pt idx="154">
                  <c:v>Clay</c:v>
                </c:pt>
                <c:pt idx="155">
                  <c:v>Glascock</c:v>
                </c:pt>
                <c:pt idx="156">
                  <c:v>Quitman</c:v>
                </c:pt>
                <c:pt idx="157">
                  <c:v>Webster</c:v>
                </c:pt>
                <c:pt idx="158">
                  <c:v>Taliaferro</c:v>
                </c:pt>
              </c:strCache>
            </c:strRef>
          </c:cat>
          <c:val>
            <c:numRef>
              <c:f>'3 - LG'!$W$5:$W$163</c:f>
              <c:numCache>
                <c:formatCode>0.0%</c:formatCode>
                <c:ptCount val="159"/>
                <c:pt idx="0">
                  <c:v>0.97243669004313482</c:v>
                </c:pt>
                <c:pt idx="1">
                  <c:v>0.98183654157590228</c:v>
                </c:pt>
                <c:pt idx="2">
                  <c:v>0.97377702315973924</c:v>
                </c:pt>
                <c:pt idx="3">
                  <c:v>0.97955832643819718</c:v>
                </c:pt>
                <c:pt idx="4">
                  <c:v>0.97590373081714843</c:v>
                </c:pt>
                <c:pt idx="5">
                  <c:v>0.98041469656877633</c:v>
                </c:pt>
                <c:pt idx="6">
                  <c:v>0.97840448825779291</c:v>
                </c:pt>
                <c:pt idx="7">
                  <c:v>0.98306580896527929</c:v>
                </c:pt>
                <c:pt idx="8">
                  <c:v>0.97950652747111411</c:v>
                </c:pt>
                <c:pt idx="9">
                  <c:v>0.979274463687549</c:v>
                </c:pt>
                <c:pt idx="10">
                  <c:v>0.97897813251045906</c:v>
                </c:pt>
                <c:pt idx="11">
                  <c:v>0.97945378682513595</c:v>
                </c:pt>
                <c:pt idx="12">
                  <c:v>0.97594411125024716</c:v>
                </c:pt>
                <c:pt idx="13">
                  <c:v>0.98148601256015011</c:v>
                </c:pt>
                <c:pt idx="14">
                  <c:v>0.98281792517117172</c:v>
                </c:pt>
                <c:pt idx="15">
                  <c:v>0.98299905456509995</c:v>
                </c:pt>
                <c:pt idx="16">
                  <c:v>0.9811265519794734</c:v>
                </c:pt>
                <c:pt idx="17">
                  <c:v>0.98458058094290113</c:v>
                </c:pt>
                <c:pt idx="18">
                  <c:v>0.97887858202006961</c:v>
                </c:pt>
                <c:pt idx="19">
                  <c:v>0.98150228234113235</c:v>
                </c:pt>
                <c:pt idx="20">
                  <c:v>0.97187196896217265</c:v>
                </c:pt>
                <c:pt idx="21">
                  <c:v>0.97981038918893859</c:v>
                </c:pt>
                <c:pt idx="22">
                  <c:v>0.9815120409476128</c:v>
                </c:pt>
                <c:pt idx="23">
                  <c:v>0.98056693166305309</c:v>
                </c:pt>
                <c:pt idx="24">
                  <c:v>0.98001861138396318</c:v>
                </c:pt>
                <c:pt idx="25">
                  <c:v>0.98278543172827715</c:v>
                </c:pt>
                <c:pt idx="26">
                  <c:v>0.97832935560859191</c:v>
                </c:pt>
                <c:pt idx="27">
                  <c:v>0.97681328105856413</c:v>
                </c:pt>
                <c:pt idx="28">
                  <c:v>0.97771771375832295</c:v>
                </c:pt>
                <c:pt idx="29">
                  <c:v>0.98044152526911144</c:v>
                </c:pt>
                <c:pt idx="30">
                  <c:v>0.97299374245251946</c:v>
                </c:pt>
                <c:pt idx="31">
                  <c:v>0.98275028811479981</c:v>
                </c:pt>
                <c:pt idx="32">
                  <c:v>0.97272392185772205</c:v>
                </c:pt>
                <c:pt idx="33">
                  <c:v>0.97988046131829276</c:v>
                </c:pt>
                <c:pt idx="34">
                  <c:v>0.97517206434995563</c:v>
                </c:pt>
                <c:pt idx="35">
                  <c:v>0.97791995985447244</c:v>
                </c:pt>
                <c:pt idx="36">
                  <c:v>0.97552349930200088</c:v>
                </c:pt>
                <c:pt idx="37">
                  <c:v>0.98228573873604041</c:v>
                </c:pt>
                <c:pt idx="38">
                  <c:v>0.97854756462106562</c:v>
                </c:pt>
                <c:pt idx="39">
                  <c:v>0.98314679854242581</c:v>
                </c:pt>
                <c:pt idx="40">
                  <c:v>0.97270276342394968</c:v>
                </c:pt>
                <c:pt idx="41">
                  <c:v>0.97245673279864919</c:v>
                </c:pt>
                <c:pt idx="42">
                  <c:v>0.97784736720018561</c:v>
                </c:pt>
                <c:pt idx="43">
                  <c:v>0.97560740455071349</c:v>
                </c:pt>
                <c:pt idx="44">
                  <c:v>0.98098098098098097</c:v>
                </c:pt>
                <c:pt idx="45">
                  <c:v>0.97619354838709682</c:v>
                </c:pt>
                <c:pt idx="46">
                  <c:v>0.97090048605781532</c:v>
                </c:pt>
                <c:pt idx="47">
                  <c:v>0.98067058676341801</c:v>
                </c:pt>
                <c:pt idx="48">
                  <c:v>0.97140349594090547</c:v>
                </c:pt>
                <c:pt idx="49">
                  <c:v>0.96952865848954717</c:v>
                </c:pt>
                <c:pt idx="50">
                  <c:v>0.96884661117717008</c:v>
                </c:pt>
                <c:pt idx="51">
                  <c:v>0.97350696003592274</c:v>
                </c:pt>
                <c:pt idx="52">
                  <c:v>0.98325341202508298</c:v>
                </c:pt>
                <c:pt idx="53">
                  <c:v>0.97737345463027758</c:v>
                </c:pt>
                <c:pt idx="54">
                  <c:v>0.97819691988233259</c:v>
                </c:pt>
                <c:pt idx="55">
                  <c:v>0.97168875664953569</c:v>
                </c:pt>
                <c:pt idx="56">
                  <c:v>0.97442046362909673</c:v>
                </c:pt>
                <c:pt idx="57">
                  <c:v>0.97511207296336377</c:v>
                </c:pt>
                <c:pt idx="58">
                  <c:v>0.98202614379084963</c:v>
                </c:pt>
                <c:pt idx="59">
                  <c:v>0.98039892928071837</c:v>
                </c:pt>
                <c:pt idx="60">
                  <c:v>0.97797604694156415</c:v>
                </c:pt>
                <c:pt idx="61">
                  <c:v>0.98094239006906203</c:v>
                </c:pt>
                <c:pt idx="62">
                  <c:v>0.97563894349944436</c:v>
                </c:pt>
                <c:pt idx="63">
                  <c:v>0.98290033065658955</c:v>
                </c:pt>
                <c:pt idx="64">
                  <c:v>0.9774968394437421</c:v>
                </c:pt>
                <c:pt idx="65">
                  <c:v>0.97441611695489394</c:v>
                </c:pt>
                <c:pt idx="66">
                  <c:v>0.97567954220314734</c:v>
                </c:pt>
                <c:pt idx="67">
                  <c:v>0.97884155098133074</c:v>
                </c:pt>
                <c:pt idx="68">
                  <c:v>0.97300113679424027</c:v>
                </c:pt>
                <c:pt idx="69">
                  <c:v>0.9762490537471612</c:v>
                </c:pt>
                <c:pt idx="70">
                  <c:v>0.97189616252821676</c:v>
                </c:pt>
                <c:pt idx="71">
                  <c:v>0.97295429868719774</c:v>
                </c:pt>
                <c:pt idx="72">
                  <c:v>0.98048064989281281</c:v>
                </c:pt>
                <c:pt idx="73">
                  <c:v>0.97430570741307676</c:v>
                </c:pt>
                <c:pt idx="74">
                  <c:v>0.96944502182498438</c:v>
                </c:pt>
                <c:pt idx="75">
                  <c:v>0.97534686389175551</c:v>
                </c:pt>
                <c:pt idx="76">
                  <c:v>0.97572254335260111</c:v>
                </c:pt>
                <c:pt idx="77">
                  <c:v>0.98055050045495906</c:v>
                </c:pt>
                <c:pt idx="78">
                  <c:v>0.97771826459560796</c:v>
                </c:pt>
                <c:pt idx="79">
                  <c:v>0.98040621266427719</c:v>
                </c:pt>
                <c:pt idx="80">
                  <c:v>0.97907444668008048</c:v>
                </c:pt>
                <c:pt idx="81">
                  <c:v>0.97478551998326013</c:v>
                </c:pt>
                <c:pt idx="82">
                  <c:v>0.98208149239077069</c:v>
                </c:pt>
                <c:pt idx="83">
                  <c:v>0.97769564109100182</c:v>
                </c:pt>
                <c:pt idx="84">
                  <c:v>0.96513737687921197</c:v>
                </c:pt>
                <c:pt idx="85">
                  <c:v>0.98290998478286318</c:v>
                </c:pt>
                <c:pt idx="86">
                  <c:v>0.98143413007226232</c:v>
                </c:pt>
                <c:pt idx="87">
                  <c:v>0.9561757865099767</c:v>
                </c:pt>
                <c:pt idx="88">
                  <c:v>0.96439716312056734</c:v>
                </c:pt>
                <c:pt idx="89">
                  <c:v>0.97334389020849832</c:v>
                </c:pt>
                <c:pt idx="90">
                  <c:v>0.97906755470980023</c:v>
                </c:pt>
                <c:pt idx="91">
                  <c:v>0.9740119112073633</c:v>
                </c:pt>
                <c:pt idx="92">
                  <c:v>0.97215496368038745</c:v>
                </c:pt>
                <c:pt idx="93">
                  <c:v>0.95765472312703581</c:v>
                </c:pt>
                <c:pt idx="94">
                  <c:v>0.96961035053407552</c:v>
                </c:pt>
                <c:pt idx="95">
                  <c:v>0.98445671121441025</c:v>
                </c:pt>
                <c:pt idx="96">
                  <c:v>0.97956800934033861</c:v>
                </c:pt>
                <c:pt idx="97">
                  <c:v>0.96813041562637681</c:v>
                </c:pt>
                <c:pt idx="98">
                  <c:v>0.96429879165140975</c:v>
                </c:pt>
                <c:pt idx="99">
                  <c:v>0.96172602334860346</c:v>
                </c:pt>
                <c:pt idx="100">
                  <c:v>0.97472808701215607</c:v>
                </c:pt>
                <c:pt idx="101">
                  <c:v>0.97611520899192128</c:v>
                </c:pt>
                <c:pt idx="102">
                  <c:v>0.9755330304089479</c:v>
                </c:pt>
                <c:pt idx="103">
                  <c:v>0.96854279105628371</c:v>
                </c:pt>
                <c:pt idx="104">
                  <c:v>0.97932104084094429</c:v>
                </c:pt>
                <c:pt idx="105">
                  <c:v>0.97276581865622958</c:v>
                </c:pt>
                <c:pt idx="106">
                  <c:v>0.97890751757706873</c:v>
                </c:pt>
                <c:pt idx="107">
                  <c:v>0.97712363330529861</c:v>
                </c:pt>
                <c:pt idx="108">
                  <c:v>0.97189349112426038</c:v>
                </c:pt>
                <c:pt idx="109">
                  <c:v>0.96693756926486885</c:v>
                </c:pt>
                <c:pt idx="110">
                  <c:v>0.96998499249624814</c:v>
                </c:pt>
                <c:pt idx="111">
                  <c:v>0.9622014537902388</c:v>
                </c:pt>
                <c:pt idx="112">
                  <c:v>0.97324685853263071</c:v>
                </c:pt>
                <c:pt idx="113">
                  <c:v>0.9792019347037485</c:v>
                </c:pt>
                <c:pt idx="114">
                  <c:v>0.96646090534979423</c:v>
                </c:pt>
                <c:pt idx="115">
                  <c:v>0.97681874229346488</c:v>
                </c:pt>
                <c:pt idx="116">
                  <c:v>0.95447000237135404</c:v>
                </c:pt>
                <c:pt idx="117">
                  <c:v>0.96801218583396798</c:v>
                </c:pt>
                <c:pt idx="118">
                  <c:v>0.96710075394105555</c:v>
                </c:pt>
                <c:pt idx="119">
                  <c:v>0.97392592592592597</c:v>
                </c:pt>
                <c:pt idx="120">
                  <c:v>0.96084407971864005</c:v>
                </c:pt>
                <c:pt idx="121">
                  <c:v>0.97023498694516974</c:v>
                </c:pt>
                <c:pt idx="122">
                  <c:v>0.96624472573839659</c:v>
                </c:pt>
                <c:pt idx="123">
                  <c:v>0.97430083144368862</c:v>
                </c:pt>
                <c:pt idx="124">
                  <c:v>0.95862977602108035</c:v>
                </c:pt>
                <c:pt idx="125">
                  <c:v>0.95152198421645995</c:v>
                </c:pt>
                <c:pt idx="126">
                  <c:v>0.97513421870584915</c:v>
                </c:pt>
                <c:pt idx="127">
                  <c:v>0.96576733391354797</c:v>
                </c:pt>
                <c:pt idx="128">
                  <c:v>0.95925110132158586</c:v>
                </c:pt>
                <c:pt idx="129">
                  <c:v>0.97489928726371244</c:v>
                </c:pt>
                <c:pt idx="130">
                  <c:v>0.95444505797901713</c:v>
                </c:pt>
                <c:pt idx="131">
                  <c:v>0.97417181358787197</c:v>
                </c:pt>
                <c:pt idx="132">
                  <c:v>0.96371882086167804</c:v>
                </c:pt>
                <c:pt idx="133">
                  <c:v>0.96823457544288327</c:v>
                </c:pt>
                <c:pt idx="134">
                  <c:v>0.97571341833636915</c:v>
                </c:pt>
                <c:pt idx="135">
                  <c:v>0.96037898363479757</c:v>
                </c:pt>
                <c:pt idx="136">
                  <c:v>0.96232748974263338</c:v>
                </c:pt>
                <c:pt idx="137">
                  <c:v>0.97075208913649025</c:v>
                </c:pt>
                <c:pt idx="138">
                  <c:v>0.97134083930399184</c:v>
                </c:pt>
                <c:pt idx="139">
                  <c:v>0.955991875423155</c:v>
                </c:pt>
                <c:pt idx="140">
                  <c:v>0.95321173671689141</c:v>
                </c:pt>
                <c:pt idx="141">
                  <c:v>0.96944937833037303</c:v>
                </c:pt>
                <c:pt idx="142">
                  <c:v>0.96880602366439583</c:v>
                </c:pt>
                <c:pt idx="143">
                  <c:v>0.95409334353481257</c:v>
                </c:pt>
                <c:pt idx="144">
                  <c:v>0.9619131975199291</c:v>
                </c:pt>
                <c:pt idx="145">
                  <c:v>0.95377969762419001</c:v>
                </c:pt>
                <c:pt idx="146">
                  <c:v>0.96284829721362231</c:v>
                </c:pt>
                <c:pt idx="147">
                  <c:v>0.96289592760180998</c:v>
                </c:pt>
                <c:pt idx="148">
                  <c:v>0.97367035281727221</c:v>
                </c:pt>
                <c:pt idx="149">
                  <c:v>0.91588785046728971</c:v>
                </c:pt>
                <c:pt idx="150">
                  <c:v>0.97099948213360954</c:v>
                </c:pt>
                <c:pt idx="151">
                  <c:v>0.97154681841696844</c:v>
                </c:pt>
                <c:pt idx="152">
                  <c:v>0.95204949729311683</c:v>
                </c:pt>
                <c:pt idx="153">
                  <c:v>0.97550306211723536</c:v>
                </c:pt>
                <c:pt idx="154">
                  <c:v>0.96543001686340646</c:v>
                </c:pt>
                <c:pt idx="155">
                  <c:v>0.94926979246733278</c:v>
                </c:pt>
                <c:pt idx="156">
                  <c:v>0.94574468085106378</c:v>
                </c:pt>
                <c:pt idx="157">
                  <c:v>0.9718181818181818</c:v>
                </c:pt>
                <c:pt idx="158">
                  <c:v>0.9098805646036916</c:v>
                </c:pt>
              </c:numCache>
            </c:numRef>
          </c:val>
          <c:smooth val="0"/>
        </c:ser>
        <c:dLbls>
          <c:showLegendKey val="0"/>
          <c:showVal val="0"/>
          <c:showCatName val="0"/>
          <c:showSerName val="0"/>
          <c:showPercent val="0"/>
          <c:showBubbleSize val="0"/>
        </c:dLbls>
        <c:smooth val="0"/>
        <c:axId val="450032592"/>
        <c:axId val="450040992"/>
      </c:lineChart>
      <c:catAx>
        <c:axId val="450032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040992"/>
        <c:crosses val="autoZero"/>
        <c:auto val="1"/>
        <c:lblAlgn val="ctr"/>
        <c:lblOffset val="100"/>
        <c:noMultiLvlLbl val="0"/>
      </c:catAx>
      <c:valAx>
        <c:axId val="450040992"/>
        <c:scaling>
          <c:orientation val="minMax"/>
          <c:min val="0.88000000000000012"/>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0325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LG/G Race Dropoff vs % of Dems</a:t>
            </a:r>
          </a:p>
          <a:p>
            <a:pPr>
              <a:defRPr/>
            </a:pPr>
            <a:r>
              <a:rPr lang="en-US"/>
              <a:t>(bubble size = district</a:t>
            </a:r>
            <a:r>
              <a:rPr lang="en-US" baseline="0"/>
              <a:t> size)</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bubbleChart>
        <c:varyColors val="0"/>
        <c:ser>
          <c:idx val="0"/>
          <c:order val="0"/>
          <c:tx>
            <c:v>Unexpected Dropoff vs % of Dems</c:v>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5400" cap="flat" cmpd="sng" algn="ctr">
              <a:noFill/>
              <a:round/>
            </a:ln>
            <a:effectLst/>
          </c:spPr>
          <c:invertIfNegative val="0"/>
          <c:trendline>
            <c:spPr>
              <a:ln w="9525" cap="rnd">
                <a:solidFill>
                  <a:schemeClr val="accent1"/>
                </a:solidFill>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rendlineLbl>
          </c:trendline>
          <c:xVal>
            <c:numRef>
              <c:f>'3 - LG'!$P$5:$P$163</c:f>
              <c:numCache>
                <c:formatCode>0.0%</c:formatCode>
                <c:ptCount val="159"/>
                <c:pt idx="0">
                  <c:v>0.72344898864526608</c:v>
                </c:pt>
                <c:pt idx="1">
                  <c:v>0.56553452009729521</c:v>
                </c:pt>
                <c:pt idx="2">
                  <c:v>0.83469068654253842</c:v>
                </c:pt>
                <c:pt idx="3">
                  <c:v>0.54124253561418023</c:v>
                </c:pt>
                <c:pt idx="4">
                  <c:v>0.58969703408245855</c:v>
                </c:pt>
                <c:pt idx="5">
                  <c:v>0.87809612631761591</c:v>
                </c:pt>
                <c:pt idx="6">
                  <c:v>0.2635723750364154</c:v>
                </c:pt>
                <c:pt idx="7">
                  <c:v>0.57311430832606181</c:v>
                </c:pt>
                <c:pt idx="8">
                  <c:v>0.27966301528435766</c:v>
                </c:pt>
                <c:pt idx="9">
                  <c:v>0.67751407597462765</c:v>
                </c:pt>
                <c:pt idx="10">
                  <c:v>0.25497730172388217</c:v>
                </c:pt>
                <c:pt idx="11">
                  <c:v>0.60788342394740169</c:v>
                </c:pt>
                <c:pt idx="12">
                  <c:v>0.61072299479338299</c:v>
                </c:pt>
                <c:pt idx="13">
                  <c:v>0.32556887692684122</c:v>
                </c:pt>
                <c:pt idx="14">
                  <c:v>0.32486939027160333</c:v>
                </c:pt>
                <c:pt idx="15">
                  <c:v>0.41123041599135601</c:v>
                </c:pt>
                <c:pt idx="16">
                  <c:v>0.29116082037505814</c:v>
                </c:pt>
                <c:pt idx="17">
                  <c:v>0.59819020903085696</c:v>
                </c:pt>
                <c:pt idx="18">
                  <c:v>0.42753198386151248</c:v>
                </c:pt>
                <c:pt idx="19">
                  <c:v>0.29108811509690991</c:v>
                </c:pt>
                <c:pt idx="20">
                  <c:v>0.70266962265022403</c:v>
                </c:pt>
                <c:pt idx="21">
                  <c:v>0.54268561229456902</c:v>
                </c:pt>
                <c:pt idx="22">
                  <c:v>0.42021648532990241</c:v>
                </c:pt>
                <c:pt idx="23">
                  <c:v>0.22816456543269359</c:v>
                </c:pt>
                <c:pt idx="24">
                  <c:v>0.22434472418962934</c:v>
                </c:pt>
                <c:pt idx="25">
                  <c:v>0.67453280589278408</c:v>
                </c:pt>
                <c:pt idx="26">
                  <c:v>0.69944311853619734</c:v>
                </c:pt>
                <c:pt idx="27">
                  <c:v>0.35640774320019603</c:v>
                </c:pt>
                <c:pt idx="28">
                  <c:v>0.27836376821148395</c:v>
                </c:pt>
                <c:pt idx="29">
                  <c:v>0.25177887246852765</c:v>
                </c:pt>
                <c:pt idx="30">
                  <c:v>0.26797672631463387</c:v>
                </c:pt>
                <c:pt idx="31">
                  <c:v>0.17376110636083125</c:v>
                </c:pt>
                <c:pt idx="32">
                  <c:v>0.37916205922103452</c:v>
                </c:pt>
                <c:pt idx="33">
                  <c:v>0.19319808064651905</c:v>
                </c:pt>
                <c:pt idx="34">
                  <c:v>0.36439640248279359</c:v>
                </c:pt>
                <c:pt idx="35">
                  <c:v>0.3854807008740016</c:v>
                </c:pt>
                <c:pt idx="36">
                  <c:v>0.17859469520707305</c:v>
                </c:pt>
                <c:pt idx="37">
                  <c:v>0.22014462367891832</c:v>
                </c:pt>
                <c:pt idx="38">
                  <c:v>0.33567786179004749</c:v>
                </c:pt>
                <c:pt idx="39">
                  <c:v>0.6309213951067153</c:v>
                </c:pt>
                <c:pt idx="40">
                  <c:v>0.17108514940462818</c:v>
                </c:pt>
                <c:pt idx="41">
                  <c:v>0.33637610806247364</c:v>
                </c:pt>
                <c:pt idx="42">
                  <c:v>0.38285780561354676</c:v>
                </c:pt>
                <c:pt idx="43">
                  <c:v>0.28996336290011571</c:v>
                </c:pt>
                <c:pt idx="44">
                  <c:v>0.28782115448782114</c:v>
                </c:pt>
                <c:pt idx="45">
                  <c:v>0.15593548387096773</c:v>
                </c:pt>
                <c:pt idx="46">
                  <c:v>0.49840112560757227</c:v>
                </c:pt>
                <c:pt idx="47">
                  <c:v>0.25153259101713998</c:v>
                </c:pt>
                <c:pt idx="48">
                  <c:v>0.29766693483507645</c:v>
                </c:pt>
                <c:pt idx="49">
                  <c:v>0.23559361258967831</c:v>
                </c:pt>
                <c:pt idx="50">
                  <c:v>0.28775267538644472</c:v>
                </c:pt>
                <c:pt idx="51">
                  <c:v>0.14226912138901363</c:v>
                </c:pt>
                <c:pt idx="52">
                  <c:v>0.24758391737366287</c:v>
                </c:pt>
                <c:pt idx="53">
                  <c:v>0.20122852033278904</c:v>
                </c:pt>
                <c:pt idx="54">
                  <c:v>0.19276691469112303</c:v>
                </c:pt>
                <c:pt idx="55">
                  <c:v>0.13425299792624651</c:v>
                </c:pt>
                <c:pt idx="56">
                  <c:v>0.15323741007194244</c:v>
                </c:pt>
                <c:pt idx="57">
                  <c:v>0.27175761323233882</c:v>
                </c:pt>
                <c:pt idx="58">
                  <c:v>0.27841321713870731</c:v>
                </c:pt>
                <c:pt idx="59">
                  <c:v>0.13116311199378292</c:v>
                </c:pt>
                <c:pt idx="60">
                  <c:v>0.31653404067197172</c:v>
                </c:pt>
                <c:pt idx="61">
                  <c:v>0.14398111723052714</c:v>
                </c:pt>
                <c:pt idx="62">
                  <c:v>0.20668433199418754</c:v>
                </c:pt>
                <c:pt idx="63">
                  <c:v>0.11516296646197449</c:v>
                </c:pt>
                <c:pt idx="64">
                  <c:v>0.15608933839022335</c:v>
                </c:pt>
                <c:pt idx="65">
                  <c:v>0.16125869138883936</c:v>
                </c:pt>
                <c:pt idx="66">
                  <c:v>0.1862000660283922</c:v>
                </c:pt>
                <c:pt idx="67">
                  <c:v>0.47544279559597896</c:v>
                </c:pt>
                <c:pt idx="68">
                  <c:v>0.50776809397499056</c:v>
                </c:pt>
                <c:pt idx="69">
                  <c:v>0.32579485238455713</c:v>
                </c:pt>
                <c:pt idx="70">
                  <c:v>0.2484198645598194</c:v>
                </c:pt>
                <c:pt idx="71">
                  <c:v>0.19149146184976804</c:v>
                </c:pt>
                <c:pt idx="72">
                  <c:v>0.2765429312873745</c:v>
                </c:pt>
                <c:pt idx="73">
                  <c:v>0.39525475617756395</c:v>
                </c:pt>
                <c:pt idx="74">
                  <c:v>0.22635626688838079</c:v>
                </c:pt>
                <c:pt idx="75">
                  <c:v>0.48950808393532852</c:v>
                </c:pt>
                <c:pt idx="76">
                  <c:v>0.40473988439306358</c:v>
                </c:pt>
                <c:pt idx="77">
                  <c:v>0.38978616924476794</c:v>
                </c:pt>
                <c:pt idx="78">
                  <c:v>0.27627209426888055</c:v>
                </c:pt>
                <c:pt idx="79">
                  <c:v>0.32305854241338111</c:v>
                </c:pt>
                <c:pt idx="80">
                  <c:v>0.43527833668678739</c:v>
                </c:pt>
                <c:pt idx="81">
                  <c:v>0.27987026574597196</c:v>
                </c:pt>
                <c:pt idx="82">
                  <c:v>0.12714776632302405</c:v>
                </c:pt>
                <c:pt idx="83">
                  <c:v>0.24139689013510068</c:v>
                </c:pt>
                <c:pt idx="84">
                  <c:v>0.29523068947641262</c:v>
                </c:pt>
                <c:pt idx="85">
                  <c:v>0.13625190214210464</c:v>
                </c:pt>
                <c:pt idx="86">
                  <c:v>0.34385769872151195</c:v>
                </c:pt>
                <c:pt idx="87">
                  <c:v>0.4911249846982495</c:v>
                </c:pt>
                <c:pt idx="88">
                  <c:v>0.36553191489361703</c:v>
                </c:pt>
                <c:pt idx="89">
                  <c:v>0.18844022169437846</c:v>
                </c:pt>
                <c:pt idx="90">
                  <c:v>0.29835530787005571</c:v>
                </c:pt>
                <c:pt idx="91">
                  <c:v>0.29696805630752571</c:v>
                </c:pt>
                <c:pt idx="92">
                  <c:v>0.19437718590260963</c:v>
                </c:pt>
                <c:pt idx="93">
                  <c:v>0.25732899022801303</c:v>
                </c:pt>
                <c:pt idx="94">
                  <c:v>0.23123213479765309</c:v>
                </c:pt>
                <c:pt idx="95">
                  <c:v>0.10720511330621732</c:v>
                </c:pt>
                <c:pt idx="96">
                  <c:v>9.4133099824868657E-2</c:v>
                </c:pt>
                <c:pt idx="97">
                  <c:v>0.19944191511235129</c:v>
                </c:pt>
                <c:pt idx="98">
                  <c:v>0.1618454778469425</c:v>
                </c:pt>
                <c:pt idx="99">
                  <c:v>0.52667356287867595</c:v>
                </c:pt>
                <c:pt idx="100">
                  <c:v>0.14395393474088292</c:v>
                </c:pt>
                <c:pt idx="101">
                  <c:v>8.0962416578854932E-2</c:v>
                </c:pt>
                <c:pt idx="102">
                  <c:v>0.3823837818944425</c:v>
                </c:pt>
                <c:pt idx="103">
                  <c:v>0.28481110254433306</c:v>
                </c:pt>
                <c:pt idx="104">
                  <c:v>0.28726520765121488</c:v>
                </c:pt>
                <c:pt idx="105">
                  <c:v>0.17367906066536204</c:v>
                </c:pt>
                <c:pt idx="106">
                  <c:v>0.35749053542455383</c:v>
                </c:pt>
                <c:pt idx="107">
                  <c:v>0.24962153069806561</c:v>
                </c:pt>
                <c:pt idx="108">
                  <c:v>0.39959319526627218</c:v>
                </c:pt>
                <c:pt idx="109">
                  <c:v>0.39360916143332103</c:v>
                </c:pt>
                <c:pt idx="110">
                  <c:v>0.34292146073036517</c:v>
                </c:pt>
                <c:pt idx="111">
                  <c:v>0.16905503634475597</c:v>
                </c:pt>
                <c:pt idx="112">
                  <c:v>0.26388325901905146</c:v>
                </c:pt>
                <c:pt idx="113">
                  <c:v>0.44498186215235791</c:v>
                </c:pt>
                <c:pt idx="114">
                  <c:v>0.20617283950617285</c:v>
                </c:pt>
                <c:pt idx="115">
                  <c:v>0.16128236744759555</c:v>
                </c:pt>
                <c:pt idx="116">
                  <c:v>0.62888309224567229</c:v>
                </c:pt>
                <c:pt idx="117">
                  <c:v>0.53947702462553948</c:v>
                </c:pt>
                <c:pt idx="118">
                  <c:v>0.4053004340872744</c:v>
                </c:pt>
                <c:pt idx="119">
                  <c:v>0.24355555555555555</c:v>
                </c:pt>
                <c:pt idx="120">
                  <c:v>0.44009378663540444</c:v>
                </c:pt>
                <c:pt idx="121">
                  <c:v>0.12767624020887727</c:v>
                </c:pt>
                <c:pt idx="122">
                  <c:v>0.46835443037974683</c:v>
                </c:pt>
                <c:pt idx="123">
                  <c:v>0.29931972789115646</c:v>
                </c:pt>
                <c:pt idx="124">
                  <c:v>0.46956521739130436</c:v>
                </c:pt>
                <c:pt idx="125">
                  <c:v>0.75140924464487036</c:v>
                </c:pt>
                <c:pt idx="126">
                  <c:v>0.27211076575303761</c:v>
                </c:pt>
                <c:pt idx="127">
                  <c:v>0.3017116333043226</c:v>
                </c:pt>
                <c:pt idx="128">
                  <c:v>0.32791850220264318</c:v>
                </c:pt>
                <c:pt idx="129">
                  <c:v>0.32878834831112486</c:v>
                </c:pt>
                <c:pt idx="130">
                  <c:v>0.29790171176145774</c:v>
                </c:pt>
                <c:pt idx="131">
                  <c:v>0.23891072431218416</c:v>
                </c:pt>
                <c:pt idx="132">
                  <c:v>0.23270975056689341</c:v>
                </c:pt>
                <c:pt idx="133">
                  <c:v>0.36652412950519242</c:v>
                </c:pt>
                <c:pt idx="134">
                  <c:v>0.36581663630843958</c:v>
                </c:pt>
                <c:pt idx="135">
                  <c:v>0.27217915590008612</c:v>
                </c:pt>
                <c:pt idx="136">
                  <c:v>0.28422230511003355</c:v>
                </c:pt>
                <c:pt idx="137">
                  <c:v>0.34958217270194986</c:v>
                </c:pt>
                <c:pt idx="138">
                  <c:v>0.35380416240191059</c:v>
                </c:pt>
                <c:pt idx="139">
                  <c:v>0.59749492213947186</c:v>
                </c:pt>
                <c:pt idx="140">
                  <c:v>0.25257731958762886</c:v>
                </c:pt>
                <c:pt idx="141">
                  <c:v>0.26465364120781526</c:v>
                </c:pt>
                <c:pt idx="142">
                  <c:v>0.54428110433847254</c:v>
                </c:pt>
                <c:pt idx="143">
                  <c:v>0.30833970925784238</c:v>
                </c:pt>
                <c:pt idx="144">
                  <c:v>0.23649247121346323</c:v>
                </c:pt>
                <c:pt idx="145">
                  <c:v>0.21684665226781857</c:v>
                </c:pt>
                <c:pt idx="146">
                  <c:v>0.53073861123396726</c:v>
                </c:pt>
                <c:pt idx="147">
                  <c:v>0.44705882352941179</c:v>
                </c:pt>
                <c:pt idx="148">
                  <c:v>0.57082675092153767</c:v>
                </c:pt>
                <c:pt idx="149">
                  <c:v>0.57888949972512371</c:v>
                </c:pt>
                <c:pt idx="150">
                  <c:v>0.28741584671154841</c:v>
                </c:pt>
                <c:pt idx="151">
                  <c:v>0.18261769270563891</c:v>
                </c:pt>
                <c:pt idx="152">
                  <c:v>0.4137664346481052</c:v>
                </c:pt>
                <c:pt idx="153">
                  <c:v>0.11023622047244094</c:v>
                </c:pt>
                <c:pt idx="154">
                  <c:v>0.54131534569983142</c:v>
                </c:pt>
                <c:pt idx="155">
                  <c:v>8.2244427363566491E-2</c:v>
                </c:pt>
                <c:pt idx="156">
                  <c:v>0.43617021276595747</c:v>
                </c:pt>
                <c:pt idx="157">
                  <c:v>0.4</c:v>
                </c:pt>
                <c:pt idx="158">
                  <c:v>0.61672095548317052</c:v>
                </c:pt>
              </c:numCache>
            </c:numRef>
          </c:xVal>
          <c:yVal>
            <c:numRef>
              <c:f>'3 - LG'!$Q$5:$Q$163</c:f>
              <c:numCache>
                <c:formatCode>0.0%</c:formatCode>
                <c:ptCount val="159"/>
                <c:pt idx="0">
                  <c:v>0.96162232059425934</c:v>
                </c:pt>
                <c:pt idx="1">
                  <c:v>0.96285699769463795</c:v>
                </c:pt>
                <c:pt idx="2">
                  <c:v>0.95904598373734173</c:v>
                </c:pt>
                <c:pt idx="3">
                  <c:v>0.97448478900883218</c:v>
                </c:pt>
                <c:pt idx="4">
                  <c:v>0.95353621200853755</c:v>
                </c:pt>
                <c:pt idx="5">
                  <c:v>0.94864009022686857</c:v>
                </c:pt>
                <c:pt idx="6">
                  <c:v>0.97378090610933077</c:v>
                </c:pt>
                <c:pt idx="7">
                  <c:v>0.95843056880212663</c:v>
                </c:pt>
                <c:pt idx="8">
                  <c:v>0.97867049668803185</c:v>
                </c:pt>
                <c:pt idx="9">
                  <c:v>0.94962582852255717</c:v>
                </c:pt>
                <c:pt idx="10">
                  <c:v>0.96485476070379494</c:v>
                </c:pt>
                <c:pt idx="11">
                  <c:v>0.93529523327854347</c:v>
                </c:pt>
                <c:pt idx="12">
                  <c:v>0.94969682989520865</c:v>
                </c:pt>
                <c:pt idx="13">
                  <c:v>0.96682162955713236</c:v>
                </c:pt>
                <c:pt idx="14">
                  <c:v>0.96828049453223874</c:v>
                </c:pt>
                <c:pt idx="15">
                  <c:v>0.96059562398703402</c:v>
                </c:pt>
                <c:pt idx="16">
                  <c:v>0.9667820426719016</c:v>
                </c:pt>
                <c:pt idx="17">
                  <c:v>0.96572255904443038</c:v>
                </c:pt>
                <c:pt idx="18">
                  <c:v>0.97287837511638331</c:v>
                </c:pt>
                <c:pt idx="19">
                  <c:v>0.96298066582224029</c:v>
                </c:pt>
                <c:pt idx="20">
                  <c:v>0.96175696272689482</c:v>
                </c:pt>
                <c:pt idx="21">
                  <c:v>0.95600472868037367</c:v>
                </c:pt>
                <c:pt idx="22">
                  <c:v>0.95544429838055545</c:v>
                </c:pt>
                <c:pt idx="23">
                  <c:v>0.98717845766749646</c:v>
                </c:pt>
                <c:pt idx="24">
                  <c:v>0.96264798635165172</c:v>
                </c:pt>
                <c:pt idx="25">
                  <c:v>0.96216068749147454</c:v>
                </c:pt>
                <c:pt idx="26">
                  <c:v>0.93492442322991254</c:v>
                </c:pt>
                <c:pt idx="27">
                  <c:v>0.9575165400637099</c:v>
                </c:pt>
                <c:pt idx="28">
                  <c:v>0.95935790098226648</c:v>
                </c:pt>
                <c:pt idx="29">
                  <c:v>0.96132092683816817</c:v>
                </c:pt>
                <c:pt idx="30">
                  <c:v>0.94547517107622503</c:v>
                </c:pt>
                <c:pt idx="31">
                  <c:v>0.96639280270642036</c:v>
                </c:pt>
                <c:pt idx="32">
                  <c:v>0.95261498136544209</c:v>
                </c:pt>
                <c:pt idx="33">
                  <c:v>0.96253893425372505</c:v>
                </c:pt>
                <c:pt idx="34">
                  <c:v>0.95802896592492504</c:v>
                </c:pt>
                <c:pt idx="35">
                  <c:v>0.95207627650232096</c:v>
                </c:pt>
                <c:pt idx="36">
                  <c:v>0.94797580269892978</c:v>
                </c:pt>
                <c:pt idx="37">
                  <c:v>0.95930854477771599</c:v>
                </c:pt>
                <c:pt idx="38">
                  <c:v>0.9630150635953344</c:v>
                </c:pt>
                <c:pt idx="39">
                  <c:v>0.95783446121811555</c:v>
                </c:pt>
                <c:pt idx="40">
                  <c:v>0.96292967872388224</c:v>
                </c:pt>
                <c:pt idx="41">
                  <c:v>0.94480793583790634</c:v>
                </c:pt>
                <c:pt idx="42">
                  <c:v>0.94577824170726055</c:v>
                </c:pt>
                <c:pt idx="43">
                  <c:v>0.9755591978403394</c:v>
                </c:pt>
                <c:pt idx="44">
                  <c:v>0.96376376376376371</c:v>
                </c:pt>
                <c:pt idx="45">
                  <c:v>0.96593548387096773</c:v>
                </c:pt>
                <c:pt idx="46">
                  <c:v>0.94295216167817852</c:v>
                </c:pt>
                <c:pt idx="47">
                  <c:v>0.96002752408357317</c:v>
                </c:pt>
                <c:pt idx="48">
                  <c:v>0.94339208659401741</c:v>
                </c:pt>
                <c:pt idx="49">
                  <c:v>0.93682018051376992</c:v>
                </c:pt>
                <c:pt idx="50">
                  <c:v>0.92619896948077685</c:v>
                </c:pt>
                <c:pt idx="51">
                  <c:v>0.96624756772938181</c:v>
                </c:pt>
                <c:pt idx="52">
                  <c:v>0.96045739579490963</c:v>
                </c:pt>
                <c:pt idx="53">
                  <c:v>0.94759349972785945</c:v>
                </c:pt>
                <c:pt idx="54">
                  <c:v>0.97196746842014192</c:v>
                </c:pt>
                <c:pt idx="55">
                  <c:v>0.94500045081597694</c:v>
                </c:pt>
                <c:pt idx="56">
                  <c:v>0.9627498001598721</c:v>
                </c:pt>
                <c:pt idx="57">
                  <c:v>0.95231102179625904</c:v>
                </c:pt>
                <c:pt idx="58">
                  <c:v>0.95261437908496727</c:v>
                </c:pt>
                <c:pt idx="59">
                  <c:v>0.96831016319834207</c:v>
                </c:pt>
                <c:pt idx="60">
                  <c:v>0.96029258098223613</c:v>
                </c:pt>
                <c:pt idx="61">
                  <c:v>0.97298714922633101</c:v>
                </c:pt>
                <c:pt idx="62">
                  <c:v>0.9558936661253099</c:v>
                </c:pt>
                <c:pt idx="63">
                  <c:v>0.96343882853093998</c:v>
                </c:pt>
                <c:pt idx="64">
                  <c:v>0.96578171091445431</c:v>
                </c:pt>
                <c:pt idx="65">
                  <c:v>0.95623105722945267</c:v>
                </c:pt>
                <c:pt idx="66">
                  <c:v>0.96445471552767692</c:v>
                </c:pt>
                <c:pt idx="67">
                  <c:v>0.94992819530876016</c:v>
                </c:pt>
                <c:pt idx="68">
                  <c:v>0.95017051913603634</c:v>
                </c:pt>
                <c:pt idx="69">
                  <c:v>0.9475775927327782</c:v>
                </c:pt>
                <c:pt idx="70">
                  <c:v>0.95620767494356662</c:v>
                </c:pt>
                <c:pt idx="71">
                  <c:v>0.9574573092488402</c:v>
                </c:pt>
                <c:pt idx="72">
                  <c:v>0.95994584226559854</c:v>
                </c:pt>
                <c:pt idx="73">
                  <c:v>0.94533129236824842</c:v>
                </c:pt>
                <c:pt idx="74">
                  <c:v>0.9526086052795677</c:v>
                </c:pt>
                <c:pt idx="75">
                  <c:v>0.94461644306845549</c:v>
                </c:pt>
                <c:pt idx="76">
                  <c:v>0.94265895953757228</c:v>
                </c:pt>
                <c:pt idx="77">
                  <c:v>0.94722474977252047</c:v>
                </c:pt>
                <c:pt idx="78">
                  <c:v>0.96797000535618638</c:v>
                </c:pt>
                <c:pt idx="79">
                  <c:v>0.95436081242532855</c:v>
                </c:pt>
                <c:pt idx="80">
                  <c:v>0.93078470824949699</c:v>
                </c:pt>
                <c:pt idx="81">
                  <c:v>0.95835948943293581</c:v>
                </c:pt>
                <c:pt idx="82">
                  <c:v>0.95630829651448213</c:v>
                </c:pt>
                <c:pt idx="83">
                  <c:v>0.94659699209788428</c:v>
                </c:pt>
                <c:pt idx="84">
                  <c:v>0.93740279937791604</c:v>
                </c:pt>
                <c:pt idx="85">
                  <c:v>0.96944867142689917</c:v>
                </c:pt>
                <c:pt idx="86">
                  <c:v>0.95742078932740415</c:v>
                </c:pt>
                <c:pt idx="87">
                  <c:v>0.93132574366507526</c:v>
                </c:pt>
                <c:pt idx="88">
                  <c:v>0.9381560283687943</c:v>
                </c:pt>
                <c:pt idx="89">
                  <c:v>0.96714172604908943</c:v>
                </c:pt>
                <c:pt idx="90">
                  <c:v>0.94454261247791216</c:v>
                </c:pt>
                <c:pt idx="91">
                  <c:v>0.95059556036816462</c:v>
                </c:pt>
                <c:pt idx="92">
                  <c:v>0.95789615281140705</c:v>
                </c:pt>
                <c:pt idx="93">
                  <c:v>0.9324458292026625</c:v>
                </c:pt>
                <c:pt idx="94">
                  <c:v>0.94192868963442156</c:v>
                </c:pt>
                <c:pt idx="95">
                  <c:v>0.95729227193492161</c:v>
                </c:pt>
                <c:pt idx="96">
                  <c:v>0.96803852889667252</c:v>
                </c:pt>
                <c:pt idx="97">
                  <c:v>0.93787634013805254</c:v>
                </c:pt>
                <c:pt idx="98">
                  <c:v>0.95367997070670085</c:v>
                </c:pt>
                <c:pt idx="99">
                  <c:v>0.92020097532141276</c:v>
                </c:pt>
                <c:pt idx="100">
                  <c:v>0.94865642994241839</c:v>
                </c:pt>
                <c:pt idx="101">
                  <c:v>0.94871794871794868</c:v>
                </c:pt>
                <c:pt idx="102">
                  <c:v>0.93848304788535475</c:v>
                </c:pt>
                <c:pt idx="103">
                  <c:v>0.95497301464919049</c:v>
                </c:pt>
                <c:pt idx="104">
                  <c:v>0.95088747199724277</c:v>
                </c:pt>
                <c:pt idx="105">
                  <c:v>0.96363339856490537</c:v>
                </c:pt>
                <c:pt idx="106">
                  <c:v>0.93960699477194876</c:v>
                </c:pt>
                <c:pt idx="107">
                  <c:v>0.96164844407064765</c:v>
                </c:pt>
                <c:pt idx="108">
                  <c:v>0.9474852071005917</c:v>
                </c:pt>
                <c:pt idx="109">
                  <c:v>0.9373845585519025</c:v>
                </c:pt>
                <c:pt idx="110">
                  <c:v>0.95122561280640316</c:v>
                </c:pt>
                <c:pt idx="111">
                  <c:v>0.95825545171339566</c:v>
                </c:pt>
                <c:pt idx="112">
                  <c:v>0.94669639237940817</c:v>
                </c:pt>
                <c:pt idx="113">
                  <c:v>0.9535671100362757</c:v>
                </c:pt>
                <c:pt idx="114">
                  <c:v>0.95596707818930038</c:v>
                </c:pt>
                <c:pt idx="115">
                  <c:v>0.96078914919852032</c:v>
                </c:pt>
                <c:pt idx="116">
                  <c:v>0.92079677495850132</c:v>
                </c:pt>
                <c:pt idx="117">
                  <c:v>0.93932470170093929</c:v>
                </c:pt>
                <c:pt idx="118">
                  <c:v>0.9374000456933973</c:v>
                </c:pt>
                <c:pt idx="119">
                  <c:v>0.94399999999999995</c:v>
                </c:pt>
                <c:pt idx="120">
                  <c:v>0.93411488862837044</c:v>
                </c:pt>
                <c:pt idx="121">
                  <c:v>0.93629242819843339</c:v>
                </c:pt>
                <c:pt idx="122">
                  <c:v>0.92009493670886078</c:v>
                </c:pt>
                <c:pt idx="123">
                  <c:v>0.95464852607709749</c:v>
                </c:pt>
                <c:pt idx="124">
                  <c:v>0.91752305665349143</c:v>
                </c:pt>
                <c:pt idx="125">
                  <c:v>0.91206313416009022</c:v>
                </c:pt>
                <c:pt idx="126">
                  <c:v>0.94885560892907606</c:v>
                </c:pt>
                <c:pt idx="127">
                  <c:v>0.93530606324340004</c:v>
                </c:pt>
                <c:pt idx="128">
                  <c:v>0.93529735682819382</c:v>
                </c:pt>
                <c:pt idx="129">
                  <c:v>0.95103811589711806</c:v>
                </c:pt>
                <c:pt idx="130">
                  <c:v>0.92904472667034788</c:v>
                </c:pt>
                <c:pt idx="131">
                  <c:v>0.95564289724873663</c:v>
                </c:pt>
                <c:pt idx="132">
                  <c:v>0.96626984126984128</c:v>
                </c:pt>
                <c:pt idx="133">
                  <c:v>0.91783750763591931</c:v>
                </c:pt>
                <c:pt idx="134">
                  <c:v>0.94019429265330901</c:v>
                </c:pt>
                <c:pt idx="135">
                  <c:v>0.93453919035314381</c:v>
                </c:pt>
                <c:pt idx="136">
                  <c:v>0.92801193584483399</c:v>
                </c:pt>
                <c:pt idx="137">
                  <c:v>0.94254874651810583</c:v>
                </c:pt>
                <c:pt idx="138">
                  <c:v>0.92528147389969295</c:v>
                </c:pt>
                <c:pt idx="139">
                  <c:v>0.91604603926878814</c:v>
                </c:pt>
                <c:pt idx="140">
                  <c:v>0.9135606661379857</c:v>
                </c:pt>
                <c:pt idx="141">
                  <c:v>0.94174067495559499</c:v>
                </c:pt>
                <c:pt idx="142">
                  <c:v>0.92147723198278952</c:v>
                </c:pt>
                <c:pt idx="143">
                  <c:v>0.95332823259372612</c:v>
                </c:pt>
                <c:pt idx="144">
                  <c:v>0.92781222320637735</c:v>
                </c:pt>
                <c:pt idx="145">
                  <c:v>0.92958963282937368</c:v>
                </c:pt>
                <c:pt idx="146">
                  <c:v>0.93100398053958422</c:v>
                </c:pt>
                <c:pt idx="147">
                  <c:v>0.94117647058823528</c:v>
                </c:pt>
                <c:pt idx="148">
                  <c:v>0.93891521853607163</c:v>
                </c:pt>
                <c:pt idx="149">
                  <c:v>0.88620120945574488</c:v>
                </c:pt>
                <c:pt idx="150">
                  <c:v>0.93682030036250652</c:v>
                </c:pt>
                <c:pt idx="151">
                  <c:v>0.96223486808070358</c:v>
                </c:pt>
                <c:pt idx="152">
                  <c:v>0.92188708430007738</c:v>
                </c:pt>
                <c:pt idx="153">
                  <c:v>0.93700787401574803</c:v>
                </c:pt>
                <c:pt idx="154">
                  <c:v>0.93676222596964587</c:v>
                </c:pt>
                <c:pt idx="155">
                  <c:v>0.94081475787855495</c:v>
                </c:pt>
                <c:pt idx="156">
                  <c:v>0.8936170212765957</c:v>
                </c:pt>
                <c:pt idx="157">
                  <c:v>0.94363636363636361</c:v>
                </c:pt>
                <c:pt idx="158">
                  <c:v>0.87839305103148746</c:v>
                </c:pt>
              </c:numCache>
            </c:numRef>
          </c:yVal>
          <c:bubbleSize>
            <c:numRef>
              <c:f>'3 - LG'!$B$5:$B$163</c:f>
              <c:numCache>
                <c:formatCode>_(* #,##0_);_(* \(#,##0\);_(* "-"??_);_(@_)</c:formatCode>
                <c:ptCount val="159"/>
                <c:pt idx="0">
                  <c:v>703177</c:v>
                </c:pt>
                <c:pt idx="1">
                  <c:v>525568</c:v>
                </c:pt>
                <c:pt idx="2">
                  <c:v>494731</c:v>
                </c:pt>
                <c:pt idx="3">
                  <c:v>486696</c:v>
                </c:pt>
                <c:pt idx="4">
                  <c:v>188315</c:v>
                </c:pt>
                <c:pt idx="5">
                  <c:v>169574</c:v>
                </c:pt>
                <c:pt idx="6">
                  <c:v>165612</c:v>
                </c:pt>
                <c:pt idx="7">
                  <c:v>154376</c:v>
                </c:pt>
                <c:pt idx="8">
                  <c:v>143680</c:v>
                </c:pt>
                <c:pt idx="9">
                  <c:v>122747</c:v>
                </c:pt>
                <c:pt idx="10">
                  <c:v>114817</c:v>
                </c:pt>
                <c:pt idx="11">
                  <c:v>112540</c:v>
                </c:pt>
                <c:pt idx="12">
                  <c:v>99934</c:v>
                </c:pt>
                <c:pt idx="13">
                  <c:v>98948</c:v>
                </c:pt>
                <c:pt idx="14">
                  <c:v>95779</c:v>
                </c:pt>
                <c:pt idx="15">
                  <c:v>93924</c:v>
                </c:pt>
                <c:pt idx="16">
                  <c:v>91585</c:v>
                </c:pt>
                <c:pt idx="17">
                  <c:v>89305</c:v>
                </c:pt>
                <c:pt idx="18">
                  <c:v>83763</c:v>
                </c:pt>
                <c:pt idx="19">
                  <c:v>72908</c:v>
                </c:pt>
                <c:pt idx="20">
                  <c:v>70597</c:v>
                </c:pt>
                <c:pt idx="21">
                  <c:v>69805</c:v>
                </c:pt>
                <c:pt idx="22">
                  <c:v>67459</c:v>
                </c:pt>
                <c:pt idx="23">
                  <c:v>64074</c:v>
                </c:pt>
                <c:pt idx="24">
                  <c:v>61655</c:v>
                </c:pt>
                <c:pt idx="25">
                  <c:v>58299</c:v>
                </c:pt>
                <c:pt idx="26">
                  <c:v>57817</c:v>
                </c:pt>
                <c:pt idx="27">
                  <c:v>54274</c:v>
                </c:pt>
                <c:pt idx="28">
                  <c:v>52469</c:v>
                </c:pt>
                <c:pt idx="29">
                  <c:v>47514</c:v>
                </c:pt>
                <c:pt idx="30">
                  <c:v>46058</c:v>
                </c:pt>
                <c:pt idx="31">
                  <c:v>42272</c:v>
                </c:pt>
                <c:pt idx="32">
                  <c:v>41325</c:v>
                </c:pt>
                <c:pt idx="33">
                  <c:v>40513</c:v>
                </c:pt>
                <c:pt idx="34">
                  <c:v>39983</c:v>
                </c:pt>
                <c:pt idx="35">
                  <c:v>38876</c:v>
                </c:pt>
                <c:pt idx="36">
                  <c:v>38613</c:v>
                </c:pt>
                <c:pt idx="37">
                  <c:v>38132</c:v>
                </c:pt>
                <c:pt idx="38">
                  <c:v>31632</c:v>
                </c:pt>
                <c:pt idx="39">
                  <c:v>31051</c:v>
                </c:pt>
                <c:pt idx="40">
                  <c:v>30086</c:v>
                </c:pt>
                <c:pt idx="41">
                  <c:v>28805</c:v>
                </c:pt>
                <c:pt idx="42">
                  <c:v>27686</c:v>
                </c:pt>
                <c:pt idx="43">
                  <c:v>27538</c:v>
                </c:pt>
                <c:pt idx="44">
                  <c:v>25712</c:v>
                </c:pt>
                <c:pt idx="45">
                  <c:v>24707</c:v>
                </c:pt>
                <c:pt idx="46">
                  <c:v>23399</c:v>
                </c:pt>
                <c:pt idx="47">
                  <c:v>22877</c:v>
                </c:pt>
                <c:pt idx="48">
                  <c:v>22064</c:v>
                </c:pt>
                <c:pt idx="49">
                  <c:v>21948</c:v>
                </c:pt>
                <c:pt idx="50">
                  <c:v>21900</c:v>
                </c:pt>
                <c:pt idx="51">
                  <c:v>21151</c:v>
                </c:pt>
                <c:pt idx="52">
                  <c:v>21012</c:v>
                </c:pt>
                <c:pt idx="53">
                  <c:v>20970</c:v>
                </c:pt>
                <c:pt idx="54">
                  <c:v>19567</c:v>
                </c:pt>
                <c:pt idx="55">
                  <c:v>19170</c:v>
                </c:pt>
                <c:pt idx="56">
                  <c:v>19069</c:v>
                </c:pt>
                <c:pt idx="57">
                  <c:v>18724</c:v>
                </c:pt>
                <c:pt idx="58">
                  <c:v>18506</c:v>
                </c:pt>
                <c:pt idx="59">
                  <c:v>18278</c:v>
                </c:pt>
                <c:pt idx="60">
                  <c:v>18194</c:v>
                </c:pt>
                <c:pt idx="61">
                  <c:v>18137</c:v>
                </c:pt>
                <c:pt idx="62">
                  <c:v>18018</c:v>
                </c:pt>
                <c:pt idx="63">
                  <c:v>17923</c:v>
                </c:pt>
                <c:pt idx="64">
                  <c:v>17800</c:v>
                </c:pt>
                <c:pt idx="65">
                  <c:v>17200</c:v>
                </c:pt>
                <c:pt idx="66">
                  <c:v>17058</c:v>
                </c:pt>
                <c:pt idx="67">
                  <c:v>16632</c:v>
                </c:pt>
                <c:pt idx="68">
                  <c:v>16395</c:v>
                </c:pt>
                <c:pt idx="69">
                  <c:v>15930</c:v>
                </c:pt>
                <c:pt idx="70">
                  <c:v>15700</c:v>
                </c:pt>
                <c:pt idx="71">
                  <c:v>15675</c:v>
                </c:pt>
                <c:pt idx="72">
                  <c:v>15280</c:v>
                </c:pt>
                <c:pt idx="73">
                  <c:v>15201</c:v>
                </c:pt>
                <c:pt idx="74">
                  <c:v>14706</c:v>
                </c:pt>
                <c:pt idx="75">
                  <c:v>14449</c:v>
                </c:pt>
                <c:pt idx="76">
                  <c:v>13710</c:v>
                </c:pt>
                <c:pt idx="77">
                  <c:v>13587</c:v>
                </c:pt>
                <c:pt idx="78">
                  <c:v>13578</c:v>
                </c:pt>
                <c:pt idx="79">
                  <c:v>13546</c:v>
                </c:pt>
                <c:pt idx="80">
                  <c:v>13324</c:v>
                </c:pt>
                <c:pt idx="81">
                  <c:v>13100</c:v>
                </c:pt>
                <c:pt idx="82">
                  <c:v>13069</c:v>
                </c:pt>
                <c:pt idx="83">
                  <c:v>12645</c:v>
                </c:pt>
                <c:pt idx="84">
                  <c:v>12343</c:v>
                </c:pt>
                <c:pt idx="85">
                  <c:v>12212</c:v>
                </c:pt>
                <c:pt idx="86">
                  <c:v>12081</c:v>
                </c:pt>
                <c:pt idx="87">
                  <c:v>11988</c:v>
                </c:pt>
                <c:pt idx="88">
                  <c:v>11674</c:v>
                </c:pt>
                <c:pt idx="89">
                  <c:v>11513</c:v>
                </c:pt>
                <c:pt idx="90">
                  <c:v>11288</c:v>
                </c:pt>
                <c:pt idx="91">
                  <c:v>11123</c:v>
                </c:pt>
                <c:pt idx="92">
                  <c:v>11099</c:v>
                </c:pt>
                <c:pt idx="93">
                  <c:v>11055</c:v>
                </c:pt>
                <c:pt idx="94">
                  <c:v>11036</c:v>
                </c:pt>
                <c:pt idx="95">
                  <c:v>10855</c:v>
                </c:pt>
                <c:pt idx="96">
                  <c:v>10807</c:v>
                </c:pt>
                <c:pt idx="97">
                  <c:v>10613</c:v>
                </c:pt>
                <c:pt idx="98">
                  <c:v>10496</c:v>
                </c:pt>
                <c:pt idx="99">
                  <c:v>10349</c:v>
                </c:pt>
                <c:pt idx="100">
                  <c:v>10247</c:v>
                </c:pt>
                <c:pt idx="101">
                  <c:v>9984</c:v>
                </c:pt>
                <c:pt idx="102">
                  <c:v>9911</c:v>
                </c:pt>
                <c:pt idx="103">
                  <c:v>9473</c:v>
                </c:pt>
                <c:pt idx="104">
                  <c:v>9423</c:v>
                </c:pt>
                <c:pt idx="105">
                  <c:v>9386</c:v>
                </c:pt>
                <c:pt idx="106">
                  <c:v>9258</c:v>
                </c:pt>
                <c:pt idx="107">
                  <c:v>9030</c:v>
                </c:pt>
                <c:pt idx="108">
                  <c:v>8962</c:v>
                </c:pt>
                <c:pt idx="109">
                  <c:v>8594</c:v>
                </c:pt>
                <c:pt idx="110">
                  <c:v>7606</c:v>
                </c:pt>
                <c:pt idx="111">
                  <c:v>7556</c:v>
                </c:pt>
                <c:pt idx="112">
                  <c:v>7459</c:v>
                </c:pt>
                <c:pt idx="113">
                  <c:v>6992</c:v>
                </c:pt>
                <c:pt idx="114">
                  <c:v>6944</c:v>
                </c:pt>
                <c:pt idx="115">
                  <c:v>6678</c:v>
                </c:pt>
                <c:pt idx="116">
                  <c:v>6569</c:v>
                </c:pt>
                <c:pt idx="117">
                  <c:v>6366</c:v>
                </c:pt>
                <c:pt idx="118">
                  <c:v>6345</c:v>
                </c:pt>
                <c:pt idx="119">
                  <c:v>6072</c:v>
                </c:pt>
                <c:pt idx="120">
                  <c:v>6016</c:v>
                </c:pt>
                <c:pt idx="121">
                  <c:v>6010</c:v>
                </c:pt>
                <c:pt idx="122">
                  <c:v>5849</c:v>
                </c:pt>
                <c:pt idx="123">
                  <c:v>5748</c:v>
                </c:pt>
                <c:pt idx="124">
                  <c:v>5669</c:v>
                </c:pt>
                <c:pt idx="125">
                  <c:v>5601</c:v>
                </c:pt>
                <c:pt idx="126">
                  <c:v>5572</c:v>
                </c:pt>
                <c:pt idx="127">
                  <c:v>5569</c:v>
                </c:pt>
                <c:pt idx="128">
                  <c:v>5525</c:v>
                </c:pt>
                <c:pt idx="129">
                  <c:v>5341</c:v>
                </c:pt>
                <c:pt idx="130">
                  <c:v>5293</c:v>
                </c:pt>
                <c:pt idx="131">
                  <c:v>5277</c:v>
                </c:pt>
                <c:pt idx="132">
                  <c:v>5145</c:v>
                </c:pt>
                <c:pt idx="133">
                  <c:v>5126</c:v>
                </c:pt>
                <c:pt idx="134">
                  <c:v>5068</c:v>
                </c:pt>
                <c:pt idx="135">
                  <c:v>5060</c:v>
                </c:pt>
                <c:pt idx="136">
                  <c:v>5034</c:v>
                </c:pt>
                <c:pt idx="137">
                  <c:v>4677</c:v>
                </c:pt>
                <c:pt idx="138">
                  <c:v>4468</c:v>
                </c:pt>
                <c:pt idx="139">
                  <c:v>4334</c:v>
                </c:pt>
                <c:pt idx="140">
                  <c:v>4252</c:v>
                </c:pt>
                <c:pt idx="141">
                  <c:v>4237</c:v>
                </c:pt>
                <c:pt idx="142">
                  <c:v>4154</c:v>
                </c:pt>
                <c:pt idx="143">
                  <c:v>4025</c:v>
                </c:pt>
                <c:pt idx="144">
                  <c:v>3884</c:v>
                </c:pt>
                <c:pt idx="145">
                  <c:v>3814</c:v>
                </c:pt>
                <c:pt idx="146">
                  <c:v>3519</c:v>
                </c:pt>
                <c:pt idx="147">
                  <c:v>3132</c:v>
                </c:pt>
                <c:pt idx="148">
                  <c:v>2982</c:v>
                </c:pt>
                <c:pt idx="149">
                  <c:v>2917</c:v>
                </c:pt>
                <c:pt idx="150">
                  <c:v>2751</c:v>
                </c:pt>
                <c:pt idx="151">
                  <c:v>2645</c:v>
                </c:pt>
                <c:pt idx="152">
                  <c:v>2232</c:v>
                </c:pt>
                <c:pt idx="153">
                  <c:v>1929</c:v>
                </c:pt>
                <c:pt idx="154">
                  <c:v>1856</c:v>
                </c:pt>
                <c:pt idx="155">
                  <c:v>1837</c:v>
                </c:pt>
                <c:pt idx="156">
                  <c:v>1519</c:v>
                </c:pt>
                <c:pt idx="157">
                  <c:v>1493</c:v>
                </c:pt>
                <c:pt idx="158">
                  <c:v>1211</c:v>
                </c:pt>
              </c:numCache>
            </c:numRef>
          </c:bubbleSize>
          <c:bubble3D val="0"/>
        </c:ser>
        <c:dLbls>
          <c:showLegendKey val="0"/>
          <c:showVal val="0"/>
          <c:showCatName val="0"/>
          <c:showSerName val="0"/>
          <c:showPercent val="0"/>
          <c:showBubbleSize val="0"/>
        </c:dLbls>
        <c:bubbleScale val="100"/>
        <c:showNegBubbles val="0"/>
        <c:axId val="435927664"/>
        <c:axId val="435924864"/>
      </c:bubbleChart>
      <c:valAx>
        <c:axId val="435927664"/>
        <c:scaling>
          <c:orientation val="minMax"/>
          <c:max val="1"/>
          <c:min val="0"/>
        </c:scaling>
        <c:delete val="0"/>
        <c:axPos val="b"/>
        <c:majorGridlines>
          <c:spPr>
            <a:ln w="9525" cap="flat" cmpd="sng" algn="ctr">
              <a:solidFill>
                <a:schemeClr val="dk1">
                  <a:lumMod val="15000"/>
                  <a:lumOff val="85000"/>
                </a:schemeClr>
              </a:solidFill>
              <a:round/>
            </a:ln>
            <a:effectLst/>
          </c:spPr>
        </c:majorGridlines>
        <c:numFmt formatCode="0%" sourceLinked="0"/>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crossAx val="435924864"/>
        <c:crosses val="autoZero"/>
        <c:crossBetween val="midCat"/>
      </c:valAx>
      <c:valAx>
        <c:axId val="435924864"/>
        <c:scaling>
          <c:orientation val="minMax"/>
          <c:max val="1"/>
          <c:min val="0.8600000000000001"/>
        </c:scaling>
        <c:delete val="0"/>
        <c:axPos val="l"/>
        <c:majorGridlines>
          <c:spPr>
            <a:ln w="9525" cap="flat" cmpd="sng" algn="ctr">
              <a:solidFill>
                <a:schemeClr val="dk1">
                  <a:lumMod val="15000"/>
                  <a:lumOff val="85000"/>
                </a:schemeClr>
              </a:solidFill>
              <a:round/>
            </a:ln>
            <a:effectLst/>
          </c:spPr>
        </c:majorGridlines>
        <c:numFmt formatCode="0.0%" sourceLinked="0"/>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crossAx val="435927664"/>
        <c:crosses val="autoZero"/>
        <c:crossBetween val="midCat"/>
      </c:valAx>
      <c:spPr>
        <a:gradFill>
          <a:gsLst>
            <a:gs pos="100000">
              <a:schemeClr val="lt1">
                <a:lumMod val="95000"/>
              </a:schemeClr>
            </a:gs>
            <a:gs pos="0">
              <a:schemeClr val="lt1">
                <a:alpha val="0"/>
              </a:schemeClr>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userShapes r:id="rId3"/>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Duncan</a:t>
            </a:r>
            <a:r>
              <a:rPr lang="en-US" baseline="0"/>
              <a:t>/Amico Dropoff vs %Dems by county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'3 - LG'!$BC$4</c:f>
              <c:strCache>
                <c:ptCount val="1"/>
                <c:pt idx="0">
                  <c:v>Duncan dropoff vs Kemp</c:v>
                </c:pt>
              </c:strCache>
            </c:strRef>
          </c:tx>
          <c:spPr>
            <a:ln w="19050" cap="rnd">
              <a:noFill/>
              <a:round/>
            </a:ln>
            <a:effectLst/>
          </c:spPr>
          <c:marker>
            <c:symbol val="circle"/>
            <c:size val="5"/>
            <c:spPr>
              <a:solidFill>
                <a:srgbClr val="FF0000"/>
              </a:solidFill>
              <a:ln w="9525">
                <a:solidFill>
                  <a:srgbClr val="FF0000"/>
                </a:solidFill>
              </a:ln>
              <a:effectLst/>
            </c:spPr>
          </c:marker>
          <c:trendline>
            <c:spPr>
              <a:ln w="19050" cap="rnd">
                <a:solidFill>
                  <a:srgbClr val="FF0000"/>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'3 - LG'!$BB$5:$BB$163</c:f>
              <c:numCache>
                <c:formatCode>0.0%</c:formatCode>
                <c:ptCount val="159"/>
                <c:pt idx="0">
                  <c:v>0.72344898864526608</c:v>
                </c:pt>
                <c:pt idx="1">
                  <c:v>0.56553452009729521</c:v>
                </c:pt>
                <c:pt idx="2">
                  <c:v>0.83469068654253842</c:v>
                </c:pt>
                <c:pt idx="3">
                  <c:v>0.54124253561418023</c:v>
                </c:pt>
                <c:pt idx="4">
                  <c:v>0.58969703408245855</c:v>
                </c:pt>
                <c:pt idx="5">
                  <c:v>0.87809612631761591</c:v>
                </c:pt>
                <c:pt idx="6">
                  <c:v>0.2635723750364154</c:v>
                </c:pt>
                <c:pt idx="7">
                  <c:v>0.57311430832606181</c:v>
                </c:pt>
                <c:pt idx="8">
                  <c:v>0.27966301528435766</c:v>
                </c:pt>
                <c:pt idx="9">
                  <c:v>0.67751407597462765</c:v>
                </c:pt>
                <c:pt idx="10">
                  <c:v>0.25497730172388217</c:v>
                </c:pt>
                <c:pt idx="11">
                  <c:v>0.60788342394740169</c:v>
                </c:pt>
                <c:pt idx="12">
                  <c:v>0.61072299479338299</c:v>
                </c:pt>
                <c:pt idx="13">
                  <c:v>0.32556887692684122</c:v>
                </c:pt>
                <c:pt idx="14">
                  <c:v>0.32486939027160333</c:v>
                </c:pt>
                <c:pt idx="15">
                  <c:v>0.41123041599135601</c:v>
                </c:pt>
                <c:pt idx="16">
                  <c:v>0.29116082037505814</c:v>
                </c:pt>
                <c:pt idx="17">
                  <c:v>0.59819020903085696</c:v>
                </c:pt>
                <c:pt idx="18">
                  <c:v>0.42753198386151248</c:v>
                </c:pt>
                <c:pt idx="19">
                  <c:v>0.29108811509690991</c:v>
                </c:pt>
                <c:pt idx="20">
                  <c:v>0.70266962265022403</c:v>
                </c:pt>
                <c:pt idx="21">
                  <c:v>0.54268561229456902</c:v>
                </c:pt>
                <c:pt idx="22">
                  <c:v>0.42021648532990241</c:v>
                </c:pt>
                <c:pt idx="23">
                  <c:v>0.22816456543269359</c:v>
                </c:pt>
                <c:pt idx="24">
                  <c:v>0.22434472418962934</c:v>
                </c:pt>
                <c:pt idx="25">
                  <c:v>0.67453280589278408</c:v>
                </c:pt>
                <c:pt idx="26">
                  <c:v>0.69944311853619734</c:v>
                </c:pt>
                <c:pt idx="27">
                  <c:v>0.35640774320019603</c:v>
                </c:pt>
                <c:pt idx="28">
                  <c:v>0.27836376821148395</c:v>
                </c:pt>
                <c:pt idx="29">
                  <c:v>0.25177887246852765</c:v>
                </c:pt>
                <c:pt idx="30">
                  <c:v>0.26797672631463387</c:v>
                </c:pt>
                <c:pt idx="31">
                  <c:v>0.17376110636083125</c:v>
                </c:pt>
                <c:pt idx="32">
                  <c:v>0.37916205922103452</c:v>
                </c:pt>
                <c:pt idx="33">
                  <c:v>0.19319808064651905</c:v>
                </c:pt>
                <c:pt idx="34">
                  <c:v>0.36439640248279359</c:v>
                </c:pt>
                <c:pt idx="35">
                  <c:v>0.3854807008740016</c:v>
                </c:pt>
                <c:pt idx="36">
                  <c:v>0.17859469520707305</c:v>
                </c:pt>
                <c:pt idx="37">
                  <c:v>0.22014462367891832</c:v>
                </c:pt>
                <c:pt idx="38">
                  <c:v>0.33567786179004749</c:v>
                </c:pt>
                <c:pt idx="39">
                  <c:v>0.6309213951067153</c:v>
                </c:pt>
                <c:pt idx="40">
                  <c:v>0.17108514940462818</c:v>
                </c:pt>
                <c:pt idx="41">
                  <c:v>0.33637610806247364</c:v>
                </c:pt>
                <c:pt idx="42">
                  <c:v>0.38285780561354676</c:v>
                </c:pt>
                <c:pt idx="43">
                  <c:v>0.28996336290011571</c:v>
                </c:pt>
                <c:pt idx="44">
                  <c:v>0.28782115448782114</c:v>
                </c:pt>
                <c:pt idx="45">
                  <c:v>0.15593548387096773</c:v>
                </c:pt>
                <c:pt idx="46">
                  <c:v>0.49840112560757227</c:v>
                </c:pt>
                <c:pt idx="47">
                  <c:v>0.25153259101713998</c:v>
                </c:pt>
                <c:pt idx="48">
                  <c:v>0.29766693483507645</c:v>
                </c:pt>
                <c:pt idx="49">
                  <c:v>0.23559361258967831</c:v>
                </c:pt>
                <c:pt idx="50">
                  <c:v>0.28775267538644472</c:v>
                </c:pt>
                <c:pt idx="51">
                  <c:v>0.14226912138901363</c:v>
                </c:pt>
                <c:pt idx="52">
                  <c:v>0.24758391737366287</c:v>
                </c:pt>
                <c:pt idx="53">
                  <c:v>0.20122852033278904</c:v>
                </c:pt>
                <c:pt idx="54">
                  <c:v>0.19276691469112303</c:v>
                </c:pt>
                <c:pt idx="55">
                  <c:v>0.13425299792624651</c:v>
                </c:pt>
                <c:pt idx="56">
                  <c:v>0.15323741007194244</c:v>
                </c:pt>
                <c:pt idx="57">
                  <c:v>0.27175761323233882</c:v>
                </c:pt>
                <c:pt idx="58">
                  <c:v>0.27841321713870731</c:v>
                </c:pt>
                <c:pt idx="59">
                  <c:v>0.13116311199378292</c:v>
                </c:pt>
                <c:pt idx="60">
                  <c:v>0.31653404067197172</c:v>
                </c:pt>
                <c:pt idx="61">
                  <c:v>0.14398111723052714</c:v>
                </c:pt>
                <c:pt idx="62">
                  <c:v>0.20668433199418754</c:v>
                </c:pt>
                <c:pt idx="63">
                  <c:v>0.11516296646197449</c:v>
                </c:pt>
                <c:pt idx="64">
                  <c:v>0.15608933839022335</c:v>
                </c:pt>
                <c:pt idx="65">
                  <c:v>0.16125869138883936</c:v>
                </c:pt>
                <c:pt idx="66">
                  <c:v>0.1862000660283922</c:v>
                </c:pt>
                <c:pt idx="67">
                  <c:v>0.47544279559597896</c:v>
                </c:pt>
                <c:pt idx="68">
                  <c:v>0.50776809397499056</c:v>
                </c:pt>
                <c:pt idx="69">
                  <c:v>0.32579485238455713</c:v>
                </c:pt>
                <c:pt idx="70">
                  <c:v>0.2484198645598194</c:v>
                </c:pt>
                <c:pt idx="71">
                  <c:v>0.19149146184976804</c:v>
                </c:pt>
                <c:pt idx="72">
                  <c:v>0.2765429312873745</c:v>
                </c:pt>
                <c:pt idx="73">
                  <c:v>0.39525475617756395</c:v>
                </c:pt>
                <c:pt idx="74">
                  <c:v>0.22635626688838079</c:v>
                </c:pt>
                <c:pt idx="75">
                  <c:v>0.48950808393532852</c:v>
                </c:pt>
                <c:pt idx="76">
                  <c:v>0.40473988439306358</c:v>
                </c:pt>
                <c:pt idx="77">
                  <c:v>0.38978616924476794</c:v>
                </c:pt>
                <c:pt idx="78">
                  <c:v>0.27627209426888055</c:v>
                </c:pt>
                <c:pt idx="79">
                  <c:v>0.32305854241338111</c:v>
                </c:pt>
                <c:pt idx="80">
                  <c:v>0.43527833668678739</c:v>
                </c:pt>
                <c:pt idx="81">
                  <c:v>0.27987026574597196</c:v>
                </c:pt>
                <c:pt idx="82">
                  <c:v>0.12714776632302405</c:v>
                </c:pt>
                <c:pt idx="83">
                  <c:v>0.24139689013510068</c:v>
                </c:pt>
                <c:pt idx="84">
                  <c:v>0.29523068947641262</c:v>
                </c:pt>
                <c:pt idx="85">
                  <c:v>0.13625190214210464</c:v>
                </c:pt>
                <c:pt idx="86">
                  <c:v>0.34385769872151195</c:v>
                </c:pt>
                <c:pt idx="87">
                  <c:v>0.4911249846982495</c:v>
                </c:pt>
                <c:pt idx="88">
                  <c:v>0.36553191489361703</c:v>
                </c:pt>
                <c:pt idx="89">
                  <c:v>0.18844022169437846</c:v>
                </c:pt>
                <c:pt idx="90">
                  <c:v>0.29835530787005571</c:v>
                </c:pt>
                <c:pt idx="91">
                  <c:v>0.29696805630752571</c:v>
                </c:pt>
                <c:pt idx="92">
                  <c:v>0.19437718590260963</c:v>
                </c:pt>
                <c:pt idx="93">
                  <c:v>0.25732899022801303</c:v>
                </c:pt>
                <c:pt idx="94">
                  <c:v>0.23123213479765309</c:v>
                </c:pt>
                <c:pt idx="95">
                  <c:v>0.10720511330621732</c:v>
                </c:pt>
                <c:pt idx="96">
                  <c:v>9.4133099824868657E-2</c:v>
                </c:pt>
                <c:pt idx="97">
                  <c:v>0.19944191511235129</c:v>
                </c:pt>
                <c:pt idx="98">
                  <c:v>0.1618454778469425</c:v>
                </c:pt>
                <c:pt idx="99">
                  <c:v>0.52667356287867595</c:v>
                </c:pt>
                <c:pt idx="100">
                  <c:v>0.14395393474088292</c:v>
                </c:pt>
                <c:pt idx="101">
                  <c:v>8.0962416578854932E-2</c:v>
                </c:pt>
                <c:pt idx="102">
                  <c:v>0.3823837818944425</c:v>
                </c:pt>
                <c:pt idx="103">
                  <c:v>0.28481110254433306</c:v>
                </c:pt>
                <c:pt idx="104">
                  <c:v>0.28726520765121488</c:v>
                </c:pt>
                <c:pt idx="105">
                  <c:v>0.17367906066536204</c:v>
                </c:pt>
                <c:pt idx="106">
                  <c:v>0.35749053542455383</c:v>
                </c:pt>
                <c:pt idx="107">
                  <c:v>0.24962153069806561</c:v>
                </c:pt>
                <c:pt idx="108">
                  <c:v>0.39959319526627218</c:v>
                </c:pt>
                <c:pt idx="109">
                  <c:v>0.39360916143332103</c:v>
                </c:pt>
                <c:pt idx="110">
                  <c:v>0.34292146073036517</c:v>
                </c:pt>
                <c:pt idx="111">
                  <c:v>0.16905503634475597</c:v>
                </c:pt>
                <c:pt idx="112">
                  <c:v>0.26388325901905146</c:v>
                </c:pt>
                <c:pt idx="113">
                  <c:v>0.44498186215235791</c:v>
                </c:pt>
                <c:pt idx="114">
                  <c:v>0.20617283950617285</c:v>
                </c:pt>
                <c:pt idx="115">
                  <c:v>0.16128236744759555</c:v>
                </c:pt>
                <c:pt idx="116">
                  <c:v>0.62888309224567229</c:v>
                </c:pt>
                <c:pt idx="117">
                  <c:v>0.53947702462553948</c:v>
                </c:pt>
                <c:pt idx="118">
                  <c:v>0.4053004340872744</c:v>
                </c:pt>
                <c:pt idx="119">
                  <c:v>0.24355555555555555</c:v>
                </c:pt>
                <c:pt idx="120">
                  <c:v>0.44009378663540444</c:v>
                </c:pt>
                <c:pt idx="121">
                  <c:v>0.12767624020887727</c:v>
                </c:pt>
                <c:pt idx="122">
                  <c:v>0.46835443037974683</c:v>
                </c:pt>
                <c:pt idx="123">
                  <c:v>0.29931972789115646</c:v>
                </c:pt>
                <c:pt idx="124">
                  <c:v>0.46956521739130436</c:v>
                </c:pt>
                <c:pt idx="125">
                  <c:v>0.75140924464487036</c:v>
                </c:pt>
                <c:pt idx="126">
                  <c:v>0.27211076575303761</c:v>
                </c:pt>
                <c:pt idx="127">
                  <c:v>0.3017116333043226</c:v>
                </c:pt>
                <c:pt idx="128">
                  <c:v>0.32791850220264318</c:v>
                </c:pt>
                <c:pt idx="129">
                  <c:v>0.32878834831112486</c:v>
                </c:pt>
                <c:pt idx="130">
                  <c:v>0.29790171176145774</c:v>
                </c:pt>
                <c:pt idx="131">
                  <c:v>0.23891072431218416</c:v>
                </c:pt>
                <c:pt idx="132">
                  <c:v>0.23270975056689341</c:v>
                </c:pt>
                <c:pt idx="133">
                  <c:v>0.36652412950519242</c:v>
                </c:pt>
                <c:pt idx="134">
                  <c:v>0.36581663630843958</c:v>
                </c:pt>
                <c:pt idx="135">
                  <c:v>0.27217915590008612</c:v>
                </c:pt>
                <c:pt idx="136">
                  <c:v>0.28422230511003355</c:v>
                </c:pt>
                <c:pt idx="137">
                  <c:v>0.34958217270194986</c:v>
                </c:pt>
                <c:pt idx="138">
                  <c:v>0.35380416240191059</c:v>
                </c:pt>
                <c:pt idx="139">
                  <c:v>0.59749492213947186</c:v>
                </c:pt>
                <c:pt idx="140">
                  <c:v>0.25257731958762886</c:v>
                </c:pt>
                <c:pt idx="141">
                  <c:v>0.26465364120781526</c:v>
                </c:pt>
                <c:pt idx="142">
                  <c:v>0.54428110433847254</c:v>
                </c:pt>
                <c:pt idx="143">
                  <c:v>0.30833970925784238</c:v>
                </c:pt>
                <c:pt idx="144">
                  <c:v>0.23649247121346323</c:v>
                </c:pt>
                <c:pt idx="145">
                  <c:v>0.21684665226781857</c:v>
                </c:pt>
                <c:pt idx="146">
                  <c:v>0.53073861123396726</c:v>
                </c:pt>
                <c:pt idx="147">
                  <c:v>0.44705882352941179</c:v>
                </c:pt>
                <c:pt idx="148">
                  <c:v>0.57082675092153767</c:v>
                </c:pt>
                <c:pt idx="149">
                  <c:v>0.57888949972512371</c:v>
                </c:pt>
                <c:pt idx="150">
                  <c:v>0.28741584671154841</c:v>
                </c:pt>
                <c:pt idx="151">
                  <c:v>0.18261769270563891</c:v>
                </c:pt>
                <c:pt idx="152">
                  <c:v>0.4137664346481052</c:v>
                </c:pt>
                <c:pt idx="153">
                  <c:v>0.11023622047244094</c:v>
                </c:pt>
                <c:pt idx="154">
                  <c:v>0.54131534569983142</c:v>
                </c:pt>
                <c:pt idx="155">
                  <c:v>8.2244427363566491E-2</c:v>
                </c:pt>
                <c:pt idx="156">
                  <c:v>0.43617021276595747</c:v>
                </c:pt>
                <c:pt idx="157">
                  <c:v>0.4</c:v>
                </c:pt>
                <c:pt idx="158">
                  <c:v>0.61672095548317052</c:v>
                </c:pt>
              </c:numCache>
            </c:numRef>
          </c:xVal>
          <c:yVal>
            <c:numRef>
              <c:f>'3 - LG'!$BC$5:$BC$163</c:f>
              <c:numCache>
                <c:formatCode>0.0%</c:formatCode>
                <c:ptCount val="159"/>
                <c:pt idx="0">
                  <c:v>1.0455877016753548</c:v>
                </c:pt>
                <c:pt idx="1">
                  <c:v>0.99995488653964726</c:v>
                </c:pt>
                <c:pt idx="2">
                  <c:v>1.0618114179424811</c:v>
                </c:pt>
                <c:pt idx="3">
                  <c:v>1.0147711232103247</c:v>
                </c:pt>
                <c:pt idx="4">
                  <c:v>0.98945081472540741</c:v>
                </c:pt>
                <c:pt idx="5">
                  <c:v>1.0115936694884062</c:v>
                </c:pt>
                <c:pt idx="6">
                  <c:v>0.99392438070404177</c:v>
                </c:pt>
                <c:pt idx="7">
                  <c:v>0.9822792766656997</c:v>
                </c:pt>
                <c:pt idx="8">
                  <c:v>1.0068494190902877</c:v>
                </c:pt>
                <c:pt idx="9">
                  <c:v>0.98917376336292806</c:v>
                </c:pt>
                <c:pt idx="10">
                  <c:v>0.98369807046640512</c:v>
                </c:pt>
                <c:pt idx="11">
                  <c:v>0.97223591260062425</c:v>
                </c:pt>
                <c:pt idx="12">
                  <c:v>0.97451022604951565</c:v>
                </c:pt>
                <c:pt idx="13">
                  <c:v>0.98109552765790509</c:v>
                </c:pt>
                <c:pt idx="14">
                  <c:v>0.98664126798056029</c:v>
                </c:pt>
                <c:pt idx="15">
                  <c:v>0.97499562860639977</c:v>
                </c:pt>
                <c:pt idx="16">
                  <c:v>0.98594055002347358</c:v>
                </c:pt>
                <c:pt idx="17">
                  <c:v>0.99089403973509937</c:v>
                </c:pt>
                <c:pt idx="18">
                  <c:v>1.000769301781703</c:v>
                </c:pt>
                <c:pt idx="19">
                  <c:v>0.97681824407615392</c:v>
                </c:pt>
                <c:pt idx="20">
                  <c:v>1.0206227254346947</c:v>
                </c:pt>
                <c:pt idx="21">
                  <c:v>0.97562856702144074</c:v>
                </c:pt>
                <c:pt idx="22">
                  <c:v>0.97896329558766104</c:v>
                </c:pt>
                <c:pt idx="23">
                  <c:v>0.99240105540897094</c:v>
                </c:pt>
                <c:pt idx="24">
                  <c:v>0.97249680586376164</c:v>
                </c:pt>
                <c:pt idx="25">
                  <c:v>0.99324959412116554</c:v>
                </c:pt>
                <c:pt idx="26">
                  <c:v>0.98724544480171494</c:v>
                </c:pt>
                <c:pt idx="27">
                  <c:v>0.97382249433543844</c:v>
                </c:pt>
                <c:pt idx="28">
                  <c:v>0.97083777643840696</c:v>
                </c:pt>
                <c:pt idx="29">
                  <c:v>0.97460569387957541</c:v>
                </c:pt>
                <c:pt idx="30">
                  <c:v>0.95940884704929652</c:v>
                </c:pt>
                <c:pt idx="31">
                  <c:v>0.97339407744874717</c:v>
                </c:pt>
                <c:pt idx="32">
                  <c:v>0.97757247104505585</c:v>
                </c:pt>
                <c:pt idx="33">
                  <c:v>0.96981092103172506</c:v>
                </c:pt>
                <c:pt idx="34">
                  <c:v>0.97811153017241381</c:v>
                </c:pt>
                <c:pt idx="35">
                  <c:v>0.97928851579164655</c:v>
                </c:pt>
                <c:pt idx="36">
                  <c:v>0.94948275862068965</c:v>
                </c:pt>
                <c:pt idx="37">
                  <c:v>0.97161778618732264</c:v>
                </c:pt>
                <c:pt idx="38">
                  <c:v>0.98168596821976839</c:v>
                </c:pt>
                <c:pt idx="39">
                  <c:v>0.97444664387259317</c:v>
                </c:pt>
                <c:pt idx="40">
                  <c:v>0.964349376114082</c:v>
                </c:pt>
                <c:pt idx="41">
                  <c:v>0.95201858378724769</c:v>
                </c:pt>
                <c:pt idx="42">
                  <c:v>0.97224590319219473</c:v>
                </c:pt>
                <c:pt idx="43">
                  <c:v>0.99337016574585635</c:v>
                </c:pt>
                <c:pt idx="44">
                  <c:v>0.9753497668221186</c:v>
                </c:pt>
                <c:pt idx="45">
                  <c:v>0.97056551297898641</c:v>
                </c:pt>
                <c:pt idx="46">
                  <c:v>0.96612798965740143</c:v>
                </c:pt>
                <c:pt idx="47">
                  <c:v>0.97448031096839616</c:v>
                </c:pt>
                <c:pt idx="48">
                  <c:v>0.97248766145122334</c:v>
                </c:pt>
                <c:pt idx="49">
                  <c:v>0.95432349949135298</c:v>
                </c:pt>
                <c:pt idx="50">
                  <c:v>0.94534662336207864</c:v>
                </c:pt>
                <c:pt idx="51">
                  <c:v>0.96655193716353371</c:v>
                </c:pt>
                <c:pt idx="52">
                  <c:v>0.97262845849802371</c:v>
                </c:pt>
                <c:pt idx="53">
                  <c:v>0.95263830205365041</c:v>
                </c:pt>
                <c:pt idx="54">
                  <c:v>0.98503876815550939</c:v>
                </c:pt>
                <c:pt idx="55">
                  <c:v>0.94396551724137934</c:v>
                </c:pt>
                <c:pt idx="56">
                  <c:v>0.96304077929519627</c:v>
                </c:pt>
                <c:pt idx="57">
                  <c:v>0.96508379888268159</c:v>
                </c:pt>
                <c:pt idx="58">
                  <c:v>0.96516341525209015</c:v>
                </c:pt>
                <c:pt idx="59">
                  <c:v>0.97759469506681407</c:v>
                </c:pt>
                <c:pt idx="60">
                  <c:v>0.96160227542071586</c:v>
                </c:pt>
                <c:pt idx="61">
                  <c:v>0.9735181545463949</c:v>
                </c:pt>
                <c:pt idx="62">
                  <c:v>0.95926369676505829</c:v>
                </c:pt>
                <c:pt idx="63">
                  <c:v>0.9579650786807502</c:v>
                </c:pt>
                <c:pt idx="64">
                  <c:v>0.96181432467926053</c:v>
                </c:pt>
                <c:pt idx="65">
                  <c:v>0.95443799699118848</c:v>
                </c:pt>
                <c:pt idx="66">
                  <c:v>0.96996996996996998</c:v>
                </c:pt>
                <c:pt idx="67">
                  <c:v>0.96446980854197351</c:v>
                </c:pt>
                <c:pt idx="68">
                  <c:v>0.97727714119246456</c:v>
                </c:pt>
                <c:pt idx="69">
                  <c:v>0.96913492850063709</c:v>
                </c:pt>
                <c:pt idx="70">
                  <c:v>0.96663143590517897</c:v>
                </c:pt>
                <c:pt idx="71">
                  <c:v>0.96391625615763543</c:v>
                </c:pt>
                <c:pt idx="72">
                  <c:v>0.97483485372758727</c:v>
                </c:pt>
                <c:pt idx="73">
                  <c:v>0.97050254916241807</c:v>
                </c:pt>
                <c:pt idx="74">
                  <c:v>0.96173677069199459</c:v>
                </c:pt>
                <c:pt idx="75">
                  <c:v>0.96757369614512467</c:v>
                </c:pt>
                <c:pt idx="76">
                  <c:v>0.95739249950913019</c:v>
                </c:pt>
                <c:pt idx="77">
                  <c:v>0.9723839939883524</c:v>
                </c:pt>
                <c:pt idx="78">
                  <c:v>0.98045942720763724</c:v>
                </c:pt>
                <c:pt idx="79">
                  <c:v>0.9739037812888337</c:v>
                </c:pt>
                <c:pt idx="80">
                  <c:v>0.96106997850489606</c:v>
                </c:pt>
                <c:pt idx="81">
                  <c:v>0.97487880123402382</c:v>
                </c:pt>
                <c:pt idx="82">
                  <c:v>0.9624166784853212</c:v>
                </c:pt>
                <c:pt idx="83">
                  <c:v>0.96872358410819948</c:v>
                </c:pt>
                <c:pt idx="84">
                  <c:v>0.94907407407407407</c:v>
                </c:pt>
                <c:pt idx="85">
                  <c:v>0.97459710461622506</c:v>
                </c:pt>
                <c:pt idx="86">
                  <c:v>0.98070355191256831</c:v>
                </c:pt>
                <c:pt idx="87">
                  <c:v>0.94840116279069764</c:v>
                </c:pt>
                <c:pt idx="88">
                  <c:v>0.97862767154105734</c:v>
                </c:pt>
                <c:pt idx="89">
                  <c:v>0.96965198746495129</c:v>
                </c:pt>
                <c:pt idx="90">
                  <c:v>0.96356513222331053</c:v>
                </c:pt>
                <c:pt idx="91">
                  <c:v>0.96467391304347827</c:v>
                </c:pt>
                <c:pt idx="92">
                  <c:v>0.94541778975741242</c:v>
                </c:pt>
                <c:pt idx="93">
                  <c:v>0.93295019157088122</c:v>
                </c:pt>
                <c:pt idx="94">
                  <c:v>0.95091661738616207</c:v>
                </c:pt>
                <c:pt idx="95">
                  <c:v>0.96145680222113339</c:v>
                </c:pt>
                <c:pt idx="96">
                  <c:v>0.96829268292682924</c:v>
                </c:pt>
                <c:pt idx="97">
                  <c:v>0.94325718496683864</c:v>
                </c:pt>
                <c:pt idx="98">
                  <c:v>0.95696539485359366</c:v>
                </c:pt>
                <c:pt idx="99">
                  <c:v>0.95467422096317278</c:v>
                </c:pt>
                <c:pt idx="100">
                  <c:v>0.95351900639819342</c:v>
                </c:pt>
                <c:pt idx="101">
                  <c:v>0.94536360138514819</c:v>
                </c:pt>
                <c:pt idx="102">
                  <c:v>0.96297351181999435</c:v>
                </c:pt>
                <c:pt idx="103">
                  <c:v>0.96803852889667252</c:v>
                </c:pt>
                <c:pt idx="104">
                  <c:v>0.97035957240038873</c:v>
                </c:pt>
                <c:pt idx="105">
                  <c:v>0.96067079257336796</c:v>
                </c:pt>
                <c:pt idx="106">
                  <c:v>0.96072336818310256</c:v>
                </c:pt>
                <c:pt idx="107">
                  <c:v>0.97065462753950338</c:v>
                </c:pt>
                <c:pt idx="108">
                  <c:v>0.96892479801118703</c:v>
                </c:pt>
                <c:pt idx="109">
                  <c:v>0.95685434516523871</c:v>
                </c:pt>
                <c:pt idx="110">
                  <c:v>0.9556155924353531</c:v>
                </c:pt>
                <c:pt idx="111">
                  <c:v>0.95828097511937671</c:v>
                </c:pt>
                <c:pt idx="112">
                  <c:v>0.95187760778859531</c:v>
                </c:pt>
                <c:pt idx="113">
                  <c:v>0.98643326039387313</c:v>
                </c:pt>
                <c:pt idx="114">
                  <c:v>0.96095387840670865</c:v>
                </c:pt>
                <c:pt idx="115">
                  <c:v>0.95939537640782457</c:v>
                </c:pt>
                <c:pt idx="116">
                  <c:v>0.97879177377892035</c:v>
                </c:pt>
                <c:pt idx="117">
                  <c:v>0.98388888888888892</c:v>
                </c:pt>
                <c:pt idx="118">
                  <c:v>0.96159813809154382</c:v>
                </c:pt>
                <c:pt idx="119">
                  <c:v>0.95935280189423833</c:v>
                </c:pt>
                <c:pt idx="120">
                  <c:v>0.93721028234302572</c:v>
                </c:pt>
                <c:pt idx="121">
                  <c:v>0.93887383318277629</c:v>
                </c:pt>
                <c:pt idx="122">
                  <c:v>0.93746873436718359</c:v>
                </c:pt>
                <c:pt idx="123">
                  <c:v>0.97206095791001457</c:v>
                </c:pt>
                <c:pt idx="124">
                  <c:v>0.95102448775612192</c:v>
                </c:pt>
                <c:pt idx="125">
                  <c:v>0.94954128440366969</c:v>
                </c:pt>
                <c:pt idx="126">
                  <c:v>0.96171874999999996</c:v>
                </c:pt>
                <c:pt idx="127">
                  <c:v>0.95066889632107021</c:v>
                </c:pt>
                <c:pt idx="128">
                  <c:v>0.94721649484536086</c:v>
                </c:pt>
                <c:pt idx="129">
                  <c:v>0.95951605397859474</c:v>
                </c:pt>
                <c:pt idx="130">
                  <c:v>0.95449149188761373</c:v>
                </c:pt>
                <c:pt idx="131">
                  <c:v>0.97186227323213625</c:v>
                </c:pt>
                <c:pt idx="132">
                  <c:v>0.98138495904690992</c:v>
                </c:pt>
                <c:pt idx="133">
                  <c:v>0.95489815712900095</c:v>
                </c:pt>
                <c:pt idx="134">
                  <c:v>0.95456742387626869</c:v>
                </c:pt>
                <c:pt idx="135">
                  <c:v>0.95364500792393025</c:v>
                </c:pt>
                <c:pt idx="136">
                  <c:v>0.94816753926701569</c:v>
                </c:pt>
                <c:pt idx="137">
                  <c:v>0.95745826602046313</c:v>
                </c:pt>
                <c:pt idx="138">
                  <c:v>0.94070512820512819</c:v>
                </c:pt>
                <c:pt idx="139">
                  <c:v>0.97257926306769493</c:v>
                </c:pt>
                <c:pt idx="140">
                  <c:v>0.91950959488272921</c:v>
                </c:pt>
                <c:pt idx="141">
                  <c:v>0.9544573643410853</c:v>
                </c:pt>
                <c:pt idx="142">
                  <c:v>0.96976929196499606</c:v>
                </c:pt>
                <c:pt idx="143">
                  <c:v>0.96499999999999997</c:v>
                </c:pt>
                <c:pt idx="144">
                  <c:v>0.9446709376820035</c:v>
                </c:pt>
                <c:pt idx="145">
                  <c:v>0.9484193011647255</c:v>
                </c:pt>
                <c:pt idx="146">
                  <c:v>0.97245963912630584</c:v>
                </c:pt>
                <c:pt idx="147">
                  <c:v>0.95024875621890548</c:v>
                </c:pt>
                <c:pt idx="148">
                  <c:v>0.96172839506172836</c:v>
                </c:pt>
                <c:pt idx="149">
                  <c:v>0.94078947368421051</c:v>
                </c:pt>
                <c:pt idx="150">
                  <c:v>0.92346938775510201</c:v>
                </c:pt>
                <c:pt idx="151">
                  <c:v>0.96805111821086265</c:v>
                </c:pt>
                <c:pt idx="152">
                  <c:v>0.93625498007968122</c:v>
                </c:pt>
                <c:pt idx="153">
                  <c:v>0.94543650793650791</c:v>
                </c:pt>
                <c:pt idx="154">
                  <c:v>0.97947761194029848</c:v>
                </c:pt>
                <c:pt idx="155">
                  <c:v>0.93355761143818339</c:v>
                </c:pt>
                <c:pt idx="156">
                  <c:v>0.92145593869731801</c:v>
                </c:pt>
                <c:pt idx="157">
                  <c:v>0.96509863429438547</c:v>
                </c:pt>
                <c:pt idx="158">
                  <c:v>0.95428571428571429</c:v>
                </c:pt>
              </c:numCache>
            </c:numRef>
          </c:yVal>
          <c:smooth val="0"/>
        </c:ser>
        <c:ser>
          <c:idx val="1"/>
          <c:order val="1"/>
          <c:tx>
            <c:strRef>
              <c:f>'3 - LG'!$BD$4</c:f>
              <c:strCache>
                <c:ptCount val="1"/>
                <c:pt idx="0">
                  <c:v>Amico dropoff vs Abrams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2"/>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'3 - LG'!$BB$5:$BB$163</c:f>
              <c:numCache>
                <c:formatCode>0.0%</c:formatCode>
                <c:ptCount val="159"/>
                <c:pt idx="0">
                  <c:v>0.72344898864526608</c:v>
                </c:pt>
                <c:pt idx="1">
                  <c:v>0.56553452009729521</c:v>
                </c:pt>
                <c:pt idx="2">
                  <c:v>0.83469068654253842</c:v>
                </c:pt>
                <c:pt idx="3">
                  <c:v>0.54124253561418023</c:v>
                </c:pt>
                <c:pt idx="4">
                  <c:v>0.58969703408245855</c:v>
                </c:pt>
                <c:pt idx="5">
                  <c:v>0.87809612631761591</c:v>
                </c:pt>
                <c:pt idx="6">
                  <c:v>0.2635723750364154</c:v>
                </c:pt>
                <c:pt idx="7">
                  <c:v>0.57311430832606181</c:v>
                </c:pt>
                <c:pt idx="8">
                  <c:v>0.27966301528435766</c:v>
                </c:pt>
                <c:pt idx="9">
                  <c:v>0.67751407597462765</c:v>
                </c:pt>
                <c:pt idx="10">
                  <c:v>0.25497730172388217</c:v>
                </c:pt>
                <c:pt idx="11">
                  <c:v>0.60788342394740169</c:v>
                </c:pt>
                <c:pt idx="12">
                  <c:v>0.61072299479338299</c:v>
                </c:pt>
                <c:pt idx="13">
                  <c:v>0.32556887692684122</c:v>
                </c:pt>
                <c:pt idx="14">
                  <c:v>0.32486939027160333</c:v>
                </c:pt>
                <c:pt idx="15">
                  <c:v>0.41123041599135601</c:v>
                </c:pt>
                <c:pt idx="16">
                  <c:v>0.29116082037505814</c:v>
                </c:pt>
                <c:pt idx="17">
                  <c:v>0.59819020903085696</c:v>
                </c:pt>
                <c:pt idx="18">
                  <c:v>0.42753198386151248</c:v>
                </c:pt>
                <c:pt idx="19">
                  <c:v>0.29108811509690991</c:v>
                </c:pt>
                <c:pt idx="20">
                  <c:v>0.70266962265022403</c:v>
                </c:pt>
                <c:pt idx="21">
                  <c:v>0.54268561229456902</c:v>
                </c:pt>
                <c:pt idx="22">
                  <c:v>0.42021648532990241</c:v>
                </c:pt>
                <c:pt idx="23">
                  <c:v>0.22816456543269359</c:v>
                </c:pt>
                <c:pt idx="24">
                  <c:v>0.22434472418962934</c:v>
                </c:pt>
                <c:pt idx="25">
                  <c:v>0.67453280589278408</c:v>
                </c:pt>
                <c:pt idx="26">
                  <c:v>0.69944311853619734</c:v>
                </c:pt>
                <c:pt idx="27">
                  <c:v>0.35640774320019603</c:v>
                </c:pt>
                <c:pt idx="28">
                  <c:v>0.27836376821148395</c:v>
                </c:pt>
                <c:pt idx="29">
                  <c:v>0.25177887246852765</c:v>
                </c:pt>
                <c:pt idx="30">
                  <c:v>0.26797672631463387</c:v>
                </c:pt>
                <c:pt idx="31">
                  <c:v>0.17376110636083125</c:v>
                </c:pt>
                <c:pt idx="32">
                  <c:v>0.37916205922103452</c:v>
                </c:pt>
                <c:pt idx="33">
                  <c:v>0.19319808064651905</c:v>
                </c:pt>
                <c:pt idx="34">
                  <c:v>0.36439640248279359</c:v>
                </c:pt>
                <c:pt idx="35">
                  <c:v>0.3854807008740016</c:v>
                </c:pt>
                <c:pt idx="36">
                  <c:v>0.17859469520707305</c:v>
                </c:pt>
                <c:pt idx="37">
                  <c:v>0.22014462367891832</c:v>
                </c:pt>
                <c:pt idx="38">
                  <c:v>0.33567786179004749</c:v>
                </c:pt>
                <c:pt idx="39">
                  <c:v>0.6309213951067153</c:v>
                </c:pt>
                <c:pt idx="40">
                  <c:v>0.17108514940462818</c:v>
                </c:pt>
                <c:pt idx="41">
                  <c:v>0.33637610806247364</c:v>
                </c:pt>
                <c:pt idx="42">
                  <c:v>0.38285780561354676</c:v>
                </c:pt>
                <c:pt idx="43">
                  <c:v>0.28996336290011571</c:v>
                </c:pt>
                <c:pt idx="44">
                  <c:v>0.28782115448782114</c:v>
                </c:pt>
                <c:pt idx="45">
                  <c:v>0.15593548387096773</c:v>
                </c:pt>
                <c:pt idx="46">
                  <c:v>0.49840112560757227</c:v>
                </c:pt>
                <c:pt idx="47">
                  <c:v>0.25153259101713998</c:v>
                </c:pt>
                <c:pt idx="48">
                  <c:v>0.29766693483507645</c:v>
                </c:pt>
                <c:pt idx="49">
                  <c:v>0.23559361258967831</c:v>
                </c:pt>
                <c:pt idx="50">
                  <c:v>0.28775267538644472</c:v>
                </c:pt>
                <c:pt idx="51">
                  <c:v>0.14226912138901363</c:v>
                </c:pt>
                <c:pt idx="52">
                  <c:v>0.24758391737366287</c:v>
                </c:pt>
                <c:pt idx="53">
                  <c:v>0.20122852033278904</c:v>
                </c:pt>
                <c:pt idx="54">
                  <c:v>0.19276691469112303</c:v>
                </c:pt>
                <c:pt idx="55">
                  <c:v>0.13425299792624651</c:v>
                </c:pt>
                <c:pt idx="56">
                  <c:v>0.15323741007194244</c:v>
                </c:pt>
                <c:pt idx="57">
                  <c:v>0.27175761323233882</c:v>
                </c:pt>
                <c:pt idx="58">
                  <c:v>0.27841321713870731</c:v>
                </c:pt>
                <c:pt idx="59">
                  <c:v>0.13116311199378292</c:v>
                </c:pt>
                <c:pt idx="60">
                  <c:v>0.31653404067197172</c:v>
                </c:pt>
                <c:pt idx="61">
                  <c:v>0.14398111723052714</c:v>
                </c:pt>
                <c:pt idx="62">
                  <c:v>0.20668433199418754</c:v>
                </c:pt>
                <c:pt idx="63">
                  <c:v>0.11516296646197449</c:v>
                </c:pt>
                <c:pt idx="64">
                  <c:v>0.15608933839022335</c:v>
                </c:pt>
                <c:pt idx="65">
                  <c:v>0.16125869138883936</c:v>
                </c:pt>
                <c:pt idx="66">
                  <c:v>0.1862000660283922</c:v>
                </c:pt>
                <c:pt idx="67">
                  <c:v>0.47544279559597896</c:v>
                </c:pt>
                <c:pt idx="68">
                  <c:v>0.50776809397499056</c:v>
                </c:pt>
                <c:pt idx="69">
                  <c:v>0.32579485238455713</c:v>
                </c:pt>
                <c:pt idx="70">
                  <c:v>0.2484198645598194</c:v>
                </c:pt>
                <c:pt idx="71">
                  <c:v>0.19149146184976804</c:v>
                </c:pt>
                <c:pt idx="72">
                  <c:v>0.2765429312873745</c:v>
                </c:pt>
                <c:pt idx="73">
                  <c:v>0.39525475617756395</c:v>
                </c:pt>
                <c:pt idx="74">
                  <c:v>0.22635626688838079</c:v>
                </c:pt>
                <c:pt idx="75">
                  <c:v>0.48950808393532852</c:v>
                </c:pt>
                <c:pt idx="76">
                  <c:v>0.40473988439306358</c:v>
                </c:pt>
                <c:pt idx="77">
                  <c:v>0.38978616924476794</c:v>
                </c:pt>
                <c:pt idx="78">
                  <c:v>0.27627209426888055</c:v>
                </c:pt>
                <c:pt idx="79">
                  <c:v>0.32305854241338111</c:v>
                </c:pt>
                <c:pt idx="80">
                  <c:v>0.43527833668678739</c:v>
                </c:pt>
                <c:pt idx="81">
                  <c:v>0.27987026574597196</c:v>
                </c:pt>
                <c:pt idx="82">
                  <c:v>0.12714776632302405</c:v>
                </c:pt>
                <c:pt idx="83">
                  <c:v>0.24139689013510068</c:v>
                </c:pt>
                <c:pt idx="84">
                  <c:v>0.29523068947641262</c:v>
                </c:pt>
                <c:pt idx="85">
                  <c:v>0.13625190214210464</c:v>
                </c:pt>
                <c:pt idx="86">
                  <c:v>0.34385769872151195</c:v>
                </c:pt>
                <c:pt idx="87">
                  <c:v>0.4911249846982495</c:v>
                </c:pt>
                <c:pt idx="88">
                  <c:v>0.36553191489361703</c:v>
                </c:pt>
                <c:pt idx="89">
                  <c:v>0.18844022169437846</c:v>
                </c:pt>
                <c:pt idx="90">
                  <c:v>0.29835530787005571</c:v>
                </c:pt>
                <c:pt idx="91">
                  <c:v>0.29696805630752571</c:v>
                </c:pt>
                <c:pt idx="92">
                  <c:v>0.19437718590260963</c:v>
                </c:pt>
                <c:pt idx="93">
                  <c:v>0.25732899022801303</c:v>
                </c:pt>
                <c:pt idx="94">
                  <c:v>0.23123213479765309</c:v>
                </c:pt>
                <c:pt idx="95">
                  <c:v>0.10720511330621732</c:v>
                </c:pt>
                <c:pt idx="96">
                  <c:v>9.4133099824868657E-2</c:v>
                </c:pt>
                <c:pt idx="97">
                  <c:v>0.19944191511235129</c:v>
                </c:pt>
                <c:pt idx="98">
                  <c:v>0.1618454778469425</c:v>
                </c:pt>
                <c:pt idx="99">
                  <c:v>0.52667356287867595</c:v>
                </c:pt>
                <c:pt idx="100">
                  <c:v>0.14395393474088292</c:v>
                </c:pt>
                <c:pt idx="101">
                  <c:v>8.0962416578854932E-2</c:v>
                </c:pt>
                <c:pt idx="102">
                  <c:v>0.3823837818944425</c:v>
                </c:pt>
                <c:pt idx="103">
                  <c:v>0.28481110254433306</c:v>
                </c:pt>
                <c:pt idx="104">
                  <c:v>0.28726520765121488</c:v>
                </c:pt>
                <c:pt idx="105">
                  <c:v>0.17367906066536204</c:v>
                </c:pt>
                <c:pt idx="106">
                  <c:v>0.35749053542455383</c:v>
                </c:pt>
                <c:pt idx="107">
                  <c:v>0.24962153069806561</c:v>
                </c:pt>
                <c:pt idx="108">
                  <c:v>0.39959319526627218</c:v>
                </c:pt>
                <c:pt idx="109">
                  <c:v>0.39360916143332103</c:v>
                </c:pt>
                <c:pt idx="110">
                  <c:v>0.34292146073036517</c:v>
                </c:pt>
                <c:pt idx="111">
                  <c:v>0.16905503634475597</c:v>
                </c:pt>
                <c:pt idx="112">
                  <c:v>0.26388325901905146</c:v>
                </c:pt>
                <c:pt idx="113">
                  <c:v>0.44498186215235791</c:v>
                </c:pt>
                <c:pt idx="114">
                  <c:v>0.20617283950617285</c:v>
                </c:pt>
                <c:pt idx="115">
                  <c:v>0.16128236744759555</c:v>
                </c:pt>
                <c:pt idx="116">
                  <c:v>0.62888309224567229</c:v>
                </c:pt>
                <c:pt idx="117">
                  <c:v>0.53947702462553948</c:v>
                </c:pt>
                <c:pt idx="118">
                  <c:v>0.4053004340872744</c:v>
                </c:pt>
                <c:pt idx="119">
                  <c:v>0.24355555555555555</c:v>
                </c:pt>
                <c:pt idx="120">
                  <c:v>0.44009378663540444</c:v>
                </c:pt>
                <c:pt idx="121">
                  <c:v>0.12767624020887727</c:v>
                </c:pt>
                <c:pt idx="122">
                  <c:v>0.46835443037974683</c:v>
                </c:pt>
                <c:pt idx="123">
                  <c:v>0.29931972789115646</c:v>
                </c:pt>
                <c:pt idx="124">
                  <c:v>0.46956521739130436</c:v>
                </c:pt>
                <c:pt idx="125">
                  <c:v>0.75140924464487036</c:v>
                </c:pt>
                <c:pt idx="126">
                  <c:v>0.27211076575303761</c:v>
                </c:pt>
                <c:pt idx="127">
                  <c:v>0.3017116333043226</c:v>
                </c:pt>
                <c:pt idx="128">
                  <c:v>0.32791850220264318</c:v>
                </c:pt>
                <c:pt idx="129">
                  <c:v>0.32878834831112486</c:v>
                </c:pt>
                <c:pt idx="130">
                  <c:v>0.29790171176145774</c:v>
                </c:pt>
                <c:pt idx="131">
                  <c:v>0.23891072431218416</c:v>
                </c:pt>
                <c:pt idx="132">
                  <c:v>0.23270975056689341</c:v>
                </c:pt>
                <c:pt idx="133">
                  <c:v>0.36652412950519242</c:v>
                </c:pt>
                <c:pt idx="134">
                  <c:v>0.36581663630843958</c:v>
                </c:pt>
                <c:pt idx="135">
                  <c:v>0.27217915590008612</c:v>
                </c:pt>
                <c:pt idx="136">
                  <c:v>0.28422230511003355</c:v>
                </c:pt>
                <c:pt idx="137">
                  <c:v>0.34958217270194986</c:v>
                </c:pt>
                <c:pt idx="138">
                  <c:v>0.35380416240191059</c:v>
                </c:pt>
                <c:pt idx="139">
                  <c:v>0.59749492213947186</c:v>
                </c:pt>
                <c:pt idx="140">
                  <c:v>0.25257731958762886</c:v>
                </c:pt>
                <c:pt idx="141">
                  <c:v>0.26465364120781526</c:v>
                </c:pt>
                <c:pt idx="142">
                  <c:v>0.54428110433847254</c:v>
                </c:pt>
                <c:pt idx="143">
                  <c:v>0.30833970925784238</c:v>
                </c:pt>
                <c:pt idx="144">
                  <c:v>0.23649247121346323</c:v>
                </c:pt>
                <c:pt idx="145">
                  <c:v>0.21684665226781857</c:v>
                </c:pt>
                <c:pt idx="146">
                  <c:v>0.53073861123396726</c:v>
                </c:pt>
                <c:pt idx="147">
                  <c:v>0.44705882352941179</c:v>
                </c:pt>
                <c:pt idx="148">
                  <c:v>0.57082675092153767</c:v>
                </c:pt>
                <c:pt idx="149">
                  <c:v>0.57888949972512371</c:v>
                </c:pt>
                <c:pt idx="150">
                  <c:v>0.28741584671154841</c:v>
                </c:pt>
                <c:pt idx="151">
                  <c:v>0.18261769270563891</c:v>
                </c:pt>
                <c:pt idx="152">
                  <c:v>0.4137664346481052</c:v>
                </c:pt>
                <c:pt idx="153">
                  <c:v>0.11023622047244094</c:v>
                </c:pt>
                <c:pt idx="154">
                  <c:v>0.54131534569983142</c:v>
                </c:pt>
                <c:pt idx="155">
                  <c:v>8.2244427363566491E-2</c:v>
                </c:pt>
                <c:pt idx="156">
                  <c:v>0.43617021276595747</c:v>
                </c:pt>
                <c:pt idx="157">
                  <c:v>0.4</c:v>
                </c:pt>
                <c:pt idx="158">
                  <c:v>0.61672095548317052</c:v>
                </c:pt>
              </c:numCache>
            </c:numRef>
          </c:xVal>
          <c:yVal>
            <c:numRef>
              <c:f>'3 - LG'!$BD$5:$BD$163</c:f>
              <c:numCache>
                <c:formatCode>0.0%</c:formatCode>
                <c:ptCount val="159"/>
                <c:pt idx="0">
                  <c:v>0.9438760033791167</c:v>
                </c:pt>
                <c:pt idx="1">
                  <c:v>0.95582182743111899</c:v>
                </c:pt>
                <c:pt idx="2">
                  <c:v>0.94998505987542237</c:v>
                </c:pt>
                <c:pt idx="3">
                  <c:v>0.96556198782937419</c:v>
                </c:pt>
                <c:pt idx="4">
                  <c:v>0.94570824939812315</c:v>
                </c:pt>
                <c:pt idx="5">
                  <c:v>0.94456039816724502</c:v>
                </c:pt>
                <c:pt idx="6">
                  <c:v>0.97646807145149217</c:v>
                </c:pt>
                <c:pt idx="7">
                  <c:v>0.95299637071788967</c:v>
                </c:pt>
                <c:pt idx="8">
                  <c:v>0.95860800245285915</c:v>
                </c:pt>
                <c:pt idx="9">
                  <c:v>0.9422061391512907</c:v>
                </c:pt>
                <c:pt idx="10">
                  <c:v>0.95426776051666962</c:v>
                </c:pt>
                <c:pt idx="11">
                  <c:v>0.92314492226093292</c:v>
                </c:pt>
                <c:pt idx="12">
                  <c:v>0.94442346085361251</c:v>
                </c:pt>
                <c:pt idx="13">
                  <c:v>0.96487799989979461</c:v>
                </c:pt>
                <c:pt idx="14">
                  <c:v>0.96284273085951155</c:v>
                </c:pt>
                <c:pt idx="15">
                  <c:v>0.96239428524509396</c:v>
                </c:pt>
                <c:pt idx="16">
                  <c:v>0.96049207475751119</c:v>
                </c:pt>
                <c:pt idx="17">
                  <c:v>0.96254500347926053</c:v>
                </c:pt>
                <c:pt idx="18">
                  <c:v>0.96398612679464435</c:v>
                </c:pt>
                <c:pt idx="19">
                  <c:v>0.96609195402298853</c:v>
                </c:pt>
                <c:pt idx="20">
                  <c:v>0.95395536858711016</c:v>
                </c:pt>
                <c:pt idx="21">
                  <c:v>0.95113616948573376</c:v>
                </c:pt>
                <c:pt idx="22">
                  <c:v>0.93869808306709268</c:v>
                </c:pt>
                <c:pt idx="23">
                  <c:v>1.0172454246832474</c:v>
                </c:pt>
                <c:pt idx="24">
                  <c:v>0.95829012559050586</c:v>
                </c:pt>
                <c:pt idx="25">
                  <c:v>0.95627906976744181</c:v>
                </c:pt>
                <c:pt idx="26">
                  <c:v>0.91760691537761596</c:v>
                </c:pt>
                <c:pt idx="27">
                  <c:v>0.9505843932622895</c:v>
                </c:pt>
                <c:pt idx="28">
                  <c:v>0.96684428656009469</c:v>
                </c:pt>
                <c:pt idx="29">
                  <c:v>0.97028985507246379</c:v>
                </c:pt>
                <c:pt idx="30">
                  <c:v>0.93964222313259593</c:v>
                </c:pt>
                <c:pt idx="31">
                  <c:v>0.9903722721437741</c:v>
                </c:pt>
                <c:pt idx="32">
                  <c:v>0.93519118600129614</c:v>
                </c:pt>
                <c:pt idx="33">
                  <c:v>0.99281045751633989</c:v>
                </c:pt>
                <c:pt idx="34">
                  <c:v>0.94623406720741599</c:v>
                </c:pt>
                <c:pt idx="35">
                  <c:v>0.92590583640702973</c:v>
                </c:pt>
                <c:pt idx="36">
                  <c:v>1.0033871808233454</c:v>
                </c:pt>
                <c:pt idx="37">
                  <c:v>0.96423712342079693</c:v>
                </c:pt>
                <c:pt idx="38">
                  <c:v>0.95949013445084685</c:v>
                </c:pt>
                <c:pt idx="39">
                  <c:v>0.95967409240924095</c:v>
                </c:pt>
                <c:pt idx="40">
                  <c:v>1.0105055810899541</c:v>
                </c:pt>
                <c:pt idx="41">
                  <c:v>0.94447058823529417</c:v>
                </c:pt>
                <c:pt idx="42">
                  <c:v>0.91563162677976373</c:v>
                </c:pt>
                <c:pt idx="43">
                  <c:v>0.97306733167082293</c:v>
                </c:pt>
                <c:pt idx="44">
                  <c:v>0.97240899605842801</c:v>
                </c:pt>
                <c:pt idx="45">
                  <c:v>0.99669011170872979</c:v>
                </c:pt>
                <c:pt idx="46">
                  <c:v>0.93301680995765435</c:v>
                </c:pt>
                <c:pt idx="47">
                  <c:v>0.94876896294454116</c:v>
                </c:pt>
                <c:pt idx="48">
                  <c:v>0.89385749385749391</c:v>
                </c:pt>
                <c:pt idx="49">
                  <c:v>0.9047151277013753</c:v>
                </c:pt>
                <c:pt idx="50">
                  <c:v>0.89338842975206612</c:v>
                </c:pt>
                <c:pt idx="51">
                  <c:v>1.0305102577590741</c:v>
                </c:pt>
                <c:pt idx="52">
                  <c:v>0.94636471990464843</c:v>
                </c:pt>
                <c:pt idx="53">
                  <c:v>0.96290571870170016</c:v>
                </c:pt>
                <c:pt idx="54">
                  <c:v>0.99371633752244171</c:v>
                </c:pt>
                <c:pt idx="55">
                  <c:v>1.0087306917394225</c:v>
                </c:pt>
                <c:pt idx="56">
                  <c:v>1.0224308815858112</c:v>
                </c:pt>
                <c:pt idx="57">
                  <c:v>0.94937428896473264</c:v>
                </c:pt>
                <c:pt idx="58">
                  <c:v>0.93739810890120634</c:v>
                </c:pt>
                <c:pt idx="59">
                  <c:v>0.97695852534562211</c:v>
                </c:pt>
                <c:pt idx="60">
                  <c:v>0.973336719146775</c:v>
                </c:pt>
                <c:pt idx="61">
                  <c:v>1.0437158469945356</c:v>
                </c:pt>
                <c:pt idx="62">
                  <c:v>0.98263027295285355</c:v>
                </c:pt>
                <c:pt idx="63">
                  <c:v>1.0746513535684987</c:v>
                </c:pt>
                <c:pt idx="64">
                  <c:v>1.0464362850971922</c:v>
                </c:pt>
                <c:pt idx="65">
                  <c:v>1.0199004975124377</c:v>
                </c:pt>
                <c:pt idx="66">
                  <c:v>0.97990543735224589</c:v>
                </c:pt>
                <c:pt idx="67">
                  <c:v>0.94301248489730161</c:v>
                </c:pt>
                <c:pt idx="68">
                  <c:v>0.93246268656716413</c:v>
                </c:pt>
                <c:pt idx="69">
                  <c:v>0.92041823990705784</c:v>
                </c:pt>
                <c:pt idx="70">
                  <c:v>0.94048159927305774</c:v>
                </c:pt>
                <c:pt idx="71">
                  <c:v>0.96546391752577321</c:v>
                </c:pt>
                <c:pt idx="72">
                  <c:v>0.94247246022031828</c:v>
                </c:pt>
                <c:pt idx="73">
                  <c:v>0.91728907330567078</c:v>
                </c:pt>
                <c:pt idx="74">
                  <c:v>0.95408631772268138</c:v>
                </c:pt>
                <c:pt idx="75">
                  <c:v>0.93019442492386972</c:v>
                </c:pt>
                <c:pt idx="76">
                  <c:v>0.93630391316766637</c:v>
                </c:pt>
                <c:pt idx="77">
                  <c:v>0.91975488765684277</c:v>
                </c:pt>
                <c:pt idx="78">
                  <c:v>0.95502132609538581</c:v>
                </c:pt>
                <c:pt idx="79">
                  <c:v>0.92529585798816572</c:v>
                </c:pt>
                <c:pt idx="80">
                  <c:v>0.89830508474576276</c:v>
                </c:pt>
                <c:pt idx="81">
                  <c:v>0.94355140186915887</c:v>
                </c:pt>
                <c:pt idx="82">
                  <c:v>0.97104247104247099</c:v>
                </c:pt>
                <c:pt idx="83">
                  <c:v>0.895987328405491</c:v>
                </c:pt>
                <c:pt idx="84">
                  <c:v>0.92537313432835822</c:v>
                </c:pt>
                <c:pt idx="85">
                  <c:v>0.98453608247422686</c:v>
                </c:pt>
                <c:pt idx="86">
                  <c:v>0.92757840284513415</c:v>
                </c:pt>
                <c:pt idx="87">
                  <c:v>0.92048853439680955</c:v>
                </c:pt>
                <c:pt idx="88">
                  <c:v>0.87854093907644548</c:v>
                </c:pt>
                <c:pt idx="89">
                  <c:v>1.0154061624649859</c:v>
                </c:pt>
                <c:pt idx="90">
                  <c:v>0.9248291571753986</c:v>
                </c:pt>
                <c:pt idx="91">
                  <c:v>0.93573381950774837</c:v>
                </c:pt>
                <c:pt idx="92">
                  <c:v>1.0442906574394464</c:v>
                </c:pt>
                <c:pt idx="93">
                  <c:v>0.94331315354980738</c:v>
                </c:pt>
                <c:pt idx="94">
                  <c:v>0.93493819128171762</c:v>
                </c:pt>
                <c:pt idx="95">
                  <c:v>0.95257452574525747</c:v>
                </c:pt>
                <c:pt idx="96">
                  <c:v>1.0511627906976744</c:v>
                </c:pt>
                <c:pt idx="97">
                  <c:v>0.93225331369661268</c:v>
                </c:pt>
                <c:pt idx="98">
                  <c:v>1.0124434389140271</c:v>
                </c:pt>
                <c:pt idx="99">
                  <c:v>0.89618406285072949</c:v>
                </c:pt>
                <c:pt idx="100">
                  <c:v>0.96</c:v>
                </c:pt>
                <c:pt idx="101">
                  <c:v>1.0585683297180044</c:v>
                </c:pt>
                <c:pt idx="102">
                  <c:v>0.90904936014625226</c:v>
                </c:pt>
                <c:pt idx="103">
                  <c:v>0.95885219274499189</c:v>
                </c:pt>
                <c:pt idx="104">
                  <c:v>0.9142171565686863</c:v>
                </c:pt>
                <c:pt idx="105">
                  <c:v>1.0300469483568075</c:v>
                </c:pt>
                <c:pt idx="106">
                  <c:v>0.913767019667171</c:v>
                </c:pt>
                <c:pt idx="107">
                  <c:v>0.95485175202156336</c:v>
                </c:pt>
                <c:pt idx="108">
                  <c:v>0.92827394724664503</c:v>
                </c:pt>
                <c:pt idx="109">
                  <c:v>0.9141248240262787</c:v>
                </c:pt>
                <c:pt idx="110">
                  <c:v>0.96790663749088257</c:v>
                </c:pt>
                <c:pt idx="111">
                  <c:v>0.98402948402948398</c:v>
                </c:pt>
                <c:pt idx="112">
                  <c:v>0.95929339477726572</c:v>
                </c:pt>
                <c:pt idx="113">
                  <c:v>0.91793478260869565</c:v>
                </c:pt>
                <c:pt idx="114">
                  <c:v>0.97704590818363268</c:v>
                </c:pt>
                <c:pt idx="115">
                  <c:v>1.0076452599388379</c:v>
                </c:pt>
                <c:pt idx="116">
                  <c:v>0.88989441930618396</c:v>
                </c:pt>
                <c:pt idx="117">
                  <c:v>0.90776470588235292</c:v>
                </c:pt>
                <c:pt idx="118">
                  <c:v>0.915445321307779</c:v>
                </c:pt>
                <c:pt idx="119">
                  <c:v>0.91849148418491489</c:v>
                </c:pt>
                <c:pt idx="120">
                  <c:v>0.93766648907831651</c:v>
                </c:pt>
                <c:pt idx="121">
                  <c:v>0.95705521472392641</c:v>
                </c:pt>
                <c:pt idx="122">
                  <c:v>0.90934684684684686</c:v>
                </c:pt>
                <c:pt idx="123">
                  <c:v>0.93434343434343436</c:v>
                </c:pt>
                <c:pt idx="124">
                  <c:v>0.88608305274971944</c:v>
                </c:pt>
                <c:pt idx="125">
                  <c:v>0.90322580645161288</c:v>
                </c:pt>
                <c:pt idx="126">
                  <c:v>0.93042575285565943</c:v>
                </c:pt>
                <c:pt idx="127">
                  <c:v>0.91346153846153844</c:v>
                </c:pt>
                <c:pt idx="128">
                  <c:v>0.92359361880772461</c:v>
                </c:pt>
                <c:pt idx="129">
                  <c:v>0.9491046182846371</c:v>
                </c:pt>
                <c:pt idx="130">
                  <c:v>0.8832252085264134</c:v>
                </c:pt>
                <c:pt idx="131">
                  <c:v>0.91539365452408927</c:v>
                </c:pt>
                <c:pt idx="132">
                  <c:v>0.94153471376370279</c:v>
                </c:pt>
                <c:pt idx="133">
                  <c:v>0.86333333333333329</c:v>
                </c:pt>
                <c:pt idx="134">
                  <c:v>0.93112033195020749</c:v>
                </c:pt>
                <c:pt idx="135">
                  <c:v>0.89451476793248941</c:v>
                </c:pt>
                <c:pt idx="136">
                  <c:v>0.88845144356955386</c:v>
                </c:pt>
                <c:pt idx="137">
                  <c:v>0.92529880478087645</c:v>
                </c:pt>
                <c:pt idx="138">
                  <c:v>0.91706846673095466</c:v>
                </c:pt>
                <c:pt idx="139">
                  <c:v>0.89008498583569406</c:v>
                </c:pt>
                <c:pt idx="140">
                  <c:v>0.90894819466248034</c:v>
                </c:pt>
                <c:pt idx="141">
                  <c:v>0.91409395973154361</c:v>
                </c:pt>
                <c:pt idx="142">
                  <c:v>0.88998682476943347</c:v>
                </c:pt>
                <c:pt idx="143">
                  <c:v>0.93672456575682383</c:v>
                </c:pt>
                <c:pt idx="144">
                  <c:v>0.88576779026217234</c:v>
                </c:pt>
                <c:pt idx="145">
                  <c:v>0.88047808764940239</c:v>
                </c:pt>
                <c:pt idx="146">
                  <c:v>0.90083333333333337</c:v>
                </c:pt>
                <c:pt idx="147">
                  <c:v>0.94534412955465585</c:v>
                </c:pt>
                <c:pt idx="148">
                  <c:v>0.92619926199261993</c:v>
                </c:pt>
                <c:pt idx="149">
                  <c:v>0.85185185185185186</c:v>
                </c:pt>
                <c:pt idx="150">
                  <c:v>0.97657657657657659</c:v>
                </c:pt>
                <c:pt idx="151">
                  <c:v>0.97733711048158645</c:v>
                </c:pt>
                <c:pt idx="152">
                  <c:v>0.91028037383177574</c:v>
                </c:pt>
                <c:pt idx="153">
                  <c:v>0.93650793650793651</c:v>
                </c:pt>
                <c:pt idx="154">
                  <c:v>0.91277258566978192</c:v>
                </c:pt>
                <c:pt idx="155">
                  <c:v>1.0654205607476634</c:v>
                </c:pt>
                <c:pt idx="156">
                  <c:v>0.87560975609756098</c:v>
                </c:pt>
                <c:pt idx="157">
                  <c:v>0.91363636363636369</c:v>
                </c:pt>
                <c:pt idx="158">
                  <c:v>0.83626760563380287</c:v>
                </c:pt>
              </c:numCache>
            </c:numRef>
          </c:yVal>
          <c:smooth val="0"/>
        </c:ser>
        <c:dLbls>
          <c:showLegendKey val="0"/>
          <c:showVal val="0"/>
          <c:showCatName val="0"/>
          <c:showSerName val="0"/>
          <c:showPercent val="0"/>
          <c:showBubbleSize val="0"/>
        </c:dLbls>
        <c:axId val="435925424"/>
        <c:axId val="435920384"/>
      </c:scatterChart>
      <c:valAx>
        <c:axId val="435925424"/>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920384"/>
        <c:crosses val="autoZero"/>
        <c:crossBetween val="midCat"/>
      </c:valAx>
      <c:valAx>
        <c:axId val="435920384"/>
        <c:scaling>
          <c:orientation val="minMax"/>
          <c:min val="0.8"/>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92542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2018 LG/G dropoff by mode</a:t>
            </a:r>
          </a:p>
          <a:p>
            <a:pPr>
              <a:defRPr/>
            </a:pPr>
            <a:r>
              <a:rPr lang="en-US"/>
              <a:t>(sorted by county</a:t>
            </a:r>
            <a:r>
              <a:rPr lang="en-US" baseline="0"/>
              <a:t> from largest to smallest registered voters)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'3 - LG'!$Y$4</c:f>
              <c:strCache>
                <c:ptCount val="1"/>
                <c:pt idx="0">
                  <c:v>Election Day</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strRef>
              <c:f>'3 - LG'!$A$5:$A$163</c:f>
              <c:strCache>
                <c:ptCount val="159"/>
                <c:pt idx="0">
                  <c:v>Fulton</c:v>
                </c:pt>
                <c:pt idx="1">
                  <c:v>Gwinnett</c:v>
                </c:pt>
                <c:pt idx="2">
                  <c:v>DeKalb</c:v>
                </c:pt>
                <c:pt idx="3">
                  <c:v>Cobb</c:v>
                </c:pt>
                <c:pt idx="4">
                  <c:v>Chatham</c:v>
                </c:pt>
                <c:pt idx="5">
                  <c:v>Clayton</c:v>
                </c:pt>
                <c:pt idx="6">
                  <c:v>Cherokee</c:v>
                </c:pt>
                <c:pt idx="7">
                  <c:v>Henry</c:v>
                </c:pt>
                <c:pt idx="8">
                  <c:v>Forsyth</c:v>
                </c:pt>
                <c:pt idx="9">
                  <c:v>Richmond</c:v>
                </c:pt>
                <c:pt idx="10">
                  <c:v>Hall</c:v>
                </c:pt>
                <c:pt idx="11">
                  <c:v>Muscogee</c:v>
                </c:pt>
                <c:pt idx="12">
                  <c:v>Bibb</c:v>
                </c:pt>
                <c:pt idx="13">
                  <c:v>Paulding</c:v>
                </c:pt>
                <c:pt idx="14">
                  <c:v>Columbia</c:v>
                </c:pt>
                <c:pt idx="15">
                  <c:v>Houston</c:v>
                </c:pt>
                <c:pt idx="16">
                  <c:v>Coweta</c:v>
                </c:pt>
                <c:pt idx="17">
                  <c:v>Douglas</c:v>
                </c:pt>
                <c:pt idx="18">
                  <c:v>Fayette</c:v>
                </c:pt>
                <c:pt idx="19">
                  <c:v>Carroll</c:v>
                </c:pt>
                <c:pt idx="20">
                  <c:v>Clarke</c:v>
                </c:pt>
                <c:pt idx="21">
                  <c:v>Newton</c:v>
                </c:pt>
                <c:pt idx="22">
                  <c:v>Lowndes</c:v>
                </c:pt>
                <c:pt idx="23">
                  <c:v>Bartow</c:v>
                </c:pt>
                <c:pt idx="24">
                  <c:v>Walton</c:v>
                </c:pt>
                <c:pt idx="25">
                  <c:v>Rockdale</c:v>
                </c:pt>
                <c:pt idx="26">
                  <c:v>Dougherty</c:v>
                </c:pt>
                <c:pt idx="27">
                  <c:v>Glynn</c:v>
                </c:pt>
                <c:pt idx="28">
                  <c:v>Floyd</c:v>
                </c:pt>
                <c:pt idx="29">
                  <c:v>Barrow</c:v>
                </c:pt>
                <c:pt idx="30">
                  <c:v>Whitfield</c:v>
                </c:pt>
                <c:pt idx="31">
                  <c:v>Jackson</c:v>
                </c:pt>
                <c:pt idx="32">
                  <c:v>Spalding</c:v>
                </c:pt>
                <c:pt idx="33">
                  <c:v>Catoosa</c:v>
                </c:pt>
                <c:pt idx="34">
                  <c:v>Bulloch</c:v>
                </c:pt>
                <c:pt idx="35">
                  <c:v>Troup</c:v>
                </c:pt>
                <c:pt idx="36">
                  <c:v>Walker</c:v>
                </c:pt>
                <c:pt idx="37">
                  <c:v>Effingham</c:v>
                </c:pt>
                <c:pt idx="38">
                  <c:v>Camden</c:v>
                </c:pt>
                <c:pt idx="39">
                  <c:v>Liberty</c:v>
                </c:pt>
                <c:pt idx="40">
                  <c:v>Gordon</c:v>
                </c:pt>
                <c:pt idx="41">
                  <c:v>Laurens</c:v>
                </c:pt>
                <c:pt idx="42">
                  <c:v>Thomas</c:v>
                </c:pt>
                <c:pt idx="43">
                  <c:v>Oconee</c:v>
                </c:pt>
                <c:pt idx="44">
                  <c:v>Bryan</c:v>
                </c:pt>
                <c:pt idx="45">
                  <c:v>Habersham</c:v>
                </c:pt>
                <c:pt idx="46">
                  <c:v>Baldwin</c:v>
                </c:pt>
                <c:pt idx="47">
                  <c:v>Harris</c:v>
                </c:pt>
                <c:pt idx="48">
                  <c:v>Tift</c:v>
                </c:pt>
                <c:pt idx="49">
                  <c:v>Colquitt</c:v>
                </c:pt>
                <c:pt idx="50">
                  <c:v>Coffee</c:v>
                </c:pt>
                <c:pt idx="51">
                  <c:v>Pickens</c:v>
                </c:pt>
                <c:pt idx="52">
                  <c:v>Lee</c:v>
                </c:pt>
                <c:pt idx="53">
                  <c:v>Polk</c:v>
                </c:pt>
                <c:pt idx="54">
                  <c:v>Lumpkin</c:v>
                </c:pt>
                <c:pt idx="55">
                  <c:v>Murray</c:v>
                </c:pt>
                <c:pt idx="56">
                  <c:v>Gilmer</c:v>
                </c:pt>
                <c:pt idx="57">
                  <c:v>Monroe</c:v>
                </c:pt>
                <c:pt idx="58">
                  <c:v>Ware</c:v>
                </c:pt>
                <c:pt idx="59">
                  <c:v>Dawson</c:v>
                </c:pt>
                <c:pt idx="60">
                  <c:v>Jones</c:v>
                </c:pt>
                <c:pt idx="61">
                  <c:v>White</c:v>
                </c:pt>
                <c:pt idx="62">
                  <c:v>Madison</c:v>
                </c:pt>
                <c:pt idx="63">
                  <c:v>Haralson</c:v>
                </c:pt>
                <c:pt idx="64">
                  <c:v>Union</c:v>
                </c:pt>
                <c:pt idx="65">
                  <c:v>Fannin</c:v>
                </c:pt>
                <c:pt idx="66">
                  <c:v>Stephens</c:v>
                </c:pt>
                <c:pt idx="67">
                  <c:v>Peach</c:v>
                </c:pt>
                <c:pt idx="68">
                  <c:v>Sumter</c:v>
                </c:pt>
                <c:pt idx="69">
                  <c:v>Upson</c:v>
                </c:pt>
                <c:pt idx="70">
                  <c:v>Toombs</c:v>
                </c:pt>
                <c:pt idx="71">
                  <c:v>Wayne</c:v>
                </c:pt>
                <c:pt idx="72">
                  <c:v>Butts</c:v>
                </c:pt>
                <c:pt idx="73">
                  <c:v>Decatur</c:v>
                </c:pt>
                <c:pt idx="74">
                  <c:v>Hart</c:v>
                </c:pt>
                <c:pt idx="75">
                  <c:v>Burke</c:v>
                </c:pt>
                <c:pt idx="76">
                  <c:v>Meriwether</c:v>
                </c:pt>
                <c:pt idx="77">
                  <c:v>McDuffie</c:v>
                </c:pt>
                <c:pt idx="78">
                  <c:v>Putnam</c:v>
                </c:pt>
                <c:pt idx="79">
                  <c:v>Grady</c:v>
                </c:pt>
                <c:pt idx="80">
                  <c:v>Mitchell</c:v>
                </c:pt>
                <c:pt idx="81">
                  <c:v>Morgan</c:v>
                </c:pt>
                <c:pt idx="82">
                  <c:v>Franklin</c:v>
                </c:pt>
                <c:pt idx="83">
                  <c:v>Worth</c:v>
                </c:pt>
                <c:pt idx="84">
                  <c:v>Emanuel</c:v>
                </c:pt>
                <c:pt idx="85">
                  <c:v>Pike</c:v>
                </c:pt>
                <c:pt idx="86">
                  <c:v>Greene</c:v>
                </c:pt>
                <c:pt idx="87">
                  <c:v>Washington</c:v>
                </c:pt>
                <c:pt idx="88">
                  <c:v>Crisp</c:v>
                </c:pt>
                <c:pt idx="89">
                  <c:v>Rabun</c:v>
                </c:pt>
                <c:pt idx="90">
                  <c:v>Lamar</c:v>
                </c:pt>
                <c:pt idx="91">
                  <c:v>Elbert</c:v>
                </c:pt>
                <c:pt idx="92">
                  <c:v>Chattooga</c:v>
                </c:pt>
                <c:pt idx="93">
                  <c:v>Dodge</c:v>
                </c:pt>
                <c:pt idx="94">
                  <c:v>Tattnall</c:v>
                </c:pt>
                <c:pt idx="95">
                  <c:v>Pierce</c:v>
                </c:pt>
                <c:pt idx="96">
                  <c:v>Banks</c:v>
                </c:pt>
                <c:pt idx="97">
                  <c:v>Appling</c:v>
                </c:pt>
                <c:pt idx="98">
                  <c:v>Dade</c:v>
                </c:pt>
                <c:pt idx="99">
                  <c:v>Jefferson</c:v>
                </c:pt>
                <c:pt idx="100">
                  <c:v>Berrien</c:v>
                </c:pt>
                <c:pt idx="101">
                  <c:v>Brantley</c:v>
                </c:pt>
                <c:pt idx="102">
                  <c:v>Brooks</c:v>
                </c:pt>
                <c:pt idx="103">
                  <c:v>Oglethorpe</c:v>
                </c:pt>
                <c:pt idx="104">
                  <c:v>Cook</c:v>
                </c:pt>
                <c:pt idx="105">
                  <c:v>Towns</c:v>
                </c:pt>
                <c:pt idx="106">
                  <c:v>Ben Hill</c:v>
                </c:pt>
                <c:pt idx="107">
                  <c:v>Jasper</c:v>
                </c:pt>
                <c:pt idx="108">
                  <c:v>McIntosh</c:v>
                </c:pt>
                <c:pt idx="109">
                  <c:v>Screven</c:v>
                </c:pt>
                <c:pt idx="110">
                  <c:v>Long</c:v>
                </c:pt>
                <c:pt idx="111">
                  <c:v>Jeff Davis</c:v>
                </c:pt>
                <c:pt idx="112">
                  <c:v>Crawford</c:v>
                </c:pt>
                <c:pt idx="113">
                  <c:v>Early</c:v>
                </c:pt>
                <c:pt idx="114">
                  <c:v>Bleckley</c:v>
                </c:pt>
                <c:pt idx="115">
                  <c:v>Heard</c:v>
                </c:pt>
                <c:pt idx="116">
                  <c:v>Macon</c:v>
                </c:pt>
                <c:pt idx="117">
                  <c:v>Terrell</c:v>
                </c:pt>
                <c:pt idx="118">
                  <c:v>Wilkes</c:v>
                </c:pt>
                <c:pt idx="119">
                  <c:v>Charlton</c:v>
                </c:pt>
                <c:pt idx="120">
                  <c:v>Wilkinson</c:v>
                </c:pt>
                <c:pt idx="121">
                  <c:v>Bacon</c:v>
                </c:pt>
                <c:pt idx="122">
                  <c:v>Twiggs</c:v>
                </c:pt>
                <c:pt idx="123">
                  <c:v>Lincoln</c:v>
                </c:pt>
                <c:pt idx="124">
                  <c:v>Dooly</c:v>
                </c:pt>
                <c:pt idx="125">
                  <c:v>Hancock</c:v>
                </c:pt>
                <c:pt idx="126">
                  <c:v>Candler</c:v>
                </c:pt>
                <c:pt idx="127">
                  <c:v>Evans</c:v>
                </c:pt>
                <c:pt idx="128">
                  <c:v>Telfair</c:v>
                </c:pt>
                <c:pt idx="129">
                  <c:v>Seminole</c:v>
                </c:pt>
                <c:pt idx="130">
                  <c:v>Pulaski</c:v>
                </c:pt>
                <c:pt idx="131">
                  <c:v>Irwin</c:v>
                </c:pt>
                <c:pt idx="132">
                  <c:v>Montgomery</c:v>
                </c:pt>
                <c:pt idx="133">
                  <c:v>Turner</c:v>
                </c:pt>
                <c:pt idx="134">
                  <c:v>Taylor</c:v>
                </c:pt>
                <c:pt idx="135">
                  <c:v>Johnson</c:v>
                </c:pt>
                <c:pt idx="136">
                  <c:v>Lanier</c:v>
                </c:pt>
                <c:pt idx="137">
                  <c:v>Jenkins</c:v>
                </c:pt>
                <c:pt idx="138">
                  <c:v>Marion</c:v>
                </c:pt>
                <c:pt idx="139">
                  <c:v>Talbot</c:v>
                </c:pt>
                <c:pt idx="140">
                  <c:v>Atkinson</c:v>
                </c:pt>
                <c:pt idx="141">
                  <c:v>Wilcox</c:v>
                </c:pt>
                <c:pt idx="142">
                  <c:v>Randolph</c:v>
                </c:pt>
                <c:pt idx="143">
                  <c:v>Treutlen</c:v>
                </c:pt>
                <c:pt idx="144">
                  <c:v>Clinch</c:v>
                </c:pt>
                <c:pt idx="145">
                  <c:v>Miller</c:v>
                </c:pt>
                <c:pt idx="146">
                  <c:v>Warren</c:v>
                </c:pt>
                <c:pt idx="147">
                  <c:v>Chattahoochee</c:v>
                </c:pt>
                <c:pt idx="148">
                  <c:v>Calhoun</c:v>
                </c:pt>
                <c:pt idx="149">
                  <c:v>Stewart</c:v>
                </c:pt>
                <c:pt idx="150">
                  <c:v>Wheeler</c:v>
                </c:pt>
                <c:pt idx="151">
                  <c:v>Schley</c:v>
                </c:pt>
                <c:pt idx="152">
                  <c:v>Baker</c:v>
                </c:pt>
                <c:pt idx="153">
                  <c:v>Echols</c:v>
                </c:pt>
                <c:pt idx="154">
                  <c:v>Clay</c:v>
                </c:pt>
                <c:pt idx="155">
                  <c:v>Glascock</c:v>
                </c:pt>
                <c:pt idx="156">
                  <c:v>Quitman</c:v>
                </c:pt>
                <c:pt idx="157">
                  <c:v>Webster</c:v>
                </c:pt>
                <c:pt idx="158">
                  <c:v>Taliaferro</c:v>
                </c:pt>
              </c:strCache>
            </c:strRef>
          </c:cat>
          <c:val>
            <c:numRef>
              <c:f>'3 - LG'!$Y$5:$Y$163</c:f>
              <c:numCache>
                <c:formatCode>0.0%</c:formatCode>
                <c:ptCount val="159"/>
                <c:pt idx="0">
                  <c:v>0.95454241481927304</c:v>
                </c:pt>
                <c:pt idx="1">
                  <c:v>0.95684709886171737</c:v>
                </c:pt>
                <c:pt idx="2">
                  <c:v>0.95143150012101196</c:v>
                </c:pt>
                <c:pt idx="3">
                  <c:v>0.97118998878132845</c:v>
                </c:pt>
                <c:pt idx="4">
                  <c:v>0.94838251855051448</c:v>
                </c:pt>
                <c:pt idx="5">
                  <c:v>0.93752935650540159</c:v>
                </c:pt>
                <c:pt idx="6">
                  <c:v>0.96980275456869258</c:v>
                </c:pt>
                <c:pt idx="7">
                  <c:v>0.95779314318640163</c:v>
                </c:pt>
                <c:pt idx="8">
                  <c:v>0.97318768619662366</c:v>
                </c:pt>
                <c:pt idx="9">
                  <c:v>0.94654367637252723</c:v>
                </c:pt>
                <c:pt idx="10">
                  <c:v>0.95849496716614691</c:v>
                </c:pt>
                <c:pt idx="11">
                  <c:v>0.93439504819626684</c:v>
                </c:pt>
                <c:pt idx="12">
                  <c:v>0.94851757445666751</c:v>
                </c:pt>
                <c:pt idx="13">
                  <c:v>0.96023611055717306</c:v>
                </c:pt>
                <c:pt idx="14">
                  <c:v>0.96720632400151885</c:v>
                </c:pt>
                <c:pt idx="15">
                  <c:v>0.95896369137670201</c:v>
                </c:pt>
                <c:pt idx="16">
                  <c:v>0.9641252575752457</c:v>
                </c:pt>
                <c:pt idx="17">
                  <c:v>0.95847321223269721</c:v>
                </c:pt>
                <c:pt idx="18">
                  <c:v>0.96716442537744407</c:v>
                </c:pt>
                <c:pt idx="19">
                  <c:v>0.96038964266189553</c:v>
                </c:pt>
                <c:pt idx="20">
                  <c:v>0.95459027709298883</c:v>
                </c:pt>
                <c:pt idx="21">
                  <c:v>0.95273655354948483</c:v>
                </c:pt>
                <c:pt idx="22">
                  <c:v>0.95150612380006616</c:v>
                </c:pt>
                <c:pt idx="23">
                  <c:v>0.9844260620915033</c:v>
                </c:pt>
                <c:pt idx="24">
                  <c:v>0.96225995732574676</c:v>
                </c:pt>
                <c:pt idx="25">
                  <c:v>0.95166415788593406</c:v>
                </c:pt>
                <c:pt idx="26">
                  <c:v>0.93396592863881023</c:v>
                </c:pt>
                <c:pt idx="27">
                  <c:v>0.95227255482206541</c:v>
                </c:pt>
                <c:pt idx="28">
                  <c:v>0.9541140276232245</c:v>
                </c:pt>
                <c:pt idx="29">
                  <c:v>0.96147211040828062</c:v>
                </c:pt>
                <c:pt idx="30">
                  <c:v>0.94050974512743624</c:v>
                </c:pt>
                <c:pt idx="31">
                  <c:v>0.96621313122089303</c:v>
                </c:pt>
                <c:pt idx="32">
                  <c:v>0.94649960222752583</c:v>
                </c:pt>
                <c:pt idx="33">
                  <c:v>0.96057611438183343</c:v>
                </c:pt>
                <c:pt idx="34">
                  <c:v>0.95742232451093212</c:v>
                </c:pt>
                <c:pt idx="35">
                  <c:v>0.94441958292311823</c:v>
                </c:pt>
                <c:pt idx="36">
                  <c:v>0.94476591267753818</c:v>
                </c:pt>
                <c:pt idx="37">
                  <c:v>0.96083375357202894</c:v>
                </c:pt>
                <c:pt idx="38">
                  <c:v>0.95434083601286168</c:v>
                </c:pt>
                <c:pt idx="39">
                  <c:v>0.95307262569832407</c:v>
                </c:pt>
                <c:pt idx="40">
                  <c:v>0.96354052273226443</c:v>
                </c:pt>
                <c:pt idx="41">
                  <c:v>0.94153577661431065</c:v>
                </c:pt>
                <c:pt idx="42">
                  <c:v>0.94424688849377703</c:v>
                </c:pt>
                <c:pt idx="43">
                  <c:v>0.9702982499383781</c:v>
                </c:pt>
                <c:pt idx="44">
                  <c:v>0.95534237512404896</c:v>
                </c:pt>
                <c:pt idx="45">
                  <c:v>0.95908205239229272</c:v>
                </c:pt>
                <c:pt idx="46">
                  <c:v>0.93009708737864083</c:v>
                </c:pt>
                <c:pt idx="47">
                  <c:v>0.95683183183183185</c:v>
                </c:pt>
                <c:pt idx="48">
                  <c:v>0.93958257048700111</c:v>
                </c:pt>
                <c:pt idx="49">
                  <c:v>0.92949120603015079</c:v>
                </c:pt>
                <c:pt idx="50">
                  <c:v>0.91953262786596124</c:v>
                </c:pt>
                <c:pt idx="51">
                  <c:v>0.95696959627845157</c:v>
                </c:pt>
                <c:pt idx="52">
                  <c:v>0.9561451001624256</c:v>
                </c:pt>
                <c:pt idx="53">
                  <c:v>0.94665809768637532</c:v>
                </c:pt>
                <c:pt idx="54">
                  <c:v>0.96520097113568926</c:v>
                </c:pt>
                <c:pt idx="55">
                  <c:v>0.94383202099737529</c:v>
                </c:pt>
                <c:pt idx="56">
                  <c:v>0.96190137083852589</c:v>
                </c:pt>
                <c:pt idx="57">
                  <c:v>0.94818565400843879</c:v>
                </c:pt>
                <c:pt idx="58">
                  <c:v>0.94976611755135243</c:v>
                </c:pt>
                <c:pt idx="59">
                  <c:v>0.96448552663585507</c:v>
                </c:pt>
                <c:pt idx="60">
                  <c:v>0.96111111111111114</c:v>
                </c:pt>
                <c:pt idx="61">
                  <c:v>0.9750409910730552</c:v>
                </c:pt>
                <c:pt idx="62">
                  <c:v>0.9525978407557355</c:v>
                </c:pt>
                <c:pt idx="63">
                  <c:v>0.95926544240400669</c:v>
                </c:pt>
                <c:pt idx="64">
                  <c:v>0.96151419558359619</c:v>
                </c:pt>
                <c:pt idx="65">
                  <c:v>0.94581091468101464</c:v>
                </c:pt>
                <c:pt idx="66">
                  <c:v>0.95781119465329989</c:v>
                </c:pt>
                <c:pt idx="67">
                  <c:v>0.94702194357366776</c:v>
                </c:pt>
                <c:pt idx="68">
                  <c:v>0.93924783027965286</c:v>
                </c:pt>
                <c:pt idx="69">
                  <c:v>0.9445305237062287</c:v>
                </c:pt>
                <c:pt idx="70">
                  <c:v>0.95015105740181272</c:v>
                </c:pt>
                <c:pt idx="71">
                  <c:v>0.94910738076205703</c:v>
                </c:pt>
                <c:pt idx="72">
                  <c:v>0.95376246600181325</c:v>
                </c:pt>
                <c:pt idx="73">
                  <c:v>0.93766233766233764</c:v>
                </c:pt>
                <c:pt idx="74">
                  <c:v>0.95098534613441132</c:v>
                </c:pt>
                <c:pt idx="75">
                  <c:v>0.93541300527240778</c:v>
                </c:pt>
                <c:pt idx="76">
                  <c:v>0.9385915492957746</c:v>
                </c:pt>
                <c:pt idx="77">
                  <c:v>0.93747829107328928</c:v>
                </c:pt>
                <c:pt idx="78">
                  <c:v>0.95963777490297542</c:v>
                </c:pt>
                <c:pt idx="79">
                  <c:v>0.94632837277384729</c:v>
                </c:pt>
                <c:pt idx="80">
                  <c:v>0.92709805029669401</c:v>
                </c:pt>
                <c:pt idx="81">
                  <c:v>0.96094168004280367</c:v>
                </c:pt>
                <c:pt idx="82">
                  <c:v>0.94529232214134773</c:v>
                </c:pt>
                <c:pt idx="83">
                  <c:v>0.94499773653236763</c:v>
                </c:pt>
                <c:pt idx="84">
                  <c:v>0.92197125256673507</c:v>
                </c:pt>
                <c:pt idx="85">
                  <c:v>0.96828358208955223</c:v>
                </c:pt>
                <c:pt idx="86">
                  <c:v>0.93184276956364953</c:v>
                </c:pt>
                <c:pt idx="87">
                  <c:v>0.924822695035461</c:v>
                </c:pt>
                <c:pt idx="88">
                  <c:v>0.91417004048582995</c:v>
                </c:pt>
                <c:pt idx="89">
                  <c:v>0.95828819068255688</c:v>
                </c:pt>
                <c:pt idx="90">
                  <c:v>0.94106342088404871</c:v>
                </c:pt>
                <c:pt idx="91">
                  <c:v>0.93968358602504942</c:v>
                </c:pt>
                <c:pt idx="92">
                  <c:v>0.95040000000000002</c:v>
                </c:pt>
                <c:pt idx="93">
                  <c:v>0.9235588972431078</c:v>
                </c:pt>
                <c:pt idx="94">
                  <c:v>0.92983751846381091</c:v>
                </c:pt>
                <c:pt idx="95">
                  <c:v>0.9412665985699693</c:v>
                </c:pt>
                <c:pt idx="96">
                  <c:v>0.96759979263867291</c:v>
                </c:pt>
                <c:pt idx="97">
                  <c:v>0.92948287441235733</c:v>
                </c:pt>
                <c:pt idx="98">
                  <c:v>0.95471014492753625</c:v>
                </c:pt>
                <c:pt idx="99">
                  <c:v>0.9127316198445905</c:v>
                </c:pt>
                <c:pt idx="100">
                  <c:v>0.93722943722943719</c:v>
                </c:pt>
                <c:pt idx="101">
                  <c:v>0.92593999240410174</c:v>
                </c:pt>
                <c:pt idx="102">
                  <c:v>0.92892679459843641</c:v>
                </c:pt>
                <c:pt idx="103">
                  <c:v>0.94319036869826933</c:v>
                </c:pt>
                <c:pt idx="104">
                  <c:v>0.94377510040160639</c:v>
                </c:pt>
                <c:pt idx="105">
                  <c:v>0.95377922784121805</c:v>
                </c:pt>
                <c:pt idx="106">
                  <c:v>0.92101990049751248</c:v>
                </c:pt>
                <c:pt idx="107">
                  <c:v>0.94930139720558881</c:v>
                </c:pt>
                <c:pt idx="108">
                  <c:v>0.93969352446861099</c:v>
                </c:pt>
                <c:pt idx="109">
                  <c:v>0.92851340373679936</c:v>
                </c:pt>
                <c:pt idx="110">
                  <c:v>0.93831168831168832</c:v>
                </c:pt>
                <c:pt idx="111">
                  <c:v>0.95697796432318993</c:v>
                </c:pt>
                <c:pt idx="112">
                  <c:v>0.95586854460093895</c:v>
                </c:pt>
                <c:pt idx="113">
                  <c:v>0.94255624700813789</c:v>
                </c:pt>
                <c:pt idx="114">
                  <c:v>0.94924707194645841</c:v>
                </c:pt>
                <c:pt idx="115">
                  <c:v>0.96078431372549022</c:v>
                </c:pt>
                <c:pt idx="116">
                  <c:v>0.91376146788990831</c:v>
                </c:pt>
                <c:pt idx="117">
                  <c:v>0.92968357609241592</c:v>
                </c:pt>
                <c:pt idx="118">
                  <c:v>0.93132832080200501</c:v>
                </c:pt>
                <c:pt idx="119">
                  <c:v>0.93964996982498494</c:v>
                </c:pt>
                <c:pt idx="120">
                  <c:v>0.92212608158220022</c:v>
                </c:pt>
                <c:pt idx="121">
                  <c:v>0.89963724304715842</c:v>
                </c:pt>
                <c:pt idx="122">
                  <c:v>0.90964159515396259</c:v>
                </c:pt>
                <c:pt idx="123">
                  <c:v>0.9458333333333333</c:v>
                </c:pt>
                <c:pt idx="124">
                  <c:v>0.91217798594847777</c:v>
                </c:pt>
                <c:pt idx="125">
                  <c:v>0.8945981554677207</c:v>
                </c:pt>
                <c:pt idx="126">
                  <c:v>0.94090489381348108</c:v>
                </c:pt>
                <c:pt idx="127">
                  <c:v>0.94383057090239408</c:v>
                </c:pt>
                <c:pt idx="128">
                  <c:v>0.92302955665024633</c:v>
                </c:pt>
                <c:pt idx="129">
                  <c:v>0.94871794871794868</c:v>
                </c:pt>
                <c:pt idx="130">
                  <c:v>0.90552995391705071</c:v>
                </c:pt>
                <c:pt idx="131">
                  <c:v>0.95054545454545458</c:v>
                </c:pt>
                <c:pt idx="132">
                  <c:v>0.96370331404523935</c:v>
                </c:pt>
                <c:pt idx="133">
                  <c:v>0.92160133444537118</c:v>
                </c:pt>
                <c:pt idx="134">
                  <c:v>0.92111959287531808</c:v>
                </c:pt>
                <c:pt idx="135">
                  <c:v>0.92560689115113548</c:v>
                </c:pt>
                <c:pt idx="136">
                  <c:v>0.90879120879120878</c:v>
                </c:pt>
                <c:pt idx="137">
                  <c:v>0.93789378937893786</c:v>
                </c:pt>
                <c:pt idx="138">
                  <c:v>0.93592365371506481</c:v>
                </c:pt>
                <c:pt idx="139">
                  <c:v>0.90817941952506598</c:v>
                </c:pt>
                <c:pt idx="140">
                  <c:v>0.89625108979947687</c:v>
                </c:pt>
                <c:pt idx="141">
                  <c:v>0.93252840909090906</c:v>
                </c:pt>
                <c:pt idx="142">
                  <c:v>0.90909090909090906</c:v>
                </c:pt>
                <c:pt idx="143">
                  <c:v>0.95155279503105594</c:v>
                </c:pt>
                <c:pt idx="144">
                  <c:v>0.90649064906490651</c:v>
                </c:pt>
                <c:pt idx="145">
                  <c:v>0.921875</c:v>
                </c:pt>
                <c:pt idx="146">
                  <c:v>0.91563275434243174</c:v>
                </c:pt>
                <c:pt idx="147">
                  <c:v>0.94773519163763065</c:v>
                </c:pt>
                <c:pt idx="148">
                  <c:v>0.9277326106594399</c:v>
                </c:pt>
                <c:pt idx="149">
                  <c:v>0.86697782963827308</c:v>
                </c:pt>
                <c:pt idx="150">
                  <c:v>0.92362768496420045</c:v>
                </c:pt>
                <c:pt idx="151">
                  <c:v>0.94357976653696496</c:v>
                </c:pt>
                <c:pt idx="152">
                  <c:v>0.91278195488721803</c:v>
                </c:pt>
                <c:pt idx="153">
                  <c:v>0.93548387096774188</c:v>
                </c:pt>
                <c:pt idx="154">
                  <c:v>0.91594827586206895</c:v>
                </c:pt>
                <c:pt idx="155">
                  <c:v>0.93121693121693117</c:v>
                </c:pt>
                <c:pt idx="156">
                  <c:v>0.8834498834498834</c:v>
                </c:pt>
                <c:pt idx="157">
                  <c:v>0.91831683168316836</c:v>
                </c:pt>
                <c:pt idx="158">
                  <c:v>0.87579617834394907</c:v>
                </c:pt>
              </c:numCache>
            </c:numRef>
          </c:val>
          <c:smooth val="0"/>
        </c:ser>
        <c:ser>
          <c:idx val="1"/>
          <c:order val="1"/>
          <c:tx>
            <c:strRef>
              <c:f>'3 - LG'!$Z$4</c:f>
              <c:strCache>
                <c:ptCount val="1"/>
                <c:pt idx="0">
                  <c:v>Absentee by Mail</c:v>
                </c:pt>
              </c:strCache>
            </c:strRef>
          </c:tx>
          <c:spPr>
            <a:ln w="28575" cap="rnd">
              <a:solidFill>
                <a:schemeClr val="accent2"/>
              </a:solidFill>
              <a:round/>
            </a:ln>
            <a:effectLst/>
          </c:spPr>
          <c:marker>
            <c:symbol val="none"/>
          </c:marker>
          <c:trendline>
            <c:spPr>
              <a:ln w="19050" cap="rnd">
                <a:solidFill>
                  <a:schemeClr val="accent2"/>
                </a:solidFill>
                <a:prstDash val="sysDot"/>
              </a:ln>
              <a:effectLst/>
            </c:spPr>
            <c:trendlineType val="linear"/>
            <c:dispRSqr val="0"/>
            <c:dispEq val="0"/>
          </c:trendline>
          <c:cat>
            <c:strRef>
              <c:f>'3 - LG'!$A$5:$A$163</c:f>
              <c:strCache>
                <c:ptCount val="159"/>
                <c:pt idx="0">
                  <c:v>Fulton</c:v>
                </c:pt>
                <c:pt idx="1">
                  <c:v>Gwinnett</c:v>
                </c:pt>
                <c:pt idx="2">
                  <c:v>DeKalb</c:v>
                </c:pt>
                <c:pt idx="3">
                  <c:v>Cobb</c:v>
                </c:pt>
                <c:pt idx="4">
                  <c:v>Chatham</c:v>
                </c:pt>
                <c:pt idx="5">
                  <c:v>Clayton</c:v>
                </c:pt>
                <c:pt idx="6">
                  <c:v>Cherokee</c:v>
                </c:pt>
                <c:pt idx="7">
                  <c:v>Henry</c:v>
                </c:pt>
                <c:pt idx="8">
                  <c:v>Forsyth</c:v>
                </c:pt>
                <c:pt idx="9">
                  <c:v>Richmond</c:v>
                </c:pt>
                <c:pt idx="10">
                  <c:v>Hall</c:v>
                </c:pt>
                <c:pt idx="11">
                  <c:v>Muscogee</c:v>
                </c:pt>
                <c:pt idx="12">
                  <c:v>Bibb</c:v>
                </c:pt>
                <c:pt idx="13">
                  <c:v>Paulding</c:v>
                </c:pt>
                <c:pt idx="14">
                  <c:v>Columbia</c:v>
                </c:pt>
                <c:pt idx="15">
                  <c:v>Houston</c:v>
                </c:pt>
                <c:pt idx="16">
                  <c:v>Coweta</c:v>
                </c:pt>
                <c:pt idx="17">
                  <c:v>Douglas</c:v>
                </c:pt>
                <c:pt idx="18">
                  <c:v>Fayette</c:v>
                </c:pt>
                <c:pt idx="19">
                  <c:v>Carroll</c:v>
                </c:pt>
                <c:pt idx="20">
                  <c:v>Clarke</c:v>
                </c:pt>
                <c:pt idx="21">
                  <c:v>Newton</c:v>
                </c:pt>
                <c:pt idx="22">
                  <c:v>Lowndes</c:v>
                </c:pt>
                <c:pt idx="23">
                  <c:v>Bartow</c:v>
                </c:pt>
                <c:pt idx="24">
                  <c:v>Walton</c:v>
                </c:pt>
                <c:pt idx="25">
                  <c:v>Rockdale</c:v>
                </c:pt>
                <c:pt idx="26">
                  <c:v>Dougherty</c:v>
                </c:pt>
                <c:pt idx="27">
                  <c:v>Glynn</c:v>
                </c:pt>
                <c:pt idx="28">
                  <c:v>Floyd</c:v>
                </c:pt>
                <c:pt idx="29">
                  <c:v>Barrow</c:v>
                </c:pt>
                <c:pt idx="30">
                  <c:v>Whitfield</c:v>
                </c:pt>
                <c:pt idx="31">
                  <c:v>Jackson</c:v>
                </c:pt>
                <c:pt idx="32">
                  <c:v>Spalding</c:v>
                </c:pt>
                <c:pt idx="33">
                  <c:v>Catoosa</c:v>
                </c:pt>
                <c:pt idx="34">
                  <c:v>Bulloch</c:v>
                </c:pt>
                <c:pt idx="35">
                  <c:v>Troup</c:v>
                </c:pt>
                <c:pt idx="36">
                  <c:v>Walker</c:v>
                </c:pt>
                <c:pt idx="37">
                  <c:v>Effingham</c:v>
                </c:pt>
                <c:pt idx="38">
                  <c:v>Camden</c:v>
                </c:pt>
                <c:pt idx="39">
                  <c:v>Liberty</c:v>
                </c:pt>
                <c:pt idx="40">
                  <c:v>Gordon</c:v>
                </c:pt>
                <c:pt idx="41">
                  <c:v>Laurens</c:v>
                </c:pt>
                <c:pt idx="42">
                  <c:v>Thomas</c:v>
                </c:pt>
                <c:pt idx="43">
                  <c:v>Oconee</c:v>
                </c:pt>
                <c:pt idx="44">
                  <c:v>Bryan</c:v>
                </c:pt>
                <c:pt idx="45">
                  <c:v>Habersham</c:v>
                </c:pt>
                <c:pt idx="46">
                  <c:v>Baldwin</c:v>
                </c:pt>
                <c:pt idx="47">
                  <c:v>Harris</c:v>
                </c:pt>
                <c:pt idx="48">
                  <c:v>Tift</c:v>
                </c:pt>
                <c:pt idx="49">
                  <c:v>Colquitt</c:v>
                </c:pt>
                <c:pt idx="50">
                  <c:v>Coffee</c:v>
                </c:pt>
                <c:pt idx="51">
                  <c:v>Pickens</c:v>
                </c:pt>
                <c:pt idx="52">
                  <c:v>Lee</c:v>
                </c:pt>
                <c:pt idx="53">
                  <c:v>Polk</c:v>
                </c:pt>
                <c:pt idx="54">
                  <c:v>Lumpkin</c:v>
                </c:pt>
                <c:pt idx="55">
                  <c:v>Murray</c:v>
                </c:pt>
                <c:pt idx="56">
                  <c:v>Gilmer</c:v>
                </c:pt>
                <c:pt idx="57">
                  <c:v>Monroe</c:v>
                </c:pt>
                <c:pt idx="58">
                  <c:v>Ware</c:v>
                </c:pt>
                <c:pt idx="59">
                  <c:v>Dawson</c:v>
                </c:pt>
                <c:pt idx="60">
                  <c:v>Jones</c:v>
                </c:pt>
                <c:pt idx="61">
                  <c:v>White</c:v>
                </c:pt>
                <c:pt idx="62">
                  <c:v>Madison</c:v>
                </c:pt>
                <c:pt idx="63">
                  <c:v>Haralson</c:v>
                </c:pt>
                <c:pt idx="64">
                  <c:v>Union</c:v>
                </c:pt>
                <c:pt idx="65">
                  <c:v>Fannin</c:v>
                </c:pt>
                <c:pt idx="66">
                  <c:v>Stephens</c:v>
                </c:pt>
                <c:pt idx="67">
                  <c:v>Peach</c:v>
                </c:pt>
                <c:pt idx="68">
                  <c:v>Sumter</c:v>
                </c:pt>
                <c:pt idx="69">
                  <c:v>Upson</c:v>
                </c:pt>
                <c:pt idx="70">
                  <c:v>Toombs</c:v>
                </c:pt>
                <c:pt idx="71">
                  <c:v>Wayne</c:v>
                </c:pt>
                <c:pt idx="72">
                  <c:v>Butts</c:v>
                </c:pt>
                <c:pt idx="73">
                  <c:v>Decatur</c:v>
                </c:pt>
                <c:pt idx="74">
                  <c:v>Hart</c:v>
                </c:pt>
                <c:pt idx="75">
                  <c:v>Burke</c:v>
                </c:pt>
                <c:pt idx="76">
                  <c:v>Meriwether</c:v>
                </c:pt>
                <c:pt idx="77">
                  <c:v>McDuffie</c:v>
                </c:pt>
                <c:pt idx="78">
                  <c:v>Putnam</c:v>
                </c:pt>
                <c:pt idx="79">
                  <c:v>Grady</c:v>
                </c:pt>
                <c:pt idx="80">
                  <c:v>Mitchell</c:v>
                </c:pt>
                <c:pt idx="81">
                  <c:v>Morgan</c:v>
                </c:pt>
                <c:pt idx="82">
                  <c:v>Franklin</c:v>
                </c:pt>
                <c:pt idx="83">
                  <c:v>Worth</c:v>
                </c:pt>
                <c:pt idx="84">
                  <c:v>Emanuel</c:v>
                </c:pt>
                <c:pt idx="85">
                  <c:v>Pike</c:v>
                </c:pt>
                <c:pt idx="86">
                  <c:v>Greene</c:v>
                </c:pt>
                <c:pt idx="87">
                  <c:v>Washington</c:v>
                </c:pt>
                <c:pt idx="88">
                  <c:v>Crisp</c:v>
                </c:pt>
                <c:pt idx="89">
                  <c:v>Rabun</c:v>
                </c:pt>
                <c:pt idx="90">
                  <c:v>Lamar</c:v>
                </c:pt>
                <c:pt idx="91">
                  <c:v>Elbert</c:v>
                </c:pt>
                <c:pt idx="92">
                  <c:v>Chattooga</c:v>
                </c:pt>
                <c:pt idx="93">
                  <c:v>Dodge</c:v>
                </c:pt>
                <c:pt idx="94">
                  <c:v>Tattnall</c:v>
                </c:pt>
                <c:pt idx="95">
                  <c:v>Pierce</c:v>
                </c:pt>
                <c:pt idx="96">
                  <c:v>Banks</c:v>
                </c:pt>
                <c:pt idx="97">
                  <c:v>Appling</c:v>
                </c:pt>
                <c:pt idx="98">
                  <c:v>Dade</c:v>
                </c:pt>
                <c:pt idx="99">
                  <c:v>Jefferson</c:v>
                </c:pt>
                <c:pt idx="100">
                  <c:v>Berrien</c:v>
                </c:pt>
                <c:pt idx="101">
                  <c:v>Brantley</c:v>
                </c:pt>
                <c:pt idx="102">
                  <c:v>Brooks</c:v>
                </c:pt>
                <c:pt idx="103">
                  <c:v>Oglethorpe</c:v>
                </c:pt>
                <c:pt idx="104">
                  <c:v>Cook</c:v>
                </c:pt>
                <c:pt idx="105">
                  <c:v>Towns</c:v>
                </c:pt>
                <c:pt idx="106">
                  <c:v>Ben Hill</c:v>
                </c:pt>
                <c:pt idx="107">
                  <c:v>Jasper</c:v>
                </c:pt>
                <c:pt idx="108">
                  <c:v>McIntosh</c:v>
                </c:pt>
                <c:pt idx="109">
                  <c:v>Screven</c:v>
                </c:pt>
                <c:pt idx="110">
                  <c:v>Long</c:v>
                </c:pt>
                <c:pt idx="111">
                  <c:v>Jeff Davis</c:v>
                </c:pt>
                <c:pt idx="112">
                  <c:v>Crawford</c:v>
                </c:pt>
                <c:pt idx="113">
                  <c:v>Early</c:v>
                </c:pt>
                <c:pt idx="114">
                  <c:v>Bleckley</c:v>
                </c:pt>
                <c:pt idx="115">
                  <c:v>Heard</c:v>
                </c:pt>
                <c:pt idx="116">
                  <c:v>Macon</c:v>
                </c:pt>
                <c:pt idx="117">
                  <c:v>Terrell</c:v>
                </c:pt>
                <c:pt idx="118">
                  <c:v>Wilkes</c:v>
                </c:pt>
                <c:pt idx="119">
                  <c:v>Charlton</c:v>
                </c:pt>
                <c:pt idx="120">
                  <c:v>Wilkinson</c:v>
                </c:pt>
                <c:pt idx="121">
                  <c:v>Bacon</c:v>
                </c:pt>
                <c:pt idx="122">
                  <c:v>Twiggs</c:v>
                </c:pt>
                <c:pt idx="123">
                  <c:v>Lincoln</c:v>
                </c:pt>
                <c:pt idx="124">
                  <c:v>Dooly</c:v>
                </c:pt>
                <c:pt idx="125">
                  <c:v>Hancock</c:v>
                </c:pt>
                <c:pt idx="126">
                  <c:v>Candler</c:v>
                </c:pt>
                <c:pt idx="127">
                  <c:v>Evans</c:v>
                </c:pt>
                <c:pt idx="128">
                  <c:v>Telfair</c:v>
                </c:pt>
                <c:pt idx="129">
                  <c:v>Seminole</c:v>
                </c:pt>
                <c:pt idx="130">
                  <c:v>Pulaski</c:v>
                </c:pt>
                <c:pt idx="131">
                  <c:v>Irwin</c:v>
                </c:pt>
                <c:pt idx="132">
                  <c:v>Montgomery</c:v>
                </c:pt>
                <c:pt idx="133">
                  <c:v>Turner</c:v>
                </c:pt>
                <c:pt idx="134">
                  <c:v>Taylor</c:v>
                </c:pt>
                <c:pt idx="135">
                  <c:v>Johnson</c:v>
                </c:pt>
                <c:pt idx="136">
                  <c:v>Lanier</c:v>
                </c:pt>
                <c:pt idx="137">
                  <c:v>Jenkins</c:v>
                </c:pt>
                <c:pt idx="138">
                  <c:v>Marion</c:v>
                </c:pt>
                <c:pt idx="139">
                  <c:v>Talbot</c:v>
                </c:pt>
                <c:pt idx="140">
                  <c:v>Atkinson</c:v>
                </c:pt>
                <c:pt idx="141">
                  <c:v>Wilcox</c:v>
                </c:pt>
                <c:pt idx="142">
                  <c:v>Randolph</c:v>
                </c:pt>
                <c:pt idx="143">
                  <c:v>Treutlen</c:v>
                </c:pt>
                <c:pt idx="144">
                  <c:v>Clinch</c:v>
                </c:pt>
                <c:pt idx="145">
                  <c:v>Miller</c:v>
                </c:pt>
                <c:pt idx="146">
                  <c:v>Warren</c:v>
                </c:pt>
                <c:pt idx="147">
                  <c:v>Chattahoochee</c:v>
                </c:pt>
                <c:pt idx="148">
                  <c:v>Calhoun</c:v>
                </c:pt>
                <c:pt idx="149">
                  <c:v>Stewart</c:v>
                </c:pt>
                <c:pt idx="150">
                  <c:v>Wheeler</c:v>
                </c:pt>
                <c:pt idx="151">
                  <c:v>Schley</c:v>
                </c:pt>
                <c:pt idx="152">
                  <c:v>Baker</c:v>
                </c:pt>
                <c:pt idx="153">
                  <c:v>Echols</c:v>
                </c:pt>
                <c:pt idx="154">
                  <c:v>Clay</c:v>
                </c:pt>
                <c:pt idx="155">
                  <c:v>Glascock</c:v>
                </c:pt>
                <c:pt idx="156">
                  <c:v>Quitman</c:v>
                </c:pt>
                <c:pt idx="157">
                  <c:v>Webster</c:v>
                </c:pt>
                <c:pt idx="158">
                  <c:v>Taliaferro</c:v>
                </c:pt>
              </c:strCache>
            </c:strRef>
          </c:cat>
          <c:val>
            <c:numRef>
              <c:f>'3 - LG'!$Z$5:$Z$163</c:f>
              <c:numCache>
                <c:formatCode>0.0%</c:formatCode>
                <c:ptCount val="159"/>
                <c:pt idx="0">
                  <c:v>0.98738930613159959</c:v>
                </c:pt>
                <c:pt idx="1">
                  <c:v>0.99289111143795661</c:v>
                </c:pt>
                <c:pt idx="2">
                  <c:v>0.98439406262708418</c:v>
                </c:pt>
                <c:pt idx="3">
                  <c:v>0.99220107331763252</c:v>
                </c:pt>
                <c:pt idx="4">
                  <c:v>0.98802007446980733</c:v>
                </c:pt>
                <c:pt idx="5">
                  <c:v>0.99008038310244573</c:v>
                </c:pt>
                <c:pt idx="6">
                  <c:v>0.99416415662650603</c:v>
                </c:pt>
                <c:pt idx="7">
                  <c:v>0.99019411646988198</c:v>
                </c:pt>
                <c:pt idx="8">
                  <c:v>0.99345076784101172</c:v>
                </c:pt>
                <c:pt idx="9">
                  <c:v>0.98889725254045913</c:v>
                </c:pt>
                <c:pt idx="10">
                  <c:v>0.99513312338963644</c:v>
                </c:pt>
                <c:pt idx="11">
                  <c:v>0.98846675712347354</c:v>
                </c:pt>
                <c:pt idx="12">
                  <c:v>0.99215422550997534</c:v>
                </c:pt>
                <c:pt idx="13">
                  <c:v>0.99213788932567282</c:v>
                </c:pt>
                <c:pt idx="14">
                  <c:v>0.99080381471389645</c:v>
                </c:pt>
                <c:pt idx="15">
                  <c:v>0.99184952978056429</c:v>
                </c:pt>
                <c:pt idx="16">
                  <c:v>0.99288762446657186</c:v>
                </c:pt>
                <c:pt idx="17">
                  <c:v>0.99381379523662228</c:v>
                </c:pt>
                <c:pt idx="18">
                  <c:v>0.99206649036645256</c:v>
                </c:pt>
                <c:pt idx="19">
                  <c:v>0.99538866930171277</c:v>
                </c:pt>
                <c:pt idx="20">
                  <c:v>0.98941098610191924</c:v>
                </c:pt>
                <c:pt idx="21">
                  <c:v>0.99232175502742226</c:v>
                </c:pt>
                <c:pt idx="22">
                  <c:v>0.98677248677248675</c:v>
                </c:pt>
                <c:pt idx="23">
                  <c:v>0.99872448979591832</c:v>
                </c:pt>
                <c:pt idx="24">
                  <c:v>0.99265121537591861</c:v>
                </c:pt>
                <c:pt idx="25">
                  <c:v>0.99676200755531574</c:v>
                </c:pt>
                <c:pt idx="26">
                  <c:v>0.98868312757201648</c:v>
                </c:pt>
                <c:pt idx="27">
                  <c:v>0.99282560706401768</c:v>
                </c:pt>
                <c:pt idx="28">
                  <c:v>0.99444444444444446</c:v>
                </c:pt>
                <c:pt idx="29">
                  <c:v>0.99129057798891529</c:v>
                </c:pt>
                <c:pt idx="30">
                  <c:v>0.98721730580137657</c:v>
                </c:pt>
                <c:pt idx="31">
                  <c:v>0.99313052011776248</c:v>
                </c:pt>
                <c:pt idx="32">
                  <c:v>0.98597038191738118</c:v>
                </c:pt>
                <c:pt idx="33">
                  <c:v>0.99444444444444446</c:v>
                </c:pt>
                <c:pt idx="34">
                  <c:v>0.98513011152416352</c:v>
                </c:pt>
                <c:pt idx="35">
                  <c:v>0.98655063291139244</c:v>
                </c:pt>
                <c:pt idx="36">
                  <c:v>0.99384993849938497</c:v>
                </c:pt>
                <c:pt idx="37">
                  <c:v>0.98666666666666669</c:v>
                </c:pt>
                <c:pt idx="38">
                  <c:v>0.9924559932942163</c:v>
                </c:pt>
                <c:pt idx="39">
                  <c:v>0.99368421052631584</c:v>
                </c:pt>
                <c:pt idx="40">
                  <c:v>0.98354661791590492</c:v>
                </c:pt>
                <c:pt idx="41">
                  <c:v>0.98367029548989116</c:v>
                </c:pt>
                <c:pt idx="42">
                  <c:v>0.99495459132189712</c:v>
                </c:pt>
                <c:pt idx="43">
                  <c:v>0.99355531686358756</c:v>
                </c:pt>
                <c:pt idx="44">
                  <c:v>0.99484536082474229</c:v>
                </c:pt>
                <c:pt idx="45">
                  <c:v>0.98944900351699883</c:v>
                </c:pt>
                <c:pt idx="46">
                  <c:v>0.99136442141623493</c:v>
                </c:pt>
                <c:pt idx="47">
                  <c:v>0.98765432098765427</c:v>
                </c:pt>
                <c:pt idx="48">
                  <c:v>0.982174688057041</c:v>
                </c:pt>
                <c:pt idx="49">
                  <c:v>0.99416342412451364</c:v>
                </c:pt>
                <c:pt idx="50">
                  <c:v>0.98481012658227851</c:v>
                </c:pt>
                <c:pt idx="51">
                  <c:v>0.99549549549549554</c:v>
                </c:pt>
                <c:pt idx="52">
                  <c:v>0.98541666666666672</c:v>
                </c:pt>
                <c:pt idx="53">
                  <c:v>0.99328859060402686</c:v>
                </c:pt>
                <c:pt idx="54">
                  <c:v>0.99785867237687365</c:v>
                </c:pt>
                <c:pt idx="55">
                  <c:v>0.97735849056603774</c:v>
                </c:pt>
                <c:pt idx="56">
                  <c:v>1</c:v>
                </c:pt>
                <c:pt idx="57">
                  <c:v>1.0057803468208093</c:v>
                </c:pt>
                <c:pt idx="58">
                  <c:v>0.99362041467304629</c:v>
                </c:pt>
                <c:pt idx="59">
                  <c:v>0.99316628701594534</c:v>
                </c:pt>
                <c:pt idx="60">
                  <c:v>0.98596938775510201</c:v>
                </c:pt>
                <c:pt idx="61">
                  <c:v>0.9962756052141527</c:v>
                </c:pt>
                <c:pt idx="62">
                  <c:v>0.99240986717267554</c:v>
                </c:pt>
                <c:pt idx="63">
                  <c:v>0.99745547073791352</c:v>
                </c:pt>
                <c:pt idx="64">
                  <c:v>0.99170124481327804</c:v>
                </c:pt>
                <c:pt idx="65">
                  <c:v>1.0015220700152208</c:v>
                </c:pt>
                <c:pt idx="66">
                  <c:v>0.98134328358208955</c:v>
                </c:pt>
                <c:pt idx="67">
                  <c:v>0.98202247191011238</c:v>
                </c:pt>
                <c:pt idx="68">
                  <c:v>0.98289623717217789</c:v>
                </c:pt>
                <c:pt idx="69">
                  <c:v>0.98504983388704315</c:v>
                </c:pt>
                <c:pt idx="70">
                  <c:v>0.98531571218795888</c:v>
                </c:pt>
                <c:pt idx="71">
                  <c:v>0.99800399201596801</c:v>
                </c:pt>
                <c:pt idx="72">
                  <c:v>0.99210526315789471</c:v>
                </c:pt>
                <c:pt idx="73">
                  <c:v>0.99817518248175185</c:v>
                </c:pt>
                <c:pt idx="74">
                  <c:v>0.99090909090909096</c:v>
                </c:pt>
                <c:pt idx="75">
                  <c:v>0.99690082644628097</c:v>
                </c:pt>
                <c:pt idx="76">
                  <c:v>0.99585921325051763</c:v>
                </c:pt>
                <c:pt idx="77">
                  <c:v>0.98847926267281105</c:v>
                </c:pt>
                <c:pt idx="78">
                  <c:v>0.99498327759197325</c:v>
                </c:pt>
                <c:pt idx="79">
                  <c:v>0.995</c:v>
                </c:pt>
                <c:pt idx="80">
                  <c:v>0.98758865248226946</c:v>
                </c:pt>
                <c:pt idx="81">
                  <c:v>0.98292682926829267</c:v>
                </c:pt>
                <c:pt idx="82">
                  <c:v>1</c:v>
                </c:pt>
                <c:pt idx="83">
                  <c:v>0.9868852459016394</c:v>
                </c:pt>
                <c:pt idx="84">
                  <c:v>0.97948717948717945</c:v>
                </c:pt>
                <c:pt idx="85">
                  <c:v>0.99342105263157898</c:v>
                </c:pt>
                <c:pt idx="86">
                  <c:v>0.9871589085072231</c:v>
                </c:pt>
                <c:pt idx="87">
                  <c:v>0.97661623108665752</c:v>
                </c:pt>
                <c:pt idx="88">
                  <c:v>0.98898071625344353</c:v>
                </c:pt>
                <c:pt idx="89">
                  <c:v>0.98932384341637014</c:v>
                </c:pt>
                <c:pt idx="90">
                  <c:v>0.99504950495049505</c:v>
                </c:pt>
                <c:pt idx="91">
                  <c:v>0.99644760213143868</c:v>
                </c:pt>
                <c:pt idx="92">
                  <c:v>0.99111111111111116</c:v>
                </c:pt>
                <c:pt idx="93">
                  <c:v>0.9799107142857143</c:v>
                </c:pt>
                <c:pt idx="94">
                  <c:v>0.99234693877551017</c:v>
                </c:pt>
                <c:pt idx="95">
                  <c:v>0.99694189602446481</c:v>
                </c:pt>
                <c:pt idx="96">
                  <c:v>1</c:v>
                </c:pt>
                <c:pt idx="97">
                  <c:v>0.98679245283018868</c:v>
                </c:pt>
                <c:pt idx="98">
                  <c:v>0.96899224806201545</c:v>
                </c:pt>
                <c:pt idx="99">
                  <c:v>0.98517298187808899</c:v>
                </c:pt>
                <c:pt idx="100">
                  <c:v>1</c:v>
                </c:pt>
                <c:pt idx="101">
                  <c:v>0.99468085106382975</c:v>
                </c:pt>
                <c:pt idx="102">
                  <c:v>0.98064516129032253</c:v>
                </c:pt>
                <c:pt idx="103">
                  <c:v>0.99022004889975546</c:v>
                </c:pt>
                <c:pt idx="104">
                  <c:v>0.98770491803278693</c:v>
                </c:pt>
                <c:pt idx="105">
                  <c:v>0.99295774647887325</c:v>
                </c:pt>
                <c:pt idx="106">
                  <c:v>0.99062499999999998</c:v>
                </c:pt>
                <c:pt idx="107">
                  <c:v>0.99287410926365793</c:v>
                </c:pt>
                <c:pt idx="108">
                  <c:v>0.98636363636363633</c:v>
                </c:pt>
                <c:pt idx="109">
                  <c:v>0.97785977859778594</c:v>
                </c:pt>
                <c:pt idx="110">
                  <c:v>0.98816568047337283</c:v>
                </c:pt>
                <c:pt idx="111">
                  <c:v>0.98689956331877726</c:v>
                </c:pt>
                <c:pt idx="112">
                  <c:v>0.98290598290598286</c:v>
                </c:pt>
                <c:pt idx="113">
                  <c:v>0.97885835095137419</c:v>
                </c:pt>
                <c:pt idx="114">
                  <c:v>0.99221789883268485</c:v>
                </c:pt>
                <c:pt idx="115">
                  <c:v>0.98561151079136688</c:v>
                </c:pt>
                <c:pt idx="116">
                  <c:v>0.98791540785498488</c:v>
                </c:pt>
                <c:pt idx="117">
                  <c:v>0.98165137614678899</c:v>
                </c:pt>
                <c:pt idx="118">
                  <c:v>0.98006644518272423</c:v>
                </c:pt>
                <c:pt idx="119">
                  <c:v>1.0124223602484472</c:v>
                </c:pt>
                <c:pt idx="120">
                  <c:v>0.99259259259259258</c:v>
                </c:pt>
                <c:pt idx="121">
                  <c:v>0.9885057471264368</c:v>
                </c:pt>
                <c:pt idx="122">
                  <c:v>0.99272727272727268</c:v>
                </c:pt>
                <c:pt idx="123">
                  <c:v>0.99142857142857144</c:v>
                </c:pt>
                <c:pt idx="124">
                  <c:v>0.97959183673469385</c:v>
                </c:pt>
                <c:pt idx="125">
                  <c:v>0.96734693877551026</c:v>
                </c:pt>
                <c:pt idx="126">
                  <c:v>0.98333333333333328</c:v>
                </c:pt>
                <c:pt idx="127">
                  <c:v>0.98994974874371855</c:v>
                </c:pt>
                <c:pt idx="128">
                  <c:v>0.9939577039274925</c:v>
                </c:pt>
                <c:pt idx="129">
                  <c:v>0.97727272727272729</c:v>
                </c:pt>
                <c:pt idx="130">
                  <c:v>0.96120689655172409</c:v>
                </c:pt>
                <c:pt idx="131">
                  <c:v>1.0152671755725191</c:v>
                </c:pt>
                <c:pt idx="132">
                  <c:v>0.976303317535545</c:v>
                </c:pt>
                <c:pt idx="133">
                  <c:v>1</c:v>
                </c:pt>
                <c:pt idx="134">
                  <c:v>0.99588477366255146</c:v>
                </c:pt>
                <c:pt idx="135">
                  <c:v>0.95338983050847459</c:v>
                </c:pt>
                <c:pt idx="136">
                  <c:v>0.98148148148148151</c:v>
                </c:pt>
                <c:pt idx="137">
                  <c:v>0.96276595744680848</c:v>
                </c:pt>
                <c:pt idx="138">
                  <c:v>0.99170124481327804</c:v>
                </c:pt>
                <c:pt idx="139">
                  <c:v>0.93684210526315792</c:v>
                </c:pt>
                <c:pt idx="140">
                  <c:v>1</c:v>
                </c:pt>
                <c:pt idx="141">
                  <c:v>0.96585365853658534</c:v>
                </c:pt>
                <c:pt idx="142">
                  <c:v>0.98402555910543132</c:v>
                </c:pt>
                <c:pt idx="143">
                  <c:v>0.95890410958904104</c:v>
                </c:pt>
                <c:pt idx="144">
                  <c:v>0.99082568807339455</c:v>
                </c:pt>
                <c:pt idx="145">
                  <c:v>0.96969696969696972</c:v>
                </c:pt>
                <c:pt idx="146">
                  <c:v>0.98930481283422456</c:v>
                </c:pt>
                <c:pt idx="147">
                  <c:v>1</c:v>
                </c:pt>
                <c:pt idx="148">
                  <c:v>0.98918918918918919</c:v>
                </c:pt>
                <c:pt idx="149">
                  <c:v>0.98712446351931327</c:v>
                </c:pt>
                <c:pt idx="150">
                  <c:v>1</c:v>
                </c:pt>
                <c:pt idx="151">
                  <c:v>1</c:v>
                </c:pt>
                <c:pt idx="152">
                  <c:v>0.95744680851063835</c:v>
                </c:pt>
                <c:pt idx="153">
                  <c:v>1</c:v>
                </c:pt>
                <c:pt idx="154">
                  <c:v>0.97902097902097907</c:v>
                </c:pt>
                <c:pt idx="155">
                  <c:v>1</c:v>
                </c:pt>
                <c:pt idx="156">
                  <c:v>0.8833333333333333</c:v>
                </c:pt>
                <c:pt idx="157">
                  <c:v>0.98684210526315785</c:v>
                </c:pt>
                <c:pt idx="158">
                  <c:v>0.9320987654320988</c:v>
                </c:pt>
              </c:numCache>
            </c:numRef>
          </c:val>
          <c:smooth val="0"/>
        </c:ser>
        <c:ser>
          <c:idx val="2"/>
          <c:order val="2"/>
          <c:tx>
            <c:strRef>
              <c:f>'3 - LG'!$AA$4</c:f>
              <c:strCache>
                <c:ptCount val="1"/>
                <c:pt idx="0">
                  <c:v>Advance in Person</c:v>
                </c:pt>
              </c:strCache>
            </c:strRef>
          </c:tx>
          <c:spPr>
            <a:ln w="28575" cap="rnd">
              <a:solidFill>
                <a:schemeClr val="accent3"/>
              </a:solidFill>
              <a:round/>
            </a:ln>
            <a:effectLst/>
          </c:spPr>
          <c:marker>
            <c:symbol val="none"/>
          </c:marker>
          <c:trendline>
            <c:spPr>
              <a:ln w="19050" cap="rnd">
                <a:solidFill>
                  <a:schemeClr val="accent3"/>
                </a:solidFill>
                <a:prstDash val="sysDot"/>
              </a:ln>
              <a:effectLst/>
            </c:spPr>
            <c:trendlineType val="linear"/>
            <c:dispRSqr val="0"/>
            <c:dispEq val="0"/>
          </c:trendline>
          <c:cat>
            <c:strRef>
              <c:f>'3 - LG'!$A$5:$A$163</c:f>
              <c:strCache>
                <c:ptCount val="159"/>
                <c:pt idx="0">
                  <c:v>Fulton</c:v>
                </c:pt>
                <c:pt idx="1">
                  <c:v>Gwinnett</c:v>
                </c:pt>
                <c:pt idx="2">
                  <c:v>DeKalb</c:v>
                </c:pt>
                <c:pt idx="3">
                  <c:v>Cobb</c:v>
                </c:pt>
                <c:pt idx="4">
                  <c:v>Chatham</c:v>
                </c:pt>
                <c:pt idx="5">
                  <c:v>Clayton</c:v>
                </c:pt>
                <c:pt idx="6">
                  <c:v>Cherokee</c:v>
                </c:pt>
                <c:pt idx="7">
                  <c:v>Henry</c:v>
                </c:pt>
                <c:pt idx="8">
                  <c:v>Forsyth</c:v>
                </c:pt>
                <c:pt idx="9">
                  <c:v>Richmond</c:v>
                </c:pt>
                <c:pt idx="10">
                  <c:v>Hall</c:v>
                </c:pt>
                <c:pt idx="11">
                  <c:v>Muscogee</c:v>
                </c:pt>
                <c:pt idx="12">
                  <c:v>Bibb</c:v>
                </c:pt>
                <c:pt idx="13">
                  <c:v>Paulding</c:v>
                </c:pt>
                <c:pt idx="14">
                  <c:v>Columbia</c:v>
                </c:pt>
                <c:pt idx="15">
                  <c:v>Houston</c:v>
                </c:pt>
                <c:pt idx="16">
                  <c:v>Coweta</c:v>
                </c:pt>
                <c:pt idx="17">
                  <c:v>Douglas</c:v>
                </c:pt>
                <c:pt idx="18">
                  <c:v>Fayette</c:v>
                </c:pt>
                <c:pt idx="19">
                  <c:v>Carroll</c:v>
                </c:pt>
                <c:pt idx="20">
                  <c:v>Clarke</c:v>
                </c:pt>
                <c:pt idx="21">
                  <c:v>Newton</c:v>
                </c:pt>
                <c:pt idx="22">
                  <c:v>Lowndes</c:v>
                </c:pt>
                <c:pt idx="23">
                  <c:v>Bartow</c:v>
                </c:pt>
                <c:pt idx="24">
                  <c:v>Walton</c:v>
                </c:pt>
                <c:pt idx="25">
                  <c:v>Rockdale</c:v>
                </c:pt>
                <c:pt idx="26">
                  <c:v>Dougherty</c:v>
                </c:pt>
                <c:pt idx="27">
                  <c:v>Glynn</c:v>
                </c:pt>
                <c:pt idx="28">
                  <c:v>Floyd</c:v>
                </c:pt>
                <c:pt idx="29">
                  <c:v>Barrow</c:v>
                </c:pt>
                <c:pt idx="30">
                  <c:v>Whitfield</c:v>
                </c:pt>
                <c:pt idx="31">
                  <c:v>Jackson</c:v>
                </c:pt>
                <c:pt idx="32">
                  <c:v>Spalding</c:v>
                </c:pt>
                <c:pt idx="33">
                  <c:v>Catoosa</c:v>
                </c:pt>
                <c:pt idx="34">
                  <c:v>Bulloch</c:v>
                </c:pt>
                <c:pt idx="35">
                  <c:v>Troup</c:v>
                </c:pt>
                <c:pt idx="36">
                  <c:v>Walker</c:v>
                </c:pt>
                <c:pt idx="37">
                  <c:v>Effingham</c:v>
                </c:pt>
                <c:pt idx="38">
                  <c:v>Camden</c:v>
                </c:pt>
                <c:pt idx="39">
                  <c:v>Liberty</c:v>
                </c:pt>
                <c:pt idx="40">
                  <c:v>Gordon</c:v>
                </c:pt>
                <c:pt idx="41">
                  <c:v>Laurens</c:v>
                </c:pt>
                <c:pt idx="42">
                  <c:v>Thomas</c:v>
                </c:pt>
                <c:pt idx="43">
                  <c:v>Oconee</c:v>
                </c:pt>
                <c:pt idx="44">
                  <c:v>Bryan</c:v>
                </c:pt>
                <c:pt idx="45">
                  <c:v>Habersham</c:v>
                </c:pt>
                <c:pt idx="46">
                  <c:v>Baldwin</c:v>
                </c:pt>
                <c:pt idx="47">
                  <c:v>Harris</c:v>
                </c:pt>
                <c:pt idx="48">
                  <c:v>Tift</c:v>
                </c:pt>
                <c:pt idx="49">
                  <c:v>Colquitt</c:v>
                </c:pt>
                <c:pt idx="50">
                  <c:v>Coffee</c:v>
                </c:pt>
                <c:pt idx="51">
                  <c:v>Pickens</c:v>
                </c:pt>
                <c:pt idx="52">
                  <c:v>Lee</c:v>
                </c:pt>
                <c:pt idx="53">
                  <c:v>Polk</c:v>
                </c:pt>
                <c:pt idx="54">
                  <c:v>Lumpkin</c:v>
                </c:pt>
                <c:pt idx="55">
                  <c:v>Murray</c:v>
                </c:pt>
                <c:pt idx="56">
                  <c:v>Gilmer</c:v>
                </c:pt>
                <c:pt idx="57">
                  <c:v>Monroe</c:v>
                </c:pt>
                <c:pt idx="58">
                  <c:v>Ware</c:v>
                </c:pt>
                <c:pt idx="59">
                  <c:v>Dawson</c:v>
                </c:pt>
                <c:pt idx="60">
                  <c:v>Jones</c:v>
                </c:pt>
                <c:pt idx="61">
                  <c:v>White</c:v>
                </c:pt>
                <c:pt idx="62">
                  <c:v>Madison</c:v>
                </c:pt>
                <c:pt idx="63">
                  <c:v>Haralson</c:v>
                </c:pt>
                <c:pt idx="64">
                  <c:v>Union</c:v>
                </c:pt>
                <c:pt idx="65">
                  <c:v>Fannin</c:v>
                </c:pt>
                <c:pt idx="66">
                  <c:v>Stephens</c:v>
                </c:pt>
                <c:pt idx="67">
                  <c:v>Peach</c:v>
                </c:pt>
                <c:pt idx="68">
                  <c:v>Sumter</c:v>
                </c:pt>
                <c:pt idx="69">
                  <c:v>Upson</c:v>
                </c:pt>
                <c:pt idx="70">
                  <c:v>Toombs</c:v>
                </c:pt>
                <c:pt idx="71">
                  <c:v>Wayne</c:v>
                </c:pt>
                <c:pt idx="72">
                  <c:v>Butts</c:v>
                </c:pt>
                <c:pt idx="73">
                  <c:v>Decatur</c:v>
                </c:pt>
                <c:pt idx="74">
                  <c:v>Hart</c:v>
                </c:pt>
                <c:pt idx="75">
                  <c:v>Burke</c:v>
                </c:pt>
                <c:pt idx="76">
                  <c:v>Meriwether</c:v>
                </c:pt>
                <c:pt idx="77">
                  <c:v>McDuffie</c:v>
                </c:pt>
                <c:pt idx="78">
                  <c:v>Putnam</c:v>
                </c:pt>
                <c:pt idx="79">
                  <c:v>Grady</c:v>
                </c:pt>
                <c:pt idx="80">
                  <c:v>Mitchell</c:v>
                </c:pt>
                <c:pt idx="81">
                  <c:v>Morgan</c:v>
                </c:pt>
                <c:pt idx="82">
                  <c:v>Franklin</c:v>
                </c:pt>
                <c:pt idx="83">
                  <c:v>Worth</c:v>
                </c:pt>
                <c:pt idx="84">
                  <c:v>Emanuel</c:v>
                </c:pt>
                <c:pt idx="85">
                  <c:v>Pike</c:v>
                </c:pt>
                <c:pt idx="86">
                  <c:v>Greene</c:v>
                </c:pt>
                <c:pt idx="87">
                  <c:v>Washington</c:v>
                </c:pt>
                <c:pt idx="88">
                  <c:v>Crisp</c:v>
                </c:pt>
                <c:pt idx="89">
                  <c:v>Rabun</c:v>
                </c:pt>
                <c:pt idx="90">
                  <c:v>Lamar</c:v>
                </c:pt>
                <c:pt idx="91">
                  <c:v>Elbert</c:v>
                </c:pt>
                <c:pt idx="92">
                  <c:v>Chattooga</c:v>
                </c:pt>
                <c:pt idx="93">
                  <c:v>Dodge</c:v>
                </c:pt>
                <c:pt idx="94">
                  <c:v>Tattnall</c:v>
                </c:pt>
                <c:pt idx="95">
                  <c:v>Pierce</c:v>
                </c:pt>
                <c:pt idx="96">
                  <c:v>Banks</c:v>
                </c:pt>
                <c:pt idx="97">
                  <c:v>Appling</c:v>
                </c:pt>
                <c:pt idx="98">
                  <c:v>Dade</c:v>
                </c:pt>
                <c:pt idx="99">
                  <c:v>Jefferson</c:v>
                </c:pt>
                <c:pt idx="100">
                  <c:v>Berrien</c:v>
                </c:pt>
                <c:pt idx="101">
                  <c:v>Brantley</c:v>
                </c:pt>
                <c:pt idx="102">
                  <c:v>Brooks</c:v>
                </c:pt>
                <c:pt idx="103">
                  <c:v>Oglethorpe</c:v>
                </c:pt>
                <c:pt idx="104">
                  <c:v>Cook</c:v>
                </c:pt>
                <c:pt idx="105">
                  <c:v>Towns</c:v>
                </c:pt>
                <c:pt idx="106">
                  <c:v>Ben Hill</c:v>
                </c:pt>
                <c:pt idx="107">
                  <c:v>Jasper</c:v>
                </c:pt>
                <c:pt idx="108">
                  <c:v>McIntosh</c:v>
                </c:pt>
                <c:pt idx="109">
                  <c:v>Screven</c:v>
                </c:pt>
                <c:pt idx="110">
                  <c:v>Long</c:v>
                </c:pt>
                <c:pt idx="111">
                  <c:v>Jeff Davis</c:v>
                </c:pt>
                <c:pt idx="112">
                  <c:v>Crawford</c:v>
                </c:pt>
                <c:pt idx="113">
                  <c:v>Early</c:v>
                </c:pt>
                <c:pt idx="114">
                  <c:v>Bleckley</c:v>
                </c:pt>
                <c:pt idx="115">
                  <c:v>Heard</c:v>
                </c:pt>
                <c:pt idx="116">
                  <c:v>Macon</c:v>
                </c:pt>
                <c:pt idx="117">
                  <c:v>Terrell</c:v>
                </c:pt>
                <c:pt idx="118">
                  <c:v>Wilkes</c:v>
                </c:pt>
                <c:pt idx="119">
                  <c:v>Charlton</c:v>
                </c:pt>
                <c:pt idx="120">
                  <c:v>Wilkinson</c:v>
                </c:pt>
                <c:pt idx="121">
                  <c:v>Bacon</c:v>
                </c:pt>
                <c:pt idx="122">
                  <c:v>Twiggs</c:v>
                </c:pt>
                <c:pt idx="123">
                  <c:v>Lincoln</c:v>
                </c:pt>
                <c:pt idx="124">
                  <c:v>Dooly</c:v>
                </c:pt>
                <c:pt idx="125">
                  <c:v>Hancock</c:v>
                </c:pt>
                <c:pt idx="126">
                  <c:v>Candler</c:v>
                </c:pt>
                <c:pt idx="127">
                  <c:v>Evans</c:v>
                </c:pt>
                <c:pt idx="128">
                  <c:v>Telfair</c:v>
                </c:pt>
                <c:pt idx="129">
                  <c:v>Seminole</c:v>
                </c:pt>
                <c:pt idx="130">
                  <c:v>Pulaski</c:v>
                </c:pt>
                <c:pt idx="131">
                  <c:v>Irwin</c:v>
                </c:pt>
                <c:pt idx="132">
                  <c:v>Montgomery</c:v>
                </c:pt>
                <c:pt idx="133">
                  <c:v>Turner</c:v>
                </c:pt>
                <c:pt idx="134">
                  <c:v>Taylor</c:v>
                </c:pt>
                <c:pt idx="135">
                  <c:v>Johnson</c:v>
                </c:pt>
                <c:pt idx="136">
                  <c:v>Lanier</c:v>
                </c:pt>
                <c:pt idx="137">
                  <c:v>Jenkins</c:v>
                </c:pt>
                <c:pt idx="138">
                  <c:v>Marion</c:v>
                </c:pt>
                <c:pt idx="139">
                  <c:v>Talbot</c:v>
                </c:pt>
                <c:pt idx="140">
                  <c:v>Atkinson</c:v>
                </c:pt>
                <c:pt idx="141">
                  <c:v>Wilcox</c:v>
                </c:pt>
                <c:pt idx="142">
                  <c:v>Randolph</c:v>
                </c:pt>
                <c:pt idx="143">
                  <c:v>Treutlen</c:v>
                </c:pt>
                <c:pt idx="144">
                  <c:v>Clinch</c:v>
                </c:pt>
                <c:pt idx="145">
                  <c:v>Miller</c:v>
                </c:pt>
                <c:pt idx="146">
                  <c:v>Warren</c:v>
                </c:pt>
                <c:pt idx="147">
                  <c:v>Chattahoochee</c:v>
                </c:pt>
                <c:pt idx="148">
                  <c:v>Calhoun</c:v>
                </c:pt>
                <c:pt idx="149">
                  <c:v>Stewart</c:v>
                </c:pt>
                <c:pt idx="150">
                  <c:v>Wheeler</c:v>
                </c:pt>
                <c:pt idx="151">
                  <c:v>Schley</c:v>
                </c:pt>
                <c:pt idx="152">
                  <c:v>Baker</c:v>
                </c:pt>
                <c:pt idx="153">
                  <c:v>Echols</c:v>
                </c:pt>
                <c:pt idx="154">
                  <c:v>Clay</c:v>
                </c:pt>
                <c:pt idx="155">
                  <c:v>Glascock</c:v>
                </c:pt>
                <c:pt idx="156">
                  <c:v>Quitman</c:v>
                </c:pt>
                <c:pt idx="157">
                  <c:v>Webster</c:v>
                </c:pt>
                <c:pt idx="158">
                  <c:v>Taliaferro</c:v>
                </c:pt>
              </c:strCache>
            </c:strRef>
          </c:cat>
          <c:val>
            <c:numRef>
              <c:f>'3 - LG'!$AA$5:$AA$163</c:f>
              <c:numCache>
                <c:formatCode>0.0%</c:formatCode>
                <c:ptCount val="159"/>
                <c:pt idx="0">
                  <c:v>0.96519272053518146</c:v>
                </c:pt>
                <c:pt idx="1">
                  <c:v>0.96487467739818911</c:v>
                </c:pt>
                <c:pt idx="2">
                  <c:v>0.96263609479226064</c:v>
                </c:pt>
                <c:pt idx="3">
                  <c:v>0.97547376158631693</c:v>
                </c:pt>
                <c:pt idx="4">
                  <c:v>0.95704743645247081</c:v>
                </c:pt>
                <c:pt idx="5">
                  <c:v>0.95240292840510998</c:v>
                </c:pt>
                <c:pt idx="6">
                  <c:v>0.97580562133223514</c:v>
                </c:pt>
                <c:pt idx="7">
                  <c:v>0.95603327764328816</c:v>
                </c:pt>
                <c:pt idx="8">
                  <c:v>0.98118305142791906</c:v>
                </c:pt>
                <c:pt idx="9">
                  <c:v>0.94606256742179073</c:v>
                </c:pt>
                <c:pt idx="10">
                  <c:v>0.97083949400361425</c:v>
                </c:pt>
                <c:pt idx="11">
                  <c:v>0.92750902527075807</c:v>
                </c:pt>
                <c:pt idx="12">
                  <c:v>0.94351296642859872</c:v>
                </c:pt>
                <c:pt idx="13">
                  <c:v>0.96927714511905483</c:v>
                </c:pt>
                <c:pt idx="14">
                  <c:v>0.96705517752475911</c:v>
                </c:pt>
                <c:pt idx="15">
                  <c:v>0.95869715073529416</c:v>
                </c:pt>
                <c:pt idx="16">
                  <c:v>0.96696696696696693</c:v>
                </c:pt>
                <c:pt idx="17">
                  <c:v>0.96786789768026738</c:v>
                </c:pt>
                <c:pt idx="18">
                  <c:v>0.9757023782705242</c:v>
                </c:pt>
                <c:pt idx="19">
                  <c:v>0.96298507462686567</c:v>
                </c:pt>
                <c:pt idx="20">
                  <c:v>0.96482437240066143</c:v>
                </c:pt>
                <c:pt idx="21">
                  <c:v>0.95440840091495116</c:v>
                </c:pt>
                <c:pt idx="22">
                  <c:v>0.95451549110085698</c:v>
                </c:pt>
                <c:pt idx="23">
                  <c:v>0.98942812982998452</c:v>
                </c:pt>
                <c:pt idx="24">
                  <c:v>0.95949895615866387</c:v>
                </c:pt>
                <c:pt idx="25">
                  <c:v>0.96485146342533679</c:v>
                </c:pt>
                <c:pt idx="26">
                  <c:v>0.92666784327567953</c:v>
                </c:pt>
                <c:pt idx="27">
                  <c:v>0.95762421473443748</c:v>
                </c:pt>
                <c:pt idx="28">
                  <c:v>0.96179135008766803</c:v>
                </c:pt>
                <c:pt idx="29">
                  <c:v>0.95802994354904691</c:v>
                </c:pt>
                <c:pt idx="30">
                  <c:v>0.94963579604578563</c:v>
                </c:pt>
                <c:pt idx="31">
                  <c:v>0.96467591661639518</c:v>
                </c:pt>
                <c:pt idx="32">
                  <c:v>0.95408554346159746</c:v>
                </c:pt>
                <c:pt idx="33">
                  <c:v>0.96255393841878156</c:v>
                </c:pt>
                <c:pt idx="34">
                  <c:v>0.95604297224709045</c:v>
                </c:pt>
                <c:pt idx="35">
                  <c:v>0.95519330126492075</c:v>
                </c:pt>
                <c:pt idx="36">
                  <c:v>0.94727387047516398</c:v>
                </c:pt>
                <c:pt idx="37">
                  <c:v>0.95567789493328359</c:v>
                </c:pt>
                <c:pt idx="38">
                  <c:v>0.9669758812615955</c:v>
                </c:pt>
                <c:pt idx="39">
                  <c:v>0.95726390765074298</c:v>
                </c:pt>
                <c:pt idx="40">
                  <c:v>0.96070944697622862</c:v>
                </c:pt>
                <c:pt idx="41">
                  <c:v>0.94248674130819088</c:v>
                </c:pt>
                <c:pt idx="42">
                  <c:v>0.94138013371537732</c:v>
                </c:pt>
                <c:pt idx="43">
                  <c:v>0.97775496235455173</c:v>
                </c:pt>
                <c:pt idx="44">
                  <c:v>0.96763366099256776</c:v>
                </c:pt>
                <c:pt idx="45">
                  <c:v>0.96707572583058965</c:v>
                </c:pt>
                <c:pt idx="46">
                  <c:v>0.94575045207956598</c:v>
                </c:pt>
                <c:pt idx="47">
                  <c:v>0.9606950765411667</c:v>
                </c:pt>
                <c:pt idx="48">
                  <c:v>0.94336908187287472</c:v>
                </c:pt>
                <c:pt idx="49">
                  <c:v>0.93954867402404874</c:v>
                </c:pt>
                <c:pt idx="50">
                  <c:v>0.92706158663883087</c:v>
                </c:pt>
                <c:pt idx="51">
                  <c:v>0.97317792444881335</c:v>
                </c:pt>
                <c:pt idx="52">
                  <c:v>0.96391480373173732</c:v>
                </c:pt>
                <c:pt idx="53">
                  <c:v>0.94550619834710747</c:v>
                </c:pt>
                <c:pt idx="54">
                  <c:v>0.97370204690253492</c:v>
                </c:pt>
                <c:pt idx="55">
                  <c:v>0.94462923107024066</c:v>
                </c:pt>
                <c:pt idx="56">
                  <c:v>0.96012708498808574</c:v>
                </c:pt>
                <c:pt idx="57">
                  <c:v>0.95024560291554427</c:v>
                </c:pt>
                <c:pt idx="58">
                  <c:v>0.95036630036630032</c:v>
                </c:pt>
                <c:pt idx="59">
                  <c:v>0.96894586894586898</c:v>
                </c:pt>
                <c:pt idx="60">
                  <c:v>0.95680252583237657</c:v>
                </c:pt>
                <c:pt idx="61">
                  <c:v>0.96856508875739644</c:v>
                </c:pt>
                <c:pt idx="62">
                  <c:v>0.95593285005723005</c:v>
                </c:pt>
                <c:pt idx="63">
                  <c:v>0.96620656830080909</c:v>
                </c:pt>
                <c:pt idx="64">
                  <c:v>0.96694838514941139</c:v>
                </c:pt>
                <c:pt idx="65">
                  <c:v>0.96068152031454779</c:v>
                </c:pt>
                <c:pt idx="66">
                  <c:v>0.96562958136504318</c:v>
                </c:pt>
                <c:pt idx="67">
                  <c:v>0.94910714285714282</c:v>
                </c:pt>
                <c:pt idx="68">
                  <c:v>0.95317302476948107</c:v>
                </c:pt>
                <c:pt idx="69">
                  <c:v>0.94560855996433346</c:v>
                </c:pt>
                <c:pt idx="70">
                  <c:v>0.95617283950617282</c:v>
                </c:pt>
                <c:pt idx="71">
                  <c:v>0.95944103612815268</c:v>
                </c:pt>
                <c:pt idx="72">
                  <c:v>0.96017205671499128</c:v>
                </c:pt>
                <c:pt idx="73">
                  <c:v>0.94530516431924883</c:v>
                </c:pt>
                <c:pt idx="74">
                  <c:v>0.95057471264367821</c:v>
                </c:pt>
                <c:pt idx="75">
                  <c:v>0.9418568302594561</c:v>
                </c:pt>
                <c:pt idx="76">
                  <c:v>0.94101024373013065</c:v>
                </c:pt>
                <c:pt idx="77">
                  <c:v>0.94568880079286421</c:v>
                </c:pt>
                <c:pt idx="78">
                  <c:v>0.97118155619596547</c:v>
                </c:pt>
                <c:pt idx="79">
                  <c:v>0.95851698211044856</c:v>
                </c:pt>
                <c:pt idx="80">
                  <c:v>0.92491773855818127</c:v>
                </c:pt>
                <c:pt idx="81">
                  <c:v>0.95467998520162778</c:v>
                </c:pt>
                <c:pt idx="82">
                  <c:v>0.96487721302113083</c:v>
                </c:pt>
                <c:pt idx="83">
                  <c:v>0.94465894465894462</c:v>
                </c:pt>
                <c:pt idx="84">
                  <c:v>0.95005841121495327</c:v>
                </c:pt>
                <c:pt idx="85">
                  <c:v>0.96873604287628401</c:v>
                </c:pt>
                <c:pt idx="86">
                  <c:v>0.96674414446629719</c:v>
                </c:pt>
                <c:pt idx="87">
                  <c:v>0.9285897107755311</c:v>
                </c:pt>
                <c:pt idx="88">
                  <c:v>0.94798377475542828</c:v>
                </c:pt>
                <c:pt idx="89">
                  <c:v>0.96665984863980359</c:v>
                </c:pt>
                <c:pt idx="90">
                  <c:v>0.94188481675392666</c:v>
                </c:pt>
                <c:pt idx="91">
                  <c:v>0.95190757657173564</c:v>
                </c:pt>
                <c:pt idx="92">
                  <c:v>0.96378910776361526</c:v>
                </c:pt>
                <c:pt idx="93">
                  <c:v>0.93433010847258868</c:v>
                </c:pt>
                <c:pt idx="94">
                  <c:v>0.94546482057078274</c:v>
                </c:pt>
                <c:pt idx="95">
                  <c:v>0.96128751631143972</c:v>
                </c:pt>
                <c:pt idx="96">
                  <c:v>0.96607722843738719</c:v>
                </c:pt>
                <c:pt idx="97">
                  <c:v>0.9375379017586416</c:v>
                </c:pt>
                <c:pt idx="98">
                  <c:v>0.95158141351034753</c:v>
                </c:pt>
                <c:pt idx="99">
                  <c:v>0.91473421334284699</c:v>
                </c:pt>
                <c:pt idx="100">
                  <c:v>0.95369489375198224</c:v>
                </c:pt>
                <c:pt idx="101">
                  <c:v>0.96652719665271969</c:v>
                </c:pt>
                <c:pt idx="102">
                  <c:v>0.94042201075713694</c:v>
                </c:pt>
                <c:pt idx="103">
                  <c:v>0.95990635059994145</c:v>
                </c:pt>
                <c:pt idx="104">
                  <c:v>0.95373085695666338</c:v>
                </c:pt>
                <c:pt idx="105">
                  <c:v>0.96607632826141188</c:v>
                </c:pt>
                <c:pt idx="106">
                  <c:v>0.9431345353675451</c:v>
                </c:pt>
                <c:pt idx="107">
                  <c:v>0.96746058369674603</c:v>
                </c:pt>
                <c:pt idx="108">
                  <c:v>0.9470288624787776</c:v>
                </c:pt>
                <c:pt idx="109">
                  <c:v>0.94128646222887058</c:v>
                </c:pt>
                <c:pt idx="110">
                  <c:v>0.95991882293252151</c:v>
                </c:pt>
                <c:pt idx="111">
                  <c:v>0.95671641791044781</c:v>
                </c:pt>
                <c:pt idx="112">
                  <c:v>0.93572263342423057</c:v>
                </c:pt>
                <c:pt idx="113">
                  <c:v>0.96048438495857236</c:v>
                </c:pt>
                <c:pt idx="114">
                  <c:v>0.95686274509803926</c:v>
                </c:pt>
                <c:pt idx="115">
                  <c:v>0.9558514365802383</c:v>
                </c:pt>
                <c:pt idx="116">
                  <c:v>0.91603731674811195</c:v>
                </c:pt>
                <c:pt idx="117">
                  <c:v>0.94230769230769229</c:v>
                </c:pt>
                <c:pt idx="118">
                  <c:v>0.93686746987951808</c:v>
                </c:pt>
                <c:pt idx="119">
                  <c:v>0.94125242091672046</c:v>
                </c:pt>
                <c:pt idx="120">
                  <c:v>0.9425654116145501</c:v>
                </c:pt>
                <c:pt idx="121">
                  <c:v>0.94377652050919381</c:v>
                </c:pt>
                <c:pt idx="122">
                  <c:v>0.92031352057478777</c:v>
                </c:pt>
                <c:pt idx="123">
                  <c:v>0.95560144553433146</c:v>
                </c:pt>
                <c:pt idx="124">
                  <c:v>0.91635786130227637</c:v>
                </c:pt>
                <c:pt idx="125">
                  <c:v>0.91182233834095361</c:v>
                </c:pt>
                <c:pt idx="126">
                  <c:v>0.95074946466809418</c:v>
                </c:pt>
                <c:pt idx="127">
                  <c:v>0.92599444958371879</c:v>
                </c:pt>
                <c:pt idx="128">
                  <c:v>0.93556085918854415</c:v>
                </c:pt>
                <c:pt idx="129">
                  <c:v>0.94897959183673475</c:v>
                </c:pt>
                <c:pt idx="130">
                  <c:v>0.93417922283901667</c:v>
                </c:pt>
                <c:pt idx="131">
                  <c:v>0.955078125</c:v>
                </c:pt>
                <c:pt idx="132">
                  <c:v>0.96822033898305082</c:v>
                </c:pt>
                <c:pt idx="133">
                  <c:v>0.90894901144640994</c:v>
                </c:pt>
                <c:pt idx="134">
                  <c:v>0.94411285946825829</c:v>
                </c:pt>
                <c:pt idx="135">
                  <c:v>0.93807106598984769</c:v>
                </c:pt>
                <c:pt idx="136">
                  <c:v>0.93497892835641183</c:v>
                </c:pt>
                <c:pt idx="137">
                  <c:v>0.94283879254977521</c:v>
                </c:pt>
                <c:pt idx="138">
                  <c:v>0.89934533551554829</c:v>
                </c:pt>
                <c:pt idx="139">
                  <c:v>0.92746113989637302</c:v>
                </c:pt>
                <c:pt idx="140">
                  <c:v>0.92295719844357982</c:v>
                </c:pt>
                <c:pt idx="141">
                  <c:v>0.9484193011647255</c:v>
                </c:pt>
                <c:pt idx="142">
                  <c:v>0.91801948051948057</c:v>
                </c:pt>
                <c:pt idx="143">
                  <c:v>0.95358649789029537</c:v>
                </c:pt>
                <c:pt idx="144">
                  <c:v>0.93770226537216828</c:v>
                </c:pt>
                <c:pt idx="145">
                  <c:v>0.93294460641399413</c:v>
                </c:pt>
                <c:pt idx="146">
                  <c:v>0.93212312549329124</c:v>
                </c:pt>
                <c:pt idx="147">
                  <c:v>0.92900608519269778</c:v>
                </c:pt>
                <c:pt idx="148">
                  <c:v>0.94398682042833604</c:v>
                </c:pt>
                <c:pt idx="149">
                  <c:v>0.87031700288184433</c:v>
                </c:pt>
                <c:pt idx="150">
                  <c:v>0.94045174537987675</c:v>
                </c:pt>
                <c:pt idx="151">
                  <c:v>0.96669190007570027</c:v>
                </c:pt>
                <c:pt idx="152">
                  <c:v>0.92371134020618562</c:v>
                </c:pt>
                <c:pt idx="153">
                  <c:v>0.93481095176010431</c:v>
                </c:pt>
                <c:pt idx="154">
                  <c:v>0.94300518134715028</c:v>
                </c:pt>
                <c:pt idx="155">
                  <c:v>0.94171779141104295</c:v>
                </c:pt>
                <c:pt idx="156">
                  <c:v>0.90465631929046564</c:v>
                </c:pt>
                <c:pt idx="157">
                  <c:v>0.95036764705882348</c:v>
                </c:pt>
                <c:pt idx="158">
                  <c:v>0.85941043083900226</c:v>
                </c:pt>
              </c:numCache>
            </c:numRef>
          </c:val>
          <c:smooth val="0"/>
        </c:ser>
        <c:dLbls>
          <c:showLegendKey val="0"/>
          <c:showVal val="0"/>
          <c:showCatName val="0"/>
          <c:showSerName val="0"/>
          <c:showPercent val="0"/>
          <c:showBubbleSize val="0"/>
        </c:dLbls>
        <c:smooth val="0"/>
        <c:axId val="435918144"/>
        <c:axId val="435919264"/>
      </c:lineChart>
      <c:catAx>
        <c:axId val="435918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919264"/>
        <c:crosses val="autoZero"/>
        <c:auto val="1"/>
        <c:lblAlgn val="ctr"/>
        <c:lblOffset val="100"/>
        <c:noMultiLvlLbl val="0"/>
      </c:catAx>
      <c:valAx>
        <c:axId val="435919264"/>
        <c:scaling>
          <c:orientation val="minMax"/>
          <c:max val="1.02"/>
          <c:min val="0.9"/>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9181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Election day mode - dropoff by race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'3 - LG'!$AD$4</c:f>
              <c:strCache>
                <c:ptCount val="1"/>
                <c:pt idx="0">
                  <c:v>LT/G election day dropoff</c:v>
                </c:pt>
              </c:strCache>
            </c:strRef>
          </c:tx>
          <c:spPr>
            <a:ln w="28575" cap="rnd">
              <a:solidFill>
                <a:schemeClr val="accent1"/>
              </a:solidFill>
              <a:round/>
            </a:ln>
            <a:effectLst/>
          </c:spPr>
          <c:marker>
            <c:symbol val="none"/>
          </c:marker>
          <c:val>
            <c:numRef>
              <c:f>'3 - LG'!$AD$5:$AD$163</c:f>
              <c:numCache>
                <c:formatCode>0.0%</c:formatCode>
                <c:ptCount val="159"/>
                <c:pt idx="0">
                  <c:v>0.95454241481927304</c:v>
                </c:pt>
                <c:pt idx="1">
                  <c:v>0.95684709886171737</c:v>
                </c:pt>
                <c:pt idx="2">
                  <c:v>0.95143150012101196</c:v>
                </c:pt>
                <c:pt idx="3">
                  <c:v>0.97118998878132845</c:v>
                </c:pt>
                <c:pt idx="4">
                  <c:v>0.94838251855051448</c:v>
                </c:pt>
                <c:pt idx="5">
                  <c:v>0.93752935650540159</c:v>
                </c:pt>
                <c:pt idx="6">
                  <c:v>0.96980275456869258</c:v>
                </c:pt>
                <c:pt idx="7">
                  <c:v>0.95779314318640163</c:v>
                </c:pt>
                <c:pt idx="8">
                  <c:v>0.97318768619662366</c:v>
                </c:pt>
                <c:pt idx="9">
                  <c:v>0.94654367637252723</c:v>
                </c:pt>
                <c:pt idx="10">
                  <c:v>0.95849496716614691</c:v>
                </c:pt>
                <c:pt idx="11">
                  <c:v>0.93439504819626684</c:v>
                </c:pt>
                <c:pt idx="12">
                  <c:v>0.94851757445666751</c:v>
                </c:pt>
                <c:pt idx="13">
                  <c:v>0.96023611055717306</c:v>
                </c:pt>
                <c:pt idx="14">
                  <c:v>0.96720632400151885</c:v>
                </c:pt>
                <c:pt idx="15">
                  <c:v>0.95896369137670201</c:v>
                </c:pt>
                <c:pt idx="16">
                  <c:v>0.9641252575752457</c:v>
                </c:pt>
                <c:pt idx="17">
                  <c:v>0.95847321223269721</c:v>
                </c:pt>
                <c:pt idx="18">
                  <c:v>0.96716442537744407</c:v>
                </c:pt>
                <c:pt idx="19">
                  <c:v>0.96038964266189553</c:v>
                </c:pt>
                <c:pt idx="20">
                  <c:v>0.95459027709298883</c:v>
                </c:pt>
                <c:pt idx="21">
                  <c:v>0.95273655354948483</c:v>
                </c:pt>
                <c:pt idx="22">
                  <c:v>0.95150612380006616</c:v>
                </c:pt>
                <c:pt idx="23">
                  <c:v>0.9844260620915033</c:v>
                </c:pt>
                <c:pt idx="24">
                  <c:v>0.96225995732574676</c:v>
                </c:pt>
                <c:pt idx="25">
                  <c:v>0.95166415788593406</c:v>
                </c:pt>
                <c:pt idx="26">
                  <c:v>0.93396592863881023</c:v>
                </c:pt>
                <c:pt idx="27">
                  <c:v>0.95227255482206541</c:v>
                </c:pt>
                <c:pt idx="28">
                  <c:v>0.9541140276232245</c:v>
                </c:pt>
                <c:pt idx="29">
                  <c:v>0.96147211040828062</c:v>
                </c:pt>
                <c:pt idx="30">
                  <c:v>0.94050974512743624</c:v>
                </c:pt>
                <c:pt idx="31">
                  <c:v>0.96621313122089303</c:v>
                </c:pt>
                <c:pt idx="32">
                  <c:v>0.94649960222752583</c:v>
                </c:pt>
                <c:pt idx="33">
                  <c:v>0.96057611438183343</c:v>
                </c:pt>
                <c:pt idx="34">
                  <c:v>0.95742232451093212</c:v>
                </c:pt>
                <c:pt idx="35">
                  <c:v>0.94441958292311823</c:v>
                </c:pt>
                <c:pt idx="36">
                  <c:v>0.94476591267753818</c:v>
                </c:pt>
                <c:pt idx="37">
                  <c:v>0.96083375357202894</c:v>
                </c:pt>
                <c:pt idx="38">
                  <c:v>0.95434083601286168</c:v>
                </c:pt>
                <c:pt idx="39">
                  <c:v>0.95307262569832407</c:v>
                </c:pt>
                <c:pt idx="40">
                  <c:v>0.96354052273226443</c:v>
                </c:pt>
                <c:pt idx="41">
                  <c:v>0.94153577661431065</c:v>
                </c:pt>
                <c:pt idx="42">
                  <c:v>0.94424688849377703</c:v>
                </c:pt>
                <c:pt idx="43">
                  <c:v>0.9702982499383781</c:v>
                </c:pt>
                <c:pt idx="44">
                  <c:v>0.95534237512404896</c:v>
                </c:pt>
                <c:pt idx="45">
                  <c:v>0.95908205239229272</c:v>
                </c:pt>
                <c:pt idx="46">
                  <c:v>0.93009708737864083</c:v>
                </c:pt>
                <c:pt idx="47">
                  <c:v>0.95683183183183185</c:v>
                </c:pt>
                <c:pt idx="48">
                  <c:v>0.93958257048700111</c:v>
                </c:pt>
                <c:pt idx="49">
                  <c:v>0.92949120603015079</c:v>
                </c:pt>
                <c:pt idx="50">
                  <c:v>0.91953262786596124</c:v>
                </c:pt>
                <c:pt idx="51">
                  <c:v>0.95696959627845157</c:v>
                </c:pt>
                <c:pt idx="52">
                  <c:v>0.9561451001624256</c:v>
                </c:pt>
                <c:pt idx="53">
                  <c:v>0.94665809768637532</c:v>
                </c:pt>
                <c:pt idx="54">
                  <c:v>0.96520097113568926</c:v>
                </c:pt>
                <c:pt idx="55">
                  <c:v>0.94383202099737529</c:v>
                </c:pt>
                <c:pt idx="56">
                  <c:v>0.96190137083852589</c:v>
                </c:pt>
                <c:pt idx="57">
                  <c:v>0.94818565400843879</c:v>
                </c:pt>
                <c:pt idx="58">
                  <c:v>0.94976611755135243</c:v>
                </c:pt>
                <c:pt idx="59">
                  <c:v>0.96448552663585507</c:v>
                </c:pt>
                <c:pt idx="60">
                  <c:v>0.96111111111111114</c:v>
                </c:pt>
                <c:pt idx="61">
                  <c:v>0.9750409910730552</c:v>
                </c:pt>
                <c:pt idx="62">
                  <c:v>0.9525978407557355</c:v>
                </c:pt>
                <c:pt idx="63">
                  <c:v>0.95926544240400669</c:v>
                </c:pt>
                <c:pt idx="64">
                  <c:v>0.96151419558359619</c:v>
                </c:pt>
                <c:pt idx="65">
                  <c:v>0.94581091468101464</c:v>
                </c:pt>
                <c:pt idx="66">
                  <c:v>0.95781119465329989</c:v>
                </c:pt>
                <c:pt idx="67">
                  <c:v>0.94702194357366776</c:v>
                </c:pt>
                <c:pt idx="68">
                  <c:v>0.93924783027965286</c:v>
                </c:pt>
                <c:pt idx="69">
                  <c:v>0.9445305237062287</c:v>
                </c:pt>
                <c:pt idx="70">
                  <c:v>0.95015105740181272</c:v>
                </c:pt>
                <c:pt idx="71">
                  <c:v>0.94910738076205703</c:v>
                </c:pt>
                <c:pt idx="72">
                  <c:v>0.95376246600181325</c:v>
                </c:pt>
                <c:pt idx="73">
                  <c:v>0.93766233766233764</c:v>
                </c:pt>
                <c:pt idx="74">
                  <c:v>0.95098534613441132</c:v>
                </c:pt>
                <c:pt idx="75">
                  <c:v>0.93541300527240778</c:v>
                </c:pt>
                <c:pt idx="76">
                  <c:v>0.9385915492957746</c:v>
                </c:pt>
                <c:pt idx="77">
                  <c:v>0.93747829107328928</c:v>
                </c:pt>
                <c:pt idx="78">
                  <c:v>0.95963777490297542</c:v>
                </c:pt>
                <c:pt idx="79">
                  <c:v>0.94632837277384729</c:v>
                </c:pt>
                <c:pt idx="80">
                  <c:v>0.92709805029669401</c:v>
                </c:pt>
                <c:pt idx="81">
                  <c:v>0.96094168004280367</c:v>
                </c:pt>
                <c:pt idx="82">
                  <c:v>0.94529232214134773</c:v>
                </c:pt>
                <c:pt idx="83">
                  <c:v>0.94499773653236763</c:v>
                </c:pt>
                <c:pt idx="84">
                  <c:v>0.92197125256673507</c:v>
                </c:pt>
                <c:pt idx="85">
                  <c:v>0.96828358208955223</c:v>
                </c:pt>
                <c:pt idx="86">
                  <c:v>0.93184276956364953</c:v>
                </c:pt>
                <c:pt idx="87">
                  <c:v>0.924822695035461</c:v>
                </c:pt>
                <c:pt idx="88">
                  <c:v>0.91417004048582995</c:v>
                </c:pt>
                <c:pt idx="89">
                  <c:v>0.95828819068255688</c:v>
                </c:pt>
                <c:pt idx="90">
                  <c:v>0.94106342088404871</c:v>
                </c:pt>
                <c:pt idx="91">
                  <c:v>0.93968358602504942</c:v>
                </c:pt>
                <c:pt idx="92">
                  <c:v>0.95040000000000002</c:v>
                </c:pt>
                <c:pt idx="93">
                  <c:v>0.9235588972431078</c:v>
                </c:pt>
                <c:pt idx="94">
                  <c:v>0.92983751846381091</c:v>
                </c:pt>
                <c:pt idx="95">
                  <c:v>0.9412665985699693</c:v>
                </c:pt>
                <c:pt idx="96">
                  <c:v>0.96759979263867291</c:v>
                </c:pt>
                <c:pt idx="97">
                  <c:v>0.92948287441235733</c:v>
                </c:pt>
                <c:pt idx="98">
                  <c:v>0.95471014492753625</c:v>
                </c:pt>
                <c:pt idx="99">
                  <c:v>0.9127316198445905</c:v>
                </c:pt>
                <c:pt idx="100">
                  <c:v>0.93722943722943719</c:v>
                </c:pt>
                <c:pt idx="101">
                  <c:v>0.92593999240410174</c:v>
                </c:pt>
                <c:pt idx="102">
                  <c:v>0.92892679459843641</c:v>
                </c:pt>
                <c:pt idx="103">
                  <c:v>0.94319036869826933</c:v>
                </c:pt>
                <c:pt idx="104">
                  <c:v>0.94377510040160639</c:v>
                </c:pt>
                <c:pt idx="105">
                  <c:v>0.95377922784121805</c:v>
                </c:pt>
                <c:pt idx="106">
                  <c:v>0.92101990049751248</c:v>
                </c:pt>
                <c:pt idx="107">
                  <c:v>0.94930139720558881</c:v>
                </c:pt>
                <c:pt idx="108">
                  <c:v>0.93969352446861099</c:v>
                </c:pt>
                <c:pt idx="109">
                  <c:v>0.92851340373679936</c:v>
                </c:pt>
                <c:pt idx="110">
                  <c:v>0.93831168831168832</c:v>
                </c:pt>
                <c:pt idx="111">
                  <c:v>0.95697796432318993</c:v>
                </c:pt>
                <c:pt idx="112">
                  <c:v>0.95586854460093895</c:v>
                </c:pt>
                <c:pt idx="113">
                  <c:v>0.94255624700813789</c:v>
                </c:pt>
                <c:pt idx="114">
                  <c:v>0.94924707194645841</c:v>
                </c:pt>
                <c:pt idx="115">
                  <c:v>0.96078431372549022</c:v>
                </c:pt>
                <c:pt idx="116">
                  <c:v>0.91376146788990831</c:v>
                </c:pt>
                <c:pt idx="117">
                  <c:v>0.92968357609241592</c:v>
                </c:pt>
                <c:pt idx="118">
                  <c:v>0.93132832080200501</c:v>
                </c:pt>
                <c:pt idx="119">
                  <c:v>0.93964996982498494</c:v>
                </c:pt>
                <c:pt idx="120">
                  <c:v>0.92212608158220022</c:v>
                </c:pt>
                <c:pt idx="121">
                  <c:v>0.89963724304715842</c:v>
                </c:pt>
                <c:pt idx="122">
                  <c:v>0.90964159515396259</c:v>
                </c:pt>
                <c:pt idx="123">
                  <c:v>0.9458333333333333</c:v>
                </c:pt>
                <c:pt idx="124">
                  <c:v>0.91217798594847777</c:v>
                </c:pt>
                <c:pt idx="125">
                  <c:v>0.8945981554677207</c:v>
                </c:pt>
                <c:pt idx="126">
                  <c:v>0.94090489381348108</c:v>
                </c:pt>
                <c:pt idx="127">
                  <c:v>0.94383057090239408</c:v>
                </c:pt>
                <c:pt idx="128">
                  <c:v>0.92302955665024633</c:v>
                </c:pt>
                <c:pt idx="129">
                  <c:v>0.94871794871794868</c:v>
                </c:pt>
                <c:pt idx="130">
                  <c:v>0.90552995391705071</c:v>
                </c:pt>
                <c:pt idx="131">
                  <c:v>0.95054545454545458</c:v>
                </c:pt>
                <c:pt idx="132">
                  <c:v>0.96370331404523935</c:v>
                </c:pt>
                <c:pt idx="133">
                  <c:v>0.92160133444537118</c:v>
                </c:pt>
                <c:pt idx="134">
                  <c:v>0.92111959287531808</c:v>
                </c:pt>
                <c:pt idx="135">
                  <c:v>0.92560689115113548</c:v>
                </c:pt>
                <c:pt idx="136">
                  <c:v>0.90879120879120878</c:v>
                </c:pt>
                <c:pt idx="137">
                  <c:v>0.93789378937893786</c:v>
                </c:pt>
                <c:pt idx="138">
                  <c:v>0.93592365371506481</c:v>
                </c:pt>
                <c:pt idx="139">
                  <c:v>0.90817941952506598</c:v>
                </c:pt>
                <c:pt idx="140">
                  <c:v>0.89625108979947687</c:v>
                </c:pt>
                <c:pt idx="141">
                  <c:v>0.93252840909090906</c:v>
                </c:pt>
                <c:pt idx="142">
                  <c:v>0.90909090909090906</c:v>
                </c:pt>
                <c:pt idx="143">
                  <c:v>0.95155279503105594</c:v>
                </c:pt>
                <c:pt idx="144">
                  <c:v>0.90649064906490651</c:v>
                </c:pt>
                <c:pt idx="145">
                  <c:v>0.921875</c:v>
                </c:pt>
                <c:pt idx="146">
                  <c:v>0.91563275434243174</c:v>
                </c:pt>
                <c:pt idx="147">
                  <c:v>0.94773519163763065</c:v>
                </c:pt>
                <c:pt idx="148">
                  <c:v>0.9277326106594399</c:v>
                </c:pt>
                <c:pt idx="149">
                  <c:v>0.86697782963827308</c:v>
                </c:pt>
                <c:pt idx="150">
                  <c:v>0.92362768496420045</c:v>
                </c:pt>
                <c:pt idx="151">
                  <c:v>0.94357976653696496</c:v>
                </c:pt>
                <c:pt idx="152">
                  <c:v>0.91278195488721803</c:v>
                </c:pt>
                <c:pt idx="153">
                  <c:v>0.93548387096774188</c:v>
                </c:pt>
                <c:pt idx="154">
                  <c:v>0.91594827586206895</c:v>
                </c:pt>
                <c:pt idx="155">
                  <c:v>0.93121693121693117</c:v>
                </c:pt>
                <c:pt idx="156">
                  <c:v>0.8834498834498834</c:v>
                </c:pt>
                <c:pt idx="157">
                  <c:v>0.91831683168316836</c:v>
                </c:pt>
                <c:pt idx="158">
                  <c:v>0.87579617834394907</c:v>
                </c:pt>
              </c:numCache>
            </c:numRef>
          </c:val>
          <c:smooth val="0"/>
        </c:ser>
        <c:ser>
          <c:idx val="1"/>
          <c:order val="1"/>
          <c:tx>
            <c:strRef>
              <c:f>'3 - LG'!$AE$4</c:f>
              <c:strCache>
                <c:ptCount val="1"/>
                <c:pt idx="0">
                  <c:v>SoS election day dropoff</c:v>
                </c:pt>
              </c:strCache>
            </c:strRef>
          </c:tx>
          <c:spPr>
            <a:ln w="28575" cap="rnd">
              <a:solidFill>
                <a:schemeClr val="accent2"/>
              </a:solidFill>
              <a:round/>
            </a:ln>
            <a:effectLst/>
          </c:spPr>
          <c:marker>
            <c:symbol val="none"/>
          </c:marker>
          <c:val>
            <c:numRef>
              <c:f>'3 - LG'!$AE$5:$AE$163</c:f>
              <c:numCache>
                <c:formatCode>0.0%</c:formatCode>
                <c:ptCount val="159"/>
                <c:pt idx="0">
                  <c:v>0.98289698063998399</c:v>
                </c:pt>
                <c:pt idx="1">
                  <c:v>0.98846248050223662</c:v>
                </c:pt>
                <c:pt idx="2">
                  <c:v>0.98375592602611006</c:v>
                </c:pt>
                <c:pt idx="3">
                  <c:v>0.98952152944033867</c:v>
                </c:pt>
                <c:pt idx="4">
                  <c:v>0.98759699489378772</c:v>
                </c:pt>
                <c:pt idx="5">
                  <c:v>0.98489118521997809</c:v>
                </c:pt>
                <c:pt idx="6">
                  <c:v>0.98798214490099578</c:v>
                </c:pt>
                <c:pt idx="7">
                  <c:v>0.98781331028522035</c:v>
                </c:pt>
                <c:pt idx="8">
                  <c:v>0.98891095663687523</c:v>
                </c:pt>
                <c:pt idx="9">
                  <c:v>0.99038675261169151</c:v>
                </c:pt>
                <c:pt idx="10">
                  <c:v>0.98542126213838388</c:v>
                </c:pt>
                <c:pt idx="11">
                  <c:v>0.98368741738934207</c:v>
                </c:pt>
                <c:pt idx="12">
                  <c:v>0.98520928360611748</c:v>
                </c:pt>
                <c:pt idx="13">
                  <c:v>0.98847365692178835</c:v>
                </c:pt>
                <c:pt idx="14">
                  <c:v>0.99040353481307608</c:v>
                </c:pt>
                <c:pt idx="15">
                  <c:v>0.98624243570347958</c:v>
                </c:pt>
                <c:pt idx="16">
                  <c:v>0.98726480424281327</c:v>
                </c:pt>
                <c:pt idx="17">
                  <c:v>0.98831915382846636</c:v>
                </c:pt>
                <c:pt idx="18">
                  <c:v>0.98589225311442952</c:v>
                </c:pt>
                <c:pt idx="19">
                  <c:v>0.9875254709010487</c:v>
                </c:pt>
                <c:pt idx="20">
                  <c:v>0.98249679518785127</c:v>
                </c:pt>
                <c:pt idx="21">
                  <c:v>0.98676623499385574</c:v>
                </c:pt>
                <c:pt idx="22">
                  <c:v>0.98195961602118509</c:v>
                </c:pt>
                <c:pt idx="23">
                  <c:v>0.981515522875817</c:v>
                </c:pt>
                <c:pt idx="24">
                  <c:v>0.98746443812233287</c:v>
                </c:pt>
                <c:pt idx="25">
                  <c:v>0.98653621006857339</c:v>
                </c:pt>
                <c:pt idx="26">
                  <c:v>0.98274235614005878</c:v>
                </c:pt>
                <c:pt idx="27">
                  <c:v>0.9830032627665225</c:v>
                </c:pt>
                <c:pt idx="28">
                  <c:v>0.98049355239903124</c:v>
                </c:pt>
                <c:pt idx="29">
                  <c:v>0.98900230017251289</c:v>
                </c:pt>
                <c:pt idx="30">
                  <c:v>0.98002998500749627</c:v>
                </c:pt>
                <c:pt idx="31">
                  <c:v>0.98812893799653001</c:v>
                </c:pt>
                <c:pt idx="32">
                  <c:v>0.98190135242641208</c:v>
                </c:pt>
                <c:pt idx="33">
                  <c:v>0.98380992430613956</c:v>
                </c:pt>
                <c:pt idx="34">
                  <c:v>0.98486323802779496</c:v>
                </c:pt>
                <c:pt idx="35">
                  <c:v>0.98013067215609062</c:v>
                </c:pt>
                <c:pt idx="36">
                  <c:v>0.98148342977380321</c:v>
                </c:pt>
                <c:pt idx="37">
                  <c:v>0.99209951252311313</c:v>
                </c:pt>
                <c:pt idx="38">
                  <c:v>0.98289389067524113</c:v>
                </c:pt>
                <c:pt idx="39">
                  <c:v>0.98898643256185159</c:v>
                </c:pt>
                <c:pt idx="40">
                  <c:v>0.98209971447397315</c:v>
                </c:pt>
                <c:pt idx="41">
                  <c:v>0.98003926701570676</c:v>
                </c:pt>
                <c:pt idx="42">
                  <c:v>0.97828295656591313</c:v>
                </c:pt>
                <c:pt idx="43">
                  <c:v>0.9860734532906088</c:v>
                </c:pt>
                <c:pt idx="44">
                  <c:v>0.98643731392656298</c:v>
                </c:pt>
                <c:pt idx="45">
                  <c:v>0.97899978350292272</c:v>
                </c:pt>
                <c:pt idx="46">
                  <c:v>0.97847896440129445</c:v>
                </c:pt>
                <c:pt idx="47">
                  <c:v>0.98473473473473472</c:v>
                </c:pt>
                <c:pt idx="48">
                  <c:v>0.97674844379348225</c:v>
                </c:pt>
                <c:pt idx="49">
                  <c:v>0.97393216080402012</c:v>
                </c:pt>
                <c:pt idx="50">
                  <c:v>0.97751322751322756</c:v>
                </c:pt>
                <c:pt idx="51">
                  <c:v>0.98371822561887357</c:v>
                </c:pt>
                <c:pt idx="52">
                  <c:v>0.98808879263670812</c:v>
                </c:pt>
                <c:pt idx="53">
                  <c:v>0.97922022279348753</c:v>
                </c:pt>
                <c:pt idx="54">
                  <c:v>0.9835446452657135</c:v>
                </c:pt>
                <c:pt idx="55">
                  <c:v>0.97672790901137363</c:v>
                </c:pt>
                <c:pt idx="56">
                  <c:v>0.97934840662275235</c:v>
                </c:pt>
                <c:pt idx="57">
                  <c:v>0.98666666666666669</c:v>
                </c:pt>
                <c:pt idx="58">
                  <c:v>0.97986577181208057</c:v>
                </c:pt>
                <c:pt idx="59">
                  <c:v>0.9863780102164923</c:v>
                </c:pt>
                <c:pt idx="60">
                  <c:v>0.98632478632478637</c:v>
                </c:pt>
                <c:pt idx="61">
                  <c:v>0.98979777737292762</c:v>
                </c:pt>
                <c:pt idx="62">
                  <c:v>0.98633603238866396</c:v>
                </c:pt>
                <c:pt idx="63">
                  <c:v>0.98681135225375627</c:v>
                </c:pt>
                <c:pt idx="64">
                  <c:v>0.98023133543638274</c:v>
                </c:pt>
                <c:pt idx="65">
                  <c:v>0.97694081475787853</c:v>
                </c:pt>
                <c:pt idx="66">
                  <c:v>0.97535505430242275</c:v>
                </c:pt>
                <c:pt idx="67">
                  <c:v>0.98369905956112857</c:v>
                </c:pt>
                <c:pt idx="68">
                  <c:v>0.97733847637415627</c:v>
                </c:pt>
                <c:pt idx="69">
                  <c:v>0.98016733808490863</c:v>
                </c:pt>
                <c:pt idx="70">
                  <c:v>0.97915407854984893</c:v>
                </c:pt>
                <c:pt idx="71">
                  <c:v>0.98214761524114047</c:v>
                </c:pt>
                <c:pt idx="72">
                  <c:v>0.98730734360834094</c:v>
                </c:pt>
                <c:pt idx="73">
                  <c:v>0.97544273907910273</c:v>
                </c:pt>
                <c:pt idx="74">
                  <c:v>0.97574532592218288</c:v>
                </c:pt>
                <c:pt idx="75">
                  <c:v>0.99055360281195082</c:v>
                </c:pt>
                <c:pt idx="76">
                  <c:v>0.9802816901408451</c:v>
                </c:pt>
                <c:pt idx="77">
                  <c:v>0.98436957276832238</c:v>
                </c:pt>
                <c:pt idx="78">
                  <c:v>0.98421733505821474</c:v>
                </c:pt>
                <c:pt idx="79">
                  <c:v>0.98072700658697243</c:v>
                </c:pt>
                <c:pt idx="80">
                  <c:v>0.98078553263633794</c:v>
                </c:pt>
                <c:pt idx="81">
                  <c:v>0.98368111289459603</c:v>
                </c:pt>
                <c:pt idx="82">
                  <c:v>0.98192063864756984</c:v>
                </c:pt>
                <c:pt idx="83">
                  <c:v>0.98076052512449075</c:v>
                </c:pt>
                <c:pt idx="84">
                  <c:v>0.97741273100616022</c:v>
                </c:pt>
                <c:pt idx="85">
                  <c:v>0.98560767590618337</c:v>
                </c:pt>
                <c:pt idx="86">
                  <c:v>0.9812477461233321</c:v>
                </c:pt>
                <c:pt idx="87">
                  <c:v>0.97134751773049643</c:v>
                </c:pt>
                <c:pt idx="88">
                  <c:v>0.95991902834008103</c:v>
                </c:pt>
                <c:pt idx="89">
                  <c:v>0.97724810400866735</c:v>
                </c:pt>
                <c:pt idx="90">
                  <c:v>0.98718770019218449</c:v>
                </c:pt>
                <c:pt idx="91">
                  <c:v>0.97923533289386944</c:v>
                </c:pt>
                <c:pt idx="92">
                  <c:v>0.97360000000000002</c:v>
                </c:pt>
                <c:pt idx="93">
                  <c:v>0.96773182957393489</c:v>
                </c:pt>
                <c:pt idx="94">
                  <c:v>0.98412112259970463</c:v>
                </c:pt>
                <c:pt idx="95">
                  <c:v>0.98212461695607767</c:v>
                </c:pt>
                <c:pt idx="96">
                  <c:v>0.98470710212545365</c:v>
                </c:pt>
                <c:pt idx="97">
                  <c:v>0.97817327065144388</c:v>
                </c:pt>
                <c:pt idx="98">
                  <c:v>0.97028985507246379</c:v>
                </c:pt>
                <c:pt idx="99">
                  <c:v>0.9778840406455469</c:v>
                </c:pt>
                <c:pt idx="100">
                  <c:v>0.97979797979797978</c:v>
                </c:pt>
                <c:pt idx="101">
                  <c:v>0.97455374097987091</c:v>
                </c:pt>
                <c:pt idx="102">
                  <c:v>0.96730632551528073</c:v>
                </c:pt>
                <c:pt idx="103">
                  <c:v>0.9808126410835214</c:v>
                </c:pt>
                <c:pt idx="104">
                  <c:v>0.98514056224899593</c:v>
                </c:pt>
                <c:pt idx="105">
                  <c:v>0.97988036976617732</c:v>
                </c:pt>
                <c:pt idx="106">
                  <c:v>0.98258706467661694</c:v>
                </c:pt>
                <c:pt idx="107">
                  <c:v>0.98203592814371254</c:v>
                </c:pt>
                <c:pt idx="108">
                  <c:v>0.97577854671280273</c:v>
                </c:pt>
                <c:pt idx="109">
                  <c:v>0.9833468724614135</c:v>
                </c:pt>
                <c:pt idx="110">
                  <c:v>0.98106060606060608</c:v>
                </c:pt>
                <c:pt idx="111">
                  <c:v>0.95907660020986363</c:v>
                </c:pt>
                <c:pt idx="112">
                  <c:v>0.98122065727699526</c:v>
                </c:pt>
                <c:pt idx="113">
                  <c:v>0.97989468645284827</c:v>
                </c:pt>
                <c:pt idx="114">
                  <c:v>0.97155605131065259</c:v>
                </c:pt>
                <c:pt idx="115">
                  <c:v>0.98465473145780047</c:v>
                </c:pt>
                <c:pt idx="116">
                  <c:v>0.96636085626911317</c:v>
                </c:pt>
                <c:pt idx="117">
                  <c:v>0.97589151180311406</c:v>
                </c:pt>
                <c:pt idx="118">
                  <c:v>0.96992481203007519</c:v>
                </c:pt>
                <c:pt idx="119">
                  <c:v>0.96439348219674115</c:v>
                </c:pt>
                <c:pt idx="120">
                  <c:v>0.9736299958796869</c:v>
                </c:pt>
                <c:pt idx="121">
                  <c:v>0.95525997581620314</c:v>
                </c:pt>
                <c:pt idx="122">
                  <c:v>0.96870267541645638</c:v>
                </c:pt>
                <c:pt idx="123">
                  <c:v>0.97976190476190472</c:v>
                </c:pt>
                <c:pt idx="124">
                  <c:v>0.97131147540983609</c:v>
                </c:pt>
                <c:pt idx="125">
                  <c:v>0.97101449275362317</c:v>
                </c:pt>
                <c:pt idx="126">
                  <c:v>0.9889196675900277</c:v>
                </c:pt>
                <c:pt idx="127">
                  <c:v>0.97882136279926335</c:v>
                </c:pt>
                <c:pt idx="128">
                  <c:v>0.97413793103448276</c:v>
                </c:pt>
                <c:pt idx="129">
                  <c:v>0.97649572649572647</c:v>
                </c:pt>
                <c:pt idx="130">
                  <c:v>0.95276497695852536</c:v>
                </c:pt>
                <c:pt idx="131">
                  <c:v>0.98399999999999999</c:v>
                </c:pt>
                <c:pt idx="132">
                  <c:v>0.97317201472908998</c:v>
                </c:pt>
                <c:pt idx="133">
                  <c:v>0.97414512093411176</c:v>
                </c:pt>
                <c:pt idx="134">
                  <c:v>0.97964376590330793</c:v>
                </c:pt>
                <c:pt idx="135">
                  <c:v>0.9647611589663273</c:v>
                </c:pt>
                <c:pt idx="136">
                  <c:v>0.95714285714285718</c:v>
                </c:pt>
                <c:pt idx="137">
                  <c:v>0.98199819981998204</c:v>
                </c:pt>
                <c:pt idx="138">
                  <c:v>0.97273346966598495</c:v>
                </c:pt>
                <c:pt idx="139">
                  <c:v>0.96253298153034306</c:v>
                </c:pt>
                <c:pt idx="140">
                  <c:v>0.95989537925021795</c:v>
                </c:pt>
                <c:pt idx="141">
                  <c:v>0.96661931818181823</c:v>
                </c:pt>
                <c:pt idx="142">
                  <c:v>0.96701528559935634</c:v>
                </c:pt>
                <c:pt idx="143">
                  <c:v>0.96273291925465843</c:v>
                </c:pt>
                <c:pt idx="144">
                  <c:v>0.96259625962596262</c:v>
                </c:pt>
                <c:pt idx="145">
                  <c:v>0.95486111111111116</c:v>
                </c:pt>
                <c:pt idx="146">
                  <c:v>0.96898263027295284</c:v>
                </c:pt>
                <c:pt idx="147">
                  <c:v>0.97735191637630658</c:v>
                </c:pt>
                <c:pt idx="148">
                  <c:v>0.98012646793134595</c:v>
                </c:pt>
                <c:pt idx="149">
                  <c:v>0.92415402567094518</c:v>
                </c:pt>
                <c:pt idx="150">
                  <c:v>0.97494033412887826</c:v>
                </c:pt>
                <c:pt idx="151">
                  <c:v>0.96692607003891051</c:v>
                </c:pt>
                <c:pt idx="152">
                  <c:v>0.95488721804511278</c:v>
                </c:pt>
                <c:pt idx="153">
                  <c:v>0.95894428152492672</c:v>
                </c:pt>
                <c:pt idx="154">
                  <c:v>0.97844827586206895</c:v>
                </c:pt>
                <c:pt idx="155">
                  <c:v>0.95414462081128748</c:v>
                </c:pt>
                <c:pt idx="156">
                  <c:v>0.96037296037296038</c:v>
                </c:pt>
                <c:pt idx="157">
                  <c:v>0.96287128712871284</c:v>
                </c:pt>
                <c:pt idx="158">
                  <c:v>0.93949044585987262</c:v>
                </c:pt>
              </c:numCache>
            </c:numRef>
          </c:val>
          <c:smooth val="0"/>
        </c:ser>
        <c:ser>
          <c:idx val="2"/>
          <c:order val="2"/>
          <c:tx>
            <c:strRef>
              <c:f>'3 - LG'!$AF$4</c:f>
              <c:strCache>
                <c:ptCount val="1"/>
                <c:pt idx="0">
                  <c:v>AG election day dropoff</c:v>
                </c:pt>
              </c:strCache>
            </c:strRef>
          </c:tx>
          <c:spPr>
            <a:ln w="28575" cap="rnd">
              <a:solidFill>
                <a:schemeClr val="accent3"/>
              </a:solidFill>
              <a:round/>
            </a:ln>
            <a:effectLst/>
          </c:spPr>
          <c:marker>
            <c:symbol val="none"/>
          </c:marker>
          <c:val>
            <c:numRef>
              <c:f>'3 - LG'!$AF$5:$AF$163</c:f>
              <c:numCache>
                <c:formatCode>0.0%</c:formatCode>
                <c:ptCount val="159"/>
                <c:pt idx="0">
                  <c:v>0.97765851918725832</c:v>
                </c:pt>
                <c:pt idx="1">
                  <c:v>0.98206205767470645</c:v>
                </c:pt>
                <c:pt idx="2">
                  <c:v>0.97742059480929944</c:v>
                </c:pt>
                <c:pt idx="3">
                  <c:v>0.98468130876791227</c:v>
                </c:pt>
                <c:pt idx="4">
                  <c:v>0.97698347808648167</c:v>
                </c:pt>
                <c:pt idx="5">
                  <c:v>0.97834142268148849</c:v>
                </c:pt>
                <c:pt idx="6">
                  <c:v>0.98056159627637252</c:v>
                </c:pt>
                <c:pt idx="7">
                  <c:v>0.98251224430999717</c:v>
                </c:pt>
                <c:pt idx="8">
                  <c:v>0.98187686196623636</c:v>
                </c:pt>
                <c:pt idx="9">
                  <c:v>0.97738386308068459</c:v>
                </c:pt>
                <c:pt idx="10">
                  <c:v>0.97966582997388507</c:v>
                </c:pt>
                <c:pt idx="11">
                  <c:v>0.97904510138947098</c:v>
                </c:pt>
                <c:pt idx="12">
                  <c:v>0.97756238261336192</c:v>
                </c:pt>
                <c:pt idx="13">
                  <c:v>0.98332868025365927</c:v>
                </c:pt>
                <c:pt idx="14">
                  <c:v>0.98453519279229518</c:v>
                </c:pt>
                <c:pt idx="15">
                  <c:v>0.98146747352496222</c:v>
                </c:pt>
                <c:pt idx="16">
                  <c:v>0.98185994662703102</c:v>
                </c:pt>
                <c:pt idx="17">
                  <c:v>0.98270866865946194</c:v>
                </c:pt>
                <c:pt idx="18">
                  <c:v>0.97995214916261031</c:v>
                </c:pt>
                <c:pt idx="19">
                  <c:v>0.97907658665076291</c:v>
                </c:pt>
                <c:pt idx="20">
                  <c:v>0.97214278670742527</c:v>
                </c:pt>
                <c:pt idx="21">
                  <c:v>0.98137820209849702</c:v>
                </c:pt>
                <c:pt idx="22">
                  <c:v>0.97914597815292947</c:v>
                </c:pt>
                <c:pt idx="23">
                  <c:v>0.97931985294117652</c:v>
                </c:pt>
                <c:pt idx="24">
                  <c:v>0.98190789473684215</c:v>
                </c:pt>
                <c:pt idx="25">
                  <c:v>0.98026425823716345</c:v>
                </c:pt>
                <c:pt idx="26">
                  <c:v>0.97708229288052828</c:v>
                </c:pt>
                <c:pt idx="27">
                  <c:v>0.97693299946885193</c:v>
                </c:pt>
                <c:pt idx="28">
                  <c:v>0.97453688551417161</c:v>
                </c:pt>
                <c:pt idx="29">
                  <c:v>0.98202990224266817</c:v>
                </c:pt>
                <c:pt idx="30">
                  <c:v>0.97097451274362823</c:v>
                </c:pt>
                <c:pt idx="31">
                  <c:v>0.98155419596383897</c:v>
                </c:pt>
                <c:pt idx="32">
                  <c:v>0.97633253778838502</c:v>
                </c:pt>
                <c:pt idx="33">
                  <c:v>0.98118166526492856</c:v>
                </c:pt>
                <c:pt idx="34">
                  <c:v>0.97530317783482345</c:v>
                </c:pt>
                <c:pt idx="35">
                  <c:v>0.97592410274769537</c:v>
                </c:pt>
                <c:pt idx="36">
                  <c:v>0.97369805365597051</c:v>
                </c:pt>
                <c:pt idx="37">
                  <c:v>0.9821818793074466</c:v>
                </c:pt>
                <c:pt idx="38">
                  <c:v>0.97646302250803862</c:v>
                </c:pt>
                <c:pt idx="39">
                  <c:v>0.98052673583399841</c:v>
                </c:pt>
                <c:pt idx="40">
                  <c:v>0.9778168240720404</c:v>
                </c:pt>
                <c:pt idx="41">
                  <c:v>0.97109511343804533</c:v>
                </c:pt>
                <c:pt idx="42">
                  <c:v>0.97853695707391419</c:v>
                </c:pt>
                <c:pt idx="43">
                  <c:v>0.98003450825733296</c:v>
                </c:pt>
                <c:pt idx="44">
                  <c:v>0.97998676811114782</c:v>
                </c:pt>
                <c:pt idx="45">
                  <c:v>0.97466984195713358</c:v>
                </c:pt>
                <c:pt idx="46">
                  <c:v>0.96747572815533978</c:v>
                </c:pt>
                <c:pt idx="47">
                  <c:v>0.98010510510510507</c:v>
                </c:pt>
                <c:pt idx="48">
                  <c:v>0.96942511900402784</c:v>
                </c:pt>
                <c:pt idx="49">
                  <c:v>0.96639447236180909</c:v>
                </c:pt>
                <c:pt idx="50">
                  <c:v>0.9642857142857143</c:v>
                </c:pt>
                <c:pt idx="51">
                  <c:v>0.97790330619704269</c:v>
                </c:pt>
                <c:pt idx="52">
                  <c:v>0.98321602598808877</c:v>
                </c:pt>
                <c:pt idx="53">
                  <c:v>0.97557840616966585</c:v>
                </c:pt>
                <c:pt idx="54">
                  <c:v>0.97464256811437822</c:v>
                </c:pt>
                <c:pt idx="55">
                  <c:v>0.96780402449693792</c:v>
                </c:pt>
                <c:pt idx="56">
                  <c:v>0.97525369414278085</c:v>
                </c:pt>
                <c:pt idx="57">
                  <c:v>0.97586497890295354</c:v>
                </c:pt>
                <c:pt idx="58">
                  <c:v>0.97193410616229403</c:v>
                </c:pt>
                <c:pt idx="59">
                  <c:v>0.9807832644125517</c:v>
                </c:pt>
                <c:pt idx="60">
                  <c:v>0.9786324786324786</c:v>
                </c:pt>
                <c:pt idx="61">
                  <c:v>0.98615412643468758</c:v>
                </c:pt>
                <c:pt idx="62">
                  <c:v>0.97604588394062075</c:v>
                </c:pt>
                <c:pt idx="63">
                  <c:v>0.98030050083472453</c:v>
                </c:pt>
                <c:pt idx="64">
                  <c:v>0.97202944269190328</c:v>
                </c:pt>
                <c:pt idx="65">
                  <c:v>0.97021521906225983</c:v>
                </c:pt>
                <c:pt idx="66">
                  <c:v>0.97201336675020888</c:v>
                </c:pt>
                <c:pt idx="67">
                  <c:v>0.97742946708463951</c:v>
                </c:pt>
                <c:pt idx="68">
                  <c:v>0.97348119575699132</c:v>
                </c:pt>
                <c:pt idx="69">
                  <c:v>0.97303997520917263</c:v>
                </c:pt>
                <c:pt idx="70">
                  <c:v>0.9719033232628399</c:v>
                </c:pt>
                <c:pt idx="71">
                  <c:v>0.97548627764455098</c:v>
                </c:pt>
                <c:pt idx="72">
                  <c:v>0.97778785131459656</c:v>
                </c:pt>
                <c:pt idx="73">
                  <c:v>0.97473435655253837</c:v>
                </c:pt>
                <c:pt idx="74">
                  <c:v>0.97043961596766048</c:v>
                </c:pt>
                <c:pt idx="75">
                  <c:v>0.9725395430579965</c:v>
                </c:pt>
                <c:pt idx="76">
                  <c:v>0.9738967136150235</c:v>
                </c:pt>
                <c:pt idx="77">
                  <c:v>0.9746439736019451</c:v>
                </c:pt>
                <c:pt idx="78">
                  <c:v>0.97516170763260024</c:v>
                </c:pt>
                <c:pt idx="79">
                  <c:v>0.9773115393998536</c:v>
                </c:pt>
                <c:pt idx="80">
                  <c:v>0.97711217858152022</c:v>
                </c:pt>
                <c:pt idx="81">
                  <c:v>0.9759229534510433</c:v>
                </c:pt>
                <c:pt idx="82">
                  <c:v>0.97605071613054706</c:v>
                </c:pt>
                <c:pt idx="83">
                  <c:v>0.97238569488456317</c:v>
                </c:pt>
                <c:pt idx="84">
                  <c:v>0.95918891170431209</c:v>
                </c:pt>
                <c:pt idx="85">
                  <c:v>0.97787846481876328</c:v>
                </c:pt>
                <c:pt idx="86">
                  <c:v>0.97908402452217813</c:v>
                </c:pt>
                <c:pt idx="87">
                  <c:v>0.95801418439716313</c:v>
                </c:pt>
                <c:pt idx="88">
                  <c:v>0.95263157894736838</c:v>
                </c:pt>
                <c:pt idx="89">
                  <c:v>0.97670639219934996</c:v>
                </c:pt>
                <c:pt idx="90">
                  <c:v>0.98078155028827674</c:v>
                </c:pt>
                <c:pt idx="91">
                  <c:v>0.96901779828609091</c:v>
                </c:pt>
                <c:pt idx="92">
                  <c:v>0.96799999999999997</c:v>
                </c:pt>
                <c:pt idx="93">
                  <c:v>0.95238095238095233</c:v>
                </c:pt>
                <c:pt idx="94">
                  <c:v>0.96418020679468242</c:v>
                </c:pt>
                <c:pt idx="95">
                  <c:v>0.97906026557711956</c:v>
                </c:pt>
                <c:pt idx="96">
                  <c:v>0.97770865733540691</c:v>
                </c:pt>
                <c:pt idx="97">
                  <c:v>0.9603760913364674</c:v>
                </c:pt>
                <c:pt idx="98">
                  <c:v>0.96485507246376812</c:v>
                </c:pt>
                <c:pt idx="99">
                  <c:v>0.95815899581589958</c:v>
                </c:pt>
                <c:pt idx="100">
                  <c:v>0.97619047619047616</c:v>
                </c:pt>
                <c:pt idx="101">
                  <c:v>0.96733763767565517</c:v>
                </c:pt>
                <c:pt idx="102">
                  <c:v>0.97050461975835112</c:v>
                </c:pt>
                <c:pt idx="103">
                  <c:v>0.97103085026335589</c:v>
                </c:pt>
                <c:pt idx="104">
                  <c:v>0.97871485943775105</c:v>
                </c:pt>
                <c:pt idx="105">
                  <c:v>0.9755301794453507</c:v>
                </c:pt>
                <c:pt idx="106">
                  <c:v>0.97325870646766166</c:v>
                </c:pt>
                <c:pt idx="107">
                  <c:v>0.97804391217564868</c:v>
                </c:pt>
                <c:pt idx="108">
                  <c:v>0.96786950074147304</c:v>
                </c:pt>
                <c:pt idx="109">
                  <c:v>0.95938261575954509</c:v>
                </c:pt>
                <c:pt idx="110">
                  <c:v>0.96049783549783552</c:v>
                </c:pt>
                <c:pt idx="111">
                  <c:v>0.94491080797481641</c:v>
                </c:pt>
                <c:pt idx="112">
                  <c:v>0.97887323943661975</c:v>
                </c:pt>
                <c:pt idx="113">
                  <c:v>0.97702249880325509</c:v>
                </c:pt>
                <c:pt idx="114">
                  <c:v>0.96374790853318459</c:v>
                </c:pt>
                <c:pt idx="115">
                  <c:v>0.97186700767263423</c:v>
                </c:pt>
                <c:pt idx="116">
                  <c:v>0.96146788990825693</c:v>
                </c:pt>
                <c:pt idx="117">
                  <c:v>0.96032144650929185</c:v>
                </c:pt>
                <c:pt idx="118">
                  <c:v>0.9609022556390977</c:v>
                </c:pt>
                <c:pt idx="119">
                  <c:v>0.96680748340374167</c:v>
                </c:pt>
                <c:pt idx="120">
                  <c:v>0.96332921302018959</c:v>
                </c:pt>
                <c:pt idx="121">
                  <c:v>0.93833131801692871</c:v>
                </c:pt>
                <c:pt idx="122">
                  <c:v>0.9636547198384654</c:v>
                </c:pt>
                <c:pt idx="123">
                  <c:v>0.97380952380952379</c:v>
                </c:pt>
                <c:pt idx="124">
                  <c:v>0.96896955503512883</c:v>
                </c:pt>
                <c:pt idx="125">
                  <c:v>0.94927536231884058</c:v>
                </c:pt>
                <c:pt idx="126">
                  <c:v>0.96952908587257614</c:v>
                </c:pt>
                <c:pt idx="127">
                  <c:v>0.96685082872928174</c:v>
                </c:pt>
                <c:pt idx="128">
                  <c:v>0.96059113300492616</c:v>
                </c:pt>
                <c:pt idx="129">
                  <c:v>0.97435897435897434</c:v>
                </c:pt>
                <c:pt idx="130">
                  <c:v>0.95161290322580649</c:v>
                </c:pt>
                <c:pt idx="131">
                  <c:v>0.97890909090909095</c:v>
                </c:pt>
                <c:pt idx="132">
                  <c:v>0.96317727511835871</c:v>
                </c:pt>
                <c:pt idx="133">
                  <c:v>0.97164303586321932</c:v>
                </c:pt>
                <c:pt idx="134">
                  <c:v>0.95843935538592029</c:v>
                </c:pt>
                <c:pt idx="135">
                  <c:v>0.95849647611589661</c:v>
                </c:pt>
                <c:pt idx="136">
                  <c:v>0.94395604395604393</c:v>
                </c:pt>
                <c:pt idx="137">
                  <c:v>0.96939693969396945</c:v>
                </c:pt>
                <c:pt idx="138">
                  <c:v>0.97273346966598495</c:v>
                </c:pt>
                <c:pt idx="139">
                  <c:v>0.95831134564643794</c:v>
                </c:pt>
                <c:pt idx="140">
                  <c:v>0.95292066259808195</c:v>
                </c:pt>
                <c:pt idx="141">
                  <c:v>0.96448863636363635</c:v>
                </c:pt>
                <c:pt idx="142">
                  <c:v>0.96621078037007235</c:v>
                </c:pt>
                <c:pt idx="143">
                  <c:v>0.94534161490683233</c:v>
                </c:pt>
                <c:pt idx="144">
                  <c:v>0.95819581958195821</c:v>
                </c:pt>
                <c:pt idx="145">
                  <c:v>0.96006944444444442</c:v>
                </c:pt>
                <c:pt idx="146">
                  <c:v>0.96029776674937961</c:v>
                </c:pt>
                <c:pt idx="147">
                  <c:v>0.97560975609756095</c:v>
                </c:pt>
                <c:pt idx="148">
                  <c:v>0.97831978319783197</c:v>
                </c:pt>
                <c:pt idx="149">
                  <c:v>0.91248541423570595</c:v>
                </c:pt>
                <c:pt idx="150">
                  <c:v>0.95107398568019097</c:v>
                </c:pt>
                <c:pt idx="151">
                  <c:v>0.953307392996109</c:v>
                </c:pt>
                <c:pt idx="152">
                  <c:v>0.95338345864661656</c:v>
                </c:pt>
                <c:pt idx="153">
                  <c:v>0.96480938416422291</c:v>
                </c:pt>
                <c:pt idx="154">
                  <c:v>0.95043103448275867</c:v>
                </c:pt>
                <c:pt idx="155">
                  <c:v>0.9435626102292769</c:v>
                </c:pt>
                <c:pt idx="156">
                  <c:v>0.95104895104895104</c:v>
                </c:pt>
                <c:pt idx="157">
                  <c:v>0.94801980198019797</c:v>
                </c:pt>
                <c:pt idx="158">
                  <c:v>0.91719745222929938</c:v>
                </c:pt>
              </c:numCache>
            </c:numRef>
          </c:val>
          <c:smooth val="0"/>
        </c:ser>
        <c:ser>
          <c:idx val="3"/>
          <c:order val="3"/>
          <c:tx>
            <c:strRef>
              <c:f>'3 - LG'!$AG$4</c:f>
              <c:strCache>
                <c:ptCount val="1"/>
                <c:pt idx="0">
                  <c:v>Agr election day dropoff</c:v>
                </c:pt>
              </c:strCache>
            </c:strRef>
          </c:tx>
          <c:spPr>
            <a:ln w="28575" cap="rnd">
              <a:solidFill>
                <a:schemeClr val="accent4"/>
              </a:solidFill>
              <a:round/>
            </a:ln>
            <a:effectLst/>
          </c:spPr>
          <c:marker>
            <c:symbol val="none"/>
          </c:marker>
          <c:val>
            <c:numRef>
              <c:f>'3 - LG'!$AG$5:$AG$163</c:f>
              <c:numCache>
                <c:formatCode>0.0%</c:formatCode>
                <c:ptCount val="159"/>
                <c:pt idx="0">
                  <c:v>0.96810111345170025</c:v>
                </c:pt>
                <c:pt idx="1">
                  <c:v>0.97654467404896028</c:v>
                </c:pt>
                <c:pt idx="2">
                  <c:v>0.96898535043635481</c:v>
                </c:pt>
                <c:pt idx="3">
                  <c:v>0.97627887073083286</c:v>
                </c:pt>
                <c:pt idx="4">
                  <c:v>0.96911590022060068</c:v>
                </c:pt>
                <c:pt idx="5">
                  <c:v>0.97320077240227543</c:v>
                </c:pt>
                <c:pt idx="6">
                  <c:v>0.97369425050551295</c:v>
                </c:pt>
                <c:pt idx="7">
                  <c:v>0.97680783635839818</c:v>
                </c:pt>
                <c:pt idx="8">
                  <c:v>0.97473242855566589</c:v>
                </c:pt>
                <c:pt idx="9">
                  <c:v>0.96965992442765059</c:v>
                </c:pt>
                <c:pt idx="10">
                  <c:v>0.97413858674982889</c:v>
                </c:pt>
                <c:pt idx="11">
                  <c:v>0.97075985686192334</c:v>
                </c:pt>
                <c:pt idx="12">
                  <c:v>0.97350415884089081</c:v>
                </c:pt>
                <c:pt idx="13">
                  <c:v>0.97686754676345078</c:v>
                </c:pt>
                <c:pt idx="14">
                  <c:v>0.97783837895681591</c:v>
                </c:pt>
                <c:pt idx="15">
                  <c:v>0.97801626323751889</c:v>
                </c:pt>
                <c:pt idx="16">
                  <c:v>0.97594838360976932</c:v>
                </c:pt>
                <c:pt idx="17">
                  <c:v>0.97769602207404005</c:v>
                </c:pt>
                <c:pt idx="18">
                  <c:v>0.97236201633528585</c:v>
                </c:pt>
                <c:pt idx="19">
                  <c:v>0.97649222205655783</c:v>
                </c:pt>
                <c:pt idx="20">
                  <c:v>0.96681786806034908</c:v>
                </c:pt>
                <c:pt idx="21">
                  <c:v>0.97773891672180735</c:v>
                </c:pt>
                <c:pt idx="22">
                  <c:v>0.97542204568023838</c:v>
                </c:pt>
                <c:pt idx="23">
                  <c:v>0.98171977124183007</c:v>
                </c:pt>
                <c:pt idx="24">
                  <c:v>0.97697368421052633</c:v>
                </c:pt>
                <c:pt idx="25">
                  <c:v>0.97583207894296708</c:v>
                </c:pt>
                <c:pt idx="26">
                  <c:v>0.97047888574440933</c:v>
                </c:pt>
                <c:pt idx="27">
                  <c:v>0.97093861446240226</c:v>
                </c:pt>
                <c:pt idx="28">
                  <c:v>0.969234797407868</c:v>
                </c:pt>
                <c:pt idx="29">
                  <c:v>0.97879528464634846</c:v>
                </c:pt>
                <c:pt idx="30">
                  <c:v>0.96707646176911544</c:v>
                </c:pt>
                <c:pt idx="31">
                  <c:v>0.98100630079444795</c:v>
                </c:pt>
                <c:pt idx="32">
                  <c:v>0.97026650755767696</c:v>
                </c:pt>
                <c:pt idx="33">
                  <c:v>0.98013036164844403</c:v>
                </c:pt>
                <c:pt idx="34">
                  <c:v>0.97273612463485881</c:v>
                </c:pt>
                <c:pt idx="35">
                  <c:v>0.97019600823413588</c:v>
                </c:pt>
                <c:pt idx="36">
                  <c:v>0.97569700157811678</c:v>
                </c:pt>
                <c:pt idx="37">
                  <c:v>0.97806354009077157</c:v>
                </c:pt>
                <c:pt idx="38">
                  <c:v>0.97363344051446943</c:v>
                </c:pt>
                <c:pt idx="39">
                  <c:v>0.97621707901037513</c:v>
                </c:pt>
                <c:pt idx="40">
                  <c:v>0.97540083461453986</c:v>
                </c:pt>
                <c:pt idx="41">
                  <c:v>0.96815008726003493</c:v>
                </c:pt>
                <c:pt idx="42">
                  <c:v>0.97231394462788923</c:v>
                </c:pt>
                <c:pt idx="43">
                  <c:v>0.97670692630022182</c:v>
                </c:pt>
                <c:pt idx="44">
                  <c:v>0.9748594111809461</c:v>
                </c:pt>
                <c:pt idx="45">
                  <c:v>0.97207187702966014</c:v>
                </c:pt>
                <c:pt idx="46">
                  <c:v>0.96262135922330094</c:v>
                </c:pt>
                <c:pt idx="47">
                  <c:v>0.97309809809809811</c:v>
                </c:pt>
                <c:pt idx="48">
                  <c:v>0.96887586964481875</c:v>
                </c:pt>
                <c:pt idx="49">
                  <c:v>0.96356783919597988</c:v>
                </c:pt>
                <c:pt idx="50">
                  <c:v>0.96869488536155202</c:v>
                </c:pt>
                <c:pt idx="51">
                  <c:v>0.97624190064794814</c:v>
                </c:pt>
                <c:pt idx="52">
                  <c:v>0.97888467785598265</c:v>
                </c:pt>
                <c:pt idx="53">
                  <c:v>0.96508140531276776</c:v>
                </c:pt>
                <c:pt idx="54">
                  <c:v>0.97329376854599403</c:v>
                </c:pt>
                <c:pt idx="55">
                  <c:v>0.96850393700787396</c:v>
                </c:pt>
                <c:pt idx="56">
                  <c:v>0.97382944632366031</c:v>
                </c:pt>
                <c:pt idx="57">
                  <c:v>0.9726582278481013</c:v>
                </c:pt>
                <c:pt idx="58">
                  <c:v>0.96990034573927186</c:v>
                </c:pt>
                <c:pt idx="59">
                  <c:v>0.97397226952079785</c:v>
                </c:pt>
                <c:pt idx="60">
                  <c:v>0.97692307692307689</c:v>
                </c:pt>
                <c:pt idx="61">
                  <c:v>0.98378575332483154</c:v>
                </c:pt>
                <c:pt idx="62">
                  <c:v>0.97368421052631582</c:v>
                </c:pt>
                <c:pt idx="63">
                  <c:v>0.97829716193656091</c:v>
                </c:pt>
                <c:pt idx="64">
                  <c:v>0.9680336487907466</c:v>
                </c:pt>
                <c:pt idx="65">
                  <c:v>0.96521906225980014</c:v>
                </c:pt>
                <c:pt idx="66">
                  <c:v>0.96992481203007519</c:v>
                </c:pt>
                <c:pt idx="67">
                  <c:v>0.96959247648902824</c:v>
                </c:pt>
                <c:pt idx="68">
                  <c:v>0.97034715525554482</c:v>
                </c:pt>
                <c:pt idx="69">
                  <c:v>0.96591261233343662</c:v>
                </c:pt>
                <c:pt idx="70">
                  <c:v>0.96978851963746227</c:v>
                </c:pt>
                <c:pt idx="71">
                  <c:v>0.97255528910205169</c:v>
                </c:pt>
                <c:pt idx="72">
                  <c:v>0.97325475974614684</c:v>
                </c:pt>
                <c:pt idx="73">
                  <c:v>0.969775678866588</c:v>
                </c:pt>
                <c:pt idx="74">
                  <c:v>0.9663971702880243</c:v>
                </c:pt>
                <c:pt idx="75">
                  <c:v>0.96397188049209137</c:v>
                </c:pt>
                <c:pt idx="76">
                  <c:v>0.96488262910798117</c:v>
                </c:pt>
                <c:pt idx="77">
                  <c:v>0.9708232025008684</c:v>
                </c:pt>
                <c:pt idx="78">
                  <c:v>0.97153945666235442</c:v>
                </c:pt>
                <c:pt idx="79">
                  <c:v>0.97389607221273478</c:v>
                </c:pt>
                <c:pt idx="80">
                  <c:v>0.97287369313365357</c:v>
                </c:pt>
                <c:pt idx="81">
                  <c:v>0.97886570358480474</c:v>
                </c:pt>
                <c:pt idx="82">
                  <c:v>0.97323315332237614</c:v>
                </c:pt>
                <c:pt idx="83">
                  <c:v>0.96853779990946132</c:v>
                </c:pt>
                <c:pt idx="84">
                  <c:v>0.95148870636550309</c:v>
                </c:pt>
                <c:pt idx="85">
                  <c:v>0.97201492537313428</c:v>
                </c:pt>
                <c:pt idx="86">
                  <c:v>0.97042913811756226</c:v>
                </c:pt>
                <c:pt idx="87">
                  <c:v>0.94780141843971633</c:v>
                </c:pt>
                <c:pt idx="88">
                  <c:v>0.95263157894736838</c:v>
                </c:pt>
                <c:pt idx="89">
                  <c:v>0.97670639219934996</c:v>
                </c:pt>
                <c:pt idx="90">
                  <c:v>0.97181294042280586</c:v>
                </c:pt>
                <c:pt idx="91">
                  <c:v>0.96802900461437047</c:v>
                </c:pt>
                <c:pt idx="92">
                  <c:v>0.9714666666666667</c:v>
                </c:pt>
                <c:pt idx="93">
                  <c:v>0.95520050125313283</c:v>
                </c:pt>
                <c:pt idx="94">
                  <c:v>0.96454948301329391</c:v>
                </c:pt>
                <c:pt idx="95">
                  <c:v>0.97803881511746682</c:v>
                </c:pt>
                <c:pt idx="96">
                  <c:v>0.98522550544323484</c:v>
                </c:pt>
                <c:pt idx="97">
                  <c:v>0.96171927468099394</c:v>
                </c:pt>
                <c:pt idx="98">
                  <c:v>0.96630434782608698</c:v>
                </c:pt>
                <c:pt idx="99">
                  <c:v>0.95158398087268381</c:v>
                </c:pt>
                <c:pt idx="100">
                  <c:v>0.97113997113997119</c:v>
                </c:pt>
                <c:pt idx="101">
                  <c:v>0.96581845803266231</c:v>
                </c:pt>
                <c:pt idx="102">
                  <c:v>0.97441364605543712</c:v>
                </c:pt>
                <c:pt idx="103">
                  <c:v>0.96689240030097823</c:v>
                </c:pt>
                <c:pt idx="104">
                  <c:v>0.98072289156626502</c:v>
                </c:pt>
                <c:pt idx="105">
                  <c:v>0.97009244154431762</c:v>
                </c:pt>
                <c:pt idx="106">
                  <c:v>0.97823383084577109</c:v>
                </c:pt>
                <c:pt idx="107">
                  <c:v>0.9768463073852296</c:v>
                </c:pt>
                <c:pt idx="108">
                  <c:v>0.96045477014335146</c:v>
                </c:pt>
                <c:pt idx="109">
                  <c:v>0.96547522339561331</c:v>
                </c:pt>
                <c:pt idx="110">
                  <c:v>0.96590909090909094</c:v>
                </c:pt>
                <c:pt idx="111">
                  <c:v>0.96327387198321091</c:v>
                </c:pt>
                <c:pt idx="112">
                  <c:v>0.97840375586854456</c:v>
                </c:pt>
                <c:pt idx="113">
                  <c:v>0.97175682144566777</c:v>
                </c:pt>
                <c:pt idx="114">
                  <c:v>0.96820970440602339</c:v>
                </c:pt>
                <c:pt idx="115">
                  <c:v>0.97229326513213976</c:v>
                </c:pt>
                <c:pt idx="116">
                  <c:v>0.95229357798165137</c:v>
                </c:pt>
                <c:pt idx="117">
                  <c:v>0.95429432446007034</c:v>
                </c:pt>
                <c:pt idx="118">
                  <c:v>0.95739348370927313</c:v>
                </c:pt>
                <c:pt idx="119">
                  <c:v>0.95594447797223903</c:v>
                </c:pt>
                <c:pt idx="120">
                  <c:v>0.95055624227441282</c:v>
                </c:pt>
                <c:pt idx="121">
                  <c:v>0.94558645707376054</c:v>
                </c:pt>
                <c:pt idx="122">
                  <c:v>0.95608278647147904</c:v>
                </c:pt>
                <c:pt idx="123">
                  <c:v>0.96309523809523812</c:v>
                </c:pt>
                <c:pt idx="124">
                  <c:v>0.95725995316159251</c:v>
                </c:pt>
                <c:pt idx="125">
                  <c:v>0.94202898550724634</c:v>
                </c:pt>
                <c:pt idx="126">
                  <c:v>0.97322253000923364</c:v>
                </c:pt>
                <c:pt idx="127">
                  <c:v>0.95948434622467771</c:v>
                </c:pt>
                <c:pt idx="128">
                  <c:v>0.95320197044334976</c:v>
                </c:pt>
                <c:pt idx="129">
                  <c:v>0.96688034188034189</c:v>
                </c:pt>
                <c:pt idx="130">
                  <c:v>0.94239631336405527</c:v>
                </c:pt>
                <c:pt idx="131">
                  <c:v>0.97599999999999998</c:v>
                </c:pt>
                <c:pt idx="132">
                  <c:v>0.96896370331404524</c:v>
                </c:pt>
                <c:pt idx="133">
                  <c:v>0.96246872393661387</c:v>
                </c:pt>
                <c:pt idx="134">
                  <c:v>0.96013570822731131</c:v>
                </c:pt>
                <c:pt idx="135">
                  <c:v>0.94831636648394679</c:v>
                </c:pt>
                <c:pt idx="136">
                  <c:v>0.94725274725274722</c:v>
                </c:pt>
                <c:pt idx="137">
                  <c:v>0.97209720972097213</c:v>
                </c:pt>
                <c:pt idx="138">
                  <c:v>0.96455351056578054</c:v>
                </c:pt>
                <c:pt idx="139">
                  <c:v>0.94036939313984169</c:v>
                </c:pt>
                <c:pt idx="140">
                  <c:v>0.95117698343504797</c:v>
                </c:pt>
                <c:pt idx="141">
                  <c:v>0.95951704545454541</c:v>
                </c:pt>
                <c:pt idx="142">
                  <c:v>0.96057924376508452</c:v>
                </c:pt>
                <c:pt idx="143">
                  <c:v>0.95652173913043481</c:v>
                </c:pt>
                <c:pt idx="144">
                  <c:v>0.95489548954895487</c:v>
                </c:pt>
                <c:pt idx="145">
                  <c:v>0.95746527777777779</c:v>
                </c:pt>
                <c:pt idx="146">
                  <c:v>0.95409429280397018</c:v>
                </c:pt>
                <c:pt idx="147">
                  <c:v>0.95993031358885017</c:v>
                </c:pt>
                <c:pt idx="148">
                  <c:v>0.96296296296296291</c:v>
                </c:pt>
                <c:pt idx="149">
                  <c:v>0.89964994165694279</c:v>
                </c:pt>
                <c:pt idx="150">
                  <c:v>0.95346062052505964</c:v>
                </c:pt>
                <c:pt idx="151">
                  <c:v>0.95719844357976658</c:v>
                </c:pt>
                <c:pt idx="152">
                  <c:v>0.95488721804511278</c:v>
                </c:pt>
                <c:pt idx="153">
                  <c:v>0.96480938416422291</c:v>
                </c:pt>
                <c:pt idx="154">
                  <c:v>0.95905172413793105</c:v>
                </c:pt>
                <c:pt idx="155">
                  <c:v>0.94003527336860671</c:v>
                </c:pt>
                <c:pt idx="156">
                  <c:v>0.94638694638694643</c:v>
                </c:pt>
                <c:pt idx="157">
                  <c:v>0.95544554455445541</c:v>
                </c:pt>
                <c:pt idx="158">
                  <c:v>0.91082802547770703</c:v>
                </c:pt>
              </c:numCache>
            </c:numRef>
          </c:val>
          <c:smooth val="0"/>
        </c:ser>
        <c:ser>
          <c:idx val="4"/>
          <c:order val="4"/>
          <c:tx>
            <c:strRef>
              <c:f>'3 - LG'!$AH$4</c:f>
              <c:strCache>
                <c:ptCount val="1"/>
                <c:pt idx="0">
                  <c:v>Ins election day dropoff</c:v>
                </c:pt>
              </c:strCache>
            </c:strRef>
          </c:tx>
          <c:spPr>
            <a:ln w="28575" cap="rnd">
              <a:solidFill>
                <a:schemeClr val="accent5"/>
              </a:solidFill>
              <a:round/>
            </a:ln>
            <a:effectLst/>
          </c:spPr>
          <c:marker>
            <c:symbol val="none"/>
          </c:marker>
          <c:val>
            <c:numRef>
              <c:f>'3 - LG'!$AH$5:$AH$163</c:f>
              <c:numCache>
                <c:formatCode>0.0%</c:formatCode>
                <c:ptCount val="159"/>
                <c:pt idx="0">
                  <c:v>0.97198537689058306</c:v>
                </c:pt>
                <c:pt idx="1">
                  <c:v>0.98188802805099717</c:v>
                </c:pt>
                <c:pt idx="2">
                  <c:v>0.97364075112825843</c:v>
                </c:pt>
                <c:pt idx="3">
                  <c:v>0.9819807316424366</c:v>
                </c:pt>
                <c:pt idx="4">
                  <c:v>0.97673665211421867</c:v>
                </c:pt>
                <c:pt idx="5">
                  <c:v>0.98008976566985018</c:v>
                </c:pt>
                <c:pt idx="6">
                  <c:v>0.98142001449772998</c:v>
                </c:pt>
                <c:pt idx="7">
                  <c:v>0.98418323249783923</c:v>
                </c:pt>
                <c:pt idx="8">
                  <c:v>0.98126999889661259</c:v>
                </c:pt>
                <c:pt idx="9">
                  <c:v>0.97577239386530346</c:v>
                </c:pt>
                <c:pt idx="10">
                  <c:v>0.98017291650820215</c:v>
                </c:pt>
                <c:pt idx="11">
                  <c:v>0.97630484541732487</c:v>
                </c:pt>
                <c:pt idx="12">
                  <c:v>0.97900456130936409</c:v>
                </c:pt>
                <c:pt idx="13">
                  <c:v>0.9846448370757388</c:v>
                </c:pt>
                <c:pt idx="14">
                  <c:v>0.98270565086816941</c:v>
                </c:pt>
                <c:pt idx="15">
                  <c:v>0.98198751891074132</c:v>
                </c:pt>
                <c:pt idx="16">
                  <c:v>0.98250177346890522</c:v>
                </c:pt>
                <c:pt idx="17">
                  <c:v>0.98675557599448149</c:v>
                </c:pt>
                <c:pt idx="18">
                  <c:v>0.98019965349393612</c:v>
                </c:pt>
                <c:pt idx="19">
                  <c:v>0.98364892400974102</c:v>
                </c:pt>
                <c:pt idx="20">
                  <c:v>0.96982546099990141</c:v>
                </c:pt>
                <c:pt idx="21">
                  <c:v>0.98185083656300221</c:v>
                </c:pt>
                <c:pt idx="22">
                  <c:v>0.97881496193313478</c:v>
                </c:pt>
                <c:pt idx="23">
                  <c:v>0.98320057189542487</c:v>
                </c:pt>
                <c:pt idx="24">
                  <c:v>0.98204125177809387</c:v>
                </c:pt>
                <c:pt idx="25">
                  <c:v>0.98252216089647093</c:v>
                </c:pt>
                <c:pt idx="26">
                  <c:v>0.9745852061483824</c:v>
                </c:pt>
                <c:pt idx="27">
                  <c:v>0.97632597313908487</c:v>
                </c:pt>
                <c:pt idx="28">
                  <c:v>0.97466780126988284</c:v>
                </c:pt>
                <c:pt idx="29">
                  <c:v>0.98267682576193216</c:v>
                </c:pt>
                <c:pt idx="30">
                  <c:v>0.9705547226386807</c:v>
                </c:pt>
                <c:pt idx="31">
                  <c:v>0.98356314491827235</c:v>
                </c:pt>
                <c:pt idx="32">
                  <c:v>0.97772474144789179</c:v>
                </c:pt>
                <c:pt idx="33">
                  <c:v>0.98149705634987383</c:v>
                </c:pt>
                <c:pt idx="34">
                  <c:v>0.97565725413826676</c:v>
                </c:pt>
                <c:pt idx="35">
                  <c:v>0.9760136042244697</c:v>
                </c:pt>
                <c:pt idx="36">
                  <c:v>0.97590741714886897</c:v>
                </c:pt>
                <c:pt idx="37">
                  <c:v>0.98445116826357371</c:v>
                </c:pt>
                <c:pt idx="38">
                  <c:v>0.9786495176848875</c:v>
                </c:pt>
                <c:pt idx="39">
                  <c:v>0.98260175578611331</c:v>
                </c:pt>
                <c:pt idx="40">
                  <c:v>0.97836591258510874</c:v>
                </c:pt>
                <c:pt idx="41">
                  <c:v>0.9703315881326352</c:v>
                </c:pt>
                <c:pt idx="42">
                  <c:v>0.9748539497078994</c:v>
                </c:pt>
                <c:pt idx="43">
                  <c:v>0.97547448853832885</c:v>
                </c:pt>
                <c:pt idx="44">
                  <c:v>0.98180615282831629</c:v>
                </c:pt>
                <c:pt idx="45">
                  <c:v>0.9759688244208703</c:v>
                </c:pt>
                <c:pt idx="46">
                  <c:v>0.9718446601941747</c:v>
                </c:pt>
                <c:pt idx="47">
                  <c:v>0.97610110110110115</c:v>
                </c:pt>
                <c:pt idx="48">
                  <c:v>0.96832662028560967</c:v>
                </c:pt>
                <c:pt idx="49">
                  <c:v>0.9602701005025126</c:v>
                </c:pt>
                <c:pt idx="50">
                  <c:v>0.96825396825396826</c:v>
                </c:pt>
                <c:pt idx="51">
                  <c:v>0.97973085230104673</c:v>
                </c:pt>
                <c:pt idx="52">
                  <c:v>0.98240389821331886</c:v>
                </c:pt>
                <c:pt idx="53">
                  <c:v>0.97579263067694944</c:v>
                </c:pt>
                <c:pt idx="54">
                  <c:v>0.9789587267332075</c:v>
                </c:pt>
                <c:pt idx="55">
                  <c:v>0.96937882764654415</c:v>
                </c:pt>
                <c:pt idx="56">
                  <c:v>0.97934840662275235</c:v>
                </c:pt>
                <c:pt idx="57">
                  <c:v>0.97839662447257381</c:v>
                </c:pt>
                <c:pt idx="58">
                  <c:v>0.97905226764287168</c:v>
                </c:pt>
                <c:pt idx="59">
                  <c:v>0.98151301386523959</c:v>
                </c:pt>
                <c:pt idx="60">
                  <c:v>0.97991452991452987</c:v>
                </c:pt>
                <c:pt idx="61">
                  <c:v>0.98487884860630348</c:v>
                </c:pt>
                <c:pt idx="62">
                  <c:v>0.97773279352226716</c:v>
                </c:pt>
                <c:pt idx="63">
                  <c:v>0.9849749582637729</c:v>
                </c:pt>
                <c:pt idx="64">
                  <c:v>0.97329127234490009</c:v>
                </c:pt>
                <c:pt idx="65">
                  <c:v>0.9754035357417371</c:v>
                </c:pt>
                <c:pt idx="66">
                  <c:v>0.97410192147034247</c:v>
                </c:pt>
                <c:pt idx="67">
                  <c:v>0.97648902821316619</c:v>
                </c:pt>
                <c:pt idx="68">
                  <c:v>0.97082931533269046</c:v>
                </c:pt>
                <c:pt idx="69">
                  <c:v>0.97180043383947934</c:v>
                </c:pt>
                <c:pt idx="70">
                  <c:v>0.97129909365558909</c:v>
                </c:pt>
                <c:pt idx="71">
                  <c:v>0.97335464961364238</c:v>
                </c:pt>
                <c:pt idx="72">
                  <c:v>0.98186763372620123</c:v>
                </c:pt>
                <c:pt idx="73">
                  <c:v>0.97520661157024791</c:v>
                </c:pt>
                <c:pt idx="74">
                  <c:v>0.96740778170793329</c:v>
                </c:pt>
                <c:pt idx="75">
                  <c:v>0.9725395430579965</c:v>
                </c:pt>
                <c:pt idx="76">
                  <c:v>0.97258215962441319</c:v>
                </c:pt>
                <c:pt idx="77">
                  <c:v>0.97672803056616886</c:v>
                </c:pt>
                <c:pt idx="78">
                  <c:v>0.97774902975420441</c:v>
                </c:pt>
                <c:pt idx="79">
                  <c:v>0.97657965357404242</c:v>
                </c:pt>
                <c:pt idx="80">
                  <c:v>0.97400395591975131</c:v>
                </c:pt>
                <c:pt idx="81">
                  <c:v>0.978330658105939</c:v>
                </c:pt>
                <c:pt idx="82">
                  <c:v>0.98051185724348433</c:v>
                </c:pt>
                <c:pt idx="83">
                  <c:v>0.971480307831598</c:v>
                </c:pt>
                <c:pt idx="84">
                  <c:v>0.95841889117043122</c:v>
                </c:pt>
                <c:pt idx="85">
                  <c:v>0.98160980810234544</c:v>
                </c:pt>
                <c:pt idx="86">
                  <c:v>0.97872340425531912</c:v>
                </c:pt>
                <c:pt idx="87">
                  <c:v>0.95460992907801423</c:v>
                </c:pt>
                <c:pt idx="88">
                  <c:v>0.95060728744939271</c:v>
                </c:pt>
                <c:pt idx="89">
                  <c:v>0.97399783315276278</c:v>
                </c:pt>
                <c:pt idx="90">
                  <c:v>0.98014093529788593</c:v>
                </c:pt>
                <c:pt idx="91">
                  <c:v>0.96769940672379695</c:v>
                </c:pt>
                <c:pt idx="92">
                  <c:v>0.96773333333333333</c:v>
                </c:pt>
                <c:pt idx="93">
                  <c:v>0.95018796992481203</c:v>
                </c:pt>
                <c:pt idx="94">
                  <c:v>0.96418020679468242</c:v>
                </c:pt>
                <c:pt idx="95">
                  <c:v>0.97650663942798777</c:v>
                </c:pt>
                <c:pt idx="96">
                  <c:v>0.98185588387765677</c:v>
                </c:pt>
                <c:pt idx="97">
                  <c:v>0.96776359973136328</c:v>
                </c:pt>
                <c:pt idx="98">
                  <c:v>0.9695652173913043</c:v>
                </c:pt>
                <c:pt idx="99">
                  <c:v>0.95726240286909747</c:v>
                </c:pt>
                <c:pt idx="100">
                  <c:v>0.97438672438672436</c:v>
                </c:pt>
                <c:pt idx="101">
                  <c:v>0.95404481579946832</c:v>
                </c:pt>
                <c:pt idx="102">
                  <c:v>0.96872778962331196</c:v>
                </c:pt>
                <c:pt idx="103">
                  <c:v>0.96802106847253577</c:v>
                </c:pt>
                <c:pt idx="104">
                  <c:v>0.97951807228915666</c:v>
                </c:pt>
                <c:pt idx="105">
                  <c:v>0.97879282218597063</c:v>
                </c:pt>
                <c:pt idx="106">
                  <c:v>0.97388059701492535</c:v>
                </c:pt>
                <c:pt idx="107">
                  <c:v>0.97804391217564868</c:v>
                </c:pt>
                <c:pt idx="108">
                  <c:v>0.96935244686109734</c:v>
                </c:pt>
                <c:pt idx="109">
                  <c:v>0.96547522339561331</c:v>
                </c:pt>
                <c:pt idx="110">
                  <c:v>0.97132034632034636</c:v>
                </c:pt>
                <c:pt idx="111">
                  <c:v>0.96012591815320047</c:v>
                </c:pt>
                <c:pt idx="112">
                  <c:v>0.97934272300469483</c:v>
                </c:pt>
                <c:pt idx="113">
                  <c:v>0.97558640497845861</c:v>
                </c:pt>
                <c:pt idx="114">
                  <c:v>0.96765197992191854</c:v>
                </c:pt>
                <c:pt idx="115">
                  <c:v>0.97698209718670082</c:v>
                </c:pt>
                <c:pt idx="116">
                  <c:v>0.95718654434250761</c:v>
                </c:pt>
                <c:pt idx="117">
                  <c:v>0.9618282270215972</c:v>
                </c:pt>
                <c:pt idx="118">
                  <c:v>0.95689223057644113</c:v>
                </c:pt>
                <c:pt idx="119">
                  <c:v>0.96258298129149067</c:v>
                </c:pt>
                <c:pt idx="120">
                  <c:v>0.96415327564894937</c:v>
                </c:pt>
                <c:pt idx="121">
                  <c:v>0.94921402660217657</c:v>
                </c:pt>
                <c:pt idx="122">
                  <c:v>0.96516910651186272</c:v>
                </c:pt>
                <c:pt idx="123">
                  <c:v>0.97083333333333333</c:v>
                </c:pt>
                <c:pt idx="124">
                  <c:v>0.96194379391100704</c:v>
                </c:pt>
                <c:pt idx="125">
                  <c:v>0.94927536231884058</c:v>
                </c:pt>
                <c:pt idx="126">
                  <c:v>0.96860572483841179</c:v>
                </c:pt>
                <c:pt idx="127">
                  <c:v>0.96408839779005528</c:v>
                </c:pt>
                <c:pt idx="128">
                  <c:v>0.95997536945812811</c:v>
                </c:pt>
                <c:pt idx="129">
                  <c:v>0.97649572649572647</c:v>
                </c:pt>
                <c:pt idx="130">
                  <c:v>0.94124423963133641</c:v>
                </c:pt>
                <c:pt idx="131">
                  <c:v>0.97890909090909095</c:v>
                </c:pt>
                <c:pt idx="132">
                  <c:v>0.97054182009468704</c:v>
                </c:pt>
                <c:pt idx="133">
                  <c:v>0.96747289407839865</c:v>
                </c:pt>
                <c:pt idx="134">
                  <c:v>0.95335029686174722</c:v>
                </c:pt>
                <c:pt idx="135">
                  <c:v>0.9592795614722005</c:v>
                </c:pt>
                <c:pt idx="136">
                  <c:v>0.94835164835164831</c:v>
                </c:pt>
                <c:pt idx="137">
                  <c:v>0.97299729972997295</c:v>
                </c:pt>
                <c:pt idx="138">
                  <c:v>0.97000681663258348</c:v>
                </c:pt>
                <c:pt idx="139">
                  <c:v>0.94828496042216359</c:v>
                </c:pt>
                <c:pt idx="140">
                  <c:v>0.949433304272014</c:v>
                </c:pt>
                <c:pt idx="141">
                  <c:v>0.96590909090909094</c:v>
                </c:pt>
                <c:pt idx="142">
                  <c:v>0.95816572807723255</c:v>
                </c:pt>
                <c:pt idx="143">
                  <c:v>0.96397515527950306</c:v>
                </c:pt>
                <c:pt idx="144">
                  <c:v>0.96149614961496155</c:v>
                </c:pt>
                <c:pt idx="145">
                  <c:v>0.95659722222222221</c:v>
                </c:pt>
                <c:pt idx="146">
                  <c:v>0.96029776674937961</c:v>
                </c:pt>
                <c:pt idx="147">
                  <c:v>0.97212543554006969</c:v>
                </c:pt>
                <c:pt idx="148">
                  <c:v>0.97470641373080402</c:v>
                </c:pt>
                <c:pt idx="149">
                  <c:v>0.90315052508751459</c:v>
                </c:pt>
                <c:pt idx="150">
                  <c:v>0.94988066825775652</c:v>
                </c:pt>
                <c:pt idx="151">
                  <c:v>0.95136186770428011</c:v>
                </c:pt>
                <c:pt idx="152">
                  <c:v>0.9503759398496241</c:v>
                </c:pt>
                <c:pt idx="153">
                  <c:v>0.96187683284457481</c:v>
                </c:pt>
                <c:pt idx="154">
                  <c:v>0.96551724137931039</c:v>
                </c:pt>
                <c:pt idx="155">
                  <c:v>0.94179894179894175</c:v>
                </c:pt>
                <c:pt idx="156">
                  <c:v>0.95104895104895104</c:v>
                </c:pt>
                <c:pt idx="157">
                  <c:v>0.94801980198019797</c:v>
                </c:pt>
                <c:pt idx="158">
                  <c:v>0.9140127388535032</c:v>
                </c:pt>
              </c:numCache>
            </c:numRef>
          </c:val>
          <c:smooth val="0"/>
        </c:ser>
        <c:ser>
          <c:idx val="5"/>
          <c:order val="5"/>
          <c:tx>
            <c:strRef>
              <c:f>'3 - LG'!$AI$4</c:f>
              <c:strCache>
                <c:ptCount val="1"/>
                <c:pt idx="0">
                  <c:v>Edu election day dropoff</c:v>
                </c:pt>
              </c:strCache>
            </c:strRef>
          </c:tx>
          <c:spPr>
            <a:ln w="28575" cap="rnd">
              <a:solidFill>
                <a:schemeClr val="accent6"/>
              </a:solidFill>
              <a:round/>
            </a:ln>
            <a:effectLst/>
          </c:spPr>
          <c:marker>
            <c:symbol val="none"/>
          </c:marker>
          <c:val>
            <c:numRef>
              <c:f>'3 - LG'!$AI$5:$AI$163</c:f>
              <c:numCache>
                <c:formatCode>0.0%</c:formatCode>
                <c:ptCount val="159"/>
                <c:pt idx="0">
                  <c:v>0.97204667803524258</c:v>
                </c:pt>
                <c:pt idx="1">
                  <c:v>0.98310623541696207</c:v>
                </c:pt>
                <c:pt idx="2">
                  <c:v>0.97398955026266709</c:v>
                </c:pt>
                <c:pt idx="3">
                  <c:v>0.98104391473809605</c:v>
                </c:pt>
                <c:pt idx="4">
                  <c:v>0.97777023587306977</c:v>
                </c:pt>
                <c:pt idx="5">
                  <c:v>0.9812640258859141</c:v>
                </c:pt>
                <c:pt idx="6">
                  <c:v>0.97909274731982754</c:v>
                </c:pt>
                <c:pt idx="7">
                  <c:v>0.98389513108614235</c:v>
                </c:pt>
                <c:pt idx="8">
                  <c:v>0.98154584574644155</c:v>
                </c:pt>
                <c:pt idx="9">
                  <c:v>0.97871749277617248</c:v>
                </c:pt>
                <c:pt idx="10">
                  <c:v>0.97984331026089599</c:v>
                </c:pt>
                <c:pt idx="11">
                  <c:v>0.98001225055611074</c:v>
                </c:pt>
                <c:pt idx="12">
                  <c:v>0.97759592165280385</c:v>
                </c:pt>
                <c:pt idx="13">
                  <c:v>0.98237147529214697</c:v>
                </c:pt>
                <c:pt idx="14">
                  <c:v>0.98360316200075948</c:v>
                </c:pt>
                <c:pt idx="15">
                  <c:v>0.98179841149773073</c:v>
                </c:pt>
                <c:pt idx="16">
                  <c:v>0.98179238590683382</c:v>
                </c:pt>
                <c:pt idx="17">
                  <c:v>0.98482409749367672</c:v>
                </c:pt>
                <c:pt idx="18">
                  <c:v>0.97941588977807115</c:v>
                </c:pt>
                <c:pt idx="19">
                  <c:v>0.97867899209780829</c:v>
                </c:pt>
                <c:pt idx="20">
                  <c:v>0.97204417710284985</c:v>
                </c:pt>
                <c:pt idx="21">
                  <c:v>0.98255978825975987</c:v>
                </c:pt>
                <c:pt idx="22">
                  <c:v>0.97964250248262164</c:v>
                </c:pt>
                <c:pt idx="23">
                  <c:v>0.97681781045751637</c:v>
                </c:pt>
                <c:pt idx="24">
                  <c:v>0.98217460881934571</c:v>
                </c:pt>
                <c:pt idx="25">
                  <c:v>0.98227128282321463</c:v>
                </c:pt>
                <c:pt idx="26">
                  <c:v>0.97869152655235558</c:v>
                </c:pt>
                <c:pt idx="27">
                  <c:v>0.97943698307914107</c:v>
                </c:pt>
                <c:pt idx="28">
                  <c:v>0.97767886365124046</c:v>
                </c:pt>
                <c:pt idx="29">
                  <c:v>0.98109545715928692</c:v>
                </c:pt>
                <c:pt idx="30">
                  <c:v>0.97493253373313349</c:v>
                </c:pt>
                <c:pt idx="31">
                  <c:v>0.98264998630262079</c:v>
                </c:pt>
                <c:pt idx="32">
                  <c:v>0.97663086714399361</c:v>
                </c:pt>
                <c:pt idx="33">
                  <c:v>0.98402018502943656</c:v>
                </c:pt>
                <c:pt idx="34">
                  <c:v>0.97795875011064881</c:v>
                </c:pt>
                <c:pt idx="35">
                  <c:v>0.9791461559115725</c:v>
                </c:pt>
                <c:pt idx="36">
                  <c:v>0.97822198842714359</c:v>
                </c:pt>
                <c:pt idx="37">
                  <c:v>0.98234997478567831</c:v>
                </c:pt>
                <c:pt idx="38">
                  <c:v>0.97929260450160771</c:v>
                </c:pt>
                <c:pt idx="39">
                  <c:v>0.98355945730247407</c:v>
                </c:pt>
                <c:pt idx="40">
                  <c:v>0.97682846474851748</c:v>
                </c:pt>
                <c:pt idx="41">
                  <c:v>0.97251308900523559</c:v>
                </c:pt>
                <c:pt idx="42">
                  <c:v>0.97891795783591562</c:v>
                </c:pt>
                <c:pt idx="43">
                  <c:v>0.97609070741927528</c:v>
                </c:pt>
                <c:pt idx="44">
                  <c:v>0.98114455838570958</c:v>
                </c:pt>
                <c:pt idx="45">
                  <c:v>0.97488633903442301</c:v>
                </c:pt>
                <c:pt idx="46">
                  <c:v>0.96779935275080908</c:v>
                </c:pt>
                <c:pt idx="47">
                  <c:v>0.97985485485485491</c:v>
                </c:pt>
                <c:pt idx="48">
                  <c:v>0.97857927499084585</c:v>
                </c:pt>
                <c:pt idx="49">
                  <c:v>0.97204773869346739</c:v>
                </c:pt>
                <c:pt idx="50">
                  <c:v>0.97111992945326275</c:v>
                </c:pt>
                <c:pt idx="51">
                  <c:v>0.97757102508722382</c:v>
                </c:pt>
                <c:pt idx="52">
                  <c:v>0.98429886302111536</c:v>
                </c:pt>
                <c:pt idx="53">
                  <c:v>0.97600685518423302</c:v>
                </c:pt>
                <c:pt idx="54">
                  <c:v>0.97464256811437822</c:v>
                </c:pt>
                <c:pt idx="55">
                  <c:v>0.97725284339457563</c:v>
                </c:pt>
                <c:pt idx="56">
                  <c:v>0.97471960121061063</c:v>
                </c:pt>
                <c:pt idx="57">
                  <c:v>0.97738396624472579</c:v>
                </c:pt>
                <c:pt idx="58">
                  <c:v>0.98047589993898721</c:v>
                </c:pt>
                <c:pt idx="59">
                  <c:v>0.97932376550717581</c:v>
                </c:pt>
                <c:pt idx="60">
                  <c:v>0.98076923076923073</c:v>
                </c:pt>
                <c:pt idx="61">
                  <c:v>0.98269265804335948</c:v>
                </c:pt>
                <c:pt idx="62">
                  <c:v>0.97874493927125505</c:v>
                </c:pt>
                <c:pt idx="63">
                  <c:v>0.98180300500834727</c:v>
                </c:pt>
                <c:pt idx="64">
                  <c:v>0.97350157728706621</c:v>
                </c:pt>
                <c:pt idx="65">
                  <c:v>0.97348193697156038</c:v>
                </c:pt>
                <c:pt idx="66">
                  <c:v>0.97451963241436923</c:v>
                </c:pt>
                <c:pt idx="67">
                  <c:v>0.97836990595611284</c:v>
                </c:pt>
                <c:pt idx="68">
                  <c:v>0.97251687560270006</c:v>
                </c:pt>
                <c:pt idx="69">
                  <c:v>0.97706848466067553</c:v>
                </c:pt>
                <c:pt idx="70">
                  <c:v>0.97280966767371602</c:v>
                </c:pt>
                <c:pt idx="71">
                  <c:v>0.97415401012523317</c:v>
                </c:pt>
                <c:pt idx="72">
                  <c:v>0.97552130553037175</c:v>
                </c:pt>
                <c:pt idx="73">
                  <c:v>0.97615112160566708</c:v>
                </c:pt>
                <c:pt idx="74">
                  <c:v>0.97776654876200098</c:v>
                </c:pt>
                <c:pt idx="75">
                  <c:v>0.97539543057996481</c:v>
                </c:pt>
                <c:pt idx="76">
                  <c:v>0.97652582159624413</c:v>
                </c:pt>
                <c:pt idx="77">
                  <c:v>0.98089614449461615</c:v>
                </c:pt>
                <c:pt idx="78">
                  <c:v>0.97438551099611903</c:v>
                </c:pt>
                <c:pt idx="79">
                  <c:v>0.9819468162966577</c:v>
                </c:pt>
                <c:pt idx="80">
                  <c:v>0.97909013845719128</c:v>
                </c:pt>
                <c:pt idx="81">
                  <c:v>0.9799357945425361</c:v>
                </c:pt>
                <c:pt idx="82">
                  <c:v>0.97769429443531342</c:v>
                </c:pt>
                <c:pt idx="83">
                  <c:v>0.97600724309642373</c:v>
                </c:pt>
                <c:pt idx="84">
                  <c:v>0.96252566735112932</c:v>
                </c:pt>
                <c:pt idx="85">
                  <c:v>0.97947761194029848</c:v>
                </c:pt>
                <c:pt idx="86">
                  <c:v>0.9780021637216012</c:v>
                </c:pt>
                <c:pt idx="87">
                  <c:v>0.95262411347517728</c:v>
                </c:pt>
                <c:pt idx="88">
                  <c:v>0.95546558704453444</c:v>
                </c:pt>
                <c:pt idx="89">
                  <c:v>0.97508125677139756</c:v>
                </c:pt>
                <c:pt idx="90">
                  <c:v>0.98238308776425365</c:v>
                </c:pt>
                <c:pt idx="91">
                  <c:v>0.98681608437706003</c:v>
                </c:pt>
                <c:pt idx="92">
                  <c:v>0.97573333333333334</c:v>
                </c:pt>
                <c:pt idx="93">
                  <c:v>0.95582706766917291</c:v>
                </c:pt>
                <c:pt idx="94">
                  <c:v>0.97045790251107833</c:v>
                </c:pt>
                <c:pt idx="95">
                  <c:v>0.98365679264555672</c:v>
                </c:pt>
                <c:pt idx="96">
                  <c:v>0.98030067392431308</c:v>
                </c:pt>
                <c:pt idx="97">
                  <c:v>0.96877098723975819</c:v>
                </c:pt>
                <c:pt idx="98">
                  <c:v>0.97210144927536235</c:v>
                </c:pt>
                <c:pt idx="99">
                  <c:v>0.96473401075911536</c:v>
                </c:pt>
                <c:pt idx="100">
                  <c:v>0.97546897546897549</c:v>
                </c:pt>
                <c:pt idx="101">
                  <c:v>0.97303456133687805</c:v>
                </c:pt>
                <c:pt idx="102">
                  <c:v>0.97263681592039797</c:v>
                </c:pt>
                <c:pt idx="103">
                  <c:v>0.97554552294958619</c:v>
                </c:pt>
                <c:pt idx="104">
                  <c:v>0.98393574297188757</c:v>
                </c:pt>
                <c:pt idx="105">
                  <c:v>0.97770527460576395</c:v>
                </c:pt>
                <c:pt idx="106">
                  <c:v>0.97761194029850751</c:v>
                </c:pt>
                <c:pt idx="107">
                  <c:v>0.97844311377245508</c:v>
                </c:pt>
                <c:pt idx="108">
                  <c:v>0.93919920909540289</c:v>
                </c:pt>
                <c:pt idx="109">
                  <c:v>0.966693744922827</c:v>
                </c:pt>
                <c:pt idx="110">
                  <c:v>0.97132034632034636</c:v>
                </c:pt>
                <c:pt idx="111">
                  <c:v>0.95278069254984266</c:v>
                </c:pt>
                <c:pt idx="112">
                  <c:v>0.97652582159624413</c:v>
                </c:pt>
                <c:pt idx="113">
                  <c:v>0.97941598851124945</c:v>
                </c:pt>
                <c:pt idx="114">
                  <c:v>0.96932515337423308</c:v>
                </c:pt>
                <c:pt idx="115">
                  <c:v>0.97911338448422847</c:v>
                </c:pt>
                <c:pt idx="116">
                  <c:v>0.96269113149847096</c:v>
                </c:pt>
                <c:pt idx="117">
                  <c:v>0.96785534907081872</c:v>
                </c:pt>
                <c:pt idx="118">
                  <c:v>0.9704260651629073</c:v>
                </c:pt>
                <c:pt idx="119">
                  <c:v>0.97284248642124316</c:v>
                </c:pt>
                <c:pt idx="120">
                  <c:v>0.96456530696332921</c:v>
                </c:pt>
                <c:pt idx="121">
                  <c:v>0.95525997581620314</c:v>
                </c:pt>
                <c:pt idx="122">
                  <c:v>0.95557799091368001</c:v>
                </c:pt>
                <c:pt idx="123">
                  <c:v>0.9732142857142857</c:v>
                </c:pt>
                <c:pt idx="124">
                  <c:v>0.95960187353629978</c:v>
                </c:pt>
                <c:pt idx="125">
                  <c:v>0.94729907773386035</c:v>
                </c:pt>
                <c:pt idx="126">
                  <c:v>0.97783933518005539</c:v>
                </c:pt>
                <c:pt idx="127">
                  <c:v>0.96593001841620629</c:v>
                </c:pt>
                <c:pt idx="128">
                  <c:v>0.96366995073891626</c:v>
                </c:pt>
                <c:pt idx="129">
                  <c:v>0.97649572649572647</c:v>
                </c:pt>
                <c:pt idx="130">
                  <c:v>0.94930875576036866</c:v>
                </c:pt>
                <c:pt idx="131">
                  <c:v>0.98472727272727267</c:v>
                </c:pt>
                <c:pt idx="132">
                  <c:v>0.9558127301420305</c:v>
                </c:pt>
                <c:pt idx="133">
                  <c:v>0.97164303586321932</c:v>
                </c:pt>
                <c:pt idx="134">
                  <c:v>0.96522476675148428</c:v>
                </c:pt>
                <c:pt idx="135">
                  <c:v>0.95144870790916214</c:v>
                </c:pt>
                <c:pt idx="136">
                  <c:v>0.9505494505494505</c:v>
                </c:pt>
                <c:pt idx="137">
                  <c:v>0.97929792979297925</c:v>
                </c:pt>
                <c:pt idx="138">
                  <c:v>0.97409679618268574</c:v>
                </c:pt>
                <c:pt idx="139">
                  <c:v>0.95514511873350927</c:v>
                </c:pt>
                <c:pt idx="140">
                  <c:v>0.94768962510897992</c:v>
                </c:pt>
                <c:pt idx="141">
                  <c:v>0.96946022727272729</c:v>
                </c:pt>
                <c:pt idx="142">
                  <c:v>0.96621078037007235</c:v>
                </c:pt>
                <c:pt idx="143">
                  <c:v>0.9503105590062112</c:v>
                </c:pt>
                <c:pt idx="144">
                  <c:v>0.95709570957095713</c:v>
                </c:pt>
                <c:pt idx="145">
                  <c:v>0.95052083333333337</c:v>
                </c:pt>
                <c:pt idx="146">
                  <c:v>0.96650124069478904</c:v>
                </c:pt>
                <c:pt idx="147">
                  <c:v>0.96864111498257843</c:v>
                </c:pt>
                <c:pt idx="148">
                  <c:v>0.97741644083107493</c:v>
                </c:pt>
                <c:pt idx="149">
                  <c:v>0.91831971995332551</c:v>
                </c:pt>
                <c:pt idx="150">
                  <c:v>0.97136038186157514</c:v>
                </c:pt>
                <c:pt idx="151">
                  <c:v>0.97081712062256809</c:v>
                </c:pt>
                <c:pt idx="152">
                  <c:v>0.95639097744360901</c:v>
                </c:pt>
                <c:pt idx="153">
                  <c:v>0.97067448680351909</c:v>
                </c:pt>
                <c:pt idx="154">
                  <c:v>0.9806034482758621</c:v>
                </c:pt>
                <c:pt idx="155">
                  <c:v>0.9435626102292769</c:v>
                </c:pt>
                <c:pt idx="156">
                  <c:v>0.9533799533799534</c:v>
                </c:pt>
                <c:pt idx="157">
                  <c:v>0.97029702970297027</c:v>
                </c:pt>
                <c:pt idx="158">
                  <c:v>0.9140127388535032</c:v>
                </c:pt>
              </c:numCache>
            </c:numRef>
          </c:val>
          <c:smooth val="0"/>
        </c:ser>
        <c:ser>
          <c:idx val="6"/>
          <c:order val="6"/>
          <c:tx>
            <c:strRef>
              <c:f>'3 - LG'!$AJ$4</c:f>
              <c:strCache>
                <c:ptCount val="1"/>
                <c:pt idx="0">
                  <c:v>Lab election day dropoff</c:v>
                </c:pt>
              </c:strCache>
            </c:strRef>
          </c:tx>
          <c:spPr>
            <a:ln w="28575" cap="rnd">
              <a:solidFill>
                <a:schemeClr val="accent1">
                  <a:lumMod val="60000"/>
                </a:schemeClr>
              </a:solidFill>
              <a:round/>
            </a:ln>
            <a:effectLst/>
          </c:spPr>
          <c:marker>
            <c:symbol val="none"/>
          </c:marker>
          <c:val>
            <c:numRef>
              <c:f>'3 - LG'!$AJ$5:$AJ$163</c:f>
              <c:numCache>
                <c:formatCode>0.0%</c:formatCode>
                <c:ptCount val="159"/>
                <c:pt idx="0">
                  <c:v>0.96817913309035786</c:v>
                </c:pt>
                <c:pt idx="1">
                  <c:v>0.9785492374924265</c:v>
                </c:pt>
                <c:pt idx="2">
                  <c:v>0.96976836890135387</c:v>
                </c:pt>
                <c:pt idx="3">
                  <c:v>0.97685136995015209</c:v>
                </c:pt>
                <c:pt idx="4">
                  <c:v>0.97328108850253769</c:v>
                </c:pt>
                <c:pt idx="5">
                  <c:v>0.97894160012525444</c:v>
                </c:pt>
                <c:pt idx="6">
                  <c:v>0.97342718705886844</c:v>
                </c:pt>
                <c:pt idx="7">
                  <c:v>0.98038029386343994</c:v>
                </c:pt>
                <c:pt idx="8">
                  <c:v>0.97440141233587108</c:v>
                </c:pt>
                <c:pt idx="9">
                  <c:v>0.97643920871304735</c:v>
                </c:pt>
                <c:pt idx="10">
                  <c:v>0.97723181460916309</c:v>
                </c:pt>
                <c:pt idx="11">
                  <c:v>0.97752990102840198</c:v>
                </c:pt>
                <c:pt idx="12">
                  <c:v>0.97444325194526427</c:v>
                </c:pt>
                <c:pt idx="13">
                  <c:v>0.97977904518805092</c:v>
                </c:pt>
                <c:pt idx="14">
                  <c:v>0.97911560633780936</c:v>
                </c:pt>
                <c:pt idx="15">
                  <c:v>0.97981278366111957</c:v>
                </c:pt>
                <c:pt idx="16">
                  <c:v>0.97834678917677265</c:v>
                </c:pt>
                <c:pt idx="17">
                  <c:v>0.981880892159117</c:v>
                </c:pt>
                <c:pt idx="18">
                  <c:v>0.97380579160135305</c:v>
                </c:pt>
                <c:pt idx="19">
                  <c:v>0.97848019482133097</c:v>
                </c:pt>
                <c:pt idx="20">
                  <c:v>0.96489498077112712</c:v>
                </c:pt>
                <c:pt idx="21">
                  <c:v>0.98014935249078361</c:v>
                </c:pt>
                <c:pt idx="22">
                  <c:v>0.9767461105594174</c:v>
                </c:pt>
                <c:pt idx="23">
                  <c:v>0.97804330065359479</c:v>
                </c:pt>
                <c:pt idx="24">
                  <c:v>0.97901849217638692</c:v>
                </c:pt>
                <c:pt idx="25">
                  <c:v>0.97942799799297542</c:v>
                </c:pt>
                <c:pt idx="26">
                  <c:v>0.9754175683924311</c:v>
                </c:pt>
                <c:pt idx="27">
                  <c:v>0.97367023294635402</c:v>
                </c:pt>
                <c:pt idx="28">
                  <c:v>0.97420959612489366</c:v>
                </c:pt>
                <c:pt idx="29">
                  <c:v>0.97771707878090852</c:v>
                </c:pt>
                <c:pt idx="30">
                  <c:v>0.96929535232383812</c:v>
                </c:pt>
                <c:pt idx="31">
                  <c:v>0.97881472011688431</c:v>
                </c:pt>
                <c:pt idx="32">
                  <c:v>0.97364757358790777</c:v>
                </c:pt>
                <c:pt idx="33">
                  <c:v>0.97802775441547518</c:v>
                </c:pt>
                <c:pt idx="34">
                  <c:v>0.97388687262104978</c:v>
                </c:pt>
                <c:pt idx="35">
                  <c:v>0.97583460127092092</c:v>
                </c:pt>
                <c:pt idx="36">
                  <c:v>0.97190952130457653</c:v>
                </c:pt>
                <c:pt idx="37">
                  <c:v>0.98024878130778281</c:v>
                </c:pt>
                <c:pt idx="38">
                  <c:v>0.97247588424437303</c:v>
                </c:pt>
                <c:pt idx="39">
                  <c:v>0.98116520351157221</c:v>
                </c:pt>
                <c:pt idx="40">
                  <c:v>0.97144739732044805</c:v>
                </c:pt>
                <c:pt idx="41">
                  <c:v>0.97109511343804533</c:v>
                </c:pt>
                <c:pt idx="42">
                  <c:v>0.975488950977902</c:v>
                </c:pt>
                <c:pt idx="43">
                  <c:v>0.97042149371456743</c:v>
                </c:pt>
                <c:pt idx="44">
                  <c:v>0.97882897783658618</c:v>
                </c:pt>
                <c:pt idx="45">
                  <c:v>0.97142238579779172</c:v>
                </c:pt>
                <c:pt idx="46">
                  <c:v>0.96812297734627828</c:v>
                </c:pt>
                <c:pt idx="47">
                  <c:v>0.97660160160160159</c:v>
                </c:pt>
                <c:pt idx="48">
                  <c:v>0.96686195532771879</c:v>
                </c:pt>
                <c:pt idx="49">
                  <c:v>0.96560929648241201</c:v>
                </c:pt>
                <c:pt idx="50">
                  <c:v>0.96472663139329806</c:v>
                </c:pt>
                <c:pt idx="51">
                  <c:v>0.97075926233593623</c:v>
                </c:pt>
                <c:pt idx="52">
                  <c:v>0.98308067135896049</c:v>
                </c:pt>
                <c:pt idx="53">
                  <c:v>0.97107969151670948</c:v>
                </c:pt>
                <c:pt idx="54">
                  <c:v>0.97032640949554894</c:v>
                </c:pt>
                <c:pt idx="55">
                  <c:v>0.97060367454068242</c:v>
                </c:pt>
                <c:pt idx="56">
                  <c:v>0.96955670286629869</c:v>
                </c:pt>
                <c:pt idx="57">
                  <c:v>0.97215189873417718</c:v>
                </c:pt>
                <c:pt idx="58">
                  <c:v>0.97701850721984951</c:v>
                </c:pt>
                <c:pt idx="59">
                  <c:v>0.97737776696667478</c:v>
                </c:pt>
                <c:pt idx="60">
                  <c:v>0.9754273504273504</c:v>
                </c:pt>
                <c:pt idx="61">
                  <c:v>0.97995991983967934</c:v>
                </c:pt>
                <c:pt idx="62">
                  <c:v>0.97317813765182182</c:v>
                </c:pt>
                <c:pt idx="63">
                  <c:v>0.98263772954924877</c:v>
                </c:pt>
                <c:pt idx="64">
                  <c:v>0.970136698212408</c:v>
                </c:pt>
                <c:pt idx="65">
                  <c:v>0.96983089930822441</c:v>
                </c:pt>
                <c:pt idx="66">
                  <c:v>0.96992481203007519</c:v>
                </c:pt>
                <c:pt idx="67">
                  <c:v>0.9780564263322884</c:v>
                </c:pt>
                <c:pt idx="68">
                  <c:v>0.96841851494696241</c:v>
                </c:pt>
                <c:pt idx="69">
                  <c:v>0.97520917260613571</c:v>
                </c:pt>
                <c:pt idx="70">
                  <c:v>0.97311178247734142</c:v>
                </c:pt>
                <c:pt idx="71">
                  <c:v>0.9696243005595524</c:v>
                </c:pt>
                <c:pt idx="72">
                  <c:v>0.98005439709882136</c:v>
                </c:pt>
                <c:pt idx="73">
                  <c:v>0.97213695395513577</c:v>
                </c:pt>
                <c:pt idx="74">
                  <c:v>0.96816574027286506</c:v>
                </c:pt>
                <c:pt idx="75">
                  <c:v>0.97275922671353254</c:v>
                </c:pt>
                <c:pt idx="76">
                  <c:v>0.9738967136150235</c:v>
                </c:pt>
                <c:pt idx="77">
                  <c:v>0.97950677318513368</c:v>
                </c:pt>
                <c:pt idx="78">
                  <c:v>0.97128072445019409</c:v>
                </c:pt>
                <c:pt idx="79">
                  <c:v>0.97560380580629424</c:v>
                </c:pt>
                <c:pt idx="80">
                  <c:v>0.97682961288499581</c:v>
                </c:pt>
                <c:pt idx="81">
                  <c:v>0.97084002140181913</c:v>
                </c:pt>
                <c:pt idx="82">
                  <c:v>0.97558112232918526</c:v>
                </c:pt>
                <c:pt idx="83">
                  <c:v>0.97600724309642373</c:v>
                </c:pt>
                <c:pt idx="84">
                  <c:v>0.95739219712525669</c:v>
                </c:pt>
                <c:pt idx="85">
                  <c:v>0.97707889125799574</c:v>
                </c:pt>
                <c:pt idx="86">
                  <c:v>0.97259285971871623</c:v>
                </c:pt>
                <c:pt idx="87">
                  <c:v>0.94695035460992905</c:v>
                </c:pt>
                <c:pt idx="88">
                  <c:v>0.95263157894736838</c:v>
                </c:pt>
                <c:pt idx="89">
                  <c:v>0.96641386782231853</c:v>
                </c:pt>
                <c:pt idx="90">
                  <c:v>0.97821909032671361</c:v>
                </c:pt>
                <c:pt idx="91">
                  <c:v>0.97165458141067895</c:v>
                </c:pt>
                <c:pt idx="92">
                  <c:v>0.9714666666666667</c:v>
                </c:pt>
                <c:pt idx="93">
                  <c:v>0.9542606516290727</c:v>
                </c:pt>
                <c:pt idx="94">
                  <c:v>0.96750369276218606</c:v>
                </c:pt>
                <c:pt idx="95">
                  <c:v>0.98263534218590398</c:v>
                </c:pt>
                <c:pt idx="96">
                  <c:v>0.9792638672887507</c:v>
                </c:pt>
                <c:pt idx="97">
                  <c:v>0.96541302887844194</c:v>
                </c:pt>
                <c:pt idx="98">
                  <c:v>0.96413043478260874</c:v>
                </c:pt>
                <c:pt idx="99">
                  <c:v>0.9611476389719068</c:v>
                </c:pt>
                <c:pt idx="100">
                  <c:v>0.97005772005772006</c:v>
                </c:pt>
                <c:pt idx="101">
                  <c:v>0.96885681731864792</c:v>
                </c:pt>
                <c:pt idx="102">
                  <c:v>0.97583511016346836</c:v>
                </c:pt>
                <c:pt idx="103">
                  <c:v>0.96538750940556806</c:v>
                </c:pt>
                <c:pt idx="104">
                  <c:v>0.97791164658634533</c:v>
                </c:pt>
                <c:pt idx="105">
                  <c:v>0.97444263186514413</c:v>
                </c:pt>
                <c:pt idx="106">
                  <c:v>0.97201492537313428</c:v>
                </c:pt>
                <c:pt idx="107">
                  <c:v>0.9768463073852296</c:v>
                </c:pt>
                <c:pt idx="108">
                  <c:v>0.96836381611468114</c:v>
                </c:pt>
                <c:pt idx="109">
                  <c:v>0.96425670186839962</c:v>
                </c:pt>
                <c:pt idx="110">
                  <c:v>0.9686147186147186</c:v>
                </c:pt>
                <c:pt idx="111">
                  <c:v>0.95540398740818466</c:v>
                </c:pt>
                <c:pt idx="112">
                  <c:v>0.97981220657276991</c:v>
                </c:pt>
                <c:pt idx="113">
                  <c:v>0.97558640497845861</c:v>
                </c:pt>
                <c:pt idx="114">
                  <c:v>0.95984383714445065</c:v>
                </c:pt>
                <c:pt idx="115">
                  <c:v>0.97826086956521741</c:v>
                </c:pt>
                <c:pt idx="116">
                  <c:v>0.95474006116207955</c:v>
                </c:pt>
                <c:pt idx="117">
                  <c:v>0.96032144650929185</c:v>
                </c:pt>
                <c:pt idx="118">
                  <c:v>0.96791979949874685</c:v>
                </c:pt>
                <c:pt idx="119">
                  <c:v>0.9649969824984912</c:v>
                </c:pt>
                <c:pt idx="120">
                  <c:v>0.95591264936135145</c:v>
                </c:pt>
                <c:pt idx="121">
                  <c:v>0.94558645707376054</c:v>
                </c:pt>
                <c:pt idx="122">
                  <c:v>0.96314992428066637</c:v>
                </c:pt>
                <c:pt idx="123">
                  <c:v>0.96607142857142858</c:v>
                </c:pt>
                <c:pt idx="124">
                  <c:v>0.96077283372365341</c:v>
                </c:pt>
                <c:pt idx="125">
                  <c:v>0.94202898550724634</c:v>
                </c:pt>
                <c:pt idx="126">
                  <c:v>0.97045244690674048</c:v>
                </c:pt>
                <c:pt idx="127">
                  <c:v>0.96316758747697973</c:v>
                </c:pt>
                <c:pt idx="128">
                  <c:v>0.95812807881773399</c:v>
                </c:pt>
                <c:pt idx="129">
                  <c:v>0.97008547008547008</c:v>
                </c:pt>
                <c:pt idx="130">
                  <c:v>0.94124423963133641</c:v>
                </c:pt>
                <c:pt idx="131">
                  <c:v>0.97890909090909095</c:v>
                </c:pt>
                <c:pt idx="132">
                  <c:v>0.96317727511835871</c:v>
                </c:pt>
                <c:pt idx="133">
                  <c:v>0.97247706422018354</c:v>
                </c:pt>
                <c:pt idx="134">
                  <c:v>0.96607294317217984</c:v>
                </c:pt>
                <c:pt idx="135">
                  <c:v>0.94831636648394679</c:v>
                </c:pt>
                <c:pt idx="136">
                  <c:v>0.94945054945054941</c:v>
                </c:pt>
                <c:pt idx="137">
                  <c:v>0.97029702970297027</c:v>
                </c:pt>
                <c:pt idx="138">
                  <c:v>0.97068847989093388</c:v>
                </c:pt>
                <c:pt idx="139">
                  <c:v>0.95725593667546172</c:v>
                </c:pt>
                <c:pt idx="140">
                  <c:v>0.94856146469049696</c:v>
                </c:pt>
                <c:pt idx="141">
                  <c:v>0.96306818181818177</c:v>
                </c:pt>
                <c:pt idx="142">
                  <c:v>0.96862429605792433</c:v>
                </c:pt>
                <c:pt idx="143">
                  <c:v>0.95527950310559007</c:v>
                </c:pt>
                <c:pt idx="144">
                  <c:v>0.96259625962596262</c:v>
                </c:pt>
                <c:pt idx="145">
                  <c:v>0.94965277777777779</c:v>
                </c:pt>
                <c:pt idx="146">
                  <c:v>0.96153846153846156</c:v>
                </c:pt>
                <c:pt idx="147">
                  <c:v>0.9616724738675958</c:v>
                </c:pt>
                <c:pt idx="148">
                  <c:v>0.97289972899728994</c:v>
                </c:pt>
                <c:pt idx="149">
                  <c:v>0.89848308051341885</c:v>
                </c:pt>
                <c:pt idx="150">
                  <c:v>0.96778042959427213</c:v>
                </c:pt>
                <c:pt idx="151">
                  <c:v>0.95914396887159536</c:v>
                </c:pt>
                <c:pt idx="152">
                  <c:v>0.95187969924812033</c:v>
                </c:pt>
                <c:pt idx="153">
                  <c:v>0.97360703812316718</c:v>
                </c:pt>
                <c:pt idx="154">
                  <c:v>0.96551724137931039</c:v>
                </c:pt>
                <c:pt idx="155">
                  <c:v>0.92945326278659612</c:v>
                </c:pt>
                <c:pt idx="156">
                  <c:v>0.95571095571095566</c:v>
                </c:pt>
                <c:pt idx="157">
                  <c:v>0.96534653465346532</c:v>
                </c:pt>
                <c:pt idx="158">
                  <c:v>0.91082802547770703</c:v>
                </c:pt>
              </c:numCache>
            </c:numRef>
          </c:val>
          <c:smooth val="0"/>
        </c:ser>
        <c:dLbls>
          <c:showLegendKey val="0"/>
          <c:showVal val="0"/>
          <c:showCatName val="0"/>
          <c:showSerName val="0"/>
          <c:showPercent val="0"/>
          <c:showBubbleSize val="0"/>
        </c:dLbls>
        <c:smooth val="0"/>
        <c:axId val="470029152"/>
        <c:axId val="470030832"/>
      </c:lineChart>
      <c:catAx>
        <c:axId val="47002915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030832"/>
        <c:crosses val="autoZero"/>
        <c:auto val="1"/>
        <c:lblAlgn val="ctr"/>
        <c:lblOffset val="100"/>
        <c:noMultiLvlLbl val="0"/>
      </c:catAx>
      <c:valAx>
        <c:axId val="470030832"/>
        <c:scaling>
          <c:orientation val="minMax"/>
          <c:min val="0.8600000000000001"/>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0291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Absentee by mail mode - dropoff by race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'3 - LG'!$AL$4</c:f>
              <c:strCache>
                <c:ptCount val="1"/>
                <c:pt idx="0">
                  <c:v>LT/G absentee dropoff</c:v>
                </c:pt>
              </c:strCache>
            </c:strRef>
          </c:tx>
          <c:spPr>
            <a:ln w="28575" cap="rnd">
              <a:solidFill>
                <a:schemeClr val="accent1"/>
              </a:solidFill>
              <a:round/>
            </a:ln>
            <a:effectLst/>
          </c:spPr>
          <c:marker>
            <c:symbol val="none"/>
          </c:marker>
          <c:cat>
            <c:strRef>
              <c:f>'3 - LG'!$A$5:$A$163</c:f>
              <c:strCache>
                <c:ptCount val="159"/>
                <c:pt idx="0">
                  <c:v>Fulton</c:v>
                </c:pt>
                <c:pt idx="1">
                  <c:v>Gwinnett</c:v>
                </c:pt>
                <c:pt idx="2">
                  <c:v>DeKalb</c:v>
                </c:pt>
                <c:pt idx="3">
                  <c:v>Cobb</c:v>
                </c:pt>
                <c:pt idx="4">
                  <c:v>Chatham</c:v>
                </c:pt>
                <c:pt idx="5">
                  <c:v>Clayton</c:v>
                </c:pt>
                <c:pt idx="6">
                  <c:v>Cherokee</c:v>
                </c:pt>
                <c:pt idx="7">
                  <c:v>Henry</c:v>
                </c:pt>
                <c:pt idx="8">
                  <c:v>Forsyth</c:v>
                </c:pt>
                <c:pt idx="9">
                  <c:v>Richmond</c:v>
                </c:pt>
                <c:pt idx="10">
                  <c:v>Hall</c:v>
                </c:pt>
                <c:pt idx="11">
                  <c:v>Muscogee</c:v>
                </c:pt>
                <c:pt idx="12">
                  <c:v>Bibb</c:v>
                </c:pt>
                <c:pt idx="13">
                  <c:v>Paulding</c:v>
                </c:pt>
                <c:pt idx="14">
                  <c:v>Columbia</c:v>
                </c:pt>
                <c:pt idx="15">
                  <c:v>Houston</c:v>
                </c:pt>
                <c:pt idx="16">
                  <c:v>Coweta</c:v>
                </c:pt>
                <c:pt idx="17">
                  <c:v>Douglas</c:v>
                </c:pt>
                <c:pt idx="18">
                  <c:v>Fayette</c:v>
                </c:pt>
                <c:pt idx="19">
                  <c:v>Carroll</c:v>
                </c:pt>
                <c:pt idx="20">
                  <c:v>Clarke</c:v>
                </c:pt>
                <c:pt idx="21">
                  <c:v>Newton</c:v>
                </c:pt>
                <c:pt idx="22">
                  <c:v>Lowndes</c:v>
                </c:pt>
                <c:pt idx="23">
                  <c:v>Bartow</c:v>
                </c:pt>
                <c:pt idx="24">
                  <c:v>Walton</c:v>
                </c:pt>
                <c:pt idx="25">
                  <c:v>Rockdale</c:v>
                </c:pt>
                <c:pt idx="26">
                  <c:v>Dougherty</c:v>
                </c:pt>
                <c:pt idx="27">
                  <c:v>Glynn</c:v>
                </c:pt>
                <c:pt idx="28">
                  <c:v>Floyd</c:v>
                </c:pt>
                <c:pt idx="29">
                  <c:v>Barrow</c:v>
                </c:pt>
                <c:pt idx="30">
                  <c:v>Whitfield</c:v>
                </c:pt>
                <c:pt idx="31">
                  <c:v>Jackson</c:v>
                </c:pt>
                <c:pt idx="32">
                  <c:v>Spalding</c:v>
                </c:pt>
                <c:pt idx="33">
                  <c:v>Catoosa</c:v>
                </c:pt>
                <c:pt idx="34">
                  <c:v>Bulloch</c:v>
                </c:pt>
                <c:pt idx="35">
                  <c:v>Troup</c:v>
                </c:pt>
                <c:pt idx="36">
                  <c:v>Walker</c:v>
                </c:pt>
                <c:pt idx="37">
                  <c:v>Effingham</c:v>
                </c:pt>
                <c:pt idx="38">
                  <c:v>Camden</c:v>
                </c:pt>
                <c:pt idx="39">
                  <c:v>Liberty</c:v>
                </c:pt>
                <c:pt idx="40">
                  <c:v>Gordon</c:v>
                </c:pt>
                <c:pt idx="41">
                  <c:v>Laurens</c:v>
                </c:pt>
                <c:pt idx="42">
                  <c:v>Thomas</c:v>
                </c:pt>
                <c:pt idx="43">
                  <c:v>Oconee</c:v>
                </c:pt>
                <c:pt idx="44">
                  <c:v>Bryan</c:v>
                </c:pt>
                <c:pt idx="45">
                  <c:v>Habersham</c:v>
                </c:pt>
                <c:pt idx="46">
                  <c:v>Baldwin</c:v>
                </c:pt>
                <c:pt idx="47">
                  <c:v>Harris</c:v>
                </c:pt>
                <c:pt idx="48">
                  <c:v>Tift</c:v>
                </c:pt>
                <c:pt idx="49">
                  <c:v>Colquitt</c:v>
                </c:pt>
                <c:pt idx="50">
                  <c:v>Coffee</c:v>
                </c:pt>
                <c:pt idx="51">
                  <c:v>Pickens</c:v>
                </c:pt>
                <c:pt idx="52">
                  <c:v>Lee</c:v>
                </c:pt>
                <c:pt idx="53">
                  <c:v>Polk</c:v>
                </c:pt>
                <c:pt idx="54">
                  <c:v>Lumpkin</c:v>
                </c:pt>
                <c:pt idx="55">
                  <c:v>Murray</c:v>
                </c:pt>
                <c:pt idx="56">
                  <c:v>Gilmer</c:v>
                </c:pt>
                <c:pt idx="57">
                  <c:v>Monroe</c:v>
                </c:pt>
                <c:pt idx="58">
                  <c:v>Ware</c:v>
                </c:pt>
                <c:pt idx="59">
                  <c:v>Dawson</c:v>
                </c:pt>
                <c:pt idx="60">
                  <c:v>Jones</c:v>
                </c:pt>
                <c:pt idx="61">
                  <c:v>White</c:v>
                </c:pt>
                <c:pt idx="62">
                  <c:v>Madison</c:v>
                </c:pt>
                <c:pt idx="63">
                  <c:v>Haralson</c:v>
                </c:pt>
                <c:pt idx="64">
                  <c:v>Union</c:v>
                </c:pt>
                <c:pt idx="65">
                  <c:v>Fannin</c:v>
                </c:pt>
                <c:pt idx="66">
                  <c:v>Stephens</c:v>
                </c:pt>
                <c:pt idx="67">
                  <c:v>Peach</c:v>
                </c:pt>
                <c:pt idx="68">
                  <c:v>Sumter</c:v>
                </c:pt>
                <c:pt idx="69">
                  <c:v>Upson</c:v>
                </c:pt>
                <c:pt idx="70">
                  <c:v>Toombs</c:v>
                </c:pt>
                <c:pt idx="71">
                  <c:v>Wayne</c:v>
                </c:pt>
                <c:pt idx="72">
                  <c:v>Butts</c:v>
                </c:pt>
                <c:pt idx="73">
                  <c:v>Decatur</c:v>
                </c:pt>
                <c:pt idx="74">
                  <c:v>Hart</c:v>
                </c:pt>
                <c:pt idx="75">
                  <c:v>Burke</c:v>
                </c:pt>
                <c:pt idx="76">
                  <c:v>Meriwether</c:v>
                </c:pt>
                <c:pt idx="77">
                  <c:v>McDuffie</c:v>
                </c:pt>
                <c:pt idx="78">
                  <c:v>Putnam</c:v>
                </c:pt>
                <c:pt idx="79">
                  <c:v>Grady</c:v>
                </c:pt>
                <c:pt idx="80">
                  <c:v>Mitchell</c:v>
                </c:pt>
                <c:pt idx="81">
                  <c:v>Morgan</c:v>
                </c:pt>
                <c:pt idx="82">
                  <c:v>Franklin</c:v>
                </c:pt>
                <c:pt idx="83">
                  <c:v>Worth</c:v>
                </c:pt>
                <c:pt idx="84">
                  <c:v>Emanuel</c:v>
                </c:pt>
                <c:pt idx="85">
                  <c:v>Pike</c:v>
                </c:pt>
                <c:pt idx="86">
                  <c:v>Greene</c:v>
                </c:pt>
                <c:pt idx="87">
                  <c:v>Washington</c:v>
                </c:pt>
                <c:pt idx="88">
                  <c:v>Crisp</c:v>
                </c:pt>
                <c:pt idx="89">
                  <c:v>Rabun</c:v>
                </c:pt>
                <c:pt idx="90">
                  <c:v>Lamar</c:v>
                </c:pt>
                <c:pt idx="91">
                  <c:v>Elbert</c:v>
                </c:pt>
                <c:pt idx="92">
                  <c:v>Chattooga</c:v>
                </c:pt>
                <c:pt idx="93">
                  <c:v>Dodge</c:v>
                </c:pt>
                <c:pt idx="94">
                  <c:v>Tattnall</c:v>
                </c:pt>
                <c:pt idx="95">
                  <c:v>Pierce</c:v>
                </c:pt>
                <c:pt idx="96">
                  <c:v>Banks</c:v>
                </c:pt>
                <c:pt idx="97">
                  <c:v>Appling</c:v>
                </c:pt>
                <c:pt idx="98">
                  <c:v>Dade</c:v>
                </c:pt>
                <c:pt idx="99">
                  <c:v>Jefferson</c:v>
                </c:pt>
                <c:pt idx="100">
                  <c:v>Berrien</c:v>
                </c:pt>
                <c:pt idx="101">
                  <c:v>Brantley</c:v>
                </c:pt>
                <c:pt idx="102">
                  <c:v>Brooks</c:v>
                </c:pt>
                <c:pt idx="103">
                  <c:v>Oglethorpe</c:v>
                </c:pt>
                <c:pt idx="104">
                  <c:v>Cook</c:v>
                </c:pt>
                <c:pt idx="105">
                  <c:v>Towns</c:v>
                </c:pt>
                <c:pt idx="106">
                  <c:v>Ben Hill</c:v>
                </c:pt>
                <c:pt idx="107">
                  <c:v>Jasper</c:v>
                </c:pt>
                <c:pt idx="108">
                  <c:v>McIntosh</c:v>
                </c:pt>
                <c:pt idx="109">
                  <c:v>Screven</c:v>
                </c:pt>
                <c:pt idx="110">
                  <c:v>Long</c:v>
                </c:pt>
                <c:pt idx="111">
                  <c:v>Jeff Davis</c:v>
                </c:pt>
                <c:pt idx="112">
                  <c:v>Crawford</c:v>
                </c:pt>
                <c:pt idx="113">
                  <c:v>Early</c:v>
                </c:pt>
                <c:pt idx="114">
                  <c:v>Bleckley</c:v>
                </c:pt>
                <c:pt idx="115">
                  <c:v>Heard</c:v>
                </c:pt>
                <c:pt idx="116">
                  <c:v>Macon</c:v>
                </c:pt>
                <c:pt idx="117">
                  <c:v>Terrell</c:v>
                </c:pt>
                <c:pt idx="118">
                  <c:v>Wilkes</c:v>
                </c:pt>
                <c:pt idx="119">
                  <c:v>Charlton</c:v>
                </c:pt>
                <c:pt idx="120">
                  <c:v>Wilkinson</c:v>
                </c:pt>
                <c:pt idx="121">
                  <c:v>Bacon</c:v>
                </c:pt>
                <c:pt idx="122">
                  <c:v>Twiggs</c:v>
                </c:pt>
                <c:pt idx="123">
                  <c:v>Lincoln</c:v>
                </c:pt>
                <c:pt idx="124">
                  <c:v>Dooly</c:v>
                </c:pt>
                <c:pt idx="125">
                  <c:v>Hancock</c:v>
                </c:pt>
                <c:pt idx="126">
                  <c:v>Candler</c:v>
                </c:pt>
                <c:pt idx="127">
                  <c:v>Evans</c:v>
                </c:pt>
                <c:pt idx="128">
                  <c:v>Telfair</c:v>
                </c:pt>
                <c:pt idx="129">
                  <c:v>Seminole</c:v>
                </c:pt>
                <c:pt idx="130">
                  <c:v>Pulaski</c:v>
                </c:pt>
                <c:pt idx="131">
                  <c:v>Irwin</c:v>
                </c:pt>
                <c:pt idx="132">
                  <c:v>Montgomery</c:v>
                </c:pt>
                <c:pt idx="133">
                  <c:v>Turner</c:v>
                </c:pt>
                <c:pt idx="134">
                  <c:v>Taylor</c:v>
                </c:pt>
                <c:pt idx="135">
                  <c:v>Johnson</c:v>
                </c:pt>
                <c:pt idx="136">
                  <c:v>Lanier</c:v>
                </c:pt>
                <c:pt idx="137">
                  <c:v>Jenkins</c:v>
                </c:pt>
                <c:pt idx="138">
                  <c:v>Marion</c:v>
                </c:pt>
                <c:pt idx="139">
                  <c:v>Talbot</c:v>
                </c:pt>
                <c:pt idx="140">
                  <c:v>Atkinson</c:v>
                </c:pt>
                <c:pt idx="141">
                  <c:v>Wilcox</c:v>
                </c:pt>
                <c:pt idx="142">
                  <c:v>Randolph</c:v>
                </c:pt>
                <c:pt idx="143">
                  <c:v>Treutlen</c:v>
                </c:pt>
                <c:pt idx="144">
                  <c:v>Clinch</c:v>
                </c:pt>
                <c:pt idx="145">
                  <c:v>Miller</c:v>
                </c:pt>
                <c:pt idx="146">
                  <c:v>Warren</c:v>
                </c:pt>
                <c:pt idx="147">
                  <c:v>Chattahoochee</c:v>
                </c:pt>
                <c:pt idx="148">
                  <c:v>Calhoun</c:v>
                </c:pt>
                <c:pt idx="149">
                  <c:v>Stewart</c:v>
                </c:pt>
                <c:pt idx="150">
                  <c:v>Wheeler</c:v>
                </c:pt>
                <c:pt idx="151">
                  <c:v>Schley</c:v>
                </c:pt>
                <c:pt idx="152">
                  <c:v>Baker</c:v>
                </c:pt>
                <c:pt idx="153">
                  <c:v>Echols</c:v>
                </c:pt>
                <c:pt idx="154">
                  <c:v>Clay</c:v>
                </c:pt>
                <c:pt idx="155">
                  <c:v>Glascock</c:v>
                </c:pt>
                <c:pt idx="156">
                  <c:v>Quitman</c:v>
                </c:pt>
                <c:pt idx="157">
                  <c:v>Webster</c:v>
                </c:pt>
                <c:pt idx="158">
                  <c:v>Taliaferro</c:v>
                </c:pt>
              </c:strCache>
            </c:strRef>
          </c:cat>
          <c:val>
            <c:numRef>
              <c:f>'3 - LG'!$AL$5:$AL$163</c:f>
              <c:numCache>
                <c:formatCode>0.0%</c:formatCode>
                <c:ptCount val="159"/>
                <c:pt idx="0">
                  <c:v>0.98738930613159959</c:v>
                </c:pt>
                <c:pt idx="1">
                  <c:v>0.99289111143795661</c:v>
                </c:pt>
                <c:pt idx="2">
                  <c:v>0.98439406262708418</c:v>
                </c:pt>
                <c:pt idx="3">
                  <c:v>0.99220107331763252</c:v>
                </c:pt>
                <c:pt idx="4">
                  <c:v>0.98802007446980733</c:v>
                </c:pt>
                <c:pt idx="5">
                  <c:v>0.99008038310244573</c:v>
                </c:pt>
                <c:pt idx="6">
                  <c:v>0.99416415662650603</c:v>
                </c:pt>
                <c:pt idx="7">
                  <c:v>0.99019411646988198</c:v>
                </c:pt>
                <c:pt idx="8">
                  <c:v>0.99345076784101172</c:v>
                </c:pt>
                <c:pt idx="9">
                  <c:v>0.98889725254045913</c:v>
                </c:pt>
                <c:pt idx="10">
                  <c:v>0.99513312338963644</c:v>
                </c:pt>
                <c:pt idx="11">
                  <c:v>0.98846675712347354</c:v>
                </c:pt>
                <c:pt idx="12">
                  <c:v>0.99215422550997534</c:v>
                </c:pt>
                <c:pt idx="13">
                  <c:v>0.99213788932567282</c:v>
                </c:pt>
                <c:pt idx="14">
                  <c:v>0.99080381471389645</c:v>
                </c:pt>
                <c:pt idx="15">
                  <c:v>0.99184952978056429</c:v>
                </c:pt>
                <c:pt idx="16">
                  <c:v>0.99288762446657186</c:v>
                </c:pt>
                <c:pt idx="17">
                  <c:v>0.99381379523662228</c:v>
                </c:pt>
                <c:pt idx="18">
                  <c:v>0.99206649036645256</c:v>
                </c:pt>
                <c:pt idx="19">
                  <c:v>0.99538866930171277</c:v>
                </c:pt>
                <c:pt idx="20">
                  <c:v>0.98941098610191924</c:v>
                </c:pt>
                <c:pt idx="21">
                  <c:v>0.99232175502742226</c:v>
                </c:pt>
                <c:pt idx="22">
                  <c:v>0.98677248677248675</c:v>
                </c:pt>
                <c:pt idx="23">
                  <c:v>0.99872448979591832</c:v>
                </c:pt>
                <c:pt idx="24">
                  <c:v>0.99265121537591861</c:v>
                </c:pt>
                <c:pt idx="25">
                  <c:v>0.99676200755531574</c:v>
                </c:pt>
                <c:pt idx="26">
                  <c:v>0.98868312757201648</c:v>
                </c:pt>
                <c:pt idx="27">
                  <c:v>0.99282560706401768</c:v>
                </c:pt>
                <c:pt idx="28">
                  <c:v>0.99444444444444446</c:v>
                </c:pt>
                <c:pt idx="29">
                  <c:v>0.99129057798891529</c:v>
                </c:pt>
                <c:pt idx="30">
                  <c:v>0.98721730580137657</c:v>
                </c:pt>
                <c:pt idx="31">
                  <c:v>0.99313052011776248</c:v>
                </c:pt>
                <c:pt idx="32">
                  <c:v>0.98597038191738118</c:v>
                </c:pt>
                <c:pt idx="33">
                  <c:v>0.99444444444444446</c:v>
                </c:pt>
                <c:pt idx="34">
                  <c:v>0.98513011152416352</c:v>
                </c:pt>
                <c:pt idx="35">
                  <c:v>0.98655063291139244</c:v>
                </c:pt>
                <c:pt idx="36">
                  <c:v>0.99384993849938497</c:v>
                </c:pt>
                <c:pt idx="37">
                  <c:v>0.98666666666666669</c:v>
                </c:pt>
                <c:pt idx="38">
                  <c:v>0.9924559932942163</c:v>
                </c:pt>
                <c:pt idx="39">
                  <c:v>0.99368421052631584</c:v>
                </c:pt>
                <c:pt idx="40">
                  <c:v>0.98354661791590492</c:v>
                </c:pt>
                <c:pt idx="41">
                  <c:v>0.98367029548989116</c:v>
                </c:pt>
                <c:pt idx="42">
                  <c:v>0.99495459132189712</c:v>
                </c:pt>
                <c:pt idx="43">
                  <c:v>0.99355531686358756</c:v>
                </c:pt>
                <c:pt idx="44">
                  <c:v>0.99484536082474229</c:v>
                </c:pt>
                <c:pt idx="45">
                  <c:v>0.98944900351699883</c:v>
                </c:pt>
                <c:pt idx="46">
                  <c:v>0.99136442141623493</c:v>
                </c:pt>
                <c:pt idx="47">
                  <c:v>0.98765432098765427</c:v>
                </c:pt>
                <c:pt idx="48">
                  <c:v>0.982174688057041</c:v>
                </c:pt>
                <c:pt idx="49">
                  <c:v>0.99416342412451364</c:v>
                </c:pt>
                <c:pt idx="50">
                  <c:v>0.98481012658227851</c:v>
                </c:pt>
                <c:pt idx="51">
                  <c:v>0.99549549549549554</c:v>
                </c:pt>
                <c:pt idx="52">
                  <c:v>0.98541666666666672</c:v>
                </c:pt>
                <c:pt idx="53">
                  <c:v>0.99328859060402686</c:v>
                </c:pt>
                <c:pt idx="54">
                  <c:v>0.99785867237687365</c:v>
                </c:pt>
                <c:pt idx="55">
                  <c:v>0.97735849056603774</c:v>
                </c:pt>
                <c:pt idx="56">
                  <c:v>1</c:v>
                </c:pt>
                <c:pt idx="57">
                  <c:v>1.0057803468208093</c:v>
                </c:pt>
                <c:pt idx="58">
                  <c:v>0.99362041467304629</c:v>
                </c:pt>
                <c:pt idx="59">
                  <c:v>0.99316628701594534</c:v>
                </c:pt>
                <c:pt idx="60">
                  <c:v>0.98596938775510201</c:v>
                </c:pt>
                <c:pt idx="61">
                  <c:v>0.9962756052141527</c:v>
                </c:pt>
                <c:pt idx="62">
                  <c:v>0.99240986717267554</c:v>
                </c:pt>
                <c:pt idx="63">
                  <c:v>0.99745547073791352</c:v>
                </c:pt>
                <c:pt idx="64">
                  <c:v>0.99170124481327804</c:v>
                </c:pt>
                <c:pt idx="65">
                  <c:v>1.0015220700152208</c:v>
                </c:pt>
                <c:pt idx="66">
                  <c:v>0.98134328358208955</c:v>
                </c:pt>
                <c:pt idx="67">
                  <c:v>0.98202247191011238</c:v>
                </c:pt>
                <c:pt idx="68">
                  <c:v>0.98289623717217789</c:v>
                </c:pt>
                <c:pt idx="69">
                  <c:v>0.98504983388704315</c:v>
                </c:pt>
                <c:pt idx="70">
                  <c:v>0.98531571218795888</c:v>
                </c:pt>
                <c:pt idx="71">
                  <c:v>0.99800399201596801</c:v>
                </c:pt>
                <c:pt idx="72">
                  <c:v>0.99210526315789471</c:v>
                </c:pt>
                <c:pt idx="73">
                  <c:v>0.99817518248175185</c:v>
                </c:pt>
                <c:pt idx="74">
                  <c:v>0.99090909090909096</c:v>
                </c:pt>
                <c:pt idx="75">
                  <c:v>0.99690082644628097</c:v>
                </c:pt>
                <c:pt idx="76">
                  <c:v>0.99585921325051763</c:v>
                </c:pt>
                <c:pt idx="77">
                  <c:v>0.98847926267281105</c:v>
                </c:pt>
                <c:pt idx="78">
                  <c:v>0.99498327759197325</c:v>
                </c:pt>
                <c:pt idx="79">
                  <c:v>0.995</c:v>
                </c:pt>
                <c:pt idx="80">
                  <c:v>0.98758865248226946</c:v>
                </c:pt>
                <c:pt idx="81">
                  <c:v>0.98292682926829267</c:v>
                </c:pt>
                <c:pt idx="82">
                  <c:v>1</c:v>
                </c:pt>
                <c:pt idx="83">
                  <c:v>0.9868852459016394</c:v>
                </c:pt>
                <c:pt idx="84">
                  <c:v>0.97948717948717945</c:v>
                </c:pt>
                <c:pt idx="85">
                  <c:v>0.99342105263157898</c:v>
                </c:pt>
                <c:pt idx="86">
                  <c:v>0.9871589085072231</c:v>
                </c:pt>
                <c:pt idx="87">
                  <c:v>0.97661623108665752</c:v>
                </c:pt>
                <c:pt idx="88">
                  <c:v>0.98898071625344353</c:v>
                </c:pt>
                <c:pt idx="89">
                  <c:v>0.98932384341637014</c:v>
                </c:pt>
                <c:pt idx="90">
                  <c:v>0.99504950495049505</c:v>
                </c:pt>
                <c:pt idx="91">
                  <c:v>0.99644760213143868</c:v>
                </c:pt>
                <c:pt idx="92">
                  <c:v>0.99111111111111116</c:v>
                </c:pt>
                <c:pt idx="93">
                  <c:v>0.9799107142857143</c:v>
                </c:pt>
                <c:pt idx="94">
                  <c:v>0.99234693877551017</c:v>
                </c:pt>
                <c:pt idx="95">
                  <c:v>0.99694189602446481</c:v>
                </c:pt>
                <c:pt idx="96">
                  <c:v>1</c:v>
                </c:pt>
                <c:pt idx="97">
                  <c:v>0.98679245283018868</c:v>
                </c:pt>
                <c:pt idx="98">
                  <c:v>0.96899224806201545</c:v>
                </c:pt>
                <c:pt idx="99">
                  <c:v>0.98517298187808899</c:v>
                </c:pt>
                <c:pt idx="100">
                  <c:v>1</c:v>
                </c:pt>
                <c:pt idx="101">
                  <c:v>0.99468085106382975</c:v>
                </c:pt>
                <c:pt idx="102">
                  <c:v>0.98064516129032253</c:v>
                </c:pt>
                <c:pt idx="103">
                  <c:v>0.99022004889975546</c:v>
                </c:pt>
                <c:pt idx="104">
                  <c:v>0.98770491803278693</c:v>
                </c:pt>
                <c:pt idx="105">
                  <c:v>0.99295774647887325</c:v>
                </c:pt>
                <c:pt idx="106">
                  <c:v>0.99062499999999998</c:v>
                </c:pt>
                <c:pt idx="107">
                  <c:v>0.99287410926365793</c:v>
                </c:pt>
                <c:pt idx="108">
                  <c:v>0.98636363636363633</c:v>
                </c:pt>
                <c:pt idx="109">
                  <c:v>0.97785977859778594</c:v>
                </c:pt>
                <c:pt idx="110">
                  <c:v>0.98816568047337283</c:v>
                </c:pt>
                <c:pt idx="111">
                  <c:v>0.98689956331877726</c:v>
                </c:pt>
                <c:pt idx="112">
                  <c:v>0.98290598290598286</c:v>
                </c:pt>
                <c:pt idx="113">
                  <c:v>0.97885835095137419</c:v>
                </c:pt>
                <c:pt idx="114">
                  <c:v>0.99221789883268485</c:v>
                </c:pt>
                <c:pt idx="115">
                  <c:v>0.98561151079136688</c:v>
                </c:pt>
                <c:pt idx="116">
                  <c:v>0.98791540785498488</c:v>
                </c:pt>
                <c:pt idx="117">
                  <c:v>0.98165137614678899</c:v>
                </c:pt>
                <c:pt idx="118">
                  <c:v>0.98006644518272423</c:v>
                </c:pt>
                <c:pt idx="119">
                  <c:v>1.0124223602484472</c:v>
                </c:pt>
                <c:pt idx="120">
                  <c:v>0.99259259259259258</c:v>
                </c:pt>
                <c:pt idx="121">
                  <c:v>0.9885057471264368</c:v>
                </c:pt>
                <c:pt idx="122">
                  <c:v>0.99272727272727268</c:v>
                </c:pt>
                <c:pt idx="123">
                  <c:v>0.99142857142857144</c:v>
                </c:pt>
                <c:pt idx="124">
                  <c:v>0.97959183673469385</c:v>
                </c:pt>
                <c:pt idx="125">
                  <c:v>0.96734693877551026</c:v>
                </c:pt>
                <c:pt idx="126">
                  <c:v>0.98333333333333328</c:v>
                </c:pt>
                <c:pt idx="127">
                  <c:v>0.98994974874371855</c:v>
                </c:pt>
                <c:pt idx="128">
                  <c:v>0.9939577039274925</c:v>
                </c:pt>
                <c:pt idx="129">
                  <c:v>0.97727272727272729</c:v>
                </c:pt>
                <c:pt idx="130">
                  <c:v>0.96120689655172409</c:v>
                </c:pt>
                <c:pt idx="131">
                  <c:v>1.0152671755725191</c:v>
                </c:pt>
                <c:pt idx="132">
                  <c:v>0.976303317535545</c:v>
                </c:pt>
                <c:pt idx="133">
                  <c:v>1</c:v>
                </c:pt>
                <c:pt idx="134">
                  <c:v>0.99588477366255146</c:v>
                </c:pt>
                <c:pt idx="135">
                  <c:v>0.95338983050847459</c:v>
                </c:pt>
                <c:pt idx="136">
                  <c:v>0.98148148148148151</c:v>
                </c:pt>
                <c:pt idx="137">
                  <c:v>0.96276595744680848</c:v>
                </c:pt>
                <c:pt idx="138">
                  <c:v>0.99170124481327804</c:v>
                </c:pt>
                <c:pt idx="139">
                  <c:v>0.93684210526315792</c:v>
                </c:pt>
                <c:pt idx="140">
                  <c:v>1</c:v>
                </c:pt>
                <c:pt idx="141">
                  <c:v>0.96585365853658534</c:v>
                </c:pt>
                <c:pt idx="142">
                  <c:v>0.98402555910543132</c:v>
                </c:pt>
                <c:pt idx="143">
                  <c:v>0.95890410958904104</c:v>
                </c:pt>
                <c:pt idx="144">
                  <c:v>0.99082568807339455</c:v>
                </c:pt>
                <c:pt idx="145">
                  <c:v>0.96969696969696972</c:v>
                </c:pt>
                <c:pt idx="146">
                  <c:v>0.98930481283422456</c:v>
                </c:pt>
                <c:pt idx="147">
                  <c:v>1</c:v>
                </c:pt>
                <c:pt idx="148">
                  <c:v>0.98918918918918919</c:v>
                </c:pt>
                <c:pt idx="149">
                  <c:v>0.98712446351931327</c:v>
                </c:pt>
                <c:pt idx="150">
                  <c:v>1</c:v>
                </c:pt>
                <c:pt idx="151">
                  <c:v>1</c:v>
                </c:pt>
                <c:pt idx="152">
                  <c:v>0.95744680851063835</c:v>
                </c:pt>
                <c:pt idx="153">
                  <c:v>1</c:v>
                </c:pt>
                <c:pt idx="154">
                  <c:v>0.97902097902097907</c:v>
                </c:pt>
                <c:pt idx="155">
                  <c:v>1</c:v>
                </c:pt>
                <c:pt idx="156">
                  <c:v>0.8833333333333333</c:v>
                </c:pt>
                <c:pt idx="157">
                  <c:v>0.98684210526315785</c:v>
                </c:pt>
                <c:pt idx="158">
                  <c:v>0.9320987654320988</c:v>
                </c:pt>
              </c:numCache>
            </c:numRef>
          </c:val>
          <c:smooth val="0"/>
        </c:ser>
        <c:ser>
          <c:idx val="1"/>
          <c:order val="1"/>
          <c:tx>
            <c:strRef>
              <c:f>'3 - LG'!$AM$4</c:f>
              <c:strCache>
                <c:ptCount val="1"/>
                <c:pt idx="0">
                  <c:v>SoS absentee dropoff</c:v>
                </c:pt>
              </c:strCache>
            </c:strRef>
          </c:tx>
          <c:spPr>
            <a:ln w="28575" cap="rnd">
              <a:solidFill>
                <a:schemeClr val="accent2"/>
              </a:solidFill>
              <a:round/>
            </a:ln>
            <a:effectLst/>
          </c:spPr>
          <c:marker>
            <c:symbol val="none"/>
          </c:marker>
          <c:cat>
            <c:strRef>
              <c:f>'3 - LG'!$A$5:$A$163</c:f>
              <c:strCache>
                <c:ptCount val="159"/>
                <c:pt idx="0">
                  <c:v>Fulton</c:v>
                </c:pt>
                <c:pt idx="1">
                  <c:v>Gwinnett</c:v>
                </c:pt>
                <c:pt idx="2">
                  <c:v>DeKalb</c:v>
                </c:pt>
                <c:pt idx="3">
                  <c:v>Cobb</c:v>
                </c:pt>
                <c:pt idx="4">
                  <c:v>Chatham</c:v>
                </c:pt>
                <c:pt idx="5">
                  <c:v>Clayton</c:v>
                </c:pt>
                <c:pt idx="6">
                  <c:v>Cherokee</c:v>
                </c:pt>
                <c:pt idx="7">
                  <c:v>Henry</c:v>
                </c:pt>
                <c:pt idx="8">
                  <c:v>Forsyth</c:v>
                </c:pt>
                <c:pt idx="9">
                  <c:v>Richmond</c:v>
                </c:pt>
                <c:pt idx="10">
                  <c:v>Hall</c:v>
                </c:pt>
                <c:pt idx="11">
                  <c:v>Muscogee</c:v>
                </c:pt>
                <c:pt idx="12">
                  <c:v>Bibb</c:v>
                </c:pt>
                <c:pt idx="13">
                  <c:v>Paulding</c:v>
                </c:pt>
                <c:pt idx="14">
                  <c:v>Columbia</c:v>
                </c:pt>
                <c:pt idx="15">
                  <c:v>Houston</c:v>
                </c:pt>
                <c:pt idx="16">
                  <c:v>Coweta</c:v>
                </c:pt>
                <c:pt idx="17">
                  <c:v>Douglas</c:v>
                </c:pt>
                <c:pt idx="18">
                  <c:v>Fayette</c:v>
                </c:pt>
                <c:pt idx="19">
                  <c:v>Carroll</c:v>
                </c:pt>
                <c:pt idx="20">
                  <c:v>Clarke</c:v>
                </c:pt>
                <c:pt idx="21">
                  <c:v>Newton</c:v>
                </c:pt>
                <c:pt idx="22">
                  <c:v>Lowndes</c:v>
                </c:pt>
                <c:pt idx="23">
                  <c:v>Bartow</c:v>
                </c:pt>
                <c:pt idx="24">
                  <c:v>Walton</c:v>
                </c:pt>
                <c:pt idx="25">
                  <c:v>Rockdale</c:v>
                </c:pt>
                <c:pt idx="26">
                  <c:v>Dougherty</c:v>
                </c:pt>
                <c:pt idx="27">
                  <c:v>Glynn</c:v>
                </c:pt>
                <c:pt idx="28">
                  <c:v>Floyd</c:v>
                </c:pt>
                <c:pt idx="29">
                  <c:v>Barrow</c:v>
                </c:pt>
                <c:pt idx="30">
                  <c:v>Whitfield</c:v>
                </c:pt>
                <c:pt idx="31">
                  <c:v>Jackson</c:v>
                </c:pt>
                <c:pt idx="32">
                  <c:v>Spalding</c:v>
                </c:pt>
                <c:pt idx="33">
                  <c:v>Catoosa</c:v>
                </c:pt>
                <c:pt idx="34">
                  <c:v>Bulloch</c:v>
                </c:pt>
                <c:pt idx="35">
                  <c:v>Troup</c:v>
                </c:pt>
                <c:pt idx="36">
                  <c:v>Walker</c:v>
                </c:pt>
                <c:pt idx="37">
                  <c:v>Effingham</c:v>
                </c:pt>
                <c:pt idx="38">
                  <c:v>Camden</c:v>
                </c:pt>
                <c:pt idx="39">
                  <c:v>Liberty</c:v>
                </c:pt>
                <c:pt idx="40">
                  <c:v>Gordon</c:v>
                </c:pt>
                <c:pt idx="41">
                  <c:v>Laurens</c:v>
                </c:pt>
                <c:pt idx="42">
                  <c:v>Thomas</c:v>
                </c:pt>
                <c:pt idx="43">
                  <c:v>Oconee</c:v>
                </c:pt>
                <c:pt idx="44">
                  <c:v>Bryan</c:v>
                </c:pt>
                <c:pt idx="45">
                  <c:v>Habersham</c:v>
                </c:pt>
                <c:pt idx="46">
                  <c:v>Baldwin</c:v>
                </c:pt>
                <c:pt idx="47">
                  <c:v>Harris</c:v>
                </c:pt>
                <c:pt idx="48">
                  <c:v>Tift</c:v>
                </c:pt>
                <c:pt idx="49">
                  <c:v>Colquitt</c:v>
                </c:pt>
                <c:pt idx="50">
                  <c:v>Coffee</c:v>
                </c:pt>
                <c:pt idx="51">
                  <c:v>Pickens</c:v>
                </c:pt>
                <c:pt idx="52">
                  <c:v>Lee</c:v>
                </c:pt>
                <c:pt idx="53">
                  <c:v>Polk</c:v>
                </c:pt>
                <c:pt idx="54">
                  <c:v>Lumpkin</c:v>
                </c:pt>
                <c:pt idx="55">
                  <c:v>Murray</c:v>
                </c:pt>
                <c:pt idx="56">
                  <c:v>Gilmer</c:v>
                </c:pt>
                <c:pt idx="57">
                  <c:v>Monroe</c:v>
                </c:pt>
                <c:pt idx="58">
                  <c:v>Ware</c:v>
                </c:pt>
                <c:pt idx="59">
                  <c:v>Dawson</c:v>
                </c:pt>
                <c:pt idx="60">
                  <c:v>Jones</c:v>
                </c:pt>
                <c:pt idx="61">
                  <c:v>White</c:v>
                </c:pt>
                <c:pt idx="62">
                  <c:v>Madison</c:v>
                </c:pt>
                <c:pt idx="63">
                  <c:v>Haralson</c:v>
                </c:pt>
                <c:pt idx="64">
                  <c:v>Union</c:v>
                </c:pt>
                <c:pt idx="65">
                  <c:v>Fannin</c:v>
                </c:pt>
                <c:pt idx="66">
                  <c:v>Stephens</c:v>
                </c:pt>
                <c:pt idx="67">
                  <c:v>Peach</c:v>
                </c:pt>
                <c:pt idx="68">
                  <c:v>Sumter</c:v>
                </c:pt>
                <c:pt idx="69">
                  <c:v>Upson</c:v>
                </c:pt>
                <c:pt idx="70">
                  <c:v>Toombs</c:v>
                </c:pt>
                <c:pt idx="71">
                  <c:v>Wayne</c:v>
                </c:pt>
                <c:pt idx="72">
                  <c:v>Butts</c:v>
                </c:pt>
                <c:pt idx="73">
                  <c:v>Decatur</c:v>
                </c:pt>
                <c:pt idx="74">
                  <c:v>Hart</c:v>
                </c:pt>
                <c:pt idx="75">
                  <c:v>Burke</c:v>
                </c:pt>
                <c:pt idx="76">
                  <c:v>Meriwether</c:v>
                </c:pt>
                <c:pt idx="77">
                  <c:v>McDuffie</c:v>
                </c:pt>
                <c:pt idx="78">
                  <c:v>Putnam</c:v>
                </c:pt>
                <c:pt idx="79">
                  <c:v>Grady</c:v>
                </c:pt>
                <c:pt idx="80">
                  <c:v>Mitchell</c:v>
                </c:pt>
                <c:pt idx="81">
                  <c:v>Morgan</c:v>
                </c:pt>
                <c:pt idx="82">
                  <c:v>Franklin</c:v>
                </c:pt>
                <c:pt idx="83">
                  <c:v>Worth</c:v>
                </c:pt>
                <c:pt idx="84">
                  <c:v>Emanuel</c:v>
                </c:pt>
                <c:pt idx="85">
                  <c:v>Pike</c:v>
                </c:pt>
                <c:pt idx="86">
                  <c:v>Greene</c:v>
                </c:pt>
                <c:pt idx="87">
                  <c:v>Washington</c:v>
                </c:pt>
                <c:pt idx="88">
                  <c:v>Crisp</c:v>
                </c:pt>
                <c:pt idx="89">
                  <c:v>Rabun</c:v>
                </c:pt>
                <c:pt idx="90">
                  <c:v>Lamar</c:v>
                </c:pt>
                <c:pt idx="91">
                  <c:v>Elbert</c:v>
                </c:pt>
                <c:pt idx="92">
                  <c:v>Chattooga</c:v>
                </c:pt>
                <c:pt idx="93">
                  <c:v>Dodge</c:v>
                </c:pt>
                <c:pt idx="94">
                  <c:v>Tattnall</c:v>
                </c:pt>
                <c:pt idx="95">
                  <c:v>Pierce</c:v>
                </c:pt>
                <c:pt idx="96">
                  <c:v>Banks</c:v>
                </c:pt>
                <c:pt idx="97">
                  <c:v>Appling</c:v>
                </c:pt>
                <c:pt idx="98">
                  <c:v>Dade</c:v>
                </c:pt>
                <c:pt idx="99">
                  <c:v>Jefferson</c:v>
                </c:pt>
                <c:pt idx="100">
                  <c:v>Berrien</c:v>
                </c:pt>
                <c:pt idx="101">
                  <c:v>Brantley</c:v>
                </c:pt>
                <c:pt idx="102">
                  <c:v>Brooks</c:v>
                </c:pt>
                <c:pt idx="103">
                  <c:v>Oglethorpe</c:v>
                </c:pt>
                <c:pt idx="104">
                  <c:v>Cook</c:v>
                </c:pt>
                <c:pt idx="105">
                  <c:v>Towns</c:v>
                </c:pt>
                <c:pt idx="106">
                  <c:v>Ben Hill</c:v>
                </c:pt>
                <c:pt idx="107">
                  <c:v>Jasper</c:v>
                </c:pt>
                <c:pt idx="108">
                  <c:v>McIntosh</c:v>
                </c:pt>
                <c:pt idx="109">
                  <c:v>Screven</c:v>
                </c:pt>
                <c:pt idx="110">
                  <c:v>Long</c:v>
                </c:pt>
                <c:pt idx="111">
                  <c:v>Jeff Davis</c:v>
                </c:pt>
                <c:pt idx="112">
                  <c:v>Crawford</c:v>
                </c:pt>
                <c:pt idx="113">
                  <c:v>Early</c:v>
                </c:pt>
                <c:pt idx="114">
                  <c:v>Bleckley</c:v>
                </c:pt>
                <c:pt idx="115">
                  <c:v>Heard</c:v>
                </c:pt>
                <c:pt idx="116">
                  <c:v>Macon</c:v>
                </c:pt>
                <c:pt idx="117">
                  <c:v>Terrell</c:v>
                </c:pt>
                <c:pt idx="118">
                  <c:v>Wilkes</c:v>
                </c:pt>
                <c:pt idx="119">
                  <c:v>Charlton</c:v>
                </c:pt>
                <c:pt idx="120">
                  <c:v>Wilkinson</c:v>
                </c:pt>
                <c:pt idx="121">
                  <c:v>Bacon</c:v>
                </c:pt>
                <c:pt idx="122">
                  <c:v>Twiggs</c:v>
                </c:pt>
                <c:pt idx="123">
                  <c:v>Lincoln</c:v>
                </c:pt>
                <c:pt idx="124">
                  <c:v>Dooly</c:v>
                </c:pt>
                <c:pt idx="125">
                  <c:v>Hancock</c:v>
                </c:pt>
                <c:pt idx="126">
                  <c:v>Candler</c:v>
                </c:pt>
                <c:pt idx="127">
                  <c:v>Evans</c:v>
                </c:pt>
                <c:pt idx="128">
                  <c:v>Telfair</c:v>
                </c:pt>
                <c:pt idx="129">
                  <c:v>Seminole</c:v>
                </c:pt>
                <c:pt idx="130">
                  <c:v>Pulaski</c:v>
                </c:pt>
                <c:pt idx="131">
                  <c:v>Irwin</c:v>
                </c:pt>
                <c:pt idx="132">
                  <c:v>Montgomery</c:v>
                </c:pt>
                <c:pt idx="133">
                  <c:v>Turner</c:v>
                </c:pt>
                <c:pt idx="134">
                  <c:v>Taylor</c:v>
                </c:pt>
                <c:pt idx="135">
                  <c:v>Johnson</c:v>
                </c:pt>
                <c:pt idx="136">
                  <c:v>Lanier</c:v>
                </c:pt>
                <c:pt idx="137">
                  <c:v>Jenkins</c:v>
                </c:pt>
                <c:pt idx="138">
                  <c:v>Marion</c:v>
                </c:pt>
                <c:pt idx="139">
                  <c:v>Talbot</c:v>
                </c:pt>
                <c:pt idx="140">
                  <c:v>Atkinson</c:v>
                </c:pt>
                <c:pt idx="141">
                  <c:v>Wilcox</c:v>
                </c:pt>
                <c:pt idx="142">
                  <c:v>Randolph</c:v>
                </c:pt>
                <c:pt idx="143">
                  <c:v>Treutlen</c:v>
                </c:pt>
                <c:pt idx="144">
                  <c:v>Clinch</c:v>
                </c:pt>
                <c:pt idx="145">
                  <c:v>Miller</c:v>
                </c:pt>
                <c:pt idx="146">
                  <c:v>Warren</c:v>
                </c:pt>
                <c:pt idx="147">
                  <c:v>Chattahoochee</c:v>
                </c:pt>
                <c:pt idx="148">
                  <c:v>Calhoun</c:v>
                </c:pt>
                <c:pt idx="149">
                  <c:v>Stewart</c:v>
                </c:pt>
                <c:pt idx="150">
                  <c:v>Wheeler</c:v>
                </c:pt>
                <c:pt idx="151">
                  <c:v>Schley</c:v>
                </c:pt>
                <c:pt idx="152">
                  <c:v>Baker</c:v>
                </c:pt>
                <c:pt idx="153">
                  <c:v>Echols</c:v>
                </c:pt>
                <c:pt idx="154">
                  <c:v>Clay</c:v>
                </c:pt>
                <c:pt idx="155">
                  <c:v>Glascock</c:v>
                </c:pt>
                <c:pt idx="156">
                  <c:v>Quitman</c:v>
                </c:pt>
                <c:pt idx="157">
                  <c:v>Webster</c:v>
                </c:pt>
                <c:pt idx="158">
                  <c:v>Taliaferro</c:v>
                </c:pt>
              </c:strCache>
            </c:strRef>
          </c:cat>
          <c:val>
            <c:numRef>
              <c:f>'3 - LG'!$AM$5:$AM$163</c:f>
              <c:numCache>
                <c:formatCode>0.0%</c:formatCode>
                <c:ptCount val="159"/>
                <c:pt idx="0">
                  <c:v>0.98139222060307141</c:v>
                </c:pt>
                <c:pt idx="1">
                  <c:v>0.98985144874246211</c:v>
                </c:pt>
                <c:pt idx="2">
                  <c:v>0.97976819845465635</c:v>
                </c:pt>
                <c:pt idx="3">
                  <c:v>0.98791552449712361</c:v>
                </c:pt>
                <c:pt idx="4">
                  <c:v>0.98138254816253845</c:v>
                </c:pt>
                <c:pt idx="5">
                  <c:v>0.98631776979647678</c:v>
                </c:pt>
                <c:pt idx="6">
                  <c:v>0.99190512048192769</c:v>
                </c:pt>
                <c:pt idx="7">
                  <c:v>0.98639183510106065</c:v>
                </c:pt>
                <c:pt idx="8">
                  <c:v>0.98870822041553752</c:v>
                </c:pt>
                <c:pt idx="9">
                  <c:v>0.98946179902145281</c:v>
                </c:pt>
                <c:pt idx="10">
                  <c:v>0.99055253363870599</c:v>
                </c:pt>
                <c:pt idx="11">
                  <c:v>0.98439620081411128</c:v>
                </c:pt>
                <c:pt idx="12">
                  <c:v>0.9930508854516924</c:v>
                </c:pt>
                <c:pt idx="13">
                  <c:v>0.98760205624433017</c:v>
                </c:pt>
                <c:pt idx="14">
                  <c:v>0.98739782016348776</c:v>
                </c:pt>
                <c:pt idx="15">
                  <c:v>0.98965517241379308</c:v>
                </c:pt>
                <c:pt idx="16">
                  <c:v>0.99359886201991465</c:v>
                </c:pt>
                <c:pt idx="17">
                  <c:v>0.99226724404577793</c:v>
                </c:pt>
                <c:pt idx="18">
                  <c:v>0.98866641480921802</c:v>
                </c:pt>
                <c:pt idx="19">
                  <c:v>0.99143610013175232</c:v>
                </c:pt>
                <c:pt idx="20">
                  <c:v>0.98378557246856391</c:v>
                </c:pt>
                <c:pt idx="21">
                  <c:v>0.98647166361974403</c:v>
                </c:pt>
                <c:pt idx="22">
                  <c:v>0.98412698412698407</c:v>
                </c:pt>
                <c:pt idx="23">
                  <c:v>0.99234693877551017</c:v>
                </c:pt>
                <c:pt idx="24">
                  <c:v>0.98982475975127193</c:v>
                </c:pt>
                <c:pt idx="25">
                  <c:v>0.98866702644360493</c:v>
                </c:pt>
                <c:pt idx="26">
                  <c:v>0.9907407407407407</c:v>
                </c:pt>
                <c:pt idx="27">
                  <c:v>0.99172185430463577</c:v>
                </c:pt>
                <c:pt idx="28">
                  <c:v>0.98809523809523814</c:v>
                </c:pt>
                <c:pt idx="29">
                  <c:v>0.98891528107680127</c:v>
                </c:pt>
                <c:pt idx="30">
                  <c:v>0.98721730580137657</c:v>
                </c:pt>
                <c:pt idx="31">
                  <c:v>0.99116781157998035</c:v>
                </c:pt>
                <c:pt idx="32">
                  <c:v>0.9812938425565082</c:v>
                </c:pt>
                <c:pt idx="33">
                  <c:v>0.98703703703703705</c:v>
                </c:pt>
                <c:pt idx="34">
                  <c:v>0.98420074349442377</c:v>
                </c:pt>
                <c:pt idx="35">
                  <c:v>0.97943037974683544</c:v>
                </c:pt>
                <c:pt idx="36">
                  <c:v>0.98892988929889303</c:v>
                </c:pt>
                <c:pt idx="37">
                  <c:v>0.9906666666666667</c:v>
                </c:pt>
                <c:pt idx="38">
                  <c:v>0.99329421626152559</c:v>
                </c:pt>
                <c:pt idx="39">
                  <c:v>0.991578947368421</c:v>
                </c:pt>
                <c:pt idx="40">
                  <c:v>0.98171846435100552</c:v>
                </c:pt>
                <c:pt idx="41">
                  <c:v>0.97900466562985999</c:v>
                </c:pt>
                <c:pt idx="42">
                  <c:v>0.99091826437941477</c:v>
                </c:pt>
                <c:pt idx="43">
                  <c:v>0.98388829215896889</c:v>
                </c:pt>
                <c:pt idx="44">
                  <c:v>0.99312714776632305</c:v>
                </c:pt>
                <c:pt idx="45">
                  <c:v>0.98475967174677603</c:v>
                </c:pt>
                <c:pt idx="46">
                  <c:v>0.98963730569948183</c:v>
                </c:pt>
                <c:pt idx="47">
                  <c:v>0.99176954732510292</c:v>
                </c:pt>
                <c:pt idx="48">
                  <c:v>0.9732620320855615</c:v>
                </c:pt>
                <c:pt idx="49">
                  <c:v>0.99027237354085607</c:v>
                </c:pt>
                <c:pt idx="50">
                  <c:v>0.9924050632911392</c:v>
                </c:pt>
                <c:pt idx="51">
                  <c:v>0.98648648648648651</c:v>
                </c:pt>
                <c:pt idx="52">
                  <c:v>0.99375000000000002</c:v>
                </c:pt>
                <c:pt idx="53">
                  <c:v>0.99105145413870244</c:v>
                </c:pt>
                <c:pt idx="54">
                  <c:v>0.98929336188436834</c:v>
                </c:pt>
                <c:pt idx="55">
                  <c:v>0.96603773584905661</c:v>
                </c:pt>
                <c:pt idx="56">
                  <c:v>0.98926654740608233</c:v>
                </c:pt>
                <c:pt idx="57">
                  <c:v>1.0057803468208093</c:v>
                </c:pt>
                <c:pt idx="58">
                  <c:v>0.98724082934609247</c:v>
                </c:pt>
                <c:pt idx="59">
                  <c:v>0.98633257403189067</c:v>
                </c:pt>
                <c:pt idx="60">
                  <c:v>0.98596938775510201</c:v>
                </c:pt>
                <c:pt idx="61">
                  <c:v>0.98137802607076352</c:v>
                </c:pt>
                <c:pt idx="62">
                  <c:v>0.99240986717267554</c:v>
                </c:pt>
                <c:pt idx="63">
                  <c:v>0.99236641221374045</c:v>
                </c:pt>
                <c:pt idx="64">
                  <c:v>0.98962655601659755</c:v>
                </c:pt>
                <c:pt idx="65">
                  <c:v>0.9908675799086758</c:v>
                </c:pt>
                <c:pt idx="66">
                  <c:v>0.98694029850746268</c:v>
                </c:pt>
                <c:pt idx="67">
                  <c:v>0.9887640449438202</c:v>
                </c:pt>
                <c:pt idx="68">
                  <c:v>0.97719498289623719</c:v>
                </c:pt>
                <c:pt idx="69">
                  <c:v>0.98671096345514953</c:v>
                </c:pt>
                <c:pt idx="70">
                  <c:v>0.98384728340675476</c:v>
                </c:pt>
                <c:pt idx="71">
                  <c:v>0.99401197604790414</c:v>
                </c:pt>
                <c:pt idx="72">
                  <c:v>0.98157894736842111</c:v>
                </c:pt>
                <c:pt idx="73">
                  <c:v>0.97992700729927007</c:v>
                </c:pt>
                <c:pt idx="74">
                  <c:v>0.98409090909090913</c:v>
                </c:pt>
                <c:pt idx="75">
                  <c:v>0.9948347107438017</c:v>
                </c:pt>
                <c:pt idx="76">
                  <c:v>0.98964803312629401</c:v>
                </c:pt>
                <c:pt idx="77">
                  <c:v>0.98847926267281105</c:v>
                </c:pt>
                <c:pt idx="78">
                  <c:v>0.99498327759197325</c:v>
                </c:pt>
                <c:pt idx="79">
                  <c:v>0.98750000000000004</c:v>
                </c:pt>
                <c:pt idx="80">
                  <c:v>0.98404255319148937</c:v>
                </c:pt>
                <c:pt idx="81">
                  <c:v>0.97560975609756095</c:v>
                </c:pt>
                <c:pt idx="82">
                  <c:v>0.98708010335917318</c:v>
                </c:pt>
                <c:pt idx="83">
                  <c:v>0.9868852459016394</c:v>
                </c:pt>
                <c:pt idx="84">
                  <c:v>0.98717948717948723</c:v>
                </c:pt>
                <c:pt idx="85">
                  <c:v>0.99013157894736847</c:v>
                </c:pt>
                <c:pt idx="86">
                  <c:v>0.9839486356340289</c:v>
                </c:pt>
                <c:pt idx="87">
                  <c:v>0.98211829436038511</c:v>
                </c:pt>
                <c:pt idx="88">
                  <c:v>0.96969696969696972</c:v>
                </c:pt>
                <c:pt idx="89">
                  <c:v>0.98457888493475687</c:v>
                </c:pt>
                <c:pt idx="90">
                  <c:v>0.98762376237623761</c:v>
                </c:pt>
                <c:pt idx="91">
                  <c:v>0.99289520426287747</c:v>
                </c:pt>
                <c:pt idx="92">
                  <c:v>0.98666666666666669</c:v>
                </c:pt>
                <c:pt idx="93">
                  <c:v>0.96875</c:v>
                </c:pt>
                <c:pt idx="94">
                  <c:v>0.99489795918367352</c:v>
                </c:pt>
                <c:pt idx="95">
                  <c:v>0.99388379204892963</c:v>
                </c:pt>
                <c:pt idx="96">
                  <c:v>1</c:v>
                </c:pt>
                <c:pt idx="97">
                  <c:v>0.98113207547169812</c:v>
                </c:pt>
                <c:pt idx="98">
                  <c:v>0.95348837209302328</c:v>
                </c:pt>
                <c:pt idx="99">
                  <c:v>0.98187808896210871</c:v>
                </c:pt>
                <c:pt idx="100">
                  <c:v>0.98447204968944102</c:v>
                </c:pt>
                <c:pt idx="101">
                  <c:v>0.98936170212765961</c:v>
                </c:pt>
                <c:pt idx="102">
                  <c:v>0.97634408602150535</c:v>
                </c:pt>
                <c:pt idx="103">
                  <c:v>0.99266503667481665</c:v>
                </c:pt>
                <c:pt idx="104">
                  <c:v>0.99180327868852458</c:v>
                </c:pt>
                <c:pt idx="105">
                  <c:v>0.99295774647887325</c:v>
                </c:pt>
                <c:pt idx="106">
                  <c:v>0.99062499999999998</c:v>
                </c:pt>
                <c:pt idx="107">
                  <c:v>0.98574821852731587</c:v>
                </c:pt>
                <c:pt idx="108">
                  <c:v>0.99090909090909096</c:v>
                </c:pt>
                <c:pt idx="109">
                  <c:v>0.97416974169741699</c:v>
                </c:pt>
                <c:pt idx="110">
                  <c:v>0.99408284023668636</c:v>
                </c:pt>
                <c:pt idx="111">
                  <c:v>0.97379912663755464</c:v>
                </c:pt>
                <c:pt idx="112">
                  <c:v>0.9786324786324786</c:v>
                </c:pt>
                <c:pt idx="113">
                  <c:v>0.97885835095137419</c:v>
                </c:pt>
                <c:pt idx="114">
                  <c:v>0.98443579766536971</c:v>
                </c:pt>
                <c:pt idx="115">
                  <c:v>0.97482014388489213</c:v>
                </c:pt>
                <c:pt idx="116">
                  <c:v>0.98187311178247738</c:v>
                </c:pt>
                <c:pt idx="117">
                  <c:v>0.99082568807339455</c:v>
                </c:pt>
                <c:pt idx="118">
                  <c:v>0.96677740863787376</c:v>
                </c:pt>
                <c:pt idx="119">
                  <c:v>0.98757763975155277</c:v>
                </c:pt>
                <c:pt idx="120">
                  <c:v>0.98518518518518516</c:v>
                </c:pt>
                <c:pt idx="121">
                  <c:v>0.98275862068965514</c:v>
                </c:pt>
                <c:pt idx="122">
                  <c:v>0.99272727272727268</c:v>
                </c:pt>
                <c:pt idx="123">
                  <c:v>0.98857142857142855</c:v>
                </c:pt>
                <c:pt idx="124">
                  <c:v>0.97448979591836737</c:v>
                </c:pt>
                <c:pt idx="125">
                  <c:v>0.97346938775510206</c:v>
                </c:pt>
                <c:pt idx="126">
                  <c:v>0.9916666666666667</c:v>
                </c:pt>
                <c:pt idx="127">
                  <c:v>0.99497487437185927</c:v>
                </c:pt>
                <c:pt idx="128">
                  <c:v>0.98187311178247738</c:v>
                </c:pt>
                <c:pt idx="129">
                  <c:v>0.97727272727272729</c:v>
                </c:pt>
                <c:pt idx="130">
                  <c:v>0.96120689655172409</c:v>
                </c:pt>
                <c:pt idx="131">
                  <c:v>1.0152671755725191</c:v>
                </c:pt>
                <c:pt idx="132">
                  <c:v>0.976303317535545</c:v>
                </c:pt>
                <c:pt idx="133">
                  <c:v>0.9932432432432432</c:v>
                </c:pt>
                <c:pt idx="134">
                  <c:v>0.99176954732510292</c:v>
                </c:pt>
                <c:pt idx="135">
                  <c:v>0.96610169491525422</c:v>
                </c:pt>
                <c:pt idx="136">
                  <c:v>0.98148148148148151</c:v>
                </c:pt>
                <c:pt idx="137">
                  <c:v>0.98936170212765961</c:v>
                </c:pt>
                <c:pt idx="138">
                  <c:v>0.98340248962655596</c:v>
                </c:pt>
                <c:pt idx="139">
                  <c:v>0.93333333333333335</c:v>
                </c:pt>
                <c:pt idx="140">
                  <c:v>1</c:v>
                </c:pt>
                <c:pt idx="141">
                  <c:v>0.98048780487804876</c:v>
                </c:pt>
                <c:pt idx="142">
                  <c:v>0.9744408945686901</c:v>
                </c:pt>
                <c:pt idx="143">
                  <c:v>0.95205479452054798</c:v>
                </c:pt>
                <c:pt idx="144">
                  <c:v>0.99082568807339455</c:v>
                </c:pt>
                <c:pt idx="145">
                  <c:v>0.96212121212121215</c:v>
                </c:pt>
                <c:pt idx="146">
                  <c:v>0.98395721925133695</c:v>
                </c:pt>
                <c:pt idx="147">
                  <c:v>1</c:v>
                </c:pt>
                <c:pt idx="148">
                  <c:v>0.98378378378378384</c:v>
                </c:pt>
                <c:pt idx="149">
                  <c:v>0.96995708154506433</c:v>
                </c:pt>
                <c:pt idx="150">
                  <c:v>1</c:v>
                </c:pt>
                <c:pt idx="151">
                  <c:v>1</c:v>
                </c:pt>
                <c:pt idx="152">
                  <c:v>0.95035460992907805</c:v>
                </c:pt>
                <c:pt idx="153">
                  <c:v>1</c:v>
                </c:pt>
                <c:pt idx="154">
                  <c:v>0.97202797202797198</c:v>
                </c:pt>
                <c:pt idx="155">
                  <c:v>0.98765432098765427</c:v>
                </c:pt>
                <c:pt idx="156">
                  <c:v>0.8666666666666667</c:v>
                </c:pt>
                <c:pt idx="157">
                  <c:v>0.99342105263157898</c:v>
                </c:pt>
                <c:pt idx="158">
                  <c:v>0.95061728395061729</c:v>
                </c:pt>
              </c:numCache>
            </c:numRef>
          </c:val>
          <c:smooth val="0"/>
        </c:ser>
        <c:ser>
          <c:idx val="2"/>
          <c:order val="2"/>
          <c:tx>
            <c:strRef>
              <c:f>'3 - LG'!$AN$4</c:f>
              <c:strCache>
                <c:ptCount val="1"/>
                <c:pt idx="0">
                  <c:v>AG absentee dropoff</c:v>
                </c:pt>
              </c:strCache>
            </c:strRef>
          </c:tx>
          <c:spPr>
            <a:ln w="28575" cap="rnd">
              <a:solidFill>
                <a:schemeClr val="accent3"/>
              </a:solidFill>
              <a:round/>
            </a:ln>
            <a:effectLst/>
          </c:spPr>
          <c:marker>
            <c:symbol val="none"/>
          </c:marker>
          <c:cat>
            <c:strRef>
              <c:f>'3 - LG'!$A$5:$A$163</c:f>
              <c:strCache>
                <c:ptCount val="159"/>
                <c:pt idx="0">
                  <c:v>Fulton</c:v>
                </c:pt>
                <c:pt idx="1">
                  <c:v>Gwinnett</c:v>
                </c:pt>
                <c:pt idx="2">
                  <c:v>DeKalb</c:v>
                </c:pt>
                <c:pt idx="3">
                  <c:v>Cobb</c:v>
                </c:pt>
                <c:pt idx="4">
                  <c:v>Chatham</c:v>
                </c:pt>
                <c:pt idx="5">
                  <c:v>Clayton</c:v>
                </c:pt>
                <c:pt idx="6">
                  <c:v>Cherokee</c:v>
                </c:pt>
                <c:pt idx="7">
                  <c:v>Henry</c:v>
                </c:pt>
                <c:pt idx="8">
                  <c:v>Forsyth</c:v>
                </c:pt>
                <c:pt idx="9">
                  <c:v>Richmond</c:v>
                </c:pt>
                <c:pt idx="10">
                  <c:v>Hall</c:v>
                </c:pt>
                <c:pt idx="11">
                  <c:v>Muscogee</c:v>
                </c:pt>
                <c:pt idx="12">
                  <c:v>Bibb</c:v>
                </c:pt>
                <c:pt idx="13">
                  <c:v>Paulding</c:v>
                </c:pt>
                <c:pt idx="14">
                  <c:v>Columbia</c:v>
                </c:pt>
                <c:pt idx="15">
                  <c:v>Houston</c:v>
                </c:pt>
                <c:pt idx="16">
                  <c:v>Coweta</c:v>
                </c:pt>
                <c:pt idx="17">
                  <c:v>Douglas</c:v>
                </c:pt>
                <c:pt idx="18">
                  <c:v>Fayette</c:v>
                </c:pt>
                <c:pt idx="19">
                  <c:v>Carroll</c:v>
                </c:pt>
                <c:pt idx="20">
                  <c:v>Clarke</c:v>
                </c:pt>
                <c:pt idx="21">
                  <c:v>Newton</c:v>
                </c:pt>
                <c:pt idx="22">
                  <c:v>Lowndes</c:v>
                </c:pt>
                <c:pt idx="23">
                  <c:v>Bartow</c:v>
                </c:pt>
                <c:pt idx="24">
                  <c:v>Walton</c:v>
                </c:pt>
                <c:pt idx="25">
                  <c:v>Rockdale</c:v>
                </c:pt>
                <c:pt idx="26">
                  <c:v>Dougherty</c:v>
                </c:pt>
                <c:pt idx="27">
                  <c:v>Glynn</c:v>
                </c:pt>
                <c:pt idx="28">
                  <c:v>Floyd</c:v>
                </c:pt>
                <c:pt idx="29">
                  <c:v>Barrow</c:v>
                </c:pt>
                <c:pt idx="30">
                  <c:v>Whitfield</c:v>
                </c:pt>
                <c:pt idx="31">
                  <c:v>Jackson</c:v>
                </c:pt>
                <c:pt idx="32">
                  <c:v>Spalding</c:v>
                </c:pt>
                <c:pt idx="33">
                  <c:v>Catoosa</c:v>
                </c:pt>
                <c:pt idx="34">
                  <c:v>Bulloch</c:v>
                </c:pt>
                <c:pt idx="35">
                  <c:v>Troup</c:v>
                </c:pt>
                <c:pt idx="36">
                  <c:v>Walker</c:v>
                </c:pt>
                <c:pt idx="37">
                  <c:v>Effingham</c:v>
                </c:pt>
                <c:pt idx="38">
                  <c:v>Camden</c:v>
                </c:pt>
                <c:pt idx="39">
                  <c:v>Liberty</c:v>
                </c:pt>
                <c:pt idx="40">
                  <c:v>Gordon</c:v>
                </c:pt>
                <c:pt idx="41">
                  <c:v>Laurens</c:v>
                </c:pt>
                <c:pt idx="42">
                  <c:v>Thomas</c:v>
                </c:pt>
                <c:pt idx="43">
                  <c:v>Oconee</c:v>
                </c:pt>
                <c:pt idx="44">
                  <c:v>Bryan</c:v>
                </c:pt>
                <c:pt idx="45">
                  <c:v>Habersham</c:v>
                </c:pt>
                <c:pt idx="46">
                  <c:v>Baldwin</c:v>
                </c:pt>
                <c:pt idx="47">
                  <c:v>Harris</c:v>
                </c:pt>
                <c:pt idx="48">
                  <c:v>Tift</c:v>
                </c:pt>
                <c:pt idx="49">
                  <c:v>Colquitt</c:v>
                </c:pt>
                <c:pt idx="50">
                  <c:v>Coffee</c:v>
                </c:pt>
                <c:pt idx="51">
                  <c:v>Pickens</c:v>
                </c:pt>
                <c:pt idx="52">
                  <c:v>Lee</c:v>
                </c:pt>
                <c:pt idx="53">
                  <c:v>Polk</c:v>
                </c:pt>
                <c:pt idx="54">
                  <c:v>Lumpkin</c:v>
                </c:pt>
                <c:pt idx="55">
                  <c:v>Murray</c:v>
                </c:pt>
                <c:pt idx="56">
                  <c:v>Gilmer</c:v>
                </c:pt>
                <c:pt idx="57">
                  <c:v>Monroe</c:v>
                </c:pt>
                <c:pt idx="58">
                  <c:v>Ware</c:v>
                </c:pt>
                <c:pt idx="59">
                  <c:v>Dawson</c:v>
                </c:pt>
                <c:pt idx="60">
                  <c:v>Jones</c:v>
                </c:pt>
                <c:pt idx="61">
                  <c:v>White</c:v>
                </c:pt>
                <c:pt idx="62">
                  <c:v>Madison</c:v>
                </c:pt>
                <c:pt idx="63">
                  <c:v>Haralson</c:v>
                </c:pt>
                <c:pt idx="64">
                  <c:v>Union</c:v>
                </c:pt>
                <c:pt idx="65">
                  <c:v>Fannin</c:v>
                </c:pt>
                <c:pt idx="66">
                  <c:v>Stephens</c:v>
                </c:pt>
                <c:pt idx="67">
                  <c:v>Peach</c:v>
                </c:pt>
                <c:pt idx="68">
                  <c:v>Sumter</c:v>
                </c:pt>
                <c:pt idx="69">
                  <c:v>Upson</c:v>
                </c:pt>
                <c:pt idx="70">
                  <c:v>Toombs</c:v>
                </c:pt>
                <c:pt idx="71">
                  <c:v>Wayne</c:v>
                </c:pt>
                <c:pt idx="72">
                  <c:v>Butts</c:v>
                </c:pt>
                <c:pt idx="73">
                  <c:v>Decatur</c:v>
                </c:pt>
                <c:pt idx="74">
                  <c:v>Hart</c:v>
                </c:pt>
                <c:pt idx="75">
                  <c:v>Burke</c:v>
                </c:pt>
                <c:pt idx="76">
                  <c:v>Meriwether</c:v>
                </c:pt>
                <c:pt idx="77">
                  <c:v>McDuffie</c:v>
                </c:pt>
                <c:pt idx="78">
                  <c:v>Putnam</c:v>
                </c:pt>
                <c:pt idx="79">
                  <c:v>Grady</c:v>
                </c:pt>
                <c:pt idx="80">
                  <c:v>Mitchell</c:v>
                </c:pt>
                <c:pt idx="81">
                  <c:v>Morgan</c:v>
                </c:pt>
                <c:pt idx="82">
                  <c:v>Franklin</c:v>
                </c:pt>
                <c:pt idx="83">
                  <c:v>Worth</c:v>
                </c:pt>
                <c:pt idx="84">
                  <c:v>Emanuel</c:v>
                </c:pt>
                <c:pt idx="85">
                  <c:v>Pike</c:v>
                </c:pt>
                <c:pt idx="86">
                  <c:v>Greene</c:v>
                </c:pt>
                <c:pt idx="87">
                  <c:v>Washington</c:v>
                </c:pt>
                <c:pt idx="88">
                  <c:v>Crisp</c:v>
                </c:pt>
                <c:pt idx="89">
                  <c:v>Rabun</c:v>
                </c:pt>
                <c:pt idx="90">
                  <c:v>Lamar</c:v>
                </c:pt>
                <c:pt idx="91">
                  <c:v>Elbert</c:v>
                </c:pt>
                <c:pt idx="92">
                  <c:v>Chattooga</c:v>
                </c:pt>
                <c:pt idx="93">
                  <c:v>Dodge</c:v>
                </c:pt>
                <c:pt idx="94">
                  <c:v>Tattnall</c:v>
                </c:pt>
                <c:pt idx="95">
                  <c:v>Pierce</c:v>
                </c:pt>
                <c:pt idx="96">
                  <c:v>Banks</c:v>
                </c:pt>
                <c:pt idx="97">
                  <c:v>Appling</c:v>
                </c:pt>
                <c:pt idx="98">
                  <c:v>Dade</c:v>
                </c:pt>
                <c:pt idx="99">
                  <c:v>Jefferson</c:v>
                </c:pt>
                <c:pt idx="100">
                  <c:v>Berrien</c:v>
                </c:pt>
                <c:pt idx="101">
                  <c:v>Brantley</c:v>
                </c:pt>
                <c:pt idx="102">
                  <c:v>Brooks</c:v>
                </c:pt>
                <c:pt idx="103">
                  <c:v>Oglethorpe</c:v>
                </c:pt>
                <c:pt idx="104">
                  <c:v>Cook</c:v>
                </c:pt>
                <c:pt idx="105">
                  <c:v>Towns</c:v>
                </c:pt>
                <c:pt idx="106">
                  <c:v>Ben Hill</c:v>
                </c:pt>
                <c:pt idx="107">
                  <c:v>Jasper</c:v>
                </c:pt>
                <c:pt idx="108">
                  <c:v>McIntosh</c:v>
                </c:pt>
                <c:pt idx="109">
                  <c:v>Screven</c:v>
                </c:pt>
                <c:pt idx="110">
                  <c:v>Long</c:v>
                </c:pt>
                <c:pt idx="111">
                  <c:v>Jeff Davis</c:v>
                </c:pt>
                <c:pt idx="112">
                  <c:v>Crawford</c:v>
                </c:pt>
                <c:pt idx="113">
                  <c:v>Early</c:v>
                </c:pt>
                <c:pt idx="114">
                  <c:v>Bleckley</c:v>
                </c:pt>
                <c:pt idx="115">
                  <c:v>Heard</c:v>
                </c:pt>
                <c:pt idx="116">
                  <c:v>Macon</c:v>
                </c:pt>
                <c:pt idx="117">
                  <c:v>Terrell</c:v>
                </c:pt>
                <c:pt idx="118">
                  <c:v>Wilkes</c:v>
                </c:pt>
                <c:pt idx="119">
                  <c:v>Charlton</c:v>
                </c:pt>
                <c:pt idx="120">
                  <c:v>Wilkinson</c:v>
                </c:pt>
                <c:pt idx="121">
                  <c:v>Bacon</c:v>
                </c:pt>
                <c:pt idx="122">
                  <c:v>Twiggs</c:v>
                </c:pt>
                <c:pt idx="123">
                  <c:v>Lincoln</c:v>
                </c:pt>
                <c:pt idx="124">
                  <c:v>Dooly</c:v>
                </c:pt>
                <c:pt idx="125">
                  <c:v>Hancock</c:v>
                </c:pt>
                <c:pt idx="126">
                  <c:v>Candler</c:v>
                </c:pt>
                <c:pt idx="127">
                  <c:v>Evans</c:v>
                </c:pt>
                <c:pt idx="128">
                  <c:v>Telfair</c:v>
                </c:pt>
                <c:pt idx="129">
                  <c:v>Seminole</c:v>
                </c:pt>
                <c:pt idx="130">
                  <c:v>Pulaski</c:v>
                </c:pt>
                <c:pt idx="131">
                  <c:v>Irwin</c:v>
                </c:pt>
                <c:pt idx="132">
                  <c:v>Montgomery</c:v>
                </c:pt>
                <c:pt idx="133">
                  <c:v>Turner</c:v>
                </c:pt>
                <c:pt idx="134">
                  <c:v>Taylor</c:v>
                </c:pt>
                <c:pt idx="135">
                  <c:v>Johnson</c:v>
                </c:pt>
                <c:pt idx="136">
                  <c:v>Lanier</c:v>
                </c:pt>
                <c:pt idx="137">
                  <c:v>Jenkins</c:v>
                </c:pt>
                <c:pt idx="138">
                  <c:v>Marion</c:v>
                </c:pt>
                <c:pt idx="139">
                  <c:v>Talbot</c:v>
                </c:pt>
                <c:pt idx="140">
                  <c:v>Atkinson</c:v>
                </c:pt>
                <c:pt idx="141">
                  <c:v>Wilcox</c:v>
                </c:pt>
                <c:pt idx="142">
                  <c:v>Randolph</c:v>
                </c:pt>
                <c:pt idx="143">
                  <c:v>Treutlen</c:v>
                </c:pt>
                <c:pt idx="144">
                  <c:v>Clinch</c:v>
                </c:pt>
                <c:pt idx="145">
                  <c:v>Miller</c:v>
                </c:pt>
                <c:pt idx="146">
                  <c:v>Warren</c:v>
                </c:pt>
                <c:pt idx="147">
                  <c:v>Chattahoochee</c:v>
                </c:pt>
                <c:pt idx="148">
                  <c:v>Calhoun</c:v>
                </c:pt>
                <c:pt idx="149">
                  <c:v>Stewart</c:v>
                </c:pt>
                <c:pt idx="150">
                  <c:v>Wheeler</c:v>
                </c:pt>
                <c:pt idx="151">
                  <c:v>Schley</c:v>
                </c:pt>
                <c:pt idx="152">
                  <c:v>Baker</c:v>
                </c:pt>
                <c:pt idx="153">
                  <c:v>Echols</c:v>
                </c:pt>
                <c:pt idx="154">
                  <c:v>Clay</c:v>
                </c:pt>
                <c:pt idx="155">
                  <c:v>Glascock</c:v>
                </c:pt>
                <c:pt idx="156">
                  <c:v>Quitman</c:v>
                </c:pt>
                <c:pt idx="157">
                  <c:v>Webster</c:v>
                </c:pt>
                <c:pt idx="158">
                  <c:v>Taliaferro</c:v>
                </c:pt>
              </c:strCache>
            </c:strRef>
          </c:cat>
          <c:val>
            <c:numRef>
              <c:f>'3 - LG'!$AN$5:$AN$163</c:f>
              <c:numCache>
                <c:formatCode>0.0%</c:formatCode>
                <c:ptCount val="159"/>
                <c:pt idx="0">
                  <c:v>0.9773007510368793</c:v>
                </c:pt>
                <c:pt idx="1">
                  <c:v>0.97994803157327059</c:v>
                </c:pt>
                <c:pt idx="2">
                  <c:v>0.97900569337128918</c:v>
                </c:pt>
                <c:pt idx="3">
                  <c:v>0.98575344581290303</c:v>
                </c:pt>
                <c:pt idx="4">
                  <c:v>0.98478225675894449</c:v>
                </c:pt>
                <c:pt idx="5">
                  <c:v>0.98152898922524368</c:v>
                </c:pt>
                <c:pt idx="6">
                  <c:v>0.98908132530120485</c:v>
                </c:pt>
                <c:pt idx="7">
                  <c:v>0.98459075445267163</c:v>
                </c:pt>
                <c:pt idx="8">
                  <c:v>0.98373983739837401</c:v>
                </c:pt>
                <c:pt idx="9">
                  <c:v>0.97892359804290552</c:v>
                </c:pt>
                <c:pt idx="10">
                  <c:v>0.98997995991983967</c:v>
                </c:pt>
                <c:pt idx="11">
                  <c:v>0.98801447308909995</c:v>
                </c:pt>
                <c:pt idx="12">
                  <c:v>0.98946424568482405</c:v>
                </c:pt>
                <c:pt idx="13">
                  <c:v>0.98578772301179318</c:v>
                </c:pt>
                <c:pt idx="14">
                  <c:v>0.98637602179836514</c:v>
                </c:pt>
                <c:pt idx="15">
                  <c:v>0.98307210031347958</c:v>
                </c:pt>
                <c:pt idx="16">
                  <c:v>0.98933143669985779</c:v>
                </c:pt>
                <c:pt idx="17">
                  <c:v>0.98731828023507573</c:v>
                </c:pt>
                <c:pt idx="18">
                  <c:v>0.97997733282961841</c:v>
                </c:pt>
                <c:pt idx="19">
                  <c:v>0.98880105401844531</c:v>
                </c:pt>
                <c:pt idx="20">
                  <c:v>0.98444738583719393</c:v>
                </c:pt>
                <c:pt idx="21">
                  <c:v>0.98720292504570384</c:v>
                </c:pt>
                <c:pt idx="22">
                  <c:v>0.98412698412698407</c:v>
                </c:pt>
                <c:pt idx="23">
                  <c:v>0.98915816326530615</c:v>
                </c:pt>
                <c:pt idx="24">
                  <c:v>0.98812888637648388</c:v>
                </c:pt>
                <c:pt idx="25">
                  <c:v>0.98327037236913117</c:v>
                </c:pt>
                <c:pt idx="26">
                  <c:v>0.98302469135802473</c:v>
                </c:pt>
                <c:pt idx="27">
                  <c:v>0.99006622516556286</c:v>
                </c:pt>
                <c:pt idx="28">
                  <c:v>0.98650793650793656</c:v>
                </c:pt>
                <c:pt idx="29">
                  <c:v>0.98416468725257322</c:v>
                </c:pt>
                <c:pt idx="30">
                  <c:v>0.98230088495575218</c:v>
                </c:pt>
                <c:pt idx="31">
                  <c:v>0.98724239450441609</c:v>
                </c:pt>
                <c:pt idx="32">
                  <c:v>0.97817614964925959</c:v>
                </c:pt>
                <c:pt idx="33">
                  <c:v>0.97962962962962963</c:v>
                </c:pt>
                <c:pt idx="34">
                  <c:v>0.97862453531598514</c:v>
                </c:pt>
                <c:pt idx="35">
                  <c:v>0.98259493670886078</c:v>
                </c:pt>
                <c:pt idx="36">
                  <c:v>0.98400984009840098</c:v>
                </c:pt>
                <c:pt idx="37">
                  <c:v>0.98266666666666669</c:v>
                </c:pt>
                <c:pt idx="38">
                  <c:v>0.98910310142497904</c:v>
                </c:pt>
                <c:pt idx="39">
                  <c:v>0.9905263157894737</c:v>
                </c:pt>
                <c:pt idx="40">
                  <c:v>0.97440585009140768</c:v>
                </c:pt>
                <c:pt idx="41">
                  <c:v>0.97900466562985999</c:v>
                </c:pt>
                <c:pt idx="42">
                  <c:v>0.98284561049445007</c:v>
                </c:pt>
                <c:pt idx="43">
                  <c:v>0.98711063372717511</c:v>
                </c:pt>
                <c:pt idx="44">
                  <c:v>0.98281786941580751</c:v>
                </c:pt>
                <c:pt idx="45">
                  <c:v>0.98475967174677603</c:v>
                </c:pt>
                <c:pt idx="46">
                  <c:v>0.98704663212435229</c:v>
                </c:pt>
                <c:pt idx="47">
                  <c:v>0.98765432098765427</c:v>
                </c:pt>
                <c:pt idx="48">
                  <c:v>0.97147950089126556</c:v>
                </c:pt>
                <c:pt idx="49">
                  <c:v>0.98638132295719849</c:v>
                </c:pt>
                <c:pt idx="50">
                  <c:v>0.98987341772151893</c:v>
                </c:pt>
                <c:pt idx="51">
                  <c:v>0.99099099099099097</c:v>
                </c:pt>
                <c:pt idx="52">
                  <c:v>0.98750000000000004</c:v>
                </c:pt>
                <c:pt idx="53">
                  <c:v>0.99105145413870244</c:v>
                </c:pt>
                <c:pt idx="54">
                  <c:v>0.99143468950749469</c:v>
                </c:pt>
                <c:pt idx="55">
                  <c:v>0.96981132075471699</c:v>
                </c:pt>
                <c:pt idx="56">
                  <c:v>0.99284436493738815</c:v>
                </c:pt>
                <c:pt idx="57">
                  <c:v>1</c:v>
                </c:pt>
                <c:pt idx="58">
                  <c:v>0.98724082934609247</c:v>
                </c:pt>
                <c:pt idx="59">
                  <c:v>0.99544419134396356</c:v>
                </c:pt>
                <c:pt idx="60">
                  <c:v>0.98852040816326525</c:v>
                </c:pt>
                <c:pt idx="61">
                  <c:v>0.994413407821229</c:v>
                </c:pt>
                <c:pt idx="62">
                  <c:v>0.98861480075901331</c:v>
                </c:pt>
                <c:pt idx="63">
                  <c:v>0.99236641221374045</c:v>
                </c:pt>
                <c:pt idx="64">
                  <c:v>0.98547717842323657</c:v>
                </c:pt>
                <c:pt idx="65">
                  <c:v>0.98934550989345504</c:v>
                </c:pt>
                <c:pt idx="66">
                  <c:v>0.98320895522388063</c:v>
                </c:pt>
                <c:pt idx="67">
                  <c:v>0.98426966292134832</c:v>
                </c:pt>
                <c:pt idx="68">
                  <c:v>0.97149372862029648</c:v>
                </c:pt>
                <c:pt idx="69">
                  <c:v>0.99169435215946844</c:v>
                </c:pt>
                <c:pt idx="70">
                  <c:v>0.97797356828193838</c:v>
                </c:pt>
                <c:pt idx="71">
                  <c:v>0.99401197604790414</c:v>
                </c:pt>
                <c:pt idx="72">
                  <c:v>0.98421052631578942</c:v>
                </c:pt>
                <c:pt idx="73">
                  <c:v>0.98357664233576647</c:v>
                </c:pt>
                <c:pt idx="74">
                  <c:v>0.9795454545454545</c:v>
                </c:pt>
                <c:pt idx="75">
                  <c:v>0.99173553719008267</c:v>
                </c:pt>
                <c:pt idx="76">
                  <c:v>0.98757763975155277</c:v>
                </c:pt>
                <c:pt idx="77">
                  <c:v>0.9838709677419355</c:v>
                </c:pt>
                <c:pt idx="78">
                  <c:v>0.99331103678929766</c:v>
                </c:pt>
                <c:pt idx="79">
                  <c:v>0.98</c:v>
                </c:pt>
                <c:pt idx="80">
                  <c:v>0.98936170212765961</c:v>
                </c:pt>
                <c:pt idx="81">
                  <c:v>0.97804878048780486</c:v>
                </c:pt>
                <c:pt idx="82">
                  <c:v>0.99224806201550386</c:v>
                </c:pt>
                <c:pt idx="83">
                  <c:v>0.98360655737704916</c:v>
                </c:pt>
                <c:pt idx="84">
                  <c:v>0.98974358974358978</c:v>
                </c:pt>
                <c:pt idx="85">
                  <c:v>0.99013157894736847</c:v>
                </c:pt>
                <c:pt idx="86">
                  <c:v>0.9823434991974318</c:v>
                </c:pt>
                <c:pt idx="87">
                  <c:v>0.96973865199449794</c:v>
                </c:pt>
                <c:pt idx="88">
                  <c:v>0.97245179063360887</c:v>
                </c:pt>
                <c:pt idx="89">
                  <c:v>0.97983392645314349</c:v>
                </c:pt>
                <c:pt idx="90">
                  <c:v>0.99009900990099009</c:v>
                </c:pt>
                <c:pt idx="91">
                  <c:v>0.99289520426287747</c:v>
                </c:pt>
                <c:pt idx="92">
                  <c:v>0.97333333333333338</c:v>
                </c:pt>
                <c:pt idx="93">
                  <c:v>0.9620535714285714</c:v>
                </c:pt>
                <c:pt idx="94">
                  <c:v>0.98724489795918369</c:v>
                </c:pt>
                <c:pt idx="95">
                  <c:v>1</c:v>
                </c:pt>
                <c:pt idx="96">
                  <c:v>0.99099099099099097</c:v>
                </c:pt>
                <c:pt idx="97">
                  <c:v>0.97924528301886793</c:v>
                </c:pt>
                <c:pt idx="98">
                  <c:v>0.95348837209302328</c:v>
                </c:pt>
                <c:pt idx="99">
                  <c:v>0.97693574958813834</c:v>
                </c:pt>
                <c:pt idx="100">
                  <c:v>0.98757763975155277</c:v>
                </c:pt>
                <c:pt idx="101">
                  <c:v>0.98404255319148937</c:v>
                </c:pt>
                <c:pt idx="102">
                  <c:v>0.98279569892473118</c:v>
                </c:pt>
                <c:pt idx="103">
                  <c:v>0.99022004889975546</c:v>
                </c:pt>
                <c:pt idx="104">
                  <c:v>0.99180327868852458</c:v>
                </c:pt>
                <c:pt idx="105">
                  <c:v>0.99295774647887325</c:v>
                </c:pt>
                <c:pt idx="106">
                  <c:v>0.97499999999999998</c:v>
                </c:pt>
                <c:pt idx="107">
                  <c:v>0.98574821852731587</c:v>
                </c:pt>
                <c:pt idx="108">
                  <c:v>0.98409090909090913</c:v>
                </c:pt>
                <c:pt idx="109">
                  <c:v>0.96309963099630991</c:v>
                </c:pt>
                <c:pt idx="110">
                  <c:v>0.98816568047337283</c:v>
                </c:pt>
                <c:pt idx="111">
                  <c:v>0.95633187772925765</c:v>
                </c:pt>
                <c:pt idx="112">
                  <c:v>0.98290598290598286</c:v>
                </c:pt>
                <c:pt idx="113">
                  <c:v>0.97040169133192389</c:v>
                </c:pt>
                <c:pt idx="114">
                  <c:v>0.98443579766536971</c:v>
                </c:pt>
                <c:pt idx="115">
                  <c:v>0.98201438848920863</c:v>
                </c:pt>
                <c:pt idx="116">
                  <c:v>0.98489425981873113</c:v>
                </c:pt>
                <c:pt idx="117">
                  <c:v>0.98470948012232418</c:v>
                </c:pt>
                <c:pt idx="118">
                  <c:v>0.9700996677740864</c:v>
                </c:pt>
                <c:pt idx="119">
                  <c:v>1</c:v>
                </c:pt>
                <c:pt idx="120">
                  <c:v>0.96296296296296291</c:v>
                </c:pt>
                <c:pt idx="121">
                  <c:v>0.98275862068965514</c:v>
                </c:pt>
                <c:pt idx="122">
                  <c:v>0.99272727272727268</c:v>
                </c:pt>
                <c:pt idx="123">
                  <c:v>0.98285714285714287</c:v>
                </c:pt>
                <c:pt idx="124">
                  <c:v>0.97448979591836737</c:v>
                </c:pt>
                <c:pt idx="125">
                  <c:v>0.95918367346938771</c:v>
                </c:pt>
                <c:pt idx="126">
                  <c:v>0.97499999999999998</c:v>
                </c:pt>
                <c:pt idx="127">
                  <c:v>0.99497487437185927</c:v>
                </c:pt>
                <c:pt idx="128">
                  <c:v>0.98489425981873113</c:v>
                </c:pt>
                <c:pt idx="129">
                  <c:v>0.98106060606060608</c:v>
                </c:pt>
                <c:pt idx="130">
                  <c:v>0.96551724137931039</c:v>
                </c:pt>
                <c:pt idx="131">
                  <c:v>1.0152671755725191</c:v>
                </c:pt>
                <c:pt idx="132">
                  <c:v>0.96208530805687209</c:v>
                </c:pt>
                <c:pt idx="133">
                  <c:v>1</c:v>
                </c:pt>
                <c:pt idx="134">
                  <c:v>0.98353909465020573</c:v>
                </c:pt>
                <c:pt idx="135">
                  <c:v>0.95338983050847459</c:v>
                </c:pt>
                <c:pt idx="136">
                  <c:v>0.97222222222222221</c:v>
                </c:pt>
                <c:pt idx="137">
                  <c:v>0.99468085106382975</c:v>
                </c:pt>
                <c:pt idx="138">
                  <c:v>0.99585062240663902</c:v>
                </c:pt>
                <c:pt idx="139">
                  <c:v>0.9263157894736842</c:v>
                </c:pt>
                <c:pt idx="140">
                  <c:v>1</c:v>
                </c:pt>
                <c:pt idx="141">
                  <c:v>0.96585365853658534</c:v>
                </c:pt>
                <c:pt idx="142">
                  <c:v>0.9744408945686901</c:v>
                </c:pt>
                <c:pt idx="143">
                  <c:v>0.95205479452054798</c:v>
                </c:pt>
                <c:pt idx="144">
                  <c:v>0.97247706422018354</c:v>
                </c:pt>
                <c:pt idx="145">
                  <c:v>0.96969696969696972</c:v>
                </c:pt>
                <c:pt idx="146">
                  <c:v>0.98930481283422456</c:v>
                </c:pt>
                <c:pt idx="147">
                  <c:v>1</c:v>
                </c:pt>
                <c:pt idx="148">
                  <c:v>0.98918918918918919</c:v>
                </c:pt>
                <c:pt idx="149">
                  <c:v>0.94420600858369097</c:v>
                </c:pt>
                <c:pt idx="150">
                  <c:v>1</c:v>
                </c:pt>
                <c:pt idx="151">
                  <c:v>1</c:v>
                </c:pt>
                <c:pt idx="152">
                  <c:v>0.94326241134751776</c:v>
                </c:pt>
                <c:pt idx="153">
                  <c:v>1</c:v>
                </c:pt>
                <c:pt idx="154">
                  <c:v>0.97902097902097907</c:v>
                </c:pt>
                <c:pt idx="155">
                  <c:v>0.97530864197530864</c:v>
                </c:pt>
                <c:pt idx="156">
                  <c:v>0.8833333333333333</c:v>
                </c:pt>
                <c:pt idx="157">
                  <c:v>0.98026315789473684</c:v>
                </c:pt>
                <c:pt idx="158">
                  <c:v>0.9320987654320988</c:v>
                </c:pt>
              </c:numCache>
            </c:numRef>
          </c:val>
          <c:smooth val="0"/>
        </c:ser>
        <c:ser>
          <c:idx val="3"/>
          <c:order val="3"/>
          <c:tx>
            <c:strRef>
              <c:f>'3 - LG'!$AO$4</c:f>
              <c:strCache>
                <c:ptCount val="1"/>
                <c:pt idx="0">
                  <c:v>Agr absentee dropoff</c:v>
                </c:pt>
              </c:strCache>
            </c:strRef>
          </c:tx>
          <c:spPr>
            <a:ln w="28575" cap="rnd">
              <a:solidFill>
                <a:schemeClr val="accent4"/>
              </a:solidFill>
              <a:round/>
            </a:ln>
            <a:effectLst/>
          </c:spPr>
          <c:marker>
            <c:symbol val="none"/>
          </c:marker>
          <c:cat>
            <c:strRef>
              <c:f>'3 - LG'!$A$5:$A$163</c:f>
              <c:strCache>
                <c:ptCount val="159"/>
                <c:pt idx="0">
                  <c:v>Fulton</c:v>
                </c:pt>
                <c:pt idx="1">
                  <c:v>Gwinnett</c:v>
                </c:pt>
                <c:pt idx="2">
                  <c:v>DeKalb</c:v>
                </c:pt>
                <c:pt idx="3">
                  <c:v>Cobb</c:v>
                </c:pt>
                <c:pt idx="4">
                  <c:v>Chatham</c:v>
                </c:pt>
                <c:pt idx="5">
                  <c:v>Clayton</c:v>
                </c:pt>
                <c:pt idx="6">
                  <c:v>Cherokee</c:v>
                </c:pt>
                <c:pt idx="7">
                  <c:v>Henry</c:v>
                </c:pt>
                <c:pt idx="8">
                  <c:v>Forsyth</c:v>
                </c:pt>
                <c:pt idx="9">
                  <c:v>Richmond</c:v>
                </c:pt>
                <c:pt idx="10">
                  <c:v>Hall</c:v>
                </c:pt>
                <c:pt idx="11">
                  <c:v>Muscogee</c:v>
                </c:pt>
                <c:pt idx="12">
                  <c:v>Bibb</c:v>
                </c:pt>
                <c:pt idx="13">
                  <c:v>Paulding</c:v>
                </c:pt>
                <c:pt idx="14">
                  <c:v>Columbia</c:v>
                </c:pt>
                <c:pt idx="15">
                  <c:v>Houston</c:v>
                </c:pt>
                <c:pt idx="16">
                  <c:v>Coweta</c:v>
                </c:pt>
                <c:pt idx="17">
                  <c:v>Douglas</c:v>
                </c:pt>
                <c:pt idx="18">
                  <c:v>Fayette</c:v>
                </c:pt>
                <c:pt idx="19">
                  <c:v>Carroll</c:v>
                </c:pt>
                <c:pt idx="20">
                  <c:v>Clarke</c:v>
                </c:pt>
                <c:pt idx="21">
                  <c:v>Newton</c:v>
                </c:pt>
                <c:pt idx="22">
                  <c:v>Lowndes</c:v>
                </c:pt>
                <c:pt idx="23">
                  <c:v>Bartow</c:v>
                </c:pt>
                <c:pt idx="24">
                  <c:v>Walton</c:v>
                </c:pt>
                <c:pt idx="25">
                  <c:v>Rockdale</c:v>
                </c:pt>
                <c:pt idx="26">
                  <c:v>Dougherty</c:v>
                </c:pt>
                <c:pt idx="27">
                  <c:v>Glynn</c:v>
                </c:pt>
                <c:pt idx="28">
                  <c:v>Floyd</c:v>
                </c:pt>
                <c:pt idx="29">
                  <c:v>Barrow</c:v>
                </c:pt>
                <c:pt idx="30">
                  <c:v>Whitfield</c:v>
                </c:pt>
                <c:pt idx="31">
                  <c:v>Jackson</c:v>
                </c:pt>
                <c:pt idx="32">
                  <c:v>Spalding</c:v>
                </c:pt>
                <c:pt idx="33">
                  <c:v>Catoosa</c:v>
                </c:pt>
                <c:pt idx="34">
                  <c:v>Bulloch</c:v>
                </c:pt>
                <c:pt idx="35">
                  <c:v>Troup</c:v>
                </c:pt>
                <c:pt idx="36">
                  <c:v>Walker</c:v>
                </c:pt>
                <c:pt idx="37">
                  <c:v>Effingham</c:v>
                </c:pt>
                <c:pt idx="38">
                  <c:v>Camden</c:v>
                </c:pt>
                <c:pt idx="39">
                  <c:v>Liberty</c:v>
                </c:pt>
                <c:pt idx="40">
                  <c:v>Gordon</c:v>
                </c:pt>
                <c:pt idx="41">
                  <c:v>Laurens</c:v>
                </c:pt>
                <c:pt idx="42">
                  <c:v>Thomas</c:v>
                </c:pt>
                <c:pt idx="43">
                  <c:v>Oconee</c:v>
                </c:pt>
                <c:pt idx="44">
                  <c:v>Bryan</c:v>
                </c:pt>
                <c:pt idx="45">
                  <c:v>Habersham</c:v>
                </c:pt>
                <c:pt idx="46">
                  <c:v>Baldwin</c:v>
                </c:pt>
                <c:pt idx="47">
                  <c:v>Harris</c:v>
                </c:pt>
                <c:pt idx="48">
                  <c:v>Tift</c:v>
                </c:pt>
                <c:pt idx="49">
                  <c:v>Colquitt</c:v>
                </c:pt>
                <c:pt idx="50">
                  <c:v>Coffee</c:v>
                </c:pt>
                <c:pt idx="51">
                  <c:v>Pickens</c:v>
                </c:pt>
                <c:pt idx="52">
                  <c:v>Lee</c:v>
                </c:pt>
                <c:pt idx="53">
                  <c:v>Polk</c:v>
                </c:pt>
                <c:pt idx="54">
                  <c:v>Lumpkin</c:v>
                </c:pt>
                <c:pt idx="55">
                  <c:v>Murray</c:v>
                </c:pt>
                <c:pt idx="56">
                  <c:v>Gilmer</c:v>
                </c:pt>
                <c:pt idx="57">
                  <c:v>Monroe</c:v>
                </c:pt>
                <c:pt idx="58">
                  <c:v>Ware</c:v>
                </c:pt>
                <c:pt idx="59">
                  <c:v>Dawson</c:v>
                </c:pt>
                <c:pt idx="60">
                  <c:v>Jones</c:v>
                </c:pt>
                <c:pt idx="61">
                  <c:v>White</c:v>
                </c:pt>
                <c:pt idx="62">
                  <c:v>Madison</c:v>
                </c:pt>
                <c:pt idx="63">
                  <c:v>Haralson</c:v>
                </c:pt>
                <c:pt idx="64">
                  <c:v>Union</c:v>
                </c:pt>
                <c:pt idx="65">
                  <c:v>Fannin</c:v>
                </c:pt>
                <c:pt idx="66">
                  <c:v>Stephens</c:v>
                </c:pt>
                <c:pt idx="67">
                  <c:v>Peach</c:v>
                </c:pt>
                <c:pt idx="68">
                  <c:v>Sumter</c:v>
                </c:pt>
                <c:pt idx="69">
                  <c:v>Upson</c:v>
                </c:pt>
                <c:pt idx="70">
                  <c:v>Toombs</c:v>
                </c:pt>
                <c:pt idx="71">
                  <c:v>Wayne</c:v>
                </c:pt>
                <c:pt idx="72">
                  <c:v>Butts</c:v>
                </c:pt>
                <c:pt idx="73">
                  <c:v>Decatur</c:v>
                </c:pt>
                <c:pt idx="74">
                  <c:v>Hart</c:v>
                </c:pt>
                <c:pt idx="75">
                  <c:v>Burke</c:v>
                </c:pt>
                <c:pt idx="76">
                  <c:v>Meriwether</c:v>
                </c:pt>
                <c:pt idx="77">
                  <c:v>McDuffie</c:v>
                </c:pt>
                <c:pt idx="78">
                  <c:v>Putnam</c:v>
                </c:pt>
                <c:pt idx="79">
                  <c:v>Grady</c:v>
                </c:pt>
                <c:pt idx="80">
                  <c:v>Mitchell</c:v>
                </c:pt>
                <c:pt idx="81">
                  <c:v>Morgan</c:v>
                </c:pt>
                <c:pt idx="82">
                  <c:v>Franklin</c:v>
                </c:pt>
                <c:pt idx="83">
                  <c:v>Worth</c:v>
                </c:pt>
                <c:pt idx="84">
                  <c:v>Emanuel</c:v>
                </c:pt>
                <c:pt idx="85">
                  <c:v>Pike</c:v>
                </c:pt>
                <c:pt idx="86">
                  <c:v>Greene</c:v>
                </c:pt>
                <c:pt idx="87">
                  <c:v>Washington</c:v>
                </c:pt>
                <c:pt idx="88">
                  <c:v>Crisp</c:v>
                </c:pt>
                <c:pt idx="89">
                  <c:v>Rabun</c:v>
                </c:pt>
                <c:pt idx="90">
                  <c:v>Lamar</c:v>
                </c:pt>
                <c:pt idx="91">
                  <c:v>Elbert</c:v>
                </c:pt>
                <c:pt idx="92">
                  <c:v>Chattooga</c:v>
                </c:pt>
                <c:pt idx="93">
                  <c:v>Dodge</c:v>
                </c:pt>
                <c:pt idx="94">
                  <c:v>Tattnall</c:v>
                </c:pt>
                <c:pt idx="95">
                  <c:v>Pierce</c:v>
                </c:pt>
                <c:pt idx="96">
                  <c:v>Banks</c:v>
                </c:pt>
                <c:pt idx="97">
                  <c:v>Appling</c:v>
                </c:pt>
                <c:pt idx="98">
                  <c:v>Dade</c:v>
                </c:pt>
                <c:pt idx="99">
                  <c:v>Jefferson</c:v>
                </c:pt>
                <c:pt idx="100">
                  <c:v>Berrien</c:v>
                </c:pt>
                <c:pt idx="101">
                  <c:v>Brantley</c:v>
                </c:pt>
                <c:pt idx="102">
                  <c:v>Brooks</c:v>
                </c:pt>
                <c:pt idx="103">
                  <c:v>Oglethorpe</c:v>
                </c:pt>
                <c:pt idx="104">
                  <c:v>Cook</c:v>
                </c:pt>
                <c:pt idx="105">
                  <c:v>Towns</c:v>
                </c:pt>
                <c:pt idx="106">
                  <c:v>Ben Hill</c:v>
                </c:pt>
                <c:pt idx="107">
                  <c:v>Jasper</c:v>
                </c:pt>
                <c:pt idx="108">
                  <c:v>McIntosh</c:v>
                </c:pt>
                <c:pt idx="109">
                  <c:v>Screven</c:v>
                </c:pt>
                <c:pt idx="110">
                  <c:v>Long</c:v>
                </c:pt>
                <c:pt idx="111">
                  <c:v>Jeff Davis</c:v>
                </c:pt>
                <c:pt idx="112">
                  <c:v>Crawford</c:v>
                </c:pt>
                <c:pt idx="113">
                  <c:v>Early</c:v>
                </c:pt>
                <c:pt idx="114">
                  <c:v>Bleckley</c:v>
                </c:pt>
                <c:pt idx="115">
                  <c:v>Heard</c:v>
                </c:pt>
                <c:pt idx="116">
                  <c:v>Macon</c:v>
                </c:pt>
                <c:pt idx="117">
                  <c:v>Terrell</c:v>
                </c:pt>
                <c:pt idx="118">
                  <c:v>Wilkes</c:v>
                </c:pt>
                <c:pt idx="119">
                  <c:v>Charlton</c:v>
                </c:pt>
                <c:pt idx="120">
                  <c:v>Wilkinson</c:v>
                </c:pt>
                <c:pt idx="121">
                  <c:v>Bacon</c:v>
                </c:pt>
                <c:pt idx="122">
                  <c:v>Twiggs</c:v>
                </c:pt>
                <c:pt idx="123">
                  <c:v>Lincoln</c:v>
                </c:pt>
                <c:pt idx="124">
                  <c:v>Dooly</c:v>
                </c:pt>
                <c:pt idx="125">
                  <c:v>Hancock</c:v>
                </c:pt>
                <c:pt idx="126">
                  <c:v>Candler</c:v>
                </c:pt>
                <c:pt idx="127">
                  <c:v>Evans</c:v>
                </c:pt>
                <c:pt idx="128">
                  <c:v>Telfair</c:v>
                </c:pt>
                <c:pt idx="129">
                  <c:v>Seminole</c:v>
                </c:pt>
                <c:pt idx="130">
                  <c:v>Pulaski</c:v>
                </c:pt>
                <c:pt idx="131">
                  <c:v>Irwin</c:v>
                </c:pt>
                <c:pt idx="132">
                  <c:v>Montgomery</c:v>
                </c:pt>
                <c:pt idx="133">
                  <c:v>Turner</c:v>
                </c:pt>
                <c:pt idx="134">
                  <c:v>Taylor</c:v>
                </c:pt>
                <c:pt idx="135">
                  <c:v>Johnson</c:v>
                </c:pt>
                <c:pt idx="136">
                  <c:v>Lanier</c:v>
                </c:pt>
                <c:pt idx="137">
                  <c:v>Jenkins</c:v>
                </c:pt>
                <c:pt idx="138">
                  <c:v>Marion</c:v>
                </c:pt>
                <c:pt idx="139">
                  <c:v>Talbot</c:v>
                </c:pt>
                <c:pt idx="140">
                  <c:v>Atkinson</c:v>
                </c:pt>
                <c:pt idx="141">
                  <c:v>Wilcox</c:v>
                </c:pt>
                <c:pt idx="142">
                  <c:v>Randolph</c:v>
                </c:pt>
                <c:pt idx="143">
                  <c:v>Treutlen</c:v>
                </c:pt>
                <c:pt idx="144">
                  <c:v>Clinch</c:v>
                </c:pt>
                <c:pt idx="145">
                  <c:v>Miller</c:v>
                </c:pt>
                <c:pt idx="146">
                  <c:v>Warren</c:v>
                </c:pt>
                <c:pt idx="147">
                  <c:v>Chattahoochee</c:v>
                </c:pt>
                <c:pt idx="148">
                  <c:v>Calhoun</c:v>
                </c:pt>
                <c:pt idx="149">
                  <c:v>Stewart</c:v>
                </c:pt>
                <c:pt idx="150">
                  <c:v>Wheeler</c:v>
                </c:pt>
                <c:pt idx="151">
                  <c:v>Schley</c:v>
                </c:pt>
                <c:pt idx="152">
                  <c:v>Baker</c:v>
                </c:pt>
                <c:pt idx="153">
                  <c:v>Echols</c:v>
                </c:pt>
                <c:pt idx="154">
                  <c:v>Clay</c:v>
                </c:pt>
                <c:pt idx="155">
                  <c:v>Glascock</c:v>
                </c:pt>
                <c:pt idx="156">
                  <c:v>Quitman</c:v>
                </c:pt>
                <c:pt idx="157">
                  <c:v>Webster</c:v>
                </c:pt>
                <c:pt idx="158">
                  <c:v>Taliaferro</c:v>
                </c:pt>
              </c:strCache>
            </c:strRef>
          </c:cat>
          <c:val>
            <c:numRef>
              <c:f>'3 - LG'!$AO$5:$AO$163</c:f>
              <c:numCache>
                <c:formatCode>0.0%</c:formatCode>
                <c:ptCount val="159"/>
                <c:pt idx="0">
                  <c:v>0.96782871875350296</c:v>
                </c:pt>
                <c:pt idx="1">
                  <c:v>0.98617443741726729</c:v>
                </c:pt>
                <c:pt idx="2">
                  <c:v>0.9732106547376983</c:v>
                </c:pt>
                <c:pt idx="3">
                  <c:v>0.98096598586927142</c:v>
                </c:pt>
                <c:pt idx="4">
                  <c:v>0.97927796665047762</c:v>
                </c:pt>
                <c:pt idx="5">
                  <c:v>0.9781084316743629</c:v>
                </c:pt>
                <c:pt idx="6">
                  <c:v>0.97891566265060237</c:v>
                </c:pt>
                <c:pt idx="7">
                  <c:v>0.97778667200320191</c:v>
                </c:pt>
                <c:pt idx="8">
                  <c:v>0.97809394760614277</c:v>
                </c:pt>
                <c:pt idx="9">
                  <c:v>0.9830636055701919</c:v>
                </c:pt>
                <c:pt idx="10">
                  <c:v>0.9848267964500429</c:v>
                </c:pt>
                <c:pt idx="11">
                  <c:v>0.98417005879692443</c:v>
                </c:pt>
                <c:pt idx="12">
                  <c:v>0.98229096615108724</c:v>
                </c:pt>
                <c:pt idx="13">
                  <c:v>0.98125188993045054</c:v>
                </c:pt>
                <c:pt idx="14">
                  <c:v>0.97786103542234337</c:v>
                </c:pt>
                <c:pt idx="15">
                  <c:v>0.97962382445141061</c:v>
                </c:pt>
                <c:pt idx="16">
                  <c:v>0.98577524893314372</c:v>
                </c:pt>
                <c:pt idx="17">
                  <c:v>0.98422517785338692</c:v>
                </c:pt>
                <c:pt idx="18">
                  <c:v>0.9780884019644881</c:v>
                </c:pt>
                <c:pt idx="19">
                  <c:v>0.98023715415019763</c:v>
                </c:pt>
                <c:pt idx="20">
                  <c:v>0.98213103904698873</c:v>
                </c:pt>
                <c:pt idx="21">
                  <c:v>0.9784277879341865</c:v>
                </c:pt>
                <c:pt idx="22">
                  <c:v>0.98571428571428577</c:v>
                </c:pt>
                <c:pt idx="23">
                  <c:v>0.98405612244897955</c:v>
                </c:pt>
                <c:pt idx="24">
                  <c:v>0.97851893725268513</c:v>
                </c:pt>
                <c:pt idx="25">
                  <c:v>0.98003237992444681</c:v>
                </c:pt>
                <c:pt idx="26">
                  <c:v>0.97582304526748975</c:v>
                </c:pt>
                <c:pt idx="27">
                  <c:v>0.98344370860927155</c:v>
                </c:pt>
                <c:pt idx="28">
                  <c:v>0.97380952380952379</c:v>
                </c:pt>
                <c:pt idx="29">
                  <c:v>0.98653998416468724</c:v>
                </c:pt>
                <c:pt idx="30">
                  <c:v>0.98131760078662733</c:v>
                </c:pt>
                <c:pt idx="31">
                  <c:v>0.99018645731108934</c:v>
                </c:pt>
                <c:pt idx="32">
                  <c:v>0.96726422447388927</c:v>
                </c:pt>
                <c:pt idx="33">
                  <c:v>0.9907407407407407</c:v>
                </c:pt>
                <c:pt idx="34">
                  <c:v>0.97490706319702602</c:v>
                </c:pt>
                <c:pt idx="35">
                  <c:v>0.97863924050632911</c:v>
                </c:pt>
                <c:pt idx="36">
                  <c:v>0.97785977859778594</c:v>
                </c:pt>
                <c:pt idx="37">
                  <c:v>0.98533333333333328</c:v>
                </c:pt>
                <c:pt idx="38">
                  <c:v>0.98575020955574177</c:v>
                </c:pt>
                <c:pt idx="39">
                  <c:v>0.98631578947368426</c:v>
                </c:pt>
                <c:pt idx="40">
                  <c:v>0.979890310786106</c:v>
                </c:pt>
                <c:pt idx="41">
                  <c:v>0.97433903576982894</c:v>
                </c:pt>
                <c:pt idx="42">
                  <c:v>0.9838546922300706</c:v>
                </c:pt>
                <c:pt idx="43">
                  <c:v>0.97959183673469385</c:v>
                </c:pt>
                <c:pt idx="44">
                  <c:v>0.98109965635738827</c:v>
                </c:pt>
                <c:pt idx="45">
                  <c:v>0.98124267291910905</c:v>
                </c:pt>
                <c:pt idx="46">
                  <c:v>0.98531951640759929</c:v>
                </c:pt>
                <c:pt idx="47">
                  <c:v>0.98353909465020573</c:v>
                </c:pt>
                <c:pt idx="48">
                  <c:v>0.97682709447415328</c:v>
                </c:pt>
                <c:pt idx="49">
                  <c:v>0.98443579766536971</c:v>
                </c:pt>
                <c:pt idx="50">
                  <c:v>0.98227848101265824</c:v>
                </c:pt>
                <c:pt idx="51">
                  <c:v>0.98198198198198194</c:v>
                </c:pt>
                <c:pt idx="52">
                  <c:v>0.98333333333333328</c:v>
                </c:pt>
                <c:pt idx="53">
                  <c:v>0.99105145413870244</c:v>
                </c:pt>
                <c:pt idx="54">
                  <c:v>0.98715203426124198</c:v>
                </c:pt>
                <c:pt idx="55">
                  <c:v>0.98113207547169812</c:v>
                </c:pt>
                <c:pt idx="56">
                  <c:v>0.99463327370304111</c:v>
                </c:pt>
                <c:pt idx="57">
                  <c:v>1</c:v>
                </c:pt>
                <c:pt idx="58">
                  <c:v>0.97767145135566191</c:v>
                </c:pt>
                <c:pt idx="59">
                  <c:v>0.98405466970387245</c:v>
                </c:pt>
                <c:pt idx="60">
                  <c:v>0.98596938775510201</c:v>
                </c:pt>
                <c:pt idx="61">
                  <c:v>0.994413407821229</c:v>
                </c:pt>
                <c:pt idx="62">
                  <c:v>0.98861480075901331</c:v>
                </c:pt>
                <c:pt idx="63">
                  <c:v>0.98473282442748089</c:v>
                </c:pt>
                <c:pt idx="64">
                  <c:v>0.98962655601659755</c:v>
                </c:pt>
                <c:pt idx="65">
                  <c:v>0.98934550989345504</c:v>
                </c:pt>
                <c:pt idx="66">
                  <c:v>0.9850746268656716</c:v>
                </c:pt>
                <c:pt idx="67">
                  <c:v>0.98426966292134832</c:v>
                </c:pt>
                <c:pt idx="68">
                  <c:v>0.97035347776510827</c:v>
                </c:pt>
                <c:pt idx="69">
                  <c:v>0.97674418604651159</c:v>
                </c:pt>
                <c:pt idx="70">
                  <c:v>0.97650513950073425</c:v>
                </c:pt>
                <c:pt idx="71">
                  <c:v>0.99401197604790414</c:v>
                </c:pt>
                <c:pt idx="72">
                  <c:v>0.97105263157894739</c:v>
                </c:pt>
                <c:pt idx="73">
                  <c:v>0.98175182481751821</c:v>
                </c:pt>
                <c:pt idx="74">
                  <c:v>0.97727272727272729</c:v>
                </c:pt>
                <c:pt idx="75">
                  <c:v>0.98966942148760328</c:v>
                </c:pt>
                <c:pt idx="76">
                  <c:v>0.98550724637681164</c:v>
                </c:pt>
                <c:pt idx="77">
                  <c:v>0.98847926267281105</c:v>
                </c:pt>
                <c:pt idx="78">
                  <c:v>0.99665551839464883</c:v>
                </c:pt>
                <c:pt idx="79">
                  <c:v>0.98750000000000004</c:v>
                </c:pt>
                <c:pt idx="80">
                  <c:v>0.97517730496453903</c:v>
                </c:pt>
                <c:pt idx="81">
                  <c:v>0.97560975609756095</c:v>
                </c:pt>
                <c:pt idx="82">
                  <c:v>0.99741602067183466</c:v>
                </c:pt>
                <c:pt idx="83">
                  <c:v>0.98360655737704916</c:v>
                </c:pt>
                <c:pt idx="84">
                  <c:v>0.99230769230769234</c:v>
                </c:pt>
                <c:pt idx="85">
                  <c:v>0.98355263157894735</c:v>
                </c:pt>
                <c:pt idx="86">
                  <c:v>0.9807383627608347</c:v>
                </c:pt>
                <c:pt idx="87">
                  <c:v>0.96973865199449794</c:v>
                </c:pt>
                <c:pt idx="88">
                  <c:v>0.97245179063360887</c:v>
                </c:pt>
                <c:pt idx="89">
                  <c:v>0.97864768683274017</c:v>
                </c:pt>
                <c:pt idx="90">
                  <c:v>0.99009900990099009</c:v>
                </c:pt>
                <c:pt idx="91">
                  <c:v>0.99467140319715808</c:v>
                </c:pt>
                <c:pt idx="92">
                  <c:v>0.99555555555555553</c:v>
                </c:pt>
                <c:pt idx="93">
                  <c:v>0.9665178571428571</c:v>
                </c:pt>
                <c:pt idx="94">
                  <c:v>0.98469387755102045</c:v>
                </c:pt>
                <c:pt idx="95">
                  <c:v>0.99694189602446481</c:v>
                </c:pt>
                <c:pt idx="96">
                  <c:v>1.0045045045045045</c:v>
                </c:pt>
                <c:pt idx="97">
                  <c:v>0.97547169811320755</c:v>
                </c:pt>
                <c:pt idx="98">
                  <c:v>0.93023255813953487</c:v>
                </c:pt>
                <c:pt idx="99">
                  <c:v>0.9835255354200988</c:v>
                </c:pt>
                <c:pt idx="100">
                  <c:v>0.99068322981366463</c:v>
                </c:pt>
                <c:pt idx="101">
                  <c:v>0.98404255319148937</c:v>
                </c:pt>
                <c:pt idx="102">
                  <c:v>0.97634408602150535</c:v>
                </c:pt>
                <c:pt idx="103">
                  <c:v>0.99022004889975546</c:v>
                </c:pt>
                <c:pt idx="104">
                  <c:v>0.98770491803278693</c:v>
                </c:pt>
                <c:pt idx="105">
                  <c:v>0.98239436619718312</c:v>
                </c:pt>
                <c:pt idx="106">
                  <c:v>0.984375</c:v>
                </c:pt>
                <c:pt idx="107">
                  <c:v>0.99049881235154391</c:v>
                </c:pt>
                <c:pt idx="108">
                  <c:v>0.98409090909090913</c:v>
                </c:pt>
                <c:pt idx="109">
                  <c:v>0.97785977859778594</c:v>
                </c:pt>
                <c:pt idx="110">
                  <c:v>0.98816568047337283</c:v>
                </c:pt>
                <c:pt idx="111">
                  <c:v>0.97379912663755464</c:v>
                </c:pt>
                <c:pt idx="112">
                  <c:v>0.98290598290598286</c:v>
                </c:pt>
                <c:pt idx="113">
                  <c:v>0.97040169133192389</c:v>
                </c:pt>
                <c:pt idx="114">
                  <c:v>0.97276264591439687</c:v>
                </c:pt>
                <c:pt idx="115">
                  <c:v>0.98201438848920863</c:v>
                </c:pt>
                <c:pt idx="116">
                  <c:v>0.97583081570996977</c:v>
                </c:pt>
                <c:pt idx="117">
                  <c:v>0.98776758409785936</c:v>
                </c:pt>
                <c:pt idx="118">
                  <c:v>0.97674418604651159</c:v>
                </c:pt>
                <c:pt idx="119">
                  <c:v>0.98136645962732916</c:v>
                </c:pt>
                <c:pt idx="120">
                  <c:v>0.96666666666666667</c:v>
                </c:pt>
                <c:pt idx="121">
                  <c:v>0.9885057471264368</c:v>
                </c:pt>
                <c:pt idx="122">
                  <c:v>0.98545454545454547</c:v>
                </c:pt>
                <c:pt idx="123">
                  <c:v>0.99428571428571433</c:v>
                </c:pt>
                <c:pt idx="124">
                  <c:v>0.97959183673469385</c:v>
                </c:pt>
                <c:pt idx="125">
                  <c:v>0.97142857142857142</c:v>
                </c:pt>
                <c:pt idx="126">
                  <c:v>0.97499999999999998</c:v>
                </c:pt>
                <c:pt idx="127">
                  <c:v>0.97989949748743721</c:v>
                </c:pt>
                <c:pt idx="128">
                  <c:v>0.98791540785498488</c:v>
                </c:pt>
                <c:pt idx="129">
                  <c:v>0.99242424242424243</c:v>
                </c:pt>
                <c:pt idx="130">
                  <c:v>0.97844827586206895</c:v>
                </c:pt>
                <c:pt idx="131">
                  <c:v>1.0076335877862594</c:v>
                </c:pt>
                <c:pt idx="132">
                  <c:v>0.976303317535545</c:v>
                </c:pt>
                <c:pt idx="133">
                  <c:v>0.9932432432432432</c:v>
                </c:pt>
                <c:pt idx="134">
                  <c:v>0.98765432098765427</c:v>
                </c:pt>
                <c:pt idx="135">
                  <c:v>0.94915254237288138</c:v>
                </c:pt>
                <c:pt idx="136">
                  <c:v>0.97222222222222221</c:v>
                </c:pt>
                <c:pt idx="137">
                  <c:v>0.96276595744680848</c:v>
                </c:pt>
                <c:pt idx="138">
                  <c:v>0.99170124481327804</c:v>
                </c:pt>
                <c:pt idx="139">
                  <c:v>0.92280701754385963</c:v>
                </c:pt>
                <c:pt idx="140">
                  <c:v>0.98863636363636365</c:v>
                </c:pt>
                <c:pt idx="141">
                  <c:v>0.97560975609756095</c:v>
                </c:pt>
                <c:pt idx="142">
                  <c:v>0.95527156549520764</c:v>
                </c:pt>
                <c:pt idx="143">
                  <c:v>0.9452054794520548</c:v>
                </c:pt>
                <c:pt idx="144">
                  <c:v>1</c:v>
                </c:pt>
                <c:pt idx="145">
                  <c:v>0.96969696969696972</c:v>
                </c:pt>
                <c:pt idx="146">
                  <c:v>0.98395721925133695</c:v>
                </c:pt>
                <c:pt idx="147">
                  <c:v>1</c:v>
                </c:pt>
                <c:pt idx="148">
                  <c:v>0.98918918918918919</c:v>
                </c:pt>
                <c:pt idx="149">
                  <c:v>0.93133047210300424</c:v>
                </c:pt>
                <c:pt idx="150">
                  <c:v>1</c:v>
                </c:pt>
                <c:pt idx="151">
                  <c:v>0.98958333333333337</c:v>
                </c:pt>
                <c:pt idx="152">
                  <c:v>0.95035460992907805</c:v>
                </c:pt>
                <c:pt idx="153">
                  <c:v>1</c:v>
                </c:pt>
                <c:pt idx="154">
                  <c:v>0.97902097902097907</c:v>
                </c:pt>
                <c:pt idx="155">
                  <c:v>0.98765432098765427</c:v>
                </c:pt>
                <c:pt idx="156">
                  <c:v>0.85</c:v>
                </c:pt>
                <c:pt idx="157">
                  <c:v>0.97368421052631582</c:v>
                </c:pt>
                <c:pt idx="158">
                  <c:v>0.91975308641975306</c:v>
                </c:pt>
              </c:numCache>
            </c:numRef>
          </c:val>
          <c:smooth val="0"/>
        </c:ser>
        <c:ser>
          <c:idx val="4"/>
          <c:order val="4"/>
          <c:tx>
            <c:strRef>
              <c:f>'3 - LG'!$AP$4</c:f>
              <c:strCache>
                <c:ptCount val="1"/>
                <c:pt idx="0">
                  <c:v>Ins absentee dropoff</c:v>
                </c:pt>
              </c:strCache>
            </c:strRef>
          </c:tx>
          <c:spPr>
            <a:ln w="28575" cap="rnd">
              <a:solidFill>
                <a:schemeClr val="accent5"/>
              </a:solidFill>
              <a:round/>
            </a:ln>
            <a:effectLst/>
          </c:spPr>
          <c:marker>
            <c:symbol val="none"/>
          </c:marker>
          <c:cat>
            <c:strRef>
              <c:f>'3 - LG'!$A$5:$A$163</c:f>
              <c:strCache>
                <c:ptCount val="159"/>
                <c:pt idx="0">
                  <c:v>Fulton</c:v>
                </c:pt>
                <c:pt idx="1">
                  <c:v>Gwinnett</c:v>
                </c:pt>
                <c:pt idx="2">
                  <c:v>DeKalb</c:v>
                </c:pt>
                <c:pt idx="3">
                  <c:v>Cobb</c:v>
                </c:pt>
                <c:pt idx="4">
                  <c:v>Chatham</c:v>
                </c:pt>
                <c:pt idx="5">
                  <c:v>Clayton</c:v>
                </c:pt>
                <c:pt idx="6">
                  <c:v>Cherokee</c:v>
                </c:pt>
                <c:pt idx="7">
                  <c:v>Henry</c:v>
                </c:pt>
                <c:pt idx="8">
                  <c:v>Forsyth</c:v>
                </c:pt>
                <c:pt idx="9">
                  <c:v>Richmond</c:v>
                </c:pt>
                <c:pt idx="10">
                  <c:v>Hall</c:v>
                </c:pt>
                <c:pt idx="11">
                  <c:v>Muscogee</c:v>
                </c:pt>
                <c:pt idx="12">
                  <c:v>Bibb</c:v>
                </c:pt>
                <c:pt idx="13">
                  <c:v>Paulding</c:v>
                </c:pt>
                <c:pt idx="14">
                  <c:v>Columbia</c:v>
                </c:pt>
                <c:pt idx="15">
                  <c:v>Houston</c:v>
                </c:pt>
                <c:pt idx="16">
                  <c:v>Coweta</c:v>
                </c:pt>
                <c:pt idx="17">
                  <c:v>Douglas</c:v>
                </c:pt>
                <c:pt idx="18">
                  <c:v>Fayette</c:v>
                </c:pt>
                <c:pt idx="19">
                  <c:v>Carroll</c:v>
                </c:pt>
                <c:pt idx="20">
                  <c:v>Clarke</c:v>
                </c:pt>
                <c:pt idx="21">
                  <c:v>Newton</c:v>
                </c:pt>
                <c:pt idx="22">
                  <c:v>Lowndes</c:v>
                </c:pt>
                <c:pt idx="23">
                  <c:v>Bartow</c:v>
                </c:pt>
                <c:pt idx="24">
                  <c:v>Walton</c:v>
                </c:pt>
                <c:pt idx="25">
                  <c:v>Rockdale</c:v>
                </c:pt>
                <c:pt idx="26">
                  <c:v>Dougherty</c:v>
                </c:pt>
                <c:pt idx="27">
                  <c:v>Glynn</c:v>
                </c:pt>
                <c:pt idx="28">
                  <c:v>Floyd</c:v>
                </c:pt>
                <c:pt idx="29">
                  <c:v>Barrow</c:v>
                </c:pt>
                <c:pt idx="30">
                  <c:v>Whitfield</c:v>
                </c:pt>
                <c:pt idx="31">
                  <c:v>Jackson</c:v>
                </c:pt>
                <c:pt idx="32">
                  <c:v>Spalding</c:v>
                </c:pt>
                <c:pt idx="33">
                  <c:v>Catoosa</c:v>
                </c:pt>
                <c:pt idx="34">
                  <c:v>Bulloch</c:v>
                </c:pt>
                <c:pt idx="35">
                  <c:v>Troup</c:v>
                </c:pt>
                <c:pt idx="36">
                  <c:v>Walker</c:v>
                </c:pt>
                <c:pt idx="37">
                  <c:v>Effingham</c:v>
                </c:pt>
                <c:pt idx="38">
                  <c:v>Camden</c:v>
                </c:pt>
                <c:pt idx="39">
                  <c:v>Liberty</c:v>
                </c:pt>
                <c:pt idx="40">
                  <c:v>Gordon</c:v>
                </c:pt>
                <c:pt idx="41">
                  <c:v>Laurens</c:v>
                </c:pt>
                <c:pt idx="42">
                  <c:v>Thomas</c:v>
                </c:pt>
                <c:pt idx="43">
                  <c:v>Oconee</c:v>
                </c:pt>
                <c:pt idx="44">
                  <c:v>Bryan</c:v>
                </c:pt>
                <c:pt idx="45">
                  <c:v>Habersham</c:v>
                </c:pt>
                <c:pt idx="46">
                  <c:v>Baldwin</c:v>
                </c:pt>
                <c:pt idx="47">
                  <c:v>Harris</c:v>
                </c:pt>
                <c:pt idx="48">
                  <c:v>Tift</c:v>
                </c:pt>
                <c:pt idx="49">
                  <c:v>Colquitt</c:v>
                </c:pt>
                <c:pt idx="50">
                  <c:v>Coffee</c:v>
                </c:pt>
                <c:pt idx="51">
                  <c:v>Pickens</c:v>
                </c:pt>
                <c:pt idx="52">
                  <c:v>Lee</c:v>
                </c:pt>
                <c:pt idx="53">
                  <c:v>Polk</c:v>
                </c:pt>
                <c:pt idx="54">
                  <c:v>Lumpkin</c:v>
                </c:pt>
                <c:pt idx="55">
                  <c:v>Murray</c:v>
                </c:pt>
                <c:pt idx="56">
                  <c:v>Gilmer</c:v>
                </c:pt>
                <c:pt idx="57">
                  <c:v>Monroe</c:v>
                </c:pt>
                <c:pt idx="58">
                  <c:v>Ware</c:v>
                </c:pt>
                <c:pt idx="59">
                  <c:v>Dawson</c:v>
                </c:pt>
                <c:pt idx="60">
                  <c:v>Jones</c:v>
                </c:pt>
                <c:pt idx="61">
                  <c:v>White</c:v>
                </c:pt>
                <c:pt idx="62">
                  <c:v>Madison</c:v>
                </c:pt>
                <c:pt idx="63">
                  <c:v>Haralson</c:v>
                </c:pt>
                <c:pt idx="64">
                  <c:v>Union</c:v>
                </c:pt>
                <c:pt idx="65">
                  <c:v>Fannin</c:v>
                </c:pt>
                <c:pt idx="66">
                  <c:v>Stephens</c:v>
                </c:pt>
                <c:pt idx="67">
                  <c:v>Peach</c:v>
                </c:pt>
                <c:pt idx="68">
                  <c:v>Sumter</c:v>
                </c:pt>
                <c:pt idx="69">
                  <c:v>Upson</c:v>
                </c:pt>
                <c:pt idx="70">
                  <c:v>Toombs</c:v>
                </c:pt>
                <c:pt idx="71">
                  <c:v>Wayne</c:v>
                </c:pt>
                <c:pt idx="72">
                  <c:v>Butts</c:v>
                </c:pt>
                <c:pt idx="73">
                  <c:v>Decatur</c:v>
                </c:pt>
                <c:pt idx="74">
                  <c:v>Hart</c:v>
                </c:pt>
                <c:pt idx="75">
                  <c:v>Burke</c:v>
                </c:pt>
                <c:pt idx="76">
                  <c:v>Meriwether</c:v>
                </c:pt>
                <c:pt idx="77">
                  <c:v>McDuffie</c:v>
                </c:pt>
                <c:pt idx="78">
                  <c:v>Putnam</c:v>
                </c:pt>
                <c:pt idx="79">
                  <c:v>Grady</c:v>
                </c:pt>
                <c:pt idx="80">
                  <c:v>Mitchell</c:v>
                </c:pt>
                <c:pt idx="81">
                  <c:v>Morgan</c:v>
                </c:pt>
                <c:pt idx="82">
                  <c:v>Franklin</c:v>
                </c:pt>
                <c:pt idx="83">
                  <c:v>Worth</c:v>
                </c:pt>
                <c:pt idx="84">
                  <c:v>Emanuel</c:v>
                </c:pt>
                <c:pt idx="85">
                  <c:v>Pike</c:v>
                </c:pt>
                <c:pt idx="86">
                  <c:v>Greene</c:v>
                </c:pt>
                <c:pt idx="87">
                  <c:v>Washington</c:v>
                </c:pt>
                <c:pt idx="88">
                  <c:v>Crisp</c:v>
                </c:pt>
                <c:pt idx="89">
                  <c:v>Rabun</c:v>
                </c:pt>
                <c:pt idx="90">
                  <c:v>Lamar</c:v>
                </c:pt>
                <c:pt idx="91">
                  <c:v>Elbert</c:v>
                </c:pt>
                <c:pt idx="92">
                  <c:v>Chattooga</c:v>
                </c:pt>
                <c:pt idx="93">
                  <c:v>Dodge</c:v>
                </c:pt>
                <c:pt idx="94">
                  <c:v>Tattnall</c:v>
                </c:pt>
                <c:pt idx="95">
                  <c:v>Pierce</c:v>
                </c:pt>
                <c:pt idx="96">
                  <c:v>Banks</c:v>
                </c:pt>
                <c:pt idx="97">
                  <c:v>Appling</c:v>
                </c:pt>
                <c:pt idx="98">
                  <c:v>Dade</c:v>
                </c:pt>
                <c:pt idx="99">
                  <c:v>Jefferson</c:v>
                </c:pt>
                <c:pt idx="100">
                  <c:v>Berrien</c:v>
                </c:pt>
                <c:pt idx="101">
                  <c:v>Brantley</c:v>
                </c:pt>
                <c:pt idx="102">
                  <c:v>Brooks</c:v>
                </c:pt>
                <c:pt idx="103">
                  <c:v>Oglethorpe</c:v>
                </c:pt>
                <c:pt idx="104">
                  <c:v>Cook</c:v>
                </c:pt>
                <c:pt idx="105">
                  <c:v>Towns</c:v>
                </c:pt>
                <c:pt idx="106">
                  <c:v>Ben Hill</c:v>
                </c:pt>
                <c:pt idx="107">
                  <c:v>Jasper</c:v>
                </c:pt>
                <c:pt idx="108">
                  <c:v>McIntosh</c:v>
                </c:pt>
                <c:pt idx="109">
                  <c:v>Screven</c:v>
                </c:pt>
                <c:pt idx="110">
                  <c:v>Long</c:v>
                </c:pt>
                <c:pt idx="111">
                  <c:v>Jeff Davis</c:v>
                </c:pt>
                <c:pt idx="112">
                  <c:v>Crawford</c:v>
                </c:pt>
                <c:pt idx="113">
                  <c:v>Early</c:v>
                </c:pt>
                <c:pt idx="114">
                  <c:v>Bleckley</c:v>
                </c:pt>
                <c:pt idx="115">
                  <c:v>Heard</c:v>
                </c:pt>
                <c:pt idx="116">
                  <c:v>Macon</c:v>
                </c:pt>
                <c:pt idx="117">
                  <c:v>Terrell</c:v>
                </c:pt>
                <c:pt idx="118">
                  <c:v>Wilkes</c:v>
                </c:pt>
                <c:pt idx="119">
                  <c:v>Charlton</c:v>
                </c:pt>
                <c:pt idx="120">
                  <c:v>Wilkinson</c:v>
                </c:pt>
                <c:pt idx="121">
                  <c:v>Bacon</c:v>
                </c:pt>
                <c:pt idx="122">
                  <c:v>Twiggs</c:v>
                </c:pt>
                <c:pt idx="123">
                  <c:v>Lincoln</c:v>
                </c:pt>
                <c:pt idx="124">
                  <c:v>Dooly</c:v>
                </c:pt>
                <c:pt idx="125">
                  <c:v>Hancock</c:v>
                </c:pt>
                <c:pt idx="126">
                  <c:v>Candler</c:v>
                </c:pt>
                <c:pt idx="127">
                  <c:v>Evans</c:v>
                </c:pt>
                <c:pt idx="128">
                  <c:v>Telfair</c:v>
                </c:pt>
                <c:pt idx="129">
                  <c:v>Seminole</c:v>
                </c:pt>
                <c:pt idx="130">
                  <c:v>Pulaski</c:v>
                </c:pt>
                <c:pt idx="131">
                  <c:v>Irwin</c:v>
                </c:pt>
                <c:pt idx="132">
                  <c:v>Montgomery</c:v>
                </c:pt>
                <c:pt idx="133">
                  <c:v>Turner</c:v>
                </c:pt>
                <c:pt idx="134">
                  <c:v>Taylor</c:v>
                </c:pt>
                <c:pt idx="135">
                  <c:v>Johnson</c:v>
                </c:pt>
                <c:pt idx="136">
                  <c:v>Lanier</c:v>
                </c:pt>
                <c:pt idx="137">
                  <c:v>Jenkins</c:v>
                </c:pt>
                <c:pt idx="138">
                  <c:v>Marion</c:v>
                </c:pt>
                <c:pt idx="139">
                  <c:v>Talbot</c:v>
                </c:pt>
                <c:pt idx="140">
                  <c:v>Atkinson</c:v>
                </c:pt>
                <c:pt idx="141">
                  <c:v>Wilcox</c:v>
                </c:pt>
                <c:pt idx="142">
                  <c:v>Randolph</c:v>
                </c:pt>
                <c:pt idx="143">
                  <c:v>Treutlen</c:v>
                </c:pt>
                <c:pt idx="144">
                  <c:v>Clinch</c:v>
                </c:pt>
                <c:pt idx="145">
                  <c:v>Miller</c:v>
                </c:pt>
                <c:pt idx="146">
                  <c:v>Warren</c:v>
                </c:pt>
                <c:pt idx="147">
                  <c:v>Chattahoochee</c:v>
                </c:pt>
                <c:pt idx="148">
                  <c:v>Calhoun</c:v>
                </c:pt>
                <c:pt idx="149">
                  <c:v>Stewart</c:v>
                </c:pt>
                <c:pt idx="150">
                  <c:v>Wheeler</c:v>
                </c:pt>
                <c:pt idx="151">
                  <c:v>Schley</c:v>
                </c:pt>
                <c:pt idx="152">
                  <c:v>Baker</c:v>
                </c:pt>
                <c:pt idx="153">
                  <c:v>Echols</c:v>
                </c:pt>
                <c:pt idx="154">
                  <c:v>Clay</c:v>
                </c:pt>
                <c:pt idx="155">
                  <c:v>Glascock</c:v>
                </c:pt>
                <c:pt idx="156">
                  <c:v>Quitman</c:v>
                </c:pt>
                <c:pt idx="157">
                  <c:v>Webster</c:v>
                </c:pt>
                <c:pt idx="158">
                  <c:v>Taliaferro</c:v>
                </c:pt>
              </c:strCache>
            </c:strRef>
          </c:cat>
          <c:val>
            <c:numRef>
              <c:f>'3 - LG'!$AP$5:$AP$163</c:f>
              <c:numCache>
                <c:formatCode>0.0%</c:formatCode>
                <c:ptCount val="159"/>
                <c:pt idx="0">
                  <c:v>0.9732653289989911</c:v>
                </c:pt>
                <c:pt idx="1">
                  <c:v>0.98705692013531399</c:v>
                </c:pt>
                <c:pt idx="2">
                  <c:v>0.97915819438796259</c:v>
                </c:pt>
                <c:pt idx="3">
                  <c:v>0.98154511408825917</c:v>
                </c:pt>
                <c:pt idx="4">
                  <c:v>0.98251578436134046</c:v>
                </c:pt>
                <c:pt idx="5">
                  <c:v>0.98614674191893281</c:v>
                </c:pt>
                <c:pt idx="6">
                  <c:v>0.98343373493975905</c:v>
                </c:pt>
                <c:pt idx="7">
                  <c:v>0.98659195517310383</c:v>
                </c:pt>
                <c:pt idx="8">
                  <c:v>0.97877145438121049</c:v>
                </c:pt>
                <c:pt idx="9">
                  <c:v>0.98231087692886709</c:v>
                </c:pt>
                <c:pt idx="10">
                  <c:v>0.98854852562267392</c:v>
                </c:pt>
                <c:pt idx="11">
                  <c:v>0.98733604703753952</c:v>
                </c:pt>
                <c:pt idx="12">
                  <c:v>0.98901591571396552</c:v>
                </c:pt>
                <c:pt idx="13">
                  <c:v>0.98548533413970363</c:v>
                </c:pt>
                <c:pt idx="14">
                  <c:v>0.98739782016348776</c:v>
                </c:pt>
                <c:pt idx="15">
                  <c:v>0.98307210031347958</c:v>
                </c:pt>
                <c:pt idx="16">
                  <c:v>0.99217638691322907</c:v>
                </c:pt>
                <c:pt idx="17">
                  <c:v>0.99133931333127123</c:v>
                </c:pt>
                <c:pt idx="18">
                  <c:v>0.98337740838685306</c:v>
                </c:pt>
                <c:pt idx="19">
                  <c:v>0.98880105401844531</c:v>
                </c:pt>
                <c:pt idx="20">
                  <c:v>0.98213103904698873</c:v>
                </c:pt>
                <c:pt idx="21">
                  <c:v>0.98829981718464355</c:v>
                </c:pt>
                <c:pt idx="22">
                  <c:v>0.98148148148148151</c:v>
                </c:pt>
                <c:pt idx="23">
                  <c:v>0.99426020408163263</c:v>
                </c:pt>
                <c:pt idx="24">
                  <c:v>0.98643301300169584</c:v>
                </c:pt>
                <c:pt idx="25">
                  <c:v>0.98974635725849969</c:v>
                </c:pt>
                <c:pt idx="26">
                  <c:v>0.98611111111111116</c:v>
                </c:pt>
                <c:pt idx="27">
                  <c:v>0.99061810154525387</c:v>
                </c:pt>
                <c:pt idx="28">
                  <c:v>0.98730158730158735</c:v>
                </c:pt>
                <c:pt idx="29">
                  <c:v>0.98653998416468724</c:v>
                </c:pt>
                <c:pt idx="30">
                  <c:v>0.98820058997050142</c:v>
                </c:pt>
                <c:pt idx="31">
                  <c:v>0.98920510304219822</c:v>
                </c:pt>
                <c:pt idx="32">
                  <c:v>0.97817614964925959</c:v>
                </c:pt>
                <c:pt idx="33">
                  <c:v>0.98703703703703705</c:v>
                </c:pt>
                <c:pt idx="34">
                  <c:v>0.98420074349442377</c:v>
                </c:pt>
                <c:pt idx="35">
                  <c:v>0.98101265822784811</c:v>
                </c:pt>
                <c:pt idx="36">
                  <c:v>0.98400984009840098</c:v>
                </c:pt>
                <c:pt idx="37">
                  <c:v>0.98133333333333328</c:v>
                </c:pt>
                <c:pt idx="38">
                  <c:v>0.98826487845766975</c:v>
                </c:pt>
                <c:pt idx="39">
                  <c:v>0.9905263157894737</c:v>
                </c:pt>
                <c:pt idx="40">
                  <c:v>0.97440585009140768</c:v>
                </c:pt>
                <c:pt idx="41">
                  <c:v>0.97667185069984452</c:v>
                </c:pt>
                <c:pt idx="42">
                  <c:v>0.9889001009081736</c:v>
                </c:pt>
                <c:pt idx="43">
                  <c:v>0.98388829215896889</c:v>
                </c:pt>
                <c:pt idx="44">
                  <c:v>0.98797250859106533</c:v>
                </c:pt>
                <c:pt idx="45">
                  <c:v>0.98710433763188743</c:v>
                </c:pt>
                <c:pt idx="46">
                  <c:v>0.98531951640759929</c:v>
                </c:pt>
                <c:pt idx="47">
                  <c:v>0.98491083676268865</c:v>
                </c:pt>
                <c:pt idx="48">
                  <c:v>0.982174688057041</c:v>
                </c:pt>
                <c:pt idx="49">
                  <c:v>0.99221789883268485</c:v>
                </c:pt>
                <c:pt idx="50">
                  <c:v>0.98227848101265824</c:v>
                </c:pt>
                <c:pt idx="51">
                  <c:v>0.99099099099099097</c:v>
                </c:pt>
                <c:pt idx="52">
                  <c:v>0.98750000000000004</c:v>
                </c:pt>
                <c:pt idx="53">
                  <c:v>0.99328859060402686</c:v>
                </c:pt>
                <c:pt idx="54">
                  <c:v>0.98715203426124198</c:v>
                </c:pt>
                <c:pt idx="55">
                  <c:v>0.97358490566037736</c:v>
                </c:pt>
                <c:pt idx="56">
                  <c:v>0.98926654740608233</c:v>
                </c:pt>
                <c:pt idx="57">
                  <c:v>1.004335260115607</c:v>
                </c:pt>
                <c:pt idx="58">
                  <c:v>0.98724082934609247</c:v>
                </c:pt>
                <c:pt idx="59">
                  <c:v>0.99316628701594534</c:v>
                </c:pt>
                <c:pt idx="60">
                  <c:v>0.97831632653061229</c:v>
                </c:pt>
                <c:pt idx="61">
                  <c:v>0.9906890130353817</c:v>
                </c:pt>
                <c:pt idx="62">
                  <c:v>0.98671726755218214</c:v>
                </c:pt>
                <c:pt idx="63">
                  <c:v>0.99491094147582693</c:v>
                </c:pt>
                <c:pt idx="64">
                  <c:v>0.98132780082987547</c:v>
                </c:pt>
                <c:pt idx="65">
                  <c:v>0.98325722983257224</c:v>
                </c:pt>
                <c:pt idx="66">
                  <c:v>0.97947761194029848</c:v>
                </c:pt>
                <c:pt idx="67">
                  <c:v>0.98426966292134832</c:v>
                </c:pt>
                <c:pt idx="68">
                  <c:v>0.97719498289623719</c:v>
                </c:pt>
                <c:pt idx="69">
                  <c:v>0.98172757475083061</c:v>
                </c:pt>
                <c:pt idx="70">
                  <c:v>0.98091042584434651</c:v>
                </c:pt>
                <c:pt idx="71">
                  <c:v>0.99001996007984028</c:v>
                </c:pt>
                <c:pt idx="72">
                  <c:v>0.98421052631578942</c:v>
                </c:pt>
                <c:pt idx="73">
                  <c:v>0.99087591240875916</c:v>
                </c:pt>
                <c:pt idx="74">
                  <c:v>0.98636363636363633</c:v>
                </c:pt>
                <c:pt idx="75">
                  <c:v>0.98863636363636365</c:v>
                </c:pt>
                <c:pt idx="76">
                  <c:v>0.99378881987577639</c:v>
                </c:pt>
                <c:pt idx="77">
                  <c:v>0.99078341013824889</c:v>
                </c:pt>
                <c:pt idx="78">
                  <c:v>0.99331103678929766</c:v>
                </c:pt>
                <c:pt idx="79">
                  <c:v>0.98499999999999999</c:v>
                </c:pt>
                <c:pt idx="80">
                  <c:v>0.99113475177304966</c:v>
                </c:pt>
                <c:pt idx="81">
                  <c:v>0.97804878048780486</c:v>
                </c:pt>
                <c:pt idx="82">
                  <c:v>0.98966408268733852</c:v>
                </c:pt>
                <c:pt idx="83">
                  <c:v>0.98360655737704916</c:v>
                </c:pt>
                <c:pt idx="84">
                  <c:v>0.97948717948717945</c:v>
                </c:pt>
                <c:pt idx="85">
                  <c:v>0.98684210526315785</c:v>
                </c:pt>
                <c:pt idx="86">
                  <c:v>0.985553772070626</c:v>
                </c:pt>
                <c:pt idx="87">
                  <c:v>0.96698762035763408</c:v>
                </c:pt>
                <c:pt idx="88">
                  <c:v>0.96694214876033058</c:v>
                </c:pt>
                <c:pt idx="89">
                  <c:v>0.97746144721233685</c:v>
                </c:pt>
                <c:pt idx="90">
                  <c:v>0.99257425742574257</c:v>
                </c:pt>
                <c:pt idx="91">
                  <c:v>0.99644760213143868</c:v>
                </c:pt>
                <c:pt idx="92">
                  <c:v>0.99555555555555553</c:v>
                </c:pt>
                <c:pt idx="93">
                  <c:v>0.9709821428571429</c:v>
                </c:pt>
                <c:pt idx="94">
                  <c:v>0.98724489795918369</c:v>
                </c:pt>
                <c:pt idx="95">
                  <c:v>0.99694189602446481</c:v>
                </c:pt>
                <c:pt idx="96">
                  <c:v>0.99099099099099097</c:v>
                </c:pt>
                <c:pt idx="97">
                  <c:v>0.97547169811320755</c:v>
                </c:pt>
                <c:pt idx="98">
                  <c:v>0.94573643410852715</c:v>
                </c:pt>
                <c:pt idx="99">
                  <c:v>0.97528830313014825</c:v>
                </c:pt>
                <c:pt idx="100">
                  <c:v>0.98757763975155277</c:v>
                </c:pt>
                <c:pt idx="101">
                  <c:v>0.97872340425531912</c:v>
                </c:pt>
                <c:pt idx="102">
                  <c:v>0.97204301075268817</c:v>
                </c:pt>
                <c:pt idx="103">
                  <c:v>0.98777506112469438</c:v>
                </c:pt>
                <c:pt idx="104">
                  <c:v>0.99180327868852458</c:v>
                </c:pt>
                <c:pt idx="105">
                  <c:v>0.971830985915493</c:v>
                </c:pt>
                <c:pt idx="106">
                  <c:v>0.98124999999999996</c:v>
                </c:pt>
                <c:pt idx="107">
                  <c:v>0.99287410926365793</c:v>
                </c:pt>
                <c:pt idx="108">
                  <c:v>0.98863636363636365</c:v>
                </c:pt>
                <c:pt idx="109">
                  <c:v>0.98523985239852396</c:v>
                </c:pt>
                <c:pt idx="110">
                  <c:v>0.99408284023668636</c:v>
                </c:pt>
                <c:pt idx="111">
                  <c:v>0.97379912663755464</c:v>
                </c:pt>
                <c:pt idx="112">
                  <c:v>0.98290598290598286</c:v>
                </c:pt>
                <c:pt idx="113">
                  <c:v>0.9915433403805497</c:v>
                </c:pt>
                <c:pt idx="114">
                  <c:v>0.98054474708171202</c:v>
                </c:pt>
                <c:pt idx="115">
                  <c:v>0.98920863309352514</c:v>
                </c:pt>
                <c:pt idx="116">
                  <c:v>0.95770392749244715</c:v>
                </c:pt>
                <c:pt idx="117">
                  <c:v>0.99694189602446481</c:v>
                </c:pt>
                <c:pt idx="118">
                  <c:v>0.97342192691029905</c:v>
                </c:pt>
                <c:pt idx="119">
                  <c:v>0.99378881987577639</c:v>
                </c:pt>
                <c:pt idx="120">
                  <c:v>0.97407407407407409</c:v>
                </c:pt>
                <c:pt idx="121">
                  <c:v>0.9885057471264368</c:v>
                </c:pt>
                <c:pt idx="122">
                  <c:v>0.98909090909090913</c:v>
                </c:pt>
                <c:pt idx="123">
                  <c:v>0.99714285714285711</c:v>
                </c:pt>
                <c:pt idx="124">
                  <c:v>0.96938775510204078</c:v>
                </c:pt>
                <c:pt idx="125">
                  <c:v>0.97346938775510206</c:v>
                </c:pt>
                <c:pt idx="126">
                  <c:v>0.96666666666666667</c:v>
                </c:pt>
                <c:pt idx="127">
                  <c:v>0.98994974874371855</c:v>
                </c:pt>
                <c:pt idx="128">
                  <c:v>0.99093655589123864</c:v>
                </c:pt>
                <c:pt idx="129">
                  <c:v>0.97348484848484851</c:v>
                </c:pt>
                <c:pt idx="130">
                  <c:v>0.94827586206896552</c:v>
                </c:pt>
                <c:pt idx="131">
                  <c:v>1.0076335877862594</c:v>
                </c:pt>
                <c:pt idx="132">
                  <c:v>0.976303317535545</c:v>
                </c:pt>
                <c:pt idx="133">
                  <c:v>1</c:v>
                </c:pt>
                <c:pt idx="134">
                  <c:v>0.98353909465020573</c:v>
                </c:pt>
                <c:pt idx="135">
                  <c:v>0.97881355932203384</c:v>
                </c:pt>
                <c:pt idx="136">
                  <c:v>0.97222222222222221</c:v>
                </c:pt>
                <c:pt idx="137">
                  <c:v>0.97872340425531912</c:v>
                </c:pt>
                <c:pt idx="138">
                  <c:v>0.98755186721991706</c:v>
                </c:pt>
                <c:pt idx="139">
                  <c:v>0.91578947368421049</c:v>
                </c:pt>
                <c:pt idx="140">
                  <c:v>1</c:v>
                </c:pt>
                <c:pt idx="141">
                  <c:v>0.97073170731707314</c:v>
                </c:pt>
                <c:pt idx="142">
                  <c:v>0.98083067092651754</c:v>
                </c:pt>
                <c:pt idx="143">
                  <c:v>0.9452054794520548</c:v>
                </c:pt>
                <c:pt idx="144">
                  <c:v>1</c:v>
                </c:pt>
                <c:pt idx="145">
                  <c:v>0.95454545454545459</c:v>
                </c:pt>
                <c:pt idx="146">
                  <c:v>0.98395721925133695</c:v>
                </c:pt>
                <c:pt idx="147">
                  <c:v>1</c:v>
                </c:pt>
                <c:pt idx="148">
                  <c:v>0.97297297297297303</c:v>
                </c:pt>
                <c:pt idx="149">
                  <c:v>0.94849785407725318</c:v>
                </c:pt>
                <c:pt idx="150">
                  <c:v>1</c:v>
                </c:pt>
                <c:pt idx="151">
                  <c:v>1</c:v>
                </c:pt>
                <c:pt idx="152">
                  <c:v>0.95035460992907805</c:v>
                </c:pt>
                <c:pt idx="153">
                  <c:v>1</c:v>
                </c:pt>
                <c:pt idx="154">
                  <c:v>0.965034965034965</c:v>
                </c:pt>
                <c:pt idx="155">
                  <c:v>0.98765432098765427</c:v>
                </c:pt>
                <c:pt idx="156">
                  <c:v>0.8833333333333333</c:v>
                </c:pt>
                <c:pt idx="157">
                  <c:v>0.98026315789473684</c:v>
                </c:pt>
                <c:pt idx="158">
                  <c:v>0.92592592592592593</c:v>
                </c:pt>
              </c:numCache>
            </c:numRef>
          </c:val>
          <c:smooth val="0"/>
        </c:ser>
        <c:ser>
          <c:idx val="5"/>
          <c:order val="5"/>
          <c:tx>
            <c:strRef>
              <c:f>'3 - LG'!$AQ$4</c:f>
              <c:strCache>
                <c:ptCount val="1"/>
                <c:pt idx="0">
                  <c:v>Edu absentee dropoff</c:v>
                </c:pt>
              </c:strCache>
            </c:strRef>
          </c:tx>
          <c:spPr>
            <a:ln w="28575" cap="rnd">
              <a:solidFill>
                <a:schemeClr val="accent6"/>
              </a:solidFill>
              <a:round/>
            </a:ln>
            <a:effectLst/>
          </c:spPr>
          <c:marker>
            <c:symbol val="none"/>
          </c:marker>
          <c:cat>
            <c:strRef>
              <c:f>'3 - LG'!$A$5:$A$163</c:f>
              <c:strCache>
                <c:ptCount val="159"/>
                <c:pt idx="0">
                  <c:v>Fulton</c:v>
                </c:pt>
                <c:pt idx="1">
                  <c:v>Gwinnett</c:v>
                </c:pt>
                <c:pt idx="2">
                  <c:v>DeKalb</c:v>
                </c:pt>
                <c:pt idx="3">
                  <c:v>Cobb</c:v>
                </c:pt>
                <c:pt idx="4">
                  <c:v>Chatham</c:v>
                </c:pt>
                <c:pt idx="5">
                  <c:v>Clayton</c:v>
                </c:pt>
                <c:pt idx="6">
                  <c:v>Cherokee</c:v>
                </c:pt>
                <c:pt idx="7">
                  <c:v>Henry</c:v>
                </c:pt>
                <c:pt idx="8">
                  <c:v>Forsyth</c:v>
                </c:pt>
                <c:pt idx="9">
                  <c:v>Richmond</c:v>
                </c:pt>
                <c:pt idx="10">
                  <c:v>Hall</c:v>
                </c:pt>
                <c:pt idx="11">
                  <c:v>Muscogee</c:v>
                </c:pt>
                <c:pt idx="12">
                  <c:v>Bibb</c:v>
                </c:pt>
                <c:pt idx="13">
                  <c:v>Paulding</c:v>
                </c:pt>
                <c:pt idx="14">
                  <c:v>Columbia</c:v>
                </c:pt>
                <c:pt idx="15">
                  <c:v>Houston</c:v>
                </c:pt>
                <c:pt idx="16">
                  <c:v>Coweta</c:v>
                </c:pt>
                <c:pt idx="17">
                  <c:v>Douglas</c:v>
                </c:pt>
                <c:pt idx="18">
                  <c:v>Fayette</c:v>
                </c:pt>
                <c:pt idx="19">
                  <c:v>Carroll</c:v>
                </c:pt>
                <c:pt idx="20">
                  <c:v>Clarke</c:v>
                </c:pt>
                <c:pt idx="21">
                  <c:v>Newton</c:v>
                </c:pt>
                <c:pt idx="22">
                  <c:v>Lowndes</c:v>
                </c:pt>
                <c:pt idx="23">
                  <c:v>Bartow</c:v>
                </c:pt>
                <c:pt idx="24">
                  <c:v>Walton</c:v>
                </c:pt>
                <c:pt idx="25">
                  <c:v>Rockdale</c:v>
                </c:pt>
                <c:pt idx="26">
                  <c:v>Dougherty</c:v>
                </c:pt>
                <c:pt idx="27">
                  <c:v>Glynn</c:v>
                </c:pt>
                <c:pt idx="28">
                  <c:v>Floyd</c:v>
                </c:pt>
                <c:pt idx="29">
                  <c:v>Barrow</c:v>
                </c:pt>
                <c:pt idx="30">
                  <c:v>Whitfield</c:v>
                </c:pt>
                <c:pt idx="31">
                  <c:v>Jackson</c:v>
                </c:pt>
                <c:pt idx="32">
                  <c:v>Spalding</c:v>
                </c:pt>
                <c:pt idx="33">
                  <c:v>Catoosa</c:v>
                </c:pt>
                <c:pt idx="34">
                  <c:v>Bulloch</c:v>
                </c:pt>
                <c:pt idx="35">
                  <c:v>Troup</c:v>
                </c:pt>
                <c:pt idx="36">
                  <c:v>Walker</c:v>
                </c:pt>
                <c:pt idx="37">
                  <c:v>Effingham</c:v>
                </c:pt>
                <c:pt idx="38">
                  <c:v>Camden</c:v>
                </c:pt>
                <c:pt idx="39">
                  <c:v>Liberty</c:v>
                </c:pt>
                <c:pt idx="40">
                  <c:v>Gordon</c:v>
                </c:pt>
                <c:pt idx="41">
                  <c:v>Laurens</c:v>
                </c:pt>
                <c:pt idx="42">
                  <c:v>Thomas</c:v>
                </c:pt>
                <c:pt idx="43">
                  <c:v>Oconee</c:v>
                </c:pt>
                <c:pt idx="44">
                  <c:v>Bryan</c:v>
                </c:pt>
                <c:pt idx="45">
                  <c:v>Habersham</c:v>
                </c:pt>
                <c:pt idx="46">
                  <c:v>Baldwin</c:v>
                </c:pt>
                <c:pt idx="47">
                  <c:v>Harris</c:v>
                </c:pt>
                <c:pt idx="48">
                  <c:v>Tift</c:v>
                </c:pt>
                <c:pt idx="49">
                  <c:v>Colquitt</c:v>
                </c:pt>
                <c:pt idx="50">
                  <c:v>Coffee</c:v>
                </c:pt>
                <c:pt idx="51">
                  <c:v>Pickens</c:v>
                </c:pt>
                <c:pt idx="52">
                  <c:v>Lee</c:v>
                </c:pt>
                <c:pt idx="53">
                  <c:v>Polk</c:v>
                </c:pt>
                <c:pt idx="54">
                  <c:v>Lumpkin</c:v>
                </c:pt>
                <c:pt idx="55">
                  <c:v>Murray</c:v>
                </c:pt>
                <c:pt idx="56">
                  <c:v>Gilmer</c:v>
                </c:pt>
                <c:pt idx="57">
                  <c:v>Monroe</c:v>
                </c:pt>
                <c:pt idx="58">
                  <c:v>Ware</c:v>
                </c:pt>
                <c:pt idx="59">
                  <c:v>Dawson</c:v>
                </c:pt>
                <c:pt idx="60">
                  <c:v>Jones</c:v>
                </c:pt>
                <c:pt idx="61">
                  <c:v>White</c:v>
                </c:pt>
                <c:pt idx="62">
                  <c:v>Madison</c:v>
                </c:pt>
                <c:pt idx="63">
                  <c:v>Haralson</c:v>
                </c:pt>
                <c:pt idx="64">
                  <c:v>Union</c:v>
                </c:pt>
                <c:pt idx="65">
                  <c:v>Fannin</c:v>
                </c:pt>
                <c:pt idx="66">
                  <c:v>Stephens</c:v>
                </c:pt>
                <c:pt idx="67">
                  <c:v>Peach</c:v>
                </c:pt>
                <c:pt idx="68">
                  <c:v>Sumter</c:v>
                </c:pt>
                <c:pt idx="69">
                  <c:v>Upson</c:v>
                </c:pt>
                <c:pt idx="70">
                  <c:v>Toombs</c:v>
                </c:pt>
                <c:pt idx="71">
                  <c:v>Wayne</c:v>
                </c:pt>
                <c:pt idx="72">
                  <c:v>Butts</c:v>
                </c:pt>
                <c:pt idx="73">
                  <c:v>Decatur</c:v>
                </c:pt>
                <c:pt idx="74">
                  <c:v>Hart</c:v>
                </c:pt>
                <c:pt idx="75">
                  <c:v>Burke</c:v>
                </c:pt>
                <c:pt idx="76">
                  <c:v>Meriwether</c:v>
                </c:pt>
                <c:pt idx="77">
                  <c:v>McDuffie</c:v>
                </c:pt>
                <c:pt idx="78">
                  <c:v>Putnam</c:v>
                </c:pt>
                <c:pt idx="79">
                  <c:v>Grady</c:v>
                </c:pt>
                <c:pt idx="80">
                  <c:v>Mitchell</c:v>
                </c:pt>
                <c:pt idx="81">
                  <c:v>Morgan</c:v>
                </c:pt>
                <c:pt idx="82">
                  <c:v>Franklin</c:v>
                </c:pt>
                <c:pt idx="83">
                  <c:v>Worth</c:v>
                </c:pt>
                <c:pt idx="84">
                  <c:v>Emanuel</c:v>
                </c:pt>
                <c:pt idx="85">
                  <c:v>Pike</c:v>
                </c:pt>
                <c:pt idx="86">
                  <c:v>Greene</c:v>
                </c:pt>
                <c:pt idx="87">
                  <c:v>Washington</c:v>
                </c:pt>
                <c:pt idx="88">
                  <c:v>Crisp</c:v>
                </c:pt>
                <c:pt idx="89">
                  <c:v>Rabun</c:v>
                </c:pt>
                <c:pt idx="90">
                  <c:v>Lamar</c:v>
                </c:pt>
                <c:pt idx="91">
                  <c:v>Elbert</c:v>
                </c:pt>
                <c:pt idx="92">
                  <c:v>Chattooga</c:v>
                </c:pt>
                <c:pt idx="93">
                  <c:v>Dodge</c:v>
                </c:pt>
                <c:pt idx="94">
                  <c:v>Tattnall</c:v>
                </c:pt>
                <c:pt idx="95">
                  <c:v>Pierce</c:v>
                </c:pt>
                <c:pt idx="96">
                  <c:v>Banks</c:v>
                </c:pt>
                <c:pt idx="97">
                  <c:v>Appling</c:v>
                </c:pt>
                <c:pt idx="98">
                  <c:v>Dade</c:v>
                </c:pt>
                <c:pt idx="99">
                  <c:v>Jefferson</c:v>
                </c:pt>
                <c:pt idx="100">
                  <c:v>Berrien</c:v>
                </c:pt>
                <c:pt idx="101">
                  <c:v>Brantley</c:v>
                </c:pt>
                <c:pt idx="102">
                  <c:v>Brooks</c:v>
                </c:pt>
                <c:pt idx="103">
                  <c:v>Oglethorpe</c:v>
                </c:pt>
                <c:pt idx="104">
                  <c:v>Cook</c:v>
                </c:pt>
                <c:pt idx="105">
                  <c:v>Towns</c:v>
                </c:pt>
                <c:pt idx="106">
                  <c:v>Ben Hill</c:v>
                </c:pt>
                <c:pt idx="107">
                  <c:v>Jasper</c:v>
                </c:pt>
                <c:pt idx="108">
                  <c:v>McIntosh</c:v>
                </c:pt>
                <c:pt idx="109">
                  <c:v>Screven</c:v>
                </c:pt>
                <c:pt idx="110">
                  <c:v>Long</c:v>
                </c:pt>
                <c:pt idx="111">
                  <c:v>Jeff Davis</c:v>
                </c:pt>
                <c:pt idx="112">
                  <c:v>Crawford</c:v>
                </c:pt>
                <c:pt idx="113">
                  <c:v>Early</c:v>
                </c:pt>
                <c:pt idx="114">
                  <c:v>Bleckley</c:v>
                </c:pt>
                <c:pt idx="115">
                  <c:v>Heard</c:v>
                </c:pt>
                <c:pt idx="116">
                  <c:v>Macon</c:v>
                </c:pt>
                <c:pt idx="117">
                  <c:v>Terrell</c:v>
                </c:pt>
                <c:pt idx="118">
                  <c:v>Wilkes</c:v>
                </c:pt>
                <c:pt idx="119">
                  <c:v>Charlton</c:v>
                </c:pt>
                <c:pt idx="120">
                  <c:v>Wilkinson</c:v>
                </c:pt>
                <c:pt idx="121">
                  <c:v>Bacon</c:v>
                </c:pt>
                <c:pt idx="122">
                  <c:v>Twiggs</c:v>
                </c:pt>
                <c:pt idx="123">
                  <c:v>Lincoln</c:v>
                </c:pt>
                <c:pt idx="124">
                  <c:v>Dooly</c:v>
                </c:pt>
                <c:pt idx="125">
                  <c:v>Hancock</c:v>
                </c:pt>
                <c:pt idx="126">
                  <c:v>Candler</c:v>
                </c:pt>
                <c:pt idx="127">
                  <c:v>Evans</c:v>
                </c:pt>
                <c:pt idx="128">
                  <c:v>Telfair</c:v>
                </c:pt>
                <c:pt idx="129">
                  <c:v>Seminole</c:v>
                </c:pt>
                <c:pt idx="130">
                  <c:v>Pulaski</c:v>
                </c:pt>
                <c:pt idx="131">
                  <c:v>Irwin</c:v>
                </c:pt>
                <c:pt idx="132">
                  <c:v>Montgomery</c:v>
                </c:pt>
                <c:pt idx="133">
                  <c:v>Turner</c:v>
                </c:pt>
                <c:pt idx="134">
                  <c:v>Taylor</c:v>
                </c:pt>
                <c:pt idx="135">
                  <c:v>Johnson</c:v>
                </c:pt>
                <c:pt idx="136">
                  <c:v>Lanier</c:v>
                </c:pt>
                <c:pt idx="137">
                  <c:v>Jenkins</c:v>
                </c:pt>
                <c:pt idx="138">
                  <c:v>Marion</c:v>
                </c:pt>
                <c:pt idx="139">
                  <c:v>Talbot</c:v>
                </c:pt>
                <c:pt idx="140">
                  <c:v>Atkinson</c:v>
                </c:pt>
                <c:pt idx="141">
                  <c:v>Wilcox</c:v>
                </c:pt>
                <c:pt idx="142">
                  <c:v>Randolph</c:v>
                </c:pt>
                <c:pt idx="143">
                  <c:v>Treutlen</c:v>
                </c:pt>
                <c:pt idx="144">
                  <c:v>Clinch</c:v>
                </c:pt>
                <c:pt idx="145">
                  <c:v>Miller</c:v>
                </c:pt>
                <c:pt idx="146">
                  <c:v>Warren</c:v>
                </c:pt>
                <c:pt idx="147">
                  <c:v>Chattahoochee</c:v>
                </c:pt>
                <c:pt idx="148">
                  <c:v>Calhoun</c:v>
                </c:pt>
                <c:pt idx="149">
                  <c:v>Stewart</c:v>
                </c:pt>
                <c:pt idx="150">
                  <c:v>Wheeler</c:v>
                </c:pt>
                <c:pt idx="151">
                  <c:v>Schley</c:v>
                </c:pt>
                <c:pt idx="152">
                  <c:v>Baker</c:v>
                </c:pt>
                <c:pt idx="153">
                  <c:v>Echols</c:v>
                </c:pt>
                <c:pt idx="154">
                  <c:v>Clay</c:v>
                </c:pt>
                <c:pt idx="155">
                  <c:v>Glascock</c:v>
                </c:pt>
                <c:pt idx="156">
                  <c:v>Quitman</c:v>
                </c:pt>
                <c:pt idx="157">
                  <c:v>Webster</c:v>
                </c:pt>
                <c:pt idx="158">
                  <c:v>Taliaferro</c:v>
                </c:pt>
              </c:strCache>
            </c:strRef>
          </c:cat>
          <c:val>
            <c:numRef>
              <c:f>'3 - LG'!$AQ$5:$AQ$163</c:f>
              <c:numCache>
                <c:formatCode>0.0%</c:formatCode>
                <c:ptCount val="159"/>
                <c:pt idx="0">
                  <c:v>0.96911781190449497</c:v>
                </c:pt>
                <c:pt idx="1">
                  <c:v>0.98705692013531399</c:v>
                </c:pt>
                <c:pt idx="2">
                  <c:v>0.9672631150874339</c:v>
                </c:pt>
                <c:pt idx="3">
                  <c:v>0.97787730203467049</c:v>
                </c:pt>
                <c:pt idx="4">
                  <c:v>0.97911607576493442</c:v>
                </c:pt>
                <c:pt idx="5">
                  <c:v>0.98033179408243543</c:v>
                </c:pt>
                <c:pt idx="6">
                  <c:v>0.98098644578313254</c:v>
                </c:pt>
                <c:pt idx="7">
                  <c:v>0.98138883329997995</c:v>
                </c:pt>
                <c:pt idx="8">
                  <c:v>0.9789972899728997</c:v>
                </c:pt>
                <c:pt idx="9">
                  <c:v>0.98419269853217917</c:v>
                </c:pt>
                <c:pt idx="10">
                  <c:v>0.97995991983967934</c:v>
                </c:pt>
                <c:pt idx="11">
                  <c:v>0.98281320669380368</c:v>
                </c:pt>
                <c:pt idx="12">
                  <c:v>0.98610177090338491</c:v>
                </c:pt>
                <c:pt idx="13">
                  <c:v>0.98246144541880864</c:v>
                </c:pt>
                <c:pt idx="14">
                  <c:v>0.97649863760217981</c:v>
                </c:pt>
                <c:pt idx="15">
                  <c:v>0.98181818181818181</c:v>
                </c:pt>
                <c:pt idx="16">
                  <c:v>0.98648648648648651</c:v>
                </c:pt>
                <c:pt idx="17">
                  <c:v>0.98484379832972468</c:v>
                </c:pt>
                <c:pt idx="18">
                  <c:v>0.98035511900264449</c:v>
                </c:pt>
                <c:pt idx="19">
                  <c:v>0.98418972332015808</c:v>
                </c:pt>
                <c:pt idx="20">
                  <c:v>0.97683653209794841</c:v>
                </c:pt>
                <c:pt idx="21">
                  <c:v>0.98354661791590492</c:v>
                </c:pt>
                <c:pt idx="22">
                  <c:v>0.97883597883597884</c:v>
                </c:pt>
                <c:pt idx="23">
                  <c:v>0.99170918367346939</c:v>
                </c:pt>
                <c:pt idx="24">
                  <c:v>0.98643301300169584</c:v>
                </c:pt>
                <c:pt idx="25">
                  <c:v>0.98434970318402593</c:v>
                </c:pt>
                <c:pt idx="26">
                  <c:v>0.97736625514403297</c:v>
                </c:pt>
                <c:pt idx="27">
                  <c:v>0.98730684326710816</c:v>
                </c:pt>
                <c:pt idx="28">
                  <c:v>0.9817460317460317</c:v>
                </c:pt>
                <c:pt idx="29">
                  <c:v>0.97783056215360253</c:v>
                </c:pt>
                <c:pt idx="30">
                  <c:v>0.97443461160275324</c:v>
                </c:pt>
                <c:pt idx="31">
                  <c:v>0.98626104023552508</c:v>
                </c:pt>
                <c:pt idx="32">
                  <c:v>0.97116134060795012</c:v>
                </c:pt>
                <c:pt idx="33">
                  <c:v>0.98518518518518516</c:v>
                </c:pt>
                <c:pt idx="34">
                  <c:v>0.97769516728624539</c:v>
                </c:pt>
                <c:pt idx="35">
                  <c:v>0.97547468354430378</c:v>
                </c:pt>
                <c:pt idx="36">
                  <c:v>0.98031980319803202</c:v>
                </c:pt>
                <c:pt idx="37">
                  <c:v>0.99199999999999999</c:v>
                </c:pt>
                <c:pt idx="38">
                  <c:v>0.97904442581726736</c:v>
                </c:pt>
                <c:pt idx="39">
                  <c:v>0.98631578947368426</c:v>
                </c:pt>
                <c:pt idx="40">
                  <c:v>0.96892138939670935</c:v>
                </c:pt>
                <c:pt idx="41">
                  <c:v>0.97278382581648526</c:v>
                </c:pt>
                <c:pt idx="42">
                  <c:v>0.98183652875882943</c:v>
                </c:pt>
                <c:pt idx="43">
                  <c:v>0.97959183673469385</c:v>
                </c:pt>
                <c:pt idx="44">
                  <c:v>0.98797250859106533</c:v>
                </c:pt>
                <c:pt idx="45">
                  <c:v>0.98124267291910905</c:v>
                </c:pt>
                <c:pt idx="46">
                  <c:v>0.98704663212435229</c:v>
                </c:pt>
                <c:pt idx="47">
                  <c:v>0.98079561042524011</c:v>
                </c:pt>
                <c:pt idx="48">
                  <c:v>0.97860962566844922</c:v>
                </c:pt>
                <c:pt idx="49">
                  <c:v>0.98054474708171202</c:v>
                </c:pt>
                <c:pt idx="50">
                  <c:v>0.98227848101265824</c:v>
                </c:pt>
                <c:pt idx="51">
                  <c:v>0.96846846846846846</c:v>
                </c:pt>
                <c:pt idx="52">
                  <c:v>0.98750000000000004</c:v>
                </c:pt>
                <c:pt idx="53">
                  <c:v>0.98434004474272929</c:v>
                </c:pt>
                <c:pt idx="54">
                  <c:v>0.97644539614561032</c:v>
                </c:pt>
                <c:pt idx="55">
                  <c:v>0.95849056603773586</c:v>
                </c:pt>
                <c:pt idx="56">
                  <c:v>0.99105545617173529</c:v>
                </c:pt>
                <c:pt idx="57">
                  <c:v>0.9942196531791907</c:v>
                </c:pt>
                <c:pt idx="58">
                  <c:v>0.98086124401913877</c:v>
                </c:pt>
                <c:pt idx="59">
                  <c:v>0.98405466970387245</c:v>
                </c:pt>
                <c:pt idx="60">
                  <c:v>0.97704081632653061</c:v>
                </c:pt>
                <c:pt idx="61">
                  <c:v>0.98510242085661082</c:v>
                </c:pt>
                <c:pt idx="62">
                  <c:v>0.98671726755218214</c:v>
                </c:pt>
                <c:pt idx="63">
                  <c:v>0.99236641221374045</c:v>
                </c:pt>
                <c:pt idx="64">
                  <c:v>0.97302904564315351</c:v>
                </c:pt>
                <c:pt idx="65">
                  <c:v>0.9756468797564688</c:v>
                </c:pt>
                <c:pt idx="66">
                  <c:v>0.98694029850746268</c:v>
                </c:pt>
                <c:pt idx="67">
                  <c:v>0.98202247191011238</c:v>
                </c:pt>
                <c:pt idx="68">
                  <c:v>0.98403648802736599</c:v>
                </c:pt>
                <c:pt idx="69">
                  <c:v>0.98172757475083061</c:v>
                </c:pt>
                <c:pt idx="70">
                  <c:v>0.97503671071953013</c:v>
                </c:pt>
                <c:pt idx="71">
                  <c:v>0.99401197604790414</c:v>
                </c:pt>
                <c:pt idx="72">
                  <c:v>0.97631578947368425</c:v>
                </c:pt>
                <c:pt idx="73">
                  <c:v>0.98722627737226276</c:v>
                </c:pt>
                <c:pt idx="74">
                  <c:v>0.98636363636363633</c:v>
                </c:pt>
                <c:pt idx="75">
                  <c:v>0.98863636363636365</c:v>
                </c:pt>
                <c:pt idx="76">
                  <c:v>0.98964803312629401</c:v>
                </c:pt>
                <c:pt idx="77">
                  <c:v>0.98271889400921664</c:v>
                </c:pt>
                <c:pt idx="78">
                  <c:v>0.98996655518394649</c:v>
                </c:pt>
                <c:pt idx="79">
                  <c:v>0.98</c:v>
                </c:pt>
                <c:pt idx="80">
                  <c:v>0.97872340425531912</c:v>
                </c:pt>
                <c:pt idx="81">
                  <c:v>0.97073170731707314</c:v>
                </c:pt>
                <c:pt idx="82">
                  <c:v>1.0025839793281655</c:v>
                </c:pt>
                <c:pt idx="83">
                  <c:v>0.98032786885245904</c:v>
                </c:pt>
                <c:pt idx="84">
                  <c:v>0.97179487179487178</c:v>
                </c:pt>
                <c:pt idx="85">
                  <c:v>0.98026315789473684</c:v>
                </c:pt>
                <c:pt idx="86">
                  <c:v>0.9823434991974318</c:v>
                </c:pt>
                <c:pt idx="87">
                  <c:v>0.96561210453920221</c:v>
                </c:pt>
                <c:pt idx="88">
                  <c:v>0.97520661157024791</c:v>
                </c:pt>
                <c:pt idx="89">
                  <c:v>0.97153024911032027</c:v>
                </c:pt>
                <c:pt idx="90">
                  <c:v>0.98019801980198018</c:v>
                </c:pt>
                <c:pt idx="91">
                  <c:v>0.99289520426287747</c:v>
                </c:pt>
                <c:pt idx="92">
                  <c:v>0.99111111111111116</c:v>
                </c:pt>
                <c:pt idx="93">
                  <c:v>0.9665178571428571</c:v>
                </c:pt>
                <c:pt idx="94">
                  <c:v>0.98724489795918369</c:v>
                </c:pt>
                <c:pt idx="95">
                  <c:v>0.99082568807339455</c:v>
                </c:pt>
                <c:pt idx="96">
                  <c:v>0.98198198198198194</c:v>
                </c:pt>
                <c:pt idx="97">
                  <c:v>0.97735849056603774</c:v>
                </c:pt>
                <c:pt idx="98">
                  <c:v>0.96124031007751942</c:v>
                </c:pt>
                <c:pt idx="99">
                  <c:v>0.97858319604612853</c:v>
                </c:pt>
                <c:pt idx="100">
                  <c:v>0.99378881987577639</c:v>
                </c:pt>
                <c:pt idx="101">
                  <c:v>0.98404255319148937</c:v>
                </c:pt>
                <c:pt idx="102">
                  <c:v>0.96989247311827953</c:v>
                </c:pt>
                <c:pt idx="103">
                  <c:v>0.9828850855745721</c:v>
                </c:pt>
                <c:pt idx="104">
                  <c:v>0.99590163934426235</c:v>
                </c:pt>
                <c:pt idx="105">
                  <c:v>0.971830985915493</c:v>
                </c:pt>
                <c:pt idx="106">
                  <c:v>0.984375</c:v>
                </c:pt>
                <c:pt idx="107">
                  <c:v>0.98812351543942989</c:v>
                </c:pt>
                <c:pt idx="108">
                  <c:v>0.95</c:v>
                </c:pt>
                <c:pt idx="109">
                  <c:v>0.96678966789667897</c:v>
                </c:pt>
                <c:pt idx="110">
                  <c:v>0.98224852071005919</c:v>
                </c:pt>
                <c:pt idx="111">
                  <c:v>0.97816593886462877</c:v>
                </c:pt>
                <c:pt idx="112">
                  <c:v>0.96581196581196582</c:v>
                </c:pt>
                <c:pt idx="113">
                  <c:v>0.97040169133192389</c:v>
                </c:pt>
                <c:pt idx="114">
                  <c:v>0.97665369649805445</c:v>
                </c:pt>
                <c:pt idx="115">
                  <c:v>0.97841726618705038</c:v>
                </c:pt>
                <c:pt idx="116">
                  <c:v>0.96374622356495465</c:v>
                </c:pt>
                <c:pt idx="117">
                  <c:v>0.99082568807339455</c:v>
                </c:pt>
                <c:pt idx="118">
                  <c:v>0.95681063122923593</c:v>
                </c:pt>
                <c:pt idx="119">
                  <c:v>1.0062111801242235</c:v>
                </c:pt>
                <c:pt idx="120">
                  <c:v>0.97407407407407409</c:v>
                </c:pt>
                <c:pt idx="121">
                  <c:v>0.9885057471264368</c:v>
                </c:pt>
                <c:pt idx="122">
                  <c:v>0.97454545454545449</c:v>
                </c:pt>
                <c:pt idx="123">
                  <c:v>0.99142857142857144</c:v>
                </c:pt>
                <c:pt idx="124">
                  <c:v>0.9642857142857143</c:v>
                </c:pt>
                <c:pt idx="125">
                  <c:v>0.96734693877551026</c:v>
                </c:pt>
                <c:pt idx="126">
                  <c:v>0.98333333333333328</c:v>
                </c:pt>
                <c:pt idx="127">
                  <c:v>0.97487437185929648</c:v>
                </c:pt>
                <c:pt idx="128">
                  <c:v>0.9939577039274925</c:v>
                </c:pt>
                <c:pt idx="129">
                  <c:v>0.97727272727272729</c:v>
                </c:pt>
                <c:pt idx="130">
                  <c:v>0.93965517241379315</c:v>
                </c:pt>
                <c:pt idx="131">
                  <c:v>1.0076335877862594</c:v>
                </c:pt>
                <c:pt idx="132">
                  <c:v>0.976303317535545</c:v>
                </c:pt>
                <c:pt idx="133">
                  <c:v>0.9932432432432432</c:v>
                </c:pt>
                <c:pt idx="134">
                  <c:v>0.98353909465020573</c:v>
                </c:pt>
                <c:pt idx="135">
                  <c:v>0.94491525423728817</c:v>
                </c:pt>
                <c:pt idx="136">
                  <c:v>0.97222222222222221</c:v>
                </c:pt>
                <c:pt idx="137">
                  <c:v>0.97872340425531912</c:v>
                </c:pt>
                <c:pt idx="138">
                  <c:v>0.99585062240663902</c:v>
                </c:pt>
                <c:pt idx="139">
                  <c:v>0.9263157894736842</c:v>
                </c:pt>
                <c:pt idx="140">
                  <c:v>1</c:v>
                </c:pt>
                <c:pt idx="141">
                  <c:v>0.97073170731707314</c:v>
                </c:pt>
                <c:pt idx="142">
                  <c:v>0.98722044728434499</c:v>
                </c:pt>
                <c:pt idx="143">
                  <c:v>0.93150684931506844</c:v>
                </c:pt>
                <c:pt idx="144">
                  <c:v>0.98165137614678899</c:v>
                </c:pt>
                <c:pt idx="145">
                  <c:v>0.93939393939393945</c:v>
                </c:pt>
                <c:pt idx="146">
                  <c:v>0.98930481283422456</c:v>
                </c:pt>
                <c:pt idx="147">
                  <c:v>1</c:v>
                </c:pt>
                <c:pt idx="148">
                  <c:v>0.97837837837837838</c:v>
                </c:pt>
                <c:pt idx="149">
                  <c:v>0.94420600858369097</c:v>
                </c:pt>
                <c:pt idx="150">
                  <c:v>1</c:v>
                </c:pt>
                <c:pt idx="151">
                  <c:v>0.98958333333333337</c:v>
                </c:pt>
                <c:pt idx="152">
                  <c:v>0.95744680851063835</c:v>
                </c:pt>
                <c:pt idx="153">
                  <c:v>1</c:v>
                </c:pt>
                <c:pt idx="154">
                  <c:v>0.95104895104895104</c:v>
                </c:pt>
                <c:pt idx="155">
                  <c:v>0.98765432098765427</c:v>
                </c:pt>
                <c:pt idx="156">
                  <c:v>0.85</c:v>
                </c:pt>
                <c:pt idx="157">
                  <c:v>0.96710526315789469</c:v>
                </c:pt>
                <c:pt idx="158">
                  <c:v>0.88271604938271608</c:v>
                </c:pt>
              </c:numCache>
            </c:numRef>
          </c:val>
          <c:smooth val="0"/>
        </c:ser>
        <c:ser>
          <c:idx val="6"/>
          <c:order val="6"/>
          <c:tx>
            <c:strRef>
              <c:f>'3 - LG'!$AR$4</c:f>
              <c:strCache>
                <c:ptCount val="1"/>
                <c:pt idx="0">
                  <c:v>Lab absentee dropoff</c:v>
                </c:pt>
              </c:strCache>
            </c:strRef>
          </c:tx>
          <c:spPr>
            <a:ln w="28575" cap="rnd">
              <a:solidFill>
                <a:schemeClr val="accent1">
                  <a:lumMod val="60000"/>
                </a:schemeClr>
              </a:solidFill>
              <a:round/>
            </a:ln>
            <a:effectLst/>
          </c:spPr>
          <c:marker>
            <c:symbol val="none"/>
          </c:marker>
          <c:cat>
            <c:strRef>
              <c:f>'3 - LG'!$A$5:$A$163</c:f>
              <c:strCache>
                <c:ptCount val="159"/>
                <c:pt idx="0">
                  <c:v>Fulton</c:v>
                </c:pt>
                <c:pt idx="1">
                  <c:v>Gwinnett</c:v>
                </c:pt>
                <c:pt idx="2">
                  <c:v>DeKalb</c:v>
                </c:pt>
                <c:pt idx="3">
                  <c:v>Cobb</c:v>
                </c:pt>
                <c:pt idx="4">
                  <c:v>Chatham</c:v>
                </c:pt>
                <c:pt idx="5">
                  <c:v>Clayton</c:v>
                </c:pt>
                <c:pt idx="6">
                  <c:v>Cherokee</c:v>
                </c:pt>
                <c:pt idx="7">
                  <c:v>Henry</c:v>
                </c:pt>
                <c:pt idx="8">
                  <c:v>Forsyth</c:v>
                </c:pt>
                <c:pt idx="9">
                  <c:v>Richmond</c:v>
                </c:pt>
                <c:pt idx="10">
                  <c:v>Hall</c:v>
                </c:pt>
                <c:pt idx="11">
                  <c:v>Muscogee</c:v>
                </c:pt>
                <c:pt idx="12">
                  <c:v>Bibb</c:v>
                </c:pt>
                <c:pt idx="13">
                  <c:v>Paulding</c:v>
                </c:pt>
                <c:pt idx="14">
                  <c:v>Columbia</c:v>
                </c:pt>
                <c:pt idx="15">
                  <c:v>Houston</c:v>
                </c:pt>
                <c:pt idx="16">
                  <c:v>Coweta</c:v>
                </c:pt>
                <c:pt idx="17">
                  <c:v>Douglas</c:v>
                </c:pt>
                <c:pt idx="18">
                  <c:v>Fayette</c:v>
                </c:pt>
                <c:pt idx="19">
                  <c:v>Carroll</c:v>
                </c:pt>
                <c:pt idx="20">
                  <c:v>Clarke</c:v>
                </c:pt>
                <c:pt idx="21">
                  <c:v>Newton</c:v>
                </c:pt>
                <c:pt idx="22">
                  <c:v>Lowndes</c:v>
                </c:pt>
                <c:pt idx="23">
                  <c:v>Bartow</c:v>
                </c:pt>
                <c:pt idx="24">
                  <c:v>Walton</c:v>
                </c:pt>
                <c:pt idx="25">
                  <c:v>Rockdale</c:v>
                </c:pt>
                <c:pt idx="26">
                  <c:v>Dougherty</c:v>
                </c:pt>
                <c:pt idx="27">
                  <c:v>Glynn</c:v>
                </c:pt>
                <c:pt idx="28">
                  <c:v>Floyd</c:v>
                </c:pt>
                <c:pt idx="29">
                  <c:v>Barrow</c:v>
                </c:pt>
                <c:pt idx="30">
                  <c:v>Whitfield</c:v>
                </c:pt>
                <c:pt idx="31">
                  <c:v>Jackson</c:v>
                </c:pt>
                <c:pt idx="32">
                  <c:v>Spalding</c:v>
                </c:pt>
                <c:pt idx="33">
                  <c:v>Catoosa</c:v>
                </c:pt>
                <c:pt idx="34">
                  <c:v>Bulloch</c:v>
                </c:pt>
                <c:pt idx="35">
                  <c:v>Troup</c:v>
                </c:pt>
                <c:pt idx="36">
                  <c:v>Walker</c:v>
                </c:pt>
                <c:pt idx="37">
                  <c:v>Effingham</c:v>
                </c:pt>
                <c:pt idx="38">
                  <c:v>Camden</c:v>
                </c:pt>
                <c:pt idx="39">
                  <c:v>Liberty</c:v>
                </c:pt>
                <c:pt idx="40">
                  <c:v>Gordon</c:v>
                </c:pt>
                <c:pt idx="41">
                  <c:v>Laurens</c:v>
                </c:pt>
                <c:pt idx="42">
                  <c:v>Thomas</c:v>
                </c:pt>
                <c:pt idx="43">
                  <c:v>Oconee</c:v>
                </c:pt>
                <c:pt idx="44">
                  <c:v>Bryan</c:v>
                </c:pt>
                <c:pt idx="45">
                  <c:v>Habersham</c:v>
                </c:pt>
                <c:pt idx="46">
                  <c:v>Baldwin</c:v>
                </c:pt>
                <c:pt idx="47">
                  <c:v>Harris</c:v>
                </c:pt>
                <c:pt idx="48">
                  <c:v>Tift</c:v>
                </c:pt>
                <c:pt idx="49">
                  <c:v>Colquitt</c:v>
                </c:pt>
                <c:pt idx="50">
                  <c:v>Coffee</c:v>
                </c:pt>
                <c:pt idx="51">
                  <c:v>Pickens</c:v>
                </c:pt>
                <c:pt idx="52">
                  <c:v>Lee</c:v>
                </c:pt>
                <c:pt idx="53">
                  <c:v>Polk</c:v>
                </c:pt>
                <c:pt idx="54">
                  <c:v>Lumpkin</c:v>
                </c:pt>
                <c:pt idx="55">
                  <c:v>Murray</c:v>
                </c:pt>
                <c:pt idx="56">
                  <c:v>Gilmer</c:v>
                </c:pt>
                <c:pt idx="57">
                  <c:v>Monroe</c:v>
                </c:pt>
                <c:pt idx="58">
                  <c:v>Ware</c:v>
                </c:pt>
                <c:pt idx="59">
                  <c:v>Dawson</c:v>
                </c:pt>
                <c:pt idx="60">
                  <c:v>Jones</c:v>
                </c:pt>
                <c:pt idx="61">
                  <c:v>White</c:v>
                </c:pt>
                <c:pt idx="62">
                  <c:v>Madison</c:v>
                </c:pt>
                <c:pt idx="63">
                  <c:v>Haralson</c:v>
                </c:pt>
                <c:pt idx="64">
                  <c:v>Union</c:v>
                </c:pt>
                <c:pt idx="65">
                  <c:v>Fannin</c:v>
                </c:pt>
                <c:pt idx="66">
                  <c:v>Stephens</c:v>
                </c:pt>
                <c:pt idx="67">
                  <c:v>Peach</c:v>
                </c:pt>
                <c:pt idx="68">
                  <c:v>Sumter</c:v>
                </c:pt>
                <c:pt idx="69">
                  <c:v>Upson</c:v>
                </c:pt>
                <c:pt idx="70">
                  <c:v>Toombs</c:v>
                </c:pt>
                <c:pt idx="71">
                  <c:v>Wayne</c:v>
                </c:pt>
                <c:pt idx="72">
                  <c:v>Butts</c:v>
                </c:pt>
                <c:pt idx="73">
                  <c:v>Decatur</c:v>
                </c:pt>
                <c:pt idx="74">
                  <c:v>Hart</c:v>
                </c:pt>
                <c:pt idx="75">
                  <c:v>Burke</c:v>
                </c:pt>
                <c:pt idx="76">
                  <c:v>Meriwether</c:v>
                </c:pt>
                <c:pt idx="77">
                  <c:v>McDuffie</c:v>
                </c:pt>
                <c:pt idx="78">
                  <c:v>Putnam</c:v>
                </c:pt>
                <c:pt idx="79">
                  <c:v>Grady</c:v>
                </c:pt>
                <c:pt idx="80">
                  <c:v>Mitchell</c:v>
                </c:pt>
                <c:pt idx="81">
                  <c:v>Morgan</c:v>
                </c:pt>
                <c:pt idx="82">
                  <c:v>Franklin</c:v>
                </c:pt>
                <c:pt idx="83">
                  <c:v>Worth</c:v>
                </c:pt>
                <c:pt idx="84">
                  <c:v>Emanuel</c:v>
                </c:pt>
                <c:pt idx="85">
                  <c:v>Pike</c:v>
                </c:pt>
                <c:pt idx="86">
                  <c:v>Greene</c:v>
                </c:pt>
                <c:pt idx="87">
                  <c:v>Washington</c:v>
                </c:pt>
                <c:pt idx="88">
                  <c:v>Crisp</c:v>
                </c:pt>
                <c:pt idx="89">
                  <c:v>Rabun</c:v>
                </c:pt>
                <c:pt idx="90">
                  <c:v>Lamar</c:v>
                </c:pt>
                <c:pt idx="91">
                  <c:v>Elbert</c:v>
                </c:pt>
                <c:pt idx="92">
                  <c:v>Chattooga</c:v>
                </c:pt>
                <c:pt idx="93">
                  <c:v>Dodge</c:v>
                </c:pt>
                <c:pt idx="94">
                  <c:v>Tattnall</c:v>
                </c:pt>
                <c:pt idx="95">
                  <c:v>Pierce</c:v>
                </c:pt>
                <c:pt idx="96">
                  <c:v>Banks</c:v>
                </c:pt>
                <c:pt idx="97">
                  <c:v>Appling</c:v>
                </c:pt>
                <c:pt idx="98">
                  <c:v>Dade</c:v>
                </c:pt>
                <c:pt idx="99">
                  <c:v>Jefferson</c:v>
                </c:pt>
                <c:pt idx="100">
                  <c:v>Berrien</c:v>
                </c:pt>
                <c:pt idx="101">
                  <c:v>Brantley</c:v>
                </c:pt>
                <c:pt idx="102">
                  <c:v>Brooks</c:v>
                </c:pt>
                <c:pt idx="103">
                  <c:v>Oglethorpe</c:v>
                </c:pt>
                <c:pt idx="104">
                  <c:v>Cook</c:v>
                </c:pt>
                <c:pt idx="105">
                  <c:v>Towns</c:v>
                </c:pt>
                <c:pt idx="106">
                  <c:v>Ben Hill</c:v>
                </c:pt>
                <c:pt idx="107">
                  <c:v>Jasper</c:v>
                </c:pt>
                <c:pt idx="108">
                  <c:v>McIntosh</c:v>
                </c:pt>
                <c:pt idx="109">
                  <c:v>Screven</c:v>
                </c:pt>
                <c:pt idx="110">
                  <c:v>Long</c:v>
                </c:pt>
                <c:pt idx="111">
                  <c:v>Jeff Davis</c:v>
                </c:pt>
                <c:pt idx="112">
                  <c:v>Crawford</c:v>
                </c:pt>
                <c:pt idx="113">
                  <c:v>Early</c:v>
                </c:pt>
                <c:pt idx="114">
                  <c:v>Bleckley</c:v>
                </c:pt>
                <c:pt idx="115">
                  <c:v>Heard</c:v>
                </c:pt>
                <c:pt idx="116">
                  <c:v>Macon</c:v>
                </c:pt>
                <c:pt idx="117">
                  <c:v>Terrell</c:v>
                </c:pt>
                <c:pt idx="118">
                  <c:v>Wilkes</c:v>
                </c:pt>
                <c:pt idx="119">
                  <c:v>Charlton</c:v>
                </c:pt>
                <c:pt idx="120">
                  <c:v>Wilkinson</c:v>
                </c:pt>
                <c:pt idx="121">
                  <c:v>Bacon</c:v>
                </c:pt>
                <c:pt idx="122">
                  <c:v>Twiggs</c:v>
                </c:pt>
                <c:pt idx="123">
                  <c:v>Lincoln</c:v>
                </c:pt>
                <c:pt idx="124">
                  <c:v>Dooly</c:v>
                </c:pt>
                <c:pt idx="125">
                  <c:v>Hancock</c:v>
                </c:pt>
                <c:pt idx="126">
                  <c:v>Candler</c:v>
                </c:pt>
                <c:pt idx="127">
                  <c:v>Evans</c:v>
                </c:pt>
                <c:pt idx="128">
                  <c:v>Telfair</c:v>
                </c:pt>
                <c:pt idx="129">
                  <c:v>Seminole</c:v>
                </c:pt>
                <c:pt idx="130">
                  <c:v>Pulaski</c:v>
                </c:pt>
                <c:pt idx="131">
                  <c:v>Irwin</c:v>
                </c:pt>
                <c:pt idx="132">
                  <c:v>Montgomery</c:v>
                </c:pt>
                <c:pt idx="133">
                  <c:v>Turner</c:v>
                </c:pt>
                <c:pt idx="134">
                  <c:v>Taylor</c:v>
                </c:pt>
                <c:pt idx="135">
                  <c:v>Johnson</c:v>
                </c:pt>
                <c:pt idx="136">
                  <c:v>Lanier</c:v>
                </c:pt>
                <c:pt idx="137">
                  <c:v>Jenkins</c:v>
                </c:pt>
                <c:pt idx="138">
                  <c:v>Marion</c:v>
                </c:pt>
                <c:pt idx="139">
                  <c:v>Talbot</c:v>
                </c:pt>
                <c:pt idx="140">
                  <c:v>Atkinson</c:v>
                </c:pt>
                <c:pt idx="141">
                  <c:v>Wilcox</c:v>
                </c:pt>
                <c:pt idx="142">
                  <c:v>Randolph</c:v>
                </c:pt>
                <c:pt idx="143">
                  <c:v>Treutlen</c:v>
                </c:pt>
                <c:pt idx="144">
                  <c:v>Clinch</c:v>
                </c:pt>
                <c:pt idx="145">
                  <c:v>Miller</c:v>
                </c:pt>
                <c:pt idx="146">
                  <c:v>Warren</c:v>
                </c:pt>
                <c:pt idx="147">
                  <c:v>Chattahoochee</c:v>
                </c:pt>
                <c:pt idx="148">
                  <c:v>Calhoun</c:v>
                </c:pt>
                <c:pt idx="149">
                  <c:v>Stewart</c:v>
                </c:pt>
                <c:pt idx="150">
                  <c:v>Wheeler</c:v>
                </c:pt>
                <c:pt idx="151">
                  <c:v>Schley</c:v>
                </c:pt>
                <c:pt idx="152">
                  <c:v>Baker</c:v>
                </c:pt>
                <c:pt idx="153">
                  <c:v>Echols</c:v>
                </c:pt>
                <c:pt idx="154">
                  <c:v>Clay</c:v>
                </c:pt>
                <c:pt idx="155">
                  <c:v>Glascock</c:v>
                </c:pt>
                <c:pt idx="156">
                  <c:v>Quitman</c:v>
                </c:pt>
                <c:pt idx="157">
                  <c:v>Webster</c:v>
                </c:pt>
                <c:pt idx="158">
                  <c:v>Taliaferro</c:v>
                </c:pt>
              </c:strCache>
            </c:strRef>
          </c:cat>
          <c:val>
            <c:numRef>
              <c:f>'3 - LG'!$AR$5:$AR$163</c:f>
              <c:numCache>
                <c:formatCode>0.0%</c:formatCode>
                <c:ptCount val="159"/>
                <c:pt idx="0">
                  <c:v>0.96205582333819084</c:v>
                </c:pt>
                <c:pt idx="1">
                  <c:v>0.98431141834583513</c:v>
                </c:pt>
                <c:pt idx="2">
                  <c:v>0.96650061000406673</c:v>
                </c:pt>
                <c:pt idx="3">
                  <c:v>0.97664182850083003</c:v>
                </c:pt>
                <c:pt idx="4">
                  <c:v>0.97668771248178732</c:v>
                </c:pt>
                <c:pt idx="5">
                  <c:v>0.97691123653155465</c:v>
                </c:pt>
                <c:pt idx="6">
                  <c:v>0.97816265060240959</c:v>
                </c:pt>
                <c:pt idx="7">
                  <c:v>0.97778667200320191</c:v>
                </c:pt>
                <c:pt idx="8">
                  <c:v>0.97583559168925027</c:v>
                </c:pt>
                <c:pt idx="9">
                  <c:v>0.98174633044787352</c:v>
                </c:pt>
                <c:pt idx="10">
                  <c:v>0.97795591182364727</c:v>
                </c:pt>
                <c:pt idx="11">
                  <c:v>0.9807779285391226</c:v>
                </c:pt>
                <c:pt idx="12">
                  <c:v>0.9775835014570724</c:v>
                </c:pt>
                <c:pt idx="13">
                  <c:v>0.977925612337466</c:v>
                </c:pt>
                <c:pt idx="14">
                  <c:v>0.97309264305177112</c:v>
                </c:pt>
                <c:pt idx="15">
                  <c:v>0.9780564263322884</c:v>
                </c:pt>
                <c:pt idx="16">
                  <c:v>0.98150782361308675</c:v>
                </c:pt>
                <c:pt idx="17">
                  <c:v>0.98515310856789362</c:v>
                </c:pt>
                <c:pt idx="18">
                  <c:v>0.9735549678881753</c:v>
                </c:pt>
                <c:pt idx="19">
                  <c:v>0.98418972332015808</c:v>
                </c:pt>
                <c:pt idx="20">
                  <c:v>0.97187293183322299</c:v>
                </c:pt>
                <c:pt idx="21">
                  <c:v>0.97550274223034739</c:v>
                </c:pt>
                <c:pt idx="22">
                  <c:v>0.97619047619047616</c:v>
                </c:pt>
                <c:pt idx="23">
                  <c:v>0.98915816326530615</c:v>
                </c:pt>
                <c:pt idx="24">
                  <c:v>0.98021481062747318</c:v>
                </c:pt>
                <c:pt idx="25">
                  <c:v>0.98327037236913117</c:v>
                </c:pt>
                <c:pt idx="26">
                  <c:v>0.98148148148148151</c:v>
                </c:pt>
                <c:pt idx="27">
                  <c:v>0.98785871964679917</c:v>
                </c:pt>
                <c:pt idx="28">
                  <c:v>0.97222222222222221</c:v>
                </c:pt>
                <c:pt idx="29">
                  <c:v>0.97149643705463185</c:v>
                </c:pt>
                <c:pt idx="30">
                  <c:v>0.97640117994100295</c:v>
                </c:pt>
                <c:pt idx="31">
                  <c:v>0.98527968596663396</c:v>
                </c:pt>
                <c:pt idx="32">
                  <c:v>0.9625876851130164</c:v>
                </c:pt>
                <c:pt idx="33">
                  <c:v>0.97962962962962963</c:v>
                </c:pt>
                <c:pt idx="34">
                  <c:v>0.97583643122676578</c:v>
                </c:pt>
                <c:pt idx="35">
                  <c:v>0.97072784810126578</c:v>
                </c:pt>
                <c:pt idx="36">
                  <c:v>0.97539975399753998</c:v>
                </c:pt>
                <c:pt idx="37">
                  <c:v>0.98666666666666669</c:v>
                </c:pt>
                <c:pt idx="38">
                  <c:v>0.98155909471919534</c:v>
                </c:pt>
                <c:pt idx="39">
                  <c:v>0.98</c:v>
                </c:pt>
                <c:pt idx="40">
                  <c:v>0.96709323583180984</c:v>
                </c:pt>
                <c:pt idx="41">
                  <c:v>0.96967340590979778</c:v>
                </c:pt>
                <c:pt idx="42">
                  <c:v>0.9838546922300706</c:v>
                </c:pt>
                <c:pt idx="43">
                  <c:v>0.97529538131041893</c:v>
                </c:pt>
                <c:pt idx="44">
                  <c:v>0.97938144329896903</c:v>
                </c:pt>
                <c:pt idx="45">
                  <c:v>0.98124267291910905</c:v>
                </c:pt>
                <c:pt idx="46">
                  <c:v>0.97495682210708112</c:v>
                </c:pt>
                <c:pt idx="47">
                  <c:v>0.97530864197530864</c:v>
                </c:pt>
                <c:pt idx="48">
                  <c:v>0.96791443850267378</c:v>
                </c:pt>
                <c:pt idx="49">
                  <c:v>0.97665369649805445</c:v>
                </c:pt>
                <c:pt idx="50">
                  <c:v>0.97468354430379744</c:v>
                </c:pt>
                <c:pt idx="51">
                  <c:v>0.96846846846846846</c:v>
                </c:pt>
                <c:pt idx="52">
                  <c:v>0.98124999999999996</c:v>
                </c:pt>
                <c:pt idx="53">
                  <c:v>0.98657718120805371</c:v>
                </c:pt>
                <c:pt idx="54">
                  <c:v>0.97430406852248397</c:v>
                </c:pt>
                <c:pt idx="55">
                  <c:v>0.94339622641509435</c:v>
                </c:pt>
                <c:pt idx="56">
                  <c:v>0.99284436493738815</c:v>
                </c:pt>
                <c:pt idx="57">
                  <c:v>0.99132947976878616</c:v>
                </c:pt>
                <c:pt idx="58">
                  <c:v>0.97926634768740028</c:v>
                </c:pt>
                <c:pt idx="59">
                  <c:v>0.98405466970387245</c:v>
                </c:pt>
                <c:pt idx="60">
                  <c:v>0.97193877551020413</c:v>
                </c:pt>
                <c:pt idx="61">
                  <c:v>0.97951582867783982</c:v>
                </c:pt>
                <c:pt idx="62">
                  <c:v>0.98671726755218214</c:v>
                </c:pt>
                <c:pt idx="63">
                  <c:v>0.99236641221374045</c:v>
                </c:pt>
                <c:pt idx="64">
                  <c:v>0.975103734439834</c:v>
                </c:pt>
                <c:pt idx="65">
                  <c:v>0.9726027397260274</c:v>
                </c:pt>
                <c:pt idx="66">
                  <c:v>0.97388059701492535</c:v>
                </c:pt>
                <c:pt idx="67">
                  <c:v>0.97303370786516852</c:v>
                </c:pt>
                <c:pt idx="68">
                  <c:v>0.97035347776510827</c:v>
                </c:pt>
                <c:pt idx="69">
                  <c:v>0.97840531561461797</c:v>
                </c:pt>
                <c:pt idx="70">
                  <c:v>0.96182085168869313</c:v>
                </c:pt>
                <c:pt idx="71">
                  <c:v>0.98203592814371254</c:v>
                </c:pt>
                <c:pt idx="72">
                  <c:v>0.98157894736842111</c:v>
                </c:pt>
                <c:pt idx="73">
                  <c:v>0.97080291970802923</c:v>
                </c:pt>
                <c:pt idx="74">
                  <c:v>0.97499999999999998</c:v>
                </c:pt>
                <c:pt idx="75">
                  <c:v>0.98140495867768596</c:v>
                </c:pt>
                <c:pt idx="76">
                  <c:v>0.97308488612836441</c:v>
                </c:pt>
                <c:pt idx="77">
                  <c:v>0.97580645161290325</c:v>
                </c:pt>
                <c:pt idx="78">
                  <c:v>0.98829431438127091</c:v>
                </c:pt>
                <c:pt idx="79">
                  <c:v>0.97</c:v>
                </c:pt>
                <c:pt idx="80">
                  <c:v>0.97695035460992907</c:v>
                </c:pt>
                <c:pt idx="81">
                  <c:v>0.96097560975609753</c:v>
                </c:pt>
                <c:pt idx="82">
                  <c:v>0.99224806201550386</c:v>
                </c:pt>
                <c:pt idx="83">
                  <c:v>0.98360655737704916</c:v>
                </c:pt>
                <c:pt idx="84">
                  <c:v>0.97435897435897434</c:v>
                </c:pt>
                <c:pt idx="85">
                  <c:v>0.98684210526315785</c:v>
                </c:pt>
                <c:pt idx="86">
                  <c:v>0.9743178170144462</c:v>
                </c:pt>
                <c:pt idx="87">
                  <c:v>0.96423658872077034</c:v>
                </c:pt>
                <c:pt idx="88">
                  <c:v>0.97245179063360887</c:v>
                </c:pt>
                <c:pt idx="89">
                  <c:v>0.96678529062870699</c:v>
                </c:pt>
                <c:pt idx="90">
                  <c:v>0.98019801980198018</c:v>
                </c:pt>
                <c:pt idx="91">
                  <c:v>0.99111900532859676</c:v>
                </c:pt>
                <c:pt idx="92">
                  <c:v>0.99111111111111116</c:v>
                </c:pt>
                <c:pt idx="93">
                  <c:v>0.9642857142857143</c:v>
                </c:pt>
                <c:pt idx="94">
                  <c:v>0.9821428571428571</c:v>
                </c:pt>
                <c:pt idx="95">
                  <c:v>0.99082568807339455</c:v>
                </c:pt>
                <c:pt idx="96">
                  <c:v>0.98198198198198194</c:v>
                </c:pt>
                <c:pt idx="97">
                  <c:v>0.97358490566037736</c:v>
                </c:pt>
                <c:pt idx="98">
                  <c:v>0.92248062015503873</c:v>
                </c:pt>
                <c:pt idx="99">
                  <c:v>0.9670510708401977</c:v>
                </c:pt>
                <c:pt idx="100">
                  <c:v>0.98447204968944102</c:v>
                </c:pt>
                <c:pt idx="101">
                  <c:v>0.97340425531914898</c:v>
                </c:pt>
                <c:pt idx="102">
                  <c:v>0.967741935483871</c:v>
                </c:pt>
                <c:pt idx="103">
                  <c:v>0.98044009779951102</c:v>
                </c:pt>
                <c:pt idx="104">
                  <c:v>0.99180327868852458</c:v>
                </c:pt>
                <c:pt idx="105">
                  <c:v>0.971830985915493</c:v>
                </c:pt>
                <c:pt idx="106">
                  <c:v>0.97812500000000002</c:v>
                </c:pt>
                <c:pt idx="107">
                  <c:v>0.97387173396674587</c:v>
                </c:pt>
                <c:pt idx="108">
                  <c:v>0.97045454545454546</c:v>
                </c:pt>
                <c:pt idx="109">
                  <c:v>0.96678966789667897</c:v>
                </c:pt>
                <c:pt idx="110">
                  <c:v>0.98224852071005919</c:v>
                </c:pt>
                <c:pt idx="111">
                  <c:v>0.9606986899563319</c:v>
                </c:pt>
                <c:pt idx="112">
                  <c:v>0.96581196581196582</c:v>
                </c:pt>
                <c:pt idx="113">
                  <c:v>0.97251585623678649</c:v>
                </c:pt>
                <c:pt idx="114">
                  <c:v>0.97276264591439687</c:v>
                </c:pt>
                <c:pt idx="115">
                  <c:v>0.97122302158273377</c:v>
                </c:pt>
                <c:pt idx="116">
                  <c:v>0.96374622356495465</c:v>
                </c:pt>
                <c:pt idx="117">
                  <c:v>0.98165137614678899</c:v>
                </c:pt>
                <c:pt idx="118">
                  <c:v>0.95348837209302328</c:v>
                </c:pt>
                <c:pt idx="119">
                  <c:v>0.98757763975155277</c:v>
                </c:pt>
                <c:pt idx="120">
                  <c:v>0.96296296296296291</c:v>
                </c:pt>
                <c:pt idx="121">
                  <c:v>0.9885057471264368</c:v>
                </c:pt>
                <c:pt idx="122">
                  <c:v>0.97090909090909094</c:v>
                </c:pt>
                <c:pt idx="123">
                  <c:v>0.98571428571428577</c:v>
                </c:pt>
                <c:pt idx="124">
                  <c:v>0.96938775510204078</c:v>
                </c:pt>
                <c:pt idx="125">
                  <c:v>0.96530612244897962</c:v>
                </c:pt>
                <c:pt idx="126">
                  <c:v>0.96666666666666667</c:v>
                </c:pt>
                <c:pt idx="127">
                  <c:v>0.96984924623115576</c:v>
                </c:pt>
                <c:pt idx="128">
                  <c:v>0.97583081570996977</c:v>
                </c:pt>
                <c:pt idx="129">
                  <c:v>0.96969696969696972</c:v>
                </c:pt>
                <c:pt idx="130">
                  <c:v>0.94396551724137934</c:v>
                </c:pt>
                <c:pt idx="131">
                  <c:v>0.99236641221374045</c:v>
                </c:pt>
                <c:pt idx="132">
                  <c:v>0.97156398104265407</c:v>
                </c:pt>
                <c:pt idx="133">
                  <c:v>0.9932432432432432</c:v>
                </c:pt>
                <c:pt idx="134">
                  <c:v>0.9711934156378601</c:v>
                </c:pt>
                <c:pt idx="135">
                  <c:v>0.94067796610169496</c:v>
                </c:pt>
                <c:pt idx="136">
                  <c:v>0.97222222222222221</c:v>
                </c:pt>
                <c:pt idx="137">
                  <c:v>0.96276595744680848</c:v>
                </c:pt>
                <c:pt idx="138">
                  <c:v>0.99585062240663902</c:v>
                </c:pt>
                <c:pt idx="139">
                  <c:v>0.92280701754385963</c:v>
                </c:pt>
                <c:pt idx="140">
                  <c:v>0.98863636363636365</c:v>
                </c:pt>
                <c:pt idx="141">
                  <c:v>0.96585365853658534</c:v>
                </c:pt>
                <c:pt idx="142">
                  <c:v>0.96166134185303509</c:v>
                </c:pt>
                <c:pt idx="143">
                  <c:v>0.92465753424657537</c:v>
                </c:pt>
                <c:pt idx="144">
                  <c:v>0.96330275229357798</c:v>
                </c:pt>
                <c:pt idx="145">
                  <c:v>0.95454545454545459</c:v>
                </c:pt>
                <c:pt idx="146">
                  <c:v>0.9732620320855615</c:v>
                </c:pt>
                <c:pt idx="147">
                  <c:v>1</c:v>
                </c:pt>
                <c:pt idx="148">
                  <c:v>0.97297297297297303</c:v>
                </c:pt>
                <c:pt idx="149">
                  <c:v>0.92703862660944203</c:v>
                </c:pt>
                <c:pt idx="150">
                  <c:v>1</c:v>
                </c:pt>
                <c:pt idx="151">
                  <c:v>1</c:v>
                </c:pt>
                <c:pt idx="152">
                  <c:v>0.92907801418439717</c:v>
                </c:pt>
                <c:pt idx="153">
                  <c:v>1</c:v>
                </c:pt>
                <c:pt idx="154">
                  <c:v>0.92307692307692313</c:v>
                </c:pt>
                <c:pt idx="155">
                  <c:v>0.96296296296296291</c:v>
                </c:pt>
                <c:pt idx="156">
                  <c:v>0.8666666666666667</c:v>
                </c:pt>
                <c:pt idx="157">
                  <c:v>0.98026315789473684</c:v>
                </c:pt>
                <c:pt idx="158">
                  <c:v>0.89506172839506171</c:v>
                </c:pt>
              </c:numCache>
            </c:numRef>
          </c:val>
          <c:smooth val="0"/>
        </c:ser>
        <c:dLbls>
          <c:showLegendKey val="0"/>
          <c:showVal val="0"/>
          <c:showCatName val="0"/>
          <c:showSerName val="0"/>
          <c:showPercent val="0"/>
          <c:showBubbleSize val="0"/>
        </c:dLbls>
        <c:smooth val="0"/>
        <c:axId val="321993488"/>
        <c:axId val="321990688"/>
      </c:lineChart>
      <c:catAx>
        <c:axId val="321993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990688"/>
        <c:crosses val="autoZero"/>
        <c:auto val="1"/>
        <c:lblAlgn val="ctr"/>
        <c:lblOffset val="100"/>
        <c:noMultiLvlLbl val="0"/>
      </c:catAx>
      <c:valAx>
        <c:axId val="321990688"/>
        <c:scaling>
          <c:orientation val="minMax"/>
          <c:max val="1.02"/>
          <c:min val="0.8600000000000001"/>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9934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Advance in person mode - dropoff by race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'3 - LG'!$AT$4</c:f>
              <c:strCache>
                <c:ptCount val="1"/>
                <c:pt idx="0">
                  <c:v>LT/G advance in person dropoff</c:v>
                </c:pt>
              </c:strCache>
            </c:strRef>
          </c:tx>
          <c:spPr>
            <a:ln w="28575" cap="rnd">
              <a:solidFill>
                <a:schemeClr val="accent1"/>
              </a:solidFill>
              <a:round/>
            </a:ln>
            <a:effectLst/>
          </c:spPr>
          <c:marker>
            <c:symbol val="none"/>
          </c:marker>
          <c:cat>
            <c:strRef>
              <c:f>'3 - LG'!$A$5:$A$163</c:f>
              <c:strCache>
                <c:ptCount val="159"/>
                <c:pt idx="0">
                  <c:v>Fulton</c:v>
                </c:pt>
                <c:pt idx="1">
                  <c:v>Gwinnett</c:v>
                </c:pt>
                <c:pt idx="2">
                  <c:v>DeKalb</c:v>
                </c:pt>
                <c:pt idx="3">
                  <c:v>Cobb</c:v>
                </c:pt>
                <c:pt idx="4">
                  <c:v>Chatham</c:v>
                </c:pt>
                <c:pt idx="5">
                  <c:v>Clayton</c:v>
                </c:pt>
                <c:pt idx="6">
                  <c:v>Cherokee</c:v>
                </c:pt>
                <c:pt idx="7">
                  <c:v>Henry</c:v>
                </c:pt>
                <c:pt idx="8">
                  <c:v>Forsyth</c:v>
                </c:pt>
                <c:pt idx="9">
                  <c:v>Richmond</c:v>
                </c:pt>
                <c:pt idx="10">
                  <c:v>Hall</c:v>
                </c:pt>
                <c:pt idx="11">
                  <c:v>Muscogee</c:v>
                </c:pt>
                <c:pt idx="12">
                  <c:v>Bibb</c:v>
                </c:pt>
                <c:pt idx="13">
                  <c:v>Paulding</c:v>
                </c:pt>
                <c:pt idx="14">
                  <c:v>Columbia</c:v>
                </c:pt>
                <c:pt idx="15">
                  <c:v>Houston</c:v>
                </c:pt>
                <c:pt idx="16">
                  <c:v>Coweta</c:v>
                </c:pt>
                <c:pt idx="17">
                  <c:v>Douglas</c:v>
                </c:pt>
                <c:pt idx="18">
                  <c:v>Fayette</c:v>
                </c:pt>
                <c:pt idx="19">
                  <c:v>Carroll</c:v>
                </c:pt>
                <c:pt idx="20">
                  <c:v>Clarke</c:v>
                </c:pt>
                <c:pt idx="21">
                  <c:v>Newton</c:v>
                </c:pt>
                <c:pt idx="22">
                  <c:v>Lowndes</c:v>
                </c:pt>
                <c:pt idx="23">
                  <c:v>Bartow</c:v>
                </c:pt>
                <c:pt idx="24">
                  <c:v>Walton</c:v>
                </c:pt>
                <c:pt idx="25">
                  <c:v>Rockdale</c:v>
                </c:pt>
                <c:pt idx="26">
                  <c:v>Dougherty</c:v>
                </c:pt>
                <c:pt idx="27">
                  <c:v>Glynn</c:v>
                </c:pt>
                <c:pt idx="28">
                  <c:v>Floyd</c:v>
                </c:pt>
                <c:pt idx="29">
                  <c:v>Barrow</c:v>
                </c:pt>
                <c:pt idx="30">
                  <c:v>Whitfield</c:v>
                </c:pt>
                <c:pt idx="31">
                  <c:v>Jackson</c:v>
                </c:pt>
                <c:pt idx="32">
                  <c:v>Spalding</c:v>
                </c:pt>
                <c:pt idx="33">
                  <c:v>Catoosa</c:v>
                </c:pt>
                <c:pt idx="34">
                  <c:v>Bulloch</c:v>
                </c:pt>
                <c:pt idx="35">
                  <c:v>Troup</c:v>
                </c:pt>
                <c:pt idx="36">
                  <c:v>Walker</c:v>
                </c:pt>
                <c:pt idx="37">
                  <c:v>Effingham</c:v>
                </c:pt>
                <c:pt idx="38">
                  <c:v>Camden</c:v>
                </c:pt>
                <c:pt idx="39">
                  <c:v>Liberty</c:v>
                </c:pt>
                <c:pt idx="40">
                  <c:v>Gordon</c:v>
                </c:pt>
                <c:pt idx="41">
                  <c:v>Laurens</c:v>
                </c:pt>
                <c:pt idx="42">
                  <c:v>Thomas</c:v>
                </c:pt>
                <c:pt idx="43">
                  <c:v>Oconee</c:v>
                </c:pt>
                <c:pt idx="44">
                  <c:v>Bryan</c:v>
                </c:pt>
                <c:pt idx="45">
                  <c:v>Habersham</c:v>
                </c:pt>
                <c:pt idx="46">
                  <c:v>Baldwin</c:v>
                </c:pt>
                <c:pt idx="47">
                  <c:v>Harris</c:v>
                </c:pt>
                <c:pt idx="48">
                  <c:v>Tift</c:v>
                </c:pt>
                <c:pt idx="49">
                  <c:v>Colquitt</c:v>
                </c:pt>
                <c:pt idx="50">
                  <c:v>Coffee</c:v>
                </c:pt>
                <c:pt idx="51">
                  <c:v>Pickens</c:v>
                </c:pt>
                <c:pt idx="52">
                  <c:v>Lee</c:v>
                </c:pt>
                <c:pt idx="53">
                  <c:v>Polk</c:v>
                </c:pt>
                <c:pt idx="54">
                  <c:v>Lumpkin</c:v>
                </c:pt>
                <c:pt idx="55">
                  <c:v>Murray</c:v>
                </c:pt>
                <c:pt idx="56">
                  <c:v>Gilmer</c:v>
                </c:pt>
                <c:pt idx="57">
                  <c:v>Monroe</c:v>
                </c:pt>
                <c:pt idx="58">
                  <c:v>Ware</c:v>
                </c:pt>
                <c:pt idx="59">
                  <c:v>Dawson</c:v>
                </c:pt>
                <c:pt idx="60">
                  <c:v>Jones</c:v>
                </c:pt>
                <c:pt idx="61">
                  <c:v>White</c:v>
                </c:pt>
                <c:pt idx="62">
                  <c:v>Madison</c:v>
                </c:pt>
                <c:pt idx="63">
                  <c:v>Haralson</c:v>
                </c:pt>
                <c:pt idx="64">
                  <c:v>Union</c:v>
                </c:pt>
                <c:pt idx="65">
                  <c:v>Fannin</c:v>
                </c:pt>
                <c:pt idx="66">
                  <c:v>Stephens</c:v>
                </c:pt>
                <c:pt idx="67">
                  <c:v>Peach</c:v>
                </c:pt>
                <c:pt idx="68">
                  <c:v>Sumter</c:v>
                </c:pt>
                <c:pt idx="69">
                  <c:v>Upson</c:v>
                </c:pt>
                <c:pt idx="70">
                  <c:v>Toombs</c:v>
                </c:pt>
                <c:pt idx="71">
                  <c:v>Wayne</c:v>
                </c:pt>
                <c:pt idx="72">
                  <c:v>Butts</c:v>
                </c:pt>
                <c:pt idx="73">
                  <c:v>Decatur</c:v>
                </c:pt>
                <c:pt idx="74">
                  <c:v>Hart</c:v>
                </c:pt>
                <c:pt idx="75">
                  <c:v>Burke</c:v>
                </c:pt>
                <c:pt idx="76">
                  <c:v>Meriwether</c:v>
                </c:pt>
                <c:pt idx="77">
                  <c:v>McDuffie</c:v>
                </c:pt>
                <c:pt idx="78">
                  <c:v>Putnam</c:v>
                </c:pt>
                <c:pt idx="79">
                  <c:v>Grady</c:v>
                </c:pt>
                <c:pt idx="80">
                  <c:v>Mitchell</c:v>
                </c:pt>
                <c:pt idx="81">
                  <c:v>Morgan</c:v>
                </c:pt>
                <c:pt idx="82">
                  <c:v>Franklin</c:v>
                </c:pt>
                <c:pt idx="83">
                  <c:v>Worth</c:v>
                </c:pt>
                <c:pt idx="84">
                  <c:v>Emanuel</c:v>
                </c:pt>
                <c:pt idx="85">
                  <c:v>Pike</c:v>
                </c:pt>
                <c:pt idx="86">
                  <c:v>Greene</c:v>
                </c:pt>
                <c:pt idx="87">
                  <c:v>Washington</c:v>
                </c:pt>
                <c:pt idx="88">
                  <c:v>Crisp</c:v>
                </c:pt>
                <c:pt idx="89">
                  <c:v>Rabun</c:v>
                </c:pt>
                <c:pt idx="90">
                  <c:v>Lamar</c:v>
                </c:pt>
                <c:pt idx="91">
                  <c:v>Elbert</c:v>
                </c:pt>
                <c:pt idx="92">
                  <c:v>Chattooga</c:v>
                </c:pt>
                <c:pt idx="93">
                  <c:v>Dodge</c:v>
                </c:pt>
                <c:pt idx="94">
                  <c:v>Tattnall</c:v>
                </c:pt>
                <c:pt idx="95">
                  <c:v>Pierce</c:v>
                </c:pt>
                <c:pt idx="96">
                  <c:v>Banks</c:v>
                </c:pt>
                <c:pt idx="97">
                  <c:v>Appling</c:v>
                </c:pt>
                <c:pt idx="98">
                  <c:v>Dade</c:v>
                </c:pt>
                <c:pt idx="99">
                  <c:v>Jefferson</c:v>
                </c:pt>
                <c:pt idx="100">
                  <c:v>Berrien</c:v>
                </c:pt>
                <c:pt idx="101">
                  <c:v>Brantley</c:v>
                </c:pt>
                <c:pt idx="102">
                  <c:v>Brooks</c:v>
                </c:pt>
                <c:pt idx="103">
                  <c:v>Oglethorpe</c:v>
                </c:pt>
                <c:pt idx="104">
                  <c:v>Cook</c:v>
                </c:pt>
                <c:pt idx="105">
                  <c:v>Towns</c:v>
                </c:pt>
                <c:pt idx="106">
                  <c:v>Ben Hill</c:v>
                </c:pt>
                <c:pt idx="107">
                  <c:v>Jasper</c:v>
                </c:pt>
                <c:pt idx="108">
                  <c:v>McIntosh</c:v>
                </c:pt>
                <c:pt idx="109">
                  <c:v>Screven</c:v>
                </c:pt>
                <c:pt idx="110">
                  <c:v>Long</c:v>
                </c:pt>
                <c:pt idx="111">
                  <c:v>Jeff Davis</c:v>
                </c:pt>
                <c:pt idx="112">
                  <c:v>Crawford</c:v>
                </c:pt>
                <c:pt idx="113">
                  <c:v>Early</c:v>
                </c:pt>
                <c:pt idx="114">
                  <c:v>Bleckley</c:v>
                </c:pt>
                <c:pt idx="115">
                  <c:v>Heard</c:v>
                </c:pt>
                <c:pt idx="116">
                  <c:v>Macon</c:v>
                </c:pt>
                <c:pt idx="117">
                  <c:v>Terrell</c:v>
                </c:pt>
                <c:pt idx="118">
                  <c:v>Wilkes</c:v>
                </c:pt>
                <c:pt idx="119">
                  <c:v>Charlton</c:v>
                </c:pt>
                <c:pt idx="120">
                  <c:v>Wilkinson</c:v>
                </c:pt>
                <c:pt idx="121">
                  <c:v>Bacon</c:v>
                </c:pt>
                <c:pt idx="122">
                  <c:v>Twiggs</c:v>
                </c:pt>
                <c:pt idx="123">
                  <c:v>Lincoln</c:v>
                </c:pt>
                <c:pt idx="124">
                  <c:v>Dooly</c:v>
                </c:pt>
                <c:pt idx="125">
                  <c:v>Hancock</c:v>
                </c:pt>
                <c:pt idx="126">
                  <c:v>Candler</c:v>
                </c:pt>
                <c:pt idx="127">
                  <c:v>Evans</c:v>
                </c:pt>
                <c:pt idx="128">
                  <c:v>Telfair</c:v>
                </c:pt>
                <c:pt idx="129">
                  <c:v>Seminole</c:v>
                </c:pt>
                <c:pt idx="130">
                  <c:v>Pulaski</c:v>
                </c:pt>
                <c:pt idx="131">
                  <c:v>Irwin</c:v>
                </c:pt>
                <c:pt idx="132">
                  <c:v>Montgomery</c:v>
                </c:pt>
                <c:pt idx="133">
                  <c:v>Turner</c:v>
                </c:pt>
                <c:pt idx="134">
                  <c:v>Taylor</c:v>
                </c:pt>
                <c:pt idx="135">
                  <c:v>Johnson</c:v>
                </c:pt>
                <c:pt idx="136">
                  <c:v>Lanier</c:v>
                </c:pt>
                <c:pt idx="137">
                  <c:v>Jenkins</c:v>
                </c:pt>
                <c:pt idx="138">
                  <c:v>Marion</c:v>
                </c:pt>
                <c:pt idx="139">
                  <c:v>Talbot</c:v>
                </c:pt>
                <c:pt idx="140">
                  <c:v>Atkinson</c:v>
                </c:pt>
                <c:pt idx="141">
                  <c:v>Wilcox</c:v>
                </c:pt>
                <c:pt idx="142">
                  <c:v>Randolph</c:v>
                </c:pt>
                <c:pt idx="143">
                  <c:v>Treutlen</c:v>
                </c:pt>
                <c:pt idx="144">
                  <c:v>Clinch</c:v>
                </c:pt>
                <c:pt idx="145">
                  <c:v>Miller</c:v>
                </c:pt>
                <c:pt idx="146">
                  <c:v>Warren</c:v>
                </c:pt>
                <c:pt idx="147">
                  <c:v>Chattahoochee</c:v>
                </c:pt>
                <c:pt idx="148">
                  <c:v>Calhoun</c:v>
                </c:pt>
                <c:pt idx="149">
                  <c:v>Stewart</c:v>
                </c:pt>
                <c:pt idx="150">
                  <c:v>Wheeler</c:v>
                </c:pt>
                <c:pt idx="151">
                  <c:v>Schley</c:v>
                </c:pt>
                <c:pt idx="152">
                  <c:v>Baker</c:v>
                </c:pt>
                <c:pt idx="153">
                  <c:v>Echols</c:v>
                </c:pt>
                <c:pt idx="154">
                  <c:v>Clay</c:v>
                </c:pt>
                <c:pt idx="155">
                  <c:v>Glascock</c:v>
                </c:pt>
                <c:pt idx="156">
                  <c:v>Quitman</c:v>
                </c:pt>
                <c:pt idx="157">
                  <c:v>Webster</c:v>
                </c:pt>
                <c:pt idx="158">
                  <c:v>Taliaferro</c:v>
                </c:pt>
              </c:strCache>
            </c:strRef>
          </c:cat>
          <c:val>
            <c:numRef>
              <c:f>'3 - LG'!$AT$5:$AT$163</c:f>
              <c:numCache>
                <c:formatCode>0.0%</c:formatCode>
                <c:ptCount val="159"/>
                <c:pt idx="0">
                  <c:v>0.96519272053518146</c:v>
                </c:pt>
                <c:pt idx="1">
                  <c:v>0.96487467739818911</c:v>
                </c:pt>
                <c:pt idx="2">
                  <c:v>0.96263609479226064</c:v>
                </c:pt>
                <c:pt idx="3">
                  <c:v>0.97547376158631693</c:v>
                </c:pt>
                <c:pt idx="4">
                  <c:v>0.95704743645247081</c:v>
                </c:pt>
                <c:pt idx="5">
                  <c:v>0.95240292840510998</c:v>
                </c:pt>
                <c:pt idx="6">
                  <c:v>0.97580562133223514</c:v>
                </c:pt>
                <c:pt idx="7">
                  <c:v>0.95603327764328816</c:v>
                </c:pt>
                <c:pt idx="8">
                  <c:v>0.98118305142791906</c:v>
                </c:pt>
                <c:pt idx="9">
                  <c:v>0.94606256742179073</c:v>
                </c:pt>
                <c:pt idx="10">
                  <c:v>0.97083949400361425</c:v>
                </c:pt>
                <c:pt idx="11">
                  <c:v>0.92750902527075807</c:v>
                </c:pt>
                <c:pt idx="12">
                  <c:v>0.94351296642859872</c:v>
                </c:pt>
                <c:pt idx="13">
                  <c:v>0.96927714511905483</c:v>
                </c:pt>
                <c:pt idx="14">
                  <c:v>0.96705517752475911</c:v>
                </c:pt>
                <c:pt idx="15">
                  <c:v>0.95869715073529416</c:v>
                </c:pt>
                <c:pt idx="16">
                  <c:v>0.96696696696696693</c:v>
                </c:pt>
                <c:pt idx="17">
                  <c:v>0.96786789768026738</c:v>
                </c:pt>
                <c:pt idx="18">
                  <c:v>0.9757023782705242</c:v>
                </c:pt>
                <c:pt idx="19">
                  <c:v>0.96298507462686567</c:v>
                </c:pt>
                <c:pt idx="20">
                  <c:v>0.96482437240066143</c:v>
                </c:pt>
                <c:pt idx="21">
                  <c:v>0.95440840091495116</c:v>
                </c:pt>
                <c:pt idx="22">
                  <c:v>0.95451549110085698</c:v>
                </c:pt>
                <c:pt idx="23">
                  <c:v>0.98942812982998452</c:v>
                </c:pt>
                <c:pt idx="24">
                  <c:v>0.95949895615866387</c:v>
                </c:pt>
                <c:pt idx="25">
                  <c:v>0.96485146342533679</c:v>
                </c:pt>
                <c:pt idx="26">
                  <c:v>0.92666784327567953</c:v>
                </c:pt>
                <c:pt idx="27">
                  <c:v>0.95762421473443748</c:v>
                </c:pt>
                <c:pt idx="28">
                  <c:v>0.96179135008766803</c:v>
                </c:pt>
                <c:pt idx="29">
                  <c:v>0.95802994354904691</c:v>
                </c:pt>
                <c:pt idx="30">
                  <c:v>0.94963579604578563</c:v>
                </c:pt>
                <c:pt idx="31">
                  <c:v>0.96467591661639518</c:v>
                </c:pt>
                <c:pt idx="32">
                  <c:v>0.95408554346159746</c:v>
                </c:pt>
                <c:pt idx="33">
                  <c:v>0.96255393841878156</c:v>
                </c:pt>
                <c:pt idx="34">
                  <c:v>0.95604297224709045</c:v>
                </c:pt>
                <c:pt idx="35">
                  <c:v>0.95519330126492075</c:v>
                </c:pt>
                <c:pt idx="36">
                  <c:v>0.94727387047516398</c:v>
                </c:pt>
                <c:pt idx="37">
                  <c:v>0.95567789493328359</c:v>
                </c:pt>
                <c:pt idx="38">
                  <c:v>0.9669758812615955</c:v>
                </c:pt>
                <c:pt idx="39">
                  <c:v>0.95726390765074298</c:v>
                </c:pt>
                <c:pt idx="40">
                  <c:v>0.96070944697622862</c:v>
                </c:pt>
                <c:pt idx="41">
                  <c:v>0.94248674130819088</c:v>
                </c:pt>
                <c:pt idx="42">
                  <c:v>0.94138013371537732</c:v>
                </c:pt>
                <c:pt idx="43">
                  <c:v>0.97775496235455173</c:v>
                </c:pt>
                <c:pt idx="44">
                  <c:v>0.96763366099256776</c:v>
                </c:pt>
                <c:pt idx="45">
                  <c:v>0.96707572583058965</c:v>
                </c:pt>
                <c:pt idx="46">
                  <c:v>0.94575045207956598</c:v>
                </c:pt>
                <c:pt idx="47">
                  <c:v>0.9606950765411667</c:v>
                </c:pt>
                <c:pt idx="48">
                  <c:v>0.94336908187287472</c:v>
                </c:pt>
                <c:pt idx="49">
                  <c:v>0.93954867402404874</c:v>
                </c:pt>
                <c:pt idx="50">
                  <c:v>0.92706158663883087</c:v>
                </c:pt>
                <c:pt idx="51">
                  <c:v>0.97317792444881335</c:v>
                </c:pt>
                <c:pt idx="52">
                  <c:v>0.96391480373173732</c:v>
                </c:pt>
                <c:pt idx="53">
                  <c:v>0.94550619834710747</c:v>
                </c:pt>
                <c:pt idx="54">
                  <c:v>0.97370204690253492</c:v>
                </c:pt>
                <c:pt idx="55">
                  <c:v>0.94462923107024066</c:v>
                </c:pt>
                <c:pt idx="56">
                  <c:v>0.96012708498808574</c:v>
                </c:pt>
                <c:pt idx="57">
                  <c:v>0.95024560291554427</c:v>
                </c:pt>
                <c:pt idx="58">
                  <c:v>0.95036630036630032</c:v>
                </c:pt>
                <c:pt idx="59">
                  <c:v>0.96894586894586898</c:v>
                </c:pt>
                <c:pt idx="60">
                  <c:v>0.95680252583237657</c:v>
                </c:pt>
                <c:pt idx="61">
                  <c:v>0.96856508875739644</c:v>
                </c:pt>
                <c:pt idx="62">
                  <c:v>0.95593285005723005</c:v>
                </c:pt>
                <c:pt idx="63">
                  <c:v>0.96620656830080909</c:v>
                </c:pt>
                <c:pt idx="64">
                  <c:v>0.96694838514941139</c:v>
                </c:pt>
                <c:pt idx="65">
                  <c:v>0.96068152031454779</c:v>
                </c:pt>
                <c:pt idx="66">
                  <c:v>0.96562958136504318</c:v>
                </c:pt>
                <c:pt idx="67">
                  <c:v>0.94910714285714282</c:v>
                </c:pt>
                <c:pt idx="68">
                  <c:v>0.95317302476948107</c:v>
                </c:pt>
                <c:pt idx="69">
                  <c:v>0.94560855996433346</c:v>
                </c:pt>
                <c:pt idx="70">
                  <c:v>0.95617283950617282</c:v>
                </c:pt>
                <c:pt idx="71">
                  <c:v>0.95944103612815268</c:v>
                </c:pt>
                <c:pt idx="72">
                  <c:v>0.96017205671499128</c:v>
                </c:pt>
                <c:pt idx="73">
                  <c:v>0.94530516431924883</c:v>
                </c:pt>
                <c:pt idx="74">
                  <c:v>0.95057471264367821</c:v>
                </c:pt>
                <c:pt idx="75">
                  <c:v>0.9418568302594561</c:v>
                </c:pt>
                <c:pt idx="76">
                  <c:v>0.94101024373013065</c:v>
                </c:pt>
                <c:pt idx="77">
                  <c:v>0.94568880079286421</c:v>
                </c:pt>
                <c:pt idx="78">
                  <c:v>0.97118155619596547</c:v>
                </c:pt>
                <c:pt idx="79">
                  <c:v>0.95851698211044856</c:v>
                </c:pt>
                <c:pt idx="80">
                  <c:v>0.92491773855818127</c:v>
                </c:pt>
                <c:pt idx="81">
                  <c:v>0.95467998520162778</c:v>
                </c:pt>
                <c:pt idx="82">
                  <c:v>0.96487721302113083</c:v>
                </c:pt>
                <c:pt idx="83">
                  <c:v>0.94465894465894462</c:v>
                </c:pt>
                <c:pt idx="84">
                  <c:v>0.95005841121495327</c:v>
                </c:pt>
                <c:pt idx="85">
                  <c:v>0.96873604287628401</c:v>
                </c:pt>
                <c:pt idx="86">
                  <c:v>0.96674414446629719</c:v>
                </c:pt>
                <c:pt idx="87">
                  <c:v>0.9285897107755311</c:v>
                </c:pt>
                <c:pt idx="88">
                  <c:v>0.94798377475542828</c:v>
                </c:pt>
                <c:pt idx="89">
                  <c:v>0.96665984863980359</c:v>
                </c:pt>
                <c:pt idx="90">
                  <c:v>0.94188481675392666</c:v>
                </c:pt>
                <c:pt idx="91">
                  <c:v>0.95190757657173564</c:v>
                </c:pt>
                <c:pt idx="92">
                  <c:v>0.96378910776361526</c:v>
                </c:pt>
                <c:pt idx="93">
                  <c:v>0.93433010847258868</c:v>
                </c:pt>
                <c:pt idx="94">
                  <c:v>0.94546482057078274</c:v>
                </c:pt>
                <c:pt idx="95">
                  <c:v>0.96128751631143972</c:v>
                </c:pt>
                <c:pt idx="96">
                  <c:v>0.96607722843738719</c:v>
                </c:pt>
                <c:pt idx="97">
                  <c:v>0.9375379017586416</c:v>
                </c:pt>
                <c:pt idx="98">
                  <c:v>0.95158141351034753</c:v>
                </c:pt>
                <c:pt idx="99">
                  <c:v>0.91473421334284699</c:v>
                </c:pt>
                <c:pt idx="100">
                  <c:v>0.95369489375198224</c:v>
                </c:pt>
                <c:pt idx="101">
                  <c:v>0.96652719665271969</c:v>
                </c:pt>
                <c:pt idx="102">
                  <c:v>0.94042201075713694</c:v>
                </c:pt>
                <c:pt idx="103">
                  <c:v>0.95990635059994145</c:v>
                </c:pt>
                <c:pt idx="104">
                  <c:v>0.95373085695666338</c:v>
                </c:pt>
                <c:pt idx="105">
                  <c:v>0.96607632826141188</c:v>
                </c:pt>
                <c:pt idx="106">
                  <c:v>0.9431345353675451</c:v>
                </c:pt>
                <c:pt idx="107">
                  <c:v>0.96746058369674603</c:v>
                </c:pt>
                <c:pt idx="108">
                  <c:v>0.9470288624787776</c:v>
                </c:pt>
                <c:pt idx="109">
                  <c:v>0.94128646222887058</c:v>
                </c:pt>
                <c:pt idx="110">
                  <c:v>0.95991882293252151</c:v>
                </c:pt>
                <c:pt idx="111">
                  <c:v>0.95671641791044781</c:v>
                </c:pt>
                <c:pt idx="112">
                  <c:v>0.93572263342423057</c:v>
                </c:pt>
                <c:pt idx="113">
                  <c:v>0.96048438495857236</c:v>
                </c:pt>
                <c:pt idx="114">
                  <c:v>0.95686274509803926</c:v>
                </c:pt>
                <c:pt idx="115">
                  <c:v>0.9558514365802383</c:v>
                </c:pt>
                <c:pt idx="116">
                  <c:v>0.91603731674811195</c:v>
                </c:pt>
                <c:pt idx="117">
                  <c:v>0.94230769230769229</c:v>
                </c:pt>
                <c:pt idx="118">
                  <c:v>0.93686746987951808</c:v>
                </c:pt>
                <c:pt idx="119">
                  <c:v>0.94125242091672046</c:v>
                </c:pt>
                <c:pt idx="120">
                  <c:v>0.9425654116145501</c:v>
                </c:pt>
                <c:pt idx="121">
                  <c:v>0.94377652050919381</c:v>
                </c:pt>
                <c:pt idx="122">
                  <c:v>0.92031352057478777</c:v>
                </c:pt>
                <c:pt idx="123">
                  <c:v>0.95560144553433146</c:v>
                </c:pt>
                <c:pt idx="124">
                  <c:v>0.91635786130227637</c:v>
                </c:pt>
                <c:pt idx="125">
                  <c:v>0.91182233834095361</c:v>
                </c:pt>
                <c:pt idx="126">
                  <c:v>0.95074946466809418</c:v>
                </c:pt>
                <c:pt idx="127">
                  <c:v>0.92599444958371879</c:v>
                </c:pt>
                <c:pt idx="128">
                  <c:v>0.93556085918854415</c:v>
                </c:pt>
                <c:pt idx="129">
                  <c:v>0.94897959183673475</c:v>
                </c:pt>
                <c:pt idx="130">
                  <c:v>0.93417922283901667</c:v>
                </c:pt>
                <c:pt idx="131">
                  <c:v>0.955078125</c:v>
                </c:pt>
                <c:pt idx="132">
                  <c:v>0.96822033898305082</c:v>
                </c:pt>
                <c:pt idx="133">
                  <c:v>0.90894901144640994</c:v>
                </c:pt>
                <c:pt idx="134">
                  <c:v>0.94411285946825829</c:v>
                </c:pt>
                <c:pt idx="135">
                  <c:v>0.93807106598984769</c:v>
                </c:pt>
                <c:pt idx="136">
                  <c:v>0.93497892835641183</c:v>
                </c:pt>
                <c:pt idx="137">
                  <c:v>0.94283879254977521</c:v>
                </c:pt>
                <c:pt idx="138">
                  <c:v>0.89934533551554829</c:v>
                </c:pt>
                <c:pt idx="139">
                  <c:v>0.92746113989637302</c:v>
                </c:pt>
                <c:pt idx="140">
                  <c:v>0.92295719844357982</c:v>
                </c:pt>
                <c:pt idx="141">
                  <c:v>0.9484193011647255</c:v>
                </c:pt>
                <c:pt idx="142">
                  <c:v>0.91801948051948057</c:v>
                </c:pt>
                <c:pt idx="143">
                  <c:v>0.95358649789029537</c:v>
                </c:pt>
                <c:pt idx="144">
                  <c:v>0.93770226537216828</c:v>
                </c:pt>
                <c:pt idx="145">
                  <c:v>0.93294460641399413</c:v>
                </c:pt>
                <c:pt idx="146">
                  <c:v>0.93212312549329124</c:v>
                </c:pt>
                <c:pt idx="147">
                  <c:v>0.92900608519269778</c:v>
                </c:pt>
                <c:pt idx="148">
                  <c:v>0.94398682042833604</c:v>
                </c:pt>
                <c:pt idx="149">
                  <c:v>0.87031700288184433</c:v>
                </c:pt>
                <c:pt idx="150">
                  <c:v>0.94045174537987675</c:v>
                </c:pt>
                <c:pt idx="151">
                  <c:v>0.96669190007570027</c:v>
                </c:pt>
                <c:pt idx="152">
                  <c:v>0.92371134020618562</c:v>
                </c:pt>
                <c:pt idx="153">
                  <c:v>0.93481095176010431</c:v>
                </c:pt>
                <c:pt idx="154">
                  <c:v>0.94300518134715028</c:v>
                </c:pt>
                <c:pt idx="155">
                  <c:v>0.94171779141104295</c:v>
                </c:pt>
                <c:pt idx="156">
                  <c:v>0.90465631929046564</c:v>
                </c:pt>
                <c:pt idx="157">
                  <c:v>0.95036764705882348</c:v>
                </c:pt>
                <c:pt idx="158">
                  <c:v>0.85941043083900226</c:v>
                </c:pt>
              </c:numCache>
            </c:numRef>
          </c:val>
          <c:smooth val="0"/>
        </c:ser>
        <c:ser>
          <c:idx val="1"/>
          <c:order val="1"/>
          <c:tx>
            <c:strRef>
              <c:f>'3 - LG'!$AU$4</c:f>
              <c:strCache>
                <c:ptCount val="1"/>
                <c:pt idx="0">
                  <c:v>SoS advance in person dropoff</c:v>
                </c:pt>
              </c:strCache>
            </c:strRef>
          </c:tx>
          <c:spPr>
            <a:ln w="28575" cap="rnd">
              <a:solidFill>
                <a:schemeClr val="accent2"/>
              </a:solidFill>
              <a:round/>
            </a:ln>
            <a:effectLst/>
          </c:spPr>
          <c:marker>
            <c:symbol val="none"/>
          </c:marker>
          <c:cat>
            <c:strRef>
              <c:f>'3 - LG'!$A$5:$A$163</c:f>
              <c:strCache>
                <c:ptCount val="159"/>
                <c:pt idx="0">
                  <c:v>Fulton</c:v>
                </c:pt>
                <c:pt idx="1">
                  <c:v>Gwinnett</c:v>
                </c:pt>
                <c:pt idx="2">
                  <c:v>DeKalb</c:v>
                </c:pt>
                <c:pt idx="3">
                  <c:v>Cobb</c:v>
                </c:pt>
                <c:pt idx="4">
                  <c:v>Chatham</c:v>
                </c:pt>
                <c:pt idx="5">
                  <c:v>Clayton</c:v>
                </c:pt>
                <c:pt idx="6">
                  <c:v>Cherokee</c:v>
                </c:pt>
                <c:pt idx="7">
                  <c:v>Henry</c:v>
                </c:pt>
                <c:pt idx="8">
                  <c:v>Forsyth</c:v>
                </c:pt>
                <c:pt idx="9">
                  <c:v>Richmond</c:v>
                </c:pt>
                <c:pt idx="10">
                  <c:v>Hall</c:v>
                </c:pt>
                <c:pt idx="11">
                  <c:v>Muscogee</c:v>
                </c:pt>
                <c:pt idx="12">
                  <c:v>Bibb</c:v>
                </c:pt>
                <c:pt idx="13">
                  <c:v>Paulding</c:v>
                </c:pt>
                <c:pt idx="14">
                  <c:v>Columbia</c:v>
                </c:pt>
                <c:pt idx="15">
                  <c:v>Houston</c:v>
                </c:pt>
                <c:pt idx="16">
                  <c:v>Coweta</c:v>
                </c:pt>
                <c:pt idx="17">
                  <c:v>Douglas</c:v>
                </c:pt>
                <c:pt idx="18">
                  <c:v>Fayette</c:v>
                </c:pt>
                <c:pt idx="19">
                  <c:v>Carroll</c:v>
                </c:pt>
                <c:pt idx="20">
                  <c:v>Clarke</c:v>
                </c:pt>
                <c:pt idx="21">
                  <c:v>Newton</c:v>
                </c:pt>
                <c:pt idx="22">
                  <c:v>Lowndes</c:v>
                </c:pt>
                <c:pt idx="23">
                  <c:v>Bartow</c:v>
                </c:pt>
                <c:pt idx="24">
                  <c:v>Walton</c:v>
                </c:pt>
                <c:pt idx="25">
                  <c:v>Rockdale</c:v>
                </c:pt>
                <c:pt idx="26">
                  <c:v>Dougherty</c:v>
                </c:pt>
                <c:pt idx="27">
                  <c:v>Glynn</c:v>
                </c:pt>
                <c:pt idx="28">
                  <c:v>Floyd</c:v>
                </c:pt>
                <c:pt idx="29">
                  <c:v>Barrow</c:v>
                </c:pt>
                <c:pt idx="30">
                  <c:v>Whitfield</c:v>
                </c:pt>
                <c:pt idx="31">
                  <c:v>Jackson</c:v>
                </c:pt>
                <c:pt idx="32">
                  <c:v>Spalding</c:v>
                </c:pt>
                <c:pt idx="33">
                  <c:v>Catoosa</c:v>
                </c:pt>
                <c:pt idx="34">
                  <c:v>Bulloch</c:v>
                </c:pt>
                <c:pt idx="35">
                  <c:v>Troup</c:v>
                </c:pt>
                <c:pt idx="36">
                  <c:v>Walker</c:v>
                </c:pt>
                <c:pt idx="37">
                  <c:v>Effingham</c:v>
                </c:pt>
                <c:pt idx="38">
                  <c:v>Camden</c:v>
                </c:pt>
                <c:pt idx="39">
                  <c:v>Liberty</c:v>
                </c:pt>
                <c:pt idx="40">
                  <c:v>Gordon</c:v>
                </c:pt>
                <c:pt idx="41">
                  <c:v>Laurens</c:v>
                </c:pt>
                <c:pt idx="42">
                  <c:v>Thomas</c:v>
                </c:pt>
                <c:pt idx="43">
                  <c:v>Oconee</c:v>
                </c:pt>
                <c:pt idx="44">
                  <c:v>Bryan</c:v>
                </c:pt>
                <c:pt idx="45">
                  <c:v>Habersham</c:v>
                </c:pt>
                <c:pt idx="46">
                  <c:v>Baldwin</c:v>
                </c:pt>
                <c:pt idx="47">
                  <c:v>Harris</c:v>
                </c:pt>
                <c:pt idx="48">
                  <c:v>Tift</c:v>
                </c:pt>
                <c:pt idx="49">
                  <c:v>Colquitt</c:v>
                </c:pt>
                <c:pt idx="50">
                  <c:v>Coffee</c:v>
                </c:pt>
                <c:pt idx="51">
                  <c:v>Pickens</c:v>
                </c:pt>
                <c:pt idx="52">
                  <c:v>Lee</c:v>
                </c:pt>
                <c:pt idx="53">
                  <c:v>Polk</c:v>
                </c:pt>
                <c:pt idx="54">
                  <c:v>Lumpkin</c:v>
                </c:pt>
                <c:pt idx="55">
                  <c:v>Murray</c:v>
                </c:pt>
                <c:pt idx="56">
                  <c:v>Gilmer</c:v>
                </c:pt>
                <c:pt idx="57">
                  <c:v>Monroe</c:v>
                </c:pt>
                <c:pt idx="58">
                  <c:v>Ware</c:v>
                </c:pt>
                <c:pt idx="59">
                  <c:v>Dawson</c:v>
                </c:pt>
                <c:pt idx="60">
                  <c:v>Jones</c:v>
                </c:pt>
                <c:pt idx="61">
                  <c:v>White</c:v>
                </c:pt>
                <c:pt idx="62">
                  <c:v>Madison</c:v>
                </c:pt>
                <c:pt idx="63">
                  <c:v>Haralson</c:v>
                </c:pt>
                <c:pt idx="64">
                  <c:v>Union</c:v>
                </c:pt>
                <c:pt idx="65">
                  <c:v>Fannin</c:v>
                </c:pt>
                <c:pt idx="66">
                  <c:v>Stephens</c:v>
                </c:pt>
                <c:pt idx="67">
                  <c:v>Peach</c:v>
                </c:pt>
                <c:pt idx="68">
                  <c:v>Sumter</c:v>
                </c:pt>
                <c:pt idx="69">
                  <c:v>Upson</c:v>
                </c:pt>
                <c:pt idx="70">
                  <c:v>Toombs</c:v>
                </c:pt>
                <c:pt idx="71">
                  <c:v>Wayne</c:v>
                </c:pt>
                <c:pt idx="72">
                  <c:v>Butts</c:v>
                </c:pt>
                <c:pt idx="73">
                  <c:v>Decatur</c:v>
                </c:pt>
                <c:pt idx="74">
                  <c:v>Hart</c:v>
                </c:pt>
                <c:pt idx="75">
                  <c:v>Burke</c:v>
                </c:pt>
                <c:pt idx="76">
                  <c:v>Meriwether</c:v>
                </c:pt>
                <c:pt idx="77">
                  <c:v>McDuffie</c:v>
                </c:pt>
                <c:pt idx="78">
                  <c:v>Putnam</c:v>
                </c:pt>
                <c:pt idx="79">
                  <c:v>Grady</c:v>
                </c:pt>
                <c:pt idx="80">
                  <c:v>Mitchell</c:v>
                </c:pt>
                <c:pt idx="81">
                  <c:v>Morgan</c:v>
                </c:pt>
                <c:pt idx="82">
                  <c:v>Franklin</c:v>
                </c:pt>
                <c:pt idx="83">
                  <c:v>Worth</c:v>
                </c:pt>
                <c:pt idx="84">
                  <c:v>Emanuel</c:v>
                </c:pt>
                <c:pt idx="85">
                  <c:v>Pike</c:v>
                </c:pt>
                <c:pt idx="86">
                  <c:v>Greene</c:v>
                </c:pt>
                <c:pt idx="87">
                  <c:v>Washington</c:v>
                </c:pt>
                <c:pt idx="88">
                  <c:v>Crisp</c:v>
                </c:pt>
                <c:pt idx="89">
                  <c:v>Rabun</c:v>
                </c:pt>
                <c:pt idx="90">
                  <c:v>Lamar</c:v>
                </c:pt>
                <c:pt idx="91">
                  <c:v>Elbert</c:v>
                </c:pt>
                <c:pt idx="92">
                  <c:v>Chattooga</c:v>
                </c:pt>
                <c:pt idx="93">
                  <c:v>Dodge</c:v>
                </c:pt>
                <c:pt idx="94">
                  <c:v>Tattnall</c:v>
                </c:pt>
                <c:pt idx="95">
                  <c:v>Pierce</c:v>
                </c:pt>
                <c:pt idx="96">
                  <c:v>Banks</c:v>
                </c:pt>
                <c:pt idx="97">
                  <c:v>Appling</c:v>
                </c:pt>
                <c:pt idx="98">
                  <c:v>Dade</c:v>
                </c:pt>
                <c:pt idx="99">
                  <c:v>Jefferson</c:v>
                </c:pt>
                <c:pt idx="100">
                  <c:v>Berrien</c:v>
                </c:pt>
                <c:pt idx="101">
                  <c:v>Brantley</c:v>
                </c:pt>
                <c:pt idx="102">
                  <c:v>Brooks</c:v>
                </c:pt>
                <c:pt idx="103">
                  <c:v>Oglethorpe</c:v>
                </c:pt>
                <c:pt idx="104">
                  <c:v>Cook</c:v>
                </c:pt>
                <c:pt idx="105">
                  <c:v>Towns</c:v>
                </c:pt>
                <c:pt idx="106">
                  <c:v>Ben Hill</c:v>
                </c:pt>
                <c:pt idx="107">
                  <c:v>Jasper</c:v>
                </c:pt>
                <c:pt idx="108">
                  <c:v>McIntosh</c:v>
                </c:pt>
                <c:pt idx="109">
                  <c:v>Screven</c:v>
                </c:pt>
                <c:pt idx="110">
                  <c:v>Long</c:v>
                </c:pt>
                <c:pt idx="111">
                  <c:v>Jeff Davis</c:v>
                </c:pt>
                <c:pt idx="112">
                  <c:v>Crawford</c:v>
                </c:pt>
                <c:pt idx="113">
                  <c:v>Early</c:v>
                </c:pt>
                <c:pt idx="114">
                  <c:v>Bleckley</c:v>
                </c:pt>
                <c:pt idx="115">
                  <c:v>Heard</c:v>
                </c:pt>
                <c:pt idx="116">
                  <c:v>Macon</c:v>
                </c:pt>
                <c:pt idx="117">
                  <c:v>Terrell</c:v>
                </c:pt>
                <c:pt idx="118">
                  <c:v>Wilkes</c:v>
                </c:pt>
                <c:pt idx="119">
                  <c:v>Charlton</c:v>
                </c:pt>
                <c:pt idx="120">
                  <c:v>Wilkinson</c:v>
                </c:pt>
                <c:pt idx="121">
                  <c:v>Bacon</c:v>
                </c:pt>
                <c:pt idx="122">
                  <c:v>Twiggs</c:v>
                </c:pt>
                <c:pt idx="123">
                  <c:v>Lincoln</c:v>
                </c:pt>
                <c:pt idx="124">
                  <c:v>Dooly</c:v>
                </c:pt>
                <c:pt idx="125">
                  <c:v>Hancock</c:v>
                </c:pt>
                <c:pt idx="126">
                  <c:v>Candler</c:v>
                </c:pt>
                <c:pt idx="127">
                  <c:v>Evans</c:v>
                </c:pt>
                <c:pt idx="128">
                  <c:v>Telfair</c:v>
                </c:pt>
                <c:pt idx="129">
                  <c:v>Seminole</c:v>
                </c:pt>
                <c:pt idx="130">
                  <c:v>Pulaski</c:v>
                </c:pt>
                <c:pt idx="131">
                  <c:v>Irwin</c:v>
                </c:pt>
                <c:pt idx="132">
                  <c:v>Montgomery</c:v>
                </c:pt>
                <c:pt idx="133">
                  <c:v>Turner</c:v>
                </c:pt>
                <c:pt idx="134">
                  <c:v>Taylor</c:v>
                </c:pt>
                <c:pt idx="135">
                  <c:v>Johnson</c:v>
                </c:pt>
                <c:pt idx="136">
                  <c:v>Lanier</c:v>
                </c:pt>
                <c:pt idx="137">
                  <c:v>Jenkins</c:v>
                </c:pt>
                <c:pt idx="138">
                  <c:v>Marion</c:v>
                </c:pt>
                <c:pt idx="139">
                  <c:v>Talbot</c:v>
                </c:pt>
                <c:pt idx="140">
                  <c:v>Atkinson</c:v>
                </c:pt>
                <c:pt idx="141">
                  <c:v>Wilcox</c:v>
                </c:pt>
                <c:pt idx="142">
                  <c:v>Randolph</c:v>
                </c:pt>
                <c:pt idx="143">
                  <c:v>Treutlen</c:v>
                </c:pt>
                <c:pt idx="144">
                  <c:v>Clinch</c:v>
                </c:pt>
                <c:pt idx="145">
                  <c:v>Miller</c:v>
                </c:pt>
                <c:pt idx="146">
                  <c:v>Warren</c:v>
                </c:pt>
                <c:pt idx="147">
                  <c:v>Chattahoochee</c:v>
                </c:pt>
                <c:pt idx="148">
                  <c:v>Calhoun</c:v>
                </c:pt>
                <c:pt idx="149">
                  <c:v>Stewart</c:v>
                </c:pt>
                <c:pt idx="150">
                  <c:v>Wheeler</c:v>
                </c:pt>
                <c:pt idx="151">
                  <c:v>Schley</c:v>
                </c:pt>
                <c:pt idx="152">
                  <c:v>Baker</c:v>
                </c:pt>
                <c:pt idx="153">
                  <c:v>Echols</c:v>
                </c:pt>
                <c:pt idx="154">
                  <c:v>Clay</c:v>
                </c:pt>
                <c:pt idx="155">
                  <c:v>Glascock</c:v>
                </c:pt>
                <c:pt idx="156">
                  <c:v>Quitman</c:v>
                </c:pt>
                <c:pt idx="157">
                  <c:v>Webster</c:v>
                </c:pt>
                <c:pt idx="158">
                  <c:v>Taliaferro</c:v>
                </c:pt>
              </c:strCache>
            </c:strRef>
          </c:cat>
          <c:val>
            <c:numRef>
              <c:f>'3 - LG'!$AU$5:$AU$163</c:f>
              <c:numCache>
                <c:formatCode>0.0%</c:formatCode>
                <c:ptCount val="159"/>
                <c:pt idx="0">
                  <c:v>0.98652693277273495</c:v>
                </c:pt>
                <c:pt idx="1">
                  <c:v>0.99115670064010031</c:v>
                </c:pt>
                <c:pt idx="2">
                  <c:v>0.98690439879586778</c:v>
                </c:pt>
                <c:pt idx="3">
                  <c:v>0.99249690732739304</c:v>
                </c:pt>
                <c:pt idx="4">
                  <c:v>0.98719772403982931</c:v>
                </c:pt>
                <c:pt idx="5">
                  <c:v>0.98584044807115434</c:v>
                </c:pt>
                <c:pt idx="6">
                  <c:v>0.99135179656130956</c:v>
                </c:pt>
                <c:pt idx="7">
                  <c:v>0.98978826417538956</c:v>
                </c:pt>
                <c:pt idx="8">
                  <c:v>0.99100058981335259</c:v>
                </c:pt>
                <c:pt idx="9">
                  <c:v>0.99126561575669003</c:v>
                </c:pt>
                <c:pt idx="10">
                  <c:v>0.98648759651716778</c:v>
                </c:pt>
                <c:pt idx="11">
                  <c:v>0.98281588447653434</c:v>
                </c:pt>
                <c:pt idx="12">
                  <c:v>0.98376809380132146</c:v>
                </c:pt>
                <c:pt idx="13">
                  <c:v>0.98794226904573412</c:v>
                </c:pt>
                <c:pt idx="14">
                  <c:v>0.99366704844034226</c:v>
                </c:pt>
                <c:pt idx="15">
                  <c:v>0.98971737132352944</c:v>
                </c:pt>
                <c:pt idx="16">
                  <c:v>0.98982098982098987</c:v>
                </c:pt>
                <c:pt idx="17">
                  <c:v>0.9908004897580992</c:v>
                </c:pt>
                <c:pt idx="18">
                  <c:v>0.98992694622340938</c:v>
                </c:pt>
                <c:pt idx="19">
                  <c:v>0.98786069651741293</c:v>
                </c:pt>
                <c:pt idx="20">
                  <c:v>0.99002856140702511</c:v>
                </c:pt>
                <c:pt idx="21">
                  <c:v>0.98585984612185484</c:v>
                </c:pt>
                <c:pt idx="22">
                  <c:v>0.98832281759111029</c:v>
                </c:pt>
                <c:pt idx="23">
                  <c:v>0.98392581143740343</c:v>
                </c:pt>
                <c:pt idx="24">
                  <c:v>0.98643006263048016</c:v>
                </c:pt>
                <c:pt idx="25">
                  <c:v>0.98876651015840977</c:v>
                </c:pt>
                <c:pt idx="26">
                  <c:v>0.98217437345570069</c:v>
                </c:pt>
                <c:pt idx="27">
                  <c:v>0.98709308966304965</c:v>
                </c:pt>
                <c:pt idx="28">
                  <c:v>0.98816481589713623</c:v>
                </c:pt>
                <c:pt idx="29">
                  <c:v>0.99034606888652543</c:v>
                </c:pt>
                <c:pt idx="30">
                  <c:v>0.9838709677419355</c:v>
                </c:pt>
                <c:pt idx="31">
                  <c:v>0.98954353508948323</c:v>
                </c:pt>
                <c:pt idx="32">
                  <c:v>0.98068373447800095</c:v>
                </c:pt>
                <c:pt idx="33">
                  <c:v>0.98493381116068168</c:v>
                </c:pt>
                <c:pt idx="34">
                  <c:v>0.99024171888988366</c:v>
                </c:pt>
                <c:pt idx="35">
                  <c:v>0.98441118831284513</c:v>
                </c:pt>
                <c:pt idx="36">
                  <c:v>0.98194556723255189</c:v>
                </c:pt>
                <c:pt idx="37">
                  <c:v>0.99122888868153403</c:v>
                </c:pt>
                <c:pt idx="38">
                  <c:v>0.98800247371675942</c:v>
                </c:pt>
                <c:pt idx="39">
                  <c:v>0.98943878177575828</c:v>
                </c:pt>
                <c:pt idx="40">
                  <c:v>0.98214065771646752</c:v>
                </c:pt>
                <c:pt idx="41">
                  <c:v>0.97972893341190337</c:v>
                </c:pt>
                <c:pt idx="42">
                  <c:v>0.97862941738299902</c:v>
                </c:pt>
                <c:pt idx="43">
                  <c:v>0.99007529089664614</c:v>
                </c:pt>
                <c:pt idx="44">
                  <c:v>0.99148885159434186</c:v>
                </c:pt>
                <c:pt idx="45">
                  <c:v>0.98383717449865304</c:v>
                </c:pt>
                <c:pt idx="46">
                  <c:v>0.98047016274864374</c:v>
                </c:pt>
                <c:pt idx="47">
                  <c:v>0.9878637429320094</c:v>
                </c:pt>
                <c:pt idx="48">
                  <c:v>0.97868166361496212</c:v>
                </c:pt>
                <c:pt idx="49">
                  <c:v>0.97628067863613899</c:v>
                </c:pt>
                <c:pt idx="50">
                  <c:v>0.97755741127348639</c:v>
                </c:pt>
                <c:pt idx="51">
                  <c:v>0.9869400365117259</c:v>
                </c:pt>
                <c:pt idx="52">
                  <c:v>0.98891040309804612</c:v>
                </c:pt>
                <c:pt idx="53">
                  <c:v>0.98282541322314054</c:v>
                </c:pt>
                <c:pt idx="54">
                  <c:v>0.98969770909583843</c:v>
                </c:pt>
                <c:pt idx="55">
                  <c:v>0.97769516728624539</c:v>
                </c:pt>
                <c:pt idx="56">
                  <c:v>0.98602065131056393</c:v>
                </c:pt>
                <c:pt idx="57">
                  <c:v>0.98320392964664871</c:v>
                </c:pt>
                <c:pt idx="58">
                  <c:v>0.98919413919413923</c:v>
                </c:pt>
                <c:pt idx="59">
                  <c:v>0.99031339031339027</c:v>
                </c:pt>
                <c:pt idx="60">
                  <c:v>0.98550516647531572</c:v>
                </c:pt>
                <c:pt idx="61">
                  <c:v>0.98465236686390534</c:v>
                </c:pt>
                <c:pt idx="62">
                  <c:v>0.98321251430751622</c:v>
                </c:pt>
                <c:pt idx="63">
                  <c:v>0.98572108519752499</c:v>
                </c:pt>
                <c:pt idx="64">
                  <c:v>0.98656806519770601</c:v>
                </c:pt>
                <c:pt idx="65">
                  <c:v>0.98577045497097926</c:v>
                </c:pt>
                <c:pt idx="66">
                  <c:v>0.98371070206874078</c:v>
                </c:pt>
                <c:pt idx="67">
                  <c:v>0.98288690476190477</c:v>
                </c:pt>
                <c:pt idx="68">
                  <c:v>0.98173928765141927</c:v>
                </c:pt>
                <c:pt idx="69">
                  <c:v>0.97800564719869221</c:v>
                </c:pt>
                <c:pt idx="70">
                  <c:v>0.98395061728395061</c:v>
                </c:pt>
                <c:pt idx="71">
                  <c:v>0.98074301295160193</c:v>
                </c:pt>
                <c:pt idx="72">
                  <c:v>0.98199776963517604</c:v>
                </c:pt>
                <c:pt idx="73">
                  <c:v>0.97605633802816905</c:v>
                </c:pt>
                <c:pt idx="74">
                  <c:v>0.9772030651340996</c:v>
                </c:pt>
                <c:pt idx="75">
                  <c:v>0.98999687402313219</c:v>
                </c:pt>
                <c:pt idx="76">
                  <c:v>0.97845284351819151</c:v>
                </c:pt>
                <c:pt idx="77">
                  <c:v>0.98513379583746286</c:v>
                </c:pt>
                <c:pt idx="78">
                  <c:v>0.98764923836969942</c:v>
                </c:pt>
                <c:pt idx="79">
                  <c:v>0.98392533056779885</c:v>
                </c:pt>
                <c:pt idx="80">
                  <c:v>0.98145378402632366</c:v>
                </c:pt>
                <c:pt idx="81">
                  <c:v>0.98464668886422491</c:v>
                </c:pt>
                <c:pt idx="82">
                  <c:v>0.98372358652198744</c:v>
                </c:pt>
                <c:pt idx="83">
                  <c:v>0.98359073359073357</c:v>
                </c:pt>
                <c:pt idx="84">
                  <c:v>0.98860981308411211</c:v>
                </c:pt>
                <c:pt idx="85">
                  <c:v>0.98950424296560968</c:v>
                </c:pt>
                <c:pt idx="86">
                  <c:v>0.99266940818880745</c:v>
                </c:pt>
                <c:pt idx="87">
                  <c:v>0.97414896339902735</c:v>
                </c:pt>
                <c:pt idx="88">
                  <c:v>0.97590073968026725</c:v>
                </c:pt>
                <c:pt idx="89">
                  <c:v>0.98527306197586417</c:v>
                </c:pt>
                <c:pt idx="90">
                  <c:v>0.98455497382198953</c:v>
                </c:pt>
                <c:pt idx="91">
                  <c:v>0.97877485222998384</c:v>
                </c:pt>
                <c:pt idx="92">
                  <c:v>0.97740440324449596</c:v>
                </c:pt>
                <c:pt idx="93">
                  <c:v>0.96745822339489884</c:v>
                </c:pt>
                <c:pt idx="94">
                  <c:v>0.97739474427804462</c:v>
                </c:pt>
                <c:pt idx="95">
                  <c:v>0.98695084819486734</c:v>
                </c:pt>
                <c:pt idx="96">
                  <c:v>0.98303861421869365</c:v>
                </c:pt>
                <c:pt idx="97">
                  <c:v>0.98029108550636745</c:v>
                </c:pt>
                <c:pt idx="98">
                  <c:v>0.97227645450995703</c:v>
                </c:pt>
                <c:pt idx="99">
                  <c:v>0.97502675704602215</c:v>
                </c:pt>
                <c:pt idx="100">
                  <c:v>0.9784332381858547</c:v>
                </c:pt>
                <c:pt idx="101">
                  <c:v>0.98012552301255229</c:v>
                </c:pt>
                <c:pt idx="102">
                  <c:v>0.97889946214315271</c:v>
                </c:pt>
                <c:pt idx="103">
                  <c:v>0.98741586186713493</c:v>
                </c:pt>
                <c:pt idx="104">
                  <c:v>0.98826979472140764</c:v>
                </c:pt>
                <c:pt idx="105">
                  <c:v>0.98079321526565233</c:v>
                </c:pt>
                <c:pt idx="106">
                  <c:v>0.98446601941747569</c:v>
                </c:pt>
                <c:pt idx="107">
                  <c:v>0.9865816839986582</c:v>
                </c:pt>
                <c:pt idx="108">
                  <c:v>0.98675721561969443</c:v>
                </c:pt>
                <c:pt idx="109">
                  <c:v>0.98317127898279733</c:v>
                </c:pt>
                <c:pt idx="110">
                  <c:v>0.98274987316083207</c:v>
                </c:pt>
                <c:pt idx="111">
                  <c:v>0.97238805970149256</c:v>
                </c:pt>
                <c:pt idx="112">
                  <c:v>0.97039345539540323</c:v>
                </c:pt>
                <c:pt idx="113">
                  <c:v>0.98725302740599108</c:v>
                </c:pt>
                <c:pt idx="114">
                  <c:v>0.97540106951871652</c:v>
                </c:pt>
                <c:pt idx="115">
                  <c:v>0.97687456201822009</c:v>
                </c:pt>
                <c:pt idx="116">
                  <c:v>0.95824078187472239</c:v>
                </c:pt>
                <c:pt idx="117">
                  <c:v>0.97890818858560791</c:v>
                </c:pt>
                <c:pt idx="118">
                  <c:v>0.9749397590361446</c:v>
                </c:pt>
                <c:pt idx="119">
                  <c:v>0.98967075532601678</c:v>
                </c:pt>
                <c:pt idx="120">
                  <c:v>0.97574984045947666</c:v>
                </c:pt>
                <c:pt idx="121">
                  <c:v>0.97842998585572838</c:v>
                </c:pt>
                <c:pt idx="122">
                  <c:v>0.97713912475506204</c:v>
                </c:pt>
                <c:pt idx="123">
                  <c:v>0.98399586990191013</c:v>
                </c:pt>
                <c:pt idx="124">
                  <c:v>0.96188459502382218</c:v>
                </c:pt>
                <c:pt idx="125">
                  <c:v>0.97583278902677983</c:v>
                </c:pt>
                <c:pt idx="126">
                  <c:v>0.98372591006423982</c:v>
                </c:pt>
                <c:pt idx="127">
                  <c:v>0.98196114708603144</c:v>
                </c:pt>
                <c:pt idx="128">
                  <c:v>0.96957040572792363</c:v>
                </c:pt>
                <c:pt idx="129">
                  <c:v>0.98886827458256032</c:v>
                </c:pt>
                <c:pt idx="130">
                  <c:v>0.96391752577319589</c:v>
                </c:pt>
                <c:pt idx="131">
                  <c:v>0.97509765625</c:v>
                </c:pt>
                <c:pt idx="132">
                  <c:v>0.97810734463276838</c:v>
                </c:pt>
                <c:pt idx="133">
                  <c:v>0.9703433922996878</c:v>
                </c:pt>
                <c:pt idx="134">
                  <c:v>0.98806294085729784</c:v>
                </c:pt>
                <c:pt idx="135">
                  <c:v>0.97005076142131985</c:v>
                </c:pt>
                <c:pt idx="136">
                  <c:v>0.97049969897652022</c:v>
                </c:pt>
                <c:pt idx="137">
                  <c:v>0.98201669877970454</c:v>
                </c:pt>
                <c:pt idx="138">
                  <c:v>0.96563011456628478</c:v>
                </c:pt>
                <c:pt idx="139">
                  <c:v>0.96373056994818651</c:v>
                </c:pt>
                <c:pt idx="140">
                  <c:v>0.96498054474708173</c:v>
                </c:pt>
                <c:pt idx="141">
                  <c:v>0.98252911813643928</c:v>
                </c:pt>
                <c:pt idx="142">
                  <c:v>0.96753246753246758</c:v>
                </c:pt>
                <c:pt idx="143">
                  <c:v>0.96383363471971062</c:v>
                </c:pt>
                <c:pt idx="144">
                  <c:v>0.95792880258899671</c:v>
                </c:pt>
                <c:pt idx="145">
                  <c:v>0.95238095238095233</c:v>
                </c:pt>
                <c:pt idx="146">
                  <c:v>0.97079715864246252</c:v>
                </c:pt>
                <c:pt idx="147">
                  <c:v>0.96754563894523327</c:v>
                </c:pt>
                <c:pt idx="148">
                  <c:v>0.97528830313014825</c:v>
                </c:pt>
                <c:pt idx="149">
                  <c:v>0.94956772334293948</c:v>
                </c:pt>
                <c:pt idx="150">
                  <c:v>0.98357289527720737</c:v>
                </c:pt>
                <c:pt idx="151">
                  <c:v>0.97123391370174106</c:v>
                </c:pt>
                <c:pt idx="152">
                  <c:v>0.96082474226804127</c:v>
                </c:pt>
                <c:pt idx="153">
                  <c:v>0.97131681877444587</c:v>
                </c:pt>
                <c:pt idx="154">
                  <c:v>0.97236614853195169</c:v>
                </c:pt>
                <c:pt idx="155">
                  <c:v>0.97085889570552142</c:v>
                </c:pt>
                <c:pt idx="156">
                  <c:v>0.95121951219512191</c:v>
                </c:pt>
                <c:pt idx="157">
                  <c:v>0.96139705882352944</c:v>
                </c:pt>
                <c:pt idx="158">
                  <c:v>0.94331065759637189</c:v>
                </c:pt>
              </c:numCache>
            </c:numRef>
          </c:val>
          <c:smooth val="0"/>
        </c:ser>
        <c:ser>
          <c:idx val="2"/>
          <c:order val="2"/>
          <c:tx>
            <c:strRef>
              <c:f>'3 - LG'!$AV$4</c:f>
              <c:strCache>
                <c:ptCount val="1"/>
                <c:pt idx="0">
                  <c:v>AG advance in person dropoff</c:v>
                </c:pt>
              </c:strCache>
            </c:strRef>
          </c:tx>
          <c:spPr>
            <a:ln w="28575" cap="rnd">
              <a:solidFill>
                <a:schemeClr val="accent3"/>
              </a:solidFill>
              <a:round/>
            </a:ln>
            <a:effectLst/>
          </c:spPr>
          <c:marker>
            <c:symbol val="none"/>
          </c:marker>
          <c:cat>
            <c:strRef>
              <c:f>'3 - LG'!$A$5:$A$163</c:f>
              <c:strCache>
                <c:ptCount val="159"/>
                <c:pt idx="0">
                  <c:v>Fulton</c:v>
                </c:pt>
                <c:pt idx="1">
                  <c:v>Gwinnett</c:v>
                </c:pt>
                <c:pt idx="2">
                  <c:v>DeKalb</c:v>
                </c:pt>
                <c:pt idx="3">
                  <c:v>Cobb</c:v>
                </c:pt>
                <c:pt idx="4">
                  <c:v>Chatham</c:v>
                </c:pt>
                <c:pt idx="5">
                  <c:v>Clayton</c:v>
                </c:pt>
                <c:pt idx="6">
                  <c:v>Cherokee</c:v>
                </c:pt>
                <c:pt idx="7">
                  <c:v>Henry</c:v>
                </c:pt>
                <c:pt idx="8">
                  <c:v>Forsyth</c:v>
                </c:pt>
                <c:pt idx="9">
                  <c:v>Richmond</c:v>
                </c:pt>
                <c:pt idx="10">
                  <c:v>Hall</c:v>
                </c:pt>
                <c:pt idx="11">
                  <c:v>Muscogee</c:v>
                </c:pt>
                <c:pt idx="12">
                  <c:v>Bibb</c:v>
                </c:pt>
                <c:pt idx="13">
                  <c:v>Paulding</c:v>
                </c:pt>
                <c:pt idx="14">
                  <c:v>Columbia</c:v>
                </c:pt>
                <c:pt idx="15">
                  <c:v>Houston</c:v>
                </c:pt>
                <c:pt idx="16">
                  <c:v>Coweta</c:v>
                </c:pt>
                <c:pt idx="17">
                  <c:v>Douglas</c:v>
                </c:pt>
                <c:pt idx="18">
                  <c:v>Fayette</c:v>
                </c:pt>
                <c:pt idx="19">
                  <c:v>Carroll</c:v>
                </c:pt>
                <c:pt idx="20">
                  <c:v>Clarke</c:v>
                </c:pt>
                <c:pt idx="21">
                  <c:v>Newton</c:v>
                </c:pt>
                <c:pt idx="22">
                  <c:v>Lowndes</c:v>
                </c:pt>
                <c:pt idx="23">
                  <c:v>Bartow</c:v>
                </c:pt>
                <c:pt idx="24">
                  <c:v>Walton</c:v>
                </c:pt>
                <c:pt idx="25">
                  <c:v>Rockdale</c:v>
                </c:pt>
                <c:pt idx="26">
                  <c:v>Dougherty</c:v>
                </c:pt>
                <c:pt idx="27">
                  <c:v>Glynn</c:v>
                </c:pt>
                <c:pt idx="28">
                  <c:v>Floyd</c:v>
                </c:pt>
                <c:pt idx="29">
                  <c:v>Barrow</c:v>
                </c:pt>
                <c:pt idx="30">
                  <c:v>Whitfield</c:v>
                </c:pt>
                <c:pt idx="31">
                  <c:v>Jackson</c:v>
                </c:pt>
                <c:pt idx="32">
                  <c:v>Spalding</c:v>
                </c:pt>
                <c:pt idx="33">
                  <c:v>Catoosa</c:v>
                </c:pt>
                <c:pt idx="34">
                  <c:v>Bulloch</c:v>
                </c:pt>
                <c:pt idx="35">
                  <c:v>Troup</c:v>
                </c:pt>
                <c:pt idx="36">
                  <c:v>Walker</c:v>
                </c:pt>
                <c:pt idx="37">
                  <c:v>Effingham</c:v>
                </c:pt>
                <c:pt idx="38">
                  <c:v>Camden</c:v>
                </c:pt>
                <c:pt idx="39">
                  <c:v>Liberty</c:v>
                </c:pt>
                <c:pt idx="40">
                  <c:v>Gordon</c:v>
                </c:pt>
                <c:pt idx="41">
                  <c:v>Laurens</c:v>
                </c:pt>
                <c:pt idx="42">
                  <c:v>Thomas</c:v>
                </c:pt>
                <c:pt idx="43">
                  <c:v>Oconee</c:v>
                </c:pt>
                <c:pt idx="44">
                  <c:v>Bryan</c:v>
                </c:pt>
                <c:pt idx="45">
                  <c:v>Habersham</c:v>
                </c:pt>
                <c:pt idx="46">
                  <c:v>Baldwin</c:v>
                </c:pt>
                <c:pt idx="47">
                  <c:v>Harris</c:v>
                </c:pt>
                <c:pt idx="48">
                  <c:v>Tift</c:v>
                </c:pt>
                <c:pt idx="49">
                  <c:v>Colquitt</c:v>
                </c:pt>
                <c:pt idx="50">
                  <c:v>Coffee</c:v>
                </c:pt>
                <c:pt idx="51">
                  <c:v>Pickens</c:v>
                </c:pt>
                <c:pt idx="52">
                  <c:v>Lee</c:v>
                </c:pt>
                <c:pt idx="53">
                  <c:v>Polk</c:v>
                </c:pt>
                <c:pt idx="54">
                  <c:v>Lumpkin</c:v>
                </c:pt>
                <c:pt idx="55">
                  <c:v>Murray</c:v>
                </c:pt>
                <c:pt idx="56">
                  <c:v>Gilmer</c:v>
                </c:pt>
                <c:pt idx="57">
                  <c:v>Monroe</c:v>
                </c:pt>
                <c:pt idx="58">
                  <c:v>Ware</c:v>
                </c:pt>
                <c:pt idx="59">
                  <c:v>Dawson</c:v>
                </c:pt>
                <c:pt idx="60">
                  <c:v>Jones</c:v>
                </c:pt>
                <c:pt idx="61">
                  <c:v>White</c:v>
                </c:pt>
                <c:pt idx="62">
                  <c:v>Madison</c:v>
                </c:pt>
                <c:pt idx="63">
                  <c:v>Haralson</c:v>
                </c:pt>
                <c:pt idx="64">
                  <c:v>Union</c:v>
                </c:pt>
                <c:pt idx="65">
                  <c:v>Fannin</c:v>
                </c:pt>
                <c:pt idx="66">
                  <c:v>Stephens</c:v>
                </c:pt>
                <c:pt idx="67">
                  <c:v>Peach</c:v>
                </c:pt>
                <c:pt idx="68">
                  <c:v>Sumter</c:v>
                </c:pt>
                <c:pt idx="69">
                  <c:v>Upson</c:v>
                </c:pt>
                <c:pt idx="70">
                  <c:v>Toombs</c:v>
                </c:pt>
                <c:pt idx="71">
                  <c:v>Wayne</c:v>
                </c:pt>
                <c:pt idx="72">
                  <c:v>Butts</c:v>
                </c:pt>
                <c:pt idx="73">
                  <c:v>Decatur</c:v>
                </c:pt>
                <c:pt idx="74">
                  <c:v>Hart</c:v>
                </c:pt>
                <c:pt idx="75">
                  <c:v>Burke</c:v>
                </c:pt>
                <c:pt idx="76">
                  <c:v>Meriwether</c:v>
                </c:pt>
                <c:pt idx="77">
                  <c:v>McDuffie</c:v>
                </c:pt>
                <c:pt idx="78">
                  <c:v>Putnam</c:v>
                </c:pt>
                <c:pt idx="79">
                  <c:v>Grady</c:v>
                </c:pt>
                <c:pt idx="80">
                  <c:v>Mitchell</c:v>
                </c:pt>
                <c:pt idx="81">
                  <c:v>Morgan</c:v>
                </c:pt>
                <c:pt idx="82">
                  <c:v>Franklin</c:v>
                </c:pt>
                <c:pt idx="83">
                  <c:v>Worth</c:v>
                </c:pt>
                <c:pt idx="84">
                  <c:v>Emanuel</c:v>
                </c:pt>
                <c:pt idx="85">
                  <c:v>Pike</c:v>
                </c:pt>
                <c:pt idx="86">
                  <c:v>Greene</c:v>
                </c:pt>
                <c:pt idx="87">
                  <c:v>Washington</c:v>
                </c:pt>
                <c:pt idx="88">
                  <c:v>Crisp</c:v>
                </c:pt>
                <c:pt idx="89">
                  <c:v>Rabun</c:v>
                </c:pt>
                <c:pt idx="90">
                  <c:v>Lamar</c:v>
                </c:pt>
                <c:pt idx="91">
                  <c:v>Elbert</c:v>
                </c:pt>
                <c:pt idx="92">
                  <c:v>Chattooga</c:v>
                </c:pt>
                <c:pt idx="93">
                  <c:v>Dodge</c:v>
                </c:pt>
                <c:pt idx="94">
                  <c:v>Tattnall</c:v>
                </c:pt>
                <c:pt idx="95">
                  <c:v>Pierce</c:v>
                </c:pt>
                <c:pt idx="96">
                  <c:v>Banks</c:v>
                </c:pt>
                <c:pt idx="97">
                  <c:v>Appling</c:v>
                </c:pt>
                <c:pt idx="98">
                  <c:v>Dade</c:v>
                </c:pt>
                <c:pt idx="99">
                  <c:v>Jefferson</c:v>
                </c:pt>
                <c:pt idx="100">
                  <c:v>Berrien</c:v>
                </c:pt>
                <c:pt idx="101">
                  <c:v>Brantley</c:v>
                </c:pt>
                <c:pt idx="102">
                  <c:v>Brooks</c:v>
                </c:pt>
                <c:pt idx="103">
                  <c:v>Oglethorpe</c:v>
                </c:pt>
                <c:pt idx="104">
                  <c:v>Cook</c:v>
                </c:pt>
                <c:pt idx="105">
                  <c:v>Towns</c:v>
                </c:pt>
                <c:pt idx="106">
                  <c:v>Ben Hill</c:v>
                </c:pt>
                <c:pt idx="107">
                  <c:v>Jasper</c:v>
                </c:pt>
                <c:pt idx="108">
                  <c:v>McIntosh</c:v>
                </c:pt>
                <c:pt idx="109">
                  <c:v>Screven</c:v>
                </c:pt>
                <c:pt idx="110">
                  <c:v>Long</c:v>
                </c:pt>
                <c:pt idx="111">
                  <c:v>Jeff Davis</c:v>
                </c:pt>
                <c:pt idx="112">
                  <c:v>Crawford</c:v>
                </c:pt>
                <c:pt idx="113">
                  <c:v>Early</c:v>
                </c:pt>
                <c:pt idx="114">
                  <c:v>Bleckley</c:v>
                </c:pt>
                <c:pt idx="115">
                  <c:v>Heard</c:v>
                </c:pt>
                <c:pt idx="116">
                  <c:v>Macon</c:v>
                </c:pt>
                <c:pt idx="117">
                  <c:v>Terrell</c:v>
                </c:pt>
                <c:pt idx="118">
                  <c:v>Wilkes</c:v>
                </c:pt>
                <c:pt idx="119">
                  <c:v>Charlton</c:v>
                </c:pt>
                <c:pt idx="120">
                  <c:v>Wilkinson</c:v>
                </c:pt>
                <c:pt idx="121">
                  <c:v>Bacon</c:v>
                </c:pt>
                <c:pt idx="122">
                  <c:v>Twiggs</c:v>
                </c:pt>
                <c:pt idx="123">
                  <c:v>Lincoln</c:v>
                </c:pt>
                <c:pt idx="124">
                  <c:v>Dooly</c:v>
                </c:pt>
                <c:pt idx="125">
                  <c:v>Hancock</c:v>
                </c:pt>
                <c:pt idx="126">
                  <c:v>Candler</c:v>
                </c:pt>
                <c:pt idx="127">
                  <c:v>Evans</c:v>
                </c:pt>
                <c:pt idx="128">
                  <c:v>Telfair</c:v>
                </c:pt>
                <c:pt idx="129">
                  <c:v>Seminole</c:v>
                </c:pt>
                <c:pt idx="130">
                  <c:v>Pulaski</c:v>
                </c:pt>
                <c:pt idx="131">
                  <c:v>Irwin</c:v>
                </c:pt>
                <c:pt idx="132">
                  <c:v>Montgomery</c:v>
                </c:pt>
                <c:pt idx="133">
                  <c:v>Turner</c:v>
                </c:pt>
                <c:pt idx="134">
                  <c:v>Taylor</c:v>
                </c:pt>
                <c:pt idx="135">
                  <c:v>Johnson</c:v>
                </c:pt>
                <c:pt idx="136">
                  <c:v>Lanier</c:v>
                </c:pt>
                <c:pt idx="137">
                  <c:v>Jenkins</c:v>
                </c:pt>
                <c:pt idx="138">
                  <c:v>Marion</c:v>
                </c:pt>
                <c:pt idx="139">
                  <c:v>Talbot</c:v>
                </c:pt>
                <c:pt idx="140">
                  <c:v>Atkinson</c:v>
                </c:pt>
                <c:pt idx="141">
                  <c:v>Wilcox</c:v>
                </c:pt>
                <c:pt idx="142">
                  <c:v>Randolph</c:v>
                </c:pt>
                <c:pt idx="143">
                  <c:v>Treutlen</c:v>
                </c:pt>
                <c:pt idx="144">
                  <c:v>Clinch</c:v>
                </c:pt>
                <c:pt idx="145">
                  <c:v>Miller</c:v>
                </c:pt>
                <c:pt idx="146">
                  <c:v>Warren</c:v>
                </c:pt>
                <c:pt idx="147">
                  <c:v>Chattahoochee</c:v>
                </c:pt>
                <c:pt idx="148">
                  <c:v>Calhoun</c:v>
                </c:pt>
                <c:pt idx="149">
                  <c:v>Stewart</c:v>
                </c:pt>
                <c:pt idx="150">
                  <c:v>Wheeler</c:v>
                </c:pt>
                <c:pt idx="151">
                  <c:v>Schley</c:v>
                </c:pt>
                <c:pt idx="152">
                  <c:v>Baker</c:v>
                </c:pt>
                <c:pt idx="153">
                  <c:v>Echols</c:v>
                </c:pt>
                <c:pt idx="154">
                  <c:v>Clay</c:v>
                </c:pt>
                <c:pt idx="155">
                  <c:v>Glascock</c:v>
                </c:pt>
                <c:pt idx="156">
                  <c:v>Quitman</c:v>
                </c:pt>
                <c:pt idx="157">
                  <c:v>Webster</c:v>
                </c:pt>
                <c:pt idx="158">
                  <c:v>Taliaferro</c:v>
                </c:pt>
              </c:strCache>
            </c:strRef>
          </c:cat>
          <c:val>
            <c:numRef>
              <c:f>'3 - LG'!$AV$5:$AV$163</c:f>
              <c:numCache>
                <c:formatCode>0.0%</c:formatCode>
                <c:ptCount val="159"/>
                <c:pt idx="0">
                  <c:v>0.98326221929254154</c:v>
                </c:pt>
                <c:pt idx="1">
                  <c:v>0.9878322616391817</c:v>
                </c:pt>
                <c:pt idx="2">
                  <c:v>0.98325752251117271</c:v>
                </c:pt>
                <c:pt idx="3">
                  <c:v>0.98951180594151711</c:v>
                </c:pt>
                <c:pt idx="4">
                  <c:v>0.98144597686931778</c:v>
                </c:pt>
                <c:pt idx="5">
                  <c:v>0.98290365211554198</c:v>
                </c:pt>
                <c:pt idx="6">
                  <c:v>0.98723360444764752</c:v>
                </c:pt>
                <c:pt idx="7">
                  <c:v>0.98521940741245861</c:v>
                </c:pt>
                <c:pt idx="8">
                  <c:v>0.98826081165927815</c:v>
                </c:pt>
                <c:pt idx="9">
                  <c:v>0.9821136513901938</c:v>
                </c:pt>
                <c:pt idx="10">
                  <c:v>0.98279119434861184</c:v>
                </c:pt>
                <c:pt idx="11">
                  <c:v>0.98050541516245482</c:v>
                </c:pt>
                <c:pt idx="12">
                  <c:v>0.97792460756979716</c:v>
                </c:pt>
                <c:pt idx="13">
                  <c:v>0.98486693867608555</c:v>
                </c:pt>
                <c:pt idx="14">
                  <c:v>0.98787307148150638</c:v>
                </c:pt>
                <c:pt idx="15">
                  <c:v>0.98615579044117652</c:v>
                </c:pt>
                <c:pt idx="16">
                  <c:v>0.98670098670098672</c:v>
                </c:pt>
                <c:pt idx="17">
                  <c:v>0.98725967106787116</c:v>
                </c:pt>
                <c:pt idx="18">
                  <c:v>0.98593634344929681</c:v>
                </c:pt>
                <c:pt idx="19">
                  <c:v>0.98427860696517411</c:v>
                </c:pt>
                <c:pt idx="20">
                  <c:v>0.98261261712682268</c:v>
                </c:pt>
                <c:pt idx="21">
                  <c:v>0.97977750051985857</c:v>
                </c:pt>
                <c:pt idx="22">
                  <c:v>0.9857802052924004</c:v>
                </c:pt>
                <c:pt idx="23">
                  <c:v>0.98027820710973723</c:v>
                </c:pt>
                <c:pt idx="24">
                  <c:v>0.97856645789839947</c:v>
                </c:pt>
                <c:pt idx="25">
                  <c:v>0.98512440212383168</c:v>
                </c:pt>
                <c:pt idx="26">
                  <c:v>0.98058595128838688</c:v>
                </c:pt>
                <c:pt idx="27">
                  <c:v>0.98195316961736145</c:v>
                </c:pt>
                <c:pt idx="28">
                  <c:v>0.9825394506136762</c:v>
                </c:pt>
                <c:pt idx="29">
                  <c:v>0.98347377894134014</c:v>
                </c:pt>
                <c:pt idx="30">
                  <c:v>0.97533818938605621</c:v>
                </c:pt>
                <c:pt idx="31">
                  <c:v>0.98471747436155244</c:v>
                </c:pt>
                <c:pt idx="32">
                  <c:v>0.97393837191476318</c:v>
                </c:pt>
                <c:pt idx="33">
                  <c:v>0.98252029547282971</c:v>
                </c:pt>
                <c:pt idx="34">
                  <c:v>0.97726051924798563</c:v>
                </c:pt>
                <c:pt idx="35">
                  <c:v>0.98049171566007487</c:v>
                </c:pt>
                <c:pt idx="36">
                  <c:v>0.97835264528878108</c:v>
                </c:pt>
                <c:pt idx="37">
                  <c:v>0.98236446766819074</c:v>
                </c:pt>
                <c:pt idx="38">
                  <c:v>0.98664192949907237</c:v>
                </c:pt>
                <c:pt idx="39">
                  <c:v>0.98268451430676651</c:v>
                </c:pt>
                <c:pt idx="40">
                  <c:v>0.97622859958122921</c:v>
                </c:pt>
                <c:pt idx="41">
                  <c:v>0.96888626988803772</c:v>
                </c:pt>
                <c:pt idx="42">
                  <c:v>0.97540592168099327</c:v>
                </c:pt>
                <c:pt idx="43">
                  <c:v>0.9845995893223819</c:v>
                </c:pt>
                <c:pt idx="44">
                  <c:v>0.98441620714456968</c:v>
                </c:pt>
                <c:pt idx="45">
                  <c:v>0.98144268183178685</c:v>
                </c:pt>
                <c:pt idx="46">
                  <c:v>0.9737191078963231</c:v>
                </c:pt>
                <c:pt idx="47">
                  <c:v>0.98524341470142052</c:v>
                </c:pt>
                <c:pt idx="48">
                  <c:v>0.97305780800418518</c:v>
                </c:pt>
                <c:pt idx="49">
                  <c:v>0.97298632844671384</c:v>
                </c:pt>
                <c:pt idx="50">
                  <c:v>0.9649008350730689</c:v>
                </c:pt>
                <c:pt idx="51">
                  <c:v>0.97949726162055895</c:v>
                </c:pt>
                <c:pt idx="52">
                  <c:v>0.98292554127794407</c:v>
                </c:pt>
                <c:pt idx="53">
                  <c:v>0.97766012396694213</c:v>
                </c:pt>
                <c:pt idx="54">
                  <c:v>0.98481767656228825</c:v>
                </c:pt>
                <c:pt idx="55">
                  <c:v>0.97104284875758173</c:v>
                </c:pt>
                <c:pt idx="56">
                  <c:v>0.97966640190627485</c:v>
                </c:pt>
                <c:pt idx="57">
                  <c:v>0.97623197591506894</c:v>
                </c:pt>
                <c:pt idx="58">
                  <c:v>0.98498168498168504</c:v>
                </c:pt>
                <c:pt idx="59">
                  <c:v>0.98433048433048431</c:v>
                </c:pt>
                <c:pt idx="60">
                  <c:v>0.98105625717566014</c:v>
                </c:pt>
                <c:pt idx="61">
                  <c:v>0.98039940828402372</c:v>
                </c:pt>
                <c:pt idx="62">
                  <c:v>0.97348340328119043</c:v>
                </c:pt>
                <c:pt idx="63">
                  <c:v>0.98215135649690621</c:v>
                </c:pt>
                <c:pt idx="64">
                  <c:v>0.98219136734077872</c:v>
                </c:pt>
                <c:pt idx="65">
                  <c:v>0.98015352930162891</c:v>
                </c:pt>
                <c:pt idx="66">
                  <c:v>0.97849812673073788</c:v>
                </c:pt>
                <c:pt idx="67">
                  <c:v>0.98005952380952377</c:v>
                </c:pt>
                <c:pt idx="68">
                  <c:v>0.97649611281865845</c:v>
                </c:pt>
                <c:pt idx="69">
                  <c:v>0.97295289047406752</c:v>
                </c:pt>
                <c:pt idx="70">
                  <c:v>0.97325102880658432</c:v>
                </c:pt>
                <c:pt idx="71">
                  <c:v>0.97546012269938653</c:v>
                </c:pt>
                <c:pt idx="72">
                  <c:v>0.97658116934841488</c:v>
                </c:pt>
                <c:pt idx="73">
                  <c:v>0.96995305164319245</c:v>
                </c:pt>
                <c:pt idx="74">
                  <c:v>0.9708812260536398</c:v>
                </c:pt>
                <c:pt idx="75">
                  <c:v>0.97499218505783058</c:v>
                </c:pt>
                <c:pt idx="76">
                  <c:v>0.9773931472977746</c:v>
                </c:pt>
                <c:pt idx="77">
                  <c:v>0.98077304261645193</c:v>
                </c:pt>
                <c:pt idx="78">
                  <c:v>0.98312062577192261</c:v>
                </c:pt>
                <c:pt idx="79">
                  <c:v>0.98262898625875028</c:v>
                </c:pt>
                <c:pt idx="80">
                  <c:v>0.97965898893209691</c:v>
                </c:pt>
                <c:pt idx="81">
                  <c:v>0.98168701442841289</c:v>
                </c:pt>
                <c:pt idx="82">
                  <c:v>0.98458023986293541</c:v>
                </c:pt>
                <c:pt idx="83">
                  <c:v>0.97458172458172454</c:v>
                </c:pt>
                <c:pt idx="84">
                  <c:v>0.96962616822429903</c:v>
                </c:pt>
                <c:pt idx="85">
                  <c:v>0.98816435908887901</c:v>
                </c:pt>
                <c:pt idx="86">
                  <c:v>0.98802074021097797</c:v>
                </c:pt>
                <c:pt idx="87">
                  <c:v>0.96237522395700026</c:v>
                </c:pt>
                <c:pt idx="88">
                  <c:v>0.97232164161298018</c:v>
                </c:pt>
                <c:pt idx="89">
                  <c:v>0.97913683779914096</c:v>
                </c:pt>
                <c:pt idx="90">
                  <c:v>0.97905759162303663</c:v>
                </c:pt>
                <c:pt idx="91">
                  <c:v>0.97796883396023648</c:v>
                </c:pt>
                <c:pt idx="92">
                  <c:v>0.97653534183082269</c:v>
                </c:pt>
                <c:pt idx="93">
                  <c:v>0.96071533274699505</c:v>
                </c:pt>
                <c:pt idx="94">
                  <c:v>0.96807007629273811</c:v>
                </c:pt>
                <c:pt idx="95">
                  <c:v>0.9856459330143541</c:v>
                </c:pt>
                <c:pt idx="96">
                  <c:v>0.97870804763623243</c:v>
                </c:pt>
                <c:pt idx="97">
                  <c:v>0.9642207398423287</c:v>
                </c:pt>
                <c:pt idx="98">
                  <c:v>0.96720031237797732</c:v>
                </c:pt>
                <c:pt idx="99">
                  <c:v>0.95825900820549414</c:v>
                </c:pt>
                <c:pt idx="100">
                  <c:v>0.97653028861401836</c:v>
                </c:pt>
                <c:pt idx="101">
                  <c:v>0.98117154811715479</c:v>
                </c:pt>
                <c:pt idx="102">
                  <c:v>0.97186594952420358</c:v>
                </c:pt>
                <c:pt idx="103">
                  <c:v>0.97834357623646473</c:v>
                </c:pt>
                <c:pt idx="104">
                  <c:v>0.98044965786901273</c:v>
                </c:pt>
                <c:pt idx="105">
                  <c:v>0.97430780743327516</c:v>
                </c:pt>
                <c:pt idx="106">
                  <c:v>0.97392510402219135</c:v>
                </c:pt>
                <c:pt idx="107">
                  <c:v>0.98121435759812148</c:v>
                </c:pt>
                <c:pt idx="108">
                  <c:v>0.97758913412563664</c:v>
                </c:pt>
                <c:pt idx="109">
                  <c:v>0.97045624532535524</c:v>
                </c:pt>
                <c:pt idx="110">
                  <c:v>0.96702181633688478</c:v>
                </c:pt>
                <c:pt idx="111">
                  <c:v>0.96156716417910448</c:v>
                </c:pt>
                <c:pt idx="112">
                  <c:v>0.96883521620568758</c:v>
                </c:pt>
                <c:pt idx="113">
                  <c:v>0.98215423836838756</c:v>
                </c:pt>
                <c:pt idx="114">
                  <c:v>0.97183600713012475</c:v>
                </c:pt>
                <c:pt idx="115">
                  <c:v>0.97827610371408547</c:v>
                </c:pt>
                <c:pt idx="116">
                  <c:v>0.9506885828520657</c:v>
                </c:pt>
                <c:pt idx="117">
                  <c:v>0.98200992555831268</c:v>
                </c:pt>
                <c:pt idx="118">
                  <c:v>0.96385542168674698</c:v>
                </c:pt>
                <c:pt idx="119">
                  <c:v>0.98321497740477726</c:v>
                </c:pt>
                <c:pt idx="120">
                  <c:v>0.96936821952776009</c:v>
                </c:pt>
                <c:pt idx="121">
                  <c:v>0.97312588401697309</c:v>
                </c:pt>
                <c:pt idx="122">
                  <c:v>0.96668843892880474</c:v>
                </c:pt>
                <c:pt idx="123">
                  <c:v>0.97780072276716568</c:v>
                </c:pt>
                <c:pt idx="124">
                  <c:v>0.96082583377448383</c:v>
                </c:pt>
                <c:pt idx="125">
                  <c:v>0.95950359242325278</c:v>
                </c:pt>
                <c:pt idx="126">
                  <c:v>0.97473233404710924</c:v>
                </c:pt>
                <c:pt idx="127">
                  <c:v>0.95790934320074006</c:v>
                </c:pt>
                <c:pt idx="128">
                  <c:v>0.95704057279236276</c:v>
                </c:pt>
                <c:pt idx="129">
                  <c:v>0.98608534322820041</c:v>
                </c:pt>
                <c:pt idx="130">
                  <c:v>0.95836637589214912</c:v>
                </c:pt>
                <c:pt idx="131">
                  <c:v>0.970703125</c:v>
                </c:pt>
                <c:pt idx="132">
                  <c:v>0.96257062146892658</c:v>
                </c:pt>
                <c:pt idx="133">
                  <c:v>0.96722164412070755</c:v>
                </c:pt>
                <c:pt idx="134">
                  <c:v>0.98263700488334238</c:v>
                </c:pt>
                <c:pt idx="135">
                  <c:v>0.96446700507614214</c:v>
                </c:pt>
                <c:pt idx="136">
                  <c:v>0.96508127633955454</c:v>
                </c:pt>
                <c:pt idx="137">
                  <c:v>0.96852922286448295</c:v>
                </c:pt>
                <c:pt idx="138">
                  <c:v>0.96153846153846156</c:v>
                </c:pt>
                <c:pt idx="139">
                  <c:v>0.9689119170984456</c:v>
                </c:pt>
                <c:pt idx="140">
                  <c:v>0.95642023346303506</c:v>
                </c:pt>
                <c:pt idx="141">
                  <c:v>0.98003327787021632</c:v>
                </c:pt>
                <c:pt idx="142">
                  <c:v>0.96022727272727271</c:v>
                </c:pt>
                <c:pt idx="143">
                  <c:v>0.95660036166365281</c:v>
                </c:pt>
                <c:pt idx="144">
                  <c:v>0.9563106796116505</c:v>
                </c:pt>
                <c:pt idx="145">
                  <c:v>0.95238095238095233</c:v>
                </c:pt>
                <c:pt idx="146">
                  <c:v>0.96448303078137332</c:v>
                </c:pt>
                <c:pt idx="147">
                  <c:v>0.95334685598377278</c:v>
                </c:pt>
                <c:pt idx="148">
                  <c:v>0.97528830313014825</c:v>
                </c:pt>
                <c:pt idx="149">
                  <c:v>0.92939481268011526</c:v>
                </c:pt>
                <c:pt idx="150">
                  <c:v>0.97022587268993843</c:v>
                </c:pt>
                <c:pt idx="151">
                  <c:v>0.97350492051476156</c:v>
                </c:pt>
                <c:pt idx="152">
                  <c:v>0.96082474226804127</c:v>
                </c:pt>
                <c:pt idx="153">
                  <c:v>0.96610169491525422</c:v>
                </c:pt>
                <c:pt idx="154">
                  <c:v>0.9654576856649395</c:v>
                </c:pt>
                <c:pt idx="155">
                  <c:v>0.95552147239263807</c:v>
                </c:pt>
                <c:pt idx="156">
                  <c:v>0.94013303769401335</c:v>
                </c:pt>
                <c:pt idx="157">
                  <c:v>0.97242647058823528</c:v>
                </c:pt>
                <c:pt idx="158">
                  <c:v>0.91383219954648531</c:v>
                </c:pt>
              </c:numCache>
            </c:numRef>
          </c:val>
          <c:smooth val="0"/>
        </c:ser>
        <c:ser>
          <c:idx val="3"/>
          <c:order val="3"/>
          <c:tx>
            <c:strRef>
              <c:f>'3 - LG'!$AW$4</c:f>
              <c:strCache>
                <c:ptCount val="1"/>
                <c:pt idx="0">
                  <c:v>Agr advance in person dropoff</c:v>
                </c:pt>
              </c:strCache>
            </c:strRef>
          </c:tx>
          <c:spPr>
            <a:ln w="28575" cap="rnd">
              <a:solidFill>
                <a:schemeClr val="accent4"/>
              </a:solidFill>
              <a:round/>
            </a:ln>
            <a:effectLst/>
          </c:spPr>
          <c:marker>
            <c:symbol val="none"/>
          </c:marker>
          <c:cat>
            <c:strRef>
              <c:f>'3 - LG'!$A$5:$A$163</c:f>
              <c:strCache>
                <c:ptCount val="159"/>
                <c:pt idx="0">
                  <c:v>Fulton</c:v>
                </c:pt>
                <c:pt idx="1">
                  <c:v>Gwinnett</c:v>
                </c:pt>
                <c:pt idx="2">
                  <c:v>DeKalb</c:v>
                </c:pt>
                <c:pt idx="3">
                  <c:v>Cobb</c:v>
                </c:pt>
                <c:pt idx="4">
                  <c:v>Chatham</c:v>
                </c:pt>
                <c:pt idx="5">
                  <c:v>Clayton</c:v>
                </c:pt>
                <c:pt idx="6">
                  <c:v>Cherokee</c:v>
                </c:pt>
                <c:pt idx="7">
                  <c:v>Henry</c:v>
                </c:pt>
                <c:pt idx="8">
                  <c:v>Forsyth</c:v>
                </c:pt>
                <c:pt idx="9">
                  <c:v>Richmond</c:v>
                </c:pt>
                <c:pt idx="10">
                  <c:v>Hall</c:v>
                </c:pt>
                <c:pt idx="11">
                  <c:v>Muscogee</c:v>
                </c:pt>
                <c:pt idx="12">
                  <c:v>Bibb</c:v>
                </c:pt>
                <c:pt idx="13">
                  <c:v>Paulding</c:v>
                </c:pt>
                <c:pt idx="14">
                  <c:v>Columbia</c:v>
                </c:pt>
                <c:pt idx="15">
                  <c:v>Houston</c:v>
                </c:pt>
                <c:pt idx="16">
                  <c:v>Coweta</c:v>
                </c:pt>
                <c:pt idx="17">
                  <c:v>Douglas</c:v>
                </c:pt>
                <c:pt idx="18">
                  <c:v>Fayette</c:v>
                </c:pt>
                <c:pt idx="19">
                  <c:v>Carroll</c:v>
                </c:pt>
                <c:pt idx="20">
                  <c:v>Clarke</c:v>
                </c:pt>
                <c:pt idx="21">
                  <c:v>Newton</c:v>
                </c:pt>
                <c:pt idx="22">
                  <c:v>Lowndes</c:v>
                </c:pt>
                <c:pt idx="23">
                  <c:v>Bartow</c:v>
                </c:pt>
                <c:pt idx="24">
                  <c:v>Walton</c:v>
                </c:pt>
                <c:pt idx="25">
                  <c:v>Rockdale</c:v>
                </c:pt>
                <c:pt idx="26">
                  <c:v>Dougherty</c:v>
                </c:pt>
                <c:pt idx="27">
                  <c:v>Glynn</c:v>
                </c:pt>
                <c:pt idx="28">
                  <c:v>Floyd</c:v>
                </c:pt>
                <c:pt idx="29">
                  <c:v>Barrow</c:v>
                </c:pt>
                <c:pt idx="30">
                  <c:v>Whitfield</c:v>
                </c:pt>
                <c:pt idx="31">
                  <c:v>Jackson</c:v>
                </c:pt>
                <c:pt idx="32">
                  <c:v>Spalding</c:v>
                </c:pt>
                <c:pt idx="33">
                  <c:v>Catoosa</c:v>
                </c:pt>
                <c:pt idx="34">
                  <c:v>Bulloch</c:v>
                </c:pt>
                <c:pt idx="35">
                  <c:v>Troup</c:v>
                </c:pt>
                <c:pt idx="36">
                  <c:v>Walker</c:v>
                </c:pt>
                <c:pt idx="37">
                  <c:v>Effingham</c:v>
                </c:pt>
                <c:pt idx="38">
                  <c:v>Camden</c:v>
                </c:pt>
                <c:pt idx="39">
                  <c:v>Liberty</c:v>
                </c:pt>
                <c:pt idx="40">
                  <c:v>Gordon</c:v>
                </c:pt>
                <c:pt idx="41">
                  <c:v>Laurens</c:v>
                </c:pt>
                <c:pt idx="42">
                  <c:v>Thomas</c:v>
                </c:pt>
                <c:pt idx="43">
                  <c:v>Oconee</c:v>
                </c:pt>
                <c:pt idx="44">
                  <c:v>Bryan</c:v>
                </c:pt>
                <c:pt idx="45">
                  <c:v>Habersham</c:v>
                </c:pt>
                <c:pt idx="46">
                  <c:v>Baldwin</c:v>
                </c:pt>
                <c:pt idx="47">
                  <c:v>Harris</c:v>
                </c:pt>
                <c:pt idx="48">
                  <c:v>Tift</c:v>
                </c:pt>
                <c:pt idx="49">
                  <c:v>Colquitt</c:v>
                </c:pt>
                <c:pt idx="50">
                  <c:v>Coffee</c:v>
                </c:pt>
                <c:pt idx="51">
                  <c:v>Pickens</c:v>
                </c:pt>
                <c:pt idx="52">
                  <c:v>Lee</c:v>
                </c:pt>
                <c:pt idx="53">
                  <c:v>Polk</c:v>
                </c:pt>
                <c:pt idx="54">
                  <c:v>Lumpkin</c:v>
                </c:pt>
                <c:pt idx="55">
                  <c:v>Murray</c:v>
                </c:pt>
                <c:pt idx="56">
                  <c:v>Gilmer</c:v>
                </c:pt>
                <c:pt idx="57">
                  <c:v>Monroe</c:v>
                </c:pt>
                <c:pt idx="58">
                  <c:v>Ware</c:v>
                </c:pt>
                <c:pt idx="59">
                  <c:v>Dawson</c:v>
                </c:pt>
                <c:pt idx="60">
                  <c:v>Jones</c:v>
                </c:pt>
                <c:pt idx="61">
                  <c:v>White</c:v>
                </c:pt>
                <c:pt idx="62">
                  <c:v>Madison</c:v>
                </c:pt>
                <c:pt idx="63">
                  <c:v>Haralson</c:v>
                </c:pt>
                <c:pt idx="64">
                  <c:v>Union</c:v>
                </c:pt>
                <c:pt idx="65">
                  <c:v>Fannin</c:v>
                </c:pt>
                <c:pt idx="66">
                  <c:v>Stephens</c:v>
                </c:pt>
                <c:pt idx="67">
                  <c:v>Peach</c:v>
                </c:pt>
                <c:pt idx="68">
                  <c:v>Sumter</c:v>
                </c:pt>
                <c:pt idx="69">
                  <c:v>Upson</c:v>
                </c:pt>
                <c:pt idx="70">
                  <c:v>Toombs</c:v>
                </c:pt>
                <c:pt idx="71">
                  <c:v>Wayne</c:v>
                </c:pt>
                <c:pt idx="72">
                  <c:v>Butts</c:v>
                </c:pt>
                <c:pt idx="73">
                  <c:v>Decatur</c:v>
                </c:pt>
                <c:pt idx="74">
                  <c:v>Hart</c:v>
                </c:pt>
                <c:pt idx="75">
                  <c:v>Burke</c:v>
                </c:pt>
                <c:pt idx="76">
                  <c:v>Meriwether</c:v>
                </c:pt>
                <c:pt idx="77">
                  <c:v>McDuffie</c:v>
                </c:pt>
                <c:pt idx="78">
                  <c:v>Putnam</c:v>
                </c:pt>
                <c:pt idx="79">
                  <c:v>Grady</c:v>
                </c:pt>
                <c:pt idx="80">
                  <c:v>Mitchell</c:v>
                </c:pt>
                <c:pt idx="81">
                  <c:v>Morgan</c:v>
                </c:pt>
                <c:pt idx="82">
                  <c:v>Franklin</c:v>
                </c:pt>
                <c:pt idx="83">
                  <c:v>Worth</c:v>
                </c:pt>
                <c:pt idx="84">
                  <c:v>Emanuel</c:v>
                </c:pt>
                <c:pt idx="85">
                  <c:v>Pike</c:v>
                </c:pt>
                <c:pt idx="86">
                  <c:v>Greene</c:v>
                </c:pt>
                <c:pt idx="87">
                  <c:v>Washington</c:v>
                </c:pt>
                <c:pt idx="88">
                  <c:v>Crisp</c:v>
                </c:pt>
                <c:pt idx="89">
                  <c:v>Rabun</c:v>
                </c:pt>
                <c:pt idx="90">
                  <c:v>Lamar</c:v>
                </c:pt>
                <c:pt idx="91">
                  <c:v>Elbert</c:v>
                </c:pt>
                <c:pt idx="92">
                  <c:v>Chattooga</c:v>
                </c:pt>
                <c:pt idx="93">
                  <c:v>Dodge</c:v>
                </c:pt>
                <c:pt idx="94">
                  <c:v>Tattnall</c:v>
                </c:pt>
                <c:pt idx="95">
                  <c:v>Pierce</c:v>
                </c:pt>
                <c:pt idx="96">
                  <c:v>Banks</c:v>
                </c:pt>
                <c:pt idx="97">
                  <c:v>Appling</c:v>
                </c:pt>
                <c:pt idx="98">
                  <c:v>Dade</c:v>
                </c:pt>
                <c:pt idx="99">
                  <c:v>Jefferson</c:v>
                </c:pt>
                <c:pt idx="100">
                  <c:v>Berrien</c:v>
                </c:pt>
                <c:pt idx="101">
                  <c:v>Brantley</c:v>
                </c:pt>
                <c:pt idx="102">
                  <c:v>Brooks</c:v>
                </c:pt>
                <c:pt idx="103">
                  <c:v>Oglethorpe</c:v>
                </c:pt>
                <c:pt idx="104">
                  <c:v>Cook</c:v>
                </c:pt>
                <c:pt idx="105">
                  <c:v>Towns</c:v>
                </c:pt>
                <c:pt idx="106">
                  <c:v>Ben Hill</c:v>
                </c:pt>
                <c:pt idx="107">
                  <c:v>Jasper</c:v>
                </c:pt>
                <c:pt idx="108">
                  <c:v>McIntosh</c:v>
                </c:pt>
                <c:pt idx="109">
                  <c:v>Screven</c:v>
                </c:pt>
                <c:pt idx="110">
                  <c:v>Long</c:v>
                </c:pt>
                <c:pt idx="111">
                  <c:v>Jeff Davis</c:v>
                </c:pt>
                <c:pt idx="112">
                  <c:v>Crawford</c:v>
                </c:pt>
                <c:pt idx="113">
                  <c:v>Early</c:v>
                </c:pt>
                <c:pt idx="114">
                  <c:v>Bleckley</c:v>
                </c:pt>
                <c:pt idx="115">
                  <c:v>Heard</c:v>
                </c:pt>
                <c:pt idx="116">
                  <c:v>Macon</c:v>
                </c:pt>
                <c:pt idx="117">
                  <c:v>Terrell</c:v>
                </c:pt>
                <c:pt idx="118">
                  <c:v>Wilkes</c:v>
                </c:pt>
                <c:pt idx="119">
                  <c:v>Charlton</c:v>
                </c:pt>
                <c:pt idx="120">
                  <c:v>Wilkinson</c:v>
                </c:pt>
                <c:pt idx="121">
                  <c:v>Bacon</c:v>
                </c:pt>
                <c:pt idx="122">
                  <c:v>Twiggs</c:v>
                </c:pt>
                <c:pt idx="123">
                  <c:v>Lincoln</c:v>
                </c:pt>
                <c:pt idx="124">
                  <c:v>Dooly</c:v>
                </c:pt>
                <c:pt idx="125">
                  <c:v>Hancock</c:v>
                </c:pt>
                <c:pt idx="126">
                  <c:v>Candler</c:v>
                </c:pt>
                <c:pt idx="127">
                  <c:v>Evans</c:v>
                </c:pt>
                <c:pt idx="128">
                  <c:v>Telfair</c:v>
                </c:pt>
                <c:pt idx="129">
                  <c:v>Seminole</c:v>
                </c:pt>
                <c:pt idx="130">
                  <c:v>Pulaski</c:v>
                </c:pt>
                <c:pt idx="131">
                  <c:v>Irwin</c:v>
                </c:pt>
                <c:pt idx="132">
                  <c:v>Montgomery</c:v>
                </c:pt>
                <c:pt idx="133">
                  <c:v>Turner</c:v>
                </c:pt>
                <c:pt idx="134">
                  <c:v>Taylor</c:v>
                </c:pt>
                <c:pt idx="135">
                  <c:v>Johnson</c:v>
                </c:pt>
                <c:pt idx="136">
                  <c:v>Lanier</c:v>
                </c:pt>
                <c:pt idx="137">
                  <c:v>Jenkins</c:v>
                </c:pt>
                <c:pt idx="138">
                  <c:v>Marion</c:v>
                </c:pt>
                <c:pt idx="139">
                  <c:v>Talbot</c:v>
                </c:pt>
                <c:pt idx="140">
                  <c:v>Atkinson</c:v>
                </c:pt>
                <c:pt idx="141">
                  <c:v>Wilcox</c:v>
                </c:pt>
                <c:pt idx="142">
                  <c:v>Randolph</c:v>
                </c:pt>
                <c:pt idx="143">
                  <c:v>Treutlen</c:v>
                </c:pt>
                <c:pt idx="144">
                  <c:v>Clinch</c:v>
                </c:pt>
                <c:pt idx="145">
                  <c:v>Miller</c:v>
                </c:pt>
                <c:pt idx="146">
                  <c:v>Warren</c:v>
                </c:pt>
                <c:pt idx="147">
                  <c:v>Chattahoochee</c:v>
                </c:pt>
                <c:pt idx="148">
                  <c:v>Calhoun</c:v>
                </c:pt>
                <c:pt idx="149">
                  <c:v>Stewart</c:v>
                </c:pt>
                <c:pt idx="150">
                  <c:v>Wheeler</c:v>
                </c:pt>
                <c:pt idx="151">
                  <c:v>Schley</c:v>
                </c:pt>
                <c:pt idx="152">
                  <c:v>Baker</c:v>
                </c:pt>
                <c:pt idx="153">
                  <c:v>Echols</c:v>
                </c:pt>
                <c:pt idx="154">
                  <c:v>Clay</c:v>
                </c:pt>
                <c:pt idx="155">
                  <c:v>Glascock</c:v>
                </c:pt>
                <c:pt idx="156">
                  <c:v>Quitman</c:v>
                </c:pt>
                <c:pt idx="157">
                  <c:v>Webster</c:v>
                </c:pt>
                <c:pt idx="158">
                  <c:v>Taliaferro</c:v>
                </c:pt>
              </c:strCache>
            </c:strRef>
          </c:cat>
          <c:val>
            <c:numRef>
              <c:f>'3 - LG'!$AW$5:$AW$163</c:f>
              <c:numCache>
                <c:formatCode>0.0%</c:formatCode>
                <c:ptCount val="159"/>
                <c:pt idx="0">
                  <c:v>0.97717818298429548</c:v>
                </c:pt>
                <c:pt idx="1">
                  <c:v>0.98259043786361056</c:v>
                </c:pt>
                <c:pt idx="2">
                  <c:v>0.97768111713766626</c:v>
                </c:pt>
                <c:pt idx="3">
                  <c:v>0.98335335353281816</c:v>
                </c:pt>
                <c:pt idx="4">
                  <c:v>0.97495206877357909</c:v>
                </c:pt>
                <c:pt idx="5">
                  <c:v>0.97837259549831135</c:v>
                </c:pt>
                <c:pt idx="6">
                  <c:v>0.98346545866364665</c:v>
                </c:pt>
                <c:pt idx="7">
                  <c:v>0.98133246956936815</c:v>
                </c:pt>
                <c:pt idx="8">
                  <c:v>0.98329496375501813</c:v>
                </c:pt>
                <c:pt idx="9">
                  <c:v>0.97616313463479143</c:v>
                </c:pt>
                <c:pt idx="10">
                  <c:v>0.97987514374897322</c:v>
                </c:pt>
                <c:pt idx="11">
                  <c:v>0.97635379061371841</c:v>
                </c:pt>
                <c:pt idx="12">
                  <c:v>0.9734942519955696</c:v>
                </c:pt>
                <c:pt idx="13">
                  <c:v>0.98227878935509405</c:v>
                </c:pt>
                <c:pt idx="14">
                  <c:v>0.98389813380044466</c:v>
                </c:pt>
                <c:pt idx="15">
                  <c:v>0.98334099264705888</c:v>
                </c:pt>
                <c:pt idx="16">
                  <c:v>0.98178698178698176</c:v>
                </c:pt>
                <c:pt idx="17">
                  <c:v>0.9849763393891261</c:v>
                </c:pt>
                <c:pt idx="18">
                  <c:v>0.98226756347954813</c:v>
                </c:pt>
                <c:pt idx="19">
                  <c:v>0.98014925373134332</c:v>
                </c:pt>
                <c:pt idx="20">
                  <c:v>0.97800270581750759</c:v>
                </c:pt>
                <c:pt idx="21">
                  <c:v>0.97738615096693704</c:v>
                </c:pt>
                <c:pt idx="22">
                  <c:v>0.98436764290422829</c:v>
                </c:pt>
                <c:pt idx="23">
                  <c:v>0.98466769706336943</c:v>
                </c:pt>
                <c:pt idx="24">
                  <c:v>0.97724425887265132</c:v>
                </c:pt>
                <c:pt idx="25">
                  <c:v>0.98183334064680328</c:v>
                </c:pt>
                <c:pt idx="26">
                  <c:v>0.97546770208259792</c:v>
                </c:pt>
                <c:pt idx="27">
                  <c:v>0.97538549400342667</c:v>
                </c:pt>
                <c:pt idx="28">
                  <c:v>0.9772063120981882</c:v>
                </c:pt>
                <c:pt idx="29">
                  <c:v>0.97971038206659578</c:v>
                </c:pt>
                <c:pt idx="30">
                  <c:v>0.97814776274713844</c:v>
                </c:pt>
                <c:pt idx="31">
                  <c:v>0.98572290367987125</c:v>
                </c:pt>
                <c:pt idx="32">
                  <c:v>0.96611988348919209</c:v>
                </c:pt>
                <c:pt idx="33">
                  <c:v>0.98054560081913256</c:v>
                </c:pt>
                <c:pt idx="34">
                  <c:v>0.97555953446732324</c:v>
                </c:pt>
                <c:pt idx="35">
                  <c:v>0.97737395332264387</c:v>
                </c:pt>
                <c:pt idx="36">
                  <c:v>0.97682565346267858</c:v>
                </c:pt>
                <c:pt idx="37">
                  <c:v>0.98143137071941777</c:v>
                </c:pt>
                <c:pt idx="38">
                  <c:v>0.97946815089672234</c:v>
                </c:pt>
                <c:pt idx="39">
                  <c:v>0.9807196364976053</c:v>
                </c:pt>
                <c:pt idx="40">
                  <c:v>0.97548959231432442</c:v>
                </c:pt>
                <c:pt idx="41">
                  <c:v>0.97100766057748966</c:v>
                </c:pt>
                <c:pt idx="42">
                  <c:v>0.97492836676217765</c:v>
                </c:pt>
                <c:pt idx="43">
                  <c:v>0.98382956878850103</c:v>
                </c:pt>
                <c:pt idx="44">
                  <c:v>0.97830256533205462</c:v>
                </c:pt>
                <c:pt idx="45">
                  <c:v>0.98064451760949811</c:v>
                </c:pt>
                <c:pt idx="46">
                  <c:v>0.96986136226642561</c:v>
                </c:pt>
                <c:pt idx="47">
                  <c:v>0.98027858226451525</c:v>
                </c:pt>
                <c:pt idx="48">
                  <c:v>0.97201150928590108</c:v>
                </c:pt>
                <c:pt idx="49">
                  <c:v>0.97117443584253005</c:v>
                </c:pt>
                <c:pt idx="50">
                  <c:v>0.96646659707724425</c:v>
                </c:pt>
                <c:pt idx="51">
                  <c:v>0.97598651874736697</c:v>
                </c:pt>
                <c:pt idx="52">
                  <c:v>0.98063721175849328</c:v>
                </c:pt>
                <c:pt idx="53">
                  <c:v>0.97636880165289253</c:v>
                </c:pt>
                <c:pt idx="54">
                  <c:v>0.98278432967330898</c:v>
                </c:pt>
                <c:pt idx="55">
                  <c:v>0.96517315593817254</c:v>
                </c:pt>
                <c:pt idx="56">
                  <c:v>0.97537728355837972</c:v>
                </c:pt>
                <c:pt idx="57">
                  <c:v>0.97480589446997301</c:v>
                </c:pt>
                <c:pt idx="58">
                  <c:v>0.97875457875457872</c:v>
                </c:pt>
                <c:pt idx="59">
                  <c:v>0.98233618233618236</c:v>
                </c:pt>
                <c:pt idx="60">
                  <c:v>0.97761194029850751</c:v>
                </c:pt>
                <c:pt idx="61">
                  <c:v>0.97818047337278102</c:v>
                </c:pt>
                <c:pt idx="62">
                  <c:v>0.97577260587561998</c:v>
                </c:pt>
                <c:pt idx="63">
                  <c:v>0.97929557353641128</c:v>
                </c:pt>
                <c:pt idx="64">
                  <c:v>0.98022939933594933</c:v>
                </c:pt>
                <c:pt idx="65">
                  <c:v>0.97865568245646883</c:v>
                </c:pt>
                <c:pt idx="66">
                  <c:v>0.97833523375142528</c:v>
                </c:pt>
                <c:pt idx="67">
                  <c:v>0.97619047619047616</c:v>
                </c:pt>
                <c:pt idx="68">
                  <c:v>0.97107213885373356</c:v>
                </c:pt>
                <c:pt idx="69">
                  <c:v>0.97087234358745722</c:v>
                </c:pt>
                <c:pt idx="70">
                  <c:v>0.968724279835391</c:v>
                </c:pt>
                <c:pt idx="71">
                  <c:v>0.97341513292433535</c:v>
                </c:pt>
                <c:pt idx="72">
                  <c:v>0.97435080452445433</c:v>
                </c:pt>
                <c:pt idx="73">
                  <c:v>0.9774647887323944</c:v>
                </c:pt>
                <c:pt idx="74">
                  <c:v>0.9683908045977011</c:v>
                </c:pt>
                <c:pt idx="75">
                  <c:v>0.96967802438261952</c:v>
                </c:pt>
                <c:pt idx="76">
                  <c:v>0.97527375485694101</c:v>
                </c:pt>
                <c:pt idx="77">
                  <c:v>0.97581764122893955</c:v>
                </c:pt>
                <c:pt idx="78">
                  <c:v>0.97920955125566078</c:v>
                </c:pt>
                <c:pt idx="79">
                  <c:v>0.97796214674617576</c:v>
                </c:pt>
                <c:pt idx="80">
                  <c:v>0.97277894107089435</c:v>
                </c:pt>
                <c:pt idx="81">
                  <c:v>0.97706252312245656</c:v>
                </c:pt>
                <c:pt idx="82">
                  <c:v>0.98372358652198744</c:v>
                </c:pt>
                <c:pt idx="83">
                  <c:v>0.97554697554697556</c:v>
                </c:pt>
                <c:pt idx="84">
                  <c:v>0.96641355140186913</c:v>
                </c:pt>
                <c:pt idx="85">
                  <c:v>0.98481464939705221</c:v>
                </c:pt>
                <c:pt idx="86">
                  <c:v>0.98623279098873595</c:v>
                </c:pt>
                <c:pt idx="87">
                  <c:v>0.95546455080624515</c:v>
                </c:pt>
                <c:pt idx="88">
                  <c:v>0.97089000238606538</c:v>
                </c:pt>
                <c:pt idx="89">
                  <c:v>0.98138678666393941</c:v>
                </c:pt>
                <c:pt idx="90">
                  <c:v>0.97591623036649211</c:v>
                </c:pt>
                <c:pt idx="91">
                  <c:v>0.97420741536808164</c:v>
                </c:pt>
                <c:pt idx="92">
                  <c:v>0.97421784472769413</c:v>
                </c:pt>
                <c:pt idx="93">
                  <c:v>0.95543828789211371</c:v>
                </c:pt>
                <c:pt idx="94">
                  <c:v>0.96383159084487147</c:v>
                </c:pt>
                <c:pt idx="95">
                  <c:v>0.97999130056546324</c:v>
                </c:pt>
                <c:pt idx="96">
                  <c:v>0.98628653915553954</c:v>
                </c:pt>
                <c:pt idx="97">
                  <c:v>0.96816252274105519</c:v>
                </c:pt>
                <c:pt idx="98">
                  <c:v>0.96056228035923463</c:v>
                </c:pt>
                <c:pt idx="99">
                  <c:v>0.95540492329646809</c:v>
                </c:pt>
                <c:pt idx="100">
                  <c:v>0.97589597209007295</c:v>
                </c:pt>
                <c:pt idx="101">
                  <c:v>0.97873082287308233</c:v>
                </c:pt>
                <c:pt idx="102">
                  <c:v>0.97683078196110884</c:v>
                </c:pt>
                <c:pt idx="103">
                  <c:v>0.97863623061164762</c:v>
                </c:pt>
                <c:pt idx="104">
                  <c:v>0.97914630172694683</c:v>
                </c:pt>
                <c:pt idx="105">
                  <c:v>0.96832127712646543</c:v>
                </c:pt>
                <c:pt idx="106">
                  <c:v>0.9816920943134535</c:v>
                </c:pt>
                <c:pt idx="107">
                  <c:v>0.9825561891982556</c:v>
                </c:pt>
                <c:pt idx="108">
                  <c:v>0.96808149405772492</c:v>
                </c:pt>
                <c:pt idx="109">
                  <c:v>0.96970830216903514</c:v>
                </c:pt>
                <c:pt idx="110">
                  <c:v>0.96854388635210553</c:v>
                </c:pt>
                <c:pt idx="111">
                  <c:v>0.96492537313432836</c:v>
                </c:pt>
                <c:pt idx="112">
                  <c:v>0.96104402025710944</c:v>
                </c:pt>
                <c:pt idx="113">
                  <c:v>0.98661567877629064</c:v>
                </c:pt>
                <c:pt idx="114">
                  <c:v>0.97147950089126556</c:v>
                </c:pt>
                <c:pt idx="115">
                  <c:v>0.97266993693062365</c:v>
                </c:pt>
                <c:pt idx="116">
                  <c:v>0.94313638382940912</c:v>
                </c:pt>
                <c:pt idx="117">
                  <c:v>0.96650124069478904</c:v>
                </c:pt>
                <c:pt idx="118">
                  <c:v>0.96240963855421691</c:v>
                </c:pt>
                <c:pt idx="119">
                  <c:v>0.97740477727566166</c:v>
                </c:pt>
                <c:pt idx="120">
                  <c:v>0.96490108487555837</c:v>
                </c:pt>
                <c:pt idx="121">
                  <c:v>0.97560113154172556</c:v>
                </c:pt>
                <c:pt idx="122">
                  <c:v>0.96146309601567603</c:v>
                </c:pt>
                <c:pt idx="123">
                  <c:v>0.97212183789364992</c:v>
                </c:pt>
                <c:pt idx="124">
                  <c:v>0.95659078877713077</c:v>
                </c:pt>
                <c:pt idx="125">
                  <c:v>0.94839973873285432</c:v>
                </c:pt>
                <c:pt idx="126">
                  <c:v>0.97259100642398288</c:v>
                </c:pt>
                <c:pt idx="127">
                  <c:v>0.9588344125809436</c:v>
                </c:pt>
                <c:pt idx="128">
                  <c:v>0.96360381861575184</c:v>
                </c:pt>
                <c:pt idx="129">
                  <c:v>0.98608534322820041</c:v>
                </c:pt>
                <c:pt idx="130">
                  <c:v>0.96669310071371928</c:v>
                </c:pt>
                <c:pt idx="131">
                  <c:v>0.97119140625</c:v>
                </c:pt>
                <c:pt idx="132">
                  <c:v>0.971045197740113</c:v>
                </c:pt>
                <c:pt idx="133">
                  <c:v>0.96826222684703434</c:v>
                </c:pt>
                <c:pt idx="134">
                  <c:v>0.9761258817145958</c:v>
                </c:pt>
                <c:pt idx="135">
                  <c:v>0.95837563451776653</c:v>
                </c:pt>
                <c:pt idx="136">
                  <c:v>0.9638771824202288</c:v>
                </c:pt>
                <c:pt idx="137">
                  <c:v>0.96788696210661529</c:v>
                </c:pt>
                <c:pt idx="138">
                  <c:v>0.96399345335515552</c:v>
                </c:pt>
                <c:pt idx="139">
                  <c:v>0.95077720207253891</c:v>
                </c:pt>
                <c:pt idx="140">
                  <c:v>0.953307392996109</c:v>
                </c:pt>
                <c:pt idx="141">
                  <c:v>0.97920133111480867</c:v>
                </c:pt>
                <c:pt idx="142">
                  <c:v>0.95860389610389607</c:v>
                </c:pt>
                <c:pt idx="143">
                  <c:v>0.96323086196503915</c:v>
                </c:pt>
                <c:pt idx="144">
                  <c:v>0.96925566343042069</c:v>
                </c:pt>
                <c:pt idx="145">
                  <c:v>0.95238095238095233</c:v>
                </c:pt>
                <c:pt idx="146">
                  <c:v>0.95895816890292029</c:v>
                </c:pt>
                <c:pt idx="147">
                  <c:v>0.94523326572008115</c:v>
                </c:pt>
                <c:pt idx="148">
                  <c:v>0.97693574958813834</c:v>
                </c:pt>
                <c:pt idx="149">
                  <c:v>0.93948126801152743</c:v>
                </c:pt>
                <c:pt idx="150">
                  <c:v>0.96509240246406569</c:v>
                </c:pt>
                <c:pt idx="151">
                  <c:v>0.96896290688872067</c:v>
                </c:pt>
                <c:pt idx="152">
                  <c:v>0.97113402061855669</c:v>
                </c:pt>
                <c:pt idx="153">
                  <c:v>0.98305084745762716</c:v>
                </c:pt>
                <c:pt idx="154">
                  <c:v>0.94818652849740936</c:v>
                </c:pt>
                <c:pt idx="155">
                  <c:v>0.96625766871165641</c:v>
                </c:pt>
                <c:pt idx="156">
                  <c:v>0.94456762749445677</c:v>
                </c:pt>
                <c:pt idx="157">
                  <c:v>0.98161764705882348</c:v>
                </c:pt>
                <c:pt idx="158">
                  <c:v>0.92743764172335597</c:v>
                </c:pt>
              </c:numCache>
            </c:numRef>
          </c:val>
          <c:smooth val="0"/>
        </c:ser>
        <c:ser>
          <c:idx val="4"/>
          <c:order val="4"/>
          <c:tx>
            <c:strRef>
              <c:f>'3 - LG'!$AX$4</c:f>
              <c:strCache>
                <c:ptCount val="1"/>
                <c:pt idx="0">
                  <c:v>Ins advance in person dropoff</c:v>
                </c:pt>
              </c:strCache>
            </c:strRef>
          </c:tx>
          <c:spPr>
            <a:ln w="28575" cap="rnd">
              <a:solidFill>
                <a:schemeClr val="accent5"/>
              </a:solidFill>
              <a:round/>
            </a:ln>
            <a:effectLst/>
          </c:spPr>
          <c:marker>
            <c:symbol val="none"/>
          </c:marker>
          <c:cat>
            <c:strRef>
              <c:f>'3 - LG'!$A$5:$A$163</c:f>
              <c:strCache>
                <c:ptCount val="159"/>
                <c:pt idx="0">
                  <c:v>Fulton</c:v>
                </c:pt>
                <c:pt idx="1">
                  <c:v>Gwinnett</c:v>
                </c:pt>
                <c:pt idx="2">
                  <c:v>DeKalb</c:v>
                </c:pt>
                <c:pt idx="3">
                  <c:v>Cobb</c:v>
                </c:pt>
                <c:pt idx="4">
                  <c:v>Chatham</c:v>
                </c:pt>
                <c:pt idx="5">
                  <c:v>Clayton</c:v>
                </c:pt>
                <c:pt idx="6">
                  <c:v>Cherokee</c:v>
                </c:pt>
                <c:pt idx="7">
                  <c:v>Henry</c:v>
                </c:pt>
                <c:pt idx="8">
                  <c:v>Forsyth</c:v>
                </c:pt>
                <c:pt idx="9">
                  <c:v>Richmond</c:v>
                </c:pt>
                <c:pt idx="10">
                  <c:v>Hall</c:v>
                </c:pt>
                <c:pt idx="11">
                  <c:v>Muscogee</c:v>
                </c:pt>
                <c:pt idx="12">
                  <c:v>Bibb</c:v>
                </c:pt>
                <c:pt idx="13">
                  <c:v>Paulding</c:v>
                </c:pt>
                <c:pt idx="14">
                  <c:v>Columbia</c:v>
                </c:pt>
                <c:pt idx="15">
                  <c:v>Houston</c:v>
                </c:pt>
                <c:pt idx="16">
                  <c:v>Coweta</c:v>
                </c:pt>
                <c:pt idx="17">
                  <c:v>Douglas</c:v>
                </c:pt>
                <c:pt idx="18">
                  <c:v>Fayette</c:v>
                </c:pt>
                <c:pt idx="19">
                  <c:v>Carroll</c:v>
                </c:pt>
                <c:pt idx="20">
                  <c:v>Clarke</c:v>
                </c:pt>
                <c:pt idx="21">
                  <c:v>Newton</c:v>
                </c:pt>
                <c:pt idx="22">
                  <c:v>Lowndes</c:v>
                </c:pt>
                <c:pt idx="23">
                  <c:v>Bartow</c:v>
                </c:pt>
                <c:pt idx="24">
                  <c:v>Walton</c:v>
                </c:pt>
                <c:pt idx="25">
                  <c:v>Rockdale</c:v>
                </c:pt>
                <c:pt idx="26">
                  <c:v>Dougherty</c:v>
                </c:pt>
                <c:pt idx="27">
                  <c:v>Glynn</c:v>
                </c:pt>
                <c:pt idx="28">
                  <c:v>Floyd</c:v>
                </c:pt>
                <c:pt idx="29">
                  <c:v>Barrow</c:v>
                </c:pt>
                <c:pt idx="30">
                  <c:v>Whitfield</c:v>
                </c:pt>
                <c:pt idx="31">
                  <c:v>Jackson</c:v>
                </c:pt>
                <c:pt idx="32">
                  <c:v>Spalding</c:v>
                </c:pt>
                <c:pt idx="33">
                  <c:v>Catoosa</c:v>
                </c:pt>
                <c:pt idx="34">
                  <c:v>Bulloch</c:v>
                </c:pt>
                <c:pt idx="35">
                  <c:v>Troup</c:v>
                </c:pt>
                <c:pt idx="36">
                  <c:v>Walker</c:v>
                </c:pt>
                <c:pt idx="37">
                  <c:v>Effingham</c:v>
                </c:pt>
                <c:pt idx="38">
                  <c:v>Camden</c:v>
                </c:pt>
                <c:pt idx="39">
                  <c:v>Liberty</c:v>
                </c:pt>
                <c:pt idx="40">
                  <c:v>Gordon</c:v>
                </c:pt>
                <c:pt idx="41">
                  <c:v>Laurens</c:v>
                </c:pt>
                <c:pt idx="42">
                  <c:v>Thomas</c:v>
                </c:pt>
                <c:pt idx="43">
                  <c:v>Oconee</c:v>
                </c:pt>
                <c:pt idx="44">
                  <c:v>Bryan</c:v>
                </c:pt>
                <c:pt idx="45">
                  <c:v>Habersham</c:v>
                </c:pt>
                <c:pt idx="46">
                  <c:v>Baldwin</c:v>
                </c:pt>
                <c:pt idx="47">
                  <c:v>Harris</c:v>
                </c:pt>
                <c:pt idx="48">
                  <c:v>Tift</c:v>
                </c:pt>
                <c:pt idx="49">
                  <c:v>Colquitt</c:v>
                </c:pt>
                <c:pt idx="50">
                  <c:v>Coffee</c:v>
                </c:pt>
                <c:pt idx="51">
                  <c:v>Pickens</c:v>
                </c:pt>
                <c:pt idx="52">
                  <c:v>Lee</c:v>
                </c:pt>
                <c:pt idx="53">
                  <c:v>Polk</c:v>
                </c:pt>
                <c:pt idx="54">
                  <c:v>Lumpkin</c:v>
                </c:pt>
                <c:pt idx="55">
                  <c:v>Murray</c:v>
                </c:pt>
                <c:pt idx="56">
                  <c:v>Gilmer</c:v>
                </c:pt>
                <c:pt idx="57">
                  <c:v>Monroe</c:v>
                </c:pt>
                <c:pt idx="58">
                  <c:v>Ware</c:v>
                </c:pt>
                <c:pt idx="59">
                  <c:v>Dawson</c:v>
                </c:pt>
                <c:pt idx="60">
                  <c:v>Jones</c:v>
                </c:pt>
                <c:pt idx="61">
                  <c:v>White</c:v>
                </c:pt>
                <c:pt idx="62">
                  <c:v>Madison</c:v>
                </c:pt>
                <c:pt idx="63">
                  <c:v>Haralson</c:v>
                </c:pt>
                <c:pt idx="64">
                  <c:v>Union</c:v>
                </c:pt>
                <c:pt idx="65">
                  <c:v>Fannin</c:v>
                </c:pt>
                <c:pt idx="66">
                  <c:v>Stephens</c:v>
                </c:pt>
                <c:pt idx="67">
                  <c:v>Peach</c:v>
                </c:pt>
                <c:pt idx="68">
                  <c:v>Sumter</c:v>
                </c:pt>
                <c:pt idx="69">
                  <c:v>Upson</c:v>
                </c:pt>
                <c:pt idx="70">
                  <c:v>Toombs</c:v>
                </c:pt>
                <c:pt idx="71">
                  <c:v>Wayne</c:v>
                </c:pt>
                <c:pt idx="72">
                  <c:v>Butts</c:v>
                </c:pt>
                <c:pt idx="73">
                  <c:v>Decatur</c:v>
                </c:pt>
                <c:pt idx="74">
                  <c:v>Hart</c:v>
                </c:pt>
                <c:pt idx="75">
                  <c:v>Burke</c:v>
                </c:pt>
                <c:pt idx="76">
                  <c:v>Meriwether</c:v>
                </c:pt>
                <c:pt idx="77">
                  <c:v>McDuffie</c:v>
                </c:pt>
                <c:pt idx="78">
                  <c:v>Putnam</c:v>
                </c:pt>
                <c:pt idx="79">
                  <c:v>Grady</c:v>
                </c:pt>
                <c:pt idx="80">
                  <c:v>Mitchell</c:v>
                </c:pt>
                <c:pt idx="81">
                  <c:v>Morgan</c:v>
                </c:pt>
                <c:pt idx="82">
                  <c:v>Franklin</c:v>
                </c:pt>
                <c:pt idx="83">
                  <c:v>Worth</c:v>
                </c:pt>
                <c:pt idx="84">
                  <c:v>Emanuel</c:v>
                </c:pt>
                <c:pt idx="85">
                  <c:v>Pike</c:v>
                </c:pt>
                <c:pt idx="86">
                  <c:v>Greene</c:v>
                </c:pt>
                <c:pt idx="87">
                  <c:v>Washington</c:v>
                </c:pt>
                <c:pt idx="88">
                  <c:v>Crisp</c:v>
                </c:pt>
                <c:pt idx="89">
                  <c:v>Rabun</c:v>
                </c:pt>
                <c:pt idx="90">
                  <c:v>Lamar</c:v>
                </c:pt>
                <c:pt idx="91">
                  <c:v>Elbert</c:v>
                </c:pt>
                <c:pt idx="92">
                  <c:v>Chattooga</c:v>
                </c:pt>
                <c:pt idx="93">
                  <c:v>Dodge</c:v>
                </c:pt>
                <c:pt idx="94">
                  <c:v>Tattnall</c:v>
                </c:pt>
                <c:pt idx="95">
                  <c:v>Pierce</c:v>
                </c:pt>
                <c:pt idx="96">
                  <c:v>Banks</c:v>
                </c:pt>
                <c:pt idx="97">
                  <c:v>Appling</c:v>
                </c:pt>
                <c:pt idx="98">
                  <c:v>Dade</c:v>
                </c:pt>
                <c:pt idx="99">
                  <c:v>Jefferson</c:v>
                </c:pt>
                <c:pt idx="100">
                  <c:v>Berrien</c:v>
                </c:pt>
                <c:pt idx="101">
                  <c:v>Brantley</c:v>
                </c:pt>
                <c:pt idx="102">
                  <c:v>Brooks</c:v>
                </c:pt>
                <c:pt idx="103">
                  <c:v>Oglethorpe</c:v>
                </c:pt>
                <c:pt idx="104">
                  <c:v>Cook</c:v>
                </c:pt>
                <c:pt idx="105">
                  <c:v>Towns</c:v>
                </c:pt>
                <c:pt idx="106">
                  <c:v>Ben Hill</c:v>
                </c:pt>
                <c:pt idx="107">
                  <c:v>Jasper</c:v>
                </c:pt>
                <c:pt idx="108">
                  <c:v>McIntosh</c:v>
                </c:pt>
                <c:pt idx="109">
                  <c:v>Screven</c:v>
                </c:pt>
                <c:pt idx="110">
                  <c:v>Long</c:v>
                </c:pt>
                <c:pt idx="111">
                  <c:v>Jeff Davis</c:v>
                </c:pt>
                <c:pt idx="112">
                  <c:v>Crawford</c:v>
                </c:pt>
                <c:pt idx="113">
                  <c:v>Early</c:v>
                </c:pt>
                <c:pt idx="114">
                  <c:v>Bleckley</c:v>
                </c:pt>
                <c:pt idx="115">
                  <c:v>Heard</c:v>
                </c:pt>
                <c:pt idx="116">
                  <c:v>Macon</c:v>
                </c:pt>
                <c:pt idx="117">
                  <c:v>Terrell</c:v>
                </c:pt>
                <c:pt idx="118">
                  <c:v>Wilkes</c:v>
                </c:pt>
                <c:pt idx="119">
                  <c:v>Charlton</c:v>
                </c:pt>
                <c:pt idx="120">
                  <c:v>Wilkinson</c:v>
                </c:pt>
                <c:pt idx="121">
                  <c:v>Bacon</c:v>
                </c:pt>
                <c:pt idx="122">
                  <c:v>Twiggs</c:v>
                </c:pt>
                <c:pt idx="123">
                  <c:v>Lincoln</c:v>
                </c:pt>
                <c:pt idx="124">
                  <c:v>Dooly</c:v>
                </c:pt>
                <c:pt idx="125">
                  <c:v>Hancock</c:v>
                </c:pt>
                <c:pt idx="126">
                  <c:v>Candler</c:v>
                </c:pt>
                <c:pt idx="127">
                  <c:v>Evans</c:v>
                </c:pt>
                <c:pt idx="128">
                  <c:v>Telfair</c:v>
                </c:pt>
                <c:pt idx="129">
                  <c:v>Seminole</c:v>
                </c:pt>
                <c:pt idx="130">
                  <c:v>Pulaski</c:v>
                </c:pt>
                <c:pt idx="131">
                  <c:v>Irwin</c:v>
                </c:pt>
                <c:pt idx="132">
                  <c:v>Montgomery</c:v>
                </c:pt>
                <c:pt idx="133">
                  <c:v>Turner</c:v>
                </c:pt>
                <c:pt idx="134">
                  <c:v>Taylor</c:v>
                </c:pt>
                <c:pt idx="135">
                  <c:v>Johnson</c:v>
                </c:pt>
                <c:pt idx="136">
                  <c:v>Lanier</c:v>
                </c:pt>
                <c:pt idx="137">
                  <c:v>Jenkins</c:v>
                </c:pt>
                <c:pt idx="138">
                  <c:v>Marion</c:v>
                </c:pt>
                <c:pt idx="139">
                  <c:v>Talbot</c:v>
                </c:pt>
                <c:pt idx="140">
                  <c:v>Atkinson</c:v>
                </c:pt>
                <c:pt idx="141">
                  <c:v>Wilcox</c:v>
                </c:pt>
                <c:pt idx="142">
                  <c:v>Randolph</c:v>
                </c:pt>
                <c:pt idx="143">
                  <c:v>Treutlen</c:v>
                </c:pt>
                <c:pt idx="144">
                  <c:v>Clinch</c:v>
                </c:pt>
                <c:pt idx="145">
                  <c:v>Miller</c:v>
                </c:pt>
                <c:pt idx="146">
                  <c:v>Warren</c:v>
                </c:pt>
                <c:pt idx="147">
                  <c:v>Chattahoochee</c:v>
                </c:pt>
                <c:pt idx="148">
                  <c:v>Calhoun</c:v>
                </c:pt>
                <c:pt idx="149">
                  <c:v>Stewart</c:v>
                </c:pt>
                <c:pt idx="150">
                  <c:v>Wheeler</c:v>
                </c:pt>
                <c:pt idx="151">
                  <c:v>Schley</c:v>
                </c:pt>
                <c:pt idx="152">
                  <c:v>Baker</c:v>
                </c:pt>
                <c:pt idx="153">
                  <c:v>Echols</c:v>
                </c:pt>
                <c:pt idx="154">
                  <c:v>Clay</c:v>
                </c:pt>
                <c:pt idx="155">
                  <c:v>Glascock</c:v>
                </c:pt>
                <c:pt idx="156">
                  <c:v>Quitman</c:v>
                </c:pt>
                <c:pt idx="157">
                  <c:v>Webster</c:v>
                </c:pt>
                <c:pt idx="158">
                  <c:v>Taliaferro</c:v>
                </c:pt>
              </c:strCache>
            </c:strRef>
          </c:cat>
          <c:val>
            <c:numRef>
              <c:f>'3 - LG'!$AX$5:$AX$163</c:f>
              <c:numCache>
                <c:formatCode>0.0%</c:formatCode>
                <c:ptCount val="159"/>
                <c:pt idx="0">
                  <c:v>0.98085265586445869</c:v>
                </c:pt>
                <c:pt idx="1">
                  <c:v>0.9873292215272006</c:v>
                </c:pt>
                <c:pt idx="2">
                  <c:v>0.98191812431206649</c:v>
                </c:pt>
                <c:pt idx="3">
                  <c:v>0.98825680836186958</c:v>
                </c:pt>
                <c:pt idx="4">
                  <c:v>0.98262106500092772</c:v>
                </c:pt>
                <c:pt idx="5">
                  <c:v>0.98468670680287806</c:v>
                </c:pt>
                <c:pt idx="6">
                  <c:v>0.98844847112117784</c:v>
                </c:pt>
                <c:pt idx="7">
                  <c:v>0.98685601282007573</c:v>
                </c:pt>
                <c:pt idx="8">
                  <c:v>0.98829886413364032</c:v>
                </c:pt>
                <c:pt idx="9">
                  <c:v>0.98298360998016499</c:v>
                </c:pt>
                <c:pt idx="10">
                  <c:v>0.98546081813701336</c:v>
                </c:pt>
                <c:pt idx="11">
                  <c:v>0.98014440433213001</c:v>
                </c:pt>
                <c:pt idx="12">
                  <c:v>0.97922316006569143</c:v>
                </c:pt>
                <c:pt idx="13">
                  <c:v>0.98699835576396078</c:v>
                </c:pt>
                <c:pt idx="14">
                  <c:v>0.98915313615845857</c:v>
                </c:pt>
                <c:pt idx="15">
                  <c:v>0.9872185202205882</c:v>
                </c:pt>
                <c:pt idx="16">
                  <c:v>0.98748098748098745</c:v>
                </c:pt>
                <c:pt idx="17">
                  <c:v>0.98901353453125518</c:v>
                </c:pt>
                <c:pt idx="18">
                  <c:v>0.98751327519068</c:v>
                </c:pt>
                <c:pt idx="19">
                  <c:v>0.98810945273631845</c:v>
                </c:pt>
                <c:pt idx="20">
                  <c:v>0.98060830786190312</c:v>
                </c:pt>
                <c:pt idx="21">
                  <c:v>0.98232480765231855</c:v>
                </c:pt>
                <c:pt idx="22">
                  <c:v>0.98610980318297392</c:v>
                </c:pt>
                <c:pt idx="23">
                  <c:v>0.98621329211746522</c:v>
                </c:pt>
                <c:pt idx="24">
                  <c:v>0.98274182324286707</c:v>
                </c:pt>
                <c:pt idx="25">
                  <c:v>0.98652858835403046</c:v>
                </c:pt>
                <c:pt idx="26">
                  <c:v>0.98005647723261557</c:v>
                </c:pt>
                <c:pt idx="27">
                  <c:v>0.98223872073101082</c:v>
                </c:pt>
                <c:pt idx="28">
                  <c:v>0.98261250730566918</c:v>
                </c:pt>
                <c:pt idx="29">
                  <c:v>0.98519185142763643</c:v>
                </c:pt>
                <c:pt idx="30">
                  <c:v>0.97929240374609783</c:v>
                </c:pt>
                <c:pt idx="31">
                  <c:v>0.98652724713452644</c:v>
                </c:pt>
                <c:pt idx="32">
                  <c:v>0.97508814962440593</c:v>
                </c:pt>
                <c:pt idx="33">
                  <c:v>0.98303225334601041</c:v>
                </c:pt>
                <c:pt idx="34">
                  <c:v>0.97824529991047449</c:v>
                </c:pt>
                <c:pt idx="35">
                  <c:v>0.98325316230179938</c:v>
                </c:pt>
                <c:pt idx="36">
                  <c:v>0.98167609808676903</c:v>
                </c:pt>
                <c:pt idx="37">
                  <c:v>0.98497713912475504</c:v>
                </c:pt>
                <c:pt idx="38">
                  <c:v>0.98491032776747067</c:v>
                </c:pt>
                <c:pt idx="39">
                  <c:v>0.98477219697900031</c:v>
                </c:pt>
                <c:pt idx="40">
                  <c:v>0.97709077472595152</c:v>
                </c:pt>
                <c:pt idx="41">
                  <c:v>0.97171479080730705</c:v>
                </c:pt>
                <c:pt idx="42">
                  <c:v>0.97743553008595985</c:v>
                </c:pt>
                <c:pt idx="43">
                  <c:v>0.98314510609171801</c:v>
                </c:pt>
                <c:pt idx="44">
                  <c:v>0.9836969551666267</c:v>
                </c:pt>
                <c:pt idx="45">
                  <c:v>0.98114337024842857</c:v>
                </c:pt>
                <c:pt idx="46">
                  <c:v>0.97251356238698006</c:v>
                </c:pt>
                <c:pt idx="47">
                  <c:v>0.98551923872569303</c:v>
                </c:pt>
                <c:pt idx="48">
                  <c:v>0.97436568140204027</c:v>
                </c:pt>
                <c:pt idx="49">
                  <c:v>0.97051556580464504</c:v>
                </c:pt>
                <c:pt idx="50">
                  <c:v>0.96816283924843427</c:v>
                </c:pt>
                <c:pt idx="51">
                  <c:v>0.98090155876983565</c:v>
                </c:pt>
                <c:pt idx="52">
                  <c:v>0.98609399753564508</c:v>
                </c:pt>
                <c:pt idx="53">
                  <c:v>0.9792097107438017</c:v>
                </c:pt>
                <c:pt idx="54">
                  <c:v>0.98495323302155346</c:v>
                </c:pt>
                <c:pt idx="55">
                  <c:v>0.97358638231265893</c:v>
                </c:pt>
                <c:pt idx="56">
                  <c:v>0.98125496425734715</c:v>
                </c:pt>
                <c:pt idx="57">
                  <c:v>0.97797496434796383</c:v>
                </c:pt>
                <c:pt idx="58">
                  <c:v>0.98424908424908419</c:v>
                </c:pt>
                <c:pt idx="59">
                  <c:v>0.98774928774928772</c:v>
                </c:pt>
                <c:pt idx="60">
                  <c:v>0.9800516647531573</c:v>
                </c:pt>
                <c:pt idx="61">
                  <c:v>0.98224852071005919</c:v>
                </c:pt>
                <c:pt idx="62">
                  <c:v>0.97825257535291876</c:v>
                </c:pt>
                <c:pt idx="63">
                  <c:v>0.9852451213707758</c:v>
                </c:pt>
                <c:pt idx="64">
                  <c:v>0.98354965288258378</c:v>
                </c:pt>
                <c:pt idx="65">
                  <c:v>0.98202583785807906</c:v>
                </c:pt>
                <c:pt idx="66">
                  <c:v>0.98159309333767719</c:v>
                </c:pt>
                <c:pt idx="67">
                  <c:v>0.97886904761904758</c:v>
                </c:pt>
                <c:pt idx="68">
                  <c:v>0.9768577110829868</c:v>
                </c:pt>
                <c:pt idx="69">
                  <c:v>0.97726259473918864</c:v>
                </c:pt>
                <c:pt idx="70">
                  <c:v>0.97181069958847732</c:v>
                </c:pt>
                <c:pt idx="71">
                  <c:v>0.97580095432856173</c:v>
                </c:pt>
                <c:pt idx="72">
                  <c:v>0.97881153417237532</c:v>
                </c:pt>
                <c:pt idx="73">
                  <c:v>0.97652582159624413</c:v>
                </c:pt>
                <c:pt idx="74">
                  <c:v>0.97030651340996166</c:v>
                </c:pt>
                <c:pt idx="75">
                  <c:v>0.97811816192560175</c:v>
                </c:pt>
                <c:pt idx="76">
                  <c:v>0.98092546803249736</c:v>
                </c:pt>
                <c:pt idx="77">
                  <c:v>0.98097125867195245</c:v>
                </c:pt>
                <c:pt idx="78">
                  <c:v>0.98353231782626593</c:v>
                </c:pt>
                <c:pt idx="79">
                  <c:v>0.98288825512055999</c:v>
                </c:pt>
                <c:pt idx="80">
                  <c:v>0.97666766377505232</c:v>
                </c:pt>
                <c:pt idx="81">
                  <c:v>0.98224195338512765</c:v>
                </c:pt>
                <c:pt idx="82">
                  <c:v>0.98743575099942893</c:v>
                </c:pt>
                <c:pt idx="83">
                  <c:v>0.98101673101673104</c:v>
                </c:pt>
                <c:pt idx="84">
                  <c:v>0.97167056074766356</c:v>
                </c:pt>
                <c:pt idx="85">
                  <c:v>0.98749441715051367</c:v>
                </c:pt>
                <c:pt idx="86">
                  <c:v>0.98694797067763274</c:v>
                </c:pt>
                <c:pt idx="87">
                  <c:v>0.96365497824417712</c:v>
                </c:pt>
                <c:pt idx="88">
                  <c:v>0.97423049391553329</c:v>
                </c:pt>
                <c:pt idx="89">
                  <c:v>0.98363673552873798</c:v>
                </c:pt>
                <c:pt idx="90">
                  <c:v>0.9782722513089005</c:v>
                </c:pt>
                <c:pt idx="91">
                  <c:v>0.97770016120365399</c:v>
                </c:pt>
                <c:pt idx="92">
                  <c:v>0.97450753186558514</c:v>
                </c:pt>
                <c:pt idx="93">
                  <c:v>0.96130167106420406</c:v>
                </c:pt>
                <c:pt idx="94">
                  <c:v>0.96920033907883585</c:v>
                </c:pt>
                <c:pt idx="95">
                  <c:v>0.98325358851674638</c:v>
                </c:pt>
                <c:pt idx="96">
                  <c:v>0.98376037531577043</c:v>
                </c:pt>
                <c:pt idx="97">
                  <c:v>0.97180109157064887</c:v>
                </c:pt>
                <c:pt idx="98">
                  <c:v>0.96524795001952357</c:v>
                </c:pt>
                <c:pt idx="99">
                  <c:v>0.95647520513735285</c:v>
                </c:pt>
                <c:pt idx="100">
                  <c:v>0.97779892166190929</c:v>
                </c:pt>
                <c:pt idx="101">
                  <c:v>0.98291492329149233</c:v>
                </c:pt>
                <c:pt idx="102">
                  <c:v>0.97517583781547368</c:v>
                </c:pt>
                <c:pt idx="103">
                  <c:v>0.97951419373719639</c:v>
                </c:pt>
                <c:pt idx="104">
                  <c:v>0.98012381883349631</c:v>
                </c:pt>
                <c:pt idx="105">
                  <c:v>0.97555500124719385</c:v>
                </c:pt>
                <c:pt idx="106">
                  <c:v>0.98280166435506244</c:v>
                </c:pt>
                <c:pt idx="107">
                  <c:v>0.98188527339818854</c:v>
                </c:pt>
                <c:pt idx="108">
                  <c:v>0.97589134125636667</c:v>
                </c:pt>
                <c:pt idx="109">
                  <c:v>0.96596858638743455</c:v>
                </c:pt>
                <c:pt idx="110">
                  <c:v>0.97209538305428711</c:v>
                </c:pt>
                <c:pt idx="111">
                  <c:v>0.96902985074626868</c:v>
                </c:pt>
                <c:pt idx="112">
                  <c:v>0.97078301519283206</c:v>
                </c:pt>
                <c:pt idx="113">
                  <c:v>0.98215423836838756</c:v>
                </c:pt>
                <c:pt idx="114">
                  <c:v>0.97005347593582891</c:v>
                </c:pt>
                <c:pt idx="115">
                  <c:v>0.98107918710581643</c:v>
                </c:pt>
                <c:pt idx="116">
                  <c:v>0.94713460684140383</c:v>
                </c:pt>
                <c:pt idx="117">
                  <c:v>0.97580645161290325</c:v>
                </c:pt>
                <c:pt idx="118">
                  <c:v>0.96337349397590366</c:v>
                </c:pt>
                <c:pt idx="119">
                  <c:v>0.97934151065203356</c:v>
                </c:pt>
                <c:pt idx="120">
                  <c:v>0.97319719208679001</c:v>
                </c:pt>
                <c:pt idx="121">
                  <c:v>0.97736916548797736</c:v>
                </c:pt>
                <c:pt idx="122">
                  <c:v>0.96930111038536904</c:v>
                </c:pt>
                <c:pt idx="123">
                  <c:v>0.97831698502839437</c:v>
                </c:pt>
                <c:pt idx="124">
                  <c:v>0.96188459502382218</c:v>
                </c:pt>
                <c:pt idx="125">
                  <c:v>0.95754408883082953</c:v>
                </c:pt>
                <c:pt idx="126">
                  <c:v>0.97901498929336184</c:v>
                </c:pt>
                <c:pt idx="127">
                  <c:v>0.96207215541165592</c:v>
                </c:pt>
                <c:pt idx="128">
                  <c:v>0.96300715990453456</c:v>
                </c:pt>
                <c:pt idx="129">
                  <c:v>0.98608534322820041</c:v>
                </c:pt>
                <c:pt idx="130">
                  <c:v>0.96708961141950833</c:v>
                </c:pt>
                <c:pt idx="131">
                  <c:v>0.97607421875</c:v>
                </c:pt>
                <c:pt idx="132">
                  <c:v>0.96963276836158196</c:v>
                </c:pt>
                <c:pt idx="133">
                  <c:v>0.96201873048907394</c:v>
                </c:pt>
                <c:pt idx="134">
                  <c:v>0.98100922409115576</c:v>
                </c:pt>
                <c:pt idx="135">
                  <c:v>0.96040609137055832</c:v>
                </c:pt>
                <c:pt idx="136">
                  <c:v>0.9668874172185431</c:v>
                </c:pt>
                <c:pt idx="137">
                  <c:v>0.97045600513808605</c:v>
                </c:pt>
                <c:pt idx="138">
                  <c:v>0.96726677577741405</c:v>
                </c:pt>
                <c:pt idx="139">
                  <c:v>0.96113989637305697</c:v>
                </c:pt>
                <c:pt idx="140">
                  <c:v>0.95486381322957203</c:v>
                </c:pt>
                <c:pt idx="141">
                  <c:v>0.97254575707154745</c:v>
                </c:pt>
                <c:pt idx="142">
                  <c:v>0.95616883116883122</c:v>
                </c:pt>
                <c:pt idx="143">
                  <c:v>0.96503918022905366</c:v>
                </c:pt>
                <c:pt idx="144">
                  <c:v>0.95792880258899671</c:v>
                </c:pt>
                <c:pt idx="145">
                  <c:v>0.95626822157434399</c:v>
                </c:pt>
                <c:pt idx="146">
                  <c:v>0.96764009471191792</c:v>
                </c:pt>
                <c:pt idx="147">
                  <c:v>0.95334685598377278</c:v>
                </c:pt>
                <c:pt idx="148">
                  <c:v>0.97693574958813834</c:v>
                </c:pt>
                <c:pt idx="149">
                  <c:v>0.93227665706051877</c:v>
                </c:pt>
                <c:pt idx="150">
                  <c:v>0.97227926078028748</c:v>
                </c:pt>
                <c:pt idx="151">
                  <c:v>0.9742619227857684</c:v>
                </c:pt>
                <c:pt idx="152">
                  <c:v>0.95463917525773201</c:v>
                </c:pt>
                <c:pt idx="153">
                  <c:v>0.97131681877444587</c:v>
                </c:pt>
                <c:pt idx="154">
                  <c:v>0.9671848013816926</c:v>
                </c:pt>
                <c:pt idx="155">
                  <c:v>0.95858895705521474</c:v>
                </c:pt>
                <c:pt idx="156">
                  <c:v>0.93569844789356982</c:v>
                </c:pt>
                <c:pt idx="157">
                  <c:v>0.97058823529411764</c:v>
                </c:pt>
                <c:pt idx="158">
                  <c:v>0.91156462585034015</c:v>
                </c:pt>
              </c:numCache>
            </c:numRef>
          </c:val>
          <c:smooth val="0"/>
        </c:ser>
        <c:ser>
          <c:idx val="5"/>
          <c:order val="5"/>
          <c:tx>
            <c:strRef>
              <c:f>'3 - LG'!$AY$4</c:f>
              <c:strCache>
                <c:ptCount val="1"/>
                <c:pt idx="0">
                  <c:v>Edu advance in person dropoff</c:v>
                </c:pt>
              </c:strCache>
            </c:strRef>
          </c:tx>
          <c:spPr>
            <a:ln w="28575" cap="rnd">
              <a:solidFill>
                <a:schemeClr val="accent6"/>
              </a:solidFill>
              <a:round/>
            </a:ln>
            <a:effectLst/>
          </c:spPr>
          <c:marker>
            <c:symbol val="none"/>
          </c:marker>
          <c:cat>
            <c:strRef>
              <c:f>'3 - LG'!$A$5:$A$163</c:f>
              <c:strCache>
                <c:ptCount val="159"/>
                <c:pt idx="0">
                  <c:v>Fulton</c:v>
                </c:pt>
                <c:pt idx="1">
                  <c:v>Gwinnett</c:v>
                </c:pt>
                <c:pt idx="2">
                  <c:v>DeKalb</c:v>
                </c:pt>
                <c:pt idx="3">
                  <c:v>Cobb</c:v>
                </c:pt>
                <c:pt idx="4">
                  <c:v>Chatham</c:v>
                </c:pt>
                <c:pt idx="5">
                  <c:v>Clayton</c:v>
                </c:pt>
                <c:pt idx="6">
                  <c:v>Cherokee</c:v>
                </c:pt>
                <c:pt idx="7">
                  <c:v>Henry</c:v>
                </c:pt>
                <c:pt idx="8">
                  <c:v>Forsyth</c:v>
                </c:pt>
                <c:pt idx="9">
                  <c:v>Richmond</c:v>
                </c:pt>
                <c:pt idx="10">
                  <c:v>Hall</c:v>
                </c:pt>
                <c:pt idx="11">
                  <c:v>Muscogee</c:v>
                </c:pt>
                <c:pt idx="12">
                  <c:v>Bibb</c:v>
                </c:pt>
                <c:pt idx="13">
                  <c:v>Paulding</c:v>
                </c:pt>
                <c:pt idx="14">
                  <c:v>Columbia</c:v>
                </c:pt>
                <c:pt idx="15">
                  <c:v>Houston</c:v>
                </c:pt>
                <c:pt idx="16">
                  <c:v>Coweta</c:v>
                </c:pt>
                <c:pt idx="17">
                  <c:v>Douglas</c:v>
                </c:pt>
                <c:pt idx="18">
                  <c:v>Fayette</c:v>
                </c:pt>
                <c:pt idx="19">
                  <c:v>Carroll</c:v>
                </c:pt>
                <c:pt idx="20">
                  <c:v>Clarke</c:v>
                </c:pt>
                <c:pt idx="21">
                  <c:v>Newton</c:v>
                </c:pt>
                <c:pt idx="22">
                  <c:v>Lowndes</c:v>
                </c:pt>
                <c:pt idx="23">
                  <c:v>Bartow</c:v>
                </c:pt>
                <c:pt idx="24">
                  <c:v>Walton</c:v>
                </c:pt>
                <c:pt idx="25">
                  <c:v>Rockdale</c:v>
                </c:pt>
                <c:pt idx="26">
                  <c:v>Dougherty</c:v>
                </c:pt>
                <c:pt idx="27">
                  <c:v>Glynn</c:v>
                </c:pt>
                <c:pt idx="28">
                  <c:v>Floyd</c:v>
                </c:pt>
                <c:pt idx="29">
                  <c:v>Barrow</c:v>
                </c:pt>
                <c:pt idx="30">
                  <c:v>Whitfield</c:v>
                </c:pt>
                <c:pt idx="31">
                  <c:v>Jackson</c:v>
                </c:pt>
                <c:pt idx="32">
                  <c:v>Spalding</c:v>
                </c:pt>
                <c:pt idx="33">
                  <c:v>Catoosa</c:v>
                </c:pt>
                <c:pt idx="34">
                  <c:v>Bulloch</c:v>
                </c:pt>
                <c:pt idx="35">
                  <c:v>Troup</c:v>
                </c:pt>
                <c:pt idx="36">
                  <c:v>Walker</c:v>
                </c:pt>
                <c:pt idx="37">
                  <c:v>Effingham</c:v>
                </c:pt>
                <c:pt idx="38">
                  <c:v>Camden</c:v>
                </c:pt>
                <c:pt idx="39">
                  <c:v>Liberty</c:v>
                </c:pt>
                <c:pt idx="40">
                  <c:v>Gordon</c:v>
                </c:pt>
                <c:pt idx="41">
                  <c:v>Laurens</c:v>
                </c:pt>
                <c:pt idx="42">
                  <c:v>Thomas</c:v>
                </c:pt>
                <c:pt idx="43">
                  <c:v>Oconee</c:v>
                </c:pt>
                <c:pt idx="44">
                  <c:v>Bryan</c:v>
                </c:pt>
                <c:pt idx="45">
                  <c:v>Habersham</c:v>
                </c:pt>
                <c:pt idx="46">
                  <c:v>Baldwin</c:v>
                </c:pt>
                <c:pt idx="47">
                  <c:v>Harris</c:v>
                </c:pt>
                <c:pt idx="48">
                  <c:v>Tift</c:v>
                </c:pt>
                <c:pt idx="49">
                  <c:v>Colquitt</c:v>
                </c:pt>
                <c:pt idx="50">
                  <c:v>Coffee</c:v>
                </c:pt>
                <c:pt idx="51">
                  <c:v>Pickens</c:v>
                </c:pt>
                <c:pt idx="52">
                  <c:v>Lee</c:v>
                </c:pt>
                <c:pt idx="53">
                  <c:v>Polk</c:v>
                </c:pt>
                <c:pt idx="54">
                  <c:v>Lumpkin</c:v>
                </c:pt>
                <c:pt idx="55">
                  <c:v>Murray</c:v>
                </c:pt>
                <c:pt idx="56">
                  <c:v>Gilmer</c:v>
                </c:pt>
                <c:pt idx="57">
                  <c:v>Monroe</c:v>
                </c:pt>
                <c:pt idx="58">
                  <c:v>Ware</c:v>
                </c:pt>
                <c:pt idx="59">
                  <c:v>Dawson</c:v>
                </c:pt>
                <c:pt idx="60">
                  <c:v>Jones</c:v>
                </c:pt>
                <c:pt idx="61">
                  <c:v>White</c:v>
                </c:pt>
                <c:pt idx="62">
                  <c:v>Madison</c:v>
                </c:pt>
                <c:pt idx="63">
                  <c:v>Haralson</c:v>
                </c:pt>
                <c:pt idx="64">
                  <c:v>Union</c:v>
                </c:pt>
                <c:pt idx="65">
                  <c:v>Fannin</c:v>
                </c:pt>
                <c:pt idx="66">
                  <c:v>Stephens</c:v>
                </c:pt>
                <c:pt idx="67">
                  <c:v>Peach</c:v>
                </c:pt>
                <c:pt idx="68">
                  <c:v>Sumter</c:v>
                </c:pt>
                <c:pt idx="69">
                  <c:v>Upson</c:v>
                </c:pt>
                <c:pt idx="70">
                  <c:v>Toombs</c:v>
                </c:pt>
                <c:pt idx="71">
                  <c:v>Wayne</c:v>
                </c:pt>
                <c:pt idx="72">
                  <c:v>Butts</c:v>
                </c:pt>
                <c:pt idx="73">
                  <c:v>Decatur</c:v>
                </c:pt>
                <c:pt idx="74">
                  <c:v>Hart</c:v>
                </c:pt>
                <c:pt idx="75">
                  <c:v>Burke</c:v>
                </c:pt>
                <c:pt idx="76">
                  <c:v>Meriwether</c:v>
                </c:pt>
                <c:pt idx="77">
                  <c:v>McDuffie</c:v>
                </c:pt>
                <c:pt idx="78">
                  <c:v>Putnam</c:v>
                </c:pt>
                <c:pt idx="79">
                  <c:v>Grady</c:v>
                </c:pt>
                <c:pt idx="80">
                  <c:v>Mitchell</c:v>
                </c:pt>
                <c:pt idx="81">
                  <c:v>Morgan</c:v>
                </c:pt>
                <c:pt idx="82">
                  <c:v>Franklin</c:v>
                </c:pt>
                <c:pt idx="83">
                  <c:v>Worth</c:v>
                </c:pt>
                <c:pt idx="84">
                  <c:v>Emanuel</c:v>
                </c:pt>
                <c:pt idx="85">
                  <c:v>Pike</c:v>
                </c:pt>
                <c:pt idx="86">
                  <c:v>Greene</c:v>
                </c:pt>
                <c:pt idx="87">
                  <c:v>Washington</c:v>
                </c:pt>
                <c:pt idx="88">
                  <c:v>Crisp</c:v>
                </c:pt>
                <c:pt idx="89">
                  <c:v>Rabun</c:v>
                </c:pt>
                <c:pt idx="90">
                  <c:v>Lamar</c:v>
                </c:pt>
                <c:pt idx="91">
                  <c:v>Elbert</c:v>
                </c:pt>
                <c:pt idx="92">
                  <c:v>Chattooga</c:v>
                </c:pt>
                <c:pt idx="93">
                  <c:v>Dodge</c:v>
                </c:pt>
                <c:pt idx="94">
                  <c:v>Tattnall</c:v>
                </c:pt>
                <c:pt idx="95">
                  <c:v>Pierce</c:v>
                </c:pt>
                <c:pt idx="96">
                  <c:v>Banks</c:v>
                </c:pt>
                <c:pt idx="97">
                  <c:v>Appling</c:v>
                </c:pt>
                <c:pt idx="98">
                  <c:v>Dade</c:v>
                </c:pt>
                <c:pt idx="99">
                  <c:v>Jefferson</c:v>
                </c:pt>
                <c:pt idx="100">
                  <c:v>Berrien</c:v>
                </c:pt>
                <c:pt idx="101">
                  <c:v>Brantley</c:v>
                </c:pt>
                <c:pt idx="102">
                  <c:v>Brooks</c:v>
                </c:pt>
                <c:pt idx="103">
                  <c:v>Oglethorpe</c:v>
                </c:pt>
                <c:pt idx="104">
                  <c:v>Cook</c:v>
                </c:pt>
                <c:pt idx="105">
                  <c:v>Towns</c:v>
                </c:pt>
                <c:pt idx="106">
                  <c:v>Ben Hill</c:v>
                </c:pt>
                <c:pt idx="107">
                  <c:v>Jasper</c:v>
                </c:pt>
                <c:pt idx="108">
                  <c:v>McIntosh</c:v>
                </c:pt>
                <c:pt idx="109">
                  <c:v>Screven</c:v>
                </c:pt>
                <c:pt idx="110">
                  <c:v>Long</c:v>
                </c:pt>
                <c:pt idx="111">
                  <c:v>Jeff Davis</c:v>
                </c:pt>
                <c:pt idx="112">
                  <c:v>Crawford</c:v>
                </c:pt>
                <c:pt idx="113">
                  <c:v>Early</c:v>
                </c:pt>
                <c:pt idx="114">
                  <c:v>Bleckley</c:v>
                </c:pt>
                <c:pt idx="115">
                  <c:v>Heard</c:v>
                </c:pt>
                <c:pt idx="116">
                  <c:v>Macon</c:v>
                </c:pt>
                <c:pt idx="117">
                  <c:v>Terrell</c:v>
                </c:pt>
                <c:pt idx="118">
                  <c:v>Wilkes</c:v>
                </c:pt>
                <c:pt idx="119">
                  <c:v>Charlton</c:v>
                </c:pt>
                <c:pt idx="120">
                  <c:v>Wilkinson</c:v>
                </c:pt>
                <c:pt idx="121">
                  <c:v>Bacon</c:v>
                </c:pt>
                <c:pt idx="122">
                  <c:v>Twiggs</c:v>
                </c:pt>
                <c:pt idx="123">
                  <c:v>Lincoln</c:v>
                </c:pt>
                <c:pt idx="124">
                  <c:v>Dooly</c:v>
                </c:pt>
                <c:pt idx="125">
                  <c:v>Hancock</c:v>
                </c:pt>
                <c:pt idx="126">
                  <c:v>Candler</c:v>
                </c:pt>
                <c:pt idx="127">
                  <c:v>Evans</c:v>
                </c:pt>
                <c:pt idx="128">
                  <c:v>Telfair</c:v>
                </c:pt>
                <c:pt idx="129">
                  <c:v>Seminole</c:v>
                </c:pt>
                <c:pt idx="130">
                  <c:v>Pulaski</c:v>
                </c:pt>
                <c:pt idx="131">
                  <c:v>Irwin</c:v>
                </c:pt>
                <c:pt idx="132">
                  <c:v>Montgomery</c:v>
                </c:pt>
                <c:pt idx="133">
                  <c:v>Turner</c:v>
                </c:pt>
                <c:pt idx="134">
                  <c:v>Taylor</c:v>
                </c:pt>
                <c:pt idx="135">
                  <c:v>Johnson</c:v>
                </c:pt>
                <c:pt idx="136">
                  <c:v>Lanier</c:v>
                </c:pt>
                <c:pt idx="137">
                  <c:v>Jenkins</c:v>
                </c:pt>
                <c:pt idx="138">
                  <c:v>Marion</c:v>
                </c:pt>
                <c:pt idx="139">
                  <c:v>Talbot</c:v>
                </c:pt>
                <c:pt idx="140">
                  <c:v>Atkinson</c:v>
                </c:pt>
                <c:pt idx="141">
                  <c:v>Wilcox</c:v>
                </c:pt>
                <c:pt idx="142">
                  <c:v>Randolph</c:v>
                </c:pt>
                <c:pt idx="143">
                  <c:v>Treutlen</c:v>
                </c:pt>
                <c:pt idx="144">
                  <c:v>Clinch</c:v>
                </c:pt>
                <c:pt idx="145">
                  <c:v>Miller</c:v>
                </c:pt>
                <c:pt idx="146">
                  <c:v>Warren</c:v>
                </c:pt>
                <c:pt idx="147">
                  <c:v>Chattahoochee</c:v>
                </c:pt>
                <c:pt idx="148">
                  <c:v>Calhoun</c:v>
                </c:pt>
                <c:pt idx="149">
                  <c:v>Stewart</c:v>
                </c:pt>
                <c:pt idx="150">
                  <c:v>Wheeler</c:v>
                </c:pt>
                <c:pt idx="151">
                  <c:v>Schley</c:v>
                </c:pt>
                <c:pt idx="152">
                  <c:v>Baker</c:v>
                </c:pt>
                <c:pt idx="153">
                  <c:v>Echols</c:v>
                </c:pt>
                <c:pt idx="154">
                  <c:v>Clay</c:v>
                </c:pt>
                <c:pt idx="155">
                  <c:v>Glascock</c:v>
                </c:pt>
                <c:pt idx="156">
                  <c:v>Quitman</c:v>
                </c:pt>
                <c:pt idx="157">
                  <c:v>Webster</c:v>
                </c:pt>
                <c:pt idx="158">
                  <c:v>Taliaferro</c:v>
                </c:pt>
              </c:strCache>
            </c:strRef>
          </c:cat>
          <c:val>
            <c:numRef>
              <c:f>'3 - LG'!$AY$5:$AY$163</c:f>
              <c:numCache>
                <c:formatCode>0.0%</c:formatCode>
                <c:ptCount val="159"/>
                <c:pt idx="0">
                  <c:v>0.98000641362539087</c:v>
                </c:pt>
                <c:pt idx="1">
                  <c:v>0.9875041920009332</c:v>
                </c:pt>
                <c:pt idx="2">
                  <c:v>0.98199769252191438</c:v>
                </c:pt>
                <c:pt idx="3">
                  <c:v>0.98754863115621139</c:v>
                </c:pt>
                <c:pt idx="4">
                  <c:v>0.98416723359515124</c:v>
                </c:pt>
                <c:pt idx="5">
                  <c:v>0.98487550082859598</c:v>
                </c:pt>
                <c:pt idx="6">
                  <c:v>0.98665705755173483</c:v>
                </c:pt>
                <c:pt idx="7">
                  <c:v>0.9880493709297965</c:v>
                </c:pt>
                <c:pt idx="8">
                  <c:v>0.98694800129378413</c:v>
                </c:pt>
                <c:pt idx="9">
                  <c:v>0.98475832550370601</c:v>
                </c:pt>
                <c:pt idx="10">
                  <c:v>0.9828733366190241</c:v>
                </c:pt>
                <c:pt idx="11">
                  <c:v>0.9828880866425993</c:v>
                </c:pt>
                <c:pt idx="12">
                  <c:v>0.97949050910896385</c:v>
                </c:pt>
                <c:pt idx="13">
                  <c:v>0.98602399366664639</c:v>
                </c:pt>
                <c:pt idx="14">
                  <c:v>0.98942262345886955</c:v>
                </c:pt>
                <c:pt idx="15">
                  <c:v>0.9877068014705882</c:v>
                </c:pt>
                <c:pt idx="16">
                  <c:v>0.98560898560898558</c:v>
                </c:pt>
                <c:pt idx="17">
                  <c:v>0.98808696515437311</c:v>
                </c:pt>
                <c:pt idx="18">
                  <c:v>0.98783509799504388</c:v>
                </c:pt>
                <c:pt idx="19">
                  <c:v>0.98532338308457712</c:v>
                </c:pt>
                <c:pt idx="20">
                  <c:v>0.98291326351656061</c:v>
                </c:pt>
                <c:pt idx="21">
                  <c:v>0.98450821376585573</c:v>
                </c:pt>
                <c:pt idx="22">
                  <c:v>0.98846407382992751</c:v>
                </c:pt>
                <c:pt idx="23">
                  <c:v>0.98027820710973723</c:v>
                </c:pt>
                <c:pt idx="24">
                  <c:v>0.98364648573416835</c:v>
                </c:pt>
                <c:pt idx="25">
                  <c:v>0.98784501294484184</c:v>
                </c:pt>
                <c:pt idx="26">
                  <c:v>0.98402753265090015</c:v>
                </c:pt>
                <c:pt idx="27">
                  <c:v>0.98412335808109652</c:v>
                </c:pt>
                <c:pt idx="28">
                  <c:v>0.98495032144944472</c:v>
                </c:pt>
                <c:pt idx="29">
                  <c:v>0.98584635523193975</c:v>
                </c:pt>
                <c:pt idx="30">
                  <c:v>0.98012486992715919</c:v>
                </c:pt>
                <c:pt idx="31">
                  <c:v>0.98833701990750056</c:v>
                </c:pt>
                <c:pt idx="32">
                  <c:v>0.97478154223516789</c:v>
                </c:pt>
                <c:pt idx="33">
                  <c:v>0.98529949535581074</c:v>
                </c:pt>
                <c:pt idx="34">
                  <c:v>0.98066248880931062</c:v>
                </c:pt>
                <c:pt idx="35">
                  <c:v>0.98610368786745051</c:v>
                </c:pt>
                <c:pt idx="36">
                  <c:v>0.9844606125931914</c:v>
                </c:pt>
                <c:pt idx="37">
                  <c:v>0.98553699729401889</c:v>
                </c:pt>
                <c:pt idx="38">
                  <c:v>0.98639455782312924</c:v>
                </c:pt>
                <c:pt idx="39">
                  <c:v>0.9871054893773793</c:v>
                </c:pt>
                <c:pt idx="40">
                  <c:v>0.97807611774849124</c:v>
                </c:pt>
                <c:pt idx="41">
                  <c:v>0.9770182675309369</c:v>
                </c:pt>
                <c:pt idx="42">
                  <c:v>0.9823304680038204</c:v>
                </c:pt>
                <c:pt idx="43">
                  <c:v>0.98305954825462016</c:v>
                </c:pt>
                <c:pt idx="44">
                  <c:v>0.98513545912251255</c:v>
                </c:pt>
                <c:pt idx="45">
                  <c:v>0.98244038710964776</c:v>
                </c:pt>
                <c:pt idx="46">
                  <c:v>0.97383966244725739</c:v>
                </c:pt>
                <c:pt idx="47">
                  <c:v>0.98703627085919188</c:v>
                </c:pt>
                <c:pt idx="48">
                  <c:v>0.98051268637195921</c:v>
                </c:pt>
                <c:pt idx="49">
                  <c:v>0.97463350354142642</c:v>
                </c:pt>
                <c:pt idx="50">
                  <c:v>0.97664405010438415</c:v>
                </c:pt>
                <c:pt idx="51">
                  <c:v>0.98048026962505264</c:v>
                </c:pt>
                <c:pt idx="52">
                  <c:v>0.98697412427389541</c:v>
                </c:pt>
                <c:pt idx="53">
                  <c:v>0.98230888429752061</c:v>
                </c:pt>
                <c:pt idx="54">
                  <c:v>0.98413989426596182</c:v>
                </c:pt>
                <c:pt idx="55">
                  <c:v>0.97476032087654074</c:v>
                </c:pt>
                <c:pt idx="56">
                  <c:v>0.9801429706115965</c:v>
                </c:pt>
                <c:pt idx="57">
                  <c:v>0.97734115037236569</c:v>
                </c:pt>
                <c:pt idx="58">
                  <c:v>0.99029304029304033</c:v>
                </c:pt>
                <c:pt idx="59">
                  <c:v>0.98461538461538467</c:v>
                </c:pt>
                <c:pt idx="60">
                  <c:v>0.98320895522388063</c:v>
                </c:pt>
                <c:pt idx="61">
                  <c:v>0.98150887573964496</c:v>
                </c:pt>
                <c:pt idx="62">
                  <c:v>0.98035101106447919</c:v>
                </c:pt>
                <c:pt idx="63">
                  <c:v>0.98096144693003329</c:v>
                </c:pt>
                <c:pt idx="64">
                  <c:v>0.98370057349833984</c:v>
                </c:pt>
                <c:pt idx="65">
                  <c:v>0.98333645384759405</c:v>
                </c:pt>
                <c:pt idx="66">
                  <c:v>0.98468805994461639</c:v>
                </c:pt>
                <c:pt idx="67">
                  <c:v>0.98184523809523805</c:v>
                </c:pt>
                <c:pt idx="68">
                  <c:v>0.97758090761164351</c:v>
                </c:pt>
                <c:pt idx="69">
                  <c:v>0.97919453113389809</c:v>
                </c:pt>
                <c:pt idx="70">
                  <c:v>0.97674897119341564</c:v>
                </c:pt>
                <c:pt idx="71">
                  <c:v>0.98006134969325154</c:v>
                </c:pt>
                <c:pt idx="72">
                  <c:v>0.98136052254261585</c:v>
                </c:pt>
                <c:pt idx="73">
                  <c:v>0.97863849765258215</c:v>
                </c:pt>
                <c:pt idx="74">
                  <c:v>0.9772030651340996</c:v>
                </c:pt>
                <c:pt idx="75">
                  <c:v>0.9806189434198187</c:v>
                </c:pt>
                <c:pt idx="76">
                  <c:v>0.97915930766513604</c:v>
                </c:pt>
                <c:pt idx="77">
                  <c:v>0.9845391476709614</c:v>
                </c:pt>
                <c:pt idx="78">
                  <c:v>0.98414985590778103</c:v>
                </c:pt>
                <c:pt idx="79">
                  <c:v>0.98651801918589577</c:v>
                </c:pt>
                <c:pt idx="80">
                  <c:v>0.98025725396350583</c:v>
                </c:pt>
                <c:pt idx="81">
                  <c:v>0.9781724010358861</c:v>
                </c:pt>
                <c:pt idx="82">
                  <c:v>0.9868646487721302</c:v>
                </c:pt>
                <c:pt idx="83">
                  <c:v>0.98487773487773489</c:v>
                </c:pt>
                <c:pt idx="84">
                  <c:v>0.97400700934579443</c:v>
                </c:pt>
                <c:pt idx="85">
                  <c:v>0.98950424296560968</c:v>
                </c:pt>
                <c:pt idx="86">
                  <c:v>0.98980868943322009</c:v>
                </c:pt>
                <c:pt idx="87">
                  <c:v>0.96595853596109549</c:v>
                </c:pt>
                <c:pt idx="88">
                  <c:v>0.96874254354569311</c:v>
                </c:pt>
                <c:pt idx="89">
                  <c:v>0.97790959296379631</c:v>
                </c:pt>
                <c:pt idx="90">
                  <c:v>0.97931937172774874</c:v>
                </c:pt>
                <c:pt idx="91">
                  <c:v>0.98764105319720585</c:v>
                </c:pt>
                <c:pt idx="92">
                  <c:v>0.97827346465816922</c:v>
                </c:pt>
                <c:pt idx="93">
                  <c:v>0.95690413368513627</c:v>
                </c:pt>
                <c:pt idx="94">
                  <c:v>0.96976547047188466</c:v>
                </c:pt>
                <c:pt idx="95">
                  <c:v>0.98760330578512401</c:v>
                </c:pt>
                <c:pt idx="96">
                  <c:v>0.9833994947672321</c:v>
                </c:pt>
                <c:pt idx="97">
                  <c:v>0.97271073377804729</c:v>
                </c:pt>
                <c:pt idx="98">
                  <c:v>0.9714955095665756</c:v>
                </c:pt>
                <c:pt idx="99">
                  <c:v>0.96646450231894399</c:v>
                </c:pt>
                <c:pt idx="100">
                  <c:v>0.98287345385347291</c:v>
                </c:pt>
                <c:pt idx="101">
                  <c:v>0.98500697350069732</c:v>
                </c:pt>
                <c:pt idx="102">
                  <c:v>0.98096814232519658</c:v>
                </c:pt>
                <c:pt idx="103">
                  <c:v>0.97980684811237928</c:v>
                </c:pt>
                <c:pt idx="104">
                  <c:v>0.98761811665037469</c:v>
                </c:pt>
                <c:pt idx="105">
                  <c:v>0.97705163382389626</c:v>
                </c:pt>
                <c:pt idx="106">
                  <c:v>0.98557558945908463</c:v>
                </c:pt>
                <c:pt idx="107">
                  <c:v>0.98356256289835631</c:v>
                </c:pt>
                <c:pt idx="108">
                  <c:v>0.95144312393887942</c:v>
                </c:pt>
                <c:pt idx="109">
                  <c:v>0.97569184741959614</c:v>
                </c:pt>
                <c:pt idx="110">
                  <c:v>0.9786910197869102</c:v>
                </c:pt>
                <c:pt idx="111">
                  <c:v>0.96716417910447761</c:v>
                </c:pt>
                <c:pt idx="112">
                  <c:v>0.97117257499026099</c:v>
                </c:pt>
                <c:pt idx="113">
                  <c:v>0.98725302740599108</c:v>
                </c:pt>
                <c:pt idx="114">
                  <c:v>0.97682709447415328</c:v>
                </c:pt>
                <c:pt idx="115">
                  <c:v>0.98037841625788369</c:v>
                </c:pt>
                <c:pt idx="116">
                  <c:v>0.95690804087072412</c:v>
                </c:pt>
                <c:pt idx="117">
                  <c:v>0.97704714640198509</c:v>
                </c:pt>
                <c:pt idx="118">
                  <c:v>0.97060240963855426</c:v>
                </c:pt>
                <c:pt idx="119">
                  <c:v>0.98837959974176892</c:v>
                </c:pt>
                <c:pt idx="120">
                  <c:v>0.96809189534141671</c:v>
                </c:pt>
                <c:pt idx="121">
                  <c:v>0.9794908062234795</c:v>
                </c:pt>
                <c:pt idx="122">
                  <c:v>0.97452645329849774</c:v>
                </c:pt>
                <c:pt idx="123">
                  <c:v>0.98193082085699535</c:v>
                </c:pt>
                <c:pt idx="124">
                  <c:v>0.96241397564849129</c:v>
                </c:pt>
                <c:pt idx="125">
                  <c:v>0.96276943174395824</c:v>
                </c:pt>
                <c:pt idx="126">
                  <c:v>0.97601713062098505</c:v>
                </c:pt>
                <c:pt idx="127">
                  <c:v>0.96947271045328398</c:v>
                </c:pt>
                <c:pt idx="128">
                  <c:v>0.96599045346062051</c:v>
                </c:pt>
                <c:pt idx="129">
                  <c:v>0.98701298701298701</c:v>
                </c:pt>
                <c:pt idx="130">
                  <c:v>0.96669310071371928</c:v>
                </c:pt>
                <c:pt idx="131">
                  <c:v>0.978515625</c:v>
                </c:pt>
                <c:pt idx="132">
                  <c:v>0.97033898305084743</c:v>
                </c:pt>
                <c:pt idx="133">
                  <c:v>0.97242455775234127</c:v>
                </c:pt>
                <c:pt idx="134">
                  <c:v>0.984264785675529</c:v>
                </c:pt>
                <c:pt idx="135">
                  <c:v>0.96446700507614214</c:v>
                </c:pt>
                <c:pt idx="136">
                  <c:v>0.97049969897652022</c:v>
                </c:pt>
                <c:pt idx="137">
                  <c:v>0.97045600513808605</c:v>
                </c:pt>
                <c:pt idx="138">
                  <c:v>0.97381342062193121</c:v>
                </c:pt>
                <c:pt idx="139">
                  <c:v>0.96502590673575128</c:v>
                </c:pt>
                <c:pt idx="140">
                  <c:v>0.95875486381322961</c:v>
                </c:pt>
                <c:pt idx="141">
                  <c:v>0.9750415973377704</c:v>
                </c:pt>
                <c:pt idx="142">
                  <c:v>0.97402597402597402</c:v>
                </c:pt>
                <c:pt idx="143">
                  <c:v>0.95599758890898134</c:v>
                </c:pt>
                <c:pt idx="144">
                  <c:v>0.96197411003236244</c:v>
                </c:pt>
                <c:pt idx="145">
                  <c:v>0.9514091350826045</c:v>
                </c:pt>
                <c:pt idx="146">
                  <c:v>0.9652722967640095</c:v>
                </c:pt>
                <c:pt idx="147">
                  <c:v>0.96957403651115615</c:v>
                </c:pt>
                <c:pt idx="148">
                  <c:v>0.9835255354200988</c:v>
                </c:pt>
                <c:pt idx="149">
                  <c:v>0.94092219020172907</c:v>
                </c:pt>
                <c:pt idx="150">
                  <c:v>0.98049281314168379</c:v>
                </c:pt>
                <c:pt idx="151">
                  <c:v>0.97199091597274789</c:v>
                </c:pt>
                <c:pt idx="152">
                  <c:v>0.95463917525773201</c:v>
                </c:pt>
                <c:pt idx="153">
                  <c:v>0.97392438070404175</c:v>
                </c:pt>
                <c:pt idx="154">
                  <c:v>0.98618307426597585</c:v>
                </c:pt>
                <c:pt idx="155">
                  <c:v>0.96779141104294475</c:v>
                </c:pt>
                <c:pt idx="156">
                  <c:v>0.95787139689578715</c:v>
                </c:pt>
                <c:pt idx="157">
                  <c:v>0.97242647058823528</c:v>
                </c:pt>
                <c:pt idx="158">
                  <c:v>0.91383219954648531</c:v>
                </c:pt>
              </c:numCache>
            </c:numRef>
          </c:val>
          <c:smooth val="0"/>
        </c:ser>
        <c:ser>
          <c:idx val="6"/>
          <c:order val="6"/>
          <c:tx>
            <c:strRef>
              <c:f>'3 - LG'!$AZ$4</c:f>
              <c:strCache>
                <c:ptCount val="1"/>
                <c:pt idx="0">
                  <c:v>Lab advance in person dropoff</c:v>
                </c:pt>
              </c:strCache>
            </c:strRef>
          </c:tx>
          <c:spPr>
            <a:ln w="28575" cap="rnd">
              <a:solidFill>
                <a:schemeClr val="accent1">
                  <a:lumMod val="60000"/>
                </a:schemeClr>
              </a:solidFill>
              <a:round/>
            </a:ln>
            <a:effectLst/>
          </c:spPr>
          <c:marker>
            <c:symbol val="none"/>
          </c:marker>
          <c:cat>
            <c:strRef>
              <c:f>'3 - LG'!$A$5:$A$163</c:f>
              <c:strCache>
                <c:ptCount val="159"/>
                <c:pt idx="0">
                  <c:v>Fulton</c:v>
                </c:pt>
                <c:pt idx="1">
                  <c:v>Gwinnett</c:v>
                </c:pt>
                <c:pt idx="2">
                  <c:v>DeKalb</c:v>
                </c:pt>
                <c:pt idx="3">
                  <c:v>Cobb</c:v>
                </c:pt>
                <c:pt idx="4">
                  <c:v>Chatham</c:v>
                </c:pt>
                <c:pt idx="5">
                  <c:v>Clayton</c:v>
                </c:pt>
                <c:pt idx="6">
                  <c:v>Cherokee</c:v>
                </c:pt>
                <c:pt idx="7">
                  <c:v>Henry</c:v>
                </c:pt>
                <c:pt idx="8">
                  <c:v>Forsyth</c:v>
                </c:pt>
                <c:pt idx="9">
                  <c:v>Richmond</c:v>
                </c:pt>
                <c:pt idx="10">
                  <c:v>Hall</c:v>
                </c:pt>
                <c:pt idx="11">
                  <c:v>Muscogee</c:v>
                </c:pt>
                <c:pt idx="12">
                  <c:v>Bibb</c:v>
                </c:pt>
                <c:pt idx="13">
                  <c:v>Paulding</c:v>
                </c:pt>
                <c:pt idx="14">
                  <c:v>Columbia</c:v>
                </c:pt>
                <c:pt idx="15">
                  <c:v>Houston</c:v>
                </c:pt>
                <c:pt idx="16">
                  <c:v>Coweta</c:v>
                </c:pt>
                <c:pt idx="17">
                  <c:v>Douglas</c:v>
                </c:pt>
                <c:pt idx="18">
                  <c:v>Fayette</c:v>
                </c:pt>
                <c:pt idx="19">
                  <c:v>Carroll</c:v>
                </c:pt>
                <c:pt idx="20">
                  <c:v>Clarke</c:v>
                </c:pt>
                <c:pt idx="21">
                  <c:v>Newton</c:v>
                </c:pt>
                <c:pt idx="22">
                  <c:v>Lowndes</c:v>
                </c:pt>
                <c:pt idx="23">
                  <c:v>Bartow</c:v>
                </c:pt>
                <c:pt idx="24">
                  <c:v>Walton</c:v>
                </c:pt>
                <c:pt idx="25">
                  <c:v>Rockdale</c:v>
                </c:pt>
                <c:pt idx="26">
                  <c:v>Dougherty</c:v>
                </c:pt>
                <c:pt idx="27">
                  <c:v>Glynn</c:v>
                </c:pt>
                <c:pt idx="28">
                  <c:v>Floyd</c:v>
                </c:pt>
                <c:pt idx="29">
                  <c:v>Barrow</c:v>
                </c:pt>
                <c:pt idx="30">
                  <c:v>Whitfield</c:v>
                </c:pt>
                <c:pt idx="31">
                  <c:v>Jackson</c:v>
                </c:pt>
                <c:pt idx="32">
                  <c:v>Spalding</c:v>
                </c:pt>
                <c:pt idx="33">
                  <c:v>Catoosa</c:v>
                </c:pt>
                <c:pt idx="34">
                  <c:v>Bulloch</c:v>
                </c:pt>
                <c:pt idx="35">
                  <c:v>Troup</c:v>
                </c:pt>
                <c:pt idx="36">
                  <c:v>Walker</c:v>
                </c:pt>
                <c:pt idx="37">
                  <c:v>Effingham</c:v>
                </c:pt>
                <c:pt idx="38">
                  <c:v>Camden</c:v>
                </c:pt>
                <c:pt idx="39">
                  <c:v>Liberty</c:v>
                </c:pt>
                <c:pt idx="40">
                  <c:v>Gordon</c:v>
                </c:pt>
                <c:pt idx="41">
                  <c:v>Laurens</c:v>
                </c:pt>
                <c:pt idx="42">
                  <c:v>Thomas</c:v>
                </c:pt>
                <c:pt idx="43">
                  <c:v>Oconee</c:v>
                </c:pt>
                <c:pt idx="44">
                  <c:v>Bryan</c:v>
                </c:pt>
                <c:pt idx="45">
                  <c:v>Habersham</c:v>
                </c:pt>
                <c:pt idx="46">
                  <c:v>Baldwin</c:v>
                </c:pt>
                <c:pt idx="47">
                  <c:v>Harris</c:v>
                </c:pt>
                <c:pt idx="48">
                  <c:v>Tift</c:v>
                </c:pt>
                <c:pt idx="49">
                  <c:v>Colquitt</c:v>
                </c:pt>
                <c:pt idx="50">
                  <c:v>Coffee</c:v>
                </c:pt>
                <c:pt idx="51">
                  <c:v>Pickens</c:v>
                </c:pt>
                <c:pt idx="52">
                  <c:v>Lee</c:v>
                </c:pt>
                <c:pt idx="53">
                  <c:v>Polk</c:v>
                </c:pt>
                <c:pt idx="54">
                  <c:v>Lumpkin</c:v>
                </c:pt>
                <c:pt idx="55">
                  <c:v>Murray</c:v>
                </c:pt>
                <c:pt idx="56">
                  <c:v>Gilmer</c:v>
                </c:pt>
                <c:pt idx="57">
                  <c:v>Monroe</c:v>
                </c:pt>
                <c:pt idx="58">
                  <c:v>Ware</c:v>
                </c:pt>
                <c:pt idx="59">
                  <c:v>Dawson</c:v>
                </c:pt>
                <c:pt idx="60">
                  <c:v>Jones</c:v>
                </c:pt>
                <c:pt idx="61">
                  <c:v>White</c:v>
                </c:pt>
                <c:pt idx="62">
                  <c:v>Madison</c:v>
                </c:pt>
                <c:pt idx="63">
                  <c:v>Haralson</c:v>
                </c:pt>
                <c:pt idx="64">
                  <c:v>Union</c:v>
                </c:pt>
                <c:pt idx="65">
                  <c:v>Fannin</c:v>
                </c:pt>
                <c:pt idx="66">
                  <c:v>Stephens</c:v>
                </c:pt>
                <c:pt idx="67">
                  <c:v>Peach</c:v>
                </c:pt>
                <c:pt idx="68">
                  <c:v>Sumter</c:v>
                </c:pt>
                <c:pt idx="69">
                  <c:v>Upson</c:v>
                </c:pt>
                <c:pt idx="70">
                  <c:v>Toombs</c:v>
                </c:pt>
                <c:pt idx="71">
                  <c:v>Wayne</c:v>
                </c:pt>
                <c:pt idx="72">
                  <c:v>Butts</c:v>
                </c:pt>
                <c:pt idx="73">
                  <c:v>Decatur</c:v>
                </c:pt>
                <c:pt idx="74">
                  <c:v>Hart</c:v>
                </c:pt>
                <c:pt idx="75">
                  <c:v>Burke</c:v>
                </c:pt>
                <c:pt idx="76">
                  <c:v>Meriwether</c:v>
                </c:pt>
                <c:pt idx="77">
                  <c:v>McDuffie</c:v>
                </c:pt>
                <c:pt idx="78">
                  <c:v>Putnam</c:v>
                </c:pt>
                <c:pt idx="79">
                  <c:v>Grady</c:v>
                </c:pt>
                <c:pt idx="80">
                  <c:v>Mitchell</c:v>
                </c:pt>
                <c:pt idx="81">
                  <c:v>Morgan</c:v>
                </c:pt>
                <c:pt idx="82">
                  <c:v>Franklin</c:v>
                </c:pt>
                <c:pt idx="83">
                  <c:v>Worth</c:v>
                </c:pt>
                <c:pt idx="84">
                  <c:v>Emanuel</c:v>
                </c:pt>
                <c:pt idx="85">
                  <c:v>Pike</c:v>
                </c:pt>
                <c:pt idx="86">
                  <c:v>Greene</c:v>
                </c:pt>
                <c:pt idx="87">
                  <c:v>Washington</c:v>
                </c:pt>
                <c:pt idx="88">
                  <c:v>Crisp</c:v>
                </c:pt>
                <c:pt idx="89">
                  <c:v>Rabun</c:v>
                </c:pt>
                <c:pt idx="90">
                  <c:v>Lamar</c:v>
                </c:pt>
                <c:pt idx="91">
                  <c:v>Elbert</c:v>
                </c:pt>
                <c:pt idx="92">
                  <c:v>Chattooga</c:v>
                </c:pt>
                <c:pt idx="93">
                  <c:v>Dodge</c:v>
                </c:pt>
                <c:pt idx="94">
                  <c:v>Tattnall</c:v>
                </c:pt>
                <c:pt idx="95">
                  <c:v>Pierce</c:v>
                </c:pt>
                <c:pt idx="96">
                  <c:v>Banks</c:v>
                </c:pt>
                <c:pt idx="97">
                  <c:v>Appling</c:v>
                </c:pt>
                <c:pt idx="98">
                  <c:v>Dade</c:v>
                </c:pt>
                <c:pt idx="99">
                  <c:v>Jefferson</c:v>
                </c:pt>
                <c:pt idx="100">
                  <c:v>Berrien</c:v>
                </c:pt>
                <c:pt idx="101">
                  <c:v>Brantley</c:v>
                </c:pt>
                <c:pt idx="102">
                  <c:v>Brooks</c:v>
                </c:pt>
                <c:pt idx="103">
                  <c:v>Oglethorpe</c:v>
                </c:pt>
                <c:pt idx="104">
                  <c:v>Cook</c:v>
                </c:pt>
                <c:pt idx="105">
                  <c:v>Towns</c:v>
                </c:pt>
                <c:pt idx="106">
                  <c:v>Ben Hill</c:v>
                </c:pt>
                <c:pt idx="107">
                  <c:v>Jasper</c:v>
                </c:pt>
                <c:pt idx="108">
                  <c:v>McIntosh</c:v>
                </c:pt>
                <c:pt idx="109">
                  <c:v>Screven</c:v>
                </c:pt>
                <c:pt idx="110">
                  <c:v>Long</c:v>
                </c:pt>
                <c:pt idx="111">
                  <c:v>Jeff Davis</c:v>
                </c:pt>
                <c:pt idx="112">
                  <c:v>Crawford</c:v>
                </c:pt>
                <c:pt idx="113">
                  <c:v>Early</c:v>
                </c:pt>
                <c:pt idx="114">
                  <c:v>Bleckley</c:v>
                </c:pt>
                <c:pt idx="115">
                  <c:v>Heard</c:v>
                </c:pt>
                <c:pt idx="116">
                  <c:v>Macon</c:v>
                </c:pt>
                <c:pt idx="117">
                  <c:v>Terrell</c:v>
                </c:pt>
                <c:pt idx="118">
                  <c:v>Wilkes</c:v>
                </c:pt>
                <c:pt idx="119">
                  <c:v>Charlton</c:v>
                </c:pt>
                <c:pt idx="120">
                  <c:v>Wilkinson</c:v>
                </c:pt>
                <c:pt idx="121">
                  <c:v>Bacon</c:v>
                </c:pt>
                <c:pt idx="122">
                  <c:v>Twiggs</c:v>
                </c:pt>
                <c:pt idx="123">
                  <c:v>Lincoln</c:v>
                </c:pt>
                <c:pt idx="124">
                  <c:v>Dooly</c:v>
                </c:pt>
                <c:pt idx="125">
                  <c:v>Hancock</c:v>
                </c:pt>
                <c:pt idx="126">
                  <c:v>Candler</c:v>
                </c:pt>
                <c:pt idx="127">
                  <c:v>Evans</c:v>
                </c:pt>
                <c:pt idx="128">
                  <c:v>Telfair</c:v>
                </c:pt>
                <c:pt idx="129">
                  <c:v>Seminole</c:v>
                </c:pt>
                <c:pt idx="130">
                  <c:v>Pulaski</c:v>
                </c:pt>
                <c:pt idx="131">
                  <c:v>Irwin</c:v>
                </c:pt>
                <c:pt idx="132">
                  <c:v>Montgomery</c:v>
                </c:pt>
                <c:pt idx="133">
                  <c:v>Turner</c:v>
                </c:pt>
                <c:pt idx="134">
                  <c:v>Taylor</c:v>
                </c:pt>
                <c:pt idx="135">
                  <c:v>Johnson</c:v>
                </c:pt>
                <c:pt idx="136">
                  <c:v>Lanier</c:v>
                </c:pt>
                <c:pt idx="137">
                  <c:v>Jenkins</c:v>
                </c:pt>
                <c:pt idx="138">
                  <c:v>Marion</c:v>
                </c:pt>
                <c:pt idx="139">
                  <c:v>Talbot</c:v>
                </c:pt>
                <c:pt idx="140">
                  <c:v>Atkinson</c:v>
                </c:pt>
                <c:pt idx="141">
                  <c:v>Wilcox</c:v>
                </c:pt>
                <c:pt idx="142">
                  <c:v>Randolph</c:v>
                </c:pt>
                <c:pt idx="143">
                  <c:v>Treutlen</c:v>
                </c:pt>
                <c:pt idx="144">
                  <c:v>Clinch</c:v>
                </c:pt>
                <c:pt idx="145">
                  <c:v>Miller</c:v>
                </c:pt>
                <c:pt idx="146">
                  <c:v>Warren</c:v>
                </c:pt>
                <c:pt idx="147">
                  <c:v>Chattahoochee</c:v>
                </c:pt>
                <c:pt idx="148">
                  <c:v>Calhoun</c:v>
                </c:pt>
                <c:pt idx="149">
                  <c:v>Stewart</c:v>
                </c:pt>
                <c:pt idx="150">
                  <c:v>Wheeler</c:v>
                </c:pt>
                <c:pt idx="151">
                  <c:v>Schley</c:v>
                </c:pt>
                <c:pt idx="152">
                  <c:v>Baker</c:v>
                </c:pt>
                <c:pt idx="153">
                  <c:v>Echols</c:v>
                </c:pt>
                <c:pt idx="154">
                  <c:v>Clay</c:v>
                </c:pt>
                <c:pt idx="155">
                  <c:v>Glascock</c:v>
                </c:pt>
                <c:pt idx="156">
                  <c:v>Quitman</c:v>
                </c:pt>
                <c:pt idx="157">
                  <c:v>Webster</c:v>
                </c:pt>
                <c:pt idx="158">
                  <c:v>Taliaferro</c:v>
                </c:pt>
              </c:strCache>
            </c:strRef>
          </c:cat>
          <c:val>
            <c:numRef>
              <c:f>'3 - LG'!$AZ$5:$AZ$163</c:f>
              <c:numCache>
                <c:formatCode>0.0%</c:formatCode>
                <c:ptCount val="159"/>
                <c:pt idx="0">
                  <c:v>0.97689758687344674</c:v>
                </c:pt>
                <c:pt idx="1">
                  <c:v>0.98522957584240989</c:v>
                </c:pt>
                <c:pt idx="2">
                  <c:v>0.97870224249738091</c:v>
                </c:pt>
                <c:pt idx="3">
                  <c:v>0.98470695806515229</c:v>
                </c:pt>
                <c:pt idx="4">
                  <c:v>0.98098212629105075</c:v>
                </c:pt>
                <c:pt idx="5">
                  <c:v>0.98225336158251353</c:v>
                </c:pt>
                <c:pt idx="6">
                  <c:v>0.98389786883558117</c:v>
                </c:pt>
                <c:pt idx="7">
                  <c:v>0.98516826349347064</c:v>
                </c:pt>
                <c:pt idx="8">
                  <c:v>0.9833330162293803</c:v>
                </c:pt>
                <c:pt idx="9">
                  <c:v>0.98246163482618232</c:v>
                </c:pt>
                <c:pt idx="10">
                  <c:v>0.98213405618531291</c:v>
                </c:pt>
                <c:pt idx="11">
                  <c:v>0.9815162454873646</c:v>
                </c:pt>
                <c:pt idx="12">
                  <c:v>0.97735171676278498</c:v>
                </c:pt>
                <c:pt idx="13">
                  <c:v>0.98319225382132636</c:v>
                </c:pt>
                <c:pt idx="14">
                  <c:v>0.98736778279323589</c:v>
                </c:pt>
                <c:pt idx="15">
                  <c:v>0.98549517463235292</c:v>
                </c:pt>
                <c:pt idx="16">
                  <c:v>0.98428298428298433</c:v>
                </c:pt>
                <c:pt idx="17">
                  <c:v>0.98643237698136932</c:v>
                </c:pt>
                <c:pt idx="18">
                  <c:v>0.98332957873394911</c:v>
                </c:pt>
                <c:pt idx="19">
                  <c:v>0.98437810945273629</c:v>
                </c:pt>
                <c:pt idx="20">
                  <c:v>0.97895475271834442</c:v>
                </c:pt>
                <c:pt idx="21">
                  <c:v>0.98008941567893537</c:v>
                </c:pt>
                <c:pt idx="22">
                  <c:v>0.98540352198888781</c:v>
                </c:pt>
                <c:pt idx="23">
                  <c:v>0.98275115919629052</c:v>
                </c:pt>
                <c:pt idx="24">
                  <c:v>0.98162839248434242</c:v>
                </c:pt>
                <c:pt idx="25">
                  <c:v>0.98468559392689459</c:v>
                </c:pt>
                <c:pt idx="26">
                  <c:v>0.98279209318743377</c:v>
                </c:pt>
                <c:pt idx="27">
                  <c:v>0.97824100513992007</c:v>
                </c:pt>
                <c:pt idx="28">
                  <c:v>0.98224722384570429</c:v>
                </c:pt>
                <c:pt idx="29">
                  <c:v>0.98445553464779512</c:v>
                </c:pt>
                <c:pt idx="30">
                  <c:v>0.97908428720083251</c:v>
                </c:pt>
                <c:pt idx="31">
                  <c:v>0.98552181781620751</c:v>
                </c:pt>
                <c:pt idx="32">
                  <c:v>0.97324850528897744</c:v>
                </c:pt>
                <c:pt idx="33">
                  <c:v>0.98113069553133914</c:v>
                </c:pt>
                <c:pt idx="34">
                  <c:v>0.9768128916741271</c:v>
                </c:pt>
                <c:pt idx="35">
                  <c:v>0.981115268127561</c:v>
                </c:pt>
                <c:pt idx="36">
                  <c:v>0.97862211443456393</c:v>
                </c:pt>
                <c:pt idx="37">
                  <c:v>0.98423066156573669</c:v>
                </c:pt>
                <c:pt idx="38">
                  <c:v>0.98392084106369826</c:v>
                </c:pt>
                <c:pt idx="39">
                  <c:v>0.98514061156821808</c:v>
                </c:pt>
                <c:pt idx="40">
                  <c:v>0.9745042492917847</c:v>
                </c:pt>
                <c:pt idx="41">
                  <c:v>0.97442545668827341</c:v>
                </c:pt>
                <c:pt idx="42">
                  <c:v>0.97934574976122257</c:v>
                </c:pt>
                <c:pt idx="43">
                  <c:v>0.97920944558521561</c:v>
                </c:pt>
                <c:pt idx="44">
                  <c:v>0.98261807719971228</c:v>
                </c:pt>
                <c:pt idx="45">
                  <c:v>0.97795071335927364</c:v>
                </c:pt>
                <c:pt idx="46">
                  <c:v>0.97239300783604576</c:v>
                </c:pt>
                <c:pt idx="47">
                  <c:v>0.98565715073782922</c:v>
                </c:pt>
                <c:pt idx="48">
                  <c:v>0.97501961810096782</c:v>
                </c:pt>
                <c:pt idx="49">
                  <c:v>0.97315104595618518</c:v>
                </c:pt>
                <c:pt idx="50">
                  <c:v>0.97103340292275575</c:v>
                </c:pt>
                <c:pt idx="51">
                  <c:v>0.97598651874736697</c:v>
                </c:pt>
                <c:pt idx="52">
                  <c:v>0.98362964266854425</c:v>
                </c:pt>
                <c:pt idx="53">
                  <c:v>0.98075929752066116</c:v>
                </c:pt>
                <c:pt idx="54">
                  <c:v>0.9823776602955131</c:v>
                </c:pt>
                <c:pt idx="55">
                  <c:v>0.97436900802191351</c:v>
                </c:pt>
                <c:pt idx="56">
                  <c:v>0.97744241461477366</c:v>
                </c:pt>
                <c:pt idx="57">
                  <c:v>0.9760735224211694</c:v>
                </c:pt>
                <c:pt idx="58">
                  <c:v>0.98681318681318686</c:v>
                </c:pt>
                <c:pt idx="59">
                  <c:v>0.982051282051282</c:v>
                </c:pt>
                <c:pt idx="60">
                  <c:v>0.98033869115958672</c:v>
                </c:pt>
                <c:pt idx="61">
                  <c:v>0.98187869822485208</c:v>
                </c:pt>
                <c:pt idx="62">
                  <c:v>0.97729874093857305</c:v>
                </c:pt>
                <c:pt idx="63">
                  <c:v>0.98238933841028087</c:v>
                </c:pt>
                <c:pt idx="64">
                  <c:v>0.98294597041955933</c:v>
                </c:pt>
                <c:pt idx="65">
                  <c:v>0.97921737502340389</c:v>
                </c:pt>
                <c:pt idx="66">
                  <c:v>0.97817234077211268</c:v>
                </c:pt>
                <c:pt idx="67">
                  <c:v>0.9799107142857143</c:v>
                </c:pt>
                <c:pt idx="68">
                  <c:v>0.9768577110829868</c:v>
                </c:pt>
                <c:pt idx="69">
                  <c:v>0.9766681527715857</c:v>
                </c:pt>
                <c:pt idx="70">
                  <c:v>0.97242798353909465</c:v>
                </c:pt>
                <c:pt idx="71">
                  <c:v>0.9742672119972734</c:v>
                </c:pt>
                <c:pt idx="72">
                  <c:v>0.98056396367691567</c:v>
                </c:pt>
                <c:pt idx="73">
                  <c:v>0.97816901408450707</c:v>
                </c:pt>
                <c:pt idx="74">
                  <c:v>0.96992337164750952</c:v>
                </c:pt>
                <c:pt idx="75">
                  <c:v>0.97718036886527038</c:v>
                </c:pt>
                <c:pt idx="76">
                  <c:v>0.97986577181208057</c:v>
                </c:pt>
                <c:pt idx="77">
                  <c:v>0.98196233894945495</c:v>
                </c:pt>
                <c:pt idx="78">
                  <c:v>0.98167970358172085</c:v>
                </c:pt>
                <c:pt idx="79">
                  <c:v>0.98651801918589577</c:v>
                </c:pt>
                <c:pt idx="80">
                  <c:v>0.98175291654202812</c:v>
                </c:pt>
                <c:pt idx="81">
                  <c:v>0.97854236034036257</c:v>
                </c:pt>
                <c:pt idx="82">
                  <c:v>0.98886350656767563</c:v>
                </c:pt>
                <c:pt idx="83">
                  <c:v>0.97940797940797941</c:v>
                </c:pt>
                <c:pt idx="84">
                  <c:v>0.97283878504672894</c:v>
                </c:pt>
                <c:pt idx="85">
                  <c:v>0.98749441715051367</c:v>
                </c:pt>
                <c:pt idx="86">
                  <c:v>0.98659038083318429</c:v>
                </c:pt>
                <c:pt idx="87">
                  <c:v>0.96288712567187096</c:v>
                </c:pt>
                <c:pt idx="88">
                  <c:v>0.97136721546170368</c:v>
                </c:pt>
                <c:pt idx="89">
                  <c:v>0.97709142974023322</c:v>
                </c:pt>
                <c:pt idx="90">
                  <c:v>0.97958115183246075</c:v>
                </c:pt>
                <c:pt idx="91">
                  <c:v>0.97393874261149915</c:v>
                </c:pt>
                <c:pt idx="92">
                  <c:v>0.97161066048667444</c:v>
                </c:pt>
                <c:pt idx="93">
                  <c:v>0.9598358252711815</c:v>
                </c:pt>
                <c:pt idx="94">
                  <c:v>0.96976547047188466</c:v>
                </c:pt>
                <c:pt idx="95">
                  <c:v>0.98477598956067858</c:v>
                </c:pt>
                <c:pt idx="96">
                  <c:v>0.97979068928184776</c:v>
                </c:pt>
                <c:pt idx="97">
                  <c:v>0.96967859308671922</c:v>
                </c:pt>
                <c:pt idx="98">
                  <c:v>0.96641936743459589</c:v>
                </c:pt>
                <c:pt idx="99">
                  <c:v>0.96146985372814842</c:v>
                </c:pt>
                <c:pt idx="100">
                  <c:v>0.97811607992388205</c:v>
                </c:pt>
                <c:pt idx="101">
                  <c:v>0.98291492329149233</c:v>
                </c:pt>
                <c:pt idx="102">
                  <c:v>0.97600330988829131</c:v>
                </c:pt>
                <c:pt idx="103">
                  <c:v>0.96956394498097742</c:v>
                </c:pt>
                <c:pt idx="104">
                  <c:v>0.97947214076246336</c:v>
                </c:pt>
                <c:pt idx="105">
                  <c:v>0.9720628585682215</c:v>
                </c:pt>
                <c:pt idx="106">
                  <c:v>0.98224687933425803</c:v>
                </c:pt>
                <c:pt idx="107">
                  <c:v>0.97853069439785312</c:v>
                </c:pt>
                <c:pt idx="108">
                  <c:v>0.97453310696095075</c:v>
                </c:pt>
                <c:pt idx="109">
                  <c:v>0.96933433059087515</c:v>
                </c:pt>
                <c:pt idx="110">
                  <c:v>0.97006595636732618</c:v>
                </c:pt>
                <c:pt idx="111">
                  <c:v>0.96716417910447761</c:v>
                </c:pt>
                <c:pt idx="112">
                  <c:v>0.96844565640825864</c:v>
                </c:pt>
                <c:pt idx="113">
                  <c:v>0.9859783301465902</c:v>
                </c:pt>
                <c:pt idx="114">
                  <c:v>0.97005347593582891</c:v>
                </c:pt>
                <c:pt idx="115">
                  <c:v>0.97547302032235461</c:v>
                </c:pt>
                <c:pt idx="116">
                  <c:v>0.95290981785872941</c:v>
                </c:pt>
                <c:pt idx="117">
                  <c:v>0.97456575682382129</c:v>
                </c:pt>
                <c:pt idx="118">
                  <c:v>0.96819277108433732</c:v>
                </c:pt>
                <c:pt idx="119">
                  <c:v>0.9819238218205294</c:v>
                </c:pt>
                <c:pt idx="120">
                  <c:v>0.96809189534141671</c:v>
                </c:pt>
                <c:pt idx="121">
                  <c:v>0.97630834512022635</c:v>
                </c:pt>
                <c:pt idx="122">
                  <c:v>0.96930111038536904</c:v>
                </c:pt>
                <c:pt idx="123">
                  <c:v>0.97934950955085187</c:v>
                </c:pt>
                <c:pt idx="124">
                  <c:v>0.95606140815246166</c:v>
                </c:pt>
                <c:pt idx="125">
                  <c:v>0.95689092096668849</c:v>
                </c:pt>
                <c:pt idx="126">
                  <c:v>0.97773019271948614</c:v>
                </c:pt>
                <c:pt idx="127">
                  <c:v>0.96669750231267348</c:v>
                </c:pt>
                <c:pt idx="128">
                  <c:v>0.95704057279236276</c:v>
                </c:pt>
                <c:pt idx="129">
                  <c:v>0.98515769944341369</c:v>
                </c:pt>
                <c:pt idx="130">
                  <c:v>0.95995241871530534</c:v>
                </c:pt>
                <c:pt idx="131">
                  <c:v>0.9697265625</c:v>
                </c:pt>
                <c:pt idx="132">
                  <c:v>0.96327683615819204</c:v>
                </c:pt>
                <c:pt idx="133">
                  <c:v>0.96357960457856395</c:v>
                </c:pt>
                <c:pt idx="134">
                  <c:v>0.98209441128594688</c:v>
                </c:pt>
                <c:pt idx="135">
                  <c:v>0.97055837563451774</c:v>
                </c:pt>
                <c:pt idx="136">
                  <c:v>0.96869355809753166</c:v>
                </c:pt>
                <c:pt idx="137">
                  <c:v>0.97174052665382149</c:v>
                </c:pt>
                <c:pt idx="138">
                  <c:v>0.96726677577741405</c:v>
                </c:pt>
                <c:pt idx="139">
                  <c:v>0.96502590673575128</c:v>
                </c:pt>
                <c:pt idx="140">
                  <c:v>0.95486381322957203</c:v>
                </c:pt>
                <c:pt idx="141">
                  <c:v>0.97753743760399336</c:v>
                </c:pt>
                <c:pt idx="142">
                  <c:v>0.97077922077922074</c:v>
                </c:pt>
                <c:pt idx="143">
                  <c:v>0.95599758890898134</c:v>
                </c:pt>
                <c:pt idx="144">
                  <c:v>0.96116504854368934</c:v>
                </c:pt>
                <c:pt idx="145">
                  <c:v>0.95821185617103988</c:v>
                </c:pt>
                <c:pt idx="146">
                  <c:v>0.9621152328334649</c:v>
                </c:pt>
                <c:pt idx="147">
                  <c:v>0.96146044624746452</c:v>
                </c:pt>
                <c:pt idx="148">
                  <c:v>0.97528830313014825</c:v>
                </c:pt>
                <c:pt idx="149">
                  <c:v>0.93083573487031701</c:v>
                </c:pt>
                <c:pt idx="150">
                  <c:v>0.97022587268993843</c:v>
                </c:pt>
                <c:pt idx="151">
                  <c:v>0.9742619227857684</c:v>
                </c:pt>
                <c:pt idx="152">
                  <c:v>0.95876288659793818</c:v>
                </c:pt>
                <c:pt idx="153">
                  <c:v>0.97522816166883963</c:v>
                </c:pt>
                <c:pt idx="154">
                  <c:v>0.97582037996545767</c:v>
                </c:pt>
                <c:pt idx="155">
                  <c:v>0.96472392638036808</c:v>
                </c:pt>
                <c:pt idx="156">
                  <c:v>0.94678492239467849</c:v>
                </c:pt>
                <c:pt idx="157">
                  <c:v>0.97426470588235292</c:v>
                </c:pt>
                <c:pt idx="158">
                  <c:v>0.91383219954648531</c:v>
                </c:pt>
              </c:numCache>
            </c:numRef>
          </c:val>
          <c:smooth val="0"/>
        </c:ser>
        <c:dLbls>
          <c:showLegendKey val="0"/>
          <c:showVal val="0"/>
          <c:showCatName val="0"/>
          <c:showSerName val="0"/>
          <c:showPercent val="0"/>
          <c:showBubbleSize val="0"/>
        </c:dLbls>
        <c:smooth val="0"/>
        <c:axId val="462960240"/>
        <c:axId val="462959680"/>
      </c:lineChart>
      <c:catAx>
        <c:axId val="462960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959680"/>
        <c:crosses val="autoZero"/>
        <c:auto val="1"/>
        <c:lblAlgn val="ctr"/>
        <c:lblOffset val="100"/>
        <c:noMultiLvlLbl val="0"/>
      </c:catAx>
      <c:valAx>
        <c:axId val="462959680"/>
        <c:scaling>
          <c:orientation val="minMax"/>
          <c:max val="1"/>
          <c:min val="0.8600000000000001"/>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9602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'July 2018 G LG runoff data'!$AC$4</c:f>
              <c:strCache>
                <c:ptCount val="1"/>
                <c:pt idx="0">
                  <c:v>Election Day</c:v>
                </c:pt>
              </c:strCache>
            </c:strRef>
          </c:tx>
          <c:spPr>
            <a:ln w="28575" cap="rnd">
              <a:solidFill>
                <a:schemeClr val="accent1"/>
              </a:solidFill>
              <a:round/>
            </a:ln>
            <a:effectLst/>
          </c:spPr>
          <c:marker>
            <c:symbol val="none"/>
          </c:marker>
          <c:cat>
            <c:strRef>
              <c:f>'July 2018 G LG runoff data'!$O$5:$O$163</c:f>
              <c:strCache>
                <c:ptCount val="159"/>
                <c:pt idx="0">
                  <c:v>Cobb</c:v>
                </c:pt>
                <c:pt idx="1">
                  <c:v>Gwinnett</c:v>
                </c:pt>
                <c:pt idx="2">
                  <c:v>Fulton</c:v>
                </c:pt>
                <c:pt idx="3">
                  <c:v>Forsyth</c:v>
                </c:pt>
                <c:pt idx="4">
                  <c:v>Cherokee</c:v>
                </c:pt>
                <c:pt idx="5">
                  <c:v>Hall</c:v>
                </c:pt>
                <c:pt idx="6">
                  <c:v>Columbia</c:v>
                </c:pt>
                <c:pt idx="7">
                  <c:v>DeKalb</c:v>
                </c:pt>
                <c:pt idx="8">
                  <c:v>Henry</c:v>
                </c:pt>
                <c:pt idx="9">
                  <c:v>Chatham</c:v>
                </c:pt>
                <c:pt idx="10">
                  <c:v>Paulding</c:v>
                </c:pt>
                <c:pt idx="11">
                  <c:v>Fayette</c:v>
                </c:pt>
                <c:pt idx="12">
                  <c:v>Coweta</c:v>
                </c:pt>
                <c:pt idx="13">
                  <c:v>Walton</c:v>
                </c:pt>
                <c:pt idx="14">
                  <c:v>Bibb</c:v>
                </c:pt>
                <c:pt idx="15">
                  <c:v>Houston</c:v>
                </c:pt>
                <c:pt idx="16">
                  <c:v>Carroll</c:v>
                </c:pt>
                <c:pt idx="17">
                  <c:v>Richmond</c:v>
                </c:pt>
                <c:pt idx="18">
                  <c:v>Bartow</c:v>
                </c:pt>
                <c:pt idx="19">
                  <c:v>Jackson</c:v>
                </c:pt>
                <c:pt idx="20">
                  <c:v>Douglas</c:v>
                </c:pt>
                <c:pt idx="21">
                  <c:v>Muscogee</c:v>
                </c:pt>
                <c:pt idx="22">
                  <c:v>Newton</c:v>
                </c:pt>
                <c:pt idx="23">
                  <c:v>Glynn</c:v>
                </c:pt>
                <c:pt idx="24">
                  <c:v>Floyd</c:v>
                </c:pt>
                <c:pt idx="25">
                  <c:v>Barrow</c:v>
                </c:pt>
                <c:pt idx="26">
                  <c:v>Oconee</c:v>
                </c:pt>
                <c:pt idx="27">
                  <c:v>Spalding</c:v>
                </c:pt>
                <c:pt idx="28">
                  <c:v>Lowndes</c:v>
                </c:pt>
                <c:pt idx="29">
                  <c:v>Habersham</c:v>
                </c:pt>
                <c:pt idx="30">
                  <c:v>Clarke</c:v>
                </c:pt>
                <c:pt idx="31">
                  <c:v>Laurens</c:v>
                </c:pt>
                <c:pt idx="32">
                  <c:v>Bulloch</c:v>
                </c:pt>
                <c:pt idx="33">
                  <c:v>Troup</c:v>
                </c:pt>
                <c:pt idx="34">
                  <c:v>Whitfield</c:v>
                </c:pt>
                <c:pt idx="35">
                  <c:v>Rockdale</c:v>
                </c:pt>
                <c:pt idx="36">
                  <c:v>Gordon</c:v>
                </c:pt>
                <c:pt idx="37">
                  <c:v>Monroe</c:v>
                </c:pt>
                <c:pt idx="38">
                  <c:v>Pickens</c:v>
                </c:pt>
                <c:pt idx="39">
                  <c:v>White</c:v>
                </c:pt>
                <c:pt idx="40">
                  <c:v>Effingham</c:v>
                </c:pt>
                <c:pt idx="41">
                  <c:v>Union</c:v>
                </c:pt>
                <c:pt idx="42">
                  <c:v>Dawson</c:v>
                </c:pt>
                <c:pt idx="43">
                  <c:v>Gilmer</c:v>
                </c:pt>
                <c:pt idx="44">
                  <c:v>Lumpkin</c:v>
                </c:pt>
                <c:pt idx="45">
                  <c:v>Fannin</c:v>
                </c:pt>
                <c:pt idx="46">
                  <c:v>Madison</c:v>
                </c:pt>
                <c:pt idx="47">
                  <c:v>Clayton</c:v>
                </c:pt>
                <c:pt idx="48">
                  <c:v>Colquitt</c:v>
                </c:pt>
                <c:pt idx="49">
                  <c:v>Tift</c:v>
                </c:pt>
                <c:pt idx="50">
                  <c:v>Baldwin</c:v>
                </c:pt>
                <c:pt idx="51">
                  <c:v>Thomas</c:v>
                </c:pt>
                <c:pt idx="52">
                  <c:v>Haralson</c:v>
                </c:pt>
                <c:pt idx="53">
                  <c:v>Putnam</c:v>
                </c:pt>
                <c:pt idx="54">
                  <c:v>Harris</c:v>
                </c:pt>
                <c:pt idx="55">
                  <c:v>Camden</c:v>
                </c:pt>
                <c:pt idx="56">
                  <c:v>Dougherty</c:v>
                </c:pt>
                <c:pt idx="57">
                  <c:v>Jones</c:v>
                </c:pt>
                <c:pt idx="58">
                  <c:v>Morgan</c:v>
                </c:pt>
                <c:pt idx="59">
                  <c:v>Walker</c:v>
                </c:pt>
                <c:pt idx="60">
                  <c:v>Polk</c:v>
                </c:pt>
                <c:pt idx="61">
                  <c:v>Wayne</c:v>
                </c:pt>
                <c:pt idx="62">
                  <c:v>Catoosa</c:v>
                </c:pt>
                <c:pt idx="63">
                  <c:v>Upson</c:v>
                </c:pt>
                <c:pt idx="64">
                  <c:v>Lee</c:v>
                </c:pt>
                <c:pt idx="65">
                  <c:v>Pike</c:v>
                </c:pt>
                <c:pt idx="66">
                  <c:v>Greene</c:v>
                </c:pt>
                <c:pt idx="67">
                  <c:v>Banks</c:v>
                </c:pt>
                <c:pt idx="68">
                  <c:v>Bryan</c:v>
                </c:pt>
                <c:pt idx="69">
                  <c:v>Butts</c:v>
                </c:pt>
                <c:pt idx="70">
                  <c:v>Ware</c:v>
                </c:pt>
                <c:pt idx="71">
                  <c:v>Rabun</c:v>
                </c:pt>
                <c:pt idx="72">
                  <c:v>Stephens</c:v>
                </c:pt>
                <c:pt idx="73">
                  <c:v>McDuffie</c:v>
                </c:pt>
                <c:pt idx="74">
                  <c:v>Toombs</c:v>
                </c:pt>
                <c:pt idx="75">
                  <c:v>Coffee</c:v>
                </c:pt>
                <c:pt idx="76">
                  <c:v>Emanuel</c:v>
                </c:pt>
                <c:pt idx="77">
                  <c:v>Worth</c:v>
                </c:pt>
                <c:pt idx="78">
                  <c:v>Grady</c:v>
                </c:pt>
                <c:pt idx="79">
                  <c:v>Franklin</c:v>
                </c:pt>
                <c:pt idx="80">
                  <c:v>Hart</c:v>
                </c:pt>
                <c:pt idx="81">
                  <c:v>Towns</c:v>
                </c:pt>
                <c:pt idx="82">
                  <c:v>Murray</c:v>
                </c:pt>
                <c:pt idx="83">
                  <c:v>Lamar</c:v>
                </c:pt>
                <c:pt idx="84">
                  <c:v>Meriwether</c:v>
                </c:pt>
                <c:pt idx="85">
                  <c:v>Oglethorpe</c:v>
                </c:pt>
                <c:pt idx="86">
                  <c:v>Pierce</c:v>
                </c:pt>
                <c:pt idx="87">
                  <c:v>Dodge</c:v>
                </c:pt>
                <c:pt idx="88">
                  <c:v>Peach</c:v>
                </c:pt>
                <c:pt idx="89">
                  <c:v>Jasper</c:v>
                </c:pt>
                <c:pt idx="90">
                  <c:v>Decatur</c:v>
                </c:pt>
                <c:pt idx="91">
                  <c:v>Elbert</c:v>
                </c:pt>
                <c:pt idx="92">
                  <c:v>Liberty</c:v>
                </c:pt>
                <c:pt idx="93">
                  <c:v>Sumter</c:v>
                </c:pt>
                <c:pt idx="94">
                  <c:v>Burke</c:v>
                </c:pt>
                <c:pt idx="95">
                  <c:v>Tattnall</c:v>
                </c:pt>
                <c:pt idx="96">
                  <c:v>Berrien</c:v>
                </c:pt>
                <c:pt idx="97">
                  <c:v>Appling</c:v>
                </c:pt>
                <c:pt idx="98">
                  <c:v>Mitchell</c:v>
                </c:pt>
                <c:pt idx="99">
                  <c:v>Bleckley</c:v>
                </c:pt>
                <c:pt idx="100">
                  <c:v>Chattooga</c:v>
                </c:pt>
                <c:pt idx="101">
                  <c:v>Crisp</c:v>
                </c:pt>
                <c:pt idx="102">
                  <c:v>Cook</c:v>
                </c:pt>
                <c:pt idx="103">
                  <c:v>Crawford</c:v>
                </c:pt>
                <c:pt idx="104">
                  <c:v>Lincoln</c:v>
                </c:pt>
                <c:pt idx="105">
                  <c:v>Montgomery</c:v>
                </c:pt>
                <c:pt idx="106">
                  <c:v>Early</c:v>
                </c:pt>
                <c:pt idx="107">
                  <c:v>Heard</c:v>
                </c:pt>
                <c:pt idx="108">
                  <c:v>Dade</c:v>
                </c:pt>
                <c:pt idx="109">
                  <c:v>Jefferson</c:v>
                </c:pt>
                <c:pt idx="110">
                  <c:v>Brantley</c:v>
                </c:pt>
                <c:pt idx="111">
                  <c:v>Ben Hill</c:v>
                </c:pt>
                <c:pt idx="112">
                  <c:v>Washington</c:v>
                </c:pt>
                <c:pt idx="113">
                  <c:v>Brooks</c:v>
                </c:pt>
                <c:pt idx="114">
                  <c:v>McIntosh</c:v>
                </c:pt>
                <c:pt idx="115">
                  <c:v>Screven</c:v>
                </c:pt>
                <c:pt idx="116">
                  <c:v>Johnson</c:v>
                </c:pt>
                <c:pt idx="117">
                  <c:v>Seminole</c:v>
                </c:pt>
                <c:pt idx="118">
                  <c:v>Wilkes</c:v>
                </c:pt>
                <c:pt idx="119">
                  <c:v>Telfair</c:v>
                </c:pt>
                <c:pt idx="120">
                  <c:v>Turner</c:v>
                </c:pt>
                <c:pt idx="121">
                  <c:v>Jeff Davis</c:v>
                </c:pt>
                <c:pt idx="122">
                  <c:v>Bacon</c:v>
                </c:pt>
                <c:pt idx="123">
                  <c:v>Pulaski</c:v>
                </c:pt>
                <c:pt idx="124">
                  <c:v>Wilcox</c:v>
                </c:pt>
                <c:pt idx="125">
                  <c:v>Irwin</c:v>
                </c:pt>
                <c:pt idx="126">
                  <c:v>Evans</c:v>
                </c:pt>
                <c:pt idx="127">
                  <c:v>Twiggs</c:v>
                </c:pt>
                <c:pt idx="128">
                  <c:v>Candler</c:v>
                </c:pt>
                <c:pt idx="129">
                  <c:v>Jenkins</c:v>
                </c:pt>
                <c:pt idx="130">
                  <c:v>Miller</c:v>
                </c:pt>
                <c:pt idx="131">
                  <c:v>Dooly</c:v>
                </c:pt>
                <c:pt idx="132">
                  <c:v>Terrell</c:v>
                </c:pt>
                <c:pt idx="133">
                  <c:v>Wilkinson</c:v>
                </c:pt>
                <c:pt idx="134">
                  <c:v>Lanier</c:v>
                </c:pt>
                <c:pt idx="135">
                  <c:v>Atkinson</c:v>
                </c:pt>
                <c:pt idx="136">
                  <c:v>Taylor</c:v>
                </c:pt>
                <c:pt idx="137">
                  <c:v>Long</c:v>
                </c:pt>
                <c:pt idx="138">
                  <c:v>Treutlen</c:v>
                </c:pt>
                <c:pt idx="139">
                  <c:v>Charlton</c:v>
                </c:pt>
                <c:pt idx="140">
                  <c:v>Warren</c:v>
                </c:pt>
                <c:pt idx="141">
                  <c:v>Randolph</c:v>
                </c:pt>
                <c:pt idx="142">
                  <c:v>Macon</c:v>
                </c:pt>
                <c:pt idx="143">
                  <c:v>Glascock</c:v>
                </c:pt>
                <c:pt idx="144">
                  <c:v>Marion</c:v>
                </c:pt>
                <c:pt idx="145">
                  <c:v>Wheeler</c:v>
                </c:pt>
                <c:pt idx="146">
                  <c:v>Schley</c:v>
                </c:pt>
                <c:pt idx="147">
                  <c:v>Talbot</c:v>
                </c:pt>
                <c:pt idx="148">
                  <c:v>Baker</c:v>
                </c:pt>
                <c:pt idx="149">
                  <c:v>Quitman</c:v>
                </c:pt>
                <c:pt idx="150">
                  <c:v>Echols</c:v>
                </c:pt>
                <c:pt idx="151">
                  <c:v>Clay</c:v>
                </c:pt>
                <c:pt idx="152">
                  <c:v>Hancock</c:v>
                </c:pt>
                <c:pt idx="153">
                  <c:v>Calhoun</c:v>
                </c:pt>
                <c:pt idx="154">
                  <c:v>Chattahoochee</c:v>
                </c:pt>
                <c:pt idx="155">
                  <c:v>Stewart</c:v>
                </c:pt>
                <c:pt idx="156">
                  <c:v>Webster</c:v>
                </c:pt>
                <c:pt idx="157">
                  <c:v>Clinch</c:v>
                </c:pt>
                <c:pt idx="158">
                  <c:v>Taliaferro</c:v>
                </c:pt>
              </c:strCache>
            </c:strRef>
          </c:cat>
          <c:val>
            <c:numRef>
              <c:f>'July 2018 G LG runoff data'!$AC$5:$AC$163</c:f>
              <c:numCache>
                <c:formatCode>0%</c:formatCode>
                <c:ptCount val="159"/>
                <c:pt idx="0">
                  <c:v>0.94893922094474392</c:v>
                </c:pt>
                <c:pt idx="1">
                  <c:v>0.95960187353629978</c:v>
                </c:pt>
                <c:pt idx="2">
                  <c:v>0.9268579097466868</c:v>
                </c:pt>
                <c:pt idx="3">
                  <c:v>0.9690921798555564</c:v>
                </c:pt>
                <c:pt idx="4">
                  <c:v>0.95896745492858815</c:v>
                </c:pt>
                <c:pt idx="5">
                  <c:v>0.95163605051664757</c:v>
                </c:pt>
                <c:pt idx="6">
                  <c:v>0.95194199896426723</c:v>
                </c:pt>
                <c:pt idx="7">
                  <c:v>0.93411410177385112</c:v>
                </c:pt>
                <c:pt idx="8">
                  <c:v>0.95653439410109631</c:v>
                </c:pt>
                <c:pt idx="9">
                  <c:v>0.94135500293714514</c:v>
                </c:pt>
                <c:pt idx="10">
                  <c:v>0.94171779141104295</c:v>
                </c:pt>
                <c:pt idx="11">
                  <c:v>0.96019621583742121</c:v>
                </c:pt>
                <c:pt idx="12">
                  <c:v>0.95811387007775273</c:v>
                </c:pt>
                <c:pt idx="13">
                  <c:v>0.95703998013409486</c:v>
                </c:pt>
                <c:pt idx="14">
                  <c:v>0.94391186149663753</c:v>
                </c:pt>
                <c:pt idx="15">
                  <c:v>0.95324123273113703</c:v>
                </c:pt>
                <c:pt idx="16">
                  <c:v>0.96487956487956483</c:v>
                </c:pt>
                <c:pt idx="17">
                  <c:v>0.97018657434121947</c:v>
                </c:pt>
                <c:pt idx="18">
                  <c:v>0.95697814489760802</c:v>
                </c:pt>
                <c:pt idx="19">
                  <c:v>0.95793450881612086</c:v>
                </c:pt>
                <c:pt idx="20">
                  <c:v>0.96421845574387943</c:v>
                </c:pt>
                <c:pt idx="21">
                  <c:v>0.9466787166741979</c:v>
                </c:pt>
                <c:pt idx="22">
                  <c:v>0.95816691191927683</c:v>
                </c:pt>
                <c:pt idx="23">
                  <c:v>0.91134751773049649</c:v>
                </c:pt>
                <c:pt idx="24">
                  <c:v>0.9551060680809077</c:v>
                </c:pt>
                <c:pt idx="25">
                  <c:v>0.95842345590002398</c:v>
                </c:pt>
                <c:pt idx="26">
                  <c:v>0.91977559607293125</c:v>
                </c:pt>
                <c:pt idx="27">
                  <c:v>0.9552696078431373</c:v>
                </c:pt>
                <c:pt idx="28">
                  <c:v>0.95465787304204452</c:v>
                </c:pt>
                <c:pt idx="29">
                  <c:v>0.95616673828964327</c:v>
                </c:pt>
                <c:pt idx="30">
                  <c:v>0.92223650385604117</c:v>
                </c:pt>
                <c:pt idx="31">
                  <c:v>0.95190839694656493</c:v>
                </c:pt>
                <c:pt idx="32">
                  <c:v>0.94865067466266861</c:v>
                </c:pt>
                <c:pt idx="33">
                  <c:v>0.96977611940298503</c:v>
                </c:pt>
                <c:pt idx="34">
                  <c:v>0.95003065603923975</c:v>
                </c:pt>
                <c:pt idx="35">
                  <c:v>0.96099718536389223</c:v>
                </c:pt>
                <c:pt idx="36">
                  <c:v>0.95373376623376627</c:v>
                </c:pt>
                <c:pt idx="37">
                  <c:v>0.94346431435445066</c:v>
                </c:pt>
                <c:pt idx="38">
                  <c:v>0.94247959580256513</c:v>
                </c:pt>
                <c:pt idx="39">
                  <c:v>0.94889937106918243</c:v>
                </c:pt>
                <c:pt idx="40">
                  <c:v>0.95184926727145847</c:v>
                </c:pt>
                <c:pt idx="41">
                  <c:v>0.95537428023032633</c:v>
                </c:pt>
                <c:pt idx="42">
                  <c:v>0.94806571277159513</c:v>
                </c:pt>
                <c:pt idx="43">
                  <c:v>0.95528068506184582</c:v>
                </c:pt>
                <c:pt idx="44">
                  <c:v>0.93838862559241709</c:v>
                </c:pt>
                <c:pt idx="45">
                  <c:v>0.93346476096599307</c:v>
                </c:pt>
                <c:pt idx="46">
                  <c:v>0.94747988140618378</c:v>
                </c:pt>
                <c:pt idx="47">
                  <c:v>0.96143733567046452</c:v>
                </c:pt>
                <c:pt idx="48">
                  <c:v>0.95691839837810444</c:v>
                </c:pt>
                <c:pt idx="49">
                  <c:v>0.95209973753280841</c:v>
                </c:pt>
                <c:pt idx="50">
                  <c:v>0.94773519163763065</c:v>
                </c:pt>
                <c:pt idx="51">
                  <c:v>0.93727810650887577</c:v>
                </c:pt>
                <c:pt idx="52">
                  <c:v>0.9539355992844365</c:v>
                </c:pt>
                <c:pt idx="53">
                  <c:v>0.96283185840707963</c:v>
                </c:pt>
                <c:pt idx="54">
                  <c:v>0.96120689655172409</c:v>
                </c:pt>
                <c:pt idx="55">
                  <c:v>0.94189602446483178</c:v>
                </c:pt>
                <c:pt idx="56">
                  <c:v>0.96945858398889406</c:v>
                </c:pt>
                <c:pt idx="57">
                  <c:v>0.95120517342739563</c:v>
                </c:pt>
                <c:pt idx="58">
                  <c:v>0.95578231292517002</c:v>
                </c:pt>
                <c:pt idx="59">
                  <c:v>0.9522425249169435</c:v>
                </c:pt>
                <c:pt idx="60">
                  <c:v>0.96961170512099049</c:v>
                </c:pt>
                <c:pt idx="61">
                  <c:v>0.94494773519163766</c:v>
                </c:pt>
                <c:pt idx="62">
                  <c:v>0.94670846394984332</c:v>
                </c:pt>
                <c:pt idx="63">
                  <c:v>0.96689240030097823</c:v>
                </c:pt>
                <c:pt idx="64">
                  <c:v>0.97707006369426752</c:v>
                </c:pt>
                <c:pt idx="65">
                  <c:v>0.9568393094289509</c:v>
                </c:pt>
                <c:pt idx="66">
                  <c:v>0.94846217788861176</c:v>
                </c:pt>
                <c:pt idx="67">
                  <c:v>0.96222791293213827</c:v>
                </c:pt>
                <c:pt idx="68">
                  <c:v>0.9484240687679083</c:v>
                </c:pt>
                <c:pt idx="69">
                  <c:v>0.96361631753031973</c:v>
                </c:pt>
                <c:pt idx="70">
                  <c:v>0.94313146233382572</c:v>
                </c:pt>
                <c:pt idx="71">
                  <c:v>0.93288590604026844</c:v>
                </c:pt>
                <c:pt idx="72">
                  <c:v>0.91834319526627217</c:v>
                </c:pt>
                <c:pt idx="73">
                  <c:v>0.96949152542372885</c:v>
                </c:pt>
                <c:pt idx="74">
                  <c:v>0.9564336372847011</c:v>
                </c:pt>
                <c:pt idx="75">
                  <c:v>0.93899422918384168</c:v>
                </c:pt>
                <c:pt idx="76">
                  <c:v>0.93238434163701067</c:v>
                </c:pt>
                <c:pt idx="77">
                  <c:v>0.96903015484922572</c:v>
                </c:pt>
                <c:pt idx="78">
                  <c:v>0.95893223819301843</c:v>
                </c:pt>
                <c:pt idx="79">
                  <c:v>0.95836734693877546</c:v>
                </c:pt>
                <c:pt idx="80">
                  <c:v>0.94455852156057496</c:v>
                </c:pt>
                <c:pt idx="81">
                  <c:v>0.94825355756791718</c:v>
                </c:pt>
                <c:pt idx="82">
                  <c:v>0.93157076205287714</c:v>
                </c:pt>
                <c:pt idx="83">
                  <c:v>0.95238095238095233</c:v>
                </c:pt>
                <c:pt idx="84">
                  <c:v>0.9609316303531179</c:v>
                </c:pt>
                <c:pt idx="85">
                  <c:v>0.95334685598377278</c:v>
                </c:pt>
                <c:pt idx="86">
                  <c:v>0.93719211822660098</c:v>
                </c:pt>
                <c:pt idx="87">
                  <c:v>0.93910806174957118</c:v>
                </c:pt>
                <c:pt idx="88">
                  <c:v>0.9502868068833652</c:v>
                </c:pt>
                <c:pt idx="89">
                  <c:v>0.96</c:v>
                </c:pt>
                <c:pt idx="90">
                  <c:v>0.91059280855199221</c:v>
                </c:pt>
                <c:pt idx="91">
                  <c:v>0.94186046511627908</c:v>
                </c:pt>
                <c:pt idx="92">
                  <c:v>0.94508009153318073</c:v>
                </c:pt>
                <c:pt idx="93">
                  <c:v>0.9575892857142857</c:v>
                </c:pt>
                <c:pt idx="94">
                  <c:v>0.97989276139410186</c:v>
                </c:pt>
                <c:pt idx="95">
                  <c:v>0.95198329853862218</c:v>
                </c:pt>
                <c:pt idx="96">
                  <c:v>0.96316359696641385</c:v>
                </c:pt>
                <c:pt idx="97">
                  <c:v>0.97050428163653668</c:v>
                </c:pt>
                <c:pt idx="98">
                  <c:v>0.97771952817824381</c:v>
                </c:pt>
                <c:pt idx="99">
                  <c:v>0.92802056555269918</c:v>
                </c:pt>
                <c:pt idx="100">
                  <c:v>0.95819581958195821</c:v>
                </c:pt>
                <c:pt idx="101">
                  <c:v>0.95866666666666667</c:v>
                </c:pt>
                <c:pt idx="102">
                  <c:v>0.95961227786752823</c:v>
                </c:pt>
                <c:pt idx="103">
                  <c:v>0.96511627906976749</c:v>
                </c:pt>
                <c:pt idx="104">
                  <c:v>0.96458684654300164</c:v>
                </c:pt>
                <c:pt idx="105">
                  <c:v>0.92682926829268297</c:v>
                </c:pt>
                <c:pt idx="106">
                  <c:v>0.91921397379912662</c:v>
                </c:pt>
                <c:pt idx="107">
                  <c:v>0.97122302158273377</c:v>
                </c:pt>
                <c:pt idx="108">
                  <c:v>0.89716840536512665</c:v>
                </c:pt>
                <c:pt idx="109">
                  <c:v>0.94417862838915467</c:v>
                </c:pt>
                <c:pt idx="110">
                  <c:v>0.93926553672316382</c:v>
                </c:pt>
                <c:pt idx="111">
                  <c:v>0.96852300242130751</c:v>
                </c:pt>
                <c:pt idx="112">
                  <c:v>0.93515358361774747</c:v>
                </c:pt>
                <c:pt idx="113">
                  <c:v>0.9563758389261745</c:v>
                </c:pt>
                <c:pt idx="114">
                  <c:v>0.95705521472392641</c:v>
                </c:pt>
                <c:pt idx="115">
                  <c:v>0.96730769230769231</c:v>
                </c:pt>
                <c:pt idx="116">
                  <c:v>0.92013311148086518</c:v>
                </c:pt>
                <c:pt idx="117">
                  <c:v>0.90344827586206899</c:v>
                </c:pt>
                <c:pt idx="118">
                  <c:v>0.94421487603305787</c:v>
                </c:pt>
                <c:pt idx="119">
                  <c:v>0.91666666666666663</c:v>
                </c:pt>
                <c:pt idx="120">
                  <c:v>0.94957983193277307</c:v>
                </c:pt>
                <c:pt idx="121">
                  <c:v>0.92332268370607029</c:v>
                </c:pt>
                <c:pt idx="122">
                  <c:v>0.93428571428571427</c:v>
                </c:pt>
                <c:pt idx="123">
                  <c:v>0.93730407523510972</c:v>
                </c:pt>
                <c:pt idx="124">
                  <c:v>0.9598214285714286</c:v>
                </c:pt>
                <c:pt idx="125">
                  <c:v>0.95202020202020199</c:v>
                </c:pt>
                <c:pt idx="126">
                  <c:v>0.94050991501416425</c:v>
                </c:pt>
                <c:pt idx="127">
                  <c:v>0.94274028629856854</c:v>
                </c:pt>
                <c:pt idx="128">
                  <c:v>0.93957703927492442</c:v>
                </c:pt>
                <c:pt idx="129">
                  <c:v>0.97212543554006969</c:v>
                </c:pt>
                <c:pt idx="130">
                  <c:v>0.82795698924731187</c:v>
                </c:pt>
                <c:pt idx="131">
                  <c:v>0.94988066825775652</c:v>
                </c:pt>
                <c:pt idx="132">
                  <c:v>0.93811881188118806</c:v>
                </c:pt>
                <c:pt idx="133">
                  <c:v>0.95127118644067798</c:v>
                </c:pt>
                <c:pt idx="134">
                  <c:v>0.9261744966442953</c:v>
                </c:pt>
                <c:pt idx="135">
                  <c:v>0.94198895027624308</c:v>
                </c:pt>
                <c:pt idx="136">
                  <c:v>0.96460176991150437</c:v>
                </c:pt>
                <c:pt idx="137">
                  <c:v>0.9526627218934911</c:v>
                </c:pt>
                <c:pt idx="138">
                  <c:v>0.96212121212121215</c:v>
                </c:pt>
                <c:pt idx="139">
                  <c:v>0.91218130311614731</c:v>
                </c:pt>
                <c:pt idx="140">
                  <c:v>0.96818181818181814</c:v>
                </c:pt>
                <c:pt idx="141">
                  <c:v>0.90566037735849059</c:v>
                </c:pt>
                <c:pt idx="142">
                  <c:v>0.91869918699186992</c:v>
                </c:pt>
                <c:pt idx="143">
                  <c:v>0.94202898550724634</c:v>
                </c:pt>
                <c:pt idx="144">
                  <c:v>0.96254681647940077</c:v>
                </c:pt>
                <c:pt idx="145">
                  <c:v>0.92932862190812726</c:v>
                </c:pt>
                <c:pt idx="146">
                  <c:v>0.89175257731958768</c:v>
                </c:pt>
                <c:pt idx="147">
                  <c:v>0.97590361445783136</c:v>
                </c:pt>
                <c:pt idx="148">
                  <c:v>0.93333333333333335</c:v>
                </c:pt>
                <c:pt idx="149">
                  <c:v>0.90163934426229508</c:v>
                </c:pt>
                <c:pt idx="150">
                  <c:v>0.92753623188405798</c:v>
                </c:pt>
                <c:pt idx="151">
                  <c:v>0.89772727272727271</c:v>
                </c:pt>
                <c:pt idx="152">
                  <c:v>0.98692810457516345</c:v>
                </c:pt>
                <c:pt idx="153">
                  <c:v>0.98124999999999996</c:v>
                </c:pt>
                <c:pt idx="154">
                  <c:v>0.91603053435114501</c:v>
                </c:pt>
                <c:pt idx="155">
                  <c:v>0.93333333333333335</c:v>
                </c:pt>
                <c:pt idx="156">
                  <c:v>0.87378640776699024</c:v>
                </c:pt>
                <c:pt idx="157">
                  <c:v>0.88888888888888884</c:v>
                </c:pt>
                <c:pt idx="158">
                  <c:v>0.89473684210526316</c:v>
                </c:pt>
              </c:numCache>
            </c:numRef>
          </c:val>
          <c:smooth val="0"/>
        </c:ser>
        <c:ser>
          <c:idx val="1"/>
          <c:order val="1"/>
          <c:tx>
            <c:strRef>
              <c:f>'July 2018 G LG runoff data'!$AD$4</c:f>
              <c:strCache>
                <c:ptCount val="1"/>
                <c:pt idx="0">
                  <c:v>Absentee by Mail</c:v>
                </c:pt>
              </c:strCache>
            </c:strRef>
          </c:tx>
          <c:spPr>
            <a:ln w="28575" cap="rnd">
              <a:solidFill>
                <a:schemeClr val="accent2"/>
              </a:solidFill>
              <a:round/>
            </a:ln>
            <a:effectLst/>
          </c:spPr>
          <c:marker>
            <c:symbol val="none"/>
          </c:marker>
          <c:cat>
            <c:strRef>
              <c:f>'July 2018 G LG runoff data'!$O$5:$O$163</c:f>
              <c:strCache>
                <c:ptCount val="159"/>
                <c:pt idx="0">
                  <c:v>Cobb</c:v>
                </c:pt>
                <c:pt idx="1">
                  <c:v>Gwinnett</c:v>
                </c:pt>
                <c:pt idx="2">
                  <c:v>Fulton</c:v>
                </c:pt>
                <c:pt idx="3">
                  <c:v>Forsyth</c:v>
                </c:pt>
                <c:pt idx="4">
                  <c:v>Cherokee</c:v>
                </c:pt>
                <c:pt idx="5">
                  <c:v>Hall</c:v>
                </c:pt>
                <c:pt idx="6">
                  <c:v>Columbia</c:v>
                </c:pt>
                <c:pt idx="7">
                  <c:v>DeKalb</c:v>
                </c:pt>
                <c:pt idx="8">
                  <c:v>Henry</c:v>
                </c:pt>
                <c:pt idx="9">
                  <c:v>Chatham</c:v>
                </c:pt>
                <c:pt idx="10">
                  <c:v>Paulding</c:v>
                </c:pt>
                <c:pt idx="11">
                  <c:v>Fayette</c:v>
                </c:pt>
                <c:pt idx="12">
                  <c:v>Coweta</c:v>
                </c:pt>
                <c:pt idx="13">
                  <c:v>Walton</c:v>
                </c:pt>
                <c:pt idx="14">
                  <c:v>Bibb</c:v>
                </c:pt>
                <c:pt idx="15">
                  <c:v>Houston</c:v>
                </c:pt>
                <c:pt idx="16">
                  <c:v>Carroll</c:v>
                </c:pt>
                <c:pt idx="17">
                  <c:v>Richmond</c:v>
                </c:pt>
                <c:pt idx="18">
                  <c:v>Bartow</c:v>
                </c:pt>
                <c:pt idx="19">
                  <c:v>Jackson</c:v>
                </c:pt>
                <c:pt idx="20">
                  <c:v>Douglas</c:v>
                </c:pt>
                <c:pt idx="21">
                  <c:v>Muscogee</c:v>
                </c:pt>
                <c:pt idx="22">
                  <c:v>Newton</c:v>
                </c:pt>
                <c:pt idx="23">
                  <c:v>Glynn</c:v>
                </c:pt>
                <c:pt idx="24">
                  <c:v>Floyd</c:v>
                </c:pt>
                <c:pt idx="25">
                  <c:v>Barrow</c:v>
                </c:pt>
                <c:pt idx="26">
                  <c:v>Oconee</c:v>
                </c:pt>
                <c:pt idx="27">
                  <c:v>Spalding</c:v>
                </c:pt>
                <c:pt idx="28">
                  <c:v>Lowndes</c:v>
                </c:pt>
                <c:pt idx="29">
                  <c:v>Habersham</c:v>
                </c:pt>
                <c:pt idx="30">
                  <c:v>Clarke</c:v>
                </c:pt>
                <c:pt idx="31">
                  <c:v>Laurens</c:v>
                </c:pt>
                <c:pt idx="32">
                  <c:v>Bulloch</c:v>
                </c:pt>
                <c:pt idx="33">
                  <c:v>Troup</c:v>
                </c:pt>
                <c:pt idx="34">
                  <c:v>Whitfield</c:v>
                </c:pt>
                <c:pt idx="35">
                  <c:v>Rockdale</c:v>
                </c:pt>
                <c:pt idx="36">
                  <c:v>Gordon</c:v>
                </c:pt>
                <c:pt idx="37">
                  <c:v>Monroe</c:v>
                </c:pt>
                <c:pt idx="38">
                  <c:v>Pickens</c:v>
                </c:pt>
                <c:pt idx="39">
                  <c:v>White</c:v>
                </c:pt>
                <c:pt idx="40">
                  <c:v>Effingham</c:v>
                </c:pt>
                <c:pt idx="41">
                  <c:v>Union</c:v>
                </c:pt>
                <c:pt idx="42">
                  <c:v>Dawson</c:v>
                </c:pt>
                <c:pt idx="43">
                  <c:v>Gilmer</c:v>
                </c:pt>
                <c:pt idx="44">
                  <c:v>Lumpkin</c:v>
                </c:pt>
                <c:pt idx="45">
                  <c:v>Fannin</c:v>
                </c:pt>
                <c:pt idx="46">
                  <c:v>Madison</c:v>
                </c:pt>
                <c:pt idx="47">
                  <c:v>Clayton</c:v>
                </c:pt>
                <c:pt idx="48">
                  <c:v>Colquitt</c:v>
                </c:pt>
                <c:pt idx="49">
                  <c:v>Tift</c:v>
                </c:pt>
                <c:pt idx="50">
                  <c:v>Baldwin</c:v>
                </c:pt>
                <c:pt idx="51">
                  <c:v>Thomas</c:v>
                </c:pt>
                <c:pt idx="52">
                  <c:v>Haralson</c:v>
                </c:pt>
                <c:pt idx="53">
                  <c:v>Putnam</c:v>
                </c:pt>
                <c:pt idx="54">
                  <c:v>Harris</c:v>
                </c:pt>
                <c:pt idx="55">
                  <c:v>Camden</c:v>
                </c:pt>
                <c:pt idx="56">
                  <c:v>Dougherty</c:v>
                </c:pt>
                <c:pt idx="57">
                  <c:v>Jones</c:v>
                </c:pt>
                <c:pt idx="58">
                  <c:v>Morgan</c:v>
                </c:pt>
                <c:pt idx="59">
                  <c:v>Walker</c:v>
                </c:pt>
                <c:pt idx="60">
                  <c:v>Polk</c:v>
                </c:pt>
                <c:pt idx="61">
                  <c:v>Wayne</c:v>
                </c:pt>
                <c:pt idx="62">
                  <c:v>Catoosa</c:v>
                </c:pt>
                <c:pt idx="63">
                  <c:v>Upson</c:v>
                </c:pt>
                <c:pt idx="64">
                  <c:v>Lee</c:v>
                </c:pt>
                <c:pt idx="65">
                  <c:v>Pike</c:v>
                </c:pt>
                <c:pt idx="66">
                  <c:v>Greene</c:v>
                </c:pt>
                <c:pt idx="67">
                  <c:v>Banks</c:v>
                </c:pt>
                <c:pt idx="68">
                  <c:v>Bryan</c:v>
                </c:pt>
                <c:pt idx="69">
                  <c:v>Butts</c:v>
                </c:pt>
                <c:pt idx="70">
                  <c:v>Ware</c:v>
                </c:pt>
                <c:pt idx="71">
                  <c:v>Rabun</c:v>
                </c:pt>
                <c:pt idx="72">
                  <c:v>Stephens</c:v>
                </c:pt>
                <c:pt idx="73">
                  <c:v>McDuffie</c:v>
                </c:pt>
                <c:pt idx="74">
                  <c:v>Toombs</c:v>
                </c:pt>
                <c:pt idx="75">
                  <c:v>Coffee</c:v>
                </c:pt>
                <c:pt idx="76">
                  <c:v>Emanuel</c:v>
                </c:pt>
                <c:pt idx="77">
                  <c:v>Worth</c:v>
                </c:pt>
                <c:pt idx="78">
                  <c:v>Grady</c:v>
                </c:pt>
                <c:pt idx="79">
                  <c:v>Franklin</c:v>
                </c:pt>
                <c:pt idx="80">
                  <c:v>Hart</c:v>
                </c:pt>
                <c:pt idx="81">
                  <c:v>Towns</c:v>
                </c:pt>
                <c:pt idx="82">
                  <c:v>Murray</c:v>
                </c:pt>
                <c:pt idx="83">
                  <c:v>Lamar</c:v>
                </c:pt>
                <c:pt idx="84">
                  <c:v>Meriwether</c:v>
                </c:pt>
                <c:pt idx="85">
                  <c:v>Oglethorpe</c:v>
                </c:pt>
                <c:pt idx="86">
                  <c:v>Pierce</c:v>
                </c:pt>
                <c:pt idx="87">
                  <c:v>Dodge</c:v>
                </c:pt>
                <c:pt idx="88">
                  <c:v>Peach</c:v>
                </c:pt>
                <c:pt idx="89">
                  <c:v>Jasper</c:v>
                </c:pt>
                <c:pt idx="90">
                  <c:v>Decatur</c:v>
                </c:pt>
                <c:pt idx="91">
                  <c:v>Elbert</c:v>
                </c:pt>
                <c:pt idx="92">
                  <c:v>Liberty</c:v>
                </c:pt>
                <c:pt idx="93">
                  <c:v>Sumter</c:v>
                </c:pt>
                <c:pt idx="94">
                  <c:v>Burke</c:v>
                </c:pt>
                <c:pt idx="95">
                  <c:v>Tattnall</c:v>
                </c:pt>
                <c:pt idx="96">
                  <c:v>Berrien</c:v>
                </c:pt>
                <c:pt idx="97">
                  <c:v>Appling</c:v>
                </c:pt>
                <c:pt idx="98">
                  <c:v>Mitchell</c:v>
                </c:pt>
                <c:pt idx="99">
                  <c:v>Bleckley</c:v>
                </c:pt>
                <c:pt idx="100">
                  <c:v>Chattooga</c:v>
                </c:pt>
                <c:pt idx="101">
                  <c:v>Crisp</c:v>
                </c:pt>
                <c:pt idx="102">
                  <c:v>Cook</c:v>
                </c:pt>
                <c:pt idx="103">
                  <c:v>Crawford</c:v>
                </c:pt>
                <c:pt idx="104">
                  <c:v>Lincoln</c:v>
                </c:pt>
                <c:pt idx="105">
                  <c:v>Montgomery</c:v>
                </c:pt>
                <c:pt idx="106">
                  <c:v>Early</c:v>
                </c:pt>
                <c:pt idx="107">
                  <c:v>Heard</c:v>
                </c:pt>
                <c:pt idx="108">
                  <c:v>Dade</c:v>
                </c:pt>
                <c:pt idx="109">
                  <c:v>Jefferson</c:v>
                </c:pt>
                <c:pt idx="110">
                  <c:v>Brantley</c:v>
                </c:pt>
                <c:pt idx="111">
                  <c:v>Ben Hill</c:v>
                </c:pt>
                <c:pt idx="112">
                  <c:v>Washington</c:v>
                </c:pt>
                <c:pt idx="113">
                  <c:v>Brooks</c:v>
                </c:pt>
                <c:pt idx="114">
                  <c:v>McIntosh</c:v>
                </c:pt>
                <c:pt idx="115">
                  <c:v>Screven</c:v>
                </c:pt>
                <c:pt idx="116">
                  <c:v>Johnson</c:v>
                </c:pt>
                <c:pt idx="117">
                  <c:v>Seminole</c:v>
                </c:pt>
                <c:pt idx="118">
                  <c:v>Wilkes</c:v>
                </c:pt>
                <c:pt idx="119">
                  <c:v>Telfair</c:v>
                </c:pt>
                <c:pt idx="120">
                  <c:v>Turner</c:v>
                </c:pt>
                <c:pt idx="121">
                  <c:v>Jeff Davis</c:v>
                </c:pt>
                <c:pt idx="122">
                  <c:v>Bacon</c:v>
                </c:pt>
                <c:pt idx="123">
                  <c:v>Pulaski</c:v>
                </c:pt>
                <c:pt idx="124">
                  <c:v>Wilcox</c:v>
                </c:pt>
                <c:pt idx="125">
                  <c:v>Irwin</c:v>
                </c:pt>
                <c:pt idx="126">
                  <c:v>Evans</c:v>
                </c:pt>
                <c:pt idx="127">
                  <c:v>Twiggs</c:v>
                </c:pt>
                <c:pt idx="128">
                  <c:v>Candler</c:v>
                </c:pt>
                <c:pt idx="129">
                  <c:v>Jenkins</c:v>
                </c:pt>
                <c:pt idx="130">
                  <c:v>Miller</c:v>
                </c:pt>
                <c:pt idx="131">
                  <c:v>Dooly</c:v>
                </c:pt>
                <c:pt idx="132">
                  <c:v>Terrell</c:v>
                </c:pt>
                <c:pt idx="133">
                  <c:v>Wilkinson</c:v>
                </c:pt>
                <c:pt idx="134">
                  <c:v>Lanier</c:v>
                </c:pt>
                <c:pt idx="135">
                  <c:v>Atkinson</c:v>
                </c:pt>
                <c:pt idx="136">
                  <c:v>Taylor</c:v>
                </c:pt>
                <c:pt idx="137">
                  <c:v>Long</c:v>
                </c:pt>
                <c:pt idx="138">
                  <c:v>Treutlen</c:v>
                </c:pt>
                <c:pt idx="139">
                  <c:v>Charlton</c:v>
                </c:pt>
                <c:pt idx="140">
                  <c:v>Warren</c:v>
                </c:pt>
                <c:pt idx="141">
                  <c:v>Randolph</c:v>
                </c:pt>
                <c:pt idx="142">
                  <c:v>Macon</c:v>
                </c:pt>
                <c:pt idx="143">
                  <c:v>Glascock</c:v>
                </c:pt>
                <c:pt idx="144">
                  <c:v>Marion</c:v>
                </c:pt>
                <c:pt idx="145">
                  <c:v>Wheeler</c:v>
                </c:pt>
                <c:pt idx="146">
                  <c:v>Schley</c:v>
                </c:pt>
                <c:pt idx="147">
                  <c:v>Talbot</c:v>
                </c:pt>
                <c:pt idx="148">
                  <c:v>Baker</c:v>
                </c:pt>
                <c:pt idx="149">
                  <c:v>Quitman</c:v>
                </c:pt>
                <c:pt idx="150">
                  <c:v>Echols</c:v>
                </c:pt>
                <c:pt idx="151">
                  <c:v>Clay</c:v>
                </c:pt>
                <c:pt idx="152">
                  <c:v>Hancock</c:v>
                </c:pt>
                <c:pt idx="153">
                  <c:v>Calhoun</c:v>
                </c:pt>
                <c:pt idx="154">
                  <c:v>Chattahoochee</c:v>
                </c:pt>
                <c:pt idx="155">
                  <c:v>Stewart</c:v>
                </c:pt>
                <c:pt idx="156">
                  <c:v>Webster</c:v>
                </c:pt>
                <c:pt idx="157">
                  <c:v>Clinch</c:v>
                </c:pt>
                <c:pt idx="158">
                  <c:v>Taliaferro</c:v>
                </c:pt>
              </c:strCache>
            </c:strRef>
          </c:cat>
          <c:val>
            <c:numRef>
              <c:f>'July 2018 G LG runoff data'!$AD$5:$AD$163</c:f>
              <c:numCache>
                <c:formatCode>0%</c:formatCode>
                <c:ptCount val="159"/>
                <c:pt idx="0">
                  <c:v>0.97775305895439379</c:v>
                </c:pt>
                <c:pt idx="1">
                  <c:v>0.97544853635505191</c:v>
                </c:pt>
                <c:pt idx="2">
                  <c:v>0.96098104793756967</c:v>
                </c:pt>
                <c:pt idx="3">
                  <c:v>0.97377622377622375</c:v>
                </c:pt>
                <c:pt idx="4">
                  <c:v>0.99295774647887325</c:v>
                </c:pt>
                <c:pt idx="5">
                  <c:v>0.96940726577437863</c:v>
                </c:pt>
                <c:pt idx="6">
                  <c:v>0.96096096096096095</c:v>
                </c:pt>
                <c:pt idx="7">
                  <c:v>0.97288676236044658</c:v>
                </c:pt>
                <c:pt idx="8">
                  <c:v>0.97484276729559749</c:v>
                </c:pt>
                <c:pt idx="9">
                  <c:v>0.9425837320574163</c:v>
                </c:pt>
                <c:pt idx="10">
                  <c:v>0.94877049180327866</c:v>
                </c:pt>
                <c:pt idx="11">
                  <c:v>0.9928057553956835</c:v>
                </c:pt>
                <c:pt idx="12">
                  <c:v>0.9876160990712074</c:v>
                </c:pt>
                <c:pt idx="13">
                  <c:v>0.97499999999999998</c:v>
                </c:pt>
                <c:pt idx="14">
                  <c:v>0.93333333333333335</c:v>
                </c:pt>
                <c:pt idx="15">
                  <c:v>0.93714285714285717</c:v>
                </c:pt>
                <c:pt idx="16">
                  <c:v>0.98064516129032253</c:v>
                </c:pt>
                <c:pt idx="17">
                  <c:v>0.97744360902255634</c:v>
                </c:pt>
                <c:pt idx="18">
                  <c:v>0.97368421052631582</c:v>
                </c:pt>
                <c:pt idx="19">
                  <c:v>0.99242424242424243</c:v>
                </c:pt>
                <c:pt idx="20">
                  <c:v>0.9859154929577465</c:v>
                </c:pt>
                <c:pt idx="21">
                  <c:v>0.91369047619047616</c:v>
                </c:pt>
                <c:pt idx="22">
                  <c:v>0.98181818181818181</c:v>
                </c:pt>
                <c:pt idx="23">
                  <c:v>0.93661971830985913</c:v>
                </c:pt>
                <c:pt idx="24">
                  <c:v>1</c:v>
                </c:pt>
                <c:pt idx="25">
                  <c:v>0.99350649350649356</c:v>
                </c:pt>
                <c:pt idx="26">
                  <c:v>0.93396226415094341</c:v>
                </c:pt>
                <c:pt idx="27">
                  <c:v>0.91935483870967738</c:v>
                </c:pt>
                <c:pt idx="28">
                  <c:v>0.9550561797752809</c:v>
                </c:pt>
                <c:pt idx="29">
                  <c:v>0.96463022508038587</c:v>
                </c:pt>
                <c:pt idx="30">
                  <c:v>0.96137339055793991</c:v>
                </c:pt>
                <c:pt idx="31">
                  <c:v>0.95161290322580649</c:v>
                </c:pt>
                <c:pt idx="32">
                  <c:v>0.98373983739837401</c:v>
                </c:pt>
                <c:pt idx="33">
                  <c:v>0.98657718120805371</c:v>
                </c:pt>
                <c:pt idx="34">
                  <c:v>0.95294117647058818</c:v>
                </c:pt>
                <c:pt idx="35">
                  <c:v>0.97979797979797978</c:v>
                </c:pt>
                <c:pt idx="36">
                  <c:v>0.94871794871794868</c:v>
                </c:pt>
                <c:pt idx="37">
                  <c:v>0.9726027397260274</c:v>
                </c:pt>
                <c:pt idx="38">
                  <c:v>0.875</c:v>
                </c:pt>
                <c:pt idx="39">
                  <c:v>0.9521276595744681</c:v>
                </c:pt>
                <c:pt idx="40">
                  <c:v>0.90476190476190477</c:v>
                </c:pt>
                <c:pt idx="41">
                  <c:v>0.94117647058823528</c:v>
                </c:pt>
                <c:pt idx="42">
                  <c:v>0.98412698412698407</c:v>
                </c:pt>
                <c:pt idx="43">
                  <c:v>0.9375</c:v>
                </c:pt>
                <c:pt idx="44">
                  <c:v>0.9882352941176471</c:v>
                </c:pt>
                <c:pt idx="45">
                  <c:v>0.88535031847133761</c:v>
                </c:pt>
                <c:pt idx="46">
                  <c:v>0.98019801980198018</c:v>
                </c:pt>
                <c:pt idx="47">
                  <c:v>0.9509803921568627</c:v>
                </c:pt>
                <c:pt idx="48">
                  <c:v>1</c:v>
                </c:pt>
                <c:pt idx="49">
                  <c:v>1</c:v>
                </c:pt>
                <c:pt idx="50">
                  <c:v>0.93939393939393945</c:v>
                </c:pt>
                <c:pt idx="51">
                  <c:v>0.98039215686274506</c:v>
                </c:pt>
                <c:pt idx="52">
                  <c:v>1</c:v>
                </c:pt>
                <c:pt idx="53">
                  <c:v>0.9285714285714286</c:v>
                </c:pt>
                <c:pt idx="54">
                  <c:v>0.92941176470588238</c:v>
                </c:pt>
                <c:pt idx="55">
                  <c:v>0.93782383419689119</c:v>
                </c:pt>
                <c:pt idx="56">
                  <c:v>0.93442622950819676</c:v>
                </c:pt>
                <c:pt idx="57">
                  <c:v>0.95192307692307687</c:v>
                </c:pt>
                <c:pt idx="58">
                  <c:v>1</c:v>
                </c:pt>
                <c:pt idx="59">
                  <c:v>0.97058823529411764</c:v>
                </c:pt>
                <c:pt idx="60">
                  <c:v>0.9821428571428571</c:v>
                </c:pt>
                <c:pt idx="61">
                  <c:v>0.92307692307692313</c:v>
                </c:pt>
                <c:pt idx="62">
                  <c:v>0.97674418604651159</c:v>
                </c:pt>
                <c:pt idx="63">
                  <c:v>1</c:v>
                </c:pt>
                <c:pt idx="64">
                  <c:v>1</c:v>
                </c:pt>
                <c:pt idx="65">
                  <c:v>0.98076923076923073</c:v>
                </c:pt>
                <c:pt idx="66">
                  <c:v>0.95348837209302328</c:v>
                </c:pt>
                <c:pt idx="67">
                  <c:v>1</c:v>
                </c:pt>
                <c:pt idx="68">
                  <c:v>1</c:v>
                </c:pt>
                <c:pt idx="69">
                  <c:v>0.9838709677419355</c:v>
                </c:pt>
                <c:pt idx="70">
                  <c:v>0.98360655737704916</c:v>
                </c:pt>
                <c:pt idx="71">
                  <c:v>0.9719101123595506</c:v>
                </c:pt>
                <c:pt idx="72">
                  <c:v>0.96153846153846156</c:v>
                </c:pt>
                <c:pt idx="73">
                  <c:v>0.98974358974358978</c:v>
                </c:pt>
                <c:pt idx="74">
                  <c:v>0.97916666666666663</c:v>
                </c:pt>
                <c:pt idx="75">
                  <c:v>0.94444444444444442</c:v>
                </c:pt>
                <c:pt idx="76">
                  <c:v>0.97435897435897434</c:v>
                </c:pt>
                <c:pt idx="77">
                  <c:v>0.93103448275862066</c:v>
                </c:pt>
                <c:pt idx="78">
                  <c:v>1</c:v>
                </c:pt>
                <c:pt idx="79">
                  <c:v>0.98936170212765961</c:v>
                </c:pt>
                <c:pt idx="80">
                  <c:v>0.96875</c:v>
                </c:pt>
                <c:pt idx="81">
                  <c:v>1</c:v>
                </c:pt>
                <c:pt idx="82">
                  <c:v>0.91666666666666663</c:v>
                </c:pt>
                <c:pt idx="83">
                  <c:v>0.97619047619047616</c:v>
                </c:pt>
                <c:pt idx="84">
                  <c:v>0.95833333333333337</c:v>
                </c:pt>
                <c:pt idx="85">
                  <c:v>0.90909090909090906</c:v>
                </c:pt>
                <c:pt idx="86">
                  <c:v>0.95522388059701491</c:v>
                </c:pt>
                <c:pt idx="87">
                  <c:v>0.94339622641509435</c:v>
                </c:pt>
                <c:pt idx="88">
                  <c:v>1</c:v>
                </c:pt>
                <c:pt idx="89">
                  <c:v>0.9375</c:v>
                </c:pt>
                <c:pt idx="90">
                  <c:v>0.94444444444444442</c:v>
                </c:pt>
                <c:pt idx="91">
                  <c:v>1</c:v>
                </c:pt>
                <c:pt idx="92">
                  <c:v>0.83333333333333337</c:v>
                </c:pt>
                <c:pt idx="93">
                  <c:v>0.94285714285714284</c:v>
                </c:pt>
                <c:pt idx="94">
                  <c:v>0.95121951219512191</c:v>
                </c:pt>
                <c:pt idx="95">
                  <c:v>0.94230769230769229</c:v>
                </c:pt>
                <c:pt idx="96">
                  <c:v>0.98666666666666669</c:v>
                </c:pt>
                <c:pt idx="97">
                  <c:v>0.98936170212765961</c:v>
                </c:pt>
                <c:pt idx="98">
                  <c:v>0.9285714285714286</c:v>
                </c:pt>
                <c:pt idx="99">
                  <c:v>0.84210526315789469</c:v>
                </c:pt>
                <c:pt idx="100">
                  <c:v>1</c:v>
                </c:pt>
                <c:pt idx="101">
                  <c:v>1</c:v>
                </c:pt>
                <c:pt idx="102">
                  <c:v>1.02</c:v>
                </c:pt>
                <c:pt idx="103">
                  <c:v>0.97297297297297303</c:v>
                </c:pt>
                <c:pt idx="104">
                  <c:v>0.9375</c:v>
                </c:pt>
                <c:pt idx="105">
                  <c:v>0.86486486486486491</c:v>
                </c:pt>
                <c:pt idx="106">
                  <c:v>0.86206896551724133</c:v>
                </c:pt>
                <c:pt idx="107">
                  <c:v>0.96330275229357798</c:v>
                </c:pt>
                <c:pt idx="108">
                  <c:v>0</c:v>
                </c:pt>
                <c:pt idx="109">
                  <c:v>0.97058823529411764</c:v>
                </c:pt>
                <c:pt idx="110">
                  <c:v>0.95</c:v>
                </c:pt>
                <c:pt idx="111">
                  <c:v>1</c:v>
                </c:pt>
                <c:pt idx="112">
                  <c:v>0.90909090909090906</c:v>
                </c:pt>
                <c:pt idx="113">
                  <c:v>0.89473684210526316</c:v>
                </c:pt>
                <c:pt idx="114">
                  <c:v>0.9555555555555556</c:v>
                </c:pt>
                <c:pt idx="115">
                  <c:v>0.92307692307692313</c:v>
                </c:pt>
                <c:pt idx="116">
                  <c:v>0.8571428571428571</c:v>
                </c:pt>
                <c:pt idx="117">
                  <c:v>0.9375</c:v>
                </c:pt>
                <c:pt idx="118">
                  <c:v>1</c:v>
                </c:pt>
                <c:pt idx="119">
                  <c:v>1</c:v>
                </c:pt>
                <c:pt idx="120">
                  <c:v>1</c:v>
                </c:pt>
                <c:pt idx="121">
                  <c:v>0.9375</c:v>
                </c:pt>
                <c:pt idx="122">
                  <c:v>0.9642857142857143</c:v>
                </c:pt>
                <c:pt idx="123">
                  <c:v>1</c:v>
                </c:pt>
                <c:pt idx="124">
                  <c:v>0.95161290322580649</c:v>
                </c:pt>
                <c:pt idx="125">
                  <c:v>1</c:v>
                </c:pt>
                <c:pt idx="126">
                  <c:v>0.94444444444444442</c:v>
                </c:pt>
                <c:pt idx="127">
                  <c:v>0.9285714285714286</c:v>
                </c:pt>
                <c:pt idx="128">
                  <c:v>1</c:v>
                </c:pt>
                <c:pt idx="129">
                  <c:v>0.90909090909090906</c:v>
                </c:pt>
                <c:pt idx="130">
                  <c:v>0.7142857142857143</c:v>
                </c:pt>
                <c:pt idx="131">
                  <c:v>1</c:v>
                </c:pt>
                <c:pt idx="132">
                  <c:v>0.88888888888888884</c:v>
                </c:pt>
                <c:pt idx="133">
                  <c:v>1</c:v>
                </c:pt>
                <c:pt idx="134">
                  <c:v>0.94594594594594594</c:v>
                </c:pt>
                <c:pt idx="135">
                  <c:v>0.95</c:v>
                </c:pt>
                <c:pt idx="136">
                  <c:v>1</c:v>
                </c:pt>
                <c:pt idx="137">
                  <c:v>1</c:v>
                </c:pt>
                <c:pt idx="138">
                  <c:v>1</c:v>
                </c:pt>
                <c:pt idx="139">
                  <c:v>1</c:v>
                </c:pt>
                <c:pt idx="140">
                  <c:v>0.94117647058823528</c:v>
                </c:pt>
                <c:pt idx="141">
                  <c:v>1</c:v>
                </c:pt>
                <c:pt idx="142">
                  <c:v>1</c:v>
                </c:pt>
                <c:pt idx="143">
                  <c:v>0.70588235294117652</c:v>
                </c:pt>
                <c:pt idx="144">
                  <c:v>1</c:v>
                </c:pt>
                <c:pt idx="145">
                  <c:v>1</c:v>
                </c:pt>
                <c:pt idx="146">
                  <c:v>1</c:v>
                </c:pt>
                <c:pt idx="147">
                  <c:v>0.875</c:v>
                </c:pt>
                <c:pt idx="148">
                  <c:v>0.95</c:v>
                </c:pt>
                <c:pt idx="149">
                  <c:v>1</c:v>
                </c:pt>
                <c:pt idx="150">
                  <c:v>1</c:v>
                </c:pt>
                <c:pt idx="151">
                  <c:v>0.8</c:v>
                </c:pt>
                <c:pt idx="152">
                  <c:v>1</c:v>
                </c:pt>
                <c:pt idx="153">
                  <c:v>1</c:v>
                </c:pt>
                <c:pt idx="154">
                  <c:v>1</c:v>
                </c:pt>
                <c:pt idx="155">
                  <c:v>1</c:v>
                </c:pt>
                <c:pt idx="156">
                  <c:v>0.75</c:v>
                </c:pt>
                <c:pt idx="157">
                  <c:v>1</c:v>
                </c:pt>
                <c:pt idx="158">
                  <c:v>1</c:v>
                </c:pt>
              </c:numCache>
            </c:numRef>
          </c:val>
          <c:smooth val="0"/>
        </c:ser>
        <c:ser>
          <c:idx val="2"/>
          <c:order val="2"/>
          <c:tx>
            <c:strRef>
              <c:f>'July 2018 G LG runoff data'!$AE$4</c:f>
              <c:strCache>
                <c:ptCount val="1"/>
                <c:pt idx="0">
                  <c:v>Advance in Person</c:v>
                </c:pt>
              </c:strCache>
            </c:strRef>
          </c:tx>
          <c:spPr>
            <a:ln w="28575" cap="rnd">
              <a:solidFill>
                <a:schemeClr val="accent3"/>
              </a:solidFill>
              <a:round/>
            </a:ln>
            <a:effectLst/>
          </c:spPr>
          <c:marker>
            <c:symbol val="none"/>
          </c:marker>
          <c:cat>
            <c:strRef>
              <c:f>'July 2018 G LG runoff data'!$O$5:$O$163</c:f>
              <c:strCache>
                <c:ptCount val="159"/>
                <c:pt idx="0">
                  <c:v>Cobb</c:v>
                </c:pt>
                <c:pt idx="1">
                  <c:v>Gwinnett</c:v>
                </c:pt>
                <c:pt idx="2">
                  <c:v>Fulton</c:v>
                </c:pt>
                <c:pt idx="3">
                  <c:v>Forsyth</c:v>
                </c:pt>
                <c:pt idx="4">
                  <c:v>Cherokee</c:v>
                </c:pt>
                <c:pt idx="5">
                  <c:v>Hall</c:v>
                </c:pt>
                <c:pt idx="6">
                  <c:v>Columbia</c:v>
                </c:pt>
                <c:pt idx="7">
                  <c:v>DeKalb</c:v>
                </c:pt>
                <c:pt idx="8">
                  <c:v>Henry</c:v>
                </c:pt>
                <c:pt idx="9">
                  <c:v>Chatham</c:v>
                </c:pt>
                <c:pt idx="10">
                  <c:v>Paulding</c:v>
                </c:pt>
                <c:pt idx="11">
                  <c:v>Fayette</c:v>
                </c:pt>
                <c:pt idx="12">
                  <c:v>Coweta</c:v>
                </c:pt>
                <c:pt idx="13">
                  <c:v>Walton</c:v>
                </c:pt>
                <c:pt idx="14">
                  <c:v>Bibb</c:v>
                </c:pt>
                <c:pt idx="15">
                  <c:v>Houston</c:v>
                </c:pt>
                <c:pt idx="16">
                  <c:v>Carroll</c:v>
                </c:pt>
                <c:pt idx="17">
                  <c:v>Richmond</c:v>
                </c:pt>
                <c:pt idx="18">
                  <c:v>Bartow</c:v>
                </c:pt>
                <c:pt idx="19">
                  <c:v>Jackson</c:v>
                </c:pt>
                <c:pt idx="20">
                  <c:v>Douglas</c:v>
                </c:pt>
                <c:pt idx="21">
                  <c:v>Muscogee</c:v>
                </c:pt>
                <c:pt idx="22">
                  <c:v>Newton</c:v>
                </c:pt>
                <c:pt idx="23">
                  <c:v>Glynn</c:v>
                </c:pt>
                <c:pt idx="24">
                  <c:v>Floyd</c:v>
                </c:pt>
                <c:pt idx="25">
                  <c:v>Barrow</c:v>
                </c:pt>
                <c:pt idx="26">
                  <c:v>Oconee</c:v>
                </c:pt>
                <c:pt idx="27">
                  <c:v>Spalding</c:v>
                </c:pt>
                <c:pt idx="28">
                  <c:v>Lowndes</c:v>
                </c:pt>
                <c:pt idx="29">
                  <c:v>Habersham</c:v>
                </c:pt>
                <c:pt idx="30">
                  <c:v>Clarke</c:v>
                </c:pt>
                <c:pt idx="31">
                  <c:v>Laurens</c:v>
                </c:pt>
                <c:pt idx="32">
                  <c:v>Bulloch</c:v>
                </c:pt>
                <c:pt idx="33">
                  <c:v>Troup</c:v>
                </c:pt>
                <c:pt idx="34">
                  <c:v>Whitfield</c:v>
                </c:pt>
                <c:pt idx="35">
                  <c:v>Rockdale</c:v>
                </c:pt>
                <c:pt idx="36">
                  <c:v>Gordon</c:v>
                </c:pt>
                <c:pt idx="37">
                  <c:v>Monroe</c:v>
                </c:pt>
                <c:pt idx="38">
                  <c:v>Pickens</c:v>
                </c:pt>
                <c:pt idx="39">
                  <c:v>White</c:v>
                </c:pt>
                <c:pt idx="40">
                  <c:v>Effingham</c:v>
                </c:pt>
                <c:pt idx="41">
                  <c:v>Union</c:v>
                </c:pt>
                <c:pt idx="42">
                  <c:v>Dawson</c:v>
                </c:pt>
                <c:pt idx="43">
                  <c:v>Gilmer</c:v>
                </c:pt>
                <c:pt idx="44">
                  <c:v>Lumpkin</c:v>
                </c:pt>
                <c:pt idx="45">
                  <c:v>Fannin</c:v>
                </c:pt>
                <c:pt idx="46">
                  <c:v>Madison</c:v>
                </c:pt>
                <c:pt idx="47">
                  <c:v>Clayton</c:v>
                </c:pt>
                <c:pt idx="48">
                  <c:v>Colquitt</c:v>
                </c:pt>
                <c:pt idx="49">
                  <c:v>Tift</c:v>
                </c:pt>
                <c:pt idx="50">
                  <c:v>Baldwin</c:v>
                </c:pt>
                <c:pt idx="51">
                  <c:v>Thomas</c:v>
                </c:pt>
                <c:pt idx="52">
                  <c:v>Haralson</c:v>
                </c:pt>
                <c:pt idx="53">
                  <c:v>Putnam</c:v>
                </c:pt>
                <c:pt idx="54">
                  <c:v>Harris</c:v>
                </c:pt>
                <c:pt idx="55">
                  <c:v>Camden</c:v>
                </c:pt>
                <c:pt idx="56">
                  <c:v>Dougherty</c:v>
                </c:pt>
                <c:pt idx="57">
                  <c:v>Jones</c:v>
                </c:pt>
                <c:pt idx="58">
                  <c:v>Morgan</c:v>
                </c:pt>
                <c:pt idx="59">
                  <c:v>Walker</c:v>
                </c:pt>
                <c:pt idx="60">
                  <c:v>Polk</c:v>
                </c:pt>
                <c:pt idx="61">
                  <c:v>Wayne</c:v>
                </c:pt>
                <c:pt idx="62">
                  <c:v>Catoosa</c:v>
                </c:pt>
                <c:pt idx="63">
                  <c:v>Upson</c:v>
                </c:pt>
                <c:pt idx="64">
                  <c:v>Lee</c:v>
                </c:pt>
                <c:pt idx="65">
                  <c:v>Pike</c:v>
                </c:pt>
                <c:pt idx="66">
                  <c:v>Greene</c:v>
                </c:pt>
                <c:pt idx="67">
                  <c:v>Banks</c:v>
                </c:pt>
                <c:pt idx="68">
                  <c:v>Bryan</c:v>
                </c:pt>
                <c:pt idx="69">
                  <c:v>Butts</c:v>
                </c:pt>
                <c:pt idx="70">
                  <c:v>Ware</c:v>
                </c:pt>
                <c:pt idx="71">
                  <c:v>Rabun</c:v>
                </c:pt>
                <c:pt idx="72">
                  <c:v>Stephens</c:v>
                </c:pt>
                <c:pt idx="73">
                  <c:v>McDuffie</c:v>
                </c:pt>
                <c:pt idx="74">
                  <c:v>Toombs</c:v>
                </c:pt>
                <c:pt idx="75">
                  <c:v>Coffee</c:v>
                </c:pt>
                <c:pt idx="76">
                  <c:v>Emanuel</c:v>
                </c:pt>
                <c:pt idx="77">
                  <c:v>Worth</c:v>
                </c:pt>
                <c:pt idx="78">
                  <c:v>Grady</c:v>
                </c:pt>
                <c:pt idx="79">
                  <c:v>Franklin</c:v>
                </c:pt>
                <c:pt idx="80">
                  <c:v>Hart</c:v>
                </c:pt>
                <c:pt idx="81">
                  <c:v>Towns</c:v>
                </c:pt>
                <c:pt idx="82">
                  <c:v>Murray</c:v>
                </c:pt>
                <c:pt idx="83">
                  <c:v>Lamar</c:v>
                </c:pt>
                <c:pt idx="84">
                  <c:v>Meriwether</c:v>
                </c:pt>
                <c:pt idx="85">
                  <c:v>Oglethorpe</c:v>
                </c:pt>
                <c:pt idx="86">
                  <c:v>Pierce</c:v>
                </c:pt>
                <c:pt idx="87">
                  <c:v>Dodge</c:v>
                </c:pt>
                <c:pt idx="88">
                  <c:v>Peach</c:v>
                </c:pt>
                <c:pt idx="89">
                  <c:v>Jasper</c:v>
                </c:pt>
                <c:pt idx="90">
                  <c:v>Decatur</c:v>
                </c:pt>
                <c:pt idx="91">
                  <c:v>Elbert</c:v>
                </c:pt>
                <c:pt idx="92">
                  <c:v>Liberty</c:v>
                </c:pt>
                <c:pt idx="93">
                  <c:v>Sumter</c:v>
                </c:pt>
                <c:pt idx="94">
                  <c:v>Burke</c:v>
                </c:pt>
                <c:pt idx="95">
                  <c:v>Tattnall</c:v>
                </c:pt>
                <c:pt idx="96">
                  <c:v>Berrien</c:v>
                </c:pt>
                <c:pt idx="97">
                  <c:v>Appling</c:v>
                </c:pt>
                <c:pt idx="98">
                  <c:v>Mitchell</c:v>
                </c:pt>
                <c:pt idx="99">
                  <c:v>Bleckley</c:v>
                </c:pt>
                <c:pt idx="100">
                  <c:v>Chattooga</c:v>
                </c:pt>
                <c:pt idx="101">
                  <c:v>Crisp</c:v>
                </c:pt>
                <c:pt idx="102">
                  <c:v>Cook</c:v>
                </c:pt>
                <c:pt idx="103">
                  <c:v>Crawford</c:v>
                </c:pt>
                <c:pt idx="104">
                  <c:v>Lincoln</c:v>
                </c:pt>
                <c:pt idx="105">
                  <c:v>Montgomery</c:v>
                </c:pt>
                <c:pt idx="106">
                  <c:v>Early</c:v>
                </c:pt>
                <c:pt idx="107">
                  <c:v>Heard</c:v>
                </c:pt>
                <c:pt idx="108">
                  <c:v>Dade</c:v>
                </c:pt>
                <c:pt idx="109">
                  <c:v>Jefferson</c:v>
                </c:pt>
                <c:pt idx="110">
                  <c:v>Brantley</c:v>
                </c:pt>
                <c:pt idx="111">
                  <c:v>Ben Hill</c:v>
                </c:pt>
                <c:pt idx="112">
                  <c:v>Washington</c:v>
                </c:pt>
                <c:pt idx="113">
                  <c:v>Brooks</c:v>
                </c:pt>
                <c:pt idx="114">
                  <c:v>McIntosh</c:v>
                </c:pt>
                <c:pt idx="115">
                  <c:v>Screven</c:v>
                </c:pt>
                <c:pt idx="116">
                  <c:v>Johnson</c:v>
                </c:pt>
                <c:pt idx="117">
                  <c:v>Seminole</c:v>
                </c:pt>
                <c:pt idx="118">
                  <c:v>Wilkes</c:v>
                </c:pt>
                <c:pt idx="119">
                  <c:v>Telfair</c:v>
                </c:pt>
                <c:pt idx="120">
                  <c:v>Turner</c:v>
                </c:pt>
                <c:pt idx="121">
                  <c:v>Jeff Davis</c:v>
                </c:pt>
                <c:pt idx="122">
                  <c:v>Bacon</c:v>
                </c:pt>
                <c:pt idx="123">
                  <c:v>Pulaski</c:v>
                </c:pt>
                <c:pt idx="124">
                  <c:v>Wilcox</c:v>
                </c:pt>
                <c:pt idx="125">
                  <c:v>Irwin</c:v>
                </c:pt>
                <c:pt idx="126">
                  <c:v>Evans</c:v>
                </c:pt>
                <c:pt idx="127">
                  <c:v>Twiggs</c:v>
                </c:pt>
                <c:pt idx="128">
                  <c:v>Candler</c:v>
                </c:pt>
                <c:pt idx="129">
                  <c:v>Jenkins</c:v>
                </c:pt>
                <c:pt idx="130">
                  <c:v>Miller</c:v>
                </c:pt>
                <c:pt idx="131">
                  <c:v>Dooly</c:v>
                </c:pt>
                <c:pt idx="132">
                  <c:v>Terrell</c:v>
                </c:pt>
                <c:pt idx="133">
                  <c:v>Wilkinson</c:v>
                </c:pt>
                <c:pt idx="134">
                  <c:v>Lanier</c:v>
                </c:pt>
                <c:pt idx="135">
                  <c:v>Atkinson</c:v>
                </c:pt>
                <c:pt idx="136">
                  <c:v>Taylor</c:v>
                </c:pt>
                <c:pt idx="137">
                  <c:v>Long</c:v>
                </c:pt>
                <c:pt idx="138">
                  <c:v>Treutlen</c:v>
                </c:pt>
                <c:pt idx="139">
                  <c:v>Charlton</c:v>
                </c:pt>
                <c:pt idx="140">
                  <c:v>Warren</c:v>
                </c:pt>
                <c:pt idx="141">
                  <c:v>Randolph</c:v>
                </c:pt>
                <c:pt idx="142">
                  <c:v>Macon</c:v>
                </c:pt>
                <c:pt idx="143">
                  <c:v>Glascock</c:v>
                </c:pt>
                <c:pt idx="144">
                  <c:v>Marion</c:v>
                </c:pt>
                <c:pt idx="145">
                  <c:v>Wheeler</c:v>
                </c:pt>
                <c:pt idx="146">
                  <c:v>Schley</c:v>
                </c:pt>
                <c:pt idx="147">
                  <c:v>Talbot</c:v>
                </c:pt>
                <c:pt idx="148">
                  <c:v>Baker</c:v>
                </c:pt>
                <c:pt idx="149">
                  <c:v>Quitman</c:v>
                </c:pt>
                <c:pt idx="150">
                  <c:v>Echols</c:v>
                </c:pt>
                <c:pt idx="151">
                  <c:v>Clay</c:v>
                </c:pt>
                <c:pt idx="152">
                  <c:v>Hancock</c:v>
                </c:pt>
                <c:pt idx="153">
                  <c:v>Calhoun</c:v>
                </c:pt>
                <c:pt idx="154">
                  <c:v>Chattahoochee</c:v>
                </c:pt>
                <c:pt idx="155">
                  <c:v>Stewart</c:v>
                </c:pt>
                <c:pt idx="156">
                  <c:v>Webster</c:v>
                </c:pt>
                <c:pt idx="157">
                  <c:v>Clinch</c:v>
                </c:pt>
                <c:pt idx="158">
                  <c:v>Taliaferro</c:v>
                </c:pt>
              </c:strCache>
            </c:strRef>
          </c:cat>
          <c:val>
            <c:numRef>
              <c:f>'July 2018 G LG runoff data'!$AE$5:$AE$163</c:f>
              <c:numCache>
                <c:formatCode>0%</c:formatCode>
                <c:ptCount val="159"/>
                <c:pt idx="0">
                  <c:v>0.96077608809648662</c:v>
                </c:pt>
                <c:pt idx="1">
                  <c:v>0.96595640460445753</c:v>
                </c:pt>
                <c:pt idx="2">
                  <c:v>0.93945868945868949</c:v>
                </c:pt>
                <c:pt idx="3">
                  <c:v>0.97484591037814428</c:v>
                </c:pt>
                <c:pt idx="4">
                  <c:v>0.95735812760500161</c:v>
                </c:pt>
                <c:pt idx="5">
                  <c:v>0.94228558289261899</c:v>
                </c:pt>
                <c:pt idx="6">
                  <c:v>0.93276703415868423</c:v>
                </c:pt>
                <c:pt idx="7">
                  <c:v>0.95871559633027525</c:v>
                </c:pt>
                <c:pt idx="8">
                  <c:v>0.94229328003997004</c:v>
                </c:pt>
                <c:pt idx="9">
                  <c:v>0.93766404199475062</c:v>
                </c:pt>
                <c:pt idx="10">
                  <c:v>0.93682553956834536</c:v>
                </c:pt>
                <c:pt idx="11">
                  <c:v>0.96432714617169368</c:v>
                </c:pt>
                <c:pt idx="12">
                  <c:v>0.96936442615454965</c:v>
                </c:pt>
                <c:pt idx="13">
                  <c:v>0.95454545454545459</c:v>
                </c:pt>
                <c:pt idx="14">
                  <c:v>0.95575959933222032</c:v>
                </c:pt>
                <c:pt idx="15">
                  <c:v>0.95263357332322851</c:v>
                </c:pt>
                <c:pt idx="16">
                  <c:v>0.96068548387096775</c:v>
                </c:pt>
                <c:pt idx="17">
                  <c:v>0.97696737044145876</c:v>
                </c:pt>
                <c:pt idx="18">
                  <c:v>0.95643693107932382</c:v>
                </c:pt>
                <c:pt idx="19">
                  <c:v>0.97350343473994116</c:v>
                </c:pt>
                <c:pt idx="20">
                  <c:v>0.96569548872180455</c:v>
                </c:pt>
                <c:pt idx="21">
                  <c:v>0.93677717810331529</c:v>
                </c:pt>
                <c:pt idx="22">
                  <c:v>0.95684803001876173</c:v>
                </c:pt>
                <c:pt idx="23">
                  <c:v>0.90771502399409376</c:v>
                </c:pt>
                <c:pt idx="24">
                  <c:v>0.94516594516594521</c:v>
                </c:pt>
                <c:pt idx="25">
                  <c:v>0.97320061255742729</c:v>
                </c:pt>
                <c:pt idx="26">
                  <c:v>0.91575274177467603</c:v>
                </c:pt>
                <c:pt idx="27">
                  <c:v>0.96372430471584036</c:v>
                </c:pt>
                <c:pt idx="28">
                  <c:v>0.94825511432009624</c:v>
                </c:pt>
                <c:pt idx="29">
                  <c:v>0.95871782418649831</c:v>
                </c:pt>
                <c:pt idx="30">
                  <c:v>0.92691951896392233</c:v>
                </c:pt>
                <c:pt idx="31">
                  <c:v>0.95183776932826358</c:v>
                </c:pt>
                <c:pt idx="32">
                  <c:v>0.93998153277931673</c:v>
                </c:pt>
                <c:pt idx="33">
                  <c:v>0.96676163342830013</c:v>
                </c:pt>
                <c:pt idx="34">
                  <c:v>0.93676470588235294</c:v>
                </c:pt>
                <c:pt idx="35">
                  <c:v>0.96132286995515692</c:v>
                </c:pt>
                <c:pt idx="36">
                  <c:v>0.94460929772502478</c:v>
                </c:pt>
                <c:pt idx="37">
                  <c:v>0.93523600439077936</c:v>
                </c:pt>
                <c:pt idx="38">
                  <c:v>0.94696321642429426</c:v>
                </c:pt>
                <c:pt idx="39">
                  <c:v>0.93963963963963959</c:v>
                </c:pt>
                <c:pt idx="40">
                  <c:v>0.97171381031613979</c:v>
                </c:pt>
                <c:pt idx="41">
                  <c:v>0.9573283858998145</c:v>
                </c:pt>
                <c:pt idx="42">
                  <c:v>0.95867026055705296</c:v>
                </c:pt>
                <c:pt idx="43">
                  <c:v>0.95420660276890312</c:v>
                </c:pt>
                <c:pt idx="44">
                  <c:v>0.95472918350848823</c:v>
                </c:pt>
                <c:pt idx="45">
                  <c:v>0.91582799634034762</c:v>
                </c:pt>
                <c:pt idx="46">
                  <c:v>0.95945945945945943</c:v>
                </c:pt>
                <c:pt idx="47">
                  <c:v>0.96979865771812079</c:v>
                </c:pt>
                <c:pt idx="48">
                  <c:v>0.96974522292993626</c:v>
                </c:pt>
                <c:pt idx="49">
                  <c:v>0.95323383084577118</c:v>
                </c:pt>
                <c:pt idx="50">
                  <c:v>0.94145758661887691</c:v>
                </c:pt>
                <c:pt idx="51">
                  <c:v>0.9466292134831461</c:v>
                </c:pt>
                <c:pt idx="52">
                  <c:v>0.96707818930041156</c:v>
                </c:pt>
                <c:pt idx="53">
                  <c:v>0.95994659546061412</c:v>
                </c:pt>
                <c:pt idx="54">
                  <c:v>0.95462478184991273</c:v>
                </c:pt>
                <c:pt idx="55">
                  <c:v>0.95758564437194127</c:v>
                </c:pt>
                <c:pt idx="56">
                  <c:v>0.97109826589595372</c:v>
                </c:pt>
                <c:pt idx="57">
                  <c:v>0.96422764227642277</c:v>
                </c:pt>
                <c:pt idx="58">
                  <c:v>0.9363762102351314</c:v>
                </c:pt>
                <c:pt idx="59">
                  <c:v>0.953125</c:v>
                </c:pt>
                <c:pt idx="60">
                  <c:v>0.95970149253731341</c:v>
                </c:pt>
                <c:pt idx="61">
                  <c:v>0.96126760563380287</c:v>
                </c:pt>
                <c:pt idx="62">
                  <c:v>0.9428238039673279</c:v>
                </c:pt>
                <c:pt idx="63">
                  <c:v>0.97869674185463662</c:v>
                </c:pt>
                <c:pt idx="64">
                  <c:v>0.96175908221797324</c:v>
                </c:pt>
                <c:pt idx="65">
                  <c:v>0.97619047619047616</c:v>
                </c:pt>
                <c:pt idx="66">
                  <c:v>0.94617224880382778</c:v>
                </c:pt>
                <c:pt idx="67">
                  <c:v>0.98159509202453987</c:v>
                </c:pt>
                <c:pt idx="68">
                  <c:v>0.91827637444279342</c:v>
                </c:pt>
                <c:pt idx="69">
                  <c:v>0.96020321761219307</c:v>
                </c:pt>
                <c:pt idx="70">
                  <c:v>0.97354497354497349</c:v>
                </c:pt>
                <c:pt idx="71">
                  <c:v>0.95620437956204385</c:v>
                </c:pt>
                <c:pt idx="72">
                  <c:v>0.92660550458715596</c:v>
                </c:pt>
                <c:pt idx="73">
                  <c:v>0.9754464285714286</c:v>
                </c:pt>
                <c:pt idx="74">
                  <c:v>0.95870736086175945</c:v>
                </c:pt>
                <c:pt idx="75">
                  <c:v>0.95410292072322667</c:v>
                </c:pt>
                <c:pt idx="76">
                  <c:v>0.9296875</c:v>
                </c:pt>
                <c:pt idx="77">
                  <c:v>0.94293478260869568</c:v>
                </c:pt>
                <c:pt idx="78">
                  <c:v>0.96035242290748901</c:v>
                </c:pt>
                <c:pt idx="79">
                  <c:v>0.97122302158273377</c:v>
                </c:pt>
                <c:pt idx="80">
                  <c:v>0.96387832699619769</c:v>
                </c:pt>
                <c:pt idx="81">
                  <c:v>0.95839524517087671</c:v>
                </c:pt>
                <c:pt idx="82">
                  <c:v>0.94084507042253518</c:v>
                </c:pt>
                <c:pt idx="83">
                  <c:v>0.96470588235294119</c:v>
                </c:pt>
                <c:pt idx="84">
                  <c:v>0.95283018867924529</c:v>
                </c:pt>
                <c:pt idx="85">
                  <c:v>0.9507575757575758</c:v>
                </c:pt>
                <c:pt idx="86">
                  <c:v>0.96068376068376071</c:v>
                </c:pt>
                <c:pt idx="87">
                  <c:v>0.93403693931398413</c:v>
                </c:pt>
                <c:pt idx="88">
                  <c:v>0.95511221945137159</c:v>
                </c:pt>
                <c:pt idx="89">
                  <c:v>0.95761078998073212</c:v>
                </c:pt>
                <c:pt idx="90">
                  <c:v>0.8954423592493298</c:v>
                </c:pt>
                <c:pt idx="91">
                  <c:v>0.95791583166332661</c:v>
                </c:pt>
                <c:pt idx="92">
                  <c:v>0.9346733668341709</c:v>
                </c:pt>
                <c:pt idx="93">
                  <c:v>0.95465994962216627</c:v>
                </c:pt>
                <c:pt idx="94">
                  <c:v>0.98023715415019763</c:v>
                </c:pt>
                <c:pt idx="95">
                  <c:v>0.93055555555555558</c:v>
                </c:pt>
                <c:pt idx="96">
                  <c:v>0.96122448979591835</c:v>
                </c:pt>
                <c:pt idx="97">
                  <c:v>0.9807162534435262</c:v>
                </c:pt>
                <c:pt idx="98">
                  <c:v>0.94910179640718562</c:v>
                </c:pt>
                <c:pt idx="99">
                  <c:v>0.92241379310344829</c:v>
                </c:pt>
                <c:pt idx="100">
                  <c:v>0.97785977859778594</c:v>
                </c:pt>
                <c:pt idx="101">
                  <c:v>0.96382428940568476</c:v>
                </c:pt>
                <c:pt idx="102">
                  <c:v>0.99122807017543857</c:v>
                </c:pt>
                <c:pt idx="103">
                  <c:v>0.93413173652694614</c:v>
                </c:pt>
                <c:pt idx="104">
                  <c:v>0.95522388059701491</c:v>
                </c:pt>
                <c:pt idx="105">
                  <c:v>0.90252707581227432</c:v>
                </c:pt>
                <c:pt idx="106">
                  <c:v>0.9349112426035503</c:v>
                </c:pt>
                <c:pt idx="107">
                  <c:v>0.98453608247422686</c:v>
                </c:pt>
                <c:pt idx="108">
                  <c:v>0.87608069164265134</c:v>
                </c:pt>
                <c:pt idx="109">
                  <c:v>0.97687861271676302</c:v>
                </c:pt>
                <c:pt idx="110">
                  <c:v>0.95774647887323938</c:v>
                </c:pt>
                <c:pt idx="111">
                  <c:v>0.94884910485933505</c:v>
                </c:pt>
                <c:pt idx="112">
                  <c:v>0.9211822660098522</c:v>
                </c:pt>
                <c:pt idx="113">
                  <c:v>0.96499999999999997</c:v>
                </c:pt>
                <c:pt idx="114">
                  <c:v>0.96491228070175439</c:v>
                </c:pt>
                <c:pt idx="115">
                  <c:v>0.94466403162055335</c:v>
                </c:pt>
                <c:pt idx="116">
                  <c:v>0.9269406392694064</c:v>
                </c:pt>
                <c:pt idx="117">
                  <c:v>0.88848920863309355</c:v>
                </c:pt>
                <c:pt idx="118">
                  <c:v>0.93562231759656656</c:v>
                </c:pt>
                <c:pt idx="119">
                  <c:v>0.90243902439024393</c:v>
                </c:pt>
                <c:pt idx="120">
                  <c:v>0.96062992125984248</c:v>
                </c:pt>
                <c:pt idx="121">
                  <c:v>0.94545454545454544</c:v>
                </c:pt>
                <c:pt idx="122">
                  <c:v>0.93175853018372701</c:v>
                </c:pt>
                <c:pt idx="123">
                  <c:v>0.92941176470588238</c:v>
                </c:pt>
                <c:pt idx="124">
                  <c:v>0.99159663865546221</c:v>
                </c:pt>
                <c:pt idx="125">
                  <c:v>0.97560975609756095</c:v>
                </c:pt>
                <c:pt idx="126">
                  <c:v>0.95379537953795379</c:v>
                </c:pt>
                <c:pt idx="127">
                  <c:v>0.95918367346938771</c:v>
                </c:pt>
                <c:pt idx="128">
                  <c:v>0.95348837209302328</c:v>
                </c:pt>
                <c:pt idx="129">
                  <c:v>0.9426751592356688</c:v>
                </c:pt>
                <c:pt idx="130">
                  <c:v>0.84300341296928327</c:v>
                </c:pt>
                <c:pt idx="131">
                  <c:v>0.88435374149659862</c:v>
                </c:pt>
                <c:pt idx="132">
                  <c:v>0.93600000000000005</c:v>
                </c:pt>
                <c:pt idx="133">
                  <c:v>0.94339622641509435</c:v>
                </c:pt>
                <c:pt idx="134">
                  <c:v>0.89215686274509809</c:v>
                </c:pt>
                <c:pt idx="135">
                  <c:v>0.8774193548387097</c:v>
                </c:pt>
                <c:pt idx="136">
                  <c:v>0.96354166666666663</c:v>
                </c:pt>
                <c:pt idx="137">
                  <c:v>0.9375</c:v>
                </c:pt>
                <c:pt idx="138">
                  <c:v>0.89393939393939392</c:v>
                </c:pt>
                <c:pt idx="139">
                  <c:v>0.91200000000000003</c:v>
                </c:pt>
                <c:pt idx="140">
                  <c:v>0.98076923076923073</c:v>
                </c:pt>
                <c:pt idx="141">
                  <c:v>0.91240875912408759</c:v>
                </c:pt>
                <c:pt idx="142">
                  <c:v>0.9375</c:v>
                </c:pt>
                <c:pt idx="143">
                  <c:v>0.94339622641509435</c:v>
                </c:pt>
                <c:pt idx="144">
                  <c:v>0.92592592592592593</c:v>
                </c:pt>
                <c:pt idx="145">
                  <c:v>0.98571428571428577</c:v>
                </c:pt>
                <c:pt idx="146">
                  <c:v>0.92307692307692313</c:v>
                </c:pt>
                <c:pt idx="147">
                  <c:v>0.96969696969696972</c:v>
                </c:pt>
                <c:pt idx="148">
                  <c:v>0.89230769230769236</c:v>
                </c:pt>
                <c:pt idx="149">
                  <c:v>0.88372093023255816</c:v>
                </c:pt>
                <c:pt idx="150">
                  <c:v>0.95327102803738317</c:v>
                </c:pt>
                <c:pt idx="151">
                  <c:v>0.93388429752066116</c:v>
                </c:pt>
                <c:pt idx="152">
                  <c:v>0.96153846153846156</c:v>
                </c:pt>
                <c:pt idx="153">
                  <c:v>0.89189189189189189</c:v>
                </c:pt>
                <c:pt idx="154">
                  <c:v>0.74603174603174605</c:v>
                </c:pt>
                <c:pt idx="155">
                  <c:v>0.921875</c:v>
                </c:pt>
                <c:pt idx="156">
                  <c:v>0.90909090909090906</c:v>
                </c:pt>
                <c:pt idx="157">
                  <c:v>0.9726027397260274</c:v>
                </c:pt>
                <c:pt idx="158">
                  <c:v>1</c:v>
                </c:pt>
              </c:numCache>
            </c:numRef>
          </c:val>
          <c:smooth val="0"/>
        </c:ser>
        <c:ser>
          <c:idx val="4"/>
          <c:order val="4"/>
          <c:tx>
            <c:strRef>
              <c:f>'July 2018 G LG runoff data'!$AG$4</c:f>
              <c:strCache>
                <c:ptCount val="1"/>
                <c:pt idx="0">
                  <c:v>Total Votes</c:v>
                </c:pt>
              </c:strCache>
            </c:strRef>
          </c:tx>
          <c:spPr>
            <a:ln w="28575" cap="rnd">
              <a:solidFill>
                <a:schemeClr val="accent5"/>
              </a:solidFill>
              <a:round/>
            </a:ln>
            <a:effectLst/>
          </c:spPr>
          <c:marker>
            <c:symbol val="none"/>
          </c:marker>
          <c:cat>
            <c:strRef>
              <c:f>'July 2018 G LG runoff data'!$O$5:$O$163</c:f>
              <c:strCache>
                <c:ptCount val="159"/>
                <c:pt idx="0">
                  <c:v>Cobb</c:v>
                </c:pt>
                <c:pt idx="1">
                  <c:v>Gwinnett</c:v>
                </c:pt>
                <c:pt idx="2">
                  <c:v>Fulton</c:v>
                </c:pt>
                <c:pt idx="3">
                  <c:v>Forsyth</c:v>
                </c:pt>
                <c:pt idx="4">
                  <c:v>Cherokee</c:v>
                </c:pt>
                <c:pt idx="5">
                  <c:v>Hall</c:v>
                </c:pt>
                <c:pt idx="6">
                  <c:v>Columbia</c:v>
                </c:pt>
                <c:pt idx="7">
                  <c:v>DeKalb</c:v>
                </c:pt>
                <c:pt idx="8">
                  <c:v>Henry</c:v>
                </c:pt>
                <c:pt idx="9">
                  <c:v>Chatham</c:v>
                </c:pt>
                <c:pt idx="10">
                  <c:v>Paulding</c:v>
                </c:pt>
                <c:pt idx="11">
                  <c:v>Fayette</c:v>
                </c:pt>
                <c:pt idx="12">
                  <c:v>Coweta</c:v>
                </c:pt>
                <c:pt idx="13">
                  <c:v>Walton</c:v>
                </c:pt>
                <c:pt idx="14">
                  <c:v>Bibb</c:v>
                </c:pt>
                <c:pt idx="15">
                  <c:v>Houston</c:v>
                </c:pt>
                <c:pt idx="16">
                  <c:v>Carroll</c:v>
                </c:pt>
                <c:pt idx="17">
                  <c:v>Richmond</c:v>
                </c:pt>
                <c:pt idx="18">
                  <c:v>Bartow</c:v>
                </c:pt>
                <c:pt idx="19">
                  <c:v>Jackson</c:v>
                </c:pt>
                <c:pt idx="20">
                  <c:v>Douglas</c:v>
                </c:pt>
                <c:pt idx="21">
                  <c:v>Muscogee</c:v>
                </c:pt>
                <c:pt idx="22">
                  <c:v>Newton</c:v>
                </c:pt>
                <c:pt idx="23">
                  <c:v>Glynn</c:v>
                </c:pt>
                <c:pt idx="24">
                  <c:v>Floyd</c:v>
                </c:pt>
                <c:pt idx="25">
                  <c:v>Barrow</c:v>
                </c:pt>
                <c:pt idx="26">
                  <c:v>Oconee</c:v>
                </c:pt>
                <c:pt idx="27">
                  <c:v>Spalding</c:v>
                </c:pt>
                <c:pt idx="28">
                  <c:v>Lowndes</c:v>
                </c:pt>
                <c:pt idx="29">
                  <c:v>Habersham</c:v>
                </c:pt>
                <c:pt idx="30">
                  <c:v>Clarke</c:v>
                </c:pt>
                <c:pt idx="31">
                  <c:v>Laurens</c:v>
                </c:pt>
                <c:pt idx="32">
                  <c:v>Bulloch</c:v>
                </c:pt>
                <c:pt idx="33">
                  <c:v>Troup</c:v>
                </c:pt>
                <c:pt idx="34">
                  <c:v>Whitfield</c:v>
                </c:pt>
                <c:pt idx="35">
                  <c:v>Rockdale</c:v>
                </c:pt>
                <c:pt idx="36">
                  <c:v>Gordon</c:v>
                </c:pt>
                <c:pt idx="37">
                  <c:v>Monroe</c:v>
                </c:pt>
                <c:pt idx="38">
                  <c:v>Pickens</c:v>
                </c:pt>
                <c:pt idx="39">
                  <c:v>White</c:v>
                </c:pt>
                <c:pt idx="40">
                  <c:v>Effingham</c:v>
                </c:pt>
                <c:pt idx="41">
                  <c:v>Union</c:v>
                </c:pt>
                <c:pt idx="42">
                  <c:v>Dawson</c:v>
                </c:pt>
                <c:pt idx="43">
                  <c:v>Gilmer</c:v>
                </c:pt>
                <c:pt idx="44">
                  <c:v>Lumpkin</c:v>
                </c:pt>
                <c:pt idx="45">
                  <c:v>Fannin</c:v>
                </c:pt>
                <c:pt idx="46">
                  <c:v>Madison</c:v>
                </c:pt>
                <c:pt idx="47">
                  <c:v>Clayton</c:v>
                </c:pt>
                <c:pt idx="48">
                  <c:v>Colquitt</c:v>
                </c:pt>
                <c:pt idx="49">
                  <c:v>Tift</c:v>
                </c:pt>
                <c:pt idx="50">
                  <c:v>Baldwin</c:v>
                </c:pt>
                <c:pt idx="51">
                  <c:v>Thomas</c:v>
                </c:pt>
                <c:pt idx="52">
                  <c:v>Haralson</c:v>
                </c:pt>
                <c:pt idx="53">
                  <c:v>Putnam</c:v>
                </c:pt>
                <c:pt idx="54">
                  <c:v>Harris</c:v>
                </c:pt>
                <c:pt idx="55">
                  <c:v>Camden</c:v>
                </c:pt>
                <c:pt idx="56">
                  <c:v>Dougherty</c:v>
                </c:pt>
                <c:pt idx="57">
                  <c:v>Jones</c:v>
                </c:pt>
                <c:pt idx="58">
                  <c:v>Morgan</c:v>
                </c:pt>
                <c:pt idx="59">
                  <c:v>Walker</c:v>
                </c:pt>
                <c:pt idx="60">
                  <c:v>Polk</c:v>
                </c:pt>
                <c:pt idx="61">
                  <c:v>Wayne</c:v>
                </c:pt>
                <c:pt idx="62">
                  <c:v>Catoosa</c:v>
                </c:pt>
                <c:pt idx="63">
                  <c:v>Upson</c:v>
                </c:pt>
                <c:pt idx="64">
                  <c:v>Lee</c:v>
                </c:pt>
                <c:pt idx="65">
                  <c:v>Pike</c:v>
                </c:pt>
                <c:pt idx="66">
                  <c:v>Greene</c:v>
                </c:pt>
                <c:pt idx="67">
                  <c:v>Banks</c:v>
                </c:pt>
                <c:pt idx="68">
                  <c:v>Bryan</c:v>
                </c:pt>
                <c:pt idx="69">
                  <c:v>Butts</c:v>
                </c:pt>
                <c:pt idx="70">
                  <c:v>Ware</c:v>
                </c:pt>
                <c:pt idx="71">
                  <c:v>Rabun</c:v>
                </c:pt>
                <c:pt idx="72">
                  <c:v>Stephens</c:v>
                </c:pt>
                <c:pt idx="73">
                  <c:v>McDuffie</c:v>
                </c:pt>
                <c:pt idx="74">
                  <c:v>Toombs</c:v>
                </c:pt>
                <c:pt idx="75">
                  <c:v>Coffee</c:v>
                </c:pt>
                <c:pt idx="76">
                  <c:v>Emanuel</c:v>
                </c:pt>
                <c:pt idx="77">
                  <c:v>Worth</c:v>
                </c:pt>
                <c:pt idx="78">
                  <c:v>Grady</c:v>
                </c:pt>
                <c:pt idx="79">
                  <c:v>Franklin</c:v>
                </c:pt>
                <c:pt idx="80">
                  <c:v>Hart</c:v>
                </c:pt>
                <c:pt idx="81">
                  <c:v>Towns</c:v>
                </c:pt>
                <c:pt idx="82">
                  <c:v>Murray</c:v>
                </c:pt>
                <c:pt idx="83">
                  <c:v>Lamar</c:v>
                </c:pt>
                <c:pt idx="84">
                  <c:v>Meriwether</c:v>
                </c:pt>
                <c:pt idx="85">
                  <c:v>Oglethorpe</c:v>
                </c:pt>
                <c:pt idx="86">
                  <c:v>Pierce</c:v>
                </c:pt>
                <c:pt idx="87">
                  <c:v>Dodge</c:v>
                </c:pt>
                <c:pt idx="88">
                  <c:v>Peach</c:v>
                </c:pt>
                <c:pt idx="89">
                  <c:v>Jasper</c:v>
                </c:pt>
                <c:pt idx="90">
                  <c:v>Decatur</c:v>
                </c:pt>
                <c:pt idx="91">
                  <c:v>Elbert</c:v>
                </c:pt>
                <c:pt idx="92">
                  <c:v>Liberty</c:v>
                </c:pt>
                <c:pt idx="93">
                  <c:v>Sumter</c:v>
                </c:pt>
                <c:pt idx="94">
                  <c:v>Burke</c:v>
                </c:pt>
                <c:pt idx="95">
                  <c:v>Tattnall</c:v>
                </c:pt>
                <c:pt idx="96">
                  <c:v>Berrien</c:v>
                </c:pt>
                <c:pt idx="97">
                  <c:v>Appling</c:v>
                </c:pt>
                <c:pt idx="98">
                  <c:v>Mitchell</c:v>
                </c:pt>
                <c:pt idx="99">
                  <c:v>Bleckley</c:v>
                </c:pt>
                <c:pt idx="100">
                  <c:v>Chattooga</c:v>
                </c:pt>
                <c:pt idx="101">
                  <c:v>Crisp</c:v>
                </c:pt>
                <c:pt idx="102">
                  <c:v>Cook</c:v>
                </c:pt>
                <c:pt idx="103">
                  <c:v>Crawford</c:v>
                </c:pt>
                <c:pt idx="104">
                  <c:v>Lincoln</c:v>
                </c:pt>
                <c:pt idx="105">
                  <c:v>Montgomery</c:v>
                </c:pt>
                <c:pt idx="106">
                  <c:v>Early</c:v>
                </c:pt>
                <c:pt idx="107">
                  <c:v>Heard</c:v>
                </c:pt>
                <c:pt idx="108">
                  <c:v>Dade</c:v>
                </c:pt>
                <c:pt idx="109">
                  <c:v>Jefferson</c:v>
                </c:pt>
                <c:pt idx="110">
                  <c:v>Brantley</c:v>
                </c:pt>
                <c:pt idx="111">
                  <c:v>Ben Hill</c:v>
                </c:pt>
                <c:pt idx="112">
                  <c:v>Washington</c:v>
                </c:pt>
                <c:pt idx="113">
                  <c:v>Brooks</c:v>
                </c:pt>
                <c:pt idx="114">
                  <c:v>McIntosh</c:v>
                </c:pt>
                <c:pt idx="115">
                  <c:v>Screven</c:v>
                </c:pt>
                <c:pt idx="116">
                  <c:v>Johnson</c:v>
                </c:pt>
                <c:pt idx="117">
                  <c:v>Seminole</c:v>
                </c:pt>
                <c:pt idx="118">
                  <c:v>Wilkes</c:v>
                </c:pt>
                <c:pt idx="119">
                  <c:v>Telfair</c:v>
                </c:pt>
                <c:pt idx="120">
                  <c:v>Turner</c:v>
                </c:pt>
                <c:pt idx="121">
                  <c:v>Jeff Davis</c:v>
                </c:pt>
                <c:pt idx="122">
                  <c:v>Bacon</c:v>
                </c:pt>
                <c:pt idx="123">
                  <c:v>Pulaski</c:v>
                </c:pt>
                <c:pt idx="124">
                  <c:v>Wilcox</c:v>
                </c:pt>
                <c:pt idx="125">
                  <c:v>Irwin</c:v>
                </c:pt>
                <c:pt idx="126">
                  <c:v>Evans</c:v>
                </c:pt>
                <c:pt idx="127">
                  <c:v>Twiggs</c:v>
                </c:pt>
                <c:pt idx="128">
                  <c:v>Candler</c:v>
                </c:pt>
                <c:pt idx="129">
                  <c:v>Jenkins</c:v>
                </c:pt>
                <c:pt idx="130">
                  <c:v>Miller</c:v>
                </c:pt>
                <c:pt idx="131">
                  <c:v>Dooly</c:v>
                </c:pt>
                <c:pt idx="132">
                  <c:v>Terrell</c:v>
                </c:pt>
                <c:pt idx="133">
                  <c:v>Wilkinson</c:v>
                </c:pt>
                <c:pt idx="134">
                  <c:v>Lanier</c:v>
                </c:pt>
                <c:pt idx="135">
                  <c:v>Atkinson</c:v>
                </c:pt>
                <c:pt idx="136">
                  <c:v>Taylor</c:v>
                </c:pt>
                <c:pt idx="137">
                  <c:v>Long</c:v>
                </c:pt>
                <c:pt idx="138">
                  <c:v>Treutlen</c:v>
                </c:pt>
                <c:pt idx="139">
                  <c:v>Charlton</c:v>
                </c:pt>
                <c:pt idx="140">
                  <c:v>Warren</c:v>
                </c:pt>
                <c:pt idx="141">
                  <c:v>Randolph</c:v>
                </c:pt>
                <c:pt idx="142">
                  <c:v>Macon</c:v>
                </c:pt>
                <c:pt idx="143">
                  <c:v>Glascock</c:v>
                </c:pt>
                <c:pt idx="144">
                  <c:v>Marion</c:v>
                </c:pt>
                <c:pt idx="145">
                  <c:v>Wheeler</c:v>
                </c:pt>
                <c:pt idx="146">
                  <c:v>Schley</c:v>
                </c:pt>
                <c:pt idx="147">
                  <c:v>Talbot</c:v>
                </c:pt>
                <c:pt idx="148">
                  <c:v>Baker</c:v>
                </c:pt>
                <c:pt idx="149">
                  <c:v>Quitman</c:v>
                </c:pt>
                <c:pt idx="150">
                  <c:v>Echols</c:v>
                </c:pt>
                <c:pt idx="151">
                  <c:v>Clay</c:v>
                </c:pt>
                <c:pt idx="152">
                  <c:v>Hancock</c:v>
                </c:pt>
                <c:pt idx="153">
                  <c:v>Calhoun</c:v>
                </c:pt>
                <c:pt idx="154">
                  <c:v>Chattahoochee</c:v>
                </c:pt>
                <c:pt idx="155">
                  <c:v>Stewart</c:v>
                </c:pt>
                <c:pt idx="156">
                  <c:v>Webster</c:v>
                </c:pt>
                <c:pt idx="157">
                  <c:v>Clinch</c:v>
                </c:pt>
                <c:pt idx="158">
                  <c:v>Taliaferro</c:v>
                </c:pt>
              </c:strCache>
            </c:strRef>
          </c:cat>
          <c:val>
            <c:numRef>
              <c:f>'July 2018 G LG runoff data'!$AG$5:$AG$163</c:f>
              <c:numCache>
                <c:formatCode>0%</c:formatCode>
                <c:ptCount val="159"/>
                <c:pt idx="0">
                  <c:v>0.95204635855190101</c:v>
                </c:pt>
                <c:pt idx="1">
                  <c:v>0.96063206985512994</c:v>
                </c:pt>
                <c:pt idx="2">
                  <c:v>0.93098828425643509</c:v>
                </c:pt>
                <c:pt idx="3">
                  <c:v>0.97103979460847245</c:v>
                </c:pt>
                <c:pt idx="4">
                  <c:v>0.95941102392715294</c:v>
                </c:pt>
                <c:pt idx="5">
                  <c:v>0.95000796897412743</c:v>
                </c:pt>
                <c:pt idx="6">
                  <c:v>0.94533161622665807</c:v>
                </c:pt>
                <c:pt idx="7">
                  <c:v>0.93696205600678872</c:v>
                </c:pt>
                <c:pt idx="8">
                  <c:v>0.95299583247933317</c:v>
                </c:pt>
                <c:pt idx="9">
                  <c:v>0.94099924679889535</c:v>
                </c:pt>
                <c:pt idx="10">
                  <c:v>0.94016670793100598</c:v>
                </c:pt>
                <c:pt idx="11">
                  <c:v>0.96186835726272613</c:v>
                </c:pt>
                <c:pt idx="12">
                  <c:v>0.96137339055793991</c:v>
                </c:pt>
                <c:pt idx="13">
                  <c:v>0.95703204735660341</c:v>
                </c:pt>
                <c:pt idx="14">
                  <c:v>0.94496818288946505</c:v>
                </c:pt>
                <c:pt idx="15">
                  <c:v>0.95275218521143401</c:v>
                </c:pt>
                <c:pt idx="16">
                  <c:v>0.9639115250291036</c:v>
                </c:pt>
                <c:pt idx="17">
                  <c:v>0.97157344806392132</c:v>
                </c:pt>
                <c:pt idx="18">
                  <c:v>0.95735607675906187</c:v>
                </c:pt>
                <c:pt idx="19">
                  <c:v>0.96370442708333337</c:v>
                </c:pt>
                <c:pt idx="20">
                  <c:v>0.96518404907975464</c:v>
                </c:pt>
                <c:pt idx="21">
                  <c:v>0.94273927392739276</c:v>
                </c:pt>
                <c:pt idx="22">
                  <c:v>0.95824311784720073</c:v>
                </c:pt>
                <c:pt idx="23">
                  <c:v>0.91013472137170848</c:v>
                </c:pt>
                <c:pt idx="24">
                  <c:v>0.95353025936599423</c:v>
                </c:pt>
                <c:pt idx="25">
                  <c:v>0.96281800391389427</c:v>
                </c:pt>
                <c:pt idx="26">
                  <c:v>0.91863332159210986</c:v>
                </c:pt>
                <c:pt idx="27">
                  <c:v>0.95716835217132656</c:v>
                </c:pt>
                <c:pt idx="28">
                  <c:v>0.95175855513307983</c:v>
                </c:pt>
                <c:pt idx="29">
                  <c:v>0.95792605184870383</c:v>
                </c:pt>
                <c:pt idx="30">
                  <c:v>0.92545742037497181</c:v>
                </c:pt>
                <c:pt idx="31">
                  <c:v>0.95188627665390924</c:v>
                </c:pt>
                <c:pt idx="32">
                  <c:v>0.94739556472408459</c:v>
                </c:pt>
                <c:pt idx="33">
                  <c:v>0.969735829699923</c:v>
                </c:pt>
                <c:pt idx="34">
                  <c:v>0.94762968478530651</c:v>
                </c:pt>
                <c:pt idx="35">
                  <c:v>0.96158243768579921</c:v>
                </c:pt>
                <c:pt idx="36">
                  <c:v>0.95106861642294716</c:v>
                </c:pt>
                <c:pt idx="37">
                  <c:v>0.94195402298850572</c:v>
                </c:pt>
                <c:pt idx="38">
                  <c:v>0.94358701436934544</c:v>
                </c:pt>
                <c:pt idx="39">
                  <c:v>0.94647960509223172</c:v>
                </c:pt>
                <c:pt idx="40">
                  <c:v>0.95440385160011332</c:v>
                </c:pt>
                <c:pt idx="41">
                  <c:v>0.95572755417956656</c:v>
                </c:pt>
                <c:pt idx="42">
                  <c:v>0.95287617809554759</c:v>
                </c:pt>
                <c:pt idx="43">
                  <c:v>0.95435816164817755</c:v>
                </c:pt>
                <c:pt idx="44">
                  <c:v>0.94597950946910903</c:v>
                </c:pt>
                <c:pt idx="45">
                  <c:v>0.92537313432835822</c:v>
                </c:pt>
                <c:pt idx="46">
                  <c:v>0.9512640877246421</c:v>
                </c:pt>
                <c:pt idx="47">
                  <c:v>0.96341463414634143</c:v>
                </c:pt>
                <c:pt idx="48">
                  <c:v>0.96050132928218757</c:v>
                </c:pt>
                <c:pt idx="49">
                  <c:v>0.953307392996109</c:v>
                </c:pt>
                <c:pt idx="50">
                  <c:v>0.9455445544554455</c:v>
                </c:pt>
                <c:pt idx="51">
                  <c:v>0.9409127954360228</c:v>
                </c:pt>
                <c:pt idx="52">
                  <c:v>0.9570086705202312</c:v>
                </c:pt>
                <c:pt idx="53">
                  <c:v>0.96103379721669979</c:v>
                </c:pt>
                <c:pt idx="54">
                  <c:v>0.95863166268894195</c:v>
                </c:pt>
                <c:pt idx="55">
                  <c:v>0.94551413355182301</c:v>
                </c:pt>
                <c:pt idx="56">
                  <c:v>0.96884735202492211</c:v>
                </c:pt>
                <c:pt idx="57">
                  <c:v>0.95445544554455441</c:v>
                </c:pt>
                <c:pt idx="58">
                  <c:v>0.95091053048297702</c:v>
                </c:pt>
                <c:pt idx="59">
                  <c:v>0.95302013422818788</c:v>
                </c:pt>
                <c:pt idx="60">
                  <c:v>0.96723931282461051</c:v>
                </c:pt>
                <c:pt idx="61">
                  <c:v>0.94966722129783698</c:v>
                </c:pt>
                <c:pt idx="62">
                  <c:v>0.94602272727272729</c:v>
                </c:pt>
                <c:pt idx="63">
                  <c:v>0.97149425287356317</c:v>
                </c:pt>
                <c:pt idx="64">
                  <c:v>0.97370892018779343</c:v>
                </c:pt>
                <c:pt idx="65">
                  <c:v>0.96270066100094431</c:v>
                </c:pt>
                <c:pt idx="66">
                  <c:v>0.94767162746039368</c:v>
                </c:pt>
                <c:pt idx="67">
                  <c:v>0.96807511737089202</c:v>
                </c:pt>
                <c:pt idx="68">
                  <c:v>0.93908872901678653</c:v>
                </c:pt>
                <c:pt idx="69">
                  <c:v>0.96232558139534885</c:v>
                </c:pt>
                <c:pt idx="70">
                  <c:v>0.95307769929364283</c:v>
                </c:pt>
                <c:pt idx="71">
                  <c:v>0.94884169884169889</c:v>
                </c:pt>
                <c:pt idx="72">
                  <c:v>0.92594196621914249</c:v>
                </c:pt>
                <c:pt idx="73">
                  <c:v>0.97382198952879584</c:v>
                </c:pt>
                <c:pt idx="74">
                  <c:v>0.95794099183929693</c:v>
                </c:pt>
                <c:pt idx="75">
                  <c:v>0.9447004608294931</c:v>
                </c:pt>
                <c:pt idx="76">
                  <c:v>0.93285990961910914</c:v>
                </c:pt>
                <c:pt idx="77">
                  <c:v>0.96248462484624842</c:v>
                </c:pt>
                <c:pt idx="78">
                  <c:v>0.96059782608695654</c:v>
                </c:pt>
                <c:pt idx="79">
                  <c:v>0.96313364055299544</c:v>
                </c:pt>
                <c:pt idx="80">
                  <c:v>0.95169712793733685</c:v>
                </c:pt>
                <c:pt idx="81">
                  <c:v>0.95408507765023631</c:v>
                </c:pt>
                <c:pt idx="82">
                  <c:v>0.93333333333333335</c:v>
                </c:pt>
                <c:pt idx="83">
                  <c:v>0.95623100303951369</c:v>
                </c:pt>
                <c:pt idx="84">
                  <c:v>0.9598214285714286</c:v>
                </c:pt>
                <c:pt idx="85">
                  <c:v>0.94870247435123722</c:v>
                </c:pt>
                <c:pt idx="86">
                  <c:v>0.94740437158469948</c:v>
                </c:pt>
                <c:pt idx="87">
                  <c:v>0.93804755944931162</c:v>
                </c:pt>
                <c:pt idx="88">
                  <c:v>0.95192958700067709</c:v>
                </c:pt>
                <c:pt idx="89">
                  <c:v>0.95805592543275631</c:v>
                </c:pt>
                <c:pt idx="90">
                  <c:v>0.90764989662301865</c:v>
                </c:pt>
                <c:pt idx="91">
                  <c:v>0.94966691339748333</c:v>
                </c:pt>
                <c:pt idx="92">
                  <c:v>0.93986121819583657</c:v>
                </c:pt>
                <c:pt idx="93">
                  <c:v>0.95645645645645649</c:v>
                </c:pt>
                <c:pt idx="94">
                  <c:v>0.97884615384615381</c:v>
                </c:pt>
                <c:pt idx="95">
                  <c:v>0.94684129429892139</c:v>
                </c:pt>
                <c:pt idx="96">
                  <c:v>0.96373404969778376</c:v>
                </c:pt>
                <c:pt idx="97">
                  <c:v>0.97350993377483441</c:v>
                </c:pt>
                <c:pt idx="98">
                  <c:v>0.96799999999999997</c:v>
                </c:pt>
                <c:pt idx="99">
                  <c:v>0.92353951890034369</c:v>
                </c:pt>
                <c:pt idx="100">
                  <c:v>0.96321070234113715</c:v>
                </c:pt>
                <c:pt idx="101">
                  <c:v>0.96043771043771042</c:v>
                </c:pt>
                <c:pt idx="102">
                  <c:v>0.97329376854599403</c:v>
                </c:pt>
                <c:pt idx="103">
                  <c:v>0.96020408163265303</c:v>
                </c:pt>
                <c:pt idx="104">
                  <c:v>0.96085011185682323</c:v>
                </c:pt>
                <c:pt idx="105">
                  <c:v>0.91798418972332019</c:v>
                </c:pt>
                <c:pt idx="106">
                  <c:v>0.92372881355932202</c:v>
                </c:pt>
                <c:pt idx="107">
                  <c:v>0.97294589178356716</c:v>
                </c:pt>
                <c:pt idx="108">
                  <c:v>0.88910318225650919</c:v>
                </c:pt>
                <c:pt idx="109">
                  <c:v>0.95203836930455632</c:v>
                </c:pt>
                <c:pt idx="110">
                  <c:v>0.94367693942614239</c:v>
                </c:pt>
                <c:pt idx="111">
                  <c:v>0.95990279465370598</c:v>
                </c:pt>
                <c:pt idx="112">
                  <c:v>0.93120393120393119</c:v>
                </c:pt>
                <c:pt idx="113">
                  <c:v>0.95705521472392641</c:v>
                </c:pt>
                <c:pt idx="114">
                  <c:v>0.95961538461538465</c:v>
                </c:pt>
                <c:pt idx="115">
                  <c:v>0.95928753180661575</c:v>
                </c:pt>
                <c:pt idx="116">
                  <c:v>0.91981132075471694</c:v>
                </c:pt>
                <c:pt idx="117">
                  <c:v>0.89942857142857147</c:v>
                </c:pt>
                <c:pt idx="118">
                  <c:v>0.94277929155313356</c:v>
                </c:pt>
                <c:pt idx="119">
                  <c:v>0.91496598639455784</c:v>
                </c:pt>
                <c:pt idx="120">
                  <c:v>0.95461912479740685</c:v>
                </c:pt>
                <c:pt idx="121">
                  <c:v>0.92923433874709982</c:v>
                </c:pt>
                <c:pt idx="122">
                  <c:v>0.93412384716732544</c:v>
                </c:pt>
                <c:pt idx="123">
                  <c:v>0.93519882179675995</c:v>
                </c:pt>
                <c:pt idx="124">
                  <c:v>0.96502384737678859</c:v>
                </c:pt>
                <c:pt idx="125">
                  <c:v>0.96159754224270355</c:v>
                </c:pt>
                <c:pt idx="126">
                  <c:v>0.94653179190751446</c:v>
                </c:pt>
                <c:pt idx="127">
                  <c:v>0.94509151414309489</c:v>
                </c:pt>
                <c:pt idx="128">
                  <c:v>0.94621848739495795</c:v>
                </c:pt>
                <c:pt idx="129">
                  <c:v>0.96043956043956047</c:v>
                </c:pt>
                <c:pt idx="130">
                  <c:v>0.83210603829160534</c:v>
                </c:pt>
                <c:pt idx="131">
                  <c:v>0.93402777777777779</c:v>
                </c:pt>
                <c:pt idx="132">
                  <c:v>0.93451327433628317</c:v>
                </c:pt>
                <c:pt idx="133">
                  <c:v>0.95202952029520294</c:v>
                </c:pt>
                <c:pt idx="134">
                  <c:v>0.91121495327102808</c:v>
                </c:pt>
                <c:pt idx="135">
                  <c:v>0.92393320964749537</c:v>
                </c:pt>
                <c:pt idx="136">
                  <c:v>0.96532846715328469</c:v>
                </c:pt>
                <c:pt idx="137">
                  <c:v>0.94845360824742264</c:v>
                </c:pt>
                <c:pt idx="138">
                  <c:v>0.94088669950738912</c:v>
                </c:pt>
                <c:pt idx="139">
                  <c:v>0.9135802469135802</c:v>
                </c:pt>
                <c:pt idx="140">
                  <c:v>0.97067448680351909</c:v>
                </c:pt>
                <c:pt idx="141">
                  <c:v>0.90987124463519309</c:v>
                </c:pt>
                <c:pt idx="142">
                  <c:v>0.92602739726027394</c:v>
                </c:pt>
                <c:pt idx="143">
                  <c:v>0.9303030303030303</c:v>
                </c:pt>
                <c:pt idx="144">
                  <c:v>0.95441595441595439</c:v>
                </c:pt>
                <c:pt idx="145">
                  <c:v>0.94230769230769229</c:v>
                </c:pt>
                <c:pt idx="146">
                  <c:v>0.90606060606060601</c:v>
                </c:pt>
                <c:pt idx="147">
                  <c:v>0.97241379310344822</c:v>
                </c:pt>
                <c:pt idx="148">
                  <c:v>0.92452830188679247</c:v>
                </c:pt>
                <c:pt idx="149">
                  <c:v>0.89615384615384619</c:v>
                </c:pt>
                <c:pt idx="150">
                  <c:v>0.94</c:v>
                </c:pt>
                <c:pt idx="151">
                  <c:v>0.91588785046728971</c:v>
                </c:pt>
                <c:pt idx="152">
                  <c:v>0.98378378378378384</c:v>
                </c:pt>
                <c:pt idx="153">
                  <c:v>0.96499999999999997</c:v>
                </c:pt>
                <c:pt idx="154">
                  <c:v>0.86153846153846159</c:v>
                </c:pt>
                <c:pt idx="155">
                  <c:v>0.92</c:v>
                </c:pt>
                <c:pt idx="156">
                  <c:v>0.88135593220338981</c:v>
                </c:pt>
                <c:pt idx="157">
                  <c:v>0.91561181434599159</c:v>
                </c:pt>
                <c:pt idx="158">
                  <c:v>0.93220338983050843</c:v>
                </c:pt>
              </c:numCache>
            </c:numRef>
          </c:val>
          <c:smooth val="0"/>
        </c:ser>
        <c:dLbls>
          <c:showLegendKey val="0"/>
          <c:showVal val="0"/>
          <c:showCatName val="0"/>
          <c:showSerName val="0"/>
          <c:showPercent val="0"/>
          <c:showBubbleSize val="0"/>
        </c:dLbls>
        <c:smooth val="0"/>
        <c:axId val="195153568"/>
        <c:axId val="476029344"/>
        <c:extLst>
          <c:ext xmlns:c15="http://schemas.microsoft.com/office/drawing/2012/chart" uri="{02D57815-91ED-43cb-92C2-25804820EDAC}">
            <c15:filteredLineSeries>
              <c15:ser>
                <c:idx val="3"/>
                <c:order val="3"/>
                <c:tx>
                  <c:strRef>
                    <c:extLst>
                      <c:ext uri="{02D57815-91ED-43cb-92C2-25804820EDAC}">
                        <c15:formulaRef>
                          <c15:sqref>'July 2018 G LG runoff data'!$AF$4</c15:sqref>
                        </c15:formulaRef>
                      </c:ext>
                    </c:extLst>
                    <c:strCache>
                      <c:ptCount val="1"/>
                      <c:pt idx="0">
                        <c:v>Provisional</c:v>
                      </c:pt>
                    </c:strCache>
                  </c:strRef>
                </c:tx>
                <c:spPr>
                  <a:ln w="28575" cap="rnd">
                    <a:solidFill>
                      <a:schemeClr val="accent4"/>
                    </a:solidFill>
                    <a:round/>
                  </a:ln>
                  <a:effectLst/>
                </c:spPr>
                <c:marker>
                  <c:symbol val="none"/>
                </c:marker>
                <c:cat>
                  <c:strRef>
                    <c:extLst>
                      <c:ext uri="{02D57815-91ED-43cb-92C2-25804820EDAC}">
                        <c15:formulaRef>
                          <c15:sqref>'July 2018 G LG runoff data'!$O$5:$O$163</c15:sqref>
                        </c15:formulaRef>
                      </c:ext>
                    </c:extLst>
                    <c:strCache>
                      <c:ptCount val="159"/>
                      <c:pt idx="0">
                        <c:v>Cobb</c:v>
                      </c:pt>
                      <c:pt idx="1">
                        <c:v>Gwinnett</c:v>
                      </c:pt>
                      <c:pt idx="2">
                        <c:v>Fulton</c:v>
                      </c:pt>
                      <c:pt idx="3">
                        <c:v>Forsyth</c:v>
                      </c:pt>
                      <c:pt idx="4">
                        <c:v>Cherokee</c:v>
                      </c:pt>
                      <c:pt idx="5">
                        <c:v>Hall</c:v>
                      </c:pt>
                      <c:pt idx="6">
                        <c:v>Columbia</c:v>
                      </c:pt>
                      <c:pt idx="7">
                        <c:v>DeKalb</c:v>
                      </c:pt>
                      <c:pt idx="8">
                        <c:v>Henry</c:v>
                      </c:pt>
                      <c:pt idx="9">
                        <c:v>Chatham</c:v>
                      </c:pt>
                      <c:pt idx="10">
                        <c:v>Paulding</c:v>
                      </c:pt>
                      <c:pt idx="11">
                        <c:v>Fayette</c:v>
                      </c:pt>
                      <c:pt idx="12">
                        <c:v>Coweta</c:v>
                      </c:pt>
                      <c:pt idx="13">
                        <c:v>Walton</c:v>
                      </c:pt>
                      <c:pt idx="14">
                        <c:v>Bibb</c:v>
                      </c:pt>
                      <c:pt idx="15">
                        <c:v>Houston</c:v>
                      </c:pt>
                      <c:pt idx="16">
                        <c:v>Carroll</c:v>
                      </c:pt>
                      <c:pt idx="17">
                        <c:v>Richmond</c:v>
                      </c:pt>
                      <c:pt idx="18">
                        <c:v>Bartow</c:v>
                      </c:pt>
                      <c:pt idx="19">
                        <c:v>Jackson</c:v>
                      </c:pt>
                      <c:pt idx="20">
                        <c:v>Douglas</c:v>
                      </c:pt>
                      <c:pt idx="21">
                        <c:v>Muscogee</c:v>
                      </c:pt>
                      <c:pt idx="22">
                        <c:v>Newton</c:v>
                      </c:pt>
                      <c:pt idx="23">
                        <c:v>Glynn</c:v>
                      </c:pt>
                      <c:pt idx="24">
                        <c:v>Floyd</c:v>
                      </c:pt>
                      <c:pt idx="25">
                        <c:v>Barrow</c:v>
                      </c:pt>
                      <c:pt idx="26">
                        <c:v>Oconee</c:v>
                      </c:pt>
                      <c:pt idx="27">
                        <c:v>Spalding</c:v>
                      </c:pt>
                      <c:pt idx="28">
                        <c:v>Lowndes</c:v>
                      </c:pt>
                      <c:pt idx="29">
                        <c:v>Habersham</c:v>
                      </c:pt>
                      <c:pt idx="30">
                        <c:v>Clarke</c:v>
                      </c:pt>
                      <c:pt idx="31">
                        <c:v>Laurens</c:v>
                      </c:pt>
                      <c:pt idx="32">
                        <c:v>Bulloch</c:v>
                      </c:pt>
                      <c:pt idx="33">
                        <c:v>Troup</c:v>
                      </c:pt>
                      <c:pt idx="34">
                        <c:v>Whitfield</c:v>
                      </c:pt>
                      <c:pt idx="35">
                        <c:v>Rockdale</c:v>
                      </c:pt>
                      <c:pt idx="36">
                        <c:v>Gordon</c:v>
                      </c:pt>
                      <c:pt idx="37">
                        <c:v>Monroe</c:v>
                      </c:pt>
                      <c:pt idx="38">
                        <c:v>Pickens</c:v>
                      </c:pt>
                      <c:pt idx="39">
                        <c:v>White</c:v>
                      </c:pt>
                      <c:pt idx="40">
                        <c:v>Effingham</c:v>
                      </c:pt>
                      <c:pt idx="41">
                        <c:v>Union</c:v>
                      </c:pt>
                      <c:pt idx="42">
                        <c:v>Dawson</c:v>
                      </c:pt>
                      <c:pt idx="43">
                        <c:v>Gilmer</c:v>
                      </c:pt>
                      <c:pt idx="44">
                        <c:v>Lumpkin</c:v>
                      </c:pt>
                      <c:pt idx="45">
                        <c:v>Fannin</c:v>
                      </c:pt>
                      <c:pt idx="46">
                        <c:v>Madison</c:v>
                      </c:pt>
                      <c:pt idx="47">
                        <c:v>Clayton</c:v>
                      </c:pt>
                      <c:pt idx="48">
                        <c:v>Colquitt</c:v>
                      </c:pt>
                      <c:pt idx="49">
                        <c:v>Tift</c:v>
                      </c:pt>
                      <c:pt idx="50">
                        <c:v>Baldwin</c:v>
                      </c:pt>
                      <c:pt idx="51">
                        <c:v>Thomas</c:v>
                      </c:pt>
                      <c:pt idx="52">
                        <c:v>Haralson</c:v>
                      </c:pt>
                      <c:pt idx="53">
                        <c:v>Putnam</c:v>
                      </c:pt>
                      <c:pt idx="54">
                        <c:v>Harris</c:v>
                      </c:pt>
                      <c:pt idx="55">
                        <c:v>Camden</c:v>
                      </c:pt>
                      <c:pt idx="56">
                        <c:v>Dougherty</c:v>
                      </c:pt>
                      <c:pt idx="57">
                        <c:v>Jones</c:v>
                      </c:pt>
                      <c:pt idx="58">
                        <c:v>Morgan</c:v>
                      </c:pt>
                      <c:pt idx="59">
                        <c:v>Walker</c:v>
                      </c:pt>
                      <c:pt idx="60">
                        <c:v>Polk</c:v>
                      </c:pt>
                      <c:pt idx="61">
                        <c:v>Wayne</c:v>
                      </c:pt>
                      <c:pt idx="62">
                        <c:v>Catoosa</c:v>
                      </c:pt>
                      <c:pt idx="63">
                        <c:v>Upson</c:v>
                      </c:pt>
                      <c:pt idx="64">
                        <c:v>Lee</c:v>
                      </c:pt>
                      <c:pt idx="65">
                        <c:v>Pike</c:v>
                      </c:pt>
                      <c:pt idx="66">
                        <c:v>Greene</c:v>
                      </c:pt>
                      <c:pt idx="67">
                        <c:v>Banks</c:v>
                      </c:pt>
                      <c:pt idx="68">
                        <c:v>Bryan</c:v>
                      </c:pt>
                      <c:pt idx="69">
                        <c:v>Butts</c:v>
                      </c:pt>
                      <c:pt idx="70">
                        <c:v>Ware</c:v>
                      </c:pt>
                      <c:pt idx="71">
                        <c:v>Rabun</c:v>
                      </c:pt>
                      <c:pt idx="72">
                        <c:v>Stephens</c:v>
                      </c:pt>
                      <c:pt idx="73">
                        <c:v>McDuffie</c:v>
                      </c:pt>
                      <c:pt idx="74">
                        <c:v>Toombs</c:v>
                      </c:pt>
                      <c:pt idx="75">
                        <c:v>Coffee</c:v>
                      </c:pt>
                      <c:pt idx="76">
                        <c:v>Emanuel</c:v>
                      </c:pt>
                      <c:pt idx="77">
                        <c:v>Worth</c:v>
                      </c:pt>
                      <c:pt idx="78">
                        <c:v>Grady</c:v>
                      </c:pt>
                      <c:pt idx="79">
                        <c:v>Franklin</c:v>
                      </c:pt>
                      <c:pt idx="80">
                        <c:v>Hart</c:v>
                      </c:pt>
                      <c:pt idx="81">
                        <c:v>Towns</c:v>
                      </c:pt>
                      <c:pt idx="82">
                        <c:v>Murray</c:v>
                      </c:pt>
                      <c:pt idx="83">
                        <c:v>Lamar</c:v>
                      </c:pt>
                      <c:pt idx="84">
                        <c:v>Meriwether</c:v>
                      </c:pt>
                      <c:pt idx="85">
                        <c:v>Oglethorpe</c:v>
                      </c:pt>
                      <c:pt idx="86">
                        <c:v>Pierce</c:v>
                      </c:pt>
                      <c:pt idx="87">
                        <c:v>Dodge</c:v>
                      </c:pt>
                      <c:pt idx="88">
                        <c:v>Peach</c:v>
                      </c:pt>
                      <c:pt idx="89">
                        <c:v>Jasper</c:v>
                      </c:pt>
                      <c:pt idx="90">
                        <c:v>Decatur</c:v>
                      </c:pt>
                      <c:pt idx="91">
                        <c:v>Elbert</c:v>
                      </c:pt>
                      <c:pt idx="92">
                        <c:v>Liberty</c:v>
                      </c:pt>
                      <c:pt idx="93">
                        <c:v>Sumter</c:v>
                      </c:pt>
                      <c:pt idx="94">
                        <c:v>Burke</c:v>
                      </c:pt>
                      <c:pt idx="95">
                        <c:v>Tattnall</c:v>
                      </c:pt>
                      <c:pt idx="96">
                        <c:v>Berrien</c:v>
                      </c:pt>
                      <c:pt idx="97">
                        <c:v>Appling</c:v>
                      </c:pt>
                      <c:pt idx="98">
                        <c:v>Mitchell</c:v>
                      </c:pt>
                      <c:pt idx="99">
                        <c:v>Bleckley</c:v>
                      </c:pt>
                      <c:pt idx="100">
                        <c:v>Chattooga</c:v>
                      </c:pt>
                      <c:pt idx="101">
                        <c:v>Crisp</c:v>
                      </c:pt>
                      <c:pt idx="102">
                        <c:v>Cook</c:v>
                      </c:pt>
                      <c:pt idx="103">
                        <c:v>Crawford</c:v>
                      </c:pt>
                      <c:pt idx="104">
                        <c:v>Lincoln</c:v>
                      </c:pt>
                      <c:pt idx="105">
                        <c:v>Montgomery</c:v>
                      </c:pt>
                      <c:pt idx="106">
                        <c:v>Early</c:v>
                      </c:pt>
                      <c:pt idx="107">
                        <c:v>Heard</c:v>
                      </c:pt>
                      <c:pt idx="108">
                        <c:v>Dade</c:v>
                      </c:pt>
                      <c:pt idx="109">
                        <c:v>Jefferson</c:v>
                      </c:pt>
                      <c:pt idx="110">
                        <c:v>Brantley</c:v>
                      </c:pt>
                      <c:pt idx="111">
                        <c:v>Ben Hill</c:v>
                      </c:pt>
                      <c:pt idx="112">
                        <c:v>Washington</c:v>
                      </c:pt>
                      <c:pt idx="113">
                        <c:v>Brooks</c:v>
                      </c:pt>
                      <c:pt idx="114">
                        <c:v>McIntosh</c:v>
                      </c:pt>
                      <c:pt idx="115">
                        <c:v>Screven</c:v>
                      </c:pt>
                      <c:pt idx="116">
                        <c:v>Johnson</c:v>
                      </c:pt>
                      <c:pt idx="117">
                        <c:v>Seminole</c:v>
                      </c:pt>
                      <c:pt idx="118">
                        <c:v>Wilkes</c:v>
                      </c:pt>
                      <c:pt idx="119">
                        <c:v>Telfair</c:v>
                      </c:pt>
                      <c:pt idx="120">
                        <c:v>Turner</c:v>
                      </c:pt>
                      <c:pt idx="121">
                        <c:v>Jeff Davis</c:v>
                      </c:pt>
                      <c:pt idx="122">
                        <c:v>Bacon</c:v>
                      </c:pt>
                      <c:pt idx="123">
                        <c:v>Pulaski</c:v>
                      </c:pt>
                      <c:pt idx="124">
                        <c:v>Wilcox</c:v>
                      </c:pt>
                      <c:pt idx="125">
                        <c:v>Irwin</c:v>
                      </c:pt>
                      <c:pt idx="126">
                        <c:v>Evans</c:v>
                      </c:pt>
                      <c:pt idx="127">
                        <c:v>Twiggs</c:v>
                      </c:pt>
                      <c:pt idx="128">
                        <c:v>Candler</c:v>
                      </c:pt>
                      <c:pt idx="129">
                        <c:v>Jenkins</c:v>
                      </c:pt>
                      <c:pt idx="130">
                        <c:v>Miller</c:v>
                      </c:pt>
                      <c:pt idx="131">
                        <c:v>Dooly</c:v>
                      </c:pt>
                      <c:pt idx="132">
                        <c:v>Terrell</c:v>
                      </c:pt>
                      <c:pt idx="133">
                        <c:v>Wilkinson</c:v>
                      </c:pt>
                      <c:pt idx="134">
                        <c:v>Lanier</c:v>
                      </c:pt>
                      <c:pt idx="135">
                        <c:v>Atkinson</c:v>
                      </c:pt>
                      <c:pt idx="136">
                        <c:v>Taylor</c:v>
                      </c:pt>
                      <c:pt idx="137">
                        <c:v>Long</c:v>
                      </c:pt>
                      <c:pt idx="138">
                        <c:v>Treutlen</c:v>
                      </c:pt>
                      <c:pt idx="139">
                        <c:v>Charlton</c:v>
                      </c:pt>
                      <c:pt idx="140">
                        <c:v>Warren</c:v>
                      </c:pt>
                      <c:pt idx="141">
                        <c:v>Randolph</c:v>
                      </c:pt>
                      <c:pt idx="142">
                        <c:v>Macon</c:v>
                      </c:pt>
                      <c:pt idx="143">
                        <c:v>Glascock</c:v>
                      </c:pt>
                      <c:pt idx="144">
                        <c:v>Marion</c:v>
                      </c:pt>
                      <c:pt idx="145">
                        <c:v>Wheeler</c:v>
                      </c:pt>
                      <c:pt idx="146">
                        <c:v>Schley</c:v>
                      </c:pt>
                      <c:pt idx="147">
                        <c:v>Talbot</c:v>
                      </c:pt>
                      <c:pt idx="148">
                        <c:v>Baker</c:v>
                      </c:pt>
                      <c:pt idx="149">
                        <c:v>Quitman</c:v>
                      </c:pt>
                      <c:pt idx="150">
                        <c:v>Echols</c:v>
                      </c:pt>
                      <c:pt idx="151">
                        <c:v>Clay</c:v>
                      </c:pt>
                      <c:pt idx="152">
                        <c:v>Hancock</c:v>
                      </c:pt>
                      <c:pt idx="153">
                        <c:v>Calhoun</c:v>
                      </c:pt>
                      <c:pt idx="154">
                        <c:v>Chattahoochee</c:v>
                      </c:pt>
                      <c:pt idx="155">
                        <c:v>Stewart</c:v>
                      </c:pt>
                      <c:pt idx="156">
                        <c:v>Webster</c:v>
                      </c:pt>
                      <c:pt idx="157">
                        <c:v>Clinch</c:v>
                      </c:pt>
                      <c:pt idx="158">
                        <c:v>Taliaferro</c:v>
                      </c:pt>
                    </c:strCache>
                  </c:strRef>
                </c:cat>
                <c:val>
                  <c:numRef>
                    <c:extLst>
                      <c:ext uri="{02D57815-91ED-43cb-92C2-25804820EDAC}">
                        <c15:formulaRef>
                          <c15:sqref>'July 2018 G LG runoff data'!$AF$5:$AF$163</c15:sqref>
                        </c15:formulaRef>
                      </c:ext>
                    </c:extLst>
                    <c:numCache>
                      <c:formatCode>0%</c:formatCode>
                      <c:ptCount val="159"/>
                      <c:pt idx="0">
                        <c:v>0.92870544090056284</c:v>
                      </c:pt>
                      <c:pt idx="1">
                        <c:v>0.95841584158415838</c:v>
                      </c:pt>
                      <c:pt idx="2">
                        <c:v>0.908203125</c:v>
                      </c:pt>
                      <c:pt idx="3">
                        <c:v>1</c:v>
                      </c:pt>
                      <c:pt idx="4">
                        <c:v>0.94117647058823528</c:v>
                      </c:pt>
                      <c:pt idx="5">
                        <c:v>1</c:v>
                      </c:pt>
                      <c:pt idx="6">
                        <c:v>1</c:v>
                      </c:pt>
                      <c:pt idx="7">
                        <c:v>0.91111111111111109</c:v>
                      </c:pt>
                      <c:pt idx="8">
                        <c:v>0.88888888888888884</c:v>
                      </c:pt>
                      <c:pt idx="9">
                        <c:v>1.5</c:v>
                      </c:pt>
                      <c:pt idx="10">
                        <c:v>0.88888888888888884</c:v>
                      </c:pt>
                      <c:pt idx="11">
                        <c:v>0.75</c:v>
                      </c:pt>
                      <c:pt idx="12">
                        <c:v>1</c:v>
                      </c:pt>
                      <c:pt idx="13">
                        <c:v>1</c:v>
                      </c:pt>
                      <c:pt idx="14">
                        <c:v>0.7857142857142857</c:v>
                      </c:pt>
                      <c:pt idx="15">
                        <c:v>1</c:v>
                      </c:pt>
                      <c:pt idx="16">
                        <c:v>0.8125</c:v>
                      </c:pt>
                      <c:pt idx="17">
                        <c:v>1</c:v>
                      </c:pt>
                      <c:pt idx="18">
                        <c:v>1.3333333333333333</c:v>
                      </c:pt>
                      <c:pt idx="19">
                        <c:v>0.75</c:v>
                      </c:pt>
                      <c:pt idx="20">
                        <c:v>1</c:v>
                      </c:pt>
                      <c:pt idx="21">
                        <c:v>1</c:v>
                      </c:pt>
                      <c:pt idx="22">
                        <c:v>0</c:v>
                      </c:pt>
                      <c:pt idx="23">
                        <c:v>0.8</c:v>
                      </c:pt>
                      <c:pt idx="24">
                        <c:v>1</c:v>
                      </c:pt>
                      <c:pt idx="25">
                        <c:v>0</c:v>
                      </c:pt>
                      <c:pt idx="26">
                        <c:v>1</c:v>
                      </c:pt>
                      <c:pt idx="27">
                        <c:v>1</c:v>
                      </c:pt>
                      <c:pt idx="28">
                        <c:v>0.90322580645161288</c:v>
                      </c:pt>
                      <c:pt idx="29">
                        <c:v>1</c:v>
                      </c:pt>
                      <c:pt idx="30">
                        <c:v>1</c:v>
                      </c:pt>
                      <c:pt idx="31">
                        <c:v>1</c:v>
                      </c:pt>
                      <c:pt idx="32">
                        <c:v>1</c:v>
                      </c:pt>
                      <c:pt idx="33">
                        <c:v>1</c:v>
                      </c:pt>
                      <c:pt idx="34">
                        <c:v>0.5</c:v>
                      </c:pt>
                      <c:pt idx="35">
                        <c:v>1</c:v>
                      </c:pt>
                      <c:pt idx="36">
                        <c:v>1</c:v>
                      </c:pt>
                      <c:pt idx="37">
                        <c:v>1</c:v>
                      </c:pt>
                      <c:pt idx="38">
                        <c:v>0</c:v>
                      </c:pt>
                      <c:pt idx="39">
                        <c:v>1</c:v>
                      </c:pt>
                      <c:pt idx="40">
                        <c:v>1</c:v>
                      </c:pt>
                      <c:pt idx="41">
                        <c:v>0</c:v>
                      </c:pt>
                      <c:pt idx="42">
                        <c:v>1</c:v>
                      </c:pt>
                      <c:pt idx="43">
                        <c:v>1</c:v>
                      </c:pt>
                      <c:pt idx="44">
                        <c:v>0</c:v>
                      </c:pt>
                      <c:pt idx="45">
                        <c:v>1</c:v>
                      </c:pt>
                      <c:pt idx="46">
                        <c:v>0.8571428571428571</c:v>
                      </c:pt>
                      <c:pt idx="47">
                        <c:v>1</c:v>
                      </c:pt>
                      <c:pt idx="48">
                        <c:v>0</c:v>
                      </c:pt>
                      <c:pt idx="49">
                        <c:v>1</c:v>
                      </c:pt>
                      <c:pt idx="50">
                        <c:v>1</c:v>
                      </c:pt>
                      <c:pt idx="51">
                        <c:v>1</c:v>
                      </c:pt>
                      <c:pt idx="52">
                        <c:v>0</c:v>
                      </c:pt>
                      <c:pt idx="53">
                        <c:v>1</c:v>
                      </c:pt>
                      <c:pt idx="54">
                        <c:v>0</c:v>
                      </c:pt>
                      <c:pt idx="55">
                        <c:v>0</c:v>
                      </c:pt>
                      <c:pt idx="56">
                        <c:v>0</c:v>
                      </c:pt>
                      <c:pt idx="57">
                        <c:v>1</c:v>
                      </c:pt>
                      <c:pt idx="58">
                        <c:v>0</c:v>
                      </c:pt>
                      <c:pt idx="59">
                        <c:v>1</c:v>
                      </c:pt>
                      <c:pt idx="60">
                        <c:v>0</c:v>
                      </c:pt>
                      <c:pt idx="61">
                        <c:v>0</c:v>
                      </c:pt>
                      <c:pt idx="62">
                        <c:v>1</c:v>
                      </c:pt>
                      <c:pt idx="63">
                        <c:v>0.66666666666666663</c:v>
                      </c:pt>
                      <c:pt idx="64">
                        <c:v>1</c:v>
                      </c:pt>
                      <c:pt idx="65">
                        <c:v>1</c:v>
                      </c:pt>
                      <c:pt idx="66">
                        <c:v>1</c:v>
                      </c:pt>
                      <c:pt idx="67">
                        <c:v>1</c:v>
                      </c:pt>
                      <c:pt idx="68">
                        <c:v>0</c:v>
                      </c:pt>
                      <c:pt idx="69">
                        <c:v>0</c:v>
                      </c:pt>
                      <c:pt idx="70">
                        <c:v>0</c:v>
                      </c:pt>
                      <c:pt idx="71">
                        <c:v>0</c:v>
                      </c:pt>
                      <c:pt idx="72">
                        <c:v>0</c:v>
                      </c:pt>
                      <c:pt idx="73">
                        <c:v>0</c:v>
                      </c:pt>
                      <c:pt idx="74">
                        <c:v>1</c:v>
                      </c:pt>
                      <c:pt idx="75">
                        <c:v>1</c:v>
                      </c:pt>
                      <c:pt idx="76">
                        <c:v>1</c:v>
                      </c:pt>
                      <c:pt idx="77">
                        <c:v>1</c:v>
                      </c:pt>
                      <c:pt idx="78">
                        <c:v>1</c:v>
                      </c:pt>
                      <c:pt idx="79">
                        <c:v>0</c:v>
                      </c:pt>
                      <c:pt idx="80">
                        <c:v>0</c:v>
                      </c:pt>
                      <c:pt idx="81">
                        <c:v>1</c:v>
                      </c:pt>
                      <c:pt idx="82">
                        <c:v>0</c:v>
                      </c:pt>
                      <c:pt idx="83">
                        <c:v>1</c:v>
                      </c:pt>
                      <c:pt idx="84">
                        <c:v>1</c:v>
                      </c:pt>
                      <c:pt idx="85">
                        <c:v>0</c:v>
                      </c:pt>
                      <c:pt idx="86">
                        <c:v>0</c:v>
                      </c:pt>
                      <c:pt idx="87">
                        <c:v>0</c:v>
                      </c:pt>
                      <c:pt idx="88">
                        <c:v>0.66666666666666663</c:v>
                      </c:pt>
                      <c:pt idx="89">
                        <c:v>0.9</c:v>
                      </c:pt>
                      <c:pt idx="90">
                        <c:v>0.92307692307692313</c:v>
                      </c:pt>
                      <c:pt idx="91">
                        <c:v>0.875</c:v>
                      </c:pt>
                      <c:pt idx="92">
                        <c:v>1</c:v>
                      </c:pt>
                      <c:pt idx="93">
                        <c:v>1</c:v>
                      </c:pt>
                      <c:pt idx="94">
                        <c:v>0</c:v>
                      </c:pt>
                      <c:pt idx="95">
                        <c:v>0</c:v>
                      </c:pt>
                      <c:pt idx="96">
                        <c:v>1</c:v>
                      </c:pt>
                      <c:pt idx="97">
                        <c:v>0.5</c:v>
                      </c:pt>
                      <c:pt idx="98">
                        <c:v>0</c:v>
                      </c:pt>
                      <c:pt idx="99">
                        <c:v>0</c:v>
                      </c:pt>
                      <c:pt idx="100">
                        <c:v>1</c:v>
                      </c:pt>
                      <c:pt idx="101">
                        <c:v>0.33333333333333331</c:v>
                      </c:pt>
                      <c:pt idx="102">
                        <c:v>0</c:v>
                      </c:pt>
                      <c:pt idx="103">
                        <c:v>1</c:v>
                      </c:pt>
                      <c:pt idx="104">
                        <c:v>1</c:v>
                      </c:pt>
                      <c:pt idx="105">
                        <c:v>1</c:v>
                      </c:pt>
                      <c:pt idx="106">
                        <c:v>1</c:v>
                      </c:pt>
                      <c:pt idx="107">
                        <c:v>0</c:v>
                      </c:pt>
                      <c:pt idx="108">
                        <c:v>0.84210526315789469</c:v>
                      </c:pt>
                      <c:pt idx="109">
                        <c:v>0</c:v>
                      </c:pt>
                      <c:pt idx="110">
                        <c:v>0</c:v>
                      </c:pt>
                      <c:pt idx="111">
                        <c:v>1</c:v>
                      </c:pt>
                      <c:pt idx="112">
                        <c:v>1</c:v>
                      </c:pt>
                      <c:pt idx="113">
                        <c:v>0</c:v>
                      </c:pt>
                      <c:pt idx="114">
                        <c:v>1</c:v>
                      </c:pt>
                      <c:pt idx="115">
                        <c:v>0</c:v>
                      </c:pt>
                      <c:pt idx="116">
                        <c:v>0</c:v>
                      </c:pt>
                      <c:pt idx="117">
                        <c:v>1</c:v>
                      </c:pt>
                      <c:pt idx="118">
                        <c:v>0</c:v>
                      </c:pt>
                      <c:pt idx="119">
                        <c:v>0</c:v>
                      </c:pt>
                      <c:pt idx="120">
                        <c:v>1</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1</c:v>
                      </c:pt>
                      <c:pt idx="135">
                        <c:v>1</c:v>
                      </c:pt>
                      <c:pt idx="136">
                        <c:v>1</c:v>
                      </c:pt>
                      <c:pt idx="137">
                        <c:v>0</c:v>
                      </c:pt>
                      <c:pt idx="138">
                        <c:v>0</c:v>
                      </c:pt>
                      <c:pt idx="139">
                        <c:v>1</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0.5714285714285714</c:v>
                      </c:pt>
                      <c:pt idx="156">
                        <c:v>0</c:v>
                      </c:pt>
                      <c:pt idx="157">
                        <c:v>0</c:v>
                      </c:pt>
                      <c:pt idx="158">
                        <c:v>0</c:v>
                      </c:pt>
                    </c:numCache>
                  </c:numRef>
                </c:val>
                <c:smooth val="0"/>
              </c15:ser>
            </c15:filteredLineSeries>
          </c:ext>
        </c:extLst>
      </c:lineChart>
      <c:catAx>
        <c:axId val="195153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029344"/>
        <c:crosses val="autoZero"/>
        <c:auto val="1"/>
        <c:lblAlgn val="ctr"/>
        <c:lblOffset val="100"/>
        <c:noMultiLvlLbl val="0"/>
      </c:catAx>
      <c:valAx>
        <c:axId val="476029344"/>
        <c:scaling>
          <c:orientation val="minMax"/>
          <c:max val="1.05"/>
          <c:min val="0.8"/>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1535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6">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effectRef idx="1"/>
    <cs:fontRef idx="minor">
      <a:schemeClr val="dk1"/>
    </cs:fontRef>
    <cs:spPr>
      <a:ln w="9525" cap="flat" cmpd="sng" algn="ctr">
        <a:solidFill>
          <a:schemeClr val="phClr">
            <a:alpha val="70000"/>
          </a:schemeClr>
        </a:solidFill>
        <a:prstDash val="sysDot"/>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rnd">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rnd">
        <a:solidFill>
          <a:schemeClr val="dk1">
            <a:lumMod val="65000"/>
            <a:lumOff val="35000"/>
          </a:schemeClr>
        </a:solidFill>
        <a:round/>
      </a:ln>
    </cs:spPr>
  </cs:downBar>
  <cs:dropLine>
    <cs:lnRef idx="0"/>
    <cs:fillRef idx="0"/>
    <cs:effectRef idx="0"/>
    <cs:fontRef idx="minor">
      <a:schemeClr val="dk1"/>
    </cs:fontRef>
    <cs:spPr>
      <a:ln w="9525" cap="rnd">
        <a:solidFill>
          <a:schemeClr val="dk1">
            <a:lumMod val="35000"/>
            <a:lumOff val="65000"/>
          </a:schemeClr>
        </a:solidFill>
        <a:round/>
      </a:ln>
    </cs:spPr>
  </cs:dropLine>
  <cs:errorBar>
    <cs:lnRef idx="0"/>
    <cs:fillRef idx="0"/>
    <cs:effectRef idx="0"/>
    <cs:fontRef idx="minor">
      <a:schemeClr val="dk1"/>
    </cs:fontRef>
    <cs:spPr>
      <a:ln w="9525" cap="rnd">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rnd">
        <a:solidFill>
          <a:schemeClr val="dk1">
            <a:lumMod val="35000"/>
            <a:lumOff val="65000"/>
          </a:schemeClr>
        </a:solidFill>
        <a:round/>
      </a:ln>
    </cs:spPr>
  </cs:hiLoLine>
  <cs:leaderLine>
    <cs:lnRef idx="0"/>
    <cs:fillRef idx="0"/>
    <cs:effectRef idx="0"/>
    <cs:fontRef idx="minor">
      <a:schemeClr val="dk1"/>
    </cs:fontRef>
    <cs:spPr>
      <a:ln w="9525" cap="rnd">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spc="0" baseline="0"/>
  </cs:legend>
  <cs:plotArea>
    <cs:lnRef idx="0"/>
    <cs:fillRef idx="0"/>
    <cs:effectRef idx="0"/>
    <cs:fontRef idx="minor">
      <a:schemeClr val="dk1"/>
    </cs:fontRef>
    <cs:spPr>
      <a:gradFill>
        <a:gsLst>
          <a:gs pos="100000">
            <a:schemeClr val="lt1">
              <a:lumMod val="95000"/>
            </a:schemeClr>
          </a:gs>
          <a:gs pos="0">
            <a:schemeClr val="lt1">
              <a:alpha val="0"/>
            </a:schemeClr>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seriesAxis>
  <cs:seriesLine>
    <cs:lnRef idx="0"/>
    <cs:fillRef idx="0"/>
    <cs:effectRef idx="0"/>
    <cs:fontRef idx="minor">
      <a:schemeClr val="dk1"/>
    </cs:fontRef>
    <cs:spPr>
      <a:ln w="9525" cap="rnd">
        <a:solidFill>
          <a:schemeClr val="dk1">
            <a:lumMod val="35000"/>
            <a:lumOff val="65000"/>
          </a:schemeClr>
        </a:solidFill>
        <a:round/>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spPr>
      <a:ln w="9525" cap="rnd">
        <a:solidFill>
          <a:schemeClr val="dk1">
            <a:lumMod val="25000"/>
            <a:lumOff val="75000"/>
          </a:schemeClr>
        </a:solidFill>
        <a:round/>
      </a:ln>
    </cs:spPr>
    <cs:defRPr sz="900" kern="1200" spc="0" baseline="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6">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effectRef idx="1"/>
    <cs:fontRef idx="minor">
      <a:schemeClr val="dk1"/>
    </cs:fontRef>
    <cs:spPr>
      <a:ln w="9525" cap="flat" cmpd="sng" algn="ctr">
        <a:solidFill>
          <a:schemeClr val="phClr">
            <a:alpha val="70000"/>
          </a:schemeClr>
        </a:solidFill>
        <a:prstDash val="sysDot"/>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rnd">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rnd">
        <a:solidFill>
          <a:schemeClr val="dk1">
            <a:lumMod val="65000"/>
            <a:lumOff val="35000"/>
          </a:schemeClr>
        </a:solidFill>
        <a:round/>
      </a:ln>
    </cs:spPr>
  </cs:downBar>
  <cs:dropLine>
    <cs:lnRef idx="0"/>
    <cs:fillRef idx="0"/>
    <cs:effectRef idx="0"/>
    <cs:fontRef idx="minor">
      <a:schemeClr val="dk1"/>
    </cs:fontRef>
    <cs:spPr>
      <a:ln w="9525" cap="rnd">
        <a:solidFill>
          <a:schemeClr val="dk1">
            <a:lumMod val="35000"/>
            <a:lumOff val="65000"/>
          </a:schemeClr>
        </a:solidFill>
        <a:round/>
      </a:ln>
    </cs:spPr>
  </cs:dropLine>
  <cs:errorBar>
    <cs:lnRef idx="0"/>
    <cs:fillRef idx="0"/>
    <cs:effectRef idx="0"/>
    <cs:fontRef idx="minor">
      <a:schemeClr val="dk1"/>
    </cs:fontRef>
    <cs:spPr>
      <a:ln w="9525" cap="rnd">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rnd">
        <a:solidFill>
          <a:schemeClr val="dk1">
            <a:lumMod val="35000"/>
            <a:lumOff val="65000"/>
          </a:schemeClr>
        </a:solidFill>
        <a:round/>
      </a:ln>
    </cs:spPr>
  </cs:hiLoLine>
  <cs:leaderLine>
    <cs:lnRef idx="0"/>
    <cs:fillRef idx="0"/>
    <cs:effectRef idx="0"/>
    <cs:fontRef idx="minor">
      <a:schemeClr val="dk1"/>
    </cs:fontRef>
    <cs:spPr>
      <a:ln w="9525" cap="rnd">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spc="0" baseline="0"/>
  </cs:legend>
  <cs:plotArea>
    <cs:lnRef idx="0"/>
    <cs:fillRef idx="0"/>
    <cs:effectRef idx="0"/>
    <cs:fontRef idx="minor">
      <a:schemeClr val="dk1"/>
    </cs:fontRef>
    <cs:spPr>
      <a:gradFill>
        <a:gsLst>
          <a:gs pos="100000">
            <a:schemeClr val="lt1">
              <a:lumMod val="95000"/>
            </a:schemeClr>
          </a:gs>
          <a:gs pos="0">
            <a:schemeClr val="lt1">
              <a:alpha val="0"/>
            </a:schemeClr>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seriesAxis>
  <cs:seriesLine>
    <cs:lnRef idx="0"/>
    <cs:fillRef idx="0"/>
    <cs:effectRef idx="0"/>
    <cs:fontRef idx="minor">
      <a:schemeClr val="dk1"/>
    </cs:fontRef>
    <cs:spPr>
      <a:ln w="9525" cap="rnd">
        <a:solidFill>
          <a:schemeClr val="dk1">
            <a:lumMod val="35000"/>
            <a:lumOff val="65000"/>
          </a:schemeClr>
        </a:solidFill>
        <a:round/>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spPr>
      <a:ln w="9525" cap="rnd">
        <a:solidFill>
          <a:schemeClr val="dk1">
            <a:lumMod val="25000"/>
            <a:lumOff val="75000"/>
          </a:schemeClr>
        </a:solidFill>
        <a:round/>
      </a:ln>
    </cs:spPr>
    <cs:defRPr sz="900" kern="1200" spc="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10.xml.rels><?xml version="1.0" encoding="UTF-8" standalone="yes"?>
<Relationships xmlns="http://schemas.openxmlformats.org/package/2006/relationships"><Relationship Id="rId1" Type="http://schemas.openxmlformats.org/officeDocument/2006/relationships/drawing" Target="../drawings/drawing19.xml"/></Relationships>
</file>

<file path=xl/chartsheets/_rels/sheet11.xml.rels><?xml version="1.0" encoding="UTF-8" standalone="yes"?>
<Relationships xmlns="http://schemas.openxmlformats.org/package/2006/relationships"><Relationship Id="rId1" Type="http://schemas.openxmlformats.org/officeDocument/2006/relationships/drawing" Target="../drawings/drawing21.xml"/></Relationships>
</file>

<file path=xl/chartsheets/_rels/sheet12.xml.rels><?xml version="1.0" encoding="UTF-8" standalone="yes"?>
<Relationships xmlns="http://schemas.openxmlformats.org/package/2006/relationships"><Relationship Id="rId1" Type="http://schemas.openxmlformats.org/officeDocument/2006/relationships/drawing" Target="../drawings/drawing2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9.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11.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13.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15.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17.xml"/></Relationships>
</file>

<file path=xl/chartsheets/sheet1.xml><?xml version="1.0" encoding="utf-8"?>
<chartsheet xmlns="http://schemas.openxmlformats.org/spreadsheetml/2006/main" xmlns:r="http://schemas.openxmlformats.org/officeDocument/2006/relationships">
  <sheetPr/>
  <sheetViews>
    <sheetView zoomScale="84" workbookViewId="0" zoomToFit="1"/>
  </sheetViews>
  <pageMargins left="0.7" right="0.7" top="0.75" bottom="0.75" header="0.3" footer="0.3"/>
  <drawing r:id="rId1"/>
</chartsheet>
</file>

<file path=xl/chartsheets/sheet10.xml><?xml version="1.0" encoding="utf-8"?>
<chartsheet xmlns="http://schemas.openxmlformats.org/spreadsheetml/2006/main" xmlns:r="http://schemas.openxmlformats.org/officeDocument/2006/relationships">
  <sheetPr>
    <tabColor rgb="FFFFC000"/>
  </sheetPr>
  <sheetViews>
    <sheetView zoomScale="84" workbookViewId="0" zoomToFit="1"/>
  </sheetViews>
  <pageMargins left="0.7" right="0.7" top="0.75" bottom="0.75" header="0.3" footer="0.3"/>
  <drawing r:id="rId1"/>
</chartsheet>
</file>

<file path=xl/chartsheets/sheet11.xml><?xml version="1.0" encoding="utf-8"?>
<chartsheet xmlns="http://schemas.openxmlformats.org/spreadsheetml/2006/main" xmlns:r="http://schemas.openxmlformats.org/officeDocument/2006/relationships">
  <sheetPr>
    <tabColor rgb="FFFFC000"/>
  </sheetPr>
  <sheetViews>
    <sheetView zoomScale="99" workbookViewId="0" zoomToFit="1"/>
  </sheetViews>
  <pageMargins left="0.7" right="0.7" top="0.75" bottom="0.75" header="0.3" footer="0.3"/>
  <drawing r:id="rId1"/>
</chartsheet>
</file>

<file path=xl/chartsheets/sheet12.xml><?xml version="1.0" encoding="utf-8"?>
<chartsheet xmlns="http://schemas.openxmlformats.org/spreadsheetml/2006/main" xmlns:r="http://schemas.openxmlformats.org/officeDocument/2006/relationships">
  <sheetPr>
    <tabColor theme="9" tint="0.59999389629810485"/>
  </sheetPr>
  <sheetViews>
    <sheetView zoomScale="99"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84"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zoomScale="84" workbookViewId="0" zoomToFit="1"/>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sheetPr/>
  <sheetViews>
    <sheetView zoomScale="84" workbookViewId="0" zoomToFit="1"/>
  </sheetViews>
  <pageMargins left="0.7" right="0.7" top="0.75" bottom="0.75" header="0.3" footer="0.3"/>
  <pageSetup orientation="landscape" r:id="rId1"/>
  <drawing r:id="rId2"/>
</chartsheet>
</file>

<file path=xl/chartsheets/sheet5.xml><?xml version="1.0" encoding="utf-8"?>
<chartsheet xmlns="http://schemas.openxmlformats.org/spreadsheetml/2006/main" xmlns:r="http://schemas.openxmlformats.org/officeDocument/2006/relationships">
  <sheetPr/>
  <sheetViews>
    <sheetView zoomScale="84" workbookViewId="0" zoomToFit="1"/>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sheetPr/>
  <sheetViews>
    <sheetView zoomScale="84" workbookViewId="0" zoomToFit="1"/>
  </sheetViews>
  <pageMargins left="0.7" right="0.7" top="0.75" bottom="0.75" header="0.3" footer="0.3"/>
  <drawing r:id="rId1"/>
</chartsheet>
</file>

<file path=xl/chartsheets/sheet7.xml><?xml version="1.0" encoding="utf-8"?>
<chartsheet xmlns="http://schemas.openxmlformats.org/spreadsheetml/2006/main" xmlns:r="http://schemas.openxmlformats.org/officeDocument/2006/relationships">
  <sheetPr/>
  <sheetViews>
    <sheetView zoomScale="84" workbookViewId="0" zoomToFit="1"/>
  </sheetViews>
  <pageMargins left="0.7" right="0.7" top="0.75" bottom="0.75" header="0.3" footer="0.3"/>
  <drawing r:id="rId1"/>
</chartsheet>
</file>

<file path=xl/chartsheets/sheet8.xml><?xml version="1.0" encoding="utf-8"?>
<chartsheet xmlns="http://schemas.openxmlformats.org/spreadsheetml/2006/main" xmlns:r="http://schemas.openxmlformats.org/officeDocument/2006/relationships">
  <sheetPr/>
  <sheetViews>
    <sheetView zoomScale="84" workbookViewId="0" zoomToFit="1"/>
  </sheetViews>
  <pageMargins left="0.7" right="0.7" top="0.75" bottom="0.75" header="0.3" footer="0.3"/>
  <drawing r:id="rId1"/>
</chartsheet>
</file>

<file path=xl/chartsheets/sheet9.xml><?xml version="1.0" encoding="utf-8"?>
<chartsheet xmlns="http://schemas.openxmlformats.org/spreadsheetml/2006/main" xmlns:r="http://schemas.openxmlformats.org/officeDocument/2006/relationships">
  <sheetPr>
    <tabColor rgb="FF7030A0"/>
  </sheetPr>
  <sheetViews>
    <sheetView zoomScale="84"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8.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8654143" cy="627742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0.06763</cdr:x>
      <cdr:y>0.09316</cdr:y>
    </cdr:from>
    <cdr:to>
      <cdr:x>0.54992</cdr:x>
      <cdr:y>0.169</cdr:y>
    </cdr:to>
    <cdr:sp macro="" textlink="">
      <cdr:nvSpPr>
        <cdr:cNvPr id="2" name="TextBox 1"/>
        <cdr:cNvSpPr txBox="1"/>
      </cdr:nvSpPr>
      <cdr:spPr>
        <a:xfrm xmlns:a="http://schemas.openxmlformats.org/drawingml/2006/main">
          <a:off x="585666" y="585664"/>
          <a:ext cx="4176834" cy="476739"/>
        </a:xfrm>
        <a:prstGeom xmlns:a="http://schemas.openxmlformats.org/drawingml/2006/main" prst="rect">
          <a:avLst/>
        </a:prstGeom>
        <a:solidFill xmlns:a="http://schemas.openxmlformats.org/drawingml/2006/main">
          <a:schemeClr val="bg1">
            <a:lumMod val="75000"/>
          </a:schemeClr>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LG dropoff happens only when voting</a:t>
          </a:r>
          <a:r>
            <a:rPr lang="en-US" sz="1100" baseline="0"/>
            <a:t> machines are used. Vote by mail (where a receipt is available) behaves within normal parameters</a:t>
          </a:r>
          <a:endParaRPr lang="en-US" sz="1100"/>
        </a:p>
      </cdr:txBody>
    </cdr:sp>
  </cdr:relSizeAnchor>
  <cdr:relSizeAnchor xmlns:cdr="http://schemas.openxmlformats.org/drawingml/2006/chartDrawing">
    <cdr:from>
      <cdr:x>0.19622</cdr:x>
      <cdr:y>0.70039</cdr:y>
    </cdr:from>
    <cdr:to>
      <cdr:x>0.34718</cdr:x>
      <cdr:y>0.77156</cdr:y>
    </cdr:to>
    <cdr:sp macro="" textlink="">
      <cdr:nvSpPr>
        <cdr:cNvPr id="3" name="TextBox 2"/>
        <cdr:cNvSpPr txBox="1"/>
      </cdr:nvSpPr>
      <cdr:spPr>
        <a:xfrm xmlns:a="http://schemas.openxmlformats.org/drawingml/2006/main">
          <a:off x="1697048" y="4396331"/>
          <a:ext cx="1305595" cy="446732"/>
        </a:xfrm>
        <a:prstGeom xmlns:a="http://schemas.openxmlformats.org/drawingml/2006/main" prst="rect">
          <a:avLst/>
        </a:prstGeom>
        <a:solidFill xmlns:a="http://schemas.openxmlformats.org/drawingml/2006/main">
          <a:schemeClr val="bg1">
            <a:lumMod val="75000"/>
          </a:schemeClr>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Some mail ballots</a:t>
          </a:r>
          <a:r>
            <a:rPr lang="en-US" sz="1100" baseline="0"/>
            <a:t> look missing</a:t>
          </a:r>
          <a:endParaRPr lang="en-US" sz="1100"/>
        </a:p>
      </cdr:txBody>
    </cdr:sp>
  </cdr:relSizeAnchor>
  <cdr:relSizeAnchor xmlns:cdr="http://schemas.openxmlformats.org/drawingml/2006/chartDrawing">
    <cdr:from>
      <cdr:x>0.44367</cdr:x>
      <cdr:y>0.71537</cdr:y>
    </cdr:from>
    <cdr:to>
      <cdr:x>0.72545</cdr:x>
      <cdr:y>0.78657</cdr:y>
    </cdr:to>
    <cdr:sp macro="" textlink="">
      <cdr:nvSpPr>
        <cdr:cNvPr id="4" name="TextBox 3"/>
        <cdr:cNvSpPr txBox="1"/>
      </cdr:nvSpPr>
      <cdr:spPr>
        <a:xfrm xmlns:a="http://schemas.openxmlformats.org/drawingml/2006/main">
          <a:off x="3837149" y="4490357"/>
          <a:ext cx="2437031" cy="446937"/>
        </a:xfrm>
        <a:prstGeom xmlns:a="http://schemas.openxmlformats.org/drawingml/2006/main" prst="rect">
          <a:avLst/>
        </a:prstGeom>
        <a:solidFill xmlns:a="http://schemas.openxmlformats.org/drawingml/2006/main">
          <a:schemeClr val="bg1">
            <a:lumMod val="75000"/>
          </a:schemeClr>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Dropoff gets</a:t>
          </a:r>
          <a:r>
            <a:rPr lang="en-US" sz="1100" baseline="0"/>
            <a:t> worse in smaller counties (statistical noise?)</a:t>
          </a:r>
          <a:endParaRPr lang="en-US" sz="1100"/>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8654143" cy="627742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0.15138</cdr:x>
      <cdr:y>0.55936</cdr:y>
    </cdr:from>
    <cdr:to>
      <cdr:x>0.47123</cdr:x>
      <cdr:y>0.62587</cdr:y>
    </cdr:to>
    <cdr:sp macro="" textlink="">
      <cdr:nvSpPr>
        <cdr:cNvPr id="2" name="TextBox 1"/>
        <cdr:cNvSpPr txBox="1"/>
      </cdr:nvSpPr>
      <cdr:spPr>
        <a:xfrm xmlns:a="http://schemas.openxmlformats.org/drawingml/2006/main">
          <a:off x="1311029" y="3516434"/>
          <a:ext cx="2770065" cy="418123"/>
        </a:xfrm>
        <a:prstGeom xmlns:a="http://schemas.openxmlformats.org/drawingml/2006/main" prst="rect">
          <a:avLst/>
        </a:prstGeom>
        <a:solidFill xmlns:a="http://schemas.openxmlformats.org/drawingml/2006/main">
          <a:schemeClr val="bg1">
            <a:lumMod val="75000"/>
          </a:schemeClr>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Even on a county by county level, LG is the only race with anomalous dropoff rates</a:t>
          </a: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8654143" cy="627742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0.06932</cdr:x>
      <cdr:y>0.05936</cdr:y>
    </cdr:from>
    <cdr:to>
      <cdr:x>0.54017</cdr:x>
      <cdr:y>0.1282</cdr:y>
    </cdr:to>
    <cdr:sp macro="" textlink="">
      <cdr:nvSpPr>
        <cdr:cNvPr id="3" name="TextBox 1"/>
        <cdr:cNvSpPr txBox="1"/>
      </cdr:nvSpPr>
      <cdr:spPr>
        <a:xfrm xmlns:a="http://schemas.openxmlformats.org/drawingml/2006/main">
          <a:off x="599528" y="372601"/>
          <a:ext cx="4072258" cy="432107"/>
        </a:xfrm>
        <a:prstGeom xmlns:a="http://schemas.openxmlformats.org/drawingml/2006/main" prst="rect">
          <a:avLst/>
        </a:prstGeom>
        <a:solidFill xmlns:a="http://schemas.openxmlformats.org/drawingml/2006/main">
          <a:schemeClr val="bg1">
            <a:lumMod val="75000"/>
          </a:schemeClr>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Even on a county by county level, dropoff rates are within normal parameters for vote by mail (where a receipt</a:t>
          </a:r>
          <a:r>
            <a:rPr lang="en-US" sz="1100" baseline="0"/>
            <a:t> is available)</a:t>
          </a:r>
          <a:endParaRPr lang="en-US" sz="1100"/>
        </a:p>
      </cdr:txBody>
    </cdr:sp>
  </cdr:relSizeAnchor>
  <cdr:relSizeAnchor xmlns:cdr="http://schemas.openxmlformats.org/drawingml/2006/chartDrawing">
    <cdr:from>
      <cdr:x>0.24773</cdr:x>
      <cdr:y>0.53761</cdr:y>
    </cdr:from>
    <cdr:to>
      <cdr:x>0.52129</cdr:x>
      <cdr:y>0.59198</cdr:y>
    </cdr:to>
    <cdr:sp macro="" textlink="">
      <cdr:nvSpPr>
        <cdr:cNvPr id="4" name="TextBox 1"/>
        <cdr:cNvSpPr txBox="1"/>
      </cdr:nvSpPr>
      <cdr:spPr>
        <a:xfrm xmlns:a="http://schemas.openxmlformats.org/drawingml/2006/main">
          <a:off x="2142565" y="3374572"/>
          <a:ext cx="2365935" cy="341288"/>
        </a:xfrm>
        <a:prstGeom xmlns:a="http://schemas.openxmlformats.org/drawingml/2006/main" prst="rect">
          <a:avLst/>
        </a:prstGeom>
        <a:solidFill xmlns:a="http://schemas.openxmlformats.org/drawingml/2006/main">
          <a:schemeClr val="bg1">
            <a:lumMod val="75000"/>
          </a:schemeClr>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Some mail ballots</a:t>
          </a:r>
          <a:r>
            <a:rPr lang="en-US" sz="1100" baseline="0"/>
            <a:t> may be missing?</a:t>
          </a:r>
          <a:endParaRPr lang="en-US" sz="1100"/>
        </a:p>
      </cdr:txBody>
    </cdr:sp>
  </cdr:relSizeAnchor>
  <cdr:relSizeAnchor xmlns:cdr="http://schemas.openxmlformats.org/drawingml/2006/chartDrawing">
    <cdr:from>
      <cdr:x>0.33059</cdr:x>
      <cdr:y>0.42633</cdr:y>
    </cdr:from>
    <cdr:to>
      <cdr:x>0.43004</cdr:x>
      <cdr:y>0.47258</cdr:y>
    </cdr:to>
    <cdr:sp macro="" textlink="">
      <cdr:nvSpPr>
        <cdr:cNvPr id="5" name="TextBox 1"/>
        <cdr:cNvSpPr txBox="1"/>
      </cdr:nvSpPr>
      <cdr:spPr>
        <a:xfrm xmlns:a="http://schemas.openxmlformats.org/drawingml/2006/main">
          <a:off x="2859208" y="2676072"/>
          <a:ext cx="860077" cy="290286"/>
        </a:xfrm>
        <a:prstGeom xmlns:a="http://schemas.openxmlformats.org/drawingml/2006/main" prst="rect">
          <a:avLst/>
        </a:prstGeom>
        <a:solidFill xmlns:a="http://schemas.openxmlformats.org/drawingml/2006/main">
          <a:schemeClr val="bg1">
            <a:lumMod val="75000"/>
          </a:schemeClr>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a:t>Murray</a:t>
          </a:r>
        </a:p>
      </cdr:txBody>
    </cdr:sp>
  </cdr:relSizeAnchor>
  <cdr:relSizeAnchor xmlns:cdr="http://schemas.openxmlformats.org/drawingml/2006/chartDrawing">
    <cdr:from>
      <cdr:x>0.19948</cdr:x>
      <cdr:y>0.34396</cdr:y>
    </cdr:from>
    <cdr:to>
      <cdr:x>0.29893</cdr:x>
      <cdr:y>0.3902</cdr:y>
    </cdr:to>
    <cdr:sp macro="" textlink="">
      <cdr:nvSpPr>
        <cdr:cNvPr id="6" name="TextBox 1"/>
        <cdr:cNvSpPr txBox="1"/>
      </cdr:nvSpPr>
      <cdr:spPr>
        <a:xfrm xmlns:a="http://schemas.openxmlformats.org/drawingml/2006/main">
          <a:off x="1725280" y="2159000"/>
          <a:ext cx="860077" cy="290286"/>
        </a:xfrm>
        <a:prstGeom xmlns:a="http://schemas.openxmlformats.org/drawingml/2006/main" prst="rect">
          <a:avLst/>
        </a:prstGeom>
        <a:solidFill xmlns:a="http://schemas.openxmlformats.org/drawingml/2006/main">
          <a:schemeClr val="bg1">
            <a:lumMod val="75000"/>
          </a:schemeClr>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a:t>Spalding</a:t>
          </a:r>
        </a:p>
      </cdr:txBody>
    </cdr:sp>
  </cdr:relSizeAnchor>
  <cdr:relSizeAnchor xmlns:cdr="http://schemas.openxmlformats.org/drawingml/2006/chartDrawing">
    <cdr:from>
      <cdr:x>0.58023</cdr:x>
      <cdr:y>0.51738</cdr:y>
    </cdr:from>
    <cdr:to>
      <cdr:x>0.67967</cdr:x>
      <cdr:y>0.56362</cdr:y>
    </cdr:to>
    <cdr:sp macro="" textlink="">
      <cdr:nvSpPr>
        <cdr:cNvPr id="7" name="TextBox 1"/>
        <cdr:cNvSpPr txBox="1"/>
      </cdr:nvSpPr>
      <cdr:spPr>
        <a:xfrm xmlns:a="http://schemas.openxmlformats.org/drawingml/2006/main">
          <a:off x="5018209" y="3247572"/>
          <a:ext cx="860077" cy="290286"/>
        </a:xfrm>
        <a:prstGeom xmlns:a="http://schemas.openxmlformats.org/drawingml/2006/main" prst="rect">
          <a:avLst/>
        </a:prstGeom>
        <a:solidFill xmlns:a="http://schemas.openxmlformats.org/drawingml/2006/main">
          <a:schemeClr val="bg1">
            <a:lumMod val="75000"/>
          </a:schemeClr>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a:t>Dade</a:t>
          </a:r>
        </a:p>
      </cdr:txBody>
    </cdr:sp>
  </cdr:relSizeAnchor>
  <cdr:relSizeAnchor xmlns:cdr="http://schemas.openxmlformats.org/drawingml/2006/chartDrawing">
    <cdr:from>
      <cdr:x>0.00964</cdr:x>
      <cdr:y>0.44945</cdr:y>
    </cdr:from>
    <cdr:to>
      <cdr:x>0.10908</cdr:x>
      <cdr:y>0.4957</cdr:y>
    </cdr:to>
    <cdr:sp macro="" textlink="">
      <cdr:nvSpPr>
        <cdr:cNvPr id="8" name="TextBox 1"/>
        <cdr:cNvSpPr txBox="1"/>
      </cdr:nvSpPr>
      <cdr:spPr>
        <a:xfrm xmlns:a="http://schemas.openxmlformats.org/drawingml/2006/main">
          <a:off x="83352" y="2821214"/>
          <a:ext cx="860077" cy="290286"/>
        </a:xfrm>
        <a:prstGeom xmlns:a="http://schemas.openxmlformats.org/drawingml/2006/main" prst="rect">
          <a:avLst/>
        </a:prstGeom>
        <a:solidFill xmlns:a="http://schemas.openxmlformats.org/drawingml/2006/main">
          <a:schemeClr val="bg1">
            <a:lumMod val="75000"/>
          </a:schemeClr>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a:t>Fulton</a:t>
          </a:r>
        </a:p>
      </cdr:txBody>
    </cdr:sp>
  </cdr:relSizeAnchor>
  <cdr:relSizeAnchor xmlns:cdr="http://schemas.openxmlformats.org/drawingml/2006/chartDrawing">
    <cdr:from>
      <cdr:x>0.08096</cdr:x>
      <cdr:y>0.36997</cdr:y>
    </cdr:from>
    <cdr:to>
      <cdr:x>0.18041</cdr:x>
      <cdr:y>0.41622</cdr:y>
    </cdr:to>
    <cdr:sp macro="" textlink="">
      <cdr:nvSpPr>
        <cdr:cNvPr id="9" name="TextBox 1"/>
        <cdr:cNvSpPr txBox="1"/>
      </cdr:nvSpPr>
      <cdr:spPr>
        <a:xfrm xmlns:a="http://schemas.openxmlformats.org/drawingml/2006/main">
          <a:off x="700209" y="2322286"/>
          <a:ext cx="860077" cy="290286"/>
        </a:xfrm>
        <a:prstGeom xmlns:a="http://schemas.openxmlformats.org/drawingml/2006/main" prst="rect">
          <a:avLst/>
        </a:prstGeom>
        <a:solidFill xmlns:a="http://schemas.openxmlformats.org/drawingml/2006/main">
          <a:schemeClr val="bg1">
            <a:lumMod val="75000"/>
          </a:schemeClr>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a:t>DeKalb</a:t>
          </a:r>
        </a:p>
      </cdr:txBody>
    </cdr:sp>
  </cdr:relSizeAnchor>
  <cdr:relSizeAnchor xmlns:cdr="http://schemas.openxmlformats.org/drawingml/2006/chartDrawing">
    <cdr:from>
      <cdr:x>0.07867</cdr:x>
      <cdr:y>0.31361</cdr:y>
    </cdr:from>
    <cdr:to>
      <cdr:x>0.13068</cdr:x>
      <cdr:y>0.36997</cdr:y>
    </cdr:to>
    <cdr:cxnSp macro="">
      <cdr:nvCxnSpPr>
        <cdr:cNvPr id="10" name="Straight Arrow Connector 9"/>
        <cdr:cNvCxnSpPr>
          <a:stCxn xmlns:a="http://schemas.openxmlformats.org/drawingml/2006/main" id="9" idx="0"/>
        </cdr:cNvCxnSpPr>
      </cdr:nvCxnSpPr>
      <cdr:spPr>
        <a:xfrm xmlns:a="http://schemas.openxmlformats.org/drawingml/2006/main" flipH="1" flipV="1">
          <a:off x="680357" y="1968501"/>
          <a:ext cx="449891" cy="353785"/>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0.05936</cdr:x>
      <cdr:y>0.33384</cdr:y>
    </cdr:from>
    <cdr:to>
      <cdr:x>0.06398</cdr:x>
      <cdr:y>0.44945</cdr:y>
    </cdr:to>
    <cdr:cxnSp macro="">
      <cdr:nvCxnSpPr>
        <cdr:cNvPr id="12" name="Straight Arrow Connector 11"/>
        <cdr:cNvCxnSpPr>
          <a:stCxn xmlns:a="http://schemas.openxmlformats.org/drawingml/2006/main" id="8" idx="0"/>
        </cdr:cNvCxnSpPr>
      </cdr:nvCxnSpPr>
      <cdr:spPr>
        <a:xfrm xmlns:a="http://schemas.openxmlformats.org/drawingml/2006/main" flipV="1">
          <a:off x="513391" y="2095501"/>
          <a:ext cx="39966" cy="725713"/>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15.xml><?xml version="1.0" encoding="utf-8"?>
<xdr:wsDr xmlns:xdr="http://schemas.openxmlformats.org/drawingml/2006/spreadsheetDrawing" xmlns:a="http://schemas.openxmlformats.org/drawingml/2006/main">
  <xdr:absoluteAnchor>
    <xdr:pos x="0" y="0"/>
    <xdr:ext cx="8654143" cy="627742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c:userShapes xmlns:c="http://schemas.openxmlformats.org/drawingml/2006/chart">
  <cdr:relSizeAnchor xmlns:cdr="http://schemas.openxmlformats.org/drawingml/2006/chartDrawing">
    <cdr:from>
      <cdr:x>0.07693</cdr:x>
      <cdr:y>0.54188</cdr:y>
    </cdr:from>
    <cdr:to>
      <cdr:x>0.39679</cdr:x>
      <cdr:y>0.60839</cdr:y>
    </cdr:to>
    <cdr:sp macro="" textlink="">
      <cdr:nvSpPr>
        <cdr:cNvPr id="2" name="TextBox 1"/>
        <cdr:cNvSpPr txBox="1"/>
      </cdr:nvSpPr>
      <cdr:spPr>
        <a:xfrm xmlns:a="http://schemas.openxmlformats.org/drawingml/2006/main">
          <a:off x="666262" y="3406531"/>
          <a:ext cx="2770065" cy="418123"/>
        </a:xfrm>
        <a:prstGeom xmlns:a="http://schemas.openxmlformats.org/drawingml/2006/main" prst="rect">
          <a:avLst/>
        </a:prstGeom>
        <a:solidFill xmlns:a="http://schemas.openxmlformats.org/drawingml/2006/main">
          <a:schemeClr val="bg1">
            <a:lumMod val="75000"/>
          </a:schemeClr>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Even on a county by county level, LG is the only race with anomalous dropoff rates</a:t>
          </a:r>
        </a:p>
      </cdr:txBody>
    </cdr:sp>
  </cdr:relSizeAnchor>
</c:userShapes>
</file>

<file path=xl/drawings/drawing17.xml><?xml version="1.0" encoding="utf-8"?>
<xdr:wsDr xmlns:xdr="http://schemas.openxmlformats.org/drawingml/2006/spreadsheetDrawing" xmlns:a="http://schemas.openxmlformats.org/drawingml/2006/main">
  <xdr:absoluteAnchor>
    <xdr:pos x="0" y="0"/>
    <xdr:ext cx="8654143" cy="627742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twoCellAnchor>
    <xdr:from>
      <xdr:col>8</xdr:col>
      <xdr:colOff>15240</xdr:colOff>
      <xdr:row>0</xdr:row>
      <xdr:rowOff>7620</xdr:rowOff>
    </xdr:from>
    <xdr:to>
      <xdr:col>15</xdr:col>
      <xdr:colOff>320040</xdr:colOff>
      <xdr:row>11</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15240</xdr:colOff>
      <xdr:row>12</xdr:row>
      <xdr:rowOff>7620</xdr:rowOff>
    </xdr:from>
    <xdr:to>
      <xdr:col>15</xdr:col>
      <xdr:colOff>320040</xdr:colOff>
      <xdr:row>23</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9.xml><?xml version="1.0" encoding="utf-8"?>
<xdr:wsDr xmlns:xdr="http://schemas.openxmlformats.org/drawingml/2006/spreadsheetDrawing" xmlns:a="http://schemas.openxmlformats.org/drawingml/2006/main">
  <xdr:absoluteAnchor>
    <xdr:pos x="0" y="0"/>
    <xdr:ext cx="8654143" cy="627742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0.66667</cdr:x>
      <cdr:y>0.07692</cdr:y>
    </cdr:from>
    <cdr:to>
      <cdr:x>0.81218</cdr:x>
      <cdr:y>0.15967</cdr:y>
    </cdr:to>
    <cdr:sp macro="" textlink="">
      <cdr:nvSpPr>
        <cdr:cNvPr id="2" name="Rounded Rectangular Callout 1"/>
        <cdr:cNvSpPr/>
      </cdr:nvSpPr>
      <cdr:spPr>
        <a:xfrm xmlns:a="http://schemas.openxmlformats.org/drawingml/2006/main">
          <a:off x="5773615" y="483577"/>
          <a:ext cx="1260231" cy="520211"/>
        </a:xfrm>
        <a:prstGeom xmlns:a="http://schemas.openxmlformats.org/drawingml/2006/main" prst="wedgeRoundRectCallout">
          <a:avLst>
            <a:gd name="adj1" fmla="val -52489"/>
            <a:gd name="adj2" fmla="val 171925"/>
            <a:gd name="adj3" fmla="val 16667"/>
          </a:avLst>
        </a:prstGeom>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r>
            <a:rPr lang="en-US"/>
            <a:t>THis was #5</a:t>
          </a:r>
          <a:r>
            <a:rPr lang="en-US" baseline="0"/>
            <a:t> on the ballot in 2010</a:t>
          </a:r>
          <a:endParaRPr lang="en-US"/>
        </a:p>
      </cdr:txBody>
    </cdr:sp>
  </cdr:relSizeAnchor>
  <cdr:relSizeAnchor xmlns:cdr="http://schemas.openxmlformats.org/drawingml/2006/chartDrawing">
    <cdr:from>
      <cdr:x>0.1599</cdr:x>
      <cdr:y>0.51748</cdr:y>
    </cdr:from>
    <cdr:to>
      <cdr:x>0.26396</cdr:x>
      <cdr:y>0.64452</cdr:y>
    </cdr:to>
    <cdr:sp macro="" textlink="">
      <cdr:nvSpPr>
        <cdr:cNvPr id="3" name="Oval 2"/>
        <cdr:cNvSpPr/>
      </cdr:nvSpPr>
      <cdr:spPr>
        <a:xfrm xmlns:a="http://schemas.openxmlformats.org/drawingml/2006/main">
          <a:off x="1384788" y="3253154"/>
          <a:ext cx="901212" cy="798634"/>
        </a:xfrm>
        <a:prstGeom xmlns:a="http://schemas.openxmlformats.org/drawingml/2006/main" prst="ellipse">
          <a:avLst/>
        </a:prstGeom>
        <a:noFill xmlns:a="http://schemas.openxmlformats.org/drawingml/2006/main"/>
        <a:ln xmlns:a="http://schemas.openxmlformats.org/drawingml/2006/main">
          <a:solidFill>
            <a:srgbClr val="FF0000"/>
          </a:solidFill>
          <a:prstDash val="dash"/>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0.25127</cdr:x>
      <cdr:y>0.60023</cdr:y>
    </cdr:from>
    <cdr:to>
      <cdr:x>0.35685</cdr:x>
      <cdr:y>0.74569</cdr:y>
    </cdr:to>
    <cdr:sp macro="" textlink="">
      <cdr:nvSpPr>
        <cdr:cNvPr id="4" name="TextBox 3"/>
        <cdr:cNvSpPr txBox="1"/>
      </cdr:nvSpPr>
      <cdr:spPr>
        <a:xfrm xmlns:a="http://schemas.openxmlformats.org/drawingml/2006/main">
          <a:off x="2176096" y="3773366"/>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2018 LG anomaly</a:t>
          </a:r>
        </a:p>
        <a:p xmlns:a="http://schemas.openxmlformats.org/drawingml/2006/main">
          <a:r>
            <a:rPr lang="en-US" sz="1100"/>
            <a:t>(3.0-3.5% drop vs expected),</a:t>
          </a:r>
        </a:p>
        <a:p xmlns:a="http://schemas.openxmlformats.org/drawingml/2006/main">
          <a:r>
            <a:rPr lang="en-US" sz="1100"/>
            <a:t>equivalent</a:t>
          </a:r>
          <a:r>
            <a:rPr lang="en-US" sz="1100" baseline="0"/>
            <a:t> of 112-131k votes)</a:t>
          </a:r>
          <a:endParaRPr lang="en-US" sz="1100"/>
        </a:p>
      </cdr:txBody>
    </cdr:sp>
  </cdr:relSizeAnchor>
</c:userShapes>
</file>

<file path=xl/drawings/drawing20.xml><?xml version="1.0" encoding="utf-8"?>
<c:userShapes xmlns:c="http://schemas.openxmlformats.org/drawingml/2006/chart">
  <cdr:relSizeAnchor xmlns:cdr="http://schemas.openxmlformats.org/drawingml/2006/chartDrawing">
    <cdr:from>
      <cdr:x>0.70981</cdr:x>
      <cdr:y>0.14103</cdr:y>
    </cdr:from>
    <cdr:to>
      <cdr:x>0.86633</cdr:x>
      <cdr:y>0.18881</cdr:y>
    </cdr:to>
    <cdr:sp macro="" textlink="">
      <cdr:nvSpPr>
        <cdr:cNvPr id="2" name="TextBox 1"/>
        <cdr:cNvSpPr txBox="1"/>
      </cdr:nvSpPr>
      <cdr:spPr>
        <a:xfrm xmlns:a="http://schemas.openxmlformats.org/drawingml/2006/main">
          <a:off x="6147289" y="886558"/>
          <a:ext cx="1355480" cy="300404"/>
        </a:xfrm>
        <a:prstGeom xmlns:a="http://schemas.openxmlformats.org/drawingml/2006/main" prst="rect">
          <a:avLst/>
        </a:prstGeom>
        <a:solidFill xmlns:a="http://schemas.openxmlformats.org/drawingml/2006/main">
          <a:schemeClr val="bg1">
            <a:lumMod val="85000"/>
          </a:schemeClr>
        </a:solidFill>
      </cdr:spPr>
      <cdr:txBody>
        <a:bodyPr xmlns:a="http://schemas.openxmlformats.org/drawingml/2006/main" vertOverflow="clip" wrap="none" rtlCol="0"/>
        <a:lstStyle xmlns:a="http://schemas.openxmlformats.org/drawingml/2006/main"/>
        <a:p xmlns:a="http://schemas.openxmlformats.org/drawingml/2006/main">
          <a:r>
            <a:rPr lang="en-US" sz="1100"/>
            <a:t>Virtually no effect</a:t>
          </a:r>
        </a:p>
      </cdr:txBody>
    </cdr:sp>
  </cdr:relSizeAnchor>
  <cdr:relSizeAnchor xmlns:cdr="http://schemas.openxmlformats.org/drawingml/2006/chartDrawing">
    <cdr:from>
      <cdr:x>0.72659</cdr:x>
      <cdr:y>0.6324</cdr:y>
    </cdr:from>
    <cdr:to>
      <cdr:x>0.95388</cdr:x>
      <cdr:y>0.8237</cdr:y>
    </cdr:to>
    <cdr:sp macro="" textlink="">
      <cdr:nvSpPr>
        <cdr:cNvPr id="3" name="TextBox 2"/>
        <cdr:cNvSpPr txBox="1"/>
      </cdr:nvSpPr>
      <cdr:spPr>
        <a:xfrm xmlns:a="http://schemas.openxmlformats.org/drawingml/2006/main">
          <a:off x="6288014" y="3969845"/>
          <a:ext cx="1966986" cy="1200869"/>
        </a:xfrm>
        <a:prstGeom xmlns:a="http://schemas.openxmlformats.org/drawingml/2006/main" prst="rect">
          <a:avLst/>
        </a:prstGeom>
        <a:solidFill xmlns:a="http://schemas.openxmlformats.org/drawingml/2006/main">
          <a:schemeClr val="bg1">
            <a:lumMod val="85000"/>
          </a:schemeClr>
        </a:solidFill>
      </cdr:spPr>
      <cdr:txBody>
        <a:bodyPr xmlns:a="http://schemas.openxmlformats.org/drawingml/2006/main" vertOverflow="clip" wrap="square" rtlCol="0"/>
        <a:lstStyle xmlns:a="http://schemas.openxmlformats.org/drawingml/2006/main"/>
        <a:p xmlns:a="http://schemas.openxmlformats.org/drawingml/2006/main">
          <a:r>
            <a:rPr lang="en-US" sz="1100"/>
            <a:t>In a normal election, dropoff rates are independent</a:t>
          </a:r>
          <a:r>
            <a:rPr lang="en-US" sz="1100" baseline="0"/>
            <a:t> of county size and R vs. D lean</a:t>
          </a:r>
        </a:p>
        <a:p xmlns:a="http://schemas.openxmlformats.org/drawingml/2006/main">
          <a:endParaRPr lang="en-US" sz="1100" baseline="0"/>
        </a:p>
        <a:p xmlns:a="http://schemas.openxmlformats.org/drawingml/2006/main">
          <a:r>
            <a:rPr lang="en-US" sz="1100" baseline="0"/>
            <a:t>In a normal ELection, LG dropoff rate is about 1%</a:t>
          </a:r>
          <a:endParaRPr lang="en-US" sz="1100"/>
        </a:p>
      </cdr:txBody>
    </cdr:sp>
  </cdr:relSizeAnchor>
</c:userShapes>
</file>

<file path=xl/drawings/drawing21.xml><?xml version="1.0" encoding="utf-8"?>
<xdr:wsDr xmlns:xdr="http://schemas.openxmlformats.org/drawingml/2006/spreadsheetDrawing" xmlns:a="http://schemas.openxmlformats.org/drawingml/2006/main">
  <xdr:absoluteAnchor>
    <xdr:pos x="0" y="0"/>
    <xdr:ext cx="8659091" cy="6280727"/>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2.xml><?xml version="1.0" encoding="utf-8"?>
<xdr:wsDr xmlns:xdr="http://schemas.openxmlformats.org/drawingml/2006/spreadsheetDrawing" xmlns:a="http://schemas.openxmlformats.org/drawingml/2006/main">
  <xdr:absoluteAnchor>
    <xdr:pos x="0" y="0"/>
    <xdr:ext cx="8659091" cy="6280727"/>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54143" cy="627742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0.11506</cdr:x>
      <cdr:y>0.63869</cdr:y>
    </cdr:from>
    <cdr:to>
      <cdr:x>0.37563</cdr:x>
      <cdr:y>0.68648</cdr:y>
    </cdr:to>
    <cdr:sp macro="" textlink="">
      <cdr:nvSpPr>
        <cdr:cNvPr id="2" name="TextBox 1"/>
        <cdr:cNvSpPr txBox="1"/>
      </cdr:nvSpPr>
      <cdr:spPr>
        <a:xfrm xmlns:a="http://schemas.openxmlformats.org/drawingml/2006/main">
          <a:off x="996462" y="4015154"/>
          <a:ext cx="2256692" cy="300404"/>
        </a:xfrm>
        <a:prstGeom xmlns:a="http://schemas.openxmlformats.org/drawingml/2006/main" prst="rect">
          <a:avLst/>
        </a:prstGeom>
        <a:solidFill xmlns:a="http://schemas.openxmlformats.org/drawingml/2006/main">
          <a:schemeClr val="bg1">
            <a:lumMod val="75000"/>
          </a:schemeClr>
        </a:solidFill>
      </cdr:spPr>
      <cdr:txBody>
        <a:bodyPr xmlns:a="http://schemas.openxmlformats.org/drawingml/2006/main" vertOverflow="clip" wrap="none" rtlCol="0"/>
        <a:lstStyle xmlns:a="http://schemas.openxmlformats.org/drawingml/2006/main"/>
        <a:p xmlns:a="http://schemas.openxmlformats.org/drawingml/2006/main">
          <a:r>
            <a:rPr lang="en-US" sz="1100"/>
            <a:t>LG Deviation is extremely anomalous</a:t>
          </a: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8654143" cy="627742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0.69628</cdr:x>
      <cdr:y>0.7331</cdr:y>
    </cdr:from>
    <cdr:to>
      <cdr:x>0.9687</cdr:x>
      <cdr:y>0.91142</cdr:y>
    </cdr:to>
    <cdr:sp macro="" textlink="">
      <cdr:nvSpPr>
        <cdr:cNvPr id="2" name="TextBox 1"/>
        <cdr:cNvSpPr txBox="1"/>
      </cdr:nvSpPr>
      <cdr:spPr>
        <a:xfrm xmlns:a="http://schemas.openxmlformats.org/drawingml/2006/main">
          <a:off x="6030079" y="4608635"/>
          <a:ext cx="2359273" cy="1121019"/>
        </a:xfrm>
        <a:prstGeom xmlns:a="http://schemas.openxmlformats.org/drawingml/2006/main" prst="rect">
          <a:avLst/>
        </a:prstGeom>
        <a:solidFill xmlns:a="http://schemas.openxmlformats.org/drawingml/2006/main">
          <a:schemeClr val="bg1">
            <a:lumMod val="85000"/>
          </a:schemeClr>
        </a:solidFill>
      </cdr:spPr>
      <cdr:txBody>
        <a:bodyPr xmlns:a="http://schemas.openxmlformats.org/drawingml/2006/main" vertOverflow="clip" wrap="square" rtlCol="0"/>
        <a:lstStyle xmlns:a="http://schemas.openxmlformats.org/drawingml/2006/main"/>
        <a:p xmlns:a="http://schemas.openxmlformats.org/drawingml/2006/main">
          <a:r>
            <a:rPr lang="en-US" sz="1100"/>
            <a:t>1. the more D a county, the more likely a dropoff</a:t>
          </a:r>
        </a:p>
        <a:p xmlns:a="http://schemas.openxmlformats.org/drawingml/2006/main">
          <a:r>
            <a:rPr lang="en-US" sz="1100"/>
            <a:t>2. Large counties had smaller dropoffs, suggesting Sarah may have also </a:t>
          </a:r>
          <a:r>
            <a:rPr lang="en-US" sz="1100" baseline="0"/>
            <a:t>converted Gov Rs to LT Ds (see next tab)</a:t>
          </a:r>
          <a:endParaRPr lang="en-US" sz="1100"/>
        </a:p>
      </cdr:txBody>
    </cdr:sp>
  </cdr:relSizeAnchor>
</c:userShapes>
</file>

<file path=xl/drawings/drawing7.xml><?xml version="1.0" encoding="utf-8"?>
<xdr:wsDr xmlns:xdr="http://schemas.openxmlformats.org/drawingml/2006/spreadsheetDrawing" xmlns:a="http://schemas.openxmlformats.org/drawingml/2006/main">
  <xdr:absoluteAnchor>
    <xdr:pos x="0" y="0"/>
    <xdr:ext cx="8654143" cy="627742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0.20553</cdr:x>
      <cdr:y>0.08392</cdr:y>
    </cdr:from>
    <cdr:to>
      <cdr:x>0.51438</cdr:x>
      <cdr:y>0.20629</cdr:y>
    </cdr:to>
    <cdr:sp macro="" textlink="">
      <cdr:nvSpPr>
        <cdr:cNvPr id="2" name="TextBox 1"/>
        <cdr:cNvSpPr txBox="1"/>
      </cdr:nvSpPr>
      <cdr:spPr>
        <a:xfrm xmlns:a="http://schemas.openxmlformats.org/drawingml/2006/main">
          <a:off x="1779953" y="527538"/>
          <a:ext cx="2674816" cy="769327"/>
        </a:xfrm>
        <a:prstGeom xmlns:a="http://schemas.openxmlformats.org/drawingml/2006/main" prst="rect">
          <a:avLst/>
        </a:prstGeom>
        <a:solidFill xmlns:a="http://schemas.openxmlformats.org/drawingml/2006/main">
          <a:schemeClr val="bg1">
            <a:lumMod val="85000"/>
          </a:schemeClr>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Kemp-Amico voters: in deeply red counties, Amico overperforms. Why would deeply R voters vote for Amico here but not in more moderate counties? Suspicious</a:t>
          </a:r>
        </a:p>
      </cdr:txBody>
    </cdr:sp>
  </cdr:relSizeAnchor>
  <cdr:relSizeAnchor xmlns:cdr="http://schemas.openxmlformats.org/drawingml/2006/chartDrawing">
    <cdr:from>
      <cdr:x>0.104</cdr:x>
      <cdr:y>0.10482</cdr:y>
    </cdr:from>
    <cdr:to>
      <cdr:x>0.30203</cdr:x>
      <cdr:y>0.44406</cdr:y>
    </cdr:to>
    <cdr:sp macro="" textlink="">
      <cdr:nvSpPr>
        <cdr:cNvPr id="3" name="Oval 2"/>
        <cdr:cNvSpPr/>
      </cdr:nvSpPr>
      <cdr:spPr>
        <a:xfrm xmlns:a="http://schemas.openxmlformats.org/drawingml/2006/main">
          <a:off x="900723" y="658934"/>
          <a:ext cx="1714989" cy="2132624"/>
        </a:xfrm>
        <a:prstGeom xmlns:a="http://schemas.openxmlformats.org/drawingml/2006/main" prst="ellipse">
          <a:avLst/>
        </a:prstGeom>
        <a:noFill xmlns:a="http://schemas.openxmlformats.org/drawingml/2006/main"/>
        <a:ln xmlns:a="http://schemas.openxmlformats.org/drawingml/2006/main">
          <a:solidFill>
            <a:srgbClr val="FF0000"/>
          </a:solidFill>
          <a:prstDash val="dash"/>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0.52194</cdr:x>
      <cdr:y>0.0885</cdr:y>
    </cdr:from>
    <cdr:to>
      <cdr:x>0.91624</cdr:x>
      <cdr:y>0.16084</cdr:y>
    </cdr:to>
    <cdr:sp macro="" textlink="">
      <cdr:nvSpPr>
        <cdr:cNvPr id="5" name="TextBox 4"/>
        <cdr:cNvSpPr txBox="1"/>
      </cdr:nvSpPr>
      <cdr:spPr>
        <a:xfrm xmlns:a="http://schemas.openxmlformats.org/drawingml/2006/main">
          <a:off x="4520222" y="556358"/>
          <a:ext cx="3414835" cy="454758"/>
        </a:xfrm>
        <a:prstGeom xmlns:a="http://schemas.openxmlformats.org/drawingml/2006/main" prst="rect">
          <a:avLst/>
        </a:prstGeom>
        <a:solidFill xmlns:a="http://schemas.openxmlformats.org/drawingml/2006/main">
          <a:schemeClr val="bg1">
            <a:lumMod val="85000"/>
          </a:schemeClr>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In blue counties, Duncan overperforms? Abrams-Duncan voters is an unlikely and suspicious combination</a:t>
          </a:r>
        </a:p>
      </cdr:txBody>
    </cdr:sp>
  </cdr:relSizeAnchor>
  <cdr:relSizeAnchor xmlns:cdr="http://schemas.openxmlformats.org/drawingml/2006/chartDrawing">
    <cdr:from>
      <cdr:x>0.492</cdr:x>
      <cdr:y>0.1836</cdr:y>
    </cdr:from>
    <cdr:to>
      <cdr:x>0.91493</cdr:x>
      <cdr:y>0.43554</cdr:y>
    </cdr:to>
    <cdr:sp macro="" textlink="">
      <cdr:nvSpPr>
        <cdr:cNvPr id="4" name="Oval 3"/>
        <cdr:cNvSpPr/>
      </cdr:nvSpPr>
      <cdr:spPr>
        <a:xfrm xmlns:a="http://schemas.openxmlformats.org/drawingml/2006/main" rot="14938903">
          <a:off x="5300397" y="114723"/>
          <a:ext cx="1583845" cy="3662783"/>
        </a:xfrm>
        <a:prstGeom xmlns:a="http://schemas.openxmlformats.org/drawingml/2006/main" prst="ellipse">
          <a:avLst/>
        </a:prstGeom>
        <a:noFill xmlns:a="http://schemas.openxmlformats.org/drawingml/2006/main"/>
        <a:ln xmlns:a="http://schemas.openxmlformats.org/drawingml/2006/main">
          <a:solidFill>
            <a:srgbClr val="FF0000"/>
          </a:solidFill>
          <a:prstDash val="dash"/>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0.64805</cdr:x>
      <cdr:y>0.74126</cdr:y>
    </cdr:from>
    <cdr:to>
      <cdr:x>0.95178</cdr:x>
      <cdr:y>0.84033</cdr:y>
    </cdr:to>
    <cdr:sp macro="" textlink="">
      <cdr:nvSpPr>
        <cdr:cNvPr id="7" name="TextBox 6"/>
        <cdr:cNvSpPr txBox="1"/>
      </cdr:nvSpPr>
      <cdr:spPr>
        <a:xfrm xmlns:a="http://schemas.openxmlformats.org/drawingml/2006/main">
          <a:off x="5612424" y="4659923"/>
          <a:ext cx="2630364" cy="622788"/>
        </a:xfrm>
        <a:prstGeom xmlns:a="http://schemas.openxmlformats.org/drawingml/2006/main" prst="rect">
          <a:avLst/>
        </a:prstGeom>
        <a:solidFill xmlns:a="http://schemas.openxmlformats.org/drawingml/2006/main">
          <a:schemeClr val="bg1">
            <a:lumMod val="85000"/>
          </a:schemeClr>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In blue counties, Sarah underperforms? Dems skip LG race and go vote for SoS, AG, Agr, Ins,</a:t>
          </a:r>
          <a:r>
            <a:rPr lang="en-US" sz="1100" baseline="0"/>
            <a:t> </a:t>
          </a:r>
          <a:r>
            <a:rPr lang="en-US" sz="1100"/>
            <a:t>etc? Suspicious behavior</a:t>
          </a:r>
        </a:p>
      </cdr:txBody>
    </cdr:sp>
  </cdr:relSizeAnchor>
  <cdr:relSizeAnchor xmlns:cdr="http://schemas.openxmlformats.org/drawingml/2006/chartDrawing">
    <cdr:from>
      <cdr:x>0.50778</cdr:x>
      <cdr:y>0.42767</cdr:y>
    </cdr:from>
    <cdr:to>
      <cdr:x>0.95551</cdr:x>
      <cdr:y>0.86513</cdr:y>
    </cdr:to>
    <cdr:sp macro="" textlink="">
      <cdr:nvSpPr>
        <cdr:cNvPr id="6" name="Oval 5"/>
        <cdr:cNvSpPr/>
      </cdr:nvSpPr>
      <cdr:spPr>
        <a:xfrm xmlns:a="http://schemas.openxmlformats.org/drawingml/2006/main" rot="16636490">
          <a:off x="4961327" y="2124847"/>
          <a:ext cx="2750065" cy="3877527"/>
        </a:xfrm>
        <a:prstGeom xmlns:a="http://schemas.openxmlformats.org/drawingml/2006/main" prst="ellipse">
          <a:avLst/>
        </a:prstGeom>
        <a:noFill xmlns:a="http://schemas.openxmlformats.org/drawingml/2006/main"/>
        <a:ln xmlns:a="http://schemas.openxmlformats.org/drawingml/2006/main">
          <a:solidFill>
            <a:srgbClr val="FF0000"/>
          </a:solidFill>
          <a:prstDash val="dash"/>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0.08122</cdr:x>
      <cdr:y>0.74592</cdr:y>
    </cdr:from>
    <cdr:to>
      <cdr:x>0.38494</cdr:x>
      <cdr:y>0.84499</cdr:y>
    </cdr:to>
    <cdr:sp macro="" textlink="">
      <cdr:nvSpPr>
        <cdr:cNvPr id="9" name="TextBox 8"/>
        <cdr:cNvSpPr txBox="1"/>
      </cdr:nvSpPr>
      <cdr:spPr>
        <a:xfrm xmlns:a="http://schemas.openxmlformats.org/drawingml/2006/main">
          <a:off x="703385" y="4689230"/>
          <a:ext cx="2630364" cy="622788"/>
        </a:xfrm>
        <a:prstGeom xmlns:a="http://schemas.openxmlformats.org/drawingml/2006/main" prst="rect">
          <a:avLst/>
        </a:prstGeom>
        <a:solidFill xmlns:a="http://schemas.openxmlformats.org/drawingml/2006/main">
          <a:schemeClr val="bg1">
            <a:lumMod val="85000"/>
          </a:schemeClr>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In leaning red counties, Sarah suddenly drops off significantly - almost by 10% points vs deeply red counties? Suspicious</a:t>
          </a:r>
        </a:p>
      </cdr:txBody>
    </cdr:sp>
  </cdr:relSizeAnchor>
  <cdr:relSizeAnchor xmlns:cdr="http://schemas.openxmlformats.org/drawingml/2006/chartDrawing">
    <cdr:from>
      <cdr:x>0.20955</cdr:x>
      <cdr:y>0.34885</cdr:y>
    </cdr:from>
    <cdr:to>
      <cdr:x>0.51035</cdr:x>
      <cdr:y>0.79017</cdr:y>
    </cdr:to>
    <cdr:sp macro="" textlink="">
      <cdr:nvSpPr>
        <cdr:cNvPr id="8" name="Oval 7"/>
        <cdr:cNvSpPr/>
      </cdr:nvSpPr>
      <cdr:spPr>
        <a:xfrm xmlns:a="http://schemas.openxmlformats.org/drawingml/2006/main" rot="13457687">
          <a:off x="1814759" y="2193041"/>
          <a:ext cx="2605095" cy="2774349"/>
        </a:xfrm>
        <a:prstGeom xmlns:a="http://schemas.openxmlformats.org/drawingml/2006/main" prst="ellipse">
          <a:avLst/>
        </a:prstGeom>
        <a:noFill xmlns:a="http://schemas.openxmlformats.org/drawingml/2006/main"/>
        <a:ln xmlns:a="http://schemas.openxmlformats.org/drawingml/2006/main">
          <a:solidFill>
            <a:srgbClr val="FF0000"/>
          </a:solidFill>
          <a:prstDash val="dash"/>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userShapes>
</file>

<file path=xl/drawings/drawing9.xml><?xml version="1.0" encoding="utf-8"?>
<xdr:wsDr xmlns:xdr="http://schemas.openxmlformats.org/drawingml/2006/spreadsheetDrawing" xmlns:a="http://schemas.openxmlformats.org/drawingml/2006/main">
  <xdr:absoluteAnchor>
    <xdr:pos x="0" y="0"/>
    <xdr:ext cx="8654143" cy="627742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lection%202014%20dropoff%20curve.xml"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aamico\AppData\Roaming\Microsoft\Excel\election%202014%20dropoff%20curve%20(version%201).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Registered Voters"/>
      <sheetName val="2"/>
      <sheetName val="3"/>
      <sheetName val="2014 dropoff by county vs D%"/>
      <sheetName val="LG 201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 val="51"/>
      <sheetName val="52"/>
      <sheetName val="53"/>
      <sheetName val="54"/>
      <sheetName val="55"/>
      <sheetName val="56"/>
      <sheetName val="57"/>
      <sheetName val="58"/>
      <sheetName val="59"/>
      <sheetName val="60"/>
      <sheetName val="61"/>
      <sheetName val="62"/>
      <sheetName val="63"/>
      <sheetName val="64"/>
      <sheetName val="65"/>
      <sheetName val="66"/>
      <sheetName val="67"/>
      <sheetName val="68"/>
      <sheetName val="69"/>
      <sheetName val="70"/>
      <sheetName val="71"/>
      <sheetName val="72"/>
      <sheetName val="73"/>
      <sheetName val="74"/>
      <sheetName val="75"/>
      <sheetName val="76"/>
      <sheetName val="77"/>
      <sheetName val="78"/>
      <sheetName val="79"/>
      <sheetName val="80"/>
      <sheetName val="81"/>
      <sheetName val="82"/>
      <sheetName val="83"/>
      <sheetName val="84"/>
      <sheetName val="85"/>
      <sheetName val="86"/>
      <sheetName val="87"/>
      <sheetName val="88"/>
      <sheetName val="89"/>
      <sheetName val="90"/>
      <sheetName val="91"/>
      <sheetName val="92"/>
      <sheetName val="93"/>
      <sheetName val="94"/>
      <sheetName val="95"/>
      <sheetName val="96"/>
      <sheetName val="97"/>
      <sheetName val="98"/>
      <sheetName val="99"/>
      <sheetName val="100"/>
      <sheetName val="101"/>
      <sheetName val="102"/>
      <sheetName val="103"/>
      <sheetName val="104"/>
      <sheetName val="105"/>
      <sheetName val="106"/>
      <sheetName val="107"/>
      <sheetName val="108"/>
      <sheetName val="109"/>
      <sheetName val="110"/>
      <sheetName val="111"/>
      <sheetName val="112"/>
      <sheetName val="113"/>
      <sheetName val="114"/>
      <sheetName val="115"/>
      <sheetName val="116"/>
      <sheetName val="117"/>
      <sheetName val="118"/>
      <sheetName val="119"/>
      <sheetName val="120"/>
      <sheetName val="121"/>
      <sheetName val="122"/>
      <sheetName val="123"/>
      <sheetName val="124"/>
      <sheetName val="125"/>
      <sheetName val="126"/>
      <sheetName val="127"/>
      <sheetName val="128"/>
      <sheetName val="129"/>
      <sheetName val="130"/>
      <sheetName val="131"/>
      <sheetName val="132"/>
      <sheetName val="133"/>
      <sheetName val="134"/>
      <sheetName val="135"/>
      <sheetName val="136"/>
      <sheetName val="137"/>
      <sheetName val="138"/>
      <sheetName val="139"/>
      <sheetName val="140"/>
      <sheetName val="141"/>
      <sheetName val="142"/>
      <sheetName val="143"/>
      <sheetName val="144"/>
      <sheetName val="145"/>
      <sheetName val="146"/>
      <sheetName val="147"/>
      <sheetName val="148"/>
      <sheetName val="149"/>
      <sheetName val="150"/>
      <sheetName val="151"/>
      <sheetName val="152"/>
      <sheetName val="153"/>
      <sheetName val="154"/>
      <sheetName val="155"/>
      <sheetName val="156"/>
      <sheetName val="157"/>
      <sheetName val="158"/>
      <sheetName val="159"/>
      <sheetName val="160"/>
      <sheetName val="161"/>
      <sheetName val="162"/>
      <sheetName val="163"/>
      <sheetName val="164"/>
      <sheetName val="165"/>
      <sheetName val="166"/>
      <sheetName val="167"/>
      <sheetName val="168"/>
      <sheetName val="169"/>
      <sheetName val="170"/>
      <sheetName val="171"/>
      <sheetName val="172"/>
      <sheetName val="173"/>
      <sheetName val="174"/>
      <sheetName val="175"/>
      <sheetName val="176"/>
      <sheetName val="177"/>
      <sheetName val="178"/>
      <sheetName val="179"/>
      <sheetName val="180"/>
      <sheetName val="181"/>
      <sheetName val="182"/>
      <sheetName val="183"/>
      <sheetName val="184"/>
      <sheetName val="185"/>
      <sheetName val="186"/>
      <sheetName val="187"/>
      <sheetName val="188"/>
      <sheetName val="189"/>
      <sheetName val="190"/>
      <sheetName val="191"/>
      <sheetName val="192"/>
      <sheetName val="193"/>
      <sheetName val="194"/>
      <sheetName val="195"/>
      <sheetName val="196"/>
      <sheetName val="197"/>
      <sheetName val="198"/>
      <sheetName val="199"/>
      <sheetName val="200"/>
      <sheetName val="201"/>
      <sheetName val="202"/>
      <sheetName val="203"/>
      <sheetName val="204"/>
      <sheetName val="205"/>
      <sheetName val="206"/>
      <sheetName val="207"/>
      <sheetName val="208"/>
      <sheetName val="209"/>
      <sheetName val="210"/>
      <sheetName val="211"/>
      <sheetName val="212"/>
      <sheetName val="213"/>
      <sheetName val="214"/>
      <sheetName val="215"/>
      <sheetName val="216"/>
      <sheetName val="217"/>
      <sheetName val="218"/>
      <sheetName val="219"/>
      <sheetName val="220"/>
      <sheetName val="221"/>
      <sheetName val="222"/>
      <sheetName val="223"/>
      <sheetName val="224"/>
      <sheetName val="225"/>
      <sheetName val="226"/>
      <sheetName val="227"/>
      <sheetName val="228"/>
      <sheetName val="229"/>
      <sheetName val="230"/>
      <sheetName val="231"/>
      <sheetName val="232"/>
      <sheetName val="233"/>
      <sheetName val="234"/>
      <sheetName val="235"/>
      <sheetName val="236"/>
      <sheetName val="237"/>
      <sheetName val="238"/>
      <sheetName val="239"/>
      <sheetName val="240"/>
      <sheetName val="241"/>
      <sheetName val="242"/>
      <sheetName val="243"/>
      <sheetName val="244"/>
      <sheetName val="245"/>
      <sheetName val="246"/>
      <sheetName val="247"/>
      <sheetName val="248"/>
      <sheetName val="249"/>
      <sheetName val="250"/>
      <sheetName val="251"/>
      <sheetName val="252"/>
      <sheetName val="253"/>
      <sheetName val="254"/>
      <sheetName val="255"/>
      <sheetName val="256"/>
      <sheetName val="257"/>
      <sheetName val="258"/>
      <sheetName val="259"/>
      <sheetName val="260"/>
      <sheetName val="261"/>
      <sheetName val="262"/>
      <sheetName val="263"/>
      <sheetName val="264"/>
      <sheetName val="265"/>
      <sheetName val="266"/>
      <sheetName val="267"/>
      <sheetName val="268"/>
      <sheetName val="269"/>
      <sheetName val="270"/>
      <sheetName val="271"/>
      <sheetName val="272"/>
      <sheetName val="273"/>
      <sheetName val="4"/>
    </sheetNames>
    <sheetDataSet>
      <sheetData sheetId="0"/>
      <sheetData sheetId="1"/>
      <sheetData sheetId="2">
        <row r="163">
          <cell r="G163">
            <v>1358088</v>
          </cell>
          <cell r="L163">
            <v>1160811</v>
          </cell>
          <cell r="Q163">
            <v>48862</v>
          </cell>
          <cell r="R163">
            <v>2567761</v>
          </cell>
        </row>
      </sheetData>
      <sheetData sheetId="3">
        <row r="4">
          <cell r="C4">
            <v>2305</v>
          </cell>
        </row>
        <row r="163">
          <cell r="G163">
            <v>1345237</v>
          </cell>
          <cell r="L163">
            <v>1144794</v>
          </cell>
          <cell r="Q163">
            <v>60185</v>
          </cell>
          <cell r="R163">
            <v>2550216</v>
          </cell>
        </row>
      </sheetData>
      <sheetData sheetId="4" refreshError="1"/>
      <sheetData sheetId="5">
        <row r="3">
          <cell r="G3">
            <v>1466505</v>
          </cell>
        </row>
      </sheetData>
      <sheetData sheetId="6">
        <row r="163">
          <cell r="G163">
            <v>1452554</v>
          </cell>
          <cell r="L163">
            <v>1075101</v>
          </cell>
          <cell r="M163">
            <v>2527655</v>
          </cell>
        </row>
      </sheetData>
      <sheetData sheetId="7">
        <row r="163">
          <cell r="G163">
            <v>1436987</v>
          </cell>
          <cell r="L163">
            <v>1087268</v>
          </cell>
          <cell r="M163">
            <v>2524255</v>
          </cell>
        </row>
      </sheetData>
      <sheetData sheetId="8">
        <row r="163">
          <cell r="G163">
            <v>1462039</v>
          </cell>
          <cell r="L163">
            <v>1047339</v>
          </cell>
          <cell r="M163">
            <v>2509378</v>
          </cell>
        </row>
      </sheetData>
      <sheetData sheetId="9">
        <row r="163">
          <cell r="G163">
            <v>1382551</v>
          </cell>
          <cell r="L163">
            <v>1050883</v>
          </cell>
          <cell r="Q163">
            <v>86427</v>
          </cell>
          <cell r="R163">
            <v>2519861</v>
          </cell>
        </row>
      </sheetData>
      <sheetData sheetId="10">
        <row r="163">
          <cell r="G163">
            <v>1391005</v>
          </cell>
          <cell r="L163">
            <v>1132886</v>
          </cell>
          <cell r="M163">
            <v>2523891</v>
          </cell>
        </row>
      </sheetData>
      <sheetData sheetId="11">
        <row r="163">
          <cell r="G163">
            <v>1427662</v>
          </cell>
          <cell r="L163">
            <v>1079898</v>
          </cell>
          <cell r="M163">
            <v>2507560</v>
          </cell>
        </row>
      </sheetData>
      <sheetData sheetId="12">
        <row r="163">
          <cell r="G163">
            <v>1532652</v>
          </cell>
          <cell r="L163">
            <v>710408</v>
          </cell>
          <cell r="M163">
            <v>2243060</v>
          </cell>
        </row>
      </sheetData>
      <sheetData sheetId="13">
        <row r="163">
          <cell r="G163">
            <v>1341182</v>
          </cell>
          <cell r="L163">
            <v>1048917</v>
          </cell>
          <cell r="Q163">
            <v>122326</v>
          </cell>
          <cell r="R163">
            <v>2512425</v>
          </cell>
        </row>
      </sheetData>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row r="163">
          <cell r="G163">
            <v>1466505</v>
          </cell>
          <cell r="L163">
            <v>1062557</v>
          </cell>
          <cell r="M163">
            <v>2529062</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Registered Voters"/>
      <sheetName val="2"/>
      <sheetName val="3"/>
      <sheetName val="2014 dropoff by county vs D%"/>
      <sheetName val="LG 201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 val="51"/>
      <sheetName val="52"/>
      <sheetName val="53"/>
      <sheetName val="54"/>
      <sheetName val="55"/>
      <sheetName val="56"/>
      <sheetName val="57"/>
      <sheetName val="58"/>
      <sheetName val="59"/>
      <sheetName val="60"/>
      <sheetName val="61"/>
      <sheetName val="62"/>
      <sheetName val="63"/>
      <sheetName val="64"/>
      <sheetName val="65"/>
      <sheetName val="66"/>
      <sheetName val="67"/>
      <sheetName val="68"/>
      <sheetName val="69"/>
      <sheetName val="70"/>
      <sheetName val="71"/>
      <sheetName val="72"/>
      <sheetName val="73"/>
      <sheetName val="74"/>
      <sheetName val="75"/>
      <sheetName val="76"/>
      <sheetName val="77"/>
      <sheetName val="78"/>
      <sheetName val="79"/>
      <sheetName val="80"/>
      <sheetName val="81"/>
      <sheetName val="82"/>
      <sheetName val="83"/>
      <sheetName val="84"/>
      <sheetName val="85"/>
      <sheetName val="86"/>
      <sheetName val="87"/>
      <sheetName val="88"/>
      <sheetName val="89"/>
      <sheetName val="90"/>
      <sheetName val="91"/>
      <sheetName val="92"/>
      <sheetName val="93"/>
      <sheetName val="94"/>
      <sheetName val="95"/>
      <sheetName val="96"/>
      <sheetName val="97"/>
      <sheetName val="98"/>
      <sheetName val="99"/>
      <sheetName val="100"/>
      <sheetName val="101"/>
      <sheetName val="102"/>
      <sheetName val="103"/>
      <sheetName val="104"/>
      <sheetName val="105"/>
      <sheetName val="106"/>
      <sheetName val="107"/>
      <sheetName val="108"/>
      <sheetName val="109"/>
      <sheetName val="110"/>
      <sheetName val="111"/>
      <sheetName val="112"/>
      <sheetName val="113"/>
      <sheetName val="114"/>
      <sheetName val="115"/>
      <sheetName val="116"/>
      <sheetName val="117"/>
      <sheetName val="118"/>
      <sheetName val="119"/>
      <sheetName val="120"/>
      <sheetName val="121"/>
      <sheetName val="122"/>
      <sheetName val="123"/>
      <sheetName val="124"/>
      <sheetName val="125"/>
      <sheetName val="126"/>
      <sheetName val="127"/>
      <sheetName val="128"/>
      <sheetName val="129"/>
      <sheetName val="130"/>
      <sheetName val="131"/>
      <sheetName val="132"/>
      <sheetName val="133"/>
      <sheetName val="134"/>
      <sheetName val="135"/>
      <sheetName val="136"/>
      <sheetName val="137"/>
      <sheetName val="138"/>
      <sheetName val="139"/>
      <sheetName val="140"/>
      <sheetName val="141"/>
      <sheetName val="142"/>
      <sheetName val="143"/>
      <sheetName val="144"/>
      <sheetName val="145"/>
      <sheetName val="146"/>
      <sheetName val="147"/>
      <sheetName val="148"/>
      <sheetName val="149"/>
      <sheetName val="150"/>
      <sheetName val="151"/>
      <sheetName val="152"/>
      <sheetName val="153"/>
      <sheetName val="154"/>
      <sheetName val="155"/>
      <sheetName val="156"/>
      <sheetName val="157"/>
      <sheetName val="158"/>
      <sheetName val="159"/>
      <sheetName val="160"/>
      <sheetName val="161"/>
      <sheetName val="162"/>
      <sheetName val="163"/>
      <sheetName val="164"/>
      <sheetName val="165"/>
      <sheetName val="166"/>
      <sheetName val="167"/>
      <sheetName val="168"/>
      <sheetName val="169"/>
      <sheetName val="170"/>
      <sheetName val="171"/>
      <sheetName val="172"/>
      <sheetName val="173"/>
      <sheetName val="174"/>
      <sheetName val="175"/>
      <sheetName val="176"/>
      <sheetName val="177"/>
      <sheetName val="178"/>
      <sheetName val="179"/>
      <sheetName val="180"/>
      <sheetName val="181"/>
      <sheetName val="182"/>
      <sheetName val="183"/>
      <sheetName val="184"/>
      <sheetName val="185"/>
      <sheetName val="186"/>
      <sheetName val="187"/>
      <sheetName val="188"/>
      <sheetName val="189"/>
      <sheetName val="190"/>
      <sheetName val="191"/>
      <sheetName val="192"/>
      <sheetName val="193"/>
      <sheetName val="194"/>
      <sheetName val="195"/>
      <sheetName val="196"/>
      <sheetName val="197"/>
      <sheetName val="198"/>
      <sheetName val="199"/>
      <sheetName val="200"/>
      <sheetName val="201"/>
      <sheetName val="202"/>
      <sheetName val="203"/>
      <sheetName val="204"/>
      <sheetName val="205"/>
      <sheetName val="206"/>
      <sheetName val="207"/>
      <sheetName val="208"/>
      <sheetName val="209"/>
      <sheetName val="210"/>
      <sheetName val="211"/>
      <sheetName val="212"/>
      <sheetName val="213"/>
      <sheetName val="214"/>
      <sheetName val="215"/>
      <sheetName val="216"/>
      <sheetName val="217"/>
      <sheetName val="218"/>
      <sheetName val="219"/>
      <sheetName val="220"/>
      <sheetName val="221"/>
      <sheetName val="222"/>
      <sheetName val="223"/>
      <sheetName val="224"/>
      <sheetName val="225"/>
      <sheetName val="226"/>
      <sheetName val="227"/>
      <sheetName val="228"/>
      <sheetName val="229"/>
      <sheetName val="230"/>
      <sheetName val="231"/>
      <sheetName val="232"/>
      <sheetName val="233"/>
      <sheetName val="234"/>
      <sheetName val="235"/>
      <sheetName val="236"/>
      <sheetName val="237"/>
      <sheetName val="238"/>
      <sheetName val="239"/>
      <sheetName val="240"/>
      <sheetName val="241"/>
      <sheetName val="242"/>
      <sheetName val="243"/>
      <sheetName val="244"/>
      <sheetName val="245"/>
      <sheetName val="246"/>
      <sheetName val="247"/>
      <sheetName val="248"/>
      <sheetName val="249"/>
      <sheetName val="250"/>
      <sheetName val="251"/>
      <sheetName val="252"/>
      <sheetName val="253"/>
      <sheetName val="254"/>
      <sheetName val="255"/>
      <sheetName val="256"/>
      <sheetName val="257"/>
      <sheetName val="258"/>
      <sheetName val="259"/>
      <sheetName val="260"/>
      <sheetName val="261"/>
      <sheetName val="262"/>
      <sheetName val="263"/>
      <sheetName val="264"/>
      <sheetName val="265"/>
      <sheetName val="266"/>
      <sheetName val="267"/>
      <sheetName val="268"/>
      <sheetName val="269"/>
      <sheetName val="270"/>
      <sheetName val="271"/>
      <sheetName val="272"/>
      <sheetName val="273"/>
    </sheetNames>
    <sheetDataSet>
      <sheetData sheetId="0"/>
      <sheetData sheetId="1"/>
      <sheetData sheetId="2"/>
      <sheetData sheetId="3">
        <row r="4">
          <cell r="C4">
            <v>2305</v>
          </cell>
          <cell r="D4">
            <v>203</v>
          </cell>
          <cell r="E4">
            <v>680</v>
          </cell>
          <cell r="F4">
            <v>4</v>
          </cell>
          <cell r="H4">
            <v>743</v>
          </cell>
          <cell r="I4">
            <v>101</v>
          </cell>
          <cell r="J4">
            <v>280</v>
          </cell>
          <cell r="K4">
            <v>0</v>
          </cell>
          <cell r="L4">
            <v>1124</v>
          </cell>
          <cell r="M4">
            <v>74</v>
          </cell>
          <cell r="N4">
            <v>2</v>
          </cell>
          <cell r="O4">
            <v>16</v>
          </cell>
          <cell r="P4">
            <v>0</v>
          </cell>
          <cell r="R4">
            <v>4408</v>
          </cell>
        </row>
        <row r="5">
          <cell r="C5">
            <v>634</v>
          </cell>
          <cell r="D5">
            <v>38</v>
          </cell>
          <cell r="E5">
            <v>333</v>
          </cell>
          <cell r="F5">
            <v>3</v>
          </cell>
          <cell r="H5">
            <v>390</v>
          </cell>
          <cell r="I5">
            <v>26</v>
          </cell>
          <cell r="J5">
            <v>145</v>
          </cell>
          <cell r="K5">
            <v>4</v>
          </cell>
          <cell r="L5">
            <v>565</v>
          </cell>
          <cell r="M5">
            <v>34</v>
          </cell>
          <cell r="N5">
            <v>4</v>
          </cell>
          <cell r="O5">
            <v>17</v>
          </cell>
          <cell r="P5">
            <v>0</v>
          </cell>
          <cell r="R5">
            <v>1628</v>
          </cell>
        </row>
        <row r="6">
          <cell r="C6">
            <v>946</v>
          </cell>
          <cell r="D6">
            <v>52</v>
          </cell>
          <cell r="E6">
            <v>677</v>
          </cell>
          <cell r="F6">
            <v>3</v>
          </cell>
          <cell r="H6">
            <v>238</v>
          </cell>
          <cell r="I6">
            <v>20</v>
          </cell>
          <cell r="J6">
            <v>182</v>
          </cell>
          <cell r="K6">
            <v>0</v>
          </cell>
          <cell r="L6">
            <v>440</v>
          </cell>
          <cell r="M6">
            <v>48</v>
          </cell>
          <cell r="N6">
            <v>0</v>
          </cell>
          <cell r="O6">
            <v>28</v>
          </cell>
          <cell r="P6">
            <v>0</v>
          </cell>
          <cell r="R6">
            <v>2194</v>
          </cell>
        </row>
        <row r="7">
          <cell r="C7">
            <v>319</v>
          </cell>
          <cell r="D7">
            <v>37</v>
          </cell>
          <cell r="E7">
            <v>135</v>
          </cell>
          <cell r="F7">
            <v>0</v>
          </cell>
          <cell r="H7">
            <v>286</v>
          </cell>
          <cell r="I7">
            <v>34</v>
          </cell>
          <cell r="J7">
            <v>158</v>
          </cell>
          <cell r="K7">
            <v>3</v>
          </cell>
          <cell r="L7">
            <v>481</v>
          </cell>
          <cell r="M7">
            <v>12</v>
          </cell>
          <cell r="N7">
            <v>0</v>
          </cell>
          <cell r="O7">
            <v>5</v>
          </cell>
          <cell r="P7">
            <v>0</v>
          </cell>
          <cell r="R7">
            <v>989</v>
          </cell>
        </row>
        <row r="8">
          <cell r="C8">
            <v>2965</v>
          </cell>
          <cell r="D8">
            <v>203</v>
          </cell>
          <cell r="E8">
            <v>1804</v>
          </cell>
          <cell r="F8">
            <v>3</v>
          </cell>
          <cell r="H8">
            <v>3051</v>
          </cell>
          <cell r="I8">
            <v>195</v>
          </cell>
          <cell r="J8">
            <v>2066</v>
          </cell>
          <cell r="K8">
            <v>6</v>
          </cell>
          <cell r="L8">
            <v>5318</v>
          </cell>
          <cell r="M8">
            <v>136</v>
          </cell>
          <cell r="N8">
            <v>11</v>
          </cell>
          <cell r="O8">
            <v>63</v>
          </cell>
          <cell r="P8">
            <v>0</v>
          </cell>
          <cell r="R8">
            <v>10503</v>
          </cell>
        </row>
        <row r="9">
          <cell r="C9">
            <v>2779</v>
          </cell>
          <cell r="D9">
            <v>107</v>
          </cell>
          <cell r="E9">
            <v>697</v>
          </cell>
          <cell r="F9">
            <v>0</v>
          </cell>
          <cell r="H9">
            <v>449</v>
          </cell>
          <cell r="I9">
            <v>28</v>
          </cell>
          <cell r="J9">
            <v>147</v>
          </cell>
          <cell r="K9">
            <v>1</v>
          </cell>
          <cell r="L9">
            <v>625</v>
          </cell>
          <cell r="M9">
            <v>111</v>
          </cell>
          <cell r="N9">
            <v>7</v>
          </cell>
          <cell r="O9">
            <v>8</v>
          </cell>
          <cell r="P9">
            <v>0</v>
          </cell>
          <cell r="R9">
            <v>4334</v>
          </cell>
        </row>
        <row r="10">
          <cell r="C10">
            <v>7957</v>
          </cell>
          <cell r="D10">
            <v>493</v>
          </cell>
          <cell r="E10">
            <v>3340</v>
          </cell>
          <cell r="F10">
            <v>4</v>
          </cell>
          <cell r="H10">
            <v>2305</v>
          </cell>
          <cell r="I10">
            <v>179</v>
          </cell>
          <cell r="J10">
            <v>1259</v>
          </cell>
          <cell r="K10">
            <v>3</v>
          </cell>
          <cell r="L10">
            <v>3746</v>
          </cell>
          <cell r="M10">
            <v>426</v>
          </cell>
          <cell r="N10">
            <v>29</v>
          </cell>
          <cell r="O10">
            <v>113</v>
          </cell>
          <cell r="P10">
            <v>1</v>
          </cell>
          <cell r="R10">
            <v>16109</v>
          </cell>
        </row>
        <row r="11">
          <cell r="C11">
            <v>11858</v>
          </cell>
          <cell r="D11">
            <v>573</v>
          </cell>
          <cell r="E11">
            <v>3978</v>
          </cell>
          <cell r="F11">
            <v>16</v>
          </cell>
          <cell r="H11">
            <v>3710</v>
          </cell>
          <cell r="I11">
            <v>176</v>
          </cell>
          <cell r="J11">
            <v>1728</v>
          </cell>
          <cell r="K11">
            <v>4</v>
          </cell>
          <cell r="L11">
            <v>5618</v>
          </cell>
          <cell r="M11">
            <v>584</v>
          </cell>
          <cell r="N11">
            <v>23</v>
          </cell>
          <cell r="O11">
            <v>120</v>
          </cell>
          <cell r="P11">
            <v>0</v>
          </cell>
          <cell r="R11">
            <v>22770</v>
          </cell>
        </row>
        <row r="12">
          <cell r="C12">
            <v>1059</v>
          </cell>
          <cell r="D12">
            <v>79</v>
          </cell>
          <cell r="E12">
            <v>763</v>
          </cell>
          <cell r="F12">
            <v>0</v>
          </cell>
          <cell r="H12">
            <v>739</v>
          </cell>
          <cell r="I12">
            <v>54</v>
          </cell>
          <cell r="J12">
            <v>669</v>
          </cell>
          <cell r="K12">
            <v>3</v>
          </cell>
          <cell r="L12">
            <v>1465</v>
          </cell>
          <cell r="M12">
            <v>51</v>
          </cell>
          <cell r="N12">
            <v>3</v>
          </cell>
          <cell r="O12">
            <v>32</v>
          </cell>
          <cell r="P12">
            <v>0</v>
          </cell>
          <cell r="R12">
            <v>3452</v>
          </cell>
        </row>
        <row r="13">
          <cell r="C13">
            <v>1924</v>
          </cell>
          <cell r="D13">
            <v>152</v>
          </cell>
          <cell r="E13">
            <v>769</v>
          </cell>
          <cell r="F13">
            <v>6</v>
          </cell>
          <cell r="H13">
            <v>588</v>
          </cell>
          <cell r="I13">
            <v>56</v>
          </cell>
          <cell r="J13">
            <v>293</v>
          </cell>
          <cell r="K13">
            <v>2</v>
          </cell>
          <cell r="L13">
            <v>939</v>
          </cell>
          <cell r="M13">
            <v>90</v>
          </cell>
          <cell r="N13">
            <v>4</v>
          </cell>
          <cell r="O13">
            <v>38</v>
          </cell>
          <cell r="P13">
            <v>0</v>
          </cell>
          <cell r="R13">
            <v>3922</v>
          </cell>
        </row>
        <row r="14">
          <cell r="C14">
            <v>13370</v>
          </cell>
          <cell r="D14">
            <v>952</v>
          </cell>
          <cell r="E14">
            <v>3112</v>
          </cell>
          <cell r="F14">
            <v>13</v>
          </cell>
          <cell r="H14">
            <v>16168</v>
          </cell>
          <cell r="I14">
            <v>1218</v>
          </cell>
          <cell r="J14">
            <v>7102</v>
          </cell>
          <cell r="K14">
            <v>64</v>
          </cell>
          <cell r="L14">
            <v>24552</v>
          </cell>
          <cell r="M14">
            <v>451</v>
          </cell>
          <cell r="N14">
            <v>19</v>
          </cell>
          <cell r="O14">
            <v>101</v>
          </cell>
          <cell r="P14">
            <v>1</v>
          </cell>
          <cell r="R14">
            <v>42571</v>
          </cell>
        </row>
        <row r="15">
          <cell r="C15">
            <v>1345</v>
          </cell>
          <cell r="D15">
            <v>91</v>
          </cell>
          <cell r="E15">
            <v>817</v>
          </cell>
          <cell r="F15">
            <v>3</v>
          </cell>
          <cell r="H15">
            <v>453</v>
          </cell>
          <cell r="I15">
            <v>133</v>
          </cell>
          <cell r="J15">
            <v>321</v>
          </cell>
          <cell r="K15">
            <v>2</v>
          </cell>
          <cell r="L15">
            <v>909</v>
          </cell>
          <cell r="M15">
            <v>57</v>
          </cell>
          <cell r="N15">
            <v>4</v>
          </cell>
          <cell r="O15">
            <v>19</v>
          </cell>
          <cell r="P15">
            <v>0</v>
          </cell>
          <cell r="R15">
            <v>3245</v>
          </cell>
        </row>
        <row r="16">
          <cell r="C16">
            <v>1630</v>
          </cell>
          <cell r="D16">
            <v>115</v>
          </cell>
          <cell r="E16">
            <v>557</v>
          </cell>
          <cell r="F16">
            <v>4</v>
          </cell>
          <cell r="H16">
            <v>384</v>
          </cell>
          <cell r="I16">
            <v>24</v>
          </cell>
          <cell r="J16">
            <v>159</v>
          </cell>
          <cell r="K16">
            <v>0</v>
          </cell>
          <cell r="L16">
            <v>567</v>
          </cell>
          <cell r="M16">
            <v>72</v>
          </cell>
          <cell r="N16">
            <v>3</v>
          </cell>
          <cell r="O16">
            <v>28</v>
          </cell>
          <cell r="P16">
            <v>0</v>
          </cell>
          <cell r="R16">
            <v>2976</v>
          </cell>
        </row>
        <row r="17">
          <cell r="C17">
            <v>1326</v>
          </cell>
          <cell r="D17">
            <v>306</v>
          </cell>
          <cell r="E17">
            <v>805</v>
          </cell>
          <cell r="F17">
            <v>11</v>
          </cell>
          <cell r="H17">
            <v>969</v>
          </cell>
          <cell r="I17">
            <v>702</v>
          </cell>
          <cell r="J17">
            <v>429</v>
          </cell>
          <cell r="K17">
            <v>14</v>
          </cell>
          <cell r="L17">
            <v>2114</v>
          </cell>
          <cell r="M17">
            <v>49</v>
          </cell>
          <cell r="N17">
            <v>8</v>
          </cell>
          <cell r="O17">
            <v>22</v>
          </cell>
          <cell r="P17">
            <v>1</v>
          </cell>
          <cell r="R17">
            <v>4642</v>
          </cell>
        </row>
        <row r="18">
          <cell r="C18">
            <v>3328</v>
          </cell>
          <cell r="D18">
            <v>134</v>
          </cell>
          <cell r="E18">
            <v>2052</v>
          </cell>
          <cell r="F18">
            <v>1</v>
          </cell>
          <cell r="H18">
            <v>1379</v>
          </cell>
          <cell r="I18">
            <v>96</v>
          </cell>
          <cell r="J18">
            <v>741</v>
          </cell>
          <cell r="K18">
            <v>2</v>
          </cell>
          <cell r="L18">
            <v>2218</v>
          </cell>
          <cell r="M18">
            <v>156</v>
          </cell>
          <cell r="N18">
            <v>7</v>
          </cell>
          <cell r="O18">
            <v>54</v>
          </cell>
          <cell r="P18">
            <v>0</v>
          </cell>
          <cell r="R18">
            <v>7950</v>
          </cell>
        </row>
        <row r="19">
          <cell r="C19">
            <v>6032</v>
          </cell>
          <cell r="D19">
            <v>324</v>
          </cell>
          <cell r="E19">
            <v>2326</v>
          </cell>
          <cell r="F19">
            <v>7</v>
          </cell>
          <cell r="H19">
            <v>3219</v>
          </cell>
          <cell r="I19">
            <v>211</v>
          </cell>
          <cell r="J19">
            <v>1462</v>
          </cell>
          <cell r="K19">
            <v>5</v>
          </cell>
          <cell r="L19">
            <v>4897</v>
          </cell>
          <cell r="M19">
            <v>204</v>
          </cell>
          <cell r="N19">
            <v>6</v>
          </cell>
          <cell r="O19">
            <v>58</v>
          </cell>
          <cell r="P19">
            <v>0</v>
          </cell>
          <cell r="R19">
            <v>13854</v>
          </cell>
        </row>
        <row r="20">
          <cell r="C20">
            <v>1943</v>
          </cell>
          <cell r="D20">
            <v>180</v>
          </cell>
          <cell r="E20">
            <v>709</v>
          </cell>
          <cell r="F20">
            <v>0</v>
          </cell>
          <cell r="H20">
            <v>2002</v>
          </cell>
          <cell r="I20">
            <v>405</v>
          </cell>
          <cell r="J20">
            <v>536</v>
          </cell>
          <cell r="K20">
            <v>0</v>
          </cell>
          <cell r="L20">
            <v>2943</v>
          </cell>
          <cell r="M20">
            <v>70</v>
          </cell>
          <cell r="N20">
            <v>9</v>
          </cell>
          <cell r="O20">
            <v>15</v>
          </cell>
          <cell r="P20">
            <v>0</v>
          </cell>
          <cell r="R20">
            <v>5869</v>
          </cell>
        </row>
        <row r="21">
          <cell r="C21">
            <v>1781</v>
          </cell>
          <cell r="D21">
            <v>127</v>
          </cell>
          <cell r="E21">
            <v>2085</v>
          </cell>
          <cell r="F21">
            <v>0</v>
          </cell>
          <cell r="H21">
            <v>818</v>
          </cell>
          <cell r="I21">
            <v>51</v>
          </cell>
          <cell r="J21">
            <v>1101</v>
          </cell>
          <cell r="K21">
            <v>0</v>
          </cell>
          <cell r="L21">
            <v>1970</v>
          </cell>
          <cell r="M21">
            <v>72</v>
          </cell>
          <cell r="N21">
            <v>5</v>
          </cell>
          <cell r="O21">
            <v>66</v>
          </cell>
          <cell r="P21">
            <v>0</v>
          </cell>
          <cell r="R21">
            <v>6106</v>
          </cell>
        </row>
        <row r="22">
          <cell r="C22">
            <v>413</v>
          </cell>
          <cell r="D22">
            <v>26</v>
          </cell>
          <cell r="E22">
            <v>173</v>
          </cell>
          <cell r="F22">
            <v>0</v>
          </cell>
          <cell r="H22">
            <v>609</v>
          </cell>
          <cell r="I22">
            <v>63</v>
          </cell>
          <cell r="J22">
            <v>145</v>
          </cell>
          <cell r="K22">
            <v>2</v>
          </cell>
          <cell r="L22">
            <v>819</v>
          </cell>
          <cell r="M22">
            <v>18</v>
          </cell>
          <cell r="N22">
            <v>0</v>
          </cell>
          <cell r="O22">
            <v>2</v>
          </cell>
          <cell r="P22">
            <v>0</v>
          </cell>
          <cell r="R22">
            <v>1451</v>
          </cell>
        </row>
        <row r="23">
          <cell r="C23">
            <v>4434</v>
          </cell>
          <cell r="D23">
            <v>405</v>
          </cell>
          <cell r="E23">
            <v>1555</v>
          </cell>
          <cell r="F23">
            <v>6</v>
          </cell>
          <cell r="H23">
            <v>1993</v>
          </cell>
          <cell r="I23">
            <v>171</v>
          </cell>
          <cell r="J23">
            <v>896</v>
          </cell>
          <cell r="K23">
            <v>3</v>
          </cell>
          <cell r="L23">
            <v>3063</v>
          </cell>
          <cell r="M23">
            <v>219</v>
          </cell>
          <cell r="N23">
            <v>10</v>
          </cell>
          <cell r="O23">
            <v>49</v>
          </cell>
          <cell r="P23">
            <v>0</v>
          </cell>
          <cell r="R23">
            <v>9741</v>
          </cell>
        </row>
        <row r="24">
          <cell r="C24">
            <v>784</v>
          </cell>
          <cell r="D24">
            <v>73</v>
          </cell>
          <cell r="E24">
            <v>592</v>
          </cell>
          <cell r="F24">
            <v>0</v>
          </cell>
          <cell r="H24">
            <v>449</v>
          </cell>
          <cell r="I24">
            <v>35</v>
          </cell>
          <cell r="J24">
            <v>230</v>
          </cell>
          <cell r="K24">
            <v>0</v>
          </cell>
          <cell r="L24">
            <v>714</v>
          </cell>
          <cell r="M24">
            <v>25</v>
          </cell>
          <cell r="N24">
            <v>0</v>
          </cell>
          <cell r="O24">
            <v>12</v>
          </cell>
          <cell r="P24">
            <v>0</v>
          </cell>
          <cell r="R24">
            <v>2200</v>
          </cell>
        </row>
        <row r="25">
          <cell r="C25">
            <v>12058</v>
          </cell>
          <cell r="D25">
            <v>607</v>
          </cell>
          <cell r="E25">
            <v>4723</v>
          </cell>
          <cell r="F25">
            <v>32</v>
          </cell>
          <cell r="H25">
            <v>4866</v>
          </cell>
          <cell r="I25">
            <v>217</v>
          </cell>
          <cell r="J25">
            <v>2794</v>
          </cell>
          <cell r="K25">
            <v>20</v>
          </cell>
          <cell r="L25">
            <v>7897</v>
          </cell>
          <cell r="M25">
            <v>571</v>
          </cell>
          <cell r="N25">
            <v>21</v>
          </cell>
          <cell r="O25">
            <v>156</v>
          </cell>
          <cell r="P25">
            <v>1</v>
          </cell>
          <cell r="R25">
            <v>26066</v>
          </cell>
        </row>
        <row r="26">
          <cell r="C26">
            <v>6195</v>
          </cell>
          <cell r="D26">
            <v>351</v>
          </cell>
          <cell r="E26">
            <v>3564</v>
          </cell>
          <cell r="F26">
            <v>12</v>
          </cell>
          <cell r="H26">
            <v>2025</v>
          </cell>
          <cell r="I26">
            <v>89</v>
          </cell>
          <cell r="J26">
            <v>1234</v>
          </cell>
          <cell r="K26">
            <v>1</v>
          </cell>
          <cell r="L26">
            <v>3349</v>
          </cell>
          <cell r="M26">
            <v>321</v>
          </cell>
          <cell r="N26">
            <v>16</v>
          </cell>
          <cell r="O26">
            <v>111</v>
          </cell>
          <cell r="P26">
            <v>1</v>
          </cell>
          <cell r="R26">
            <v>13920</v>
          </cell>
        </row>
        <row r="27">
          <cell r="C27">
            <v>792</v>
          </cell>
          <cell r="D27">
            <v>47</v>
          </cell>
          <cell r="E27">
            <v>445</v>
          </cell>
          <cell r="F27">
            <v>3</v>
          </cell>
          <cell r="H27">
            <v>419</v>
          </cell>
          <cell r="I27">
            <v>27</v>
          </cell>
          <cell r="J27">
            <v>211</v>
          </cell>
          <cell r="K27">
            <v>1</v>
          </cell>
          <cell r="L27">
            <v>658</v>
          </cell>
          <cell r="M27">
            <v>33</v>
          </cell>
          <cell r="N27">
            <v>5</v>
          </cell>
          <cell r="O27">
            <v>28</v>
          </cell>
          <cell r="P27">
            <v>0</v>
          </cell>
          <cell r="R27">
            <v>2011</v>
          </cell>
        </row>
        <row r="28">
          <cell r="C28">
            <v>22723</v>
          </cell>
          <cell r="D28">
            <v>1267</v>
          </cell>
          <cell r="E28">
            <v>6992</v>
          </cell>
          <cell r="F28">
            <v>14</v>
          </cell>
          <cell r="H28">
            <v>24584</v>
          </cell>
          <cell r="I28">
            <v>1644</v>
          </cell>
          <cell r="J28">
            <v>10039</v>
          </cell>
          <cell r="K28">
            <v>35</v>
          </cell>
          <cell r="L28">
            <v>36302</v>
          </cell>
          <cell r="M28">
            <v>1173</v>
          </cell>
          <cell r="N28">
            <v>37</v>
          </cell>
          <cell r="O28">
            <v>201</v>
          </cell>
          <cell r="P28">
            <v>6</v>
          </cell>
          <cell r="R28">
            <v>68715</v>
          </cell>
        </row>
        <row r="29">
          <cell r="C29">
            <v>210</v>
          </cell>
          <cell r="D29">
            <v>13</v>
          </cell>
          <cell r="E29">
            <v>87</v>
          </cell>
          <cell r="F29">
            <v>0</v>
          </cell>
          <cell r="H29">
            <v>253</v>
          </cell>
          <cell r="I29">
            <v>9</v>
          </cell>
          <cell r="J29">
            <v>101</v>
          </cell>
          <cell r="K29">
            <v>2</v>
          </cell>
          <cell r="L29">
            <v>365</v>
          </cell>
          <cell r="M29">
            <v>14</v>
          </cell>
          <cell r="N29">
            <v>0</v>
          </cell>
          <cell r="O29">
            <v>4</v>
          </cell>
          <cell r="P29">
            <v>0</v>
          </cell>
          <cell r="R29">
            <v>693</v>
          </cell>
        </row>
        <row r="30">
          <cell r="C30">
            <v>1890</v>
          </cell>
          <cell r="D30">
            <v>45</v>
          </cell>
          <cell r="E30">
            <v>922</v>
          </cell>
          <cell r="F30">
            <v>1</v>
          </cell>
          <cell r="H30">
            <v>1068</v>
          </cell>
          <cell r="I30">
            <v>55</v>
          </cell>
          <cell r="J30">
            <v>650</v>
          </cell>
          <cell r="K30">
            <v>1</v>
          </cell>
          <cell r="L30">
            <v>1774</v>
          </cell>
          <cell r="M30">
            <v>132</v>
          </cell>
          <cell r="N30">
            <v>7</v>
          </cell>
          <cell r="O30">
            <v>53</v>
          </cell>
          <cell r="P30">
            <v>0</v>
          </cell>
          <cell r="R30">
            <v>4824</v>
          </cell>
        </row>
        <row r="31">
          <cell r="C31">
            <v>30573</v>
          </cell>
          <cell r="D31">
            <v>1873</v>
          </cell>
          <cell r="E31">
            <v>17607</v>
          </cell>
          <cell r="F31">
            <v>20</v>
          </cell>
          <cell r="H31">
            <v>8562</v>
          </cell>
          <cell r="I31">
            <v>490</v>
          </cell>
          <cell r="J31">
            <v>5264</v>
          </cell>
          <cell r="K31">
            <v>6</v>
          </cell>
          <cell r="L31">
            <v>14322</v>
          </cell>
          <cell r="M31">
            <v>1676</v>
          </cell>
          <cell r="N31">
            <v>77</v>
          </cell>
          <cell r="O31">
            <v>566</v>
          </cell>
          <cell r="P31">
            <v>4</v>
          </cell>
          <cell r="R31">
            <v>66718</v>
          </cell>
        </row>
        <row r="32">
          <cell r="C32">
            <v>5798</v>
          </cell>
          <cell r="D32">
            <v>579</v>
          </cell>
          <cell r="E32">
            <v>1977</v>
          </cell>
          <cell r="F32">
            <v>16</v>
          </cell>
          <cell r="H32">
            <v>10684</v>
          </cell>
          <cell r="I32">
            <v>559</v>
          </cell>
          <cell r="J32">
            <v>5262</v>
          </cell>
          <cell r="K32">
            <v>55</v>
          </cell>
          <cell r="L32">
            <v>16560</v>
          </cell>
          <cell r="M32">
            <v>494</v>
          </cell>
          <cell r="N32">
            <v>14</v>
          </cell>
          <cell r="O32">
            <v>93</v>
          </cell>
          <cell r="P32">
            <v>5</v>
          </cell>
          <cell r="R32">
            <v>25536</v>
          </cell>
        </row>
        <row r="33">
          <cell r="C33">
            <v>240</v>
          </cell>
          <cell r="D33">
            <v>11</v>
          </cell>
          <cell r="E33">
            <v>136</v>
          </cell>
          <cell r="F33">
            <v>0</v>
          </cell>
          <cell r="H33">
            <v>355</v>
          </cell>
          <cell r="I33">
            <v>79</v>
          </cell>
          <cell r="J33">
            <v>104</v>
          </cell>
          <cell r="K33">
            <v>0</v>
          </cell>
          <cell r="L33">
            <v>538</v>
          </cell>
          <cell r="M33">
            <v>1</v>
          </cell>
          <cell r="N33">
            <v>0</v>
          </cell>
          <cell r="O33">
            <v>3</v>
          </cell>
          <cell r="P33">
            <v>1</v>
          </cell>
          <cell r="R33">
            <v>930</v>
          </cell>
        </row>
        <row r="34">
          <cell r="C34">
            <v>5644</v>
          </cell>
          <cell r="D34">
            <v>526</v>
          </cell>
          <cell r="E34">
            <v>3721</v>
          </cell>
          <cell r="F34">
            <v>6</v>
          </cell>
          <cell r="H34">
            <v>28421</v>
          </cell>
          <cell r="I34">
            <v>1205</v>
          </cell>
          <cell r="J34">
            <v>21825</v>
          </cell>
          <cell r="K34">
            <v>59</v>
          </cell>
          <cell r="L34">
            <v>51510</v>
          </cell>
          <cell r="M34">
            <v>562</v>
          </cell>
          <cell r="N34">
            <v>41</v>
          </cell>
          <cell r="O34">
            <v>277</v>
          </cell>
          <cell r="P34">
            <v>0</v>
          </cell>
          <cell r="R34">
            <v>62287</v>
          </cell>
        </row>
        <row r="35">
          <cell r="C35">
            <v>485</v>
          </cell>
          <cell r="D35">
            <v>31</v>
          </cell>
          <cell r="E35">
            <v>211</v>
          </cell>
          <cell r="F35">
            <v>1</v>
          </cell>
          <cell r="H35">
            <v>276</v>
          </cell>
          <cell r="I35">
            <v>19</v>
          </cell>
          <cell r="J35">
            <v>111</v>
          </cell>
          <cell r="K35">
            <v>1</v>
          </cell>
          <cell r="L35">
            <v>407</v>
          </cell>
          <cell r="M35">
            <v>14</v>
          </cell>
          <cell r="N35">
            <v>3</v>
          </cell>
          <cell r="O35">
            <v>16</v>
          </cell>
          <cell r="P35">
            <v>0</v>
          </cell>
          <cell r="R35">
            <v>1168</v>
          </cell>
        </row>
        <row r="36">
          <cell r="C36">
            <v>80201</v>
          </cell>
          <cell r="D36">
            <v>6618</v>
          </cell>
          <cell r="E36">
            <v>31598</v>
          </cell>
          <cell r="F36">
            <v>196</v>
          </cell>
          <cell r="H36">
            <v>58066</v>
          </cell>
          <cell r="I36">
            <v>3722</v>
          </cell>
          <cell r="J36">
            <v>26193</v>
          </cell>
          <cell r="K36">
            <v>368</v>
          </cell>
          <cell r="L36">
            <v>88349</v>
          </cell>
          <cell r="M36">
            <v>4856</v>
          </cell>
          <cell r="N36">
            <v>276</v>
          </cell>
          <cell r="O36">
            <v>964</v>
          </cell>
          <cell r="P36">
            <v>17</v>
          </cell>
          <cell r="R36">
            <v>213075</v>
          </cell>
        </row>
        <row r="37">
          <cell r="C37">
            <v>2747</v>
          </cell>
          <cell r="D37">
            <v>144</v>
          </cell>
          <cell r="E37">
            <v>2345</v>
          </cell>
          <cell r="F37">
            <v>4</v>
          </cell>
          <cell r="H37">
            <v>1541</v>
          </cell>
          <cell r="I37">
            <v>177</v>
          </cell>
          <cell r="J37">
            <v>1033</v>
          </cell>
          <cell r="K37">
            <v>3</v>
          </cell>
          <cell r="L37">
            <v>2754</v>
          </cell>
          <cell r="M37">
            <v>102</v>
          </cell>
          <cell r="N37">
            <v>7</v>
          </cell>
          <cell r="O37">
            <v>80</v>
          </cell>
          <cell r="P37">
            <v>0</v>
          </cell>
          <cell r="R37">
            <v>8183</v>
          </cell>
        </row>
        <row r="38">
          <cell r="C38">
            <v>3828</v>
          </cell>
          <cell r="D38">
            <v>117</v>
          </cell>
          <cell r="E38">
            <v>1628</v>
          </cell>
          <cell r="F38">
            <v>4</v>
          </cell>
          <cell r="H38">
            <v>1369</v>
          </cell>
          <cell r="I38">
            <v>50</v>
          </cell>
          <cell r="J38">
            <v>698</v>
          </cell>
          <cell r="K38">
            <v>0</v>
          </cell>
          <cell r="L38">
            <v>2117</v>
          </cell>
          <cell r="M38">
            <v>152</v>
          </cell>
          <cell r="N38">
            <v>5</v>
          </cell>
          <cell r="O38">
            <v>53</v>
          </cell>
          <cell r="P38">
            <v>0</v>
          </cell>
          <cell r="R38">
            <v>7904</v>
          </cell>
        </row>
        <row r="39">
          <cell r="C39">
            <v>18962</v>
          </cell>
          <cell r="D39">
            <v>1104</v>
          </cell>
          <cell r="E39">
            <v>8316</v>
          </cell>
          <cell r="F39">
            <v>6</v>
          </cell>
          <cell r="H39">
            <v>6684</v>
          </cell>
          <cell r="I39">
            <v>554</v>
          </cell>
          <cell r="J39">
            <v>3163</v>
          </cell>
          <cell r="K39">
            <v>4</v>
          </cell>
          <cell r="L39">
            <v>10405</v>
          </cell>
          <cell r="M39">
            <v>748</v>
          </cell>
          <cell r="N39">
            <v>40</v>
          </cell>
          <cell r="O39">
            <v>192</v>
          </cell>
          <cell r="P39">
            <v>0</v>
          </cell>
          <cell r="R39">
            <v>39773</v>
          </cell>
        </row>
        <row r="40">
          <cell r="C40">
            <v>1427</v>
          </cell>
          <cell r="D40">
            <v>75</v>
          </cell>
          <cell r="E40">
            <v>719</v>
          </cell>
          <cell r="F40">
            <v>0</v>
          </cell>
          <cell r="H40">
            <v>827</v>
          </cell>
          <cell r="I40">
            <v>36</v>
          </cell>
          <cell r="J40">
            <v>371</v>
          </cell>
          <cell r="K40">
            <v>0</v>
          </cell>
          <cell r="L40">
            <v>1234</v>
          </cell>
          <cell r="M40">
            <v>61</v>
          </cell>
          <cell r="N40">
            <v>2</v>
          </cell>
          <cell r="O40">
            <v>21</v>
          </cell>
          <cell r="P40">
            <v>0</v>
          </cell>
          <cell r="R40">
            <v>3539</v>
          </cell>
        </row>
        <row r="41">
          <cell r="C41">
            <v>18805</v>
          </cell>
          <cell r="D41">
            <v>1204</v>
          </cell>
          <cell r="E41">
            <v>5906</v>
          </cell>
          <cell r="F41">
            <v>9</v>
          </cell>
          <cell r="H41">
            <v>6601</v>
          </cell>
          <cell r="I41">
            <v>476</v>
          </cell>
          <cell r="J41">
            <v>3062</v>
          </cell>
          <cell r="K41">
            <v>6</v>
          </cell>
          <cell r="L41">
            <v>10145</v>
          </cell>
          <cell r="M41">
            <v>850</v>
          </cell>
          <cell r="N41">
            <v>53</v>
          </cell>
          <cell r="O41">
            <v>199</v>
          </cell>
          <cell r="P41">
            <v>0</v>
          </cell>
          <cell r="R41">
            <v>37171</v>
          </cell>
        </row>
        <row r="42">
          <cell r="C42">
            <v>1297</v>
          </cell>
          <cell r="D42">
            <v>96</v>
          </cell>
          <cell r="E42">
            <v>660</v>
          </cell>
          <cell r="F42">
            <v>3</v>
          </cell>
          <cell r="H42">
            <v>668</v>
          </cell>
          <cell r="I42">
            <v>48</v>
          </cell>
          <cell r="J42">
            <v>410</v>
          </cell>
          <cell r="K42">
            <v>1</v>
          </cell>
          <cell r="L42">
            <v>1127</v>
          </cell>
          <cell r="M42">
            <v>41</v>
          </cell>
          <cell r="N42">
            <v>2</v>
          </cell>
          <cell r="O42">
            <v>22</v>
          </cell>
          <cell r="P42">
            <v>0</v>
          </cell>
          <cell r="R42">
            <v>3248</v>
          </cell>
        </row>
        <row r="43">
          <cell r="C43">
            <v>1563</v>
          </cell>
          <cell r="D43">
            <v>124</v>
          </cell>
          <cell r="E43">
            <v>1368</v>
          </cell>
          <cell r="F43">
            <v>2</v>
          </cell>
          <cell r="H43">
            <v>1130</v>
          </cell>
          <cell r="I43">
            <v>41</v>
          </cell>
          <cell r="J43">
            <v>660</v>
          </cell>
          <cell r="K43">
            <v>0</v>
          </cell>
          <cell r="L43">
            <v>1831</v>
          </cell>
          <cell r="M43">
            <v>59</v>
          </cell>
          <cell r="N43">
            <v>4</v>
          </cell>
          <cell r="O43">
            <v>32</v>
          </cell>
          <cell r="P43">
            <v>0</v>
          </cell>
          <cell r="R43">
            <v>4983</v>
          </cell>
        </row>
        <row r="44">
          <cell r="C44">
            <v>1626</v>
          </cell>
          <cell r="D44">
            <v>80</v>
          </cell>
          <cell r="E44">
            <v>738</v>
          </cell>
          <cell r="F44">
            <v>6</v>
          </cell>
          <cell r="H44">
            <v>559</v>
          </cell>
          <cell r="I44">
            <v>29</v>
          </cell>
          <cell r="J44">
            <v>270</v>
          </cell>
          <cell r="K44">
            <v>1</v>
          </cell>
          <cell r="L44">
            <v>859</v>
          </cell>
          <cell r="M44">
            <v>98</v>
          </cell>
          <cell r="N44">
            <v>5</v>
          </cell>
          <cell r="O44">
            <v>22</v>
          </cell>
          <cell r="P44">
            <v>2</v>
          </cell>
          <cell r="R44">
            <v>3436</v>
          </cell>
        </row>
        <row r="45">
          <cell r="C45">
            <v>3108</v>
          </cell>
          <cell r="D45">
            <v>252</v>
          </cell>
          <cell r="E45">
            <v>2651</v>
          </cell>
          <cell r="F45">
            <v>9</v>
          </cell>
          <cell r="H45">
            <v>505</v>
          </cell>
          <cell r="I45">
            <v>48</v>
          </cell>
          <cell r="J45">
            <v>510</v>
          </cell>
          <cell r="K45">
            <v>1</v>
          </cell>
          <cell r="L45">
            <v>1064</v>
          </cell>
          <cell r="M45">
            <v>118</v>
          </cell>
          <cell r="N45">
            <v>11</v>
          </cell>
          <cell r="O45">
            <v>70</v>
          </cell>
          <cell r="P45">
            <v>1</v>
          </cell>
          <cell r="R45">
            <v>7284</v>
          </cell>
        </row>
        <row r="46">
          <cell r="C46">
            <v>1991</v>
          </cell>
          <cell r="D46">
            <v>140</v>
          </cell>
          <cell r="E46">
            <v>1157</v>
          </cell>
          <cell r="F46">
            <v>1</v>
          </cell>
          <cell r="H46">
            <v>1737</v>
          </cell>
          <cell r="I46">
            <v>126</v>
          </cell>
          <cell r="J46">
            <v>801</v>
          </cell>
          <cell r="K46">
            <v>4</v>
          </cell>
          <cell r="L46">
            <v>2668</v>
          </cell>
          <cell r="M46">
            <v>66</v>
          </cell>
          <cell r="N46">
            <v>3</v>
          </cell>
          <cell r="O46">
            <v>25</v>
          </cell>
          <cell r="P46">
            <v>0</v>
          </cell>
          <cell r="R46">
            <v>6051</v>
          </cell>
        </row>
        <row r="47">
          <cell r="C47">
            <v>31141</v>
          </cell>
          <cell r="D47">
            <v>2641</v>
          </cell>
          <cell r="E47">
            <v>10851</v>
          </cell>
          <cell r="F47">
            <v>43</v>
          </cell>
          <cell r="H47">
            <v>95388</v>
          </cell>
          <cell r="I47">
            <v>5476</v>
          </cell>
          <cell r="J47">
            <v>60962</v>
          </cell>
          <cell r="K47">
            <v>448</v>
          </cell>
          <cell r="L47">
            <v>162274</v>
          </cell>
          <cell r="M47">
            <v>2847</v>
          </cell>
          <cell r="N47">
            <v>163</v>
          </cell>
          <cell r="O47">
            <v>667</v>
          </cell>
          <cell r="P47">
            <v>12</v>
          </cell>
          <cell r="R47">
            <v>210639</v>
          </cell>
        </row>
        <row r="48">
          <cell r="C48">
            <v>2004</v>
          </cell>
          <cell r="D48">
            <v>132</v>
          </cell>
          <cell r="E48">
            <v>999</v>
          </cell>
          <cell r="F48">
            <v>0</v>
          </cell>
          <cell r="H48">
            <v>1085</v>
          </cell>
          <cell r="I48">
            <v>82</v>
          </cell>
          <cell r="J48">
            <v>645</v>
          </cell>
          <cell r="K48">
            <v>0</v>
          </cell>
          <cell r="L48">
            <v>1812</v>
          </cell>
          <cell r="M48">
            <v>84</v>
          </cell>
          <cell r="N48">
            <v>5</v>
          </cell>
          <cell r="O48">
            <v>46</v>
          </cell>
          <cell r="P48">
            <v>0</v>
          </cell>
          <cell r="R48">
            <v>5082</v>
          </cell>
        </row>
        <row r="49">
          <cell r="C49">
            <v>811</v>
          </cell>
          <cell r="D49">
            <v>30</v>
          </cell>
          <cell r="E49">
            <v>465</v>
          </cell>
          <cell r="F49">
            <v>0</v>
          </cell>
          <cell r="H49">
            <v>948</v>
          </cell>
          <cell r="I49">
            <v>38</v>
          </cell>
          <cell r="J49">
            <v>356</v>
          </cell>
          <cell r="K49">
            <v>0</v>
          </cell>
          <cell r="L49">
            <v>1342</v>
          </cell>
          <cell r="M49">
            <v>24</v>
          </cell>
          <cell r="N49">
            <v>0</v>
          </cell>
          <cell r="O49">
            <v>13</v>
          </cell>
          <cell r="P49">
            <v>0</v>
          </cell>
          <cell r="R49">
            <v>2685</v>
          </cell>
        </row>
        <row r="50">
          <cell r="C50">
            <v>5772</v>
          </cell>
          <cell r="D50">
            <v>320</v>
          </cell>
          <cell r="E50">
            <v>1398</v>
          </cell>
          <cell r="F50">
            <v>12</v>
          </cell>
          <cell r="H50">
            <v>10101</v>
          </cell>
          <cell r="I50">
            <v>715</v>
          </cell>
          <cell r="J50">
            <v>4792</v>
          </cell>
          <cell r="K50">
            <v>27</v>
          </cell>
          <cell r="L50">
            <v>15635</v>
          </cell>
          <cell r="M50">
            <v>275</v>
          </cell>
          <cell r="N50">
            <v>15</v>
          </cell>
          <cell r="O50">
            <v>45</v>
          </cell>
          <cell r="P50">
            <v>2</v>
          </cell>
          <cell r="R50">
            <v>23474</v>
          </cell>
        </row>
        <row r="51">
          <cell r="C51">
            <v>9528</v>
          </cell>
          <cell r="D51">
            <v>773</v>
          </cell>
          <cell r="E51">
            <v>7092</v>
          </cell>
          <cell r="F51">
            <v>4</v>
          </cell>
          <cell r="H51">
            <v>10298</v>
          </cell>
          <cell r="I51">
            <v>504</v>
          </cell>
          <cell r="J51">
            <v>8423</v>
          </cell>
          <cell r="K51">
            <v>23</v>
          </cell>
          <cell r="L51">
            <v>19248</v>
          </cell>
          <cell r="M51">
            <v>541</v>
          </cell>
          <cell r="N51">
            <v>31</v>
          </cell>
          <cell r="O51">
            <v>282</v>
          </cell>
          <cell r="P51">
            <v>0</v>
          </cell>
          <cell r="R51">
            <v>37499</v>
          </cell>
        </row>
        <row r="52">
          <cell r="C52">
            <v>1099</v>
          </cell>
          <cell r="D52">
            <v>49</v>
          </cell>
          <cell r="E52">
            <v>456</v>
          </cell>
          <cell r="F52">
            <v>2</v>
          </cell>
          <cell r="H52">
            <v>1010</v>
          </cell>
          <cell r="I52">
            <v>89</v>
          </cell>
          <cell r="J52">
            <v>414</v>
          </cell>
          <cell r="K52">
            <v>1</v>
          </cell>
          <cell r="L52">
            <v>1514</v>
          </cell>
          <cell r="M52">
            <v>38</v>
          </cell>
          <cell r="N52">
            <v>2</v>
          </cell>
          <cell r="O52">
            <v>6</v>
          </cell>
          <cell r="P52">
            <v>0</v>
          </cell>
          <cell r="R52">
            <v>3166</v>
          </cell>
        </row>
        <row r="53">
          <cell r="C53">
            <v>284</v>
          </cell>
          <cell r="D53">
            <v>16</v>
          </cell>
          <cell r="E53">
            <v>178</v>
          </cell>
          <cell r="F53">
            <v>0</v>
          </cell>
          <cell r="H53">
            <v>69</v>
          </cell>
          <cell r="I53">
            <v>3</v>
          </cell>
          <cell r="J53">
            <v>62</v>
          </cell>
          <cell r="K53">
            <v>0</v>
          </cell>
          <cell r="L53">
            <v>134</v>
          </cell>
          <cell r="M53">
            <v>8</v>
          </cell>
          <cell r="N53">
            <v>0</v>
          </cell>
          <cell r="O53">
            <v>3</v>
          </cell>
          <cell r="P53">
            <v>0</v>
          </cell>
          <cell r="R53">
            <v>623</v>
          </cell>
        </row>
        <row r="54">
          <cell r="C54">
            <v>6902</v>
          </cell>
          <cell r="D54">
            <v>259</v>
          </cell>
          <cell r="E54">
            <v>2171</v>
          </cell>
          <cell r="F54">
            <v>7</v>
          </cell>
          <cell r="H54">
            <v>2032</v>
          </cell>
          <cell r="I54">
            <v>96</v>
          </cell>
          <cell r="J54">
            <v>799</v>
          </cell>
          <cell r="K54">
            <v>2</v>
          </cell>
          <cell r="L54">
            <v>2929</v>
          </cell>
          <cell r="M54">
            <v>239</v>
          </cell>
          <cell r="N54">
            <v>18</v>
          </cell>
          <cell r="O54">
            <v>55</v>
          </cell>
          <cell r="P54">
            <v>0</v>
          </cell>
          <cell r="R54">
            <v>12580</v>
          </cell>
        </row>
        <row r="55">
          <cell r="C55">
            <v>1684</v>
          </cell>
          <cell r="D55">
            <v>126</v>
          </cell>
          <cell r="E55">
            <v>1008</v>
          </cell>
          <cell r="F55">
            <v>3</v>
          </cell>
          <cell r="H55">
            <v>873</v>
          </cell>
          <cell r="I55">
            <v>88</v>
          </cell>
          <cell r="J55">
            <v>788</v>
          </cell>
          <cell r="K55">
            <v>8</v>
          </cell>
          <cell r="L55">
            <v>1757</v>
          </cell>
          <cell r="M55">
            <v>69</v>
          </cell>
          <cell r="N55">
            <v>5</v>
          </cell>
          <cell r="O55">
            <v>31</v>
          </cell>
          <cell r="P55">
            <v>0</v>
          </cell>
          <cell r="R55">
            <v>4683</v>
          </cell>
        </row>
        <row r="56">
          <cell r="C56">
            <v>2279</v>
          </cell>
          <cell r="D56">
            <v>117</v>
          </cell>
          <cell r="E56">
            <v>764</v>
          </cell>
          <cell r="F56">
            <v>0</v>
          </cell>
          <cell r="H56">
            <v>1227</v>
          </cell>
          <cell r="I56">
            <v>91</v>
          </cell>
          <cell r="J56">
            <v>388</v>
          </cell>
          <cell r="K56">
            <v>0</v>
          </cell>
          <cell r="L56">
            <v>1706</v>
          </cell>
          <cell r="M56">
            <v>66</v>
          </cell>
          <cell r="N56">
            <v>5</v>
          </cell>
          <cell r="O56">
            <v>29</v>
          </cell>
          <cell r="P56">
            <v>1</v>
          </cell>
          <cell r="R56">
            <v>4967</v>
          </cell>
        </row>
        <row r="57">
          <cell r="C57">
            <v>676</v>
          </cell>
          <cell r="D57">
            <v>62</v>
          </cell>
          <cell r="E57">
            <v>635</v>
          </cell>
          <cell r="F57">
            <v>0</v>
          </cell>
          <cell r="H57">
            <v>410</v>
          </cell>
          <cell r="I57">
            <v>58</v>
          </cell>
          <cell r="J57">
            <v>271</v>
          </cell>
          <cell r="K57">
            <v>0</v>
          </cell>
          <cell r="L57">
            <v>739</v>
          </cell>
          <cell r="M57">
            <v>21</v>
          </cell>
          <cell r="N57">
            <v>1</v>
          </cell>
          <cell r="O57">
            <v>15</v>
          </cell>
          <cell r="P57">
            <v>0</v>
          </cell>
          <cell r="R57">
            <v>2149</v>
          </cell>
        </row>
        <row r="58">
          <cell r="C58">
            <v>3252</v>
          </cell>
          <cell r="D58">
            <v>305</v>
          </cell>
          <cell r="E58">
            <v>1660</v>
          </cell>
          <cell r="F58">
            <v>3</v>
          </cell>
          <cell r="H58">
            <v>867</v>
          </cell>
          <cell r="I58">
            <v>106</v>
          </cell>
          <cell r="J58">
            <v>571</v>
          </cell>
          <cell r="K58">
            <v>0</v>
          </cell>
          <cell r="L58">
            <v>1544</v>
          </cell>
          <cell r="M58">
            <v>97</v>
          </cell>
          <cell r="N58">
            <v>6</v>
          </cell>
          <cell r="O58">
            <v>37</v>
          </cell>
          <cell r="P58">
            <v>0</v>
          </cell>
          <cell r="R58">
            <v>6904</v>
          </cell>
        </row>
        <row r="59">
          <cell r="C59">
            <v>14366</v>
          </cell>
          <cell r="D59">
            <v>872</v>
          </cell>
          <cell r="E59">
            <v>10746</v>
          </cell>
          <cell r="F59">
            <v>5</v>
          </cell>
          <cell r="H59">
            <v>7549</v>
          </cell>
          <cell r="I59">
            <v>378</v>
          </cell>
          <cell r="J59">
            <v>7112</v>
          </cell>
          <cell r="K59">
            <v>8</v>
          </cell>
          <cell r="L59">
            <v>15047</v>
          </cell>
          <cell r="M59">
            <v>691</v>
          </cell>
          <cell r="N59">
            <v>22</v>
          </cell>
          <cell r="O59">
            <v>331</v>
          </cell>
          <cell r="P59">
            <v>0</v>
          </cell>
          <cell r="R59">
            <v>42080</v>
          </cell>
        </row>
        <row r="60">
          <cell r="C60">
            <v>9271</v>
          </cell>
          <cell r="D60">
            <v>505</v>
          </cell>
          <cell r="E60">
            <v>3510</v>
          </cell>
          <cell r="F60">
            <v>49</v>
          </cell>
          <cell r="H60">
            <v>4363</v>
          </cell>
          <cell r="I60">
            <v>252</v>
          </cell>
          <cell r="J60">
            <v>2100</v>
          </cell>
          <cell r="K60">
            <v>27</v>
          </cell>
          <cell r="L60">
            <v>6742</v>
          </cell>
          <cell r="M60">
            <v>576</v>
          </cell>
          <cell r="N60">
            <v>14</v>
          </cell>
          <cell r="O60">
            <v>153</v>
          </cell>
          <cell r="P60">
            <v>2</v>
          </cell>
          <cell r="R60">
            <v>20822</v>
          </cell>
        </row>
        <row r="61">
          <cell r="C61">
            <v>25457</v>
          </cell>
          <cell r="D61">
            <v>1293</v>
          </cell>
          <cell r="E61">
            <v>18108</v>
          </cell>
          <cell r="F61">
            <v>37</v>
          </cell>
          <cell r="H61">
            <v>5702</v>
          </cell>
          <cell r="I61">
            <v>305</v>
          </cell>
          <cell r="J61">
            <v>4014</v>
          </cell>
          <cell r="K61">
            <v>9</v>
          </cell>
          <cell r="L61">
            <v>10030</v>
          </cell>
          <cell r="M61">
            <v>1061</v>
          </cell>
          <cell r="N61">
            <v>57</v>
          </cell>
          <cell r="O61">
            <v>525</v>
          </cell>
          <cell r="P61">
            <v>2</v>
          </cell>
          <cell r="R61">
            <v>56570</v>
          </cell>
        </row>
        <row r="62">
          <cell r="C62">
            <v>2745</v>
          </cell>
          <cell r="D62">
            <v>158</v>
          </cell>
          <cell r="E62">
            <v>846</v>
          </cell>
          <cell r="F62">
            <v>1</v>
          </cell>
          <cell r="H62">
            <v>604</v>
          </cell>
          <cell r="I62">
            <v>33</v>
          </cell>
          <cell r="J62">
            <v>201</v>
          </cell>
          <cell r="K62">
            <v>0</v>
          </cell>
          <cell r="L62">
            <v>838</v>
          </cell>
          <cell r="M62">
            <v>92</v>
          </cell>
          <cell r="N62">
            <v>6</v>
          </cell>
          <cell r="O62">
            <v>16</v>
          </cell>
          <cell r="P62">
            <v>0</v>
          </cell>
          <cell r="R62">
            <v>4702</v>
          </cell>
        </row>
        <row r="63">
          <cell r="C63">
            <v>61132</v>
          </cell>
          <cell r="D63">
            <v>3860</v>
          </cell>
          <cell r="E63">
            <v>27043</v>
          </cell>
          <cell r="F63">
            <v>454</v>
          </cell>
          <cell r="H63">
            <v>102408</v>
          </cell>
          <cell r="I63">
            <v>4843</v>
          </cell>
          <cell r="J63">
            <v>59133</v>
          </cell>
          <cell r="K63">
            <v>1626</v>
          </cell>
          <cell r="L63">
            <v>168010</v>
          </cell>
          <cell r="M63">
            <v>3928</v>
          </cell>
          <cell r="N63">
            <v>161</v>
          </cell>
          <cell r="O63">
            <v>1025</v>
          </cell>
          <cell r="P63">
            <v>55</v>
          </cell>
          <cell r="R63">
            <v>265668</v>
          </cell>
        </row>
        <row r="64">
          <cell r="C64">
            <v>3724</v>
          </cell>
          <cell r="D64">
            <v>294</v>
          </cell>
          <cell r="E64">
            <v>1926</v>
          </cell>
          <cell r="F64">
            <v>12</v>
          </cell>
          <cell r="H64">
            <v>953</v>
          </cell>
          <cell r="I64">
            <v>72</v>
          </cell>
          <cell r="J64">
            <v>580</v>
          </cell>
          <cell r="K64">
            <v>4</v>
          </cell>
          <cell r="L64">
            <v>1609</v>
          </cell>
          <cell r="M64">
            <v>177</v>
          </cell>
          <cell r="N64">
            <v>12</v>
          </cell>
          <cell r="O64">
            <v>72</v>
          </cell>
          <cell r="P64">
            <v>0</v>
          </cell>
          <cell r="R64">
            <v>7826</v>
          </cell>
        </row>
        <row r="65">
          <cell r="C65">
            <v>426</v>
          </cell>
          <cell r="D65">
            <v>23</v>
          </cell>
          <cell r="E65">
            <v>182</v>
          </cell>
          <cell r="F65">
            <v>0</v>
          </cell>
          <cell r="H65">
            <v>98</v>
          </cell>
          <cell r="I65">
            <v>9</v>
          </cell>
          <cell r="J65">
            <v>27</v>
          </cell>
          <cell r="K65">
            <v>0</v>
          </cell>
          <cell r="L65">
            <v>134</v>
          </cell>
          <cell r="M65">
            <v>18</v>
          </cell>
          <cell r="N65">
            <v>4</v>
          </cell>
          <cell r="O65">
            <v>2</v>
          </cell>
          <cell r="P65">
            <v>0</v>
          </cell>
          <cell r="R65">
            <v>789</v>
          </cell>
        </row>
        <row r="66">
          <cell r="C66">
            <v>7921</v>
          </cell>
          <cell r="D66">
            <v>600</v>
          </cell>
          <cell r="E66">
            <v>4572</v>
          </cell>
          <cell r="F66">
            <v>25</v>
          </cell>
          <cell r="H66">
            <v>3852</v>
          </cell>
          <cell r="I66">
            <v>269</v>
          </cell>
          <cell r="J66">
            <v>2362</v>
          </cell>
          <cell r="K66">
            <v>10</v>
          </cell>
          <cell r="L66">
            <v>6493</v>
          </cell>
          <cell r="M66">
            <v>275</v>
          </cell>
          <cell r="N66">
            <v>14</v>
          </cell>
          <cell r="O66">
            <v>122</v>
          </cell>
          <cell r="P66">
            <v>1</v>
          </cell>
          <cell r="R66">
            <v>20023</v>
          </cell>
        </row>
        <row r="67">
          <cell r="C67">
            <v>5324</v>
          </cell>
          <cell r="D67">
            <v>260</v>
          </cell>
          <cell r="E67">
            <v>1860</v>
          </cell>
          <cell r="F67">
            <v>12</v>
          </cell>
          <cell r="H67">
            <v>1668</v>
          </cell>
          <cell r="I67">
            <v>98</v>
          </cell>
          <cell r="J67">
            <v>731</v>
          </cell>
          <cell r="K67">
            <v>3</v>
          </cell>
          <cell r="L67">
            <v>2500</v>
          </cell>
          <cell r="M67">
            <v>281</v>
          </cell>
          <cell r="N67">
            <v>12</v>
          </cell>
          <cell r="O67">
            <v>75</v>
          </cell>
          <cell r="P67">
            <v>1</v>
          </cell>
          <cell r="R67">
            <v>10325</v>
          </cell>
        </row>
        <row r="68">
          <cell r="C68">
            <v>2186</v>
          </cell>
          <cell r="D68">
            <v>105</v>
          </cell>
          <cell r="E68">
            <v>1080</v>
          </cell>
          <cell r="F68">
            <v>3</v>
          </cell>
          <cell r="H68">
            <v>1240</v>
          </cell>
          <cell r="I68">
            <v>51</v>
          </cell>
          <cell r="J68">
            <v>735</v>
          </cell>
          <cell r="K68">
            <v>2</v>
          </cell>
          <cell r="L68">
            <v>2028</v>
          </cell>
          <cell r="M68">
            <v>89</v>
          </cell>
          <cell r="N68">
            <v>1</v>
          </cell>
          <cell r="O68">
            <v>39</v>
          </cell>
          <cell r="P68">
            <v>1</v>
          </cell>
          <cell r="R68">
            <v>5532</v>
          </cell>
        </row>
        <row r="69">
          <cell r="C69">
            <v>1787</v>
          </cell>
          <cell r="D69">
            <v>161</v>
          </cell>
          <cell r="E69">
            <v>2231</v>
          </cell>
          <cell r="F69">
            <v>5</v>
          </cell>
          <cell r="H69">
            <v>1066</v>
          </cell>
          <cell r="I69">
            <v>373</v>
          </cell>
          <cell r="J69">
            <v>797</v>
          </cell>
          <cell r="K69">
            <v>5</v>
          </cell>
          <cell r="L69">
            <v>2241</v>
          </cell>
          <cell r="M69">
            <v>54</v>
          </cell>
          <cell r="N69">
            <v>4</v>
          </cell>
          <cell r="O69">
            <v>40</v>
          </cell>
          <cell r="P69">
            <v>0</v>
          </cell>
          <cell r="R69">
            <v>6523</v>
          </cell>
        </row>
        <row r="70">
          <cell r="C70">
            <v>79699</v>
          </cell>
          <cell r="D70">
            <v>5459</v>
          </cell>
          <cell r="E70">
            <v>22196</v>
          </cell>
          <cell r="F70">
            <v>392</v>
          </cell>
          <cell r="H70">
            <v>57545</v>
          </cell>
          <cell r="I70">
            <v>2482</v>
          </cell>
          <cell r="J70">
            <v>24386</v>
          </cell>
          <cell r="K70">
            <v>724</v>
          </cell>
          <cell r="L70">
            <v>85137</v>
          </cell>
          <cell r="M70">
            <v>4392</v>
          </cell>
          <cell r="N70">
            <v>229</v>
          </cell>
          <cell r="O70">
            <v>662</v>
          </cell>
          <cell r="P70">
            <v>39</v>
          </cell>
          <cell r="R70">
            <v>198205</v>
          </cell>
        </row>
        <row r="71">
          <cell r="C71">
            <v>2805</v>
          </cell>
          <cell r="D71">
            <v>552</v>
          </cell>
          <cell r="E71">
            <v>4302</v>
          </cell>
          <cell r="F71">
            <v>29</v>
          </cell>
          <cell r="H71">
            <v>610</v>
          </cell>
          <cell r="I71">
            <v>128</v>
          </cell>
          <cell r="J71">
            <v>959</v>
          </cell>
          <cell r="K71">
            <v>4</v>
          </cell>
          <cell r="L71">
            <v>1701</v>
          </cell>
          <cell r="M71">
            <v>114</v>
          </cell>
          <cell r="N71">
            <v>24</v>
          </cell>
          <cell r="O71">
            <v>120</v>
          </cell>
          <cell r="P71">
            <v>1</v>
          </cell>
          <cell r="R71">
            <v>9648</v>
          </cell>
        </row>
        <row r="72">
          <cell r="C72">
            <v>23437</v>
          </cell>
          <cell r="D72">
            <v>1591</v>
          </cell>
          <cell r="E72">
            <v>9261</v>
          </cell>
          <cell r="F72">
            <v>31</v>
          </cell>
          <cell r="H72">
            <v>5176</v>
          </cell>
          <cell r="I72">
            <v>437</v>
          </cell>
          <cell r="J72">
            <v>2778</v>
          </cell>
          <cell r="K72">
            <v>8</v>
          </cell>
          <cell r="L72">
            <v>8399</v>
          </cell>
          <cell r="M72">
            <v>815</v>
          </cell>
          <cell r="N72">
            <v>46</v>
          </cell>
          <cell r="O72">
            <v>260</v>
          </cell>
          <cell r="P72">
            <v>1</v>
          </cell>
          <cell r="R72">
            <v>43841</v>
          </cell>
        </row>
        <row r="73">
          <cell r="C73">
            <v>304</v>
          </cell>
          <cell r="D73">
            <v>28</v>
          </cell>
          <cell r="E73">
            <v>157</v>
          </cell>
          <cell r="F73">
            <v>9</v>
          </cell>
          <cell r="H73">
            <v>941</v>
          </cell>
          <cell r="I73">
            <v>251</v>
          </cell>
          <cell r="J73">
            <v>669</v>
          </cell>
          <cell r="K73">
            <v>8</v>
          </cell>
          <cell r="L73">
            <v>1869</v>
          </cell>
          <cell r="M73">
            <v>12</v>
          </cell>
          <cell r="N73">
            <v>4</v>
          </cell>
          <cell r="O73">
            <v>13</v>
          </cell>
          <cell r="P73">
            <v>2</v>
          </cell>
          <cell r="R73">
            <v>2398</v>
          </cell>
        </row>
        <row r="74">
          <cell r="C74">
            <v>3818</v>
          </cell>
          <cell r="D74">
            <v>183</v>
          </cell>
          <cell r="E74">
            <v>1125</v>
          </cell>
          <cell r="F74">
            <v>1</v>
          </cell>
          <cell r="H74">
            <v>984</v>
          </cell>
          <cell r="I74">
            <v>67</v>
          </cell>
          <cell r="J74">
            <v>382</v>
          </cell>
          <cell r="K74">
            <v>1</v>
          </cell>
          <cell r="L74">
            <v>1434</v>
          </cell>
          <cell r="M74">
            <v>184</v>
          </cell>
          <cell r="N74">
            <v>12</v>
          </cell>
          <cell r="O74">
            <v>56</v>
          </cell>
          <cell r="P74">
            <v>0</v>
          </cell>
          <cell r="R74">
            <v>6813</v>
          </cell>
        </row>
        <row r="75">
          <cell r="C75">
            <v>4704</v>
          </cell>
          <cell r="D75">
            <v>321</v>
          </cell>
          <cell r="E75">
            <v>1960</v>
          </cell>
          <cell r="F75">
            <v>1</v>
          </cell>
          <cell r="H75">
            <v>1914</v>
          </cell>
          <cell r="I75">
            <v>159</v>
          </cell>
          <cell r="J75">
            <v>936</v>
          </cell>
          <cell r="K75">
            <v>0</v>
          </cell>
          <cell r="L75">
            <v>3009</v>
          </cell>
          <cell r="M75">
            <v>179</v>
          </cell>
          <cell r="N75">
            <v>13</v>
          </cell>
          <cell r="O75">
            <v>54</v>
          </cell>
          <cell r="P75">
            <v>1</v>
          </cell>
          <cell r="R75">
            <v>10242</v>
          </cell>
        </row>
        <row r="76">
          <cell r="C76">
            <v>2926</v>
          </cell>
          <cell r="D76">
            <v>203</v>
          </cell>
          <cell r="E76">
            <v>1507</v>
          </cell>
          <cell r="F76">
            <v>1</v>
          </cell>
          <cell r="H76">
            <v>1144</v>
          </cell>
          <cell r="I76">
            <v>80</v>
          </cell>
          <cell r="J76">
            <v>743</v>
          </cell>
          <cell r="K76">
            <v>0</v>
          </cell>
          <cell r="L76">
            <v>1967</v>
          </cell>
          <cell r="M76">
            <v>115</v>
          </cell>
          <cell r="N76">
            <v>4</v>
          </cell>
          <cell r="O76">
            <v>59</v>
          </cell>
          <cell r="P76">
            <v>0</v>
          </cell>
          <cell r="R76">
            <v>6782</v>
          </cell>
        </row>
        <row r="77">
          <cell r="C77">
            <v>1317</v>
          </cell>
          <cell r="D77">
            <v>98</v>
          </cell>
          <cell r="E77">
            <v>358</v>
          </cell>
          <cell r="F77">
            <v>0</v>
          </cell>
          <cell r="H77">
            <v>407</v>
          </cell>
          <cell r="I77">
            <v>56</v>
          </cell>
          <cell r="J77">
            <v>177</v>
          </cell>
          <cell r="K77">
            <v>0</v>
          </cell>
          <cell r="L77">
            <v>640</v>
          </cell>
          <cell r="M77">
            <v>48</v>
          </cell>
          <cell r="N77">
            <v>3</v>
          </cell>
          <cell r="O77">
            <v>17</v>
          </cell>
          <cell r="P77">
            <v>0</v>
          </cell>
          <cell r="R77">
            <v>2481</v>
          </cell>
        </row>
        <row r="78">
          <cell r="C78">
            <v>16268</v>
          </cell>
          <cell r="D78">
            <v>1210</v>
          </cell>
          <cell r="E78">
            <v>13115</v>
          </cell>
          <cell r="F78">
            <v>43</v>
          </cell>
          <cell r="H78">
            <v>14633</v>
          </cell>
          <cell r="I78">
            <v>758</v>
          </cell>
          <cell r="J78">
            <v>15606</v>
          </cell>
          <cell r="K78">
            <v>56</v>
          </cell>
          <cell r="L78">
            <v>31053</v>
          </cell>
          <cell r="M78">
            <v>831</v>
          </cell>
          <cell r="N78">
            <v>48</v>
          </cell>
          <cell r="O78">
            <v>443</v>
          </cell>
          <cell r="P78">
            <v>3</v>
          </cell>
          <cell r="R78">
            <v>63014</v>
          </cell>
        </row>
        <row r="79">
          <cell r="C79">
            <v>11553</v>
          </cell>
          <cell r="D79">
            <v>903</v>
          </cell>
          <cell r="E79">
            <v>9688</v>
          </cell>
          <cell r="F79">
            <v>24</v>
          </cell>
          <cell r="H79">
            <v>7351</v>
          </cell>
          <cell r="I79">
            <v>485</v>
          </cell>
          <cell r="J79">
            <v>6464</v>
          </cell>
          <cell r="K79">
            <v>35</v>
          </cell>
          <cell r="L79">
            <v>14335</v>
          </cell>
          <cell r="M79">
            <v>550</v>
          </cell>
          <cell r="N79">
            <v>43</v>
          </cell>
          <cell r="O79">
            <v>248</v>
          </cell>
          <cell r="P79">
            <v>3</v>
          </cell>
          <cell r="R79">
            <v>37347</v>
          </cell>
        </row>
        <row r="80">
          <cell r="C80">
            <v>1085</v>
          </cell>
          <cell r="D80">
            <v>26</v>
          </cell>
          <cell r="E80">
            <v>437</v>
          </cell>
          <cell r="F80">
            <v>0</v>
          </cell>
          <cell r="H80">
            <v>429</v>
          </cell>
          <cell r="I80">
            <v>33</v>
          </cell>
          <cell r="J80">
            <v>249</v>
          </cell>
          <cell r="K80">
            <v>2</v>
          </cell>
          <cell r="L80">
            <v>713</v>
          </cell>
          <cell r="M80">
            <v>46</v>
          </cell>
          <cell r="N80">
            <v>2</v>
          </cell>
          <cell r="O80">
            <v>12</v>
          </cell>
          <cell r="P80">
            <v>0</v>
          </cell>
          <cell r="R80">
            <v>2321</v>
          </cell>
        </row>
        <row r="81">
          <cell r="C81">
            <v>7917</v>
          </cell>
          <cell r="D81">
            <v>404</v>
          </cell>
          <cell r="E81">
            <v>4226</v>
          </cell>
          <cell r="F81">
            <v>13</v>
          </cell>
          <cell r="H81">
            <v>1787</v>
          </cell>
          <cell r="I81">
            <v>75</v>
          </cell>
          <cell r="J81">
            <v>1071</v>
          </cell>
          <cell r="K81">
            <v>2</v>
          </cell>
          <cell r="L81">
            <v>2935</v>
          </cell>
          <cell r="M81">
            <v>356</v>
          </cell>
          <cell r="N81">
            <v>16</v>
          </cell>
          <cell r="O81">
            <v>122</v>
          </cell>
          <cell r="P81">
            <v>1</v>
          </cell>
          <cell r="R81">
            <v>15990</v>
          </cell>
        </row>
        <row r="82">
          <cell r="C82">
            <v>1584</v>
          </cell>
          <cell r="D82">
            <v>128</v>
          </cell>
          <cell r="E82">
            <v>842</v>
          </cell>
          <cell r="F82">
            <v>2</v>
          </cell>
          <cell r="H82">
            <v>650</v>
          </cell>
          <cell r="I82">
            <v>125</v>
          </cell>
          <cell r="J82">
            <v>420</v>
          </cell>
          <cell r="K82">
            <v>0</v>
          </cell>
          <cell r="L82">
            <v>1195</v>
          </cell>
          <cell r="M82">
            <v>71</v>
          </cell>
          <cell r="N82">
            <v>2</v>
          </cell>
          <cell r="O82">
            <v>18</v>
          </cell>
          <cell r="P82">
            <v>0</v>
          </cell>
          <cell r="R82">
            <v>3842</v>
          </cell>
        </row>
        <row r="83">
          <cell r="C83">
            <v>1395</v>
          </cell>
          <cell r="D83">
            <v>92</v>
          </cell>
          <cell r="E83">
            <v>627</v>
          </cell>
          <cell r="F83">
            <v>0</v>
          </cell>
          <cell r="H83">
            <v>527</v>
          </cell>
          <cell r="I83">
            <v>59</v>
          </cell>
          <cell r="J83">
            <v>221</v>
          </cell>
          <cell r="K83">
            <v>1</v>
          </cell>
          <cell r="L83">
            <v>808</v>
          </cell>
          <cell r="M83">
            <v>51</v>
          </cell>
          <cell r="N83">
            <v>2</v>
          </cell>
          <cell r="O83">
            <v>13</v>
          </cell>
          <cell r="P83">
            <v>0</v>
          </cell>
          <cell r="R83">
            <v>2988</v>
          </cell>
        </row>
        <row r="84">
          <cell r="C84">
            <v>1446</v>
          </cell>
          <cell r="D84">
            <v>55</v>
          </cell>
          <cell r="E84">
            <v>516</v>
          </cell>
          <cell r="F84">
            <v>10</v>
          </cell>
          <cell r="H84">
            <v>1633</v>
          </cell>
          <cell r="I84">
            <v>156</v>
          </cell>
          <cell r="J84">
            <v>628</v>
          </cell>
          <cell r="K84">
            <v>10</v>
          </cell>
          <cell r="L84">
            <v>2427</v>
          </cell>
          <cell r="M84">
            <v>38</v>
          </cell>
          <cell r="N84">
            <v>5</v>
          </cell>
          <cell r="O84">
            <v>10</v>
          </cell>
          <cell r="P84">
            <v>0</v>
          </cell>
          <cell r="R84">
            <v>4507</v>
          </cell>
        </row>
        <row r="85">
          <cell r="C85">
            <v>631</v>
          </cell>
          <cell r="D85">
            <v>69</v>
          </cell>
          <cell r="E85">
            <v>417</v>
          </cell>
          <cell r="F85">
            <v>0</v>
          </cell>
          <cell r="H85">
            <v>430</v>
          </cell>
          <cell r="I85">
            <v>91</v>
          </cell>
          <cell r="J85">
            <v>242</v>
          </cell>
          <cell r="K85">
            <v>0</v>
          </cell>
          <cell r="L85">
            <v>763</v>
          </cell>
          <cell r="M85">
            <v>16</v>
          </cell>
          <cell r="N85">
            <v>3</v>
          </cell>
          <cell r="O85">
            <v>11</v>
          </cell>
          <cell r="P85">
            <v>0</v>
          </cell>
          <cell r="R85">
            <v>1910</v>
          </cell>
        </row>
        <row r="86">
          <cell r="C86">
            <v>913</v>
          </cell>
          <cell r="D86">
            <v>62</v>
          </cell>
          <cell r="E86">
            <v>512</v>
          </cell>
          <cell r="F86">
            <v>0</v>
          </cell>
          <cell r="H86">
            <v>467</v>
          </cell>
          <cell r="I86">
            <v>30</v>
          </cell>
          <cell r="J86">
            <v>264</v>
          </cell>
          <cell r="K86">
            <v>0</v>
          </cell>
          <cell r="L86">
            <v>761</v>
          </cell>
          <cell r="M86">
            <v>32</v>
          </cell>
          <cell r="N86">
            <v>0</v>
          </cell>
          <cell r="O86">
            <v>12</v>
          </cell>
          <cell r="P86">
            <v>0</v>
          </cell>
          <cell r="R86">
            <v>2292</v>
          </cell>
        </row>
        <row r="87">
          <cell r="C87">
            <v>2870</v>
          </cell>
          <cell r="D87">
            <v>284</v>
          </cell>
          <cell r="E87">
            <v>1672</v>
          </cell>
          <cell r="F87">
            <v>3</v>
          </cell>
          <cell r="H87">
            <v>1674</v>
          </cell>
          <cell r="I87">
            <v>223</v>
          </cell>
          <cell r="J87">
            <v>1200</v>
          </cell>
          <cell r="K87">
            <v>4</v>
          </cell>
          <cell r="L87">
            <v>3101</v>
          </cell>
          <cell r="M87">
            <v>94</v>
          </cell>
          <cell r="N87">
            <v>4</v>
          </cell>
          <cell r="O87">
            <v>39</v>
          </cell>
          <cell r="P87">
            <v>0</v>
          </cell>
          <cell r="R87">
            <v>8067</v>
          </cell>
        </row>
        <row r="88">
          <cell r="C88">
            <v>2003</v>
          </cell>
          <cell r="D88">
            <v>117</v>
          </cell>
          <cell r="E88">
            <v>1021</v>
          </cell>
          <cell r="F88">
            <v>3</v>
          </cell>
          <cell r="H88">
            <v>971</v>
          </cell>
          <cell r="I88">
            <v>94</v>
          </cell>
          <cell r="J88">
            <v>648</v>
          </cell>
          <cell r="K88">
            <v>2</v>
          </cell>
          <cell r="L88">
            <v>1715</v>
          </cell>
          <cell r="M88">
            <v>72</v>
          </cell>
          <cell r="N88">
            <v>4</v>
          </cell>
          <cell r="O88">
            <v>31</v>
          </cell>
          <cell r="P88">
            <v>0</v>
          </cell>
          <cell r="R88">
            <v>4966</v>
          </cell>
        </row>
        <row r="89">
          <cell r="C89">
            <v>524</v>
          </cell>
          <cell r="D89">
            <v>32</v>
          </cell>
          <cell r="E89">
            <v>287</v>
          </cell>
          <cell r="F89">
            <v>3</v>
          </cell>
          <cell r="H89">
            <v>322</v>
          </cell>
          <cell r="I89">
            <v>7</v>
          </cell>
          <cell r="J89">
            <v>213</v>
          </cell>
          <cell r="K89">
            <v>1</v>
          </cell>
          <cell r="L89">
            <v>543</v>
          </cell>
          <cell r="M89">
            <v>24</v>
          </cell>
          <cell r="N89">
            <v>1</v>
          </cell>
          <cell r="O89">
            <v>18</v>
          </cell>
          <cell r="P89">
            <v>0</v>
          </cell>
          <cell r="R89">
            <v>1432</v>
          </cell>
        </row>
        <row r="90">
          <cell r="C90">
            <v>5132</v>
          </cell>
          <cell r="D90">
            <v>362</v>
          </cell>
          <cell r="E90">
            <v>2231</v>
          </cell>
          <cell r="F90">
            <v>8</v>
          </cell>
          <cell r="H90">
            <v>2840</v>
          </cell>
          <cell r="I90">
            <v>390</v>
          </cell>
          <cell r="J90">
            <v>1661</v>
          </cell>
          <cell r="K90">
            <v>6</v>
          </cell>
          <cell r="L90">
            <v>4897</v>
          </cell>
          <cell r="M90">
            <v>181</v>
          </cell>
          <cell r="N90">
            <v>11</v>
          </cell>
          <cell r="O90">
            <v>54</v>
          </cell>
          <cell r="P90">
            <v>0</v>
          </cell>
          <cell r="R90">
            <v>12876</v>
          </cell>
        </row>
        <row r="91">
          <cell r="C91">
            <v>4748</v>
          </cell>
          <cell r="D91">
            <v>163</v>
          </cell>
          <cell r="E91">
            <v>1498</v>
          </cell>
          <cell r="F91">
            <v>5</v>
          </cell>
          <cell r="H91">
            <v>1564</v>
          </cell>
          <cell r="I91">
            <v>74</v>
          </cell>
          <cell r="J91">
            <v>579</v>
          </cell>
          <cell r="K91">
            <v>0</v>
          </cell>
          <cell r="L91">
            <v>2217</v>
          </cell>
          <cell r="M91">
            <v>185</v>
          </cell>
          <cell r="N91">
            <v>4</v>
          </cell>
          <cell r="O91">
            <v>30</v>
          </cell>
          <cell r="P91">
            <v>0</v>
          </cell>
          <cell r="R91">
            <v>8850</v>
          </cell>
        </row>
        <row r="92">
          <cell r="C92">
            <v>2119</v>
          </cell>
          <cell r="D92">
            <v>101</v>
          </cell>
          <cell r="E92">
            <v>1109</v>
          </cell>
          <cell r="F92">
            <v>2</v>
          </cell>
          <cell r="H92">
            <v>2830</v>
          </cell>
          <cell r="I92">
            <v>107</v>
          </cell>
          <cell r="J92">
            <v>2456</v>
          </cell>
          <cell r="K92">
            <v>2</v>
          </cell>
          <cell r="L92">
            <v>5395</v>
          </cell>
          <cell r="M92">
            <v>117</v>
          </cell>
          <cell r="N92">
            <v>1</v>
          </cell>
          <cell r="O92">
            <v>50</v>
          </cell>
          <cell r="P92">
            <v>0</v>
          </cell>
          <cell r="R92">
            <v>8894</v>
          </cell>
        </row>
        <row r="93">
          <cell r="C93">
            <v>1017</v>
          </cell>
          <cell r="D93">
            <v>82</v>
          </cell>
          <cell r="E93">
            <v>598</v>
          </cell>
          <cell r="F93">
            <v>7</v>
          </cell>
          <cell r="H93">
            <v>479</v>
          </cell>
          <cell r="I93">
            <v>136</v>
          </cell>
          <cell r="J93">
            <v>280</v>
          </cell>
          <cell r="K93">
            <v>6</v>
          </cell>
          <cell r="L93">
            <v>901</v>
          </cell>
          <cell r="M93">
            <v>43</v>
          </cell>
          <cell r="N93">
            <v>1</v>
          </cell>
          <cell r="O93">
            <v>21</v>
          </cell>
          <cell r="P93">
            <v>0</v>
          </cell>
          <cell r="R93">
            <v>2670</v>
          </cell>
        </row>
        <row r="94">
          <cell r="C94">
            <v>836</v>
          </cell>
          <cell r="D94">
            <v>22</v>
          </cell>
          <cell r="E94">
            <v>374</v>
          </cell>
          <cell r="F94">
            <v>1</v>
          </cell>
          <cell r="H94">
            <v>522</v>
          </cell>
          <cell r="I94">
            <v>17</v>
          </cell>
          <cell r="J94">
            <v>292</v>
          </cell>
          <cell r="K94">
            <v>2</v>
          </cell>
          <cell r="L94">
            <v>833</v>
          </cell>
          <cell r="M94">
            <v>39</v>
          </cell>
          <cell r="N94">
            <v>1</v>
          </cell>
          <cell r="O94">
            <v>19</v>
          </cell>
          <cell r="P94">
            <v>3</v>
          </cell>
          <cell r="R94">
            <v>2128</v>
          </cell>
        </row>
        <row r="95">
          <cell r="C95">
            <v>6366</v>
          </cell>
          <cell r="D95">
            <v>326</v>
          </cell>
          <cell r="E95">
            <v>4852</v>
          </cell>
          <cell r="F95">
            <v>257</v>
          </cell>
          <cell r="H95">
            <v>4794</v>
          </cell>
          <cell r="I95">
            <v>193</v>
          </cell>
          <cell r="J95">
            <v>3802</v>
          </cell>
          <cell r="K95">
            <v>291</v>
          </cell>
          <cell r="L95">
            <v>9080</v>
          </cell>
          <cell r="M95">
            <v>261</v>
          </cell>
          <cell r="N95">
            <v>13</v>
          </cell>
          <cell r="O95">
            <v>100</v>
          </cell>
          <cell r="P95">
            <v>12</v>
          </cell>
          <cell r="R95">
            <v>21267</v>
          </cell>
        </row>
        <row r="96">
          <cell r="C96">
            <v>3408</v>
          </cell>
          <cell r="D96">
            <v>206</v>
          </cell>
          <cell r="E96">
            <v>2129</v>
          </cell>
          <cell r="F96">
            <v>12</v>
          </cell>
          <cell r="H96">
            <v>827</v>
          </cell>
          <cell r="I96">
            <v>85</v>
          </cell>
          <cell r="J96">
            <v>727</v>
          </cell>
          <cell r="K96">
            <v>3</v>
          </cell>
          <cell r="L96">
            <v>1642</v>
          </cell>
          <cell r="M96">
            <v>169</v>
          </cell>
          <cell r="N96">
            <v>14</v>
          </cell>
          <cell r="O96">
            <v>77</v>
          </cell>
          <cell r="P96">
            <v>0</v>
          </cell>
          <cell r="R96">
            <v>7657</v>
          </cell>
        </row>
        <row r="97">
          <cell r="C97">
            <v>488</v>
          </cell>
          <cell r="D97">
            <v>40</v>
          </cell>
          <cell r="E97">
            <v>469</v>
          </cell>
          <cell r="F97">
            <v>0</v>
          </cell>
          <cell r="H97">
            <v>1183</v>
          </cell>
          <cell r="I97">
            <v>66</v>
          </cell>
          <cell r="J97">
            <v>721</v>
          </cell>
          <cell r="K97">
            <v>0</v>
          </cell>
          <cell r="L97">
            <v>1970</v>
          </cell>
          <cell r="M97">
            <v>24</v>
          </cell>
          <cell r="N97">
            <v>0</v>
          </cell>
          <cell r="O97">
            <v>17</v>
          </cell>
          <cell r="P97">
            <v>0</v>
          </cell>
          <cell r="R97">
            <v>3008</v>
          </cell>
        </row>
        <row r="98">
          <cell r="C98">
            <v>3592</v>
          </cell>
          <cell r="D98">
            <v>231</v>
          </cell>
          <cell r="E98">
            <v>1606</v>
          </cell>
          <cell r="F98">
            <v>4</v>
          </cell>
          <cell r="H98">
            <v>1190</v>
          </cell>
          <cell r="I98">
            <v>70</v>
          </cell>
          <cell r="J98">
            <v>608</v>
          </cell>
          <cell r="K98">
            <v>1</v>
          </cell>
          <cell r="L98">
            <v>1869</v>
          </cell>
          <cell r="M98">
            <v>188</v>
          </cell>
          <cell r="N98">
            <v>11</v>
          </cell>
          <cell r="O98">
            <v>43</v>
          </cell>
          <cell r="P98">
            <v>1</v>
          </cell>
          <cell r="R98">
            <v>7545</v>
          </cell>
        </row>
        <row r="99">
          <cell r="C99">
            <v>783</v>
          </cell>
          <cell r="D99">
            <v>33</v>
          </cell>
          <cell r="E99">
            <v>252</v>
          </cell>
          <cell r="F99">
            <v>0</v>
          </cell>
          <cell r="H99">
            <v>497</v>
          </cell>
          <cell r="I99">
            <v>184</v>
          </cell>
          <cell r="J99">
            <v>344</v>
          </cell>
          <cell r="K99">
            <v>0</v>
          </cell>
          <cell r="L99">
            <v>1025</v>
          </cell>
          <cell r="M99">
            <v>34</v>
          </cell>
          <cell r="N99">
            <v>2</v>
          </cell>
          <cell r="O99">
            <v>16</v>
          </cell>
          <cell r="P99">
            <v>0</v>
          </cell>
          <cell r="R99">
            <v>2145</v>
          </cell>
        </row>
        <row r="100">
          <cell r="C100">
            <v>2262</v>
          </cell>
          <cell r="D100">
            <v>204</v>
          </cell>
          <cell r="E100">
            <v>1089</v>
          </cell>
          <cell r="F100">
            <v>2</v>
          </cell>
          <cell r="H100">
            <v>1260</v>
          </cell>
          <cell r="I100">
            <v>134</v>
          </cell>
          <cell r="J100">
            <v>874</v>
          </cell>
          <cell r="K100">
            <v>1</v>
          </cell>
          <cell r="L100">
            <v>2269</v>
          </cell>
          <cell r="M100">
            <v>94</v>
          </cell>
          <cell r="N100">
            <v>13</v>
          </cell>
          <cell r="O100">
            <v>43</v>
          </cell>
          <cell r="P100">
            <v>0</v>
          </cell>
          <cell r="R100">
            <v>5976</v>
          </cell>
        </row>
        <row r="101">
          <cell r="C101">
            <v>1127</v>
          </cell>
          <cell r="D101">
            <v>166</v>
          </cell>
          <cell r="E101">
            <v>786</v>
          </cell>
          <cell r="F101">
            <v>6</v>
          </cell>
          <cell r="H101">
            <v>1043</v>
          </cell>
          <cell r="I101">
            <v>127</v>
          </cell>
          <cell r="J101">
            <v>490</v>
          </cell>
          <cell r="K101">
            <v>1</v>
          </cell>
          <cell r="L101">
            <v>1661</v>
          </cell>
          <cell r="M101">
            <v>63</v>
          </cell>
          <cell r="N101">
            <v>7</v>
          </cell>
          <cell r="O101">
            <v>21</v>
          </cell>
          <cell r="P101">
            <v>0</v>
          </cell>
          <cell r="R101">
            <v>3837</v>
          </cell>
        </row>
        <row r="102">
          <cell r="C102">
            <v>2435</v>
          </cell>
          <cell r="D102">
            <v>104</v>
          </cell>
          <cell r="E102">
            <v>601</v>
          </cell>
          <cell r="F102">
            <v>1</v>
          </cell>
          <cell r="H102">
            <v>2133</v>
          </cell>
          <cell r="I102">
            <v>97</v>
          </cell>
          <cell r="J102">
            <v>572</v>
          </cell>
          <cell r="K102">
            <v>0</v>
          </cell>
          <cell r="L102">
            <v>2802</v>
          </cell>
          <cell r="M102">
            <v>103</v>
          </cell>
          <cell r="N102">
            <v>6</v>
          </cell>
          <cell r="O102">
            <v>11</v>
          </cell>
          <cell r="P102">
            <v>0</v>
          </cell>
          <cell r="R102">
            <v>6063</v>
          </cell>
        </row>
        <row r="103">
          <cell r="C103">
            <v>648</v>
          </cell>
          <cell r="D103">
            <v>43</v>
          </cell>
          <cell r="E103">
            <v>337</v>
          </cell>
          <cell r="F103">
            <v>0</v>
          </cell>
          <cell r="H103">
            <v>267</v>
          </cell>
          <cell r="I103">
            <v>9</v>
          </cell>
          <cell r="J103">
            <v>96</v>
          </cell>
          <cell r="K103">
            <v>1</v>
          </cell>
          <cell r="L103">
            <v>373</v>
          </cell>
          <cell r="M103">
            <v>22</v>
          </cell>
          <cell r="N103">
            <v>0</v>
          </cell>
          <cell r="O103">
            <v>3</v>
          </cell>
          <cell r="P103">
            <v>0</v>
          </cell>
          <cell r="R103">
            <v>1426</v>
          </cell>
        </row>
        <row r="104">
          <cell r="C104">
            <v>1677</v>
          </cell>
          <cell r="D104">
            <v>85</v>
          </cell>
          <cell r="E104">
            <v>709</v>
          </cell>
          <cell r="F104">
            <v>3</v>
          </cell>
          <cell r="H104">
            <v>1405</v>
          </cell>
          <cell r="I104">
            <v>114</v>
          </cell>
          <cell r="J104">
            <v>847</v>
          </cell>
          <cell r="K104">
            <v>0</v>
          </cell>
          <cell r="L104">
            <v>2366</v>
          </cell>
          <cell r="M104">
            <v>79</v>
          </cell>
          <cell r="N104">
            <v>2</v>
          </cell>
          <cell r="O104">
            <v>16</v>
          </cell>
          <cell r="P104">
            <v>0</v>
          </cell>
          <cell r="R104">
            <v>4937</v>
          </cell>
        </row>
        <row r="105">
          <cell r="C105">
            <v>3996</v>
          </cell>
          <cell r="D105">
            <v>182</v>
          </cell>
          <cell r="E105">
            <v>1621</v>
          </cell>
          <cell r="F105">
            <v>14</v>
          </cell>
          <cell r="H105">
            <v>1551</v>
          </cell>
          <cell r="I105">
            <v>172</v>
          </cell>
          <cell r="J105">
            <v>863</v>
          </cell>
          <cell r="K105">
            <v>9</v>
          </cell>
          <cell r="L105">
            <v>2595</v>
          </cell>
          <cell r="M105">
            <v>124</v>
          </cell>
          <cell r="N105">
            <v>4</v>
          </cell>
          <cell r="O105">
            <v>39</v>
          </cell>
          <cell r="P105">
            <v>0</v>
          </cell>
          <cell r="R105">
            <v>8575</v>
          </cell>
        </row>
        <row r="106">
          <cell r="C106">
            <v>1218</v>
          </cell>
          <cell r="D106">
            <v>60</v>
          </cell>
          <cell r="E106">
            <v>316</v>
          </cell>
          <cell r="F106">
            <v>0</v>
          </cell>
          <cell r="H106">
            <v>466</v>
          </cell>
          <cell r="I106">
            <v>30</v>
          </cell>
          <cell r="J106">
            <v>131</v>
          </cell>
          <cell r="K106">
            <v>0</v>
          </cell>
          <cell r="L106">
            <v>627</v>
          </cell>
          <cell r="M106">
            <v>46</v>
          </cell>
          <cell r="N106">
            <v>2</v>
          </cell>
          <cell r="O106">
            <v>16</v>
          </cell>
          <cell r="P106">
            <v>0</v>
          </cell>
          <cell r="R106">
            <v>2285</v>
          </cell>
        </row>
        <row r="107">
          <cell r="C107">
            <v>2536</v>
          </cell>
          <cell r="D107">
            <v>126</v>
          </cell>
          <cell r="E107">
            <v>1633</v>
          </cell>
          <cell r="F107">
            <v>7</v>
          </cell>
          <cell r="H107">
            <v>1010</v>
          </cell>
          <cell r="I107">
            <v>63</v>
          </cell>
          <cell r="J107">
            <v>804</v>
          </cell>
          <cell r="K107">
            <v>0</v>
          </cell>
          <cell r="L107">
            <v>1877</v>
          </cell>
          <cell r="M107">
            <v>89</v>
          </cell>
          <cell r="N107">
            <v>4</v>
          </cell>
          <cell r="O107">
            <v>38</v>
          </cell>
          <cell r="P107">
            <v>0</v>
          </cell>
          <cell r="R107">
            <v>6310</v>
          </cell>
        </row>
        <row r="108">
          <cell r="C108">
            <v>3129</v>
          </cell>
          <cell r="D108">
            <v>145</v>
          </cell>
          <cell r="E108">
            <v>894</v>
          </cell>
          <cell r="F108">
            <v>0</v>
          </cell>
          <cell r="H108">
            <v>1178</v>
          </cell>
          <cell r="I108">
            <v>58</v>
          </cell>
          <cell r="J108">
            <v>403</v>
          </cell>
          <cell r="K108">
            <v>0</v>
          </cell>
          <cell r="L108">
            <v>1639</v>
          </cell>
          <cell r="M108">
            <v>190</v>
          </cell>
          <cell r="N108">
            <v>4</v>
          </cell>
          <cell r="O108">
            <v>50</v>
          </cell>
          <cell r="P108">
            <v>0</v>
          </cell>
          <cell r="R108">
            <v>6051</v>
          </cell>
        </row>
        <row r="109">
          <cell r="C109">
            <v>10980</v>
          </cell>
          <cell r="D109">
            <v>1063</v>
          </cell>
          <cell r="E109">
            <v>3981</v>
          </cell>
          <cell r="F109">
            <v>18</v>
          </cell>
          <cell r="H109">
            <v>13757</v>
          </cell>
          <cell r="I109">
            <v>1047</v>
          </cell>
          <cell r="J109">
            <v>9345</v>
          </cell>
          <cell r="K109">
            <v>43</v>
          </cell>
          <cell r="L109">
            <v>24192</v>
          </cell>
          <cell r="M109">
            <v>564</v>
          </cell>
          <cell r="N109">
            <v>40</v>
          </cell>
          <cell r="O109">
            <v>168</v>
          </cell>
          <cell r="P109">
            <v>2</v>
          </cell>
          <cell r="R109">
            <v>41008</v>
          </cell>
        </row>
        <row r="110">
          <cell r="C110">
            <v>8737</v>
          </cell>
          <cell r="D110">
            <v>582</v>
          </cell>
          <cell r="E110">
            <v>4285</v>
          </cell>
          <cell r="F110">
            <v>1</v>
          </cell>
          <cell r="H110">
            <v>7522</v>
          </cell>
          <cell r="I110">
            <v>537</v>
          </cell>
          <cell r="J110">
            <v>6007</v>
          </cell>
          <cell r="K110">
            <v>1</v>
          </cell>
          <cell r="L110">
            <v>14067</v>
          </cell>
          <cell r="M110">
            <v>375</v>
          </cell>
          <cell r="N110">
            <v>17</v>
          </cell>
          <cell r="O110">
            <v>138</v>
          </cell>
          <cell r="P110">
            <v>0</v>
          </cell>
          <cell r="R110">
            <v>28202</v>
          </cell>
        </row>
        <row r="111">
          <cell r="C111">
            <v>5396</v>
          </cell>
          <cell r="D111">
            <v>264</v>
          </cell>
          <cell r="E111">
            <v>3734</v>
          </cell>
          <cell r="F111">
            <v>5</v>
          </cell>
          <cell r="H111">
            <v>2034</v>
          </cell>
          <cell r="I111">
            <v>95</v>
          </cell>
          <cell r="J111">
            <v>1609</v>
          </cell>
          <cell r="K111">
            <v>2</v>
          </cell>
          <cell r="L111">
            <v>3740</v>
          </cell>
          <cell r="M111">
            <v>296</v>
          </cell>
          <cell r="N111">
            <v>9</v>
          </cell>
          <cell r="O111">
            <v>95</v>
          </cell>
          <cell r="P111">
            <v>0</v>
          </cell>
          <cell r="R111">
            <v>13539</v>
          </cell>
        </row>
        <row r="112">
          <cell r="C112">
            <v>1464</v>
          </cell>
          <cell r="D112">
            <v>166</v>
          </cell>
          <cell r="E112">
            <v>1036</v>
          </cell>
          <cell r="F112">
            <v>3</v>
          </cell>
          <cell r="H112">
            <v>716</v>
          </cell>
          <cell r="I112">
            <v>45</v>
          </cell>
          <cell r="J112">
            <v>539</v>
          </cell>
          <cell r="K112">
            <v>1</v>
          </cell>
          <cell r="L112">
            <v>1301</v>
          </cell>
          <cell r="M112">
            <v>78</v>
          </cell>
          <cell r="N112">
            <v>6</v>
          </cell>
          <cell r="O112">
            <v>34</v>
          </cell>
          <cell r="P112">
            <v>0</v>
          </cell>
          <cell r="R112">
            <v>4088</v>
          </cell>
        </row>
        <row r="113">
          <cell r="C113">
            <v>13480</v>
          </cell>
          <cell r="D113">
            <v>1244</v>
          </cell>
          <cell r="E113">
            <v>9773</v>
          </cell>
          <cell r="F113">
            <v>17</v>
          </cell>
          <cell r="H113">
            <v>5456</v>
          </cell>
          <cell r="I113">
            <v>483</v>
          </cell>
          <cell r="J113">
            <v>4686</v>
          </cell>
          <cell r="K113">
            <v>10</v>
          </cell>
          <cell r="L113">
            <v>10635</v>
          </cell>
          <cell r="M113">
            <v>684</v>
          </cell>
          <cell r="N113">
            <v>62</v>
          </cell>
          <cell r="O113">
            <v>360</v>
          </cell>
          <cell r="P113">
            <v>1</v>
          </cell>
          <cell r="R113">
            <v>36256</v>
          </cell>
        </row>
        <row r="114">
          <cell r="C114">
            <v>1868</v>
          </cell>
          <cell r="D114">
            <v>123</v>
          </cell>
          <cell r="E114">
            <v>1618</v>
          </cell>
          <cell r="F114">
            <v>5</v>
          </cell>
          <cell r="H114">
            <v>1673</v>
          </cell>
          <cell r="I114">
            <v>90</v>
          </cell>
          <cell r="J114">
            <v>1749</v>
          </cell>
          <cell r="K114">
            <v>2</v>
          </cell>
          <cell r="L114">
            <v>3514</v>
          </cell>
          <cell r="M114">
            <v>71</v>
          </cell>
          <cell r="N114">
            <v>2</v>
          </cell>
          <cell r="O114">
            <v>35</v>
          </cell>
          <cell r="P114">
            <v>1</v>
          </cell>
          <cell r="R114">
            <v>7237</v>
          </cell>
        </row>
        <row r="115">
          <cell r="C115">
            <v>3999</v>
          </cell>
          <cell r="D115">
            <v>108</v>
          </cell>
          <cell r="E115">
            <v>2810</v>
          </cell>
          <cell r="F115">
            <v>1</v>
          </cell>
          <cell r="H115">
            <v>864</v>
          </cell>
          <cell r="I115">
            <v>23</v>
          </cell>
          <cell r="J115">
            <v>754</v>
          </cell>
          <cell r="K115">
            <v>0</v>
          </cell>
          <cell r="L115">
            <v>1641</v>
          </cell>
          <cell r="M115">
            <v>168</v>
          </cell>
          <cell r="N115">
            <v>7</v>
          </cell>
          <cell r="O115">
            <v>89</v>
          </cell>
          <cell r="P115">
            <v>0</v>
          </cell>
          <cell r="R115">
            <v>8823</v>
          </cell>
        </row>
        <row r="116">
          <cell r="C116">
            <v>1650</v>
          </cell>
          <cell r="D116">
            <v>191</v>
          </cell>
          <cell r="E116">
            <v>1293</v>
          </cell>
          <cell r="F116">
            <v>0</v>
          </cell>
          <cell r="H116">
            <v>372</v>
          </cell>
          <cell r="I116">
            <v>32</v>
          </cell>
          <cell r="J116">
            <v>270</v>
          </cell>
          <cell r="K116">
            <v>0</v>
          </cell>
          <cell r="L116">
            <v>674</v>
          </cell>
          <cell r="M116">
            <v>57</v>
          </cell>
          <cell r="N116">
            <v>5</v>
          </cell>
          <cell r="O116">
            <v>26</v>
          </cell>
          <cell r="P116">
            <v>0</v>
          </cell>
          <cell r="R116">
            <v>3896</v>
          </cell>
        </row>
        <row r="117">
          <cell r="C117">
            <v>2902</v>
          </cell>
          <cell r="D117">
            <v>188</v>
          </cell>
          <cell r="E117">
            <v>1254</v>
          </cell>
          <cell r="F117">
            <v>3</v>
          </cell>
          <cell r="H117">
            <v>665</v>
          </cell>
          <cell r="I117">
            <v>57</v>
          </cell>
          <cell r="J117">
            <v>347</v>
          </cell>
          <cell r="K117">
            <v>4</v>
          </cell>
          <cell r="L117">
            <v>1073</v>
          </cell>
          <cell r="M117">
            <v>133</v>
          </cell>
          <cell r="N117">
            <v>1</v>
          </cell>
          <cell r="O117">
            <v>43</v>
          </cell>
          <cell r="P117">
            <v>1</v>
          </cell>
          <cell r="R117">
            <v>5598</v>
          </cell>
        </row>
        <row r="118">
          <cell r="C118">
            <v>3096</v>
          </cell>
          <cell r="D118">
            <v>165</v>
          </cell>
          <cell r="E118">
            <v>2057</v>
          </cell>
          <cell r="F118">
            <v>4</v>
          </cell>
          <cell r="H118">
            <v>1287</v>
          </cell>
          <cell r="I118">
            <v>63</v>
          </cell>
          <cell r="J118">
            <v>1037</v>
          </cell>
          <cell r="K118">
            <v>0</v>
          </cell>
          <cell r="L118">
            <v>2387</v>
          </cell>
          <cell r="M118">
            <v>154</v>
          </cell>
          <cell r="N118">
            <v>7</v>
          </cell>
          <cell r="O118">
            <v>120</v>
          </cell>
          <cell r="P118">
            <v>0</v>
          </cell>
          <cell r="R118">
            <v>7990</v>
          </cell>
        </row>
        <row r="119">
          <cell r="C119">
            <v>622</v>
          </cell>
          <cell r="D119">
            <v>45</v>
          </cell>
          <cell r="E119">
            <v>823</v>
          </cell>
          <cell r="F119">
            <v>2</v>
          </cell>
          <cell r="H119">
            <v>366</v>
          </cell>
          <cell r="I119">
            <v>40</v>
          </cell>
          <cell r="J119">
            <v>406</v>
          </cell>
          <cell r="K119">
            <v>0</v>
          </cell>
          <cell r="L119">
            <v>812</v>
          </cell>
          <cell r="M119">
            <v>25</v>
          </cell>
          <cell r="N119">
            <v>1</v>
          </cell>
          <cell r="O119">
            <v>20</v>
          </cell>
          <cell r="P119">
            <v>0</v>
          </cell>
          <cell r="R119">
            <v>2350</v>
          </cell>
        </row>
        <row r="120">
          <cell r="C120">
            <v>2411</v>
          </cell>
          <cell r="D120">
            <v>277</v>
          </cell>
          <cell r="E120">
            <v>1670</v>
          </cell>
          <cell r="F120">
            <v>1</v>
          </cell>
          <cell r="H120">
            <v>979</v>
          </cell>
          <cell r="I120">
            <v>107</v>
          </cell>
          <cell r="J120">
            <v>722</v>
          </cell>
          <cell r="K120">
            <v>1</v>
          </cell>
          <cell r="L120">
            <v>1809</v>
          </cell>
          <cell r="M120">
            <v>61</v>
          </cell>
          <cell r="N120">
            <v>3</v>
          </cell>
          <cell r="O120">
            <v>36</v>
          </cell>
          <cell r="P120">
            <v>0</v>
          </cell>
          <cell r="R120">
            <v>6268</v>
          </cell>
        </row>
        <row r="121">
          <cell r="C121">
            <v>134</v>
          </cell>
          <cell r="D121">
            <v>28</v>
          </cell>
          <cell r="E121">
            <v>107</v>
          </cell>
          <cell r="F121">
            <v>0</v>
          </cell>
          <cell r="H121">
            <v>196</v>
          </cell>
          <cell r="I121">
            <v>13</v>
          </cell>
          <cell r="J121">
            <v>99</v>
          </cell>
          <cell r="K121">
            <v>1</v>
          </cell>
          <cell r="L121">
            <v>309</v>
          </cell>
          <cell r="M121">
            <v>12</v>
          </cell>
          <cell r="N121">
            <v>0</v>
          </cell>
          <cell r="O121">
            <v>3</v>
          </cell>
          <cell r="P121">
            <v>0</v>
          </cell>
          <cell r="R121">
            <v>593</v>
          </cell>
        </row>
        <row r="122">
          <cell r="C122">
            <v>1297</v>
          </cell>
          <cell r="D122">
            <v>299</v>
          </cell>
          <cell r="E122">
            <v>2411</v>
          </cell>
          <cell r="F122">
            <v>0</v>
          </cell>
          <cell r="H122">
            <v>357</v>
          </cell>
          <cell r="I122">
            <v>120</v>
          </cell>
          <cell r="J122">
            <v>802</v>
          </cell>
          <cell r="K122">
            <v>0</v>
          </cell>
          <cell r="L122">
            <v>1279</v>
          </cell>
          <cell r="M122">
            <v>77</v>
          </cell>
          <cell r="N122">
            <v>8</v>
          </cell>
          <cell r="O122">
            <v>82</v>
          </cell>
          <cell r="P122">
            <v>0</v>
          </cell>
          <cell r="R122">
            <v>5453</v>
          </cell>
        </row>
        <row r="123">
          <cell r="C123">
            <v>567</v>
          </cell>
          <cell r="D123">
            <v>30</v>
          </cell>
          <cell r="E123">
            <v>394</v>
          </cell>
          <cell r="F123">
            <v>2</v>
          </cell>
          <cell r="H123">
            <v>595</v>
          </cell>
          <cell r="I123">
            <v>119</v>
          </cell>
          <cell r="J123">
            <v>391</v>
          </cell>
          <cell r="K123">
            <v>5</v>
          </cell>
          <cell r="L123">
            <v>1110</v>
          </cell>
          <cell r="M123">
            <v>11</v>
          </cell>
          <cell r="N123">
            <v>0</v>
          </cell>
          <cell r="O123">
            <v>4</v>
          </cell>
          <cell r="P123">
            <v>0</v>
          </cell>
          <cell r="R123">
            <v>2118</v>
          </cell>
        </row>
        <row r="124">
          <cell r="C124">
            <v>11848</v>
          </cell>
          <cell r="D124">
            <v>1088</v>
          </cell>
          <cell r="E124">
            <v>4291</v>
          </cell>
          <cell r="F124">
            <v>5</v>
          </cell>
          <cell r="H124">
            <v>18773</v>
          </cell>
          <cell r="I124">
            <v>2069</v>
          </cell>
          <cell r="J124">
            <v>8817</v>
          </cell>
          <cell r="K124">
            <v>63</v>
          </cell>
          <cell r="L124">
            <v>29722</v>
          </cell>
          <cell r="M124">
            <v>591</v>
          </cell>
          <cell r="N124">
            <v>50</v>
          </cell>
          <cell r="O124">
            <v>145</v>
          </cell>
          <cell r="P124">
            <v>2</v>
          </cell>
          <cell r="R124">
            <v>47742</v>
          </cell>
        </row>
        <row r="125">
          <cell r="C125">
            <v>5010</v>
          </cell>
          <cell r="D125">
            <v>408</v>
          </cell>
          <cell r="E125">
            <v>5250</v>
          </cell>
          <cell r="F125">
            <v>16</v>
          </cell>
          <cell r="H125">
            <v>6963</v>
          </cell>
          <cell r="I125">
            <v>399</v>
          </cell>
          <cell r="J125">
            <v>8030</v>
          </cell>
          <cell r="K125">
            <v>32</v>
          </cell>
          <cell r="L125">
            <v>15424</v>
          </cell>
          <cell r="M125">
            <v>283</v>
          </cell>
          <cell r="N125">
            <v>18</v>
          </cell>
          <cell r="O125">
            <v>162</v>
          </cell>
          <cell r="P125">
            <v>0</v>
          </cell>
          <cell r="R125">
            <v>26571</v>
          </cell>
        </row>
        <row r="126">
          <cell r="C126">
            <v>436</v>
          </cell>
          <cell r="D126">
            <v>23</v>
          </cell>
          <cell r="E126">
            <v>433</v>
          </cell>
          <cell r="F126">
            <v>2</v>
          </cell>
          <cell r="H126">
            <v>145</v>
          </cell>
          <cell r="I126">
            <v>42</v>
          </cell>
          <cell r="J126">
            <v>155</v>
          </cell>
          <cell r="K126">
            <v>1</v>
          </cell>
          <cell r="L126">
            <v>343</v>
          </cell>
          <cell r="M126">
            <v>14</v>
          </cell>
          <cell r="N126">
            <v>1</v>
          </cell>
          <cell r="O126">
            <v>8</v>
          </cell>
          <cell r="P126">
            <v>0</v>
          </cell>
          <cell r="R126">
            <v>1260</v>
          </cell>
        </row>
        <row r="127">
          <cell r="C127">
            <v>1268</v>
          </cell>
          <cell r="D127">
            <v>54</v>
          </cell>
          <cell r="E127">
            <v>710</v>
          </cell>
          <cell r="F127">
            <v>2</v>
          </cell>
          <cell r="H127">
            <v>1086</v>
          </cell>
          <cell r="I127">
            <v>99</v>
          </cell>
          <cell r="J127">
            <v>466</v>
          </cell>
          <cell r="K127">
            <v>2</v>
          </cell>
          <cell r="L127">
            <v>1653</v>
          </cell>
          <cell r="M127">
            <v>45</v>
          </cell>
          <cell r="N127">
            <v>5</v>
          </cell>
          <cell r="O127">
            <v>17</v>
          </cell>
          <cell r="P127">
            <v>0</v>
          </cell>
          <cell r="R127">
            <v>3754</v>
          </cell>
        </row>
        <row r="128">
          <cell r="C128">
            <v>1022</v>
          </cell>
          <cell r="D128">
            <v>44</v>
          </cell>
          <cell r="E128">
            <v>288</v>
          </cell>
          <cell r="F128">
            <v>3</v>
          </cell>
          <cell r="H128">
            <v>604</v>
          </cell>
          <cell r="I128">
            <v>32</v>
          </cell>
          <cell r="J128">
            <v>167</v>
          </cell>
          <cell r="K128">
            <v>2</v>
          </cell>
          <cell r="L128">
            <v>805</v>
          </cell>
          <cell r="M128">
            <v>38</v>
          </cell>
          <cell r="N128">
            <v>0</v>
          </cell>
          <cell r="O128">
            <v>9</v>
          </cell>
          <cell r="P128">
            <v>0</v>
          </cell>
          <cell r="R128">
            <v>2209</v>
          </cell>
        </row>
        <row r="129">
          <cell r="C129">
            <v>5812</v>
          </cell>
          <cell r="D129">
            <v>354</v>
          </cell>
          <cell r="E129">
            <v>3950</v>
          </cell>
          <cell r="F129">
            <v>6</v>
          </cell>
          <cell r="H129">
            <v>3263</v>
          </cell>
          <cell r="I129">
            <v>158</v>
          </cell>
          <cell r="J129">
            <v>2689</v>
          </cell>
          <cell r="K129">
            <v>8</v>
          </cell>
          <cell r="L129">
            <v>6118</v>
          </cell>
          <cell r="M129">
            <v>303</v>
          </cell>
          <cell r="N129">
            <v>16</v>
          </cell>
          <cell r="O129">
            <v>132</v>
          </cell>
          <cell r="P129">
            <v>0</v>
          </cell>
          <cell r="R129">
            <v>16691</v>
          </cell>
        </row>
        <row r="130">
          <cell r="C130">
            <v>1646</v>
          </cell>
          <cell r="D130">
            <v>259</v>
          </cell>
          <cell r="E130">
            <v>1926</v>
          </cell>
          <cell r="F130">
            <v>1</v>
          </cell>
          <cell r="H130">
            <v>487</v>
          </cell>
          <cell r="I130">
            <v>69</v>
          </cell>
          <cell r="J130">
            <v>594</v>
          </cell>
          <cell r="K130">
            <v>1</v>
          </cell>
          <cell r="L130">
            <v>1151</v>
          </cell>
          <cell r="M130">
            <v>86</v>
          </cell>
          <cell r="N130">
            <v>9</v>
          </cell>
          <cell r="O130">
            <v>58</v>
          </cell>
          <cell r="P130">
            <v>0</v>
          </cell>
          <cell r="R130">
            <v>5136</v>
          </cell>
        </row>
        <row r="131">
          <cell r="C131">
            <v>269</v>
          </cell>
          <cell r="D131">
            <v>24</v>
          </cell>
          <cell r="E131">
            <v>133</v>
          </cell>
          <cell r="F131">
            <v>5</v>
          </cell>
          <cell r="H131">
            <v>527</v>
          </cell>
          <cell r="I131">
            <v>49</v>
          </cell>
          <cell r="J131">
            <v>177</v>
          </cell>
          <cell r="K131">
            <v>13</v>
          </cell>
          <cell r="L131">
            <v>766</v>
          </cell>
          <cell r="M131">
            <v>12</v>
          </cell>
          <cell r="N131">
            <v>2</v>
          </cell>
          <cell r="O131">
            <v>1</v>
          </cell>
          <cell r="P131">
            <v>0</v>
          </cell>
          <cell r="R131">
            <v>1212</v>
          </cell>
        </row>
        <row r="132">
          <cell r="C132">
            <v>2112</v>
          </cell>
          <cell r="D132">
            <v>166</v>
          </cell>
          <cell r="E132">
            <v>1293</v>
          </cell>
          <cell r="F132">
            <v>1</v>
          </cell>
          <cell r="H132">
            <v>2030</v>
          </cell>
          <cell r="I132">
            <v>352</v>
          </cell>
          <cell r="J132">
            <v>1958</v>
          </cell>
          <cell r="K132">
            <v>4</v>
          </cell>
          <cell r="L132">
            <v>4344</v>
          </cell>
          <cell r="M132">
            <v>49</v>
          </cell>
          <cell r="N132">
            <v>4</v>
          </cell>
          <cell r="O132">
            <v>29</v>
          </cell>
          <cell r="P132">
            <v>0</v>
          </cell>
          <cell r="R132">
            <v>7998</v>
          </cell>
        </row>
        <row r="133">
          <cell r="C133">
            <v>589</v>
          </cell>
          <cell r="D133">
            <v>55</v>
          </cell>
          <cell r="E133">
            <v>133</v>
          </cell>
          <cell r="F133">
            <v>1</v>
          </cell>
          <cell r="H133">
            <v>976</v>
          </cell>
          <cell r="I133">
            <v>153</v>
          </cell>
          <cell r="J133">
            <v>206</v>
          </cell>
          <cell r="K133">
            <v>0</v>
          </cell>
          <cell r="L133">
            <v>1335</v>
          </cell>
          <cell r="M133">
            <v>23</v>
          </cell>
          <cell r="N133">
            <v>7</v>
          </cell>
          <cell r="O133">
            <v>3</v>
          </cell>
          <cell r="P133">
            <v>1</v>
          </cell>
          <cell r="R133">
            <v>2147</v>
          </cell>
        </row>
        <row r="134">
          <cell r="C134">
            <v>136</v>
          </cell>
          <cell r="D134">
            <v>6</v>
          </cell>
          <cell r="E134">
            <v>75</v>
          </cell>
          <cell r="F134">
            <v>0</v>
          </cell>
          <cell r="H134">
            <v>170</v>
          </cell>
          <cell r="I134">
            <v>44</v>
          </cell>
          <cell r="J134">
            <v>118</v>
          </cell>
          <cell r="K134">
            <v>0</v>
          </cell>
          <cell r="L134">
            <v>332</v>
          </cell>
          <cell r="M134">
            <v>4</v>
          </cell>
          <cell r="N134">
            <v>0</v>
          </cell>
          <cell r="O134">
            <v>4</v>
          </cell>
          <cell r="P134">
            <v>0</v>
          </cell>
          <cell r="R134">
            <v>557</v>
          </cell>
        </row>
        <row r="135">
          <cell r="C135">
            <v>1897</v>
          </cell>
          <cell r="D135">
            <v>126</v>
          </cell>
          <cell r="E135">
            <v>907</v>
          </cell>
          <cell r="F135">
            <v>4</v>
          </cell>
          <cell r="H135">
            <v>754</v>
          </cell>
          <cell r="I135">
            <v>70</v>
          </cell>
          <cell r="J135">
            <v>379</v>
          </cell>
          <cell r="K135">
            <v>2</v>
          </cell>
          <cell r="L135">
            <v>1205</v>
          </cell>
          <cell r="M135">
            <v>55</v>
          </cell>
          <cell r="N135">
            <v>2</v>
          </cell>
          <cell r="O135">
            <v>24</v>
          </cell>
          <cell r="P135">
            <v>0</v>
          </cell>
          <cell r="R135">
            <v>4220</v>
          </cell>
        </row>
        <row r="136">
          <cell r="C136">
            <v>746</v>
          </cell>
          <cell r="D136">
            <v>42</v>
          </cell>
          <cell r="E136">
            <v>396</v>
          </cell>
          <cell r="F136">
            <v>0</v>
          </cell>
          <cell r="H136">
            <v>670</v>
          </cell>
          <cell r="I136">
            <v>83</v>
          </cell>
          <cell r="J136">
            <v>208</v>
          </cell>
          <cell r="K136">
            <v>0</v>
          </cell>
          <cell r="L136">
            <v>961</v>
          </cell>
          <cell r="M136">
            <v>25</v>
          </cell>
          <cell r="N136">
            <v>2</v>
          </cell>
          <cell r="O136">
            <v>16</v>
          </cell>
          <cell r="P136">
            <v>0</v>
          </cell>
          <cell r="R136">
            <v>2188</v>
          </cell>
        </row>
        <row r="137">
          <cell r="C137">
            <v>970</v>
          </cell>
          <cell r="D137">
            <v>69</v>
          </cell>
          <cell r="E137">
            <v>414</v>
          </cell>
          <cell r="F137">
            <v>0</v>
          </cell>
          <cell r="H137">
            <v>715</v>
          </cell>
          <cell r="I137">
            <v>158</v>
          </cell>
          <cell r="J137">
            <v>318</v>
          </cell>
          <cell r="K137">
            <v>0</v>
          </cell>
          <cell r="L137">
            <v>1191</v>
          </cell>
          <cell r="M137">
            <v>38</v>
          </cell>
          <cell r="N137">
            <v>0</v>
          </cell>
          <cell r="O137">
            <v>19</v>
          </cell>
          <cell r="P137">
            <v>0</v>
          </cell>
          <cell r="R137">
            <v>2701</v>
          </cell>
        </row>
        <row r="138">
          <cell r="C138">
            <v>913</v>
          </cell>
          <cell r="D138">
            <v>73</v>
          </cell>
          <cell r="E138">
            <v>441</v>
          </cell>
          <cell r="F138">
            <v>1</v>
          </cell>
          <cell r="H138">
            <v>947</v>
          </cell>
          <cell r="I138">
            <v>179</v>
          </cell>
          <cell r="J138">
            <v>646</v>
          </cell>
          <cell r="K138">
            <v>1</v>
          </cell>
          <cell r="L138">
            <v>1773</v>
          </cell>
          <cell r="M138">
            <v>27</v>
          </cell>
          <cell r="N138">
            <v>6</v>
          </cell>
          <cell r="O138">
            <v>14</v>
          </cell>
          <cell r="P138">
            <v>0</v>
          </cell>
          <cell r="R138">
            <v>3248</v>
          </cell>
        </row>
        <row r="139">
          <cell r="C139">
            <v>4207</v>
          </cell>
          <cell r="D139">
            <v>163</v>
          </cell>
          <cell r="E139">
            <v>2017</v>
          </cell>
          <cell r="F139">
            <v>2</v>
          </cell>
          <cell r="H139">
            <v>2666</v>
          </cell>
          <cell r="I139">
            <v>124</v>
          </cell>
          <cell r="J139">
            <v>1552</v>
          </cell>
          <cell r="K139">
            <v>0</v>
          </cell>
          <cell r="L139">
            <v>4342</v>
          </cell>
          <cell r="M139">
            <v>133</v>
          </cell>
          <cell r="N139">
            <v>6</v>
          </cell>
          <cell r="O139">
            <v>57</v>
          </cell>
          <cell r="P139">
            <v>0</v>
          </cell>
          <cell r="R139">
            <v>10927</v>
          </cell>
        </row>
        <row r="140">
          <cell r="C140">
            <v>3199</v>
          </cell>
          <cell r="D140">
            <v>170</v>
          </cell>
          <cell r="E140">
            <v>2182</v>
          </cell>
          <cell r="F140">
            <v>42</v>
          </cell>
          <cell r="H140">
            <v>1679</v>
          </cell>
          <cell r="I140">
            <v>79</v>
          </cell>
          <cell r="J140">
            <v>885</v>
          </cell>
          <cell r="K140">
            <v>48</v>
          </cell>
          <cell r="L140">
            <v>2691</v>
          </cell>
          <cell r="M140">
            <v>134</v>
          </cell>
          <cell r="N140">
            <v>5</v>
          </cell>
          <cell r="O140">
            <v>59</v>
          </cell>
          <cell r="P140">
            <v>2</v>
          </cell>
          <cell r="R140">
            <v>8484</v>
          </cell>
        </row>
        <row r="141">
          <cell r="C141">
            <v>2283</v>
          </cell>
          <cell r="D141">
            <v>185</v>
          </cell>
          <cell r="E141">
            <v>1369</v>
          </cell>
          <cell r="F141">
            <v>3</v>
          </cell>
          <cell r="H141">
            <v>991</v>
          </cell>
          <cell r="I141">
            <v>188</v>
          </cell>
          <cell r="J141">
            <v>402</v>
          </cell>
          <cell r="K141">
            <v>3</v>
          </cell>
          <cell r="L141">
            <v>1584</v>
          </cell>
          <cell r="M141">
            <v>69</v>
          </cell>
          <cell r="N141">
            <v>8</v>
          </cell>
          <cell r="O141">
            <v>34</v>
          </cell>
          <cell r="P141">
            <v>0</v>
          </cell>
          <cell r="R141">
            <v>5535</v>
          </cell>
        </row>
        <row r="142">
          <cell r="C142">
            <v>1254</v>
          </cell>
          <cell r="D142">
            <v>144</v>
          </cell>
          <cell r="E142">
            <v>1702</v>
          </cell>
          <cell r="F142">
            <v>52</v>
          </cell>
          <cell r="H142">
            <v>417</v>
          </cell>
          <cell r="I142">
            <v>43</v>
          </cell>
          <cell r="J142">
            <v>557</v>
          </cell>
          <cell r="K142">
            <v>14</v>
          </cell>
          <cell r="L142">
            <v>1031</v>
          </cell>
          <cell r="M142">
            <v>46</v>
          </cell>
          <cell r="N142">
            <v>3</v>
          </cell>
          <cell r="O142">
            <v>30</v>
          </cell>
          <cell r="P142">
            <v>2</v>
          </cell>
          <cell r="R142">
            <v>4264</v>
          </cell>
        </row>
        <row r="143">
          <cell r="C143">
            <v>689</v>
          </cell>
          <cell r="D143">
            <v>25</v>
          </cell>
          <cell r="E143">
            <v>192</v>
          </cell>
          <cell r="F143">
            <v>1</v>
          </cell>
          <cell r="H143">
            <v>327</v>
          </cell>
          <cell r="I143">
            <v>24</v>
          </cell>
          <cell r="J143">
            <v>219</v>
          </cell>
          <cell r="K143">
            <v>2</v>
          </cell>
          <cell r="L143">
            <v>572</v>
          </cell>
          <cell r="M143">
            <v>21</v>
          </cell>
          <cell r="N143">
            <v>1</v>
          </cell>
          <cell r="O143">
            <v>5</v>
          </cell>
          <cell r="P143">
            <v>0</v>
          </cell>
          <cell r="R143">
            <v>1506</v>
          </cell>
        </row>
        <row r="144">
          <cell r="C144">
            <v>5983</v>
          </cell>
          <cell r="D144">
            <v>477</v>
          </cell>
          <cell r="E144">
            <v>2788</v>
          </cell>
          <cell r="F144">
            <v>13</v>
          </cell>
          <cell r="H144">
            <v>3768</v>
          </cell>
          <cell r="I144">
            <v>359</v>
          </cell>
          <cell r="J144">
            <v>1909</v>
          </cell>
          <cell r="K144">
            <v>26</v>
          </cell>
          <cell r="L144">
            <v>6062</v>
          </cell>
          <cell r="M144">
            <v>212</v>
          </cell>
          <cell r="N144">
            <v>11</v>
          </cell>
          <cell r="O144">
            <v>109</v>
          </cell>
          <cell r="P144">
            <v>2</v>
          </cell>
          <cell r="R144">
            <v>15657</v>
          </cell>
        </row>
        <row r="145">
          <cell r="C145">
            <v>698</v>
          </cell>
          <cell r="D145">
            <v>15</v>
          </cell>
          <cell r="E145">
            <v>551</v>
          </cell>
          <cell r="F145">
            <v>7</v>
          </cell>
          <cell r="H145">
            <v>452</v>
          </cell>
          <cell r="I145">
            <v>26</v>
          </cell>
          <cell r="J145">
            <v>442</v>
          </cell>
          <cell r="K145">
            <v>4</v>
          </cell>
          <cell r="L145">
            <v>924</v>
          </cell>
          <cell r="M145">
            <v>38</v>
          </cell>
          <cell r="N145">
            <v>0</v>
          </cell>
          <cell r="O145">
            <v>28</v>
          </cell>
          <cell r="P145">
            <v>0</v>
          </cell>
          <cell r="R145">
            <v>2261</v>
          </cell>
        </row>
        <row r="146">
          <cell r="C146">
            <v>862</v>
          </cell>
          <cell r="D146">
            <v>51</v>
          </cell>
          <cell r="E146">
            <v>337</v>
          </cell>
          <cell r="F146">
            <v>0</v>
          </cell>
          <cell r="H146">
            <v>876</v>
          </cell>
          <cell r="I146">
            <v>220</v>
          </cell>
          <cell r="J146">
            <v>483</v>
          </cell>
          <cell r="K146">
            <v>1</v>
          </cell>
          <cell r="L146">
            <v>1580</v>
          </cell>
          <cell r="M146">
            <v>38</v>
          </cell>
          <cell r="N146">
            <v>4</v>
          </cell>
          <cell r="O146">
            <v>11</v>
          </cell>
          <cell r="P146">
            <v>0</v>
          </cell>
          <cell r="R146">
            <v>2883</v>
          </cell>
        </row>
        <row r="147">
          <cell r="C147">
            <v>3111</v>
          </cell>
          <cell r="D147">
            <v>225</v>
          </cell>
          <cell r="E147">
            <v>2577</v>
          </cell>
          <cell r="F147">
            <v>2</v>
          </cell>
          <cell r="H147">
            <v>736</v>
          </cell>
          <cell r="I147">
            <v>57</v>
          </cell>
          <cell r="J147">
            <v>829</v>
          </cell>
          <cell r="K147">
            <v>0</v>
          </cell>
          <cell r="L147">
            <v>1622</v>
          </cell>
          <cell r="M147">
            <v>119</v>
          </cell>
          <cell r="N147">
            <v>6</v>
          </cell>
          <cell r="O147">
            <v>81</v>
          </cell>
          <cell r="P147">
            <v>0</v>
          </cell>
          <cell r="R147">
            <v>7743</v>
          </cell>
        </row>
        <row r="148">
          <cell r="C148">
            <v>2766</v>
          </cell>
          <cell r="D148">
            <v>167</v>
          </cell>
          <cell r="E148">
            <v>1497</v>
          </cell>
          <cell r="F148">
            <v>1</v>
          </cell>
          <cell r="H148">
            <v>1547</v>
          </cell>
          <cell r="I148">
            <v>55</v>
          </cell>
          <cell r="J148">
            <v>851</v>
          </cell>
          <cell r="K148">
            <v>0</v>
          </cell>
          <cell r="L148">
            <v>2453</v>
          </cell>
          <cell r="M148">
            <v>127</v>
          </cell>
          <cell r="N148">
            <v>8</v>
          </cell>
          <cell r="O148">
            <v>52</v>
          </cell>
          <cell r="P148">
            <v>0</v>
          </cell>
          <cell r="R148">
            <v>7071</v>
          </cell>
        </row>
        <row r="149">
          <cell r="C149">
            <v>5604</v>
          </cell>
          <cell r="D149">
            <v>459</v>
          </cell>
          <cell r="E149">
            <v>2601</v>
          </cell>
          <cell r="F149">
            <v>0</v>
          </cell>
          <cell r="H149">
            <v>2170</v>
          </cell>
          <cell r="I149">
            <v>138</v>
          </cell>
          <cell r="J149">
            <v>949</v>
          </cell>
          <cell r="K149">
            <v>0</v>
          </cell>
          <cell r="L149">
            <v>3257</v>
          </cell>
          <cell r="M149">
            <v>302</v>
          </cell>
          <cell r="N149">
            <v>20</v>
          </cell>
          <cell r="O149">
            <v>96</v>
          </cell>
          <cell r="P149">
            <v>0</v>
          </cell>
          <cell r="R149">
            <v>12339</v>
          </cell>
        </row>
        <row r="150">
          <cell r="C150">
            <v>14598</v>
          </cell>
          <cell r="D150">
            <v>777</v>
          </cell>
          <cell r="E150">
            <v>4458</v>
          </cell>
          <cell r="F150">
            <v>12</v>
          </cell>
          <cell r="H150">
            <v>3561</v>
          </cell>
          <cell r="I150">
            <v>272</v>
          </cell>
          <cell r="J150">
            <v>1527</v>
          </cell>
          <cell r="K150">
            <v>4</v>
          </cell>
          <cell r="L150">
            <v>5364</v>
          </cell>
          <cell r="M150">
            <v>500</v>
          </cell>
          <cell r="N150">
            <v>19</v>
          </cell>
          <cell r="O150">
            <v>111</v>
          </cell>
          <cell r="P150">
            <v>0</v>
          </cell>
          <cell r="R150">
            <v>25839</v>
          </cell>
        </row>
        <row r="151">
          <cell r="C151">
            <v>3022</v>
          </cell>
          <cell r="D151">
            <v>236</v>
          </cell>
          <cell r="E151">
            <v>1168</v>
          </cell>
          <cell r="F151">
            <v>1</v>
          </cell>
          <cell r="H151">
            <v>1149</v>
          </cell>
          <cell r="I151">
            <v>82</v>
          </cell>
          <cell r="J151">
            <v>848</v>
          </cell>
          <cell r="K151">
            <v>0</v>
          </cell>
          <cell r="L151">
            <v>2079</v>
          </cell>
          <cell r="M151">
            <v>97</v>
          </cell>
          <cell r="N151">
            <v>6</v>
          </cell>
          <cell r="O151">
            <v>46</v>
          </cell>
          <cell r="P151">
            <v>0</v>
          </cell>
          <cell r="R151">
            <v>6655</v>
          </cell>
        </row>
        <row r="152">
          <cell r="C152">
            <v>362</v>
          </cell>
          <cell r="D152">
            <v>40</v>
          </cell>
          <cell r="E152">
            <v>268</v>
          </cell>
          <cell r="F152">
            <v>0</v>
          </cell>
          <cell r="H152">
            <v>503</v>
          </cell>
          <cell r="I152">
            <v>20</v>
          </cell>
          <cell r="J152">
            <v>267</v>
          </cell>
          <cell r="K152">
            <v>1</v>
          </cell>
          <cell r="L152">
            <v>791</v>
          </cell>
          <cell r="M152">
            <v>17</v>
          </cell>
          <cell r="N152">
            <v>0</v>
          </cell>
          <cell r="O152">
            <v>7</v>
          </cell>
          <cell r="P152">
            <v>0</v>
          </cell>
          <cell r="R152">
            <v>1485</v>
          </cell>
        </row>
        <row r="153">
          <cell r="C153">
            <v>1618</v>
          </cell>
          <cell r="D153">
            <v>141</v>
          </cell>
          <cell r="E153">
            <v>1115</v>
          </cell>
          <cell r="F153">
            <v>7</v>
          </cell>
          <cell r="H153">
            <v>1700</v>
          </cell>
          <cell r="I153">
            <v>211</v>
          </cell>
          <cell r="J153">
            <v>1190</v>
          </cell>
          <cell r="K153">
            <v>1</v>
          </cell>
          <cell r="L153">
            <v>3102</v>
          </cell>
          <cell r="M153">
            <v>44</v>
          </cell>
          <cell r="N153">
            <v>3</v>
          </cell>
          <cell r="O153">
            <v>19</v>
          </cell>
          <cell r="P153">
            <v>0</v>
          </cell>
          <cell r="R153">
            <v>6049</v>
          </cell>
        </row>
        <row r="154">
          <cell r="C154">
            <v>2639</v>
          </cell>
          <cell r="D154">
            <v>183</v>
          </cell>
          <cell r="E154">
            <v>1410</v>
          </cell>
          <cell r="F154">
            <v>0</v>
          </cell>
          <cell r="H154">
            <v>991</v>
          </cell>
          <cell r="I154">
            <v>65</v>
          </cell>
          <cell r="J154">
            <v>671</v>
          </cell>
          <cell r="K154">
            <v>0</v>
          </cell>
          <cell r="L154">
            <v>1727</v>
          </cell>
          <cell r="M154">
            <v>110</v>
          </cell>
          <cell r="N154">
            <v>10</v>
          </cell>
          <cell r="O154">
            <v>54</v>
          </cell>
          <cell r="P154">
            <v>0</v>
          </cell>
          <cell r="R154">
            <v>6133</v>
          </cell>
        </row>
        <row r="155">
          <cell r="C155">
            <v>190</v>
          </cell>
          <cell r="D155">
            <v>43</v>
          </cell>
          <cell r="E155">
            <v>177</v>
          </cell>
          <cell r="F155">
            <v>0</v>
          </cell>
          <cell r="H155">
            <v>228</v>
          </cell>
          <cell r="I155">
            <v>36</v>
          </cell>
          <cell r="J155">
            <v>93</v>
          </cell>
          <cell r="K155">
            <v>0</v>
          </cell>
          <cell r="L155">
            <v>357</v>
          </cell>
          <cell r="M155">
            <v>8</v>
          </cell>
          <cell r="N155">
            <v>1</v>
          </cell>
          <cell r="O155">
            <v>1</v>
          </cell>
          <cell r="P155">
            <v>0</v>
          </cell>
          <cell r="R155">
            <v>777</v>
          </cell>
        </row>
        <row r="156">
          <cell r="C156">
            <v>588</v>
          </cell>
          <cell r="D156">
            <v>39</v>
          </cell>
          <cell r="E156">
            <v>246</v>
          </cell>
          <cell r="F156">
            <v>3</v>
          </cell>
          <cell r="H156">
            <v>345</v>
          </cell>
          <cell r="I156">
            <v>45</v>
          </cell>
          <cell r="J156">
            <v>199</v>
          </cell>
          <cell r="K156">
            <v>5</v>
          </cell>
          <cell r="L156">
            <v>594</v>
          </cell>
          <cell r="M156">
            <v>26</v>
          </cell>
          <cell r="N156">
            <v>3</v>
          </cell>
          <cell r="O156">
            <v>2</v>
          </cell>
          <cell r="P156">
            <v>0</v>
          </cell>
          <cell r="R156">
            <v>1501</v>
          </cell>
        </row>
        <row r="157">
          <cell r="C157">
            <v>3952</v>
          </cell>
          <cell r="D157">
            <v>340</v>
          </cell>
          <cell r="E157">
            <v>1690</v>
          </cell>
          <cell r="F157">
            <v>3</v>
          </cell>
          <cell r="H157">
            <v>812</v>
          </cell>
          <cell r="I157">
            <v>86</v>
          </cell>
          <cell r="J157">
            <v>519</v>
          </cell>
          <cell r="K157">
            <v>0</v>
          </cell>
          <cell r="L157">
            <v>1417</v>
          </cell>
          <cell r="M157">
            <v>184</v>
          </cell>
          <cell r="N157">
            <v>21</v>
          </cell>
          <cell r="O157">
            <v>58</v>
          </cell>
          <cell r="P157">
            <v>0</v>
          </cell>
          <cell r="R157">
            <v>7665</v>
          </cell>
        </row>
        <row r="158">
          <cell r="C158">
            <v>7995</v>
          </cell>
          <cell r="D158">
            <v>339</v>
          </cell>
          <cell r="E158">
            <v>2206</v>
          </cell>
          <cell r="F158">
            <v>24</v>
          </cell>
          <cell r="H158">
            <v>3247</v>
          </cell>
          <cell r="I158">
            <v>120</v>
          </cell>
          <cell r="J158">
            <v>1134</v>
          </cell>
          <cell r="K158">
            <v>10</v>
          </cell>
          <cell r="L158">
            <v>4511</v>
          </cell>
          <cell r="M158">
            <v>525</v>
          </cell>
          <cell r="N158">
            <v>19</v>
          </cell>
          <cell r="O158">
            <v>171</v>
          </cell>
          <cell r="P158">
            <v>4</v>
          </cell>
          <cell r="R158">
            <v>15794</v>
          </cell>
        </row>
        <row r="159">
          <cell r="C159">
            <v>802</v>
          </cell>
          <cell r="D159">
            <v>106</v>
          </cell>
          <cell r="E159">
            <v>308</v>
          </cell>
          <cell r="F159">
            <v>2</v>
          </cell>
          <cell r="H159">
            <v>445</v>
          </cell>
          <cell r="I159">
            <v>36</v>
          </cell>
          <cell r="J159">
            <v>128</v>
          </cell>
          <cell r="K159">
            <v>1</v>
          </cell>
          <cell r="L159">
            <v>610</v>
          </cell>
          <cell r="M159">
            <v>33</v>
          </cell>
          <cell r="N159">
            <v>1</v>
          </cell>
          <cell r="O159">
            <v>8</v>
          </cell>
          <cell r="P159">
            <v>0</v>
          </cell>
          <cell r="R159">
            <v>1870</v>
          </cell>
        </row>
        <row r="160">
          <cell r="C160">
            <v>1131</v>
          </cell>
          <cell r="D160">
            <v>49</v>
          </cell>
          <cell r="E160">
            <v>508</v>
          </cell>
          <cell r="F160">
            <v>3</v>
          </cell>
          <cell r="H160">
            <v>872</v>
          </cell>
          <cell r="I160">
            <v>53</v>
          </cell>
          <cell r="J160">
            <v>412</v>
          </cell>
          <cell r="K160">
            <v>0</v>
          </cell>
          <cell r="L160">
            <v>1337</v>
          </cell>
          <cell r="M160">
            <v>41</v>
          </cell>
          <cell r="N160">
            <v>2</v>
          </cell>
          <cell r="O160">
            <v>15</v>
          </cell>
          <cell r="P160">
            <v>0</v>
          </cell>
          <cell r="R160">
            <v>3086</v>
          </cell>
        </row>
        <row r="161">
          <cell r="C161">
            <v>1175</v>
          </cell>
          <cell r="D161">
            <v>63</v>
          </cell>
          <cell r="E161">
            <v>305</v>
          </cell>
          <cell r="F161">
            <v>1</v>
          </cell>
          <cell r="H161">
            <v>1018</v>
          </cell>
          <cell r="I161">
            <v>87</v>
          </cell>
          <cell r="J161">
            <v>447</v>
          </cell>
          <cell r="K161">
            <v>0</v>
          </cell>
          <cell r="L161">
            <v>1552</v>
          </cell>
          <cell r="M161">
            <v>34</v>
          </cell>
          <cell r="N161">
            <v>0</v>
          </cell>
          <cell r="O161">
            <v>11</v>
          </cell>
          <cell r="P161">
            <v>0</v>
          </cell>
          <cell r="R161">
            <v>3141</v>
          </cell>
        </row>
        <row r="162">
          <cell r="C162">
            <v>2797</v>
          </cell>
          <cell r="D162">
            <v>84</v>
          </cell>
          <cell r="E162">
            <v>744</v>
          </cell>
          <cell r="F162">
            <v>4</v>
          </cell>
          <cell r="H162">
            <v>941</v>
          </cell>
          <cell r="I162">
            <v>49</v>
          </cell>
          <cell r="J162">
            <v>404</v>
          </cell>
          <cell r="K162">
            <v>4</v>
          </cell>
          <cell r="L162">
            <v>1398</v>
          </cell>
          <cell r="M162">
            <v>118</v>
          </cell>
          <cell r="N162">
            <v>5</v>
          </cell>
          <cell r="O162">
            <v>20</v>
          </cell>
          <cell r="P162">
            <v>2</v>
          </cell>
          <cell r="R162">
            <v>5172</v>
          </cell>
        </row>
        <row r="163">
          <cell r="C163">
            <v>870584</v>
          </cell>
          <cell r="D163">
            <v>59518</v>
          </cell>
          <cell r="E163">
            <v>412843</v>
          </cell>
          <cell r="F163">
            <v>2292</v>
          </cell>
          <cell r="H163">
            <v>688977</v>
          </cell>
          <cell r="I163">
            <v>44931</v>
          </cell>
          <cell r="J163">
            <v>406492</v>
          </cell>
          <cell r="K163">
            <v>4394</v>
          </cell>
          <cell r="L163">
            <v>1144794</v>
          </cell>
          <cell r="M163">
            <v>44078</v>
          </cell>
          <cell r="N163">
            <v>2358</v>
          </cell>
          <cell r="O163">
            <v>13544</v>
          </cell>
          <cell r="P163">
            <v>205</v>
          </cell>
          <cell r="R163">
            <v>2550216</v>
          </cell>
        </row>
      </sheetData>
      <sheetData sheetId="4" refreshError="1"/>
      <sheetData sheetId="5">
        <row r="4">
          <cell r="Q4" t="str">
            <v>LT/G dropoff</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8.xml.rels><?xml version="1.0" encoding="UTF-8" standalone="yes"?>
<Relationships xmlns="http://schemas.openxmlformats.org/package/2006/relationships"><Relationship Id="rId8" Type="http://schemas.openxmlformats.org/officeDocument/2006/relationships/hyperlink" Target="http://sos.ga.gov/elections/election_results/2010_1102/00240.htm" TargetMode="External"/><Relationship Id="rId3" Type="http://schemas.openxmlformats.org/officeDocument/2006/relationships/hyperlink" Target="http://sos.ga.gov/elections/election_results/2010_1102/00210.htm" TargetMode="External"/><Relationship Id="rId7" Type="http://schemas.openxmlformats.org/officeDocument/2006/relationships/hyperlink" Target="http://sos.ga.gov/elections/election_results/2010_1102/00250.htm" TargetMode="External"/><Relationship Id="rId2" Type="http://schemas.openxmlformats.org/officeDocument/2006/relationships/hyperlink" Target="http://sos.ga.gov/elections/election_results/2010_1102/00200.htm" TargetMode="External"/><Relationship Id="rId1" Type="http://schemas.openxmlformats.org/officeDocument/2006/relationships/hyperlink" Target="http://sos.ga.gov/elections/election_results/2010_1102/00101.htm" TargetMode="External"/><Relationship Id="rId6" Type="http://schemas.openxmlformats.org/officeDocument/2006/relationships/hyperlink" Target="http://sos.ga.gov/elections/election_results/2010_1102/00260.htm" TargetMode="External"/><Relationship Id="rId5" Type="http://schemas.openxmlformats.org/officeDocument/2006/relationships/hyperlink" Target="http://sos.ga.gov/elections/election_results/2010_1102/00230.htm" TargetMode="External"/><Relationship Id="rId10" Type="http://schemas.openxmlformats.org/officeDocument/2006/relationships/hyperlink" Target="http://sos.ga.gov/elections/election_results/2010_1102/00282.htm" TargetMode="External"/><Relationship Id="rId4" Type="http://schemas.openxmlformats.org/officeDocument/2006/relationships/hyperlink" Target="http://sos.ga.gov/elections/election_results/2010_1102/00220.htm" TargetMode="External"/><Relationship Id="rId9" Type="http://schemas.openxmlformats.org/officeDocument/2006/relationships/hyperlink" Target="http://sos.ga.gov/elections/election_results/2010_1102/00270.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Q49"/>
  <sheetViews>
    <sheetView topLeftCell="A20" workbookViewId="0">
      <selection activeCell="H42" sqref="H42"/>
    </sheetView>
  </sheetViews>
  <sheetFormatPr defaultColWidth="8.77734375" defaultRowHeight="14.4" x14ac:dyDescent="0.3"/>
  <cols>
    <col min="1" max="1" width="29.44140625" style="60" customWidth="1"/>
    <col min="2" max="2" width="10.77734375" style="60" customWidth="1"/>
    <col min="3" max="16384" width="8.77734375" style="60"/>
  </cols>
  <sheetData>
    <row r="1" spans="1:17" ht="28.8" x14ac:dyDescent="0.3">
      <c r="A1" s="65"/>
      <c r="B1" s="64">
        <v>2018</v>
      </c>
      <c r="C1" s="64" t="s">
        <v>6382</v>
      </c>
    </row>
    <row r="2" spans="1:17" x14ac:dyDescent="0.3">
      <c r="A2" s="60" t="s">
        <v>14</v>
      </c>
      <c r="B2" s="62">
        <v>3939328</v>
      </c>
      <c r="C2" s="63"/>
      <c r="L2" s="66"/>
    </row>
    <row r="3" spans="1:17" x14ac:dyDescent="0.3">
      <c r="A3" s="60" t="s">
        <v>6381</v>
      </c>
      <c r="B3" s="62">
        <v>3780304</v>
      </c>
      <c r="C3" s="67">
        <f t="shared" ref="C3:C9" si="0">1-(B3/B$2)</f>
        <v>4.0368306472576054E-2</v>
      </c>
      <c r="L3" s="66"/>
    </row>
    <row r="4" spans="1:17" x14ac:dyDescent="0.3">
      <c r="A4" s="60" t="s">
        <v>6380</v>
      </c>
      <c r="B4" s="62">
        <v>3883594</v>
      </c>
      <c r="C4" s="61">
        <f t="shared" si="0"/>
        <v>1.4148098355861727E-2</v>
      </c>
      <c r="P4" s="66"/>
      <c r="Q4" s="66"/>
    </row>
    <row r="5" spans="1:17" x14ac:dyDescent="0.3">
      <c r="A5" s="60" t="s">
        <v>6379</v>
      </c>
      <c r="B5" s="62">
        <v>3862370</v>
      </c>
      <c r="C5" s="61">
        <f t="shared" si="0"/>
        <v>1.9535819307252456E-2</v>
      </c>
    </row>
    <row r="6" spans="1:17" x14ac:dyDescent="0.3">
      <c r="A6" s="60" t="s">
        <v>6378</v>
      </c>
      <c r="B6" s="62">
        <v>3843480</v>
      </c>
      <c r="C6" s="61">
        <f t="shared" si="0"/>
        <v>2.4331053418248039E-2</v>
      </c>
    </row>
    <row r="7" spans="1:17" x14ac:dyDescent="0.3">
      <c r="A7" s="60" t="s">
        <v>6377</v>
      </c>
      <c r="B7" s="62">
        <v>3861625</v>
      </c>
      <c r="C7" s="61">
        <f t="shared" si="0"/>
        <v>1.9724937857421354E-2</v>
      </c>
    </row>
    <row r="8" spans="1:17" x14ac:dyDescent="0.3">
      <c r="A8" s="60" t="s">
        <v>20</v>
      </c>
      <c r="B8" s="62">
        <v>3862464</v>
      </c>
      <c r="C8" s="61">
        <f t="shared" si="0"/>
        <v>1.9511957369378718E-2</v>
      </c>
    </row>
    <row r="9" spans="1:17" x14ac:dyDescent="0.3">
      <c r="A9" s="60" t="s">
        <v>6376</v>
      </c>
      <c r="B9" s="62">
        <v>3849450</v>
      </c>
      <c r="C9" s="61">
        <f t="shared" si="0"/>
        <v>2.2815566512867202E-2</v>
      </c>
    </row>
    <row r="11" spans="1:17" s="65" customFormat="1" ht="28.8" x14ac:dyDescent="0.3">
      <c r="B11" s="64">
        <v>2014</v>
      </c>
      <c r="C11" s="64" t="s">
        <v>6382</v>
      </c>
      <c r="J11" s="60"/>
    </row>
    <row r="12" spans="1:17" x14ac:dyDescent="0.3">
      <c r="A12" s="60" t="s">
        <v>14</v>
      </c>
      <c r="B12" s="62">
        <v>2550216</v>
      </c>
      <c r="C12" s="63"/>
    </row>
    <row r="13" spans="1:17" x14ac:dyDescent="0.3">
      <c r="A13" s="60" t="s">
        <v>6381</v>
      </c>
      <c r="B13" s="62">
        <v>2529062</v>
      </c>
      <c r="C13" s="61">
        <f t="shared" ref="C13:C19" si="1">1-(B13/B$12)</f>
        <v>8.2949836406014388E-3</v>
      </c>
    </row>
    <row r="14" spans="1:17" x14ac:dyDescent="0.3">
      <c r="A14" s="60" t="s">
        <v>6380</v>
      </c>
      <c r="B14" s="62">
        <v>2527655</v>
      </c>
      <c r="C14" s="61">
        <f t="shared" si="1"/>
        <v>8.84670161272616E-3</v>
      </c>
    </row>
    <row r="15" spans="1:17" x14ac:dyDescent="0.3">
      <c r="A15" s="60" t="s">
        <v>6379</v>
      </c>
      <c r="B15" s="62">
        <v>2524255</v>
      </c>
      <c r="C15" s="61">
        <f t="shared" si="1"/>
        <v>1.017992201444895E-2</v>
      </c>
    </row>
    <row r="16" spans="1:17" x14ac:dyDescent="0.3">
      <c r="A16" s="60" t="s">
        <v>6378</v>
      </c>
      <c r="B16" s="62">
        <v>2509378</v>
      </c>
      <c r="C16" s="61">
        <f t="shared" si="1"/>
        <v>1.6013545519281469E-2</v>
      </c>
    </row>
    <row r="17" spans="1:3" x14ac:dyDescent="0.3">
      <c r="A17" s="60" t="s">
        <v>6377</v>
      </c>
      <c r="B17" s="62">
        <v>2519861</v>
      </c>
      <c r="C17" s="61">
        <f t="shared" si="1"/>
        <v>1.1902913321852004E-2</v>
      </c>
    </row>
    <row r="18" spans="1:3" x14ac:dyDescent="0.3">
      <c r="A18" s="60" t="s">
        <v>20</v>
      </c>
      <c r="B18" s="62">
        <v>2523891</v>
      </c>
      <c r="C18" s="61">
        <f t="shared" si="1"/>
        <v>1.0322655022162786E-2</v>
      </c>
    </row>
    <row r="19" spans="1:3" x14ac:dyDescent="0.3">
      <c r="A19" s="60" t="s">
        <v>6376</v>
      </c>
      <c r="B19" s="62">
        <v>2507560</v>
      </c>
      <c r="C19" s="61">
        <f t="shared" si="1"/>
        <v>1.6726426310555653E-2</v>
      </c>
    </row>
    <row r="21" spans="1:3" ht="28.8" x14ac:dyDescent="0.3">
      <c r="A21" s="65"/>
      <c r="B21" s="64">
        <v>2010</v>
      </c>
      <c r="C21" s="64" t="s">
        <v>6382</v>
      </c>
    </row>
    <row r="22" spans="1:3" x14ac:dyDescent="0.3">
      <c r="A22" s="60" t="s">
        <v>14</v>
      </c>
      <c r="B22" s="62">
        <v>2576161</v>
      </c>
      <c r="C22" s="63"/>
    </row>
    <row r="23" spans="1:3" x14ac:dyDescent="0.3">
      <c r="A23" s="60" t="s">
        <v>6381</v>
      </c>
      <c r="B23" s="62">
        <v>2567347</v>
      </c>
      <c r="C23" s="61">
        <f t="shared" ref="C23:C29" si="2">1-(B23/B$22)</f>
        <v>3.4213700153057358E-3</v>
      </c>
    </row>
    <row r="24" spans="1:3" x14ac:dyDescent="0.3">
      <c r="A24" s="60" t="s">
        <v>6380</v>
      </c>
      <c r="B24" s="62">
        <v>2552722</v>
      </c>
      <c r="C24" s="61">
        <f t="shared" si="2"/>
        <v>9.0984220318528486E-3</v>
      </c>
    </row>
    <row r="25" spans="1:3" x14ac:dyDescent="0.3">
      <c r="A25" s="60" t="s">
        <v>6379</v>
      </c>
      <c r="B25" s="62">
        <v>2551722</v>
      </c>
      <c r="C25" s="61">
        <f t="shared" si="2"/>
        <v>9.4865965287107556E-3</v>
      </c>
    </row>
    <row r="26" spans="1:3" x14ac:dyDescent="0.3">
      <c r="A26" s="60" t="s">
        <v>6378</v>
      </c>
      <c r="B26" s="62">
        <v>2545566</v>
      </c>
      <c r="C26" s="61">
        <f t="shared" si="2"/>
        <v>1.1876198731368137E-2</v>
      </c>
    </row>
    <row r="27" spans="1:3" x14ac:dyDescent="0.3">
      <c r="A27" s="60" t="s">
        <v>6377</v>
      </c>
      <c r="B27" s="62">
        <v>2544554</v>
      </c>
      <c r="C27" s="61">
        <f t="shared" si="2"/>
        <v>1.2269031322188373E-2</v>
      </c>
    </row>
    <row r="28" spans="1:3" x14ac:dyDescent="0.3">
      <c r="A28" s="60" t="s">
        <v>20</v>
      </c>
      <c r="B28" s="62">
        <v>2552114</v>
      </c>
      <c r="C28" s="61">
        <f t="shared" si="2"/>
        <v>9.3344321259424268E-3</v>
      </c>
    </row>
    <row r="29" spans="1:3" x14ac:dyDescent="0.3">
      <c r="A29" s="60" t="s">
        <v>6376</v>
      </c>
      <c r="B29" s="62">
        <v>2535162</v>
      </c>
      <c r="C29" s="61">
        <f t="shared" si="2"/>
        <v>1.5914766196677976E-2</v>
      </c>
    </row>
    <row r="31" spans="1:3" ht="28.8" x14ac:dyDescent="0.3">
      <c r="A31" s="65"/>
      <c r="B31" s="64">
        <v>2006</v>
      </c>
      <c r="C31" s="64" t="s">
        <v>6382</v>
      </c>
    </row>
    <row r="32" spans="1:3" x14ac:dyDescent="0.3">
      <c r="A32" s="60" t="s">
        <v>14</v>
      </c>
      <c r="B32" s="62">
        <f>1229724+811049+81412</f>
        <v>2122185</v>
      </c>
      <c r="C32" s="63"/>
    </row>
    <row r="33" spans="1:3" x14ac:dyDescent="0.3">
      <c r="A33" s="60" t="s">
        <v>6381</v>
      </c>
      <c r="B33" s="62">
        <f>1134517+887506+75673</f>
        <v>2097696</v>
      </c>
      <c r="C33" s="61">
        <f t="shared" ref="C33:C39" si="3">1-(B33/B$32)</f>
        <v>1.1539521766481209E-2</v>
      </c>
    </row>
    <row r="34" spans="1:3" x14ac:dyDescent="0.3">
      <c r="A34" s="60" t="s">
        <v>6380</v>
      </c>
      <c r="B34" s="62">
        <f>1116216+862412+84670</f>
        <v>2063298</v>
      </c>
      <c r="C34" s="61">
        <f t="shared" si="3"/>
        <v>2.77482877317482E-2</v>
      </c>
    </row>
    <row r="35" spans="1:3" x14ac:dyDescent="0.3">
      <c r="A35" s="60" t="s">
        <v>6379</v>
      </c>
      <c r="B35" s="62">
        <f>1185366+888288</f>
        <v>2073654</v>
      </c>
      <c r="C35" s="61">
        <f t="shared" si="3"/>
        <v>2.2868411566380864E-2</v>
      </c>
    </row>
    <row r="36" spans="1:3" x14ac:dyDescent="0.3">
      <c r="A36" s="60" t="s">
        <v>6378</v>
      </c>
      <c r="B36" s="62">
        <f>846395+1168371+70015</f>
        <v>2084781</v>
      </c>
      <c r="C36" s="61">
        <f t="shared" si="3"/>
        <v>1.762523059959431E-2</v>
      </c>
    </row>
    <row r="37" spans="1:3" x14ac:dyDescent="0.3">
      <c r="A37" s="60" t="s">
        <v>6377</v>
      </c>
      <c r="B37" s="62">
        <f>1357770+713324</f>
        <v>2071094</v>
      </c>
      <c r="C37" s="61">
        <f t="shared" si="3"/>
        <v>2.4074715446579797E-2</v>
      </c>
    </row>
    <row r="38" spans="1:3" x14ac:dyDescent="0.3">
      <c r="A38" s="60" t="s">
        <v>20</v>
      </c>
      <c r="B38" s="62">
        <f>1257236+734702+106215</f>
        <v>2098153</v>
      </c>
      <c r="C38" s="61">
        <f t="shared" si="3"/>
        <v>1.1324177675367642E-2</v>
      </c>
    </row>
    <row r="39" spans="1:3" x14ac:dyDescent="0.3">
      <c r="A39" s="60" t="s">
        <v>6376</v>
      </c>
      <c r="B39" s="62">
        <f>929812+1127182</f>
        <v>2056994</v>
      </c>
      <c r="C39" s="61">
        <f t="shared" si="3"/>
        <v>3.0718811036738125E-2</v>
      </c>
    </row>
    <row r="41" spans="1:3" ht="28.8" x14ac:dyDescent="0.3">
      <c r="A41" s="65"/>
      <c r="B41" s="64">
        <v>2002</v>
      </c>
      <c r="C41" s="64" t="s">
        <v>6382</v>
      </c>
    </row>
    <row r="42" spans="1:3" x14ac:dyDescent="0.3">
      <c r="A42" s="60" t="s">
        <v>14</v>
      </c>
      <c r="B42" s="62">
        <f>937062+1041677+47122</f>
        <v>2025861</v>
      </c>
      <c r="C42" s="63"/>
    </row>
    <row r="43" spans="1:3" x14ac:dyDescent="0.3">
      <c r="A43" s="60" t="s">
        <v>6381</v>
      </c>
      <c r="B43" s="62">
        <f>1041227+914286+51215</f>
        <v>2006728</v>
      </c>
      <c r="C43" s="61">
        <f t="shared" ref="C43:C49" si="4">1-(B43/B$42)</f>
        <v>9.4443794515023383E-3</v>
      </c>
    </row>
    <row r="44" spans="1:3" x14ac:dyDescent="0.3">
      <c r="A44" s="60" t="s">
        <v>6380</v>
      </c>
      <c r="B44" s="62">
        <f>1225232+717337+62271</f>
        <v>2004840</v>
      </c>
      <c r="C44" s="61">
        <f t="shared" si="4"/>
        <v>1.0376328879424634E-2</v>
      </c>
    </row>
    <row r="45" spans="1:3" x14ac:dyDescent="0.3">
      <c r="A45" s="60" t="s">
        <v>6379</v>
      </c>
      <c r="B45" s="62">
        <f>1093734+874996</f>
        <v>1968730</v>
      </c>
      <c r="C45" s="61">
        <f t="shared" si="4"/>
        <v>2.8200848923001121E-2</v>
      </c>
    </row>
    <row r="46" spans="1:3" x14ac:dyDescent="0.3">
      <c r="A46" s="60" t="s">
        <v>6378</v>
      </c>
      <c r="B46" s="62">
        <f>1138705+776524+68685</f>
        <v>1983914</v>
      </c>
      <c r="C46" s="61">
        <f t="shared" si="4"/>
        <v>2.0705764117084025E-2</v>
      </c>
    </row>
    <row r="47" spans="1:3" x14ac:dyDescent="0.3">
      <c r="A47" s="60" t="s">
        <v>6377</v>
      </c>
      <c r="B47" s="62">
        <f>657754+1274831+51441</f>
        <v>1984026</v>
      </c>
      <c r="C47" s="61">
        <f t="shared" si="4"/>
        <v>2.0650478981529385E-2</v>
      </c>
    </row>
    <row r="48" spans="1:3" x14ac:dyDescent="0.3">
      <c r="A48" s="60" t="s">
        <v>20</v>
      </c>
      <c r="B48" s="62">
        <f>859653+1085690+56063</f>
        <v>2001406</v>
      </c>
      <c r="C48" s="61">
        <f t="shared" si="4"/>
        <v>1.2071410624914569E-2</v>
      </c>
    </row>
    <row r="49" spans="1:3" x14ac:dyDescent="0.3">
      <c r="A49" s="60" t="s">
        <v>6376</v>
      </c>
      <c r="B49" s="62">
        <f>1007468+895836+65868</f>
        <v>1969172</v>
      </c>
      <c r="C49" s="61">
        <f t="shared" si="4"/>
        <v>2.7982670084472749E-2</v>
      </c>
    </row>
  </sheetData>
  <conditionalFormatting sqref="C1:C49">
    <cfRule type="colorScale" priority="1">
      <colorScale>
        <cfvo type="min"/>
        <cfvo type="max"/>
        <color rgb="FFFCFCFF"/>
        <color rgb="FFF8696B"/>
      </colorScale>
    </cfRule>
  </conditionalFormatting>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E161"/>
  <sheetViews>
    <sheetView workbookViewId="0">
      <selection activeCell="E3" sqref="E3"/>
    </sheetView>
  </sheetViews>
  <sheetFormatPr defaultRowHeight="14.55" customHeight="1" x14ac:dyDescent="0.3"/>
  <cols>
    <col min="2" max="2" width="16.5546875" style="47" bestFit="1" customWidth="1"/>
    <col min="3" max="3" width="11.6640625" style="47" bestFit="1" customWidth="1"/>
    <col min="4" max="4" width="12.44140625" bestFit="1" customWidth="1"/>
    <col min="5" max="5" width="16.88671875" bestFit="1" customWidth="1"/>
  </cols>
  <sheetData>
    <row r="1" spans="1:5" s="25" customFormat="1" ht="14.55" customHeight="1" x14ac:dyDescent="0.3">
      <c r="A1" s="52" t="s">
        <v>614</v>
      </c>
      <c r="B1" s="51">
        <v>6428581</v>
      </c>
      <c r="C1" s="51">
        <v>3949905</v>
      </c>
      <c r="D1" s="50" t="s">
        <v>6018</v>
      </c>
    </row>
    <row r="2" spans="1:5" ht="14.55" customHeight="1" x14ac:dyDescent="0.3">
      <c r="A2" s="55" t="s">
        <v>421</v>
      </c>
      <c r="B2" s="54" t="s">
        <v>4</v>
      </c>
      <c r="C2" s="54" t="s">
        <v>422</v>
      </c>
      <c r="D2" s="55" t="s">
        <v>423</v>
      </c>
      <c r="E2" t="s">
        <v>6375</v>
      </c>
    </row>
    <row r="3" spans="1:5" ht="14.55" customHeight="1" x14ac:dyDescent="0.3">
      <c r="A3" s="55" t="s">
        <v>496</v>
      </c>
      <c r="B3" s="53">
        <v>703177</v>
      </c>
      <c r="C3" s="53">
        <v>425139</v>
      </c>
      <c r="D3" s="56" t="s">
        <v>5940</v>
      </c>
    </row>
    <row r="4" spans="1:5" ht="14.55" customHeight="1" x14ac:dyDescent="0.3">
      <c r="A4" s="55" t="s">
        <v>504</v>
      </c>
      <c r="B4" s="53">
        <v>525568</v>
      </c>
      <c r="C4" s="53">
        <v>315815</v>
      </c>
      <c r="D4" s="56" t="s">
        <v>5947</v>
      </c>
    </row>
    <row r="5" spans="1:5" ht="14.55" customHeight="1" x14ac:dyDescent="0.3">
      <c r="A5" s="55" t="s">
        <v>474</v>
      </c>
      <c r="B5" s="53">
        <v>494731</v>
      </c>
      <c r="C5" s="53">
        <v>313552</v>
      </c>
      <c r="D5" s="56" t="s">
        <v>5929</v>
      </c>
    </row>
    <row r="6" spans="1:5" ht="14.55" customHeight="1" x14ac:dyDescent="0.3">
      <c r="A6" s="55" t="s">
        <v>461</v>
      </c>
      <c r="B6" s="53">
        <v>486696</v>
      </c>
      <c r="C6" s="53">
        <v>312488</v>
      </c>
      <c r="D6" s="56" t="s">
        <v>5922</v>
      </c>
    </row>
    <row r="7" spans="1:5" ht="14.55" customHeight="1" x14ac:dyDescent="0.3">
      <c r="A7" s="55" t="s">
        <v>452</v>
      </c>
      <c r="B7" s="53">
        <v>188315</v>
      </c>
      <c r="C7" s="53">
        <v>103841</v>
      </c>
      <c r="D7" s="56" t="s">
        <v>5914</v>
      </c>
    </row>
    <row r="8" spans="1:5" ht="14.55" customHeight="1" x14ac:dyDescent="0.3">
      <c r="A8" s="55" t="s">
        <v>459</v>
      </c>
      <c r="B8" s="53">
        <v>169574</v>
      </c>
      <c r="C8" s="53">
        <v>92403</v>
      </c>
      <c r="D8" s="56" t="s">
        <v>5920</v>
      </c>
    </row>
    <row r="9" spans="1:5" ht="14.55" customHeight="1" x14ac:dyDescent="0.3">
      <c r="A9" s="55" t="s">
        <v>455</v>
      </c>
      <c r="B9" s="53">
        <v>165612</v>
      </c>
      <c r="C9" s="53">
        <v>106632</v>
      </c>
      <c r="D9" s="56" t="s">
        <v>5917</v>
      </c>
    </row>
    <row r="10" spans="1:5" ht="14.55" customHeight="1" x14ac:dyDescent="0.3">
      <c r="A10" s="55" t="s">
        <v>515</v>
      </c>
      <c r="B10" s="53">
        <v>154376</v>
      </c>
      <c r="C10" s="53">
        <v>98743</v>
      </c>
      <c r="D10" s="56" t="s">
        <v>5954</v>
      </c>
    </row>
    <row r="11" spans="1:5" ht="14.55" customHeight="1" x14ac:dyDescent="0.3">
      <c r="A11" s="55" t="s">
        <v>493</v>
      </c>
      <c r="B11" s="53">
        <v>143680</v>
      </c>
      <c r="C11" s="53">
        <v>93526</v>
      </c>
      <c r="D11" s="56" t="s">
        <v>5939</v>
      </c>
    </row>
    <row r="12" spans="1:5" ht="14.55" customHeight="1" x14ac:dyDescent="0.3">
      <c r="A12" s="55" t="s">
        <v>570</v>
      </c>
      <c r="B12" s="53">
        <v>122747</v>
      </c>
      <c r="C12" s="53">
        <v>70360</v>
      </c>
      <c r="D12" s="56" t="s">
        <v>5990</v>
      </c>
    </row>
    <row r="13" spans="1:5" ht="14.55" customHeight="1" x14ac:dyDescent="0.3">
      <c r="A13" s="55" t="s">
        <v>506</v>
      </c>
      <c r="B13" s="53">
        <v>114817</v>
      </c>
      <c r="C13" s="53">
        <v>67582</v>
      </c>
      <c r="D13" s="56" t="s">
        <v>5949</v>
      </c>
    </row>
    <row r="14" spans="1:5" ht="14.55" customHeight="1" x14ac:dyDescent="0.3">
      <c r="A14" s="55" t="s">
        <v>552</v>
      </c>
      <c r="B14" s="53">
        <v>112540</v>
      </c>
      <c r="C14" s="53">
        <v>63451</v>
      </c>
      <c r="D14" s="56" t="s">
        <v>5979</v>
      </c>
    </row>
    <row r="15" spans="1:5" ht="14.55" customHeight="1" x14ac:dyDescent="0.3">
      <c r="A15" s="55" t="s">
        <v>435</v>
      </c>
      <c r="B15" s="53">
        <v>99934</v>
      </c>
      <c r="C15" s="53">
        <v>60867</v>
      </c>
      <c r="D15" s="56" t="s">
        <v>5904</v>
      </c>
    </row>
    <row r="16" spans="1:5" ht="14.55" customHeight="1" x14ac:dyDescent="0.3">
      <c r="A16" s="55" t="s">
        <v>556</v>
      </c>
      <c r="B16" s="53">
        <v>98948</v>
      </c>
      <c r="C16" s="53">
        <v>61399</v>
      </c>
      <c r="D16" s="56" t="s">
        <v>5983</v>
      </c>
    </row>
    <row r="17" spans="1:4" ht="14.55" customHeight="1" x14ac:dyDescent="0.3">
      <c r="A17" s="55" t="s">
        <v>465</v>
      </c>
      <c r="B17" s="53">
        <v>95779</v>
      </c>
      <c r="C17" s="53">
        <v>61779</v>
      </c>
      <c r="D17" s="56" t="s">
        <v>5924</v>
      </c>
    </row>
    <row r="18" spans="1:4" ht="14.55" customHeight="1" x14ac:dyDescent="0.3">
      <c r="A18" s="55" t="s">
        <v>516</v>
      </c>
      <c r="B18" s="53">
        <v>93924</v>
      </c>
      <c r="C18" s="53">
        <v>59370</v>
      </c>
      <c r="D18" s="56" t="s">
        <v>5955</v>
      </c>
    </row>
    <row r="19" spans="1:4" ht="14.55" customHeight="1" x14ac:dyDescent="0.3">
      <c r="A19" s="55" t="s">
        <v>468</v>
      </c>
      <c r="B19" s="53">
        <v>91585</v>
      </c>
      <c r="C19" s="53">
        <v>58194</v>
      </c>
      <c r="D19" s="56" t="s">
        <v>5900</v>
      </c>
    </row>
    <row r="20" spans="1:4" ht="14.55" customHeight="1" x14ac:dyDescent="0.3">
      <c r="A20" s="55" t="s">
        <v>478</v>
      </c>
      <c r="B20" s="53">
        <v>89305</v>
      </c>
      <c r="C20" s="53">
        <v>55358</v>
      </c>
      <c r="D20" s="56" t="s">
        <v>5933</v>
      </c>
    </row>
    <row r="21" spans="1:4" ht="14.55" customHeight="1" x14ac:dyDescent="0.3">
      <c r="A21" s="55" t="s">
        <v>490</v>
      </c>
      <c r="B21" s="53">
        <v>83763</v>
      </c>
      <c r="C21" s="53">
        <v>58118</v>
      </c>
      <c r="D21" s="56" t="s">
        <v>5938</v>
      </c>
    </row>
    <row r="22" spans="1:4" ht="14.55" customHeight="1" x14ac:dyDescent="0.3">
      <c r="A22" s="55" t="s">
        <v>448</v>
      </c>
      <c r="B22" s="53">
        <v>72908</v>
      </c>
      <c r="C22" s="53">
        <v>41959</v>
      </c>
      <c r="D22" s="56" t="s">
        <v>5912</v>
      </c>
    </row>
    <row r="23" spans="1:4" ht="14.55" customHeight="1" x14ac:dyDescent="0.3">
      <c r="A23" s="55" t="s">
        <v>456</v>
      </c>
      <c r="B23" s="53">
        <v>70597</v>
      </c>
      <c r="C23" s="53">
        <v>43450</v>
      </c>
      <c r="D23" s="56" t="s">
        <v>5918</v>
      </c>
    </row>
    <row r="24" spans="1:4" ht="14.55" customHeight="1" x14ac:dyDescent="0.3">
      <c r="A24" s="55" t="s">
        <v>553</v>
      </c>
      <c r="B24" s="53">
        <v>69805</v>
      </c>
      <c r="C24" s="53">
        <v>43213</v>
      </c>
      <c r="D24" s="56" t="s">
        <v>5980</v>
      </c>
    </row>
    <row r="25" spans="1:4" ht="14.55" customHeight="1" x14ac:dyDescent="0.3">
      <c r="A25" s="55" t="s">
        <v>535</v>
      </c>
      <c r="B25" s="53">
        <v>67459</v>
      </c>
      <c r="C25" s="53">
        <v>35817</v>
      </c>
      <c r="D25" s="56" t="s">
        <v>5969</v>
      </c>
    </row>
    <row r="26" spans="1:4" ht="14.55" customHeight="1" x14ac:dyDescent="0.3">
      <c r="A26" s="55" t="s">
        <v>432</v>
      </c>
      <c r="B26" s="53">
        <v>64074</v>
      </c>
      <c r="C26" s="53">
        <v>37441</v>
      </c>
      <c r="D26" s="56" t="s">
        <v>5901</v>
      </c>
    </row>
    <row r="27" spans="1:4" ht="14.55" customHeight="1" x14ac:dyDescent="0.3">
      <c r="A27" s="55" t="s">
        <v>597</v>
      </c>
      <c r="B27" s="53">
        <v>61655</v>
      </c>
      <c r="C27" s="53">
        <v>38771</v>
      </c>
      <c r="D27" s="56" t="s">
        <v>6010</v>
      </c>
    </row>
    <row r="28" spans="1:4" ht="14.55" customHeight="1" x14ac:dyDescent="0.3">
      <c r="A28" s="55" t="s">
        <v>571</v>
      </c>
      <c r="B28" s="53">
        <v>58299</v>
      </c>
      <c r="C28" s="53">
        <v>36731</v>
      </c>
      <c r="D28" s="56" t="s">
        <v>5991</v>
      </c>
    </row>
    <row r="29" spans="1:4" ht="14.55" customHeight="1" x14ac:dyDescent="0.3">
      <c r="A29" s="55" t="s">
        <v>477</v>
      </c>
      <c r="B29" s="53">
        <v>57817</v>
      </c>
      <c r="C29" s="53">
        <v>31537</v>
      </c>
      <c r="D29" s="56" t="s">
        <v>5932</v>
      </c>
    </row>
    <row r="30" spans="1:4" ht="14.55" customHeight="1" x14ac:dyDescent="0.3">
      <c r="A30" s="55" t="s">
        <v>499</v>
      </c>
      <c r="B30" s="53">
        <v>54274</v>
      </c>
      <c r="C30" s="53">
        <v>32767</v>
      </c>
      <c r="D30" s="56" t="s">
        <v>5943</v>
      </c>
    </row>
    <row r="31" spans="1:4" ht="14.55" customHeight="1" x14ac:dyDescent="0.3">
      <c r="A31" s="55" t="s">
        <v>491</v>
      </c>
      <c r="B31" s="53">
        <v>52469</v>
      </c>
      <c r="C31" s="53">
        <v>30440</v>
      </c>
      <c r="D31" s="56" t="s">
        <v>428</v>
      </c>
    </row>
    <row r="32" spans="1:4" ht="14.55" customHeight="1" x14ac:dyDescent="0.3">
      <c r="A32" s="55" t="s">
        <v>431</v>
      </c>
      <c r="B32" s="53">
        <v>47514</v>
      </c>
      <c r="C32" s="53">
        <v>27459</v>
      </c>
      <c r="D32" s="56" t="s">
        <v>492</v>
      </c>
    </row>
    <row r="33" spans="1:4" ht="14.55" customHeight="1" x14ac:dyDescent="0.3">
      <c r="A33" s="55" t="s">
        <v>607</v>
      </c>
      <c r="B33" s="53">
        <v>46058</v>
      </c>
      <c r="C33" s="53">
        <v>27432</v>
      </c>
      <c r="D33" s="56" t="s">
        <v>6014</v>
      </c>
    </row>
    <row r="34" spans="1:4" ht="14.55" customHeight="1" x14ac:dyDescent="0.3">
      <c r="A34" s="55" t="s">
        <v>518</v>
      </c>
      <c r="B34" s="53">
        <v>42272</v>
      </c>
      <c r="C34" s="53">
        <v>26950</v>
      </c>
      <c r="D34" s="56" t="s">
        <v>5957</v>
      </c>
    </row>
    <row r="35" spans="1:4" ht="14.55" customHeight="1" x14ac:dyDescent="0.3">
      <c r="A35" s="55" t="s">
        <v>575</v>
      </c>
      <c r="B35" s="53">
        <v>41325</v>
      </c>
      <c r="C35" s="53">
        <v>24471</v>
      </c>
      <c r="D35" s="56" t="s">
        <v>5970</v>
      </c>
    </row>
    <row r="36" spans="1:4" ht="14.55" customHeight="1" x14ac:dyDescent="0.3">
      <c r="A36" s="55" t="s">
        <v>449</v>
      </c>
      <c r="B36" s="53">
        <v>40513</v>
      </c>
      <c r="C36" s="53">
        <v>23836</v>
      </c>
      <c r="D36" s="56" t="s">
        <v>5913</v>
      </c>
    </row>
    <row r="37" spans="1:4" ht="14.55" customHeight="1" x14ac:dyDescent="0.3">
      <c r="A37" s="55" t="s">
        <v>440</v>
      </c>
      <c r="B37" s="53">
        <v>39983</v>
      </c>
      <c r="C37" s="53">
        <v>23746</v>
      </c>
      <c r="D37" s="56" t="s">
        <v>5908</v>
      </c>
    </row>
    <row r="38" spans="1:4" ht="14.55" customHeight="1" x14ac:dyDescent="0.3">
      <c r="A38" s="55" t="s">
        <v>591</v>
      </c>
      <c r="B38" s="53">
        <v>38876</v>
      </c>
      <c r="C38" s="53">
        <v>23977</v>
      </c>
      <c r="D38" s="56" t="s">
        <v>6005</v>
      </c>
    </row>
    <row r="39" spans="1:4" ht="14.55" customHeight="1" x14ac:dyDescent="0.3">
      <c r="A39" s="55" t="s">
        <v>596</v>
      </c>
      <c r="B39" s="53">
        <v>38613</v>
      </c>
      <c r="C39" s="53">
        <v>21574</v>
      </c>
      <c r="D39" s="56" t="s">
        <v>6009</v>
      </c>
    </row>
    <row r="40" spans="1:4" ht="14.55" customHeight="1" x14ac:dyDescent="0.3">
      <c r="A40" s="55" t="s">
        <v>483</v>
      </c>
      <c r="B40" s="53">
        <v>38132</v>
      </c>
      <c r="C40" s="53">
        <v>23426</v>
      </c>
      <c r="D40" s="56" t="s">
        <v>524</v>
      </c>
    </row>
    <row r="41" spans="1:4" ht="14.55" customHeight="1" x14ac:dyDescent="0.3">
      <c r="A41" s="55" t="s">
        <v>446</v>
      </c>
      <c r="B41" s="53">
        <v>31632</v>
      </c>
      <c r="C41" s="53">
        <v>17119</v>
      </c>
      <c r="D41" s="56" t="s">
        <v>5910</v>
      </c>
    </row>
    <row r="42" spans="1:4" ht="14.55" customHeight="1" x14ac:dyDescent="0.3">
      <c r="A42" s="55" t="s">
        <v>532</v>
      </c>
      <c r="B42" s="53">
        <v>31051</v>
      </c>
      <c r="C42" s="53">
        <v>15404</v>
      </c>
      <c r="D42" s="56" t="s">
        <v>5966</v>
      </c>
    </row>
    <row r="43" spans="1:4" ht="14.55" customHeight="1" x14ac:dyDescent="0.3">
      <c r="A43" s="55" t="s">
        <v>500</v>
      </c>
      <c r="B43" s="53">
        <v>30086</v>
      </c>
      <c r="C43" s="53">
        <v>17858</v>
      </c>
      <c r="D43" s="56" t="s">
        <v>5944</v>
      </c>
    </row>
    <row r="44" spans="1:4" ht="14.55" customHeight="1" x14ac:dyDescent="0.3">
      <c r="A44" s="55" t="s">
        <v>530</v>
      </c>
      <c r="B44" s="53">
        <v>28805</v>
      </c>
      <c r="C44" s="53">
        <v>18998</v>
      </c>
      <c r="D44" s="56" t="s">
        <v>5964</v>
      </c>
    </row>
    <row r="45" spans="1:4" ht="14.55" customHeight="1" x14ac:dyDescent="0.3">
      <c r="A45" s="55" t="s">
        <v>585</v>
      </c>
      <c r="B45" s="53">
        <v>27686</v>
      </c>
      <c r="C45" s="53">
        <v>17297</v>
      </c>
      <c r="D45" s="56" t="s">
        <v>6002</v>
      </c>
    </row>
    <row r="46" spans="1:4" ht="14.55" customHeight="1" x14ac:dyDescent="0.3">
      <c r="A46" s="55" t="s">
        <v>554</v>
      </c>
      <c r="B46" s="53">
        <v>27538</v>
      </c>
      <c r="C46" s="53">
        <v>20796</v>
      </c>
      <c r="D46" s="56" t="s">
        <v>5981</v>
      </c>
    </row>
    <row r="47" spans="1:4" ht="14.55" customHeight="1" x14ac:dyDescent="0.3">
      <c r="A47" s="55" t="s">
        <v>439</v>
      </c>
      <c r="B47" s="53">
        <v>25712</v>
      </c>
      <c r="C47" s="53">
        <v>15019</v>
      </c>
      <c r="D47" s="56" t="s">
        <v>5907</v>
      </c>
    </row>
    <row r="48" spans="1:4" ht="14.55" customHeight="1" x14ac:dyDescent="0.3">
      <c r="A48" s="55" t="s">
        <v>505</v>
      </c>
      <c r="B48" s="53">
        <v>24707</v>
      </c>
      <c r="C48" s="53">
        <v>15540</v>
      </c>
      <c r="D48" s="56" t="s">
        <v>5948</v>
      </c>
    </row>
    <row r="49" spans="1:4" ht="14.55" customHeight="1" x14ac:dyDescent="0.3">
      <c r="A49" s="55" t="s">
        <v>429</v>
      </c>
      <c r="B49" s="53">
        <v>23399</v>
      </c>
      <c r="C49" s="53">
        <v>15690</v>
      </c>
      <c r="D49" s="56" t="s">
        <v>5899</v>
      </c>
    </row>
    <row r="50" spans="1:4" ht="14.55" customHeight="1" x14ac:dyDescent="0.3">
      <c r="A50" s="55" t="s">
        <v>510</v>
      </c>
      <c r="B50" s="53">
        <v>22877</v>
      </c>
      <c r="C50" s="53">
        <v>16019</v>
      </c>
      <c r="D50" s="56" t="s">
        <v>5951</v>
      </c>
    </row>
    <row r="51" spans="1:4" ht="14.55" customHeight="1" x14ac:dyDescent="0.3">
      <c r="A51" s="55" t="s">
        <v>586</v>
      </c>
      <c r="B51" s="53">
        <v>22064</v>
      </c>
      <c r="C51" s="53">
        <v>13702</v>
      </c>
      <c r="D51" s="56" t="s">
        <v>613</v>
      </c>
    </row>
    <row r="52" spans="1:4" ht="14.55" customHeight="1" x14ac:dyDescent="0.3">
      <c r="A52" s="55" t="s">
        <v>464</v>
      </c>
      <c r="B52" s="53">
        <v>21948</v>
      </c>
      <c r="C52" s="53">
        <v>13001</v>
      </c>
      <c r="D52" s="56" t="s">
        <v>501</v>
      </c>
    </row>
    <row r="53" spans="1:4" ht="14.55" customHeight="1" x14ac:dyDescent="0.3">
      <c r="A53" s="55" t="s">
        <v>463</v>
      </c>
      <c r="B53" s="53">
        <v>21900</v>
      </c>
      <c r="C53" s="53">
        <v>12669</v>
      </c>
      <c r="D53" s="56" t="s">
        <v>5923</v>
      </c>
    </row>
    <row r="54" spans="1:4" ht="14.55" customHeight="1" x14ac:dyDescent="0.3">
      <c r="A54" s="55" t="s">
        <v>558</v>
      </c>
      <c r="B54" s="53">
        <v>21151</v>
      </c>
      <c r="C54" s="53">
        <v>13394</v>
      </c>
      <c r="D54" s="56" t="s">
        <v>5985</v>
      </c>
    </row>
    <row r="55" spans="1:4" ht="14.55" customHeight="1" x14ac:dyDescent="0.3">
      <c r="A55" s="55" t="s">
        <v>531</v>
      </c>
      <c r="B55" s="53">
        <v>21012</v>
      </c>
      <c r="C55" s="53">
        <v>13571</v>
      </c>
      <c r="D55" s="56" t="s">
        <v>5965</v>
      </c>
    </row>
    <row r="56" spans="1:4" ht="14.55" customHeight="1" x14ac:dyDescent="0.3">
      <c r="A56" s="55" t="s">
        <v>562</v>
      </c>
      <c r="B56" s="53">
        <v>20970</v>
      </c>
      <c r="C56" s="53">
        <v>12901</v>
      </c>
      <c r="D56" s="56" t="s">
        <v>5987</v>
      </c>
    </row>
    <row r="57" spans="1:4" ht="14.55" customHeight="1" x14ac:dyDescent="0.3">
      <c r="A57" s="55" t="s">
        <v>536</v>
      </c>
      <c r="B57" s="53">
        <v>19567</v>
      </c>
      <c r="C57" s="53">
        <v>11587</v>
      </c>
      <c r="D57" s="56" t="s">
        <v>5970</v>
      </c>
    </row>
    <row r="58" spans="1:4" ht="14.55" customHeight="1" x14ac:dyDescent="0.3">
      <c r="A58" s="55" t="s">
        <v>550</v>
      </c>
      <c r="B58" s="53">
        <v>19170</v>
      </c>
      <c r="C58" s="53">
        <v>11114</v>
      </c>
      <c r="D58" s="56" t="s">
        <v>551</v>
      </c>
    </row>
    <row r="59" spans="1:4" ht="14.55" customHeight="1" x14ac:dyDescent="0.3">
      <c r="A59" s="55" t="s">
        <v>497</v>
      </c>
      <c r="B59" s="53">
        <v>19069</v>
      </c>
      <c r="C59" s="53">
        <v>12554</v>
      </c>
      <c r="D59" s="56" t="s">
        <v>5941</v>
      </c>
    </row>
    <row r="60" spans="1:4" ht="14.55" customHeight="1" x14ac:dyDescent="0.3">
      <c r="A60" s="55" t="s">
        <v>547</v>
      </c>
      <c r="B60" s="53">
        <v>18724</v>
      </c>
      <c r="C60" s="53">
        <v>12987</v>
      </c>
      <c r="D60" s="56" t="s">
        <v>5976</v>
      </c>
    </row>
    <row r="61" spans="1:4" ht="14.55" customHeight="1" x14ac:dyDescent="0.3">
      <c r="A61" s="55" t="s">
        <v>598</v>
      </c>
      <c r="B61" s="53">
        <v>18506</v>
      </c>
      <c r="C61" s="53">
        <v>11064</v>
      </c>
      <c r="D61" s="56" t="s">
        <v>6011</v>
      </c>
    </row>
    <row r="62" spans="1:4" ht="14.55" customHeight="1" x14ac:dyDescent="0.3">
      <c r="A62" s="55" t="s">
        <v>472</v>
      </c>
      <c r="B62" s="53">
        <v>18278</v>
      </c>
      <c r="C62" s="53">
        <v>11606</v>
      </c>
      <c r="D62" s="56" t="s">
        <v>5927</v>
      </c>
    </row>
    <row r="63" spans="1:4" ht="14.55" customHeight="1" x14ac:dyDescent="0.3">
      <c r="A63" s="55" t="s">
        <v>527</v>
      </c>
      <c r="B63" s="53">
        <v>18194</v>
      </c>
      <c r="C63" s="53">
        <v>12469</v>
      </c>
      <c r="D63" s="56" t="s">
        <v>5961</v>
      </c>
    </row>
    <row r="64" spans="1:4" ht="14.55" customHeight="1" x14ac:dyDescent="0.3">
      <c r="A64" s="55" t="s">
        <v>606</v>
      </c>
      <c r="B64" s="53">
        <v>18137</v>
      </c>
      <c r="C64" s="53">
        <v>11479</v>
      </c>
      <c r="D64" s="56" t="s">
        <v>559</v>
      </c>
    </row>
    <row r="65" spans="1:4" ht="14.55" customHeight="1" x14ac:dyDescent="0.3">
      <c r="A65" s="55" t="s">
        <v>539</v>
      </c>
      <c r="B65" s="53">
        <v>18018</v>
      </c>
      <c r="C65" s="53">
        <v>11724</v>
      </c>
      <c r="D65" s="56" t="s">
        <v>5971</v>
      </c>
    </row>
    <row r="66" spans="1:4" ht="14.55" customHeight="1" x14ac:dyDescent="0.3">
      <c r="A66" s="55" t="s">
        <v>508</v>
      </c>
      <c r="B66" s="53">
        <v>17923</v>
      </c>
      <c r="C66" s="53">
        <v>10612</v>
      </c>
      <c r="D66" s="56" t="s">
        <v>509</v>
      </c>
    </row>
    <row r="67" spans="1:4" ht="14.55" customHeight="1" x14ac:dyDescent="0.3">
      <c r="A67" s="55" t="s">
        <v>594</v>
      </c>
      <c r="B67" s="53">
        <v>17800</v>
      </c>
      <c r="C67" s="53">
        <v>11912</v>
      </c>
      <c r="D67" s="56" t="s">
        <v>6007</v>
      </c>
    </row>
    <row r="68" spans="1:4" ht="14.55" customHeight="1" x14ac:dyDescent="0.3">
      <c r="A68" s="55" t="s">
        <v>489</v>
      </c>
      <c r="B68" s="53">
        <v>17200</v>
      </c>
      <c r="C68" s="53">
        <v>11250</v>
      </c>
      <c r="D68" s="56" t="s">
        <v>5937</v>
      </c>
    </row>
    <row r="69" spans="1:4" ht="14.55" customHeight="1" x14ac:dyDescent="0.3">
      <c r="A69" s="55" t="s">
        <v>576</v>
      </c>
      <c r="B69" s="53">
        <v>17058</v>
      </c>
      <c r="C69" s="53">
        <v>9118</v>
      </c>
      <c r="D69" s="56" t="s">
        <v>5994</v>
      </c>
    </row>
    <row r="70" spans="1:4" ht="14.55" customHeight="1" x14ac:dyDescent="0.3">
      <c r="A70" s="55" t="s">
        <v>557</v>
      </c>
      <c r="B70" s="53">
        <v>16632</v>
      </c>
      <c r="C70" s="53">
        <v>10472</v>
      </c>
      <c r="D70" s="56" t="s">
        <v>5984</v>
      </c>
    </row>
    <row r="71" spans="1:4" ht="14.55" customHeight="1" x14ac:dyDescent="0.3">
      <c r="A71" s="55" t="s">
        <v>578</v>
      </c>
      <c r="B71" s="53">
        <v>16395</v>
      </c>
      <c r="C71" s="53">
        <v>10594</v>
      </c>
      <c r="D71" s="56" t="s">
        <v>5996</v>
      </c>
    </row>
    <row r="72" spans="1:4" ht="14.55" customHeight="1" x14ac:dyDescent="0.3">
      <c r="A72" s="55" t="s">
        <v>595</v>
      </c>
      <c r="B72" s="53">
        <v>15930</v>
      </c>
      <c r="C72" s="53">
        <v>10602</v>
      </c>
      <c r="D72" s="56" t="s">
        <v>6008</v>
      </c>
    </row>
    <row r="73" spans="1:4" ht="14.55" customHeight="1" x14ac:dyDescent="0.3">
      <c r="A73" s="55" t="s">
        <v>587</v>
      </c>
      <c r="B73" s="53">
        <v>15700</v>
      </c>
      <c r="C73" s="53">
        <v>8887</v>
      </c>
      <c r="D73" s="56" t="s">
        <v>6003</v>
      </c>
    </row>
    <row r="74" spans="1:4" ht="14.55" customHeight="1" x14ac:dyDescent="0.3">
      <c r="A74" s="55" t="s">
        <v>601</v>
      </c>
      <c r="B74" s="53">
        <v>15675</v>
      </c>
      <c r="C74" s="53">
        <v>10158</v>
      </c>
      <c r="D74" s="56" t="s">
        <v>6013</v>
      </c>
    </row>
    <row r="75" spans="1:4" ht="14.55" customHeight="1" x14ac:dyDescent="0.3">
      <c r="A75" s="55" t="s">
        <v>442</v>
      </c>
      <c r="B75" s="53">
        <v>15280</v>
      </c>
      <c r="C75" s="53">
        <v>8892</v>
      </c>
      <c r="D75" s="56" t="s">
        <v>443</v>
      </c>
    </row>
    <row r="76" spans="1:4" ht="14.55" customHeight="1" x14ac:dyDescent="0.3">
      <c r="A76" s="55" t="s">
        <v>473</v>
      </c>
      <c r="B76" s="53">
        <v>15201</v>
      </c>
      <c r="C76" s="53">
        <v>9172</v>
      </c>
      <c r="D76" s="56" t="s">
        <v>5928</v>
      </c>
    </row>
    <row r="77" spans="1:4" ht="14.55" customHeight="1" x14ac:dyDescent="0.3">
      <c r="A77" s="55" t="s">
        <v>511</v>
      </c>
      <c r="B77" s="53">
        <v>14706</v>
      </c>
      <c r="C77" s="53">
        <v>9666</v>
      </c>
      <c r="D77" s="56" t="s">
        <v>5952</v>
      </c>
    </row>
    <row r="78" spans="1:4" ht="14.55" customHeight="1" x14ac:dyDescent="0.3">
      <c r="A78" s="55" t="s">
        <v>441</v>
      </c>
      <c r="B78" s="53">
        <v>14449</v>
      </c>
      <c r="C78" s="53">
        <v>8758</v>
      </c>
      <c r="D78" s="56" t="s">
        <v>5909</v>
      </c>
    </row>
    <row r="79" spans="1:4" ht="14.55" customHeight="1" x14ac:dyDescent="0.3">
      <c r="A79" s="55" t="s">
        <v>544</v>
      </c>
      <c r="B79" s="53">
        <v>13710</v>
      </c>
      <c r="C79" s="53">
        <v>8678</v>
      </c>
      <c r="D79" s="56" t="s">
        <v>5973</v>
      </c>
    </row>
    <row r="80" spans="1:4" ht="14.55" customHeight="1" x14ac:dyDescent="0.3">
      <c r="A80" s="55" t="s">
        <v>541</v>
      </c>
      <c r="B80" s="53">
        <v>13587</v>
      </c>
      <c r="C80" s="53">
        <v>8819</v>
      </c>
      <c r="D80" s="56" t="s">
        <v>5972</v>
      </c>
    </row>
    <row r="81" spans="1:4" ht="14.55" customHeight="1" x14ac:dyDescent="0.3">
      <c r="A81" s="55" t="s">
        <v>565</v>
      </c>
      <c r="B81" s="53">
        <v>13578</v>
      </c>
      <c r="C81" s="53">
        <v>9363</v>
      </c>
      <c r="D81" s="56" t="s">
        <v>5988</v>
      </c>
    </row>
    <row r="82" spans="1:4" ht="14.55" customHeight="1" x14ac:dyDescent="0.3">
      <c r="A82" s="55" t="s">
        <v>502</v>
      </c>
      <c r="B82" s="53">
        <v>13546</v>
      </c>
      <c r="C82" s="53">
        <v>8398</v>
      </c>
      <c r="D82" s="56" t="s">
        <v>5945</v>
      </c>
    </row>
    <row r="83" spans="1:4" ht="14.55" customHeight="1" x14ac:dyDescent="0.3">
      <c r="A83" s="55" t="s">
        <v>546</v>
      </c>
      <c r="B83" s="53">
        <v>13324</v>
      </c>
      <c r="C83" s="53">
        <v>7470</v>
      </c>
      <c r="D83" s="56" t="s">
        <v>5975</v>
      </c>
    </row>
    <row r="84" spans="1:4" ht="14.55" customHeight="1" x14ac:dyDescent="0.3">
      <c r="A84" s="55" t="s">
        <v>549</v>
      </c>
      <c r="B84" s="53">
        <v>13100</v>
      </c>
      <c r="C84" s="53">
        <v>9580</v>
      </c>
      <c r="D84" s="56" t="s">
        <v>5978</v>
      </c>
    </row>
    <row r="85" spans="1:4" ht="14.55" customHeight="1" x14ac:dyDescent="0.3">
      <c r="A85" s="55" t="s">
        <v>494</v>
      </c>
      <c r="B85" s="53">
        <v>13069</v>
      </c>
      <c r="C85" s="53">
        <v>8171</v>
      </c>
      <c r="D85" s="56" t="s">
        <v>495</v>
      </c>
    </row>
    <row r="86" spans="1:4" ht="14.55" customHeight="1" x14ac:dyDescent="0.3">
      <c r="A86" s="55" t="s">
        <v>612</v>
      </c>
      <c r="B86" s="53">
        <v>12645</v>
      </c>
      <c r="C86" s="53">
        <v>7867</v>
      </c>
      <c r="D86" s="56" t="s">
        <v>6017</v>
      </c>
    </row>
    <row r="87" spans="1:4" ht="14.55" customHeight="1" x14ac:dyDescent="0.3">
      <c r="A87" s="55" t="s">
        <v>486</v>
      </c>
      <c r="B87" s="53">
        <v>12343</v>
      </c>
      <c r="C87" s="53">
        <v>7751</v>
      </c>
      <c r="D87" s="56" t="s">
        <v>5936</v>
      </c>
    </row>
    <row r="88" spans="1:4" ht="14.55" customHeight="1" x14ac:dyDescent="0.3">
      <c r="A88" s="55" t="s">
        <v>561</v>
      </c>
      <c r="B88" s="53">
        <v>12212</v>
      </c>
      <c r="C88" s="53">
        <v>8561</v>
      </c>
      <c r="D88" s="56" t="s">
        <v>5986</v>
      </c>
    </row>
    <row r="89" spans="1:4" ht="14.55" customHeight="1" x14ac:dyDescent="0.3">
      <c r="A89" s="55" t="s">
        <v>503</v>
      </c>
      <c r="B89" s="53">
        <v>12081</v>
      </c>
      <c r="C89" s="53">
        <v>9025</v>
      </c>
      <c r="D89" s="56" t="s">
        <v>5946</v>
      </c>
    </row>
    <row r="90" spans="1:4" ht="14.55" customHeight="1" x14ac:dyDescent="0.3">
      <c r="A90" s="55" t="s">
        <v>600</v>
      </c>
      <c r="B90" s="53">
        <v>11988</v>
      </c>
      <c r="C90" s="53">
        <v>8200</v>
      </c>
      <c r="D90" s="56" t="s">
        <v>6012</v>
      </c>
    </row>
    <row r="91" spans="1:4" ht="14.55" customHeight="1" x14ac:dyDescent="0.3">
      <c r="A91" s="55" t="s">
        <v>470</v>
      </c>
      <c r="B91" s="53">
        <v>11674</v>
      </c>
      <c r="C91" s="53">
        <v>7082</v>
      </c>
      <c r="D91" s="56" t="s">
        <v>615</v>
      </c>
    </row>
    <row r="92" spans="1:4" ht="14.55" customHeight="1" x14ac:dyDescent="0.3">
      <c r="A92" s="55" t="s">
        <v>568</v>
      </c>
      <c r="B92" s="53">
        <v>11513</v>
      </c>
      <c r="C92" s="53">
        <v>7605</v>
      </c>
      <c r="D92" s="56" t="s">
        <v>485</v>
      </c>
    </row>
    <row r="93" spans="1:4" ht="14.55" customHeight="1" x14ac:dyDescent="0.3">
      <c r="A93" s="55" t="s">
        <v>528</v>
      </c>
      <c r="B93" s="53">
        <v>11288</v>
      </c>
      <c r="C93" s="53">
        <v>7373</v>
      </c>
      <c r="D93" s="56" t="s">
        <v>5962</v>
      </c>
    </row>
    <row r="94" spans="1:4" ht="14.55" customHeight="1" x14ac:dyDescent="0.3">
      <c r="A94" s="55" t="s">
        <v>484</v>
      </c>
      <c r="B94" s="53">
        <v>11123</v>
      </c>
      <c r="C94" s="53">
        <v>7418</v>
      </c>
      <c r="D94" s="56" t="s">
        <v>5935</v>
      </c>
    </row>
    <row r="95" spans="1:4" ht="14.55" customHeight="1" x14ac:dyDescent="0.3">
      <c r="A95" s="55" t="s">
        <v>454</v>
      </c>
      <c r="B95" s="53">
        <v>11099</v>
      </c>
      <c r="C95" s="53">
        <v>7464</v>
      </c>
      <c r="D95" s="56" t="s">
        <v>5916</v>
      </c>
    </row>
    <row r="96" spans="1:4" ht="14.55" customHeight="1" x14ac:dyDescent="0.3">
      <c r="A96" s="55" t="s">
        <v>475</v>
      </c>
      <c r="B96" s="53">
        <v>11055</v>
      </c>
      <c r="C96" s="53">
        <v>7079</v>
      </c>
      <c r="D96" s="56" t="s">
        <v>5930</v>
      </c>
    </row>
    <row r="97" spans="1:4" ht="14.55" customHeight="1" x14ac:dyDescent="0.3">
      <c r="A97" s="55" t="s">
        <v>581</v>
      </c>
      <c r="B97" s="53">
        <v>11036</v>
      </c>
      <c r="C97" s="53">
        <v>6663</v>
      </c>
      <c r="D97" s="56" t="s">
        <v>5999</v>
      </c>
    </row>
    <row r="98" spans="1:4" ht="14.55" customHeight="1" x14ac:dyDescent="0.3">
      <c r="A98" s="55" t="s">
        <v>560</v>
      </c>
      <c r="B98" s="53">
        <v>10855</v>
      </c>
      <c r="C98" s="53">
        <v>6897</v>
      </c>
      <c r="D98" s="56" t="s">
        <v>5900</v>
      </c>
    </row>
    <row r="99" spans="1:4" ht="14.55" customHeight="1" x14ac:dyDescent="0.3">
      <c r="A99" s="55" t="s">
        <v>430</v>
      </c>
      <c r="B99" s="53">
        <v>10807</v>
      </c>
      <c r="C99" s="53">
        <v>6867</v>
      </c>
      <c r="D99" s="56" t="s">
        <v>5900</v>
      </c>
    </row>
    <row r="100" spans="1:4" ht="14.55" customHeight="1" x14ac:dyDescent="0.3">
      <c r="A100" s="55" t="s">
        <v>424</v>
      </c>
      <c r="B100" s="53">
        <v>10613</v>
      </c>
      <c r="C100" s="53">
        <v>6827</v>
      </c>
      <c r="D100" s="56" t="s">
        <v>5897</v>
      </c>
    </row>
    <row r="101" spans="1:4" ht="14.55" customHeight="1" x14ac:dyDescent="0.3">
      <c r="A101" s="55" t="s">
        <v>471</v>
      </c>
      <c r="B101" s="53">
        <v>10496</v>
      </c>
      <c r="C101" s="53">
        <v>5478</v>
      </c>
      <c r="D101" s="56" t="s">
        <v>5926</v>
      </c>
    </row>
    <row r="102" spans="1:4" ht="14.55" customHeight="1" x14ac:dyDescent="0.3">
      <c r="A102" s="55" t="s">
        <v>522</v>
      </c>
      <c r="B102" s="53">
        <v>10349</v>
      </c>
      <c r="C102" s="53">
        <v>6789</v>
      </c>
      <c r="D102" s="56" t="s">
        <v>5959</v>
      </c>
    </row>
    <row r="103" spans="1:4" ht="14.55" customHeight="1" x14ac:dyDescent="0.3">
      <c r="A103" s="55" t="s">
        <v>434</v>
      </c>
      <c r="B103" s="53">
        <v>10247</v>
      </c>
      <c r="C103" s="53">
        <v>6265</v>
      </c>
      <c r="D103" s="56" t="s">
        <v>5903</v>
      </c>
    </row>
    <row r="104" spans="1:4" ht="14.55" customHeight="1" x14ac:dyDescent="0.3">
      <c r="A104" s="55" t="s">
        <v>437</v>
      </c>
      <c r="B104" s="53">
        <v>9984</v>
      </c>
      <c r="C104" s="53">
        <v>5711</v>
      </c>
      <c r="D104" s="56" t="s">
        <v>457</v>
      </c>
    </row>
    <row r="105" spans="1:4" ht="14.55" customHeight="1" x14ac:dyDescent="0.3">
      <c r="A105" s="55" t="s">
        <v>438</v>
      </c>
      <c r="B105" s="53">
        <v>9911</v>
      </c>
      <c r="C105" s="53">
        <v>5749</v>
      </c>
      <c r="D105" s="56" t="s">
        <v>5906</v>
      </c>
    </row>
    <row r="106" spans="1:4" ht="14.55" customHeight="1" x14ac:dyDescent="0.3">
      <c r="A106" s="55" t="s">
        <v>555</v>
      </c>
      <c r="B106" s="53">
        <v>9473</v>
      </c>
      <c r="C106" s="53">
        <v>6500</v>
      </c>
      <c r="D106" s="56" t="s">
        <v>5982</v>
      </c>
    </row>
    <row r="107" spans="1:4" ht="14.55" customHeight="1" x14ac:dyDescent="0.3">
      <c r="A107" s="55" t="s">
        <v>466</v>
      </c>
      <c r="B107" s="53">
        <v>9423</v>
      </c>
      <c r="C107" s="53">
        <v>5816</v>
      </c>
      <c r="D107" s="56" t="s">
        <v>467</v>
      </c>
    </row>
    <row r="108" spans="1:4" ht="14.55" customHeight="1" x14ac:dyDescent="0.3">
      <c r="A108" s="55" t="s">
        <v>588</v>
      </c>
      <c r="B108" s="53">
        <v>9386</v>
      </c>
      <c r="C108" s="53">
        <v>6167</v>
      </c>
      <c r="D108" s="56" t="s">
        <v>6004</v>
      </c>
    </row>
    <row r="109" spans="1:4" ht="14.55" customHeight="1" x14ac:dyDescent="0.3">
      <c r="A109" s="55" t="s">
        <v>433</v>
      </c>
      <c r="B109" s="53">
        <v>9258</v>
      </c>
      <c r="C109" s="53">
        <v>5565</v>
      </c>
      <c r="D109" s="56" t="s">
        <v>5902</v>
      </c>
    </row>
    <row r="110" spans="1:4" ht="14.55" customHeight="1" x14ac:dyDescent="0.3">
      <c r="A110" s="55" t="s">
        <v>519</v>
      </c>
      <c r="B110" s="53">
        <v>9030</v>
      </c>
      <c r="C110" s="53">
        <v>5949</v>
      </c>
      <c r="D110" s="56" t="s">
        <v>5958</v>
      </c>
    </row>
    <row r="111" spans="1:4" ht="14.55" customHeight="1" x14ac:dyDescent="0.3">
      <c r="A111" s="55" t="s">
        <v>542</v>
      </c>
      <c r="B111" s="53">
        <v>8962</v>
      </c>
      <c r="C111" s="53">
        <v>5425</v>
      </c>
      <c r="D111" s="56" t="s">
        <v>543</v>
      </c>
    </row>
    <row r="112" spans="1:4" ht="14.55" customHeight="1" x14ac:dyDescent="0.3">
      <c r="A112" s="55" t="s">
        <v>573</v>
      </c>
      <c r="B112" s="53">
        <v>8594</v>
      </c>
      <c r="C112" s="53">
        <v>5438</v>
      </c>
      <c r="D112" s="56" t="s">
        <v>5993</v>
      </c>
    </row>
    <row r="113" spans="1:4" ht="14.55" customHeight="1" x14ac:dyDescent="0.3">
      <c r="A113" s="55" t="s">
        <v>534</v>
      </c>
      <c r="B113" s="53">
        <v>7606</v>
      </c>
      <c r="C113" s="53">
        <v>4007</v>
      </c>
      <c r="D113" s="56" t="s">
        <v>5968</v>
      </c>
    </row>
    <row r="114" spans="1:4" ht="14.55" customHeight="1" x14ac:dyDescent="0.3">
      <c r="A114" s="55" t="s">
        <v>520</v>
      </c>
      <c r="B114" s="53">
        <v>7556</v>
      </c>
      <c r="C114" s="53">
        <v>4830</v>
      </c>
      <c r="D114" s="56" t="s">
        <v>521</v>
      </c>
    </row>
    <row r="115" spans="1:4" ht="14.55" customHeight="1" x14ac:dyDescent="0.3">
      <c r="A115" s="55" t="s">
        <v>469</v>
      </c>
      <c r="B115" s="53">
        <v>7459</v>
      </c>
      <c r="C115" s="53">
        <v>4953</v>
      </c>
      <c r="D115" s="56" t="s">
        <v>5925</v>
      </c>
    </row>
    <row r="116" spans="1:4" ht="14.55" customHeight="1" x14ac:dyDescent="0.3">
      <c r="A116" s="55" t="s">
        <v>479</v>
      </c>
      <c r="B116" s="53">
        <v>6992</v>
      </c>
      <c r="C116" s="53">
        <v>4159</v>
      </c>
      <c r="D116" s="56" t="s">
        <v>5934</v>
      </c>
    </row>
    <row r="117" spans="1:4" ht="14.55" customHeight="1" x14ac:dyDescent="0.3">
      <c r="A117" s="55" t="s">
        <v>436</v>
      </c>
      <c r="B117" s="53">
        <v>6944</v>
      </c>
      <c r="C117" s="53">
        <v>4872</v>
      </c>
      <c r="D117" s="56" t="s">
        <v>5905</v>
      </c>
    </row>
    <row r="118" spans="1:4" ht="14.55" customHeight="1" x14ac:dyDescent="0.3">
      <c r="A118" s="55" t="s">
        <v>513</v>
      </c>
      <c r="B118" s="53">
        <v>6678</v>
      </c>
      <c r="C118" s="53">
        <v>4065</v>
      </c>
      <c r="D118" s="56" t="s">
        <v>5953</v>
      </c>
    </row>
    <row r="119" spans="1:4" ht="14.55" customHeight="1" x14ac:dyDescent="0.3">
      <c r="A119" s="55" t="s">
        <v>537</v>
      </c>
      <c r="B119" s="53">
        <v>6569</v>
      </c>
      <c r="C119" s="53">
        <v>4244</v>
      </c>
      <c r="D119" s="56" t="s">
        <v>538</v>
      </c>
    </row>
    <row r="120" spans="1:4" ht="14.55" customHeight="1" x14ac:dyDescent="0.3">
      <c r="A120" s="55" t="s">
        <v>584</v>
      </c>
      <c r="B120" s="53">
        <v>6366</v>
      </c>
      <c r="C120" s="53">
        <v>3951</v>
      </c>
      <c r="D120" s="56" t="s">
        <v>6001</v>
      </c>
    </row>
    <row r="121" spans="1:4" ht="14.55" customHeight="1" x14ac:dyDescent="0.3">
      <c r="A121" s="55" t="s">
        <v>610</v>
      </c>
      <c r="B121" s="53">
        <v>6345</v>
      </c>
      <c r="C121" s="53">
        <v>4394</v>
      </c>
      <c r="D121" s="56" t="s">
        <v>6015</v>
      </c>
    </row>
    <row r="122" spans="1:4" ht="14.55" customHeight="1" x14ac:dyDescent="0.3">
      <c r="A122" s="55" t="s">
        <v>450</v>
      </c>
      <c r="B122" s="53">
        <v>6072</v>
      </c>
      <c r="C122" s="53">
        <v>3391</v>
      </c>
      <c r="D122" s="56" t="s">
        <v>451</v>
      </c>
    </row>
    <row r="123" spans="1:4" ht="14.55" customHeight="1" x14ac:dyDescent="0.3">
      <c r="A123" s="55" t="s">
        <v>611</v>
      </c>
      <c r="B123" s="53">
        <v>6016</v>
      </c>
      <c r="C123" s="53">
        <v>4276</v>
      </c>
      <c r="D123" s="56" t="s">
        <v>6016</v>
      </c>
    </row>
    <row r="124" spans="1:4" ht="14.55" customHeight="1" x14ac:dyDescent="0.3">
      <c r="A124" s="55" t="s">
        <v>426</v>
      </c>
      <c r="B124" s="53">
        <v>6010</v>
      </c>
      <c r="C124" s="53">
        <v>3836</v>
      </c>
      <c r="D124" s="56" t="s">
        <v>462</v>
      </c>
    </row>
    <row r="125" spans="1:4" ht="14.55" customHeight="1" x14ac:dyDescent="0.3">
      <c r="A125" s="55" t="s">
        <v>593</v>
      </c>
      <c r="B125" s="53">
        <v>5849</v>
      </c>
      <c r="C125" s="53">
        <v>3807</v>
      </c>
      <c r="D125" s="56" t="s">
        <v>5939</v>
      </c>
    </row>
    <row r="126" spans="1:4" ht="14.55" customHeight="1" x14ac:dyDescent="0.3">
      <c r="A126" s="55" t="s">
        <v>533</v>
      </c>
      <c r="B126" s="53">
        <v>5748</v>
      </c>
      <c r="C126" s="53">
        <v>3983</v>
      </c>
      <c r="D126" s="56" t="s">
        <v>5967</v>
      </c>
    </row>
    <row r="127" spans="1:4" ht="14.55" customHeight="1" x14ac:dyDescent="0.3">
      <c r="A127" s="55" t="s">
        <v>476</v>
      </c>
      <c r="B127" s="53">
        <v>5669</v>
      </c>
      <c r="C127" s="53">
        <v>3811</v>
      </c>
      <c r="D127" s="56" t="s">
        <v>5931</v>
      </c>
    </row>
    <row r="128" spans="1:4" ht="14.55" customHeight="1" x14ac:dyDescent="0.3">
      <c r="A128" s="55" t="s">
        <v>507</v>
      </c>
      <c r="B128" s="53">
        <v>5601</v>
      </c>
      <c r="C128" s="53">
        <v>3554</v>
      </c>
      <c r="D128" s="56" t="s">
        <v>5950</v>
      </c>
    </row>
    <row r="129" spans="1:4" ht="14.55" customHeight="1" x14ac:dyDescent="0.3">
      <c r="A129" s="55" t="s">
        <v>447</v>
      </c>
      <c r="B129" s="53">
        <v>5572</v>
      </c>
      <c r="C129" s="53">
        <v>3549</v>
      </c>
      <c r="D129" s="56" t="s">
        <v>5911</v>
      </c>
    </row>
    <row r="130" spans="1:4" ht="14.55" customHeight="1" x14ac:dyDescent="0.3">
      <c r="A130" s="55" t="s">
        <v>487</v>
      </c>
      <c r="B130" s="53">
        <v>5569</v>
      </c>
      <c r="C130" s="53">
        <v>3461</v>
      </c>
      <c r="D130" s="56" t="s">
        <v>488</v>
      </c>
    </row>
    <row r="131" spans="1:4" ht="14.55" customHeight="1" x14ac:dyDescent="0.3">
      <c r="A131" s="55" t="s">
        <v>583</v>
      </c>
      <c r="B131" s="53">
        <v>5525</v>
      </c>
      <c r="C131" s="53">
        <v>3650</v>
      </c>
      <c r="D131" s="56" t="s">
        <v>485</v>
      </c>
    </row>
    <row r="132" spans="1:4" ht="14.55" customHeight="1" x14ac:dyDescent="0.3">
      <c r="A132" s="55" t="s">
        <v>574</v>
      </c>
      <c r="B132" s="53">
        <v>5341</v>
      </c>
      <c r="C132" s="53">
        <v>3248</v>
      </c>
      <c r="D132" s="56" t="s">
        <v>514</v>
      </c>
    </row>
    <row r="133" spans="1:4" ht="14.55" customHeight="1" x14ac:dyDescent="0.3">
      <c r="A133" s="55" t="s">
        <v>563</v>
      </c>
      <c r="B133" s="53">
        <v>5293</v>
      </c>
      <c r="C133" s="53">
        <v>3635</v>
      </c>
      <c r="D133" s="56" t="s">
        <v>564</v>
      </c>
    </row>
    <row r="134" spans="1:4" ht="14.55" customHeight="1" x14ac:dyDescent="0.3">
      <c r="A134" s="55" t="s">
        <v>517</v>
      </c>
      <c r="B134" s="53">
        <v>5277</v>
      </c>
      <c r="C134" s="53">
        <v>3569</v>
      </c>
      <c r="D134" s="56" t="s">
        <v>5956</v>
      </c>
    </row>
    <row r="135" spans="1:4" ht="14.55" customHeight="1" x14ac:dyDescent="0.3">
      <c r="A135" s="55" t="s">
        <v>548</v>
      </c>
      <c r="B135" s="53">
        <v>5145</v>
      </c>
      <c r="C135" s="53">
        <v>3535</v>
      </c>
      <c r="D135" s="56" t="s">
        <v>5977</v>
      </c>
    </row>
    <row r="136" spans="1:4" ht="14.55" customHeight="1" x14ac:dyDescent="0.3">
      <c r="A136" s="55" t="s">
        <v>592</v>
      </c>
      <c r="B136" s="53">
        <v>5126</v>
      </c>
      <c r="C136" s="53">
        <v>3285</v>
      </c>
      <c r="D136" s="56" t="s">
        <v>6006</v>
      </c>
    </row>
    <row r="137" spans="1:4" ht="14.55" customHeight="1" x14ac:dyDescent="0.3">
      <c r="A137" s="55" t="s">
        <v>582</v>
      </c>
      <c r="B137" s="53">
        <v>5068</v>
      </c>
      <c r="C137" s="53">
        <v>3301</v>
      </c>
      <c r="D137" s="56" t="s">
        <v>6000</v>
      </c>
    </row>
    <row r="138" spans="1:4" ht="14.55" customHeight="1" x14ac:dyDescent="0.3">
      <c r="A138" s="55" t="s">
        <v>525</v>
      </c>
      <c r="B138" s="53">
        <v>5060</v>
      </c>
      <c r="C138" s="53">
        <v>3489</v>
      </c>
      <c r="D138" s="56" t="s">
        <v>526</v>
      </c>
    </row>
    <row r="139" spans="1:4" ht="14.55" customHeight="1" x14ac:dyDescent="0.3">
      <c r="A139" s="55" t="s">
        <v>529</v>
      </c>
      <c r="B139" s="53">
        <v>5034</v>
      </c>
      <c r="C139" s="53">
        <v>2689</v>
      </c>
      <c r="D139" s="56" t="s">
        <v>5963</v>
      </c>
    </row>
    <row r="140" spans="1:4" ht="14.55" customHeight="1" x14ac:dyDescent="0.3">
      <c r="A140" s="55" t="s">
        <v>523</v>
      </c>
      <c r="B140" s="53">
        <v>4677</v>
      </c>
      <c r="C140" s="53">
        <v>2889</v>
      </c>
      <c r="D140" s="56" t="s">
        <v>5960</v>
      </c>
    </row>
    <row r="141" spans="1:4" ht="14.55" customHeight="1" x14ac:dyDescent="0.3">
      <c r="A141" s="55" t="s">
        <v>540</v>
      </c>
      <c r="B141" s="53">
        <v>4468</v>
      </c>
      <c r="C141" s="53">
        <v>2935</v>
      </c>
      <c r="D141" s="56" t="s">
        <v>512</v>
      </c>
    </row>
    <row r="142" spans="1:4" ht="14.55" customHeight="1" x14ac:dyDescent="0.3">
      <c r="A142" s="55" t="s">
        <v>579</v>
      </c>
      <c r="B142" s="53">
        <v>4334</v>
      </c>
      <c r="C142" s="53">
        <v>2962</v>
      </c>
      <c r="D142" s="56" t="s">
        <v>5997</v>
      </c>
    </row>
    <row r="143" spans="1:4" ht="14.55" customHeight="1" x14ac:dyDescent="0.3">
      <c r="A143" s="55" t="s">
        <v>425</v>
      </c>
      <c r="B143" s="53">
        <v>4252</v>
      </c>
      <c r="C143" s="53">
        <v>2527</v>
      </c>
      <c r="D143" s="56" t="s">
        <v>480</v>
      </c>
    </row>
    <row r="144" spans="1:4" ht="14.55" customHeight="1" x14ac:dyDescent="0.3">
      <c r="A144" s="55" t="s">
        <v>608</v>
      </c>
      <c r="B144" s="53">
        <v>4237</v>
      </c>
      <c r="C144" s="53">
        <v>2824</v>
      </c>
      <c r="D144" s="56" t="s">
        <v>609</v>
      </c>
    </row>
    <row r="145" spans="1:4" ht="14.55" customHeight="1" x14ac:dyDescent="0.3">
      <c r="A145" s="55" t="s">
        <v>569</v>
      </c>
      <c r="B145" s="53">
        <v>4154</v>
      </c>
      <c r="C145" s="53">
        <v>2805</v>
      </c>
      <c r="D145" s="56" t="s">
        <v>5989</v>
      </c>
    </row>
    <row r="146" spans="1:4" ht="14.55" customHeight="1" x14ac:dyDescent="0.3">
      <c r="A146" s="55" t="s">
        <v>589</v>
      </c>
      <c r="B146" s="53">
        <v>4025</v>
      </c>
      <c r="C146" s="53">
        <v>2621</v>
      </c>
      <c r="D146" s="56" t="s">
        <v>590</v>
      </c>
    </row>
    <row r="147" spans="1:4" ht="14.55" customHeight="1" x14ac:dyDescent="0.3">
      <c r="A147" s="55" t="s">
        <v>460</v>
      </c>
      <c r="B147" s="53">
        <v>3884</v>
      </c>
      <c r="C147" s="53">
        <v>2268</v>
      </c>
      <c r="D147" s="56" t="s">
        <v>5921</v>
      </c>
    </row>
    <row r="148" spans="1:4" ht="14.55" customHeight="1" x14ac:dyDescent="0.3">
      <c r="A148" s="55" t="s">
        <v>545</v>
      </c>
      <c r="B148" s="53">
        <v>3814</v>
      </c>
      <c r="C148" s="53">
        <v>2322</v>
      </c>
      <c r="D148" s="56" t="s">
        <v>5974</v>
      </c>
    </row>
    <row r="149" spans="1:4" ht="14.55" customHeight="1" x14ac:dyDescent="0.3">
      <c r="A149" s="55" t="s">
        <v>599</v>
      </c>
      <c r="B149" s="53">
        <v>3519</v>
      </c>
      <c r="C149" s="53">
        <v>2273</v>
      </c>
      <c r="D149" s="56" t="s">
        <v>5965</v>
      </c>
    </row>
    <row r="150" spans="1:4" ht="14.55" customHeight="1" x14ac:dyDescent="0.3">
      <c r="A150" s="55" t="s">
        <v>453</v>
      </c>
      <c r="B150" s="53">
        <v>3132</v>
      </c>
      <c r="C150" s="53">
        <v>1107</v>
      </c>
      <c r="D150" s="56" t="s">
        <v>5915</v>
      </c>
    </row>
    <row r="151" spans="1:4" ht="14.55" customHeight="1" x14ac:dyDescent="0.3">
      <c r="A151" s="55" t="s">
        <v>444</v>
      </c>
      <c r="B151" s="53">
        <v>2982</v>
      </c>
      <c r="C151" s="53">
        <v>1912</v>
      </c>
      <c r="D151" s="56" t="s">
        <v>445</v>
      </c>
    </row>
    <row r="152" spans="1:4" ht="14.55" customHeight="1" x14ac:dyDescent="0.3">
      <c r="A152" s="55" t="s">
        <v>577</v>
      </c>
      <c r="B152" s="53">
        <v>2917</v>
      </c>
      <c r="C152" s="53">
        <v>1829</v>
      </c>
      <c r="D152" s="56" t="s">
        <v>5995</v>
      </c>
    </row>
    <row r="153" spans="1:4" ht="14.55" customHeight="1" x14ac:dyDescent="0.3">
      <c r="A153" s="55" t="s">
        <v>604</v>
      </c>
      <c r="B153" s="53">
        <v>2751</v>
      </c>
      <c r="C153" s="53">
        <v>1942</v>
      </c>
      <c r="D153" s="56" t="s">
        <v>605</v>
      </c>
    </row>
    <row r="154" spans="1:4" ht="14.55" customHeight="1" x14ac:dyDescent="0.3">
      <c r="A154" s="55" t="s">
        <v>572</v>
      </c>
      <c r="B154" s="53">
        <v>2645</v>
      </c>
      <c r="C154" s="53">
        <v>1937</v>
      </c>
      <c r="D154" s="56" t="s">
        <v>5992</v>
      </c>
    </row>
    <row r="155" spans="1:4" ht="14.55" customHeight="1" x14ac:dyDescent="0.3">
      <c r="A155" s="55" t="s">
        <v>427</v>
      </c>
      <c r="B155" s="53">
        <v>2232</v>
      </c>
      <c r="C155" s="53">
        <v>1297</v>
      </c>
      <c r="D155" s="56" t="s">
        <v>5898</v>
      </c>
    </row>
    <row r="156" spans="1:4" ht="14.55" customHeight="1" x14ac:dyDescent="0.3">
      <c r="A156" s="55" t="s">
        <v>481</v>
      </c>
      <c r="B156" s="53">
        <v>1929</v>
      </c>
      <c r="C156" s="53">
        <v>1146</v>
      </c>
      <c r="D156" s="56" t="s">
        <v>482</v>
      </c>
    </row>
    <row r="157" spans="1:4" ht="14.55" customHeight="1" x14ac:dyDescent="0.3">
      <c r="A157" s="55" t="s">
        <v>458</v>
      </c>
      <c r="B157" s="53">
        <v>1856</v>
      </c>
      <c r="C157" s="53">
        <v>1191</v>
      </c>
      <c r="D157" s="56" t="s">
        <v>5919</v>
      </c>
    </row>
    <row r="158" spans="1:4" ht="14.55" customHeight="1" x14ac:dyDescent="0.3">
      <c r="A158" s="55" t="s">
        <v>498</v>
      </c>
      <c r="B158" s="53">
        <v>1837</v>
      </c>
      <c r="C158" s="53">
        <v>1304</v>
      </c>
      <c r="D158" s="56" t="s">
        <v>5942</v>
      </c>
    </row>
    <row r="159" spans="1:4" ht="14.55" customHeight="1" x14ac:dyDescent="0.3">
      <c r="A159" s="55" t="s">
        <v>566</v>
      </c>
      <c r="B159" s="53">
        <v>1519</v>
      </c>
      <c r="C159" s="53">
        <v>951</v>
      </c>
      <c r="D159" s="56" t="s">
        <v>567</v>
      </c>
    </row>
    <row r="160" spans="1:4" ht="14.55" customHeight="1" x14ac:dyDescent="0.3">
      <c r="A160" s="55" t="s">
        <v>602</v>
      </c>
      <c r="B160" s="53">
        <v>1493</v>
      </c>
      <c r="C160" s="53">
        <v>1102</v>
      </c>
      <c r="D160" s="56" t="s">
        <v>603</v>
      </c>
    </row>
    <row r="161" spans="1:4" ht="14.55" customHeight="1" x14ac:dyDescent="0.3">
      <c r="A161" s="55" t="s">
        <v>580</v>
      </c>
      <c r="B161" s="53">
        <v>1211</v>
      </c>
      <c r="C161" s="53">
        <v>938</v>
      </c>
      <c r="D161" s="56" t="s">
        <v>5998</v>
      </c>
    </row>
  </sheetData>
  <sortState ref="A2:D160">
    <sortCondition descending="1" ref="B2:B160"/>
  </sortState>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sqref="A1:E1"/>
    </sheetView>
  </sheetViews>
  <sheetFormatPr defaultRowHeight="14.4" x14ac:dyDescent="0.3"/>
  <cols>
    <col min="1" max="16384" width="8.88671875" style="57"/>
  </cols>
  <sheetData>
    <row r="1" spans="1:8" x14ac:dyDescent="0.3">
      <c r="A1" s="103" t="s">
        <v>103</v>
      </c>
      <c r="B1" s="103"/>
      <c r="C1" s="103"/>
      <c r="D1" s="103"/>
      <c r="E1" s="103"/>
    </row>
    <row r="2" spans="1:8" x14ac:dyDescent="0.3">
      <c r="A2" s="57" t="s">
        <v>0</v>
      </c>
      <c r="B2" s="57" t="s">
        <v>0</v>
      </c>
      <c r="C2" s="104" t="s">
        <v>3997</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505</v>
      </c>
      <c r="B4" s="58">
        <v>24021</v>
      </c>
      <c r="C4" s="58" t="s">
        <v>3998</v>
      </c>
      <c r="D4" s="58" t="s">
        <v>1096</v>
      </c>
      <c r="E4" s="58" t="s">
        <v>3999</v>
      </c>
      <c r="F4" s="58" t="s">
        <v>647</v>
      </c>
      <c r="G4" s="58">
        <v>10257</v>
      </c>
      <c r="H4" s="58">
        <v>10257</v>
      </c>
    </row>
    <row r="5" spans="1:8" x14ac:dyDescent="0.3">
      <c r="A5" s="57" t="s">
        <v>606</v>
      </c>
      <c r="B5" s="58">
        <v>14023</v>
      </c>
      <c r="C5" s="58" t="s">
        <v>4000</v>
      </c>
      <c r="D5" s="58" t="s">
        <v>2356</v>
      </c>
      <c r="E5" s="58" t="s">
        <v>4001</v>
      </c>
      <c r="F5" s="58" t="s">
        <v>667</v>
      </c>
      <c r="G5" s="58">
        <v>7174</v>
      </c>
      <c r="H5" s="58">
        <v>7174</v>
      </c>
    </row>
    <row r="6" spans="1:8" x14ac:dyDescent="0.3">
      <c r="A6" s="57" t="s">
        <v>614</v>
      </c>
      <c r="B6" s="58">
        <v>38044</v>
      </c>
      <c r="C6" s="58">
        <v>6584</v>
      </c>
      <c r="D6" s="58">
        <v>839</v>
      </c>
      <c r="E6" s="58">
        <v>10003</v>
      </c>
      <c r="F6" s="58">
        <v>5</v>
      </c>
      <c r="G6" s="58">
        <v>17431</v>
      </c>
      <c r="H6" s="58">
        <v>17431</v>
      </c>
    </row>
  </sheetData>
  <mergeCells count="2">
    <mergeCell ref="A1:E1"/>
    <mergeCell ref="C2:G2"/>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
  <sheetViews>
    <sheetView workbookViewId="0">
      <selection sqref="A1:E1"/>
    </sheetView>
  </sheetViews>
  <sheetFormatPr defaultRowHeight="14.4" x14ac:dyDescent="0.3"/>
  <cols>
    <col min="1" max="16384" width="8.88671875" style="57"/>
  </cols>
  <sheetData>
    <row r="1" spans="1:13" x14ac:dyDescent="0.3">
      <c r="A1" s="103" t="s">
        <v>104</v>
      </c>
      <c r="B1" s="103"/>
      <c r="C1" s="103"/>
      <c r="D1" s="103"/>
      <c r="E1" s="103"/>
    </row>
    <row r="2" spans="1:13" x14ac:dyDescent="0.3">
      <c r="A2" s="57" t="s">
        <v>0</v>
      </c>
      <c r="B2" s="57" t="s">
        <v>0</v>
      </c>
      <c r="C2" s="104" t="s">
        <v>4002</v>
      </c>
      <c r="D2" s="104"/>
      <c r="E2" s="104"/>
      <c r="F2" s="104"/>
      <c r="G2" s="104"/>
      <c r="H2" s="104" t="s">
        <v>4003</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500</v>
      </c>
      <c r="B4" s="58">
        <v>9895</v>
      </c>
      <c r="C4" s="58" t="s">
        <v>4004</v>
      </c>
      <c r="D4" s="58" t="s">
        <v>872</v>
      </c>
      <c r="E4" s="58" t="s">
        <v>3732</v>
      </c>
      <c r="F4" s="58" t="s">
        <v>633</v>
      </c>
      <c r="G4" s="58">
        <v>2503</v>
      </c>
      <c r="H4" s="58" t="s">
        <v>706</v>
      </c>
      <c r="I4" s="58" t="s">
        <v>985</v>
      </c>
      <c r="J4" s="58" t="s">
        <v>989</v>
      </c>
      <c r="K4" s="58" t="s">
        <v>628</v>
      </c>
      <c r="L4" s="58">
        <v>382</v>
      </c>
      <c r="M4" s="58">
        <v>2885</v>
      </c>
    </row>
    <row r="5" spans="1:13" x14ac:dyDescent="0.3">
      <c r="A5" s="57" t="s">
        <v>550</v>
      </c>
      <c r="B5" s="58">
        <v>9939</v>
      </c>
      <c r="C5" s="58" t="s">
        <v>1838</v>
      </c>
      <c r="D5" s="58" t="s">
        <v>681</v>
      </c>
      <c r="E5" s="58" t="s">
        <v>4005</v>
      </c>
      <c r="F5" s="58" t="s">
        <v>628</v>
      </c>
      <c r="G5" s="58">
        <v>3927</v>
      </c>
      <c r="H5" s="58" t="s">
        <v>689</v>
      </c>
      <c r="I5" s="58" t="s">
        <v>1077</v>
      </c>
      <c r="J5" s="58" t="s">
        <v>1676</v>
      </c>
      <c r="K5" s="58" t="s">
        <v>628</v>
      </c>
      <c r="L5" s="58">
        <v>746</v>
      </c>
      <c r="M5" s="58">
        <v>4673</v>
      </c>
    </row>
    <row r="6" spans="1:13" x14ac:dyDescent="0.3">
      <c r="A6" s="57" t="s">
        <v>558</v>
      </c>
      <c r="B6" s="58">
        <v>21151</v>
      </c>
      <c r="C6" s="58" t="s">
        <v>4006</v>
      </c>
      <c r="D6" s="58" t="s">
        <v>761</v>
      </c>
      <c r="E6" s="58" t="s">
        <v>4007</v>
      </c>
      <c r="F6" s="58" t="s">
        <v>628</v>
      </c>
      <c r="G6" s="58">
        <v>11382</v>
      </c>
      <c r="H6" s="58" t="s">
        <v>2325</v>
      </c>
      <c r="I6" s="58" t="s">
        <v>1077</v>
      </c>
      <c r="J6" s="58" t="s">
        <v>1622</v>
      </c>
      <c r="K6" s="58" t="s">
        <v>628</v>
      </c>
      <c r="L6" s="58">
        <v>1784</v>
      </c>
      <c r="M6" s="58">
        <v>13166</v>
      </c>
    </row>
    <row r="7" spans="1:13" x14ac:dyDescent="0.3">
      <c r="A7" s="57" t="s">
        <v>614</v>
      </c>
      <c r="B7" s="58">
        <v>40985</v>
      </c>
      <c r="C7" s="58">
        <v>8637</v>
      </c>
      <c r="D7" s="58">
        <v>303</v>
      </c>
      <c r="E7" s="58">
        <v>8869</v>
      </c>
      <c r="F7" s="58">
        <v>3</v>
      </c>
      <c r="G7" s="58">
        <v>17812</v>
      </c>
      <c r="H7" s="58">
        <v>1347</v>
      </c>
      <c r="I7" s="58">
        <v>121</v>
      </c>
      <c r="J7" s="58">
        <v>1444</v>
      </c>
      <c r="K7" s="58">
        <v>0</v>
      </c>
      <c r="L7" s="58">
        <v>2912</v>
      </c>
      <c r="M7" s="58">
        <v>20724</v>
      </c>
    </row>
  </sheetData>
  <mergeCells count="3">
    <mergeCell ref="A1:E1"/>
    <mergeCell ref="C2:G2"/>
    <mergeCell ref="H2:L2"/>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sqref="A1:E1"/>
    </sheetView>
  </sheetViews>
  <sheetFormatPr defaultRowHeight="14.4" x14ac:dyDescent="0.3"/>
  <cols>
    <col min="1" max="16384" width="8.88671875" style="57"/>
  </cols>
  <sheetData>
    <row r="1" spans="1:8" x14ac:dyDescent="0.3">
      <c r="A1" s="103" t="s">
        <v>105</v>
      </c>
      <c r="B1" s="103"/>
      <c r="C1" s="103"/>
      <c r="D1" s="103"/>
      <c r="E1" s="103"/>
    </row>
    <row r="2" spans="1:8" x14ac:dyDescent="0.3">
      <c r="A2" s="57" t="s">
        <v>0</v>
      </c>
      <c r="B2" s="57" t="s">
        <v>0</v>
      </c>
      <c r="C2" s="104" t="s">
        <v>4008</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454</v>
      </c>
      <c r="B4" s="58">
        <v>11099</v>
      </c>
      <c r="C4" s="58" t="s">
        <v>4009</v>
      </c>
      <c r="D4" s="58" t="s">
        <v>630</v>
      </c>
      <c r="E4" s="58" t="s">
        <v>4010</v>
      </c>
      <c r="F4" s="58" t="s">
        <v>634</v>
      </c>
      <c r="G4" s="58">
        <v>6422</v>
      </c>
      <c r="H4" s="58">
        <v>6422</v>
      </c>
    </row>
    <row r="5" spans="1:8" x14ac:dyDescent="0.3">
      <c r="A5" s="57" t="s">
        <v>491</v>
      </c>
      <c r="B5" s="58">
        <v>19504</v>
      </c>
      <c r="C5" s="58" t="s">
        <v>4011</v>
      </c>
      <c r="D5" s="58" t="s">
        <v>1168</v>
      </c>
      <c r="E5" s="58" t="s">
        <v>2459</v>
      </c>
      <c r="F5" s="58" t="s">
        <v>783</v>
      </c>
      <c r="G5" s="58">
        <v>7584</v>
      </c>
      <c r="H5" s="58">
        <v>7584</v>
      </c>
    </row>
    <row r="6" spans="1:8" x14ac:dyDescent="0.3">
      <c r="A6" s="57" t="s">
        <v>614</v>
      </c>
      <c r="B6" s="58">
        <v>30603</v>
      </c>
      <c r="C6" s="58">
        <v>7737</v>
      </c>
      <c r="D6" s="58">
        <v>355</v>
      </c>
      <c r="E6" s="58">
        <v>5881</v>
      </c>
      <c r="F6" s="58">
        <v>33</v>
      </c>
      <c r="G6" s="58">
        <v>14006</v>
      </c>
      <c r="H6" s="58">
        <v>14006</v>
      </c>
    </row>
  </sheetData>
  <mergeCells count="2">
    <mergeCell ref="A1:E1"/>
    <mergeCell ref="C2:G2"/>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selection sqref="A1:E1"/>
    </sheetView>
  </sheetViews>
  <sheetFormatPr defaultRowHeight="14.4" x14ac:dyDescent="0.3"/>
  <cols>
    <col min="1" max="16384" width="8.88671875" style="57"/>
  </cols>
  <sheetData>
    <row r="1" spans="1:13" x14ac:dyDescent="0.3">
      <c r="A1" s="103" t="s">
        <v>106</v>
      </c>
      <c r="B1" s="103"/>
      <c r="C1" s="103"/>
      <c r="D1" s="103"/>
      <c r="E1" s="103"/>
    </row>
    <row r="2" spans="1:13" x14ac:dyDescent="0.3">
      <c r="A2" s="57" t="s">
        <v>0</v>
      </c>
      <c r="B2" s="57" t="s">
        <v>0</v>
      </c>
      <c r="C2" s="104" t="s">
        <v>4012</v>
      </c>
      <c r="D2" s="104"/>
      <c r="E2" s="104"/>
      <c r="F2" s="104"/>
      <c r="G2" s="104"/>
      <c r="H2" s="104" t="s">
        <v>4013</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491</v>
      </c>
      <c r="B4" s="58">
        <v>31227</v>
      </c>
      <c r="C4" s="58" t="s">
        <v>4014</v>
      </c>
      <c r="D4" s="58" t="s">
        <v>1561</v>
      </c>
      <c r="E4" s="58" t="s">
        <v>4015</v>
      </c>
      <c r="F4" s="58" t="s">
        <v>783</v>
      </c>
      <c r="G4" s="58">
        <v>10329</v>
      </c>
      <c r="H4" s="58" t="s">
        <v>4016</v>
      </c>
      <c r="I4" s="58" t="s">
        <v>2274</v>
      </c>
      <c r="J4" s="58" t="s">
        <v>4017</v>
      </c>
      <c r="K4" s="58" t="s">
        <v>707</v>
      </c>
      <c r="L4" s="58">
        <v>5190</v>
      </c>
      <c r="M4" s="58">
        <v>15519</v>
      </c>
    </row>
    <row r="5" spans="1:13" x14ac:dyDescent="0.3">
      <c r="A5" s="57" t="s">
        <v>614</v>
      </c>
      <c r="B5" s="58">
        <v>31227</v>
      </c>
      <c r="C5" s="58">
        <v>4830</v>
      </c>
      <c r="D5" s="58">
        <v>389</v>
      </c>
      <c r="E5" s="58">
        <v>5083</v>
      </c>
      <c r="F5" s="58">
        <v>27</v>
      </c>
      <c r="G5" s="58">
        <v>10329</v>
      </c>
      <c r="H5" s="58">
        <v>2371</v>
      </c>
      <c r="I5" s="58">
        <v>418</v>
      </c>
      <c r="J5" s="58">
        <v>2379</v>
      </c>
      <c r="K5" s="58">
        <v>22</v>
      </c>
      <c r="L5" s="58">
        <v>5190</v>
      </c>
      <c r="M5" s="58">
        <v>15519</v>
      </c>
    </row>
  </sheetData>
  <mergeCells count="3">
    <mergeCell ref="A1:E1"/>
    <mergeCell ref="C2:G2"/>
    <mergeCell ref="H2:L2"/>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sqref="A1:E1"/>
    </sheetView>
  </sheetViews>
  <sheetFormatPr defaultRowHeight="14.4" x14ac:dyDescent="0.3"/>
  <cols>
    <col min="1" max="16384" width="8.88671875" style="57"/>
  </cols>
  <sheetData>
    <row r="1" spans="1:8" x14ac:dyDescent="0.3">
      <c r="A1" s="103" t="s">
        <v>107</v>
      </c>
      <c r="B1" s="103"/>
      <c r="C1" s="103"/>
      <c r="D1" s="103"/>
      <c r="E1" s="103"/>
    </row>
    <row r="2" spans="1:8" x14ac:dyDescent="0.3">
      <c r="A2" s="57" t="s">
        <v>0</v>
      </c>
      <c r="B2" s="57" t="s">
        <v>0</v>
      </c>
      <c r="C2" s="104" t="s">
        <v>4018</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432</v>
      </c>
      <c r="B4" s="58">
        <v>38454</v>
      </c>
      <c r="C4" s="58" t="s">
        <v>4019</v>
      </c>
      <c r="D4" s="58" t="s">
        <v>781</v>
      </c>
      <c r="E4" s="58" t="s">
        <v>4020</v>
      </c>
      <c r="F4" s="58" t="s">
        <v>660</v>
      </c>
      <c r="G4" s="58">
        <v>16190</v>
      </c>
      <c r="H4" s="58">
        <v>16190</v>
      </c>
    </row>
    <row r="5" spans="1:8" x14ac:dyDescent="0.3">
      <c r="A5" s="57" t="s">
        <v>614</v>
      </c>
      <c r="B5" s="58">
        <v>38454</v>
      </c>
      <c r="C5" s="58">
        <v>7895</v>
      </c>
      <c r="D5" s="58">
        <v>670</v>
      </c>
      <c r="E5" s="58">
        <v>7616</v>
      </c>
      <c r="F5" s="58">
        <v>9</v>
      </c>
      <c r="G5" s="58">
        <v>16190</v>
      </c>
      <c r="H5" s="58">
        <v>16190</v>
      </c>
    </row>
  </sheetData>
  <mergeCells count="2">
    <mergeCell ref="A1:E1"/>
    <mergeCell ref="C2:G2"/>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election sqref="A1:E1"/>
    </sheetView>
  </sheetViews>
  <sheetFormatPr defaultRowHeight="14.4" x14ac:dyDescent="0.3"/>
  <cols>
    <col min="1" max="16384" width="8.88671875" style="57"/>
  </cols>
  <sheetData>
    <row r="1" spans="1:8" x14ac:dyDescent="0.3">
      <c r="A1" s="103" t="s">
        <v>108</v>
      </c>
      <c r="B1" s="103"/>
      <c r="C1" s="103"/>
      <c r="D1" s="103"/>
      <c r="E1" s="103"/>
    </row>
    <row r="2" spans="1:8" x14ac:dyDescent="0.3">
      <c r="A2" s="57" t="s">
        <v>0</v>
      </c>
      <c r="B2" s="57" t="s">
        <v>0</v>
      </c>
      <c r="C2" s="104" t="s">
        <v>4021</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432</v>
      </c>
      <c r="B4" s="58">
        <v>7020</v>
      </c>
      <c r="C4" s="58" t="s">
        <v>1313</v>
      </c>
      <c r="D4" s="58" t="s">
        <v>1054</v>
      </c>
      <c r="E4" s="58" t="s">
        <v>2678</v>
      </c>
      <c r="F4" s="58" t="s">
        <v>633</v>
      </c>
      <c r="G4" s="58">
        <v>2857</v>
      </c>
      <c r="H4" s="58">
        <v>2857</v>
      </c>
    </row>
    <row r="5" spans="1:8" x14ac:dyDescent="0.3">
      <c r="A5" s="57" t="s">
        <v>508</v>
      </c>
      <c r="B5" s="58">
        <v>3197</v>
      </c>
      <c r="C5" s="58" t="s">
        <v>4022</v>
      </c>
      <c r="D5" s="58" t="s">
        <v>644</v>
      </c>
      <c r="E5" s="58" t="s">
        <v>1943</v>
      </c>
      <c r="F5" s="58" t="s">
        <v>628</v>
      </c>
      <c r="G5" s="58">
        <v>1722</v>
      </c>
      <c r="H5" s="58">
        <v>1722</v>
      </c>
    </row>
    <row r="6" spans="1:8" x14ac:dyDescent="0.3">
      <c r="A6" s="57" t="s">
        <v>562</v>
      </c>
      <c r="B6" s="58">
        <v>20970</v>
      </c>
      <c r="C6" s="58" t="s">
        <v>4023</v>
      </c>
      <c r="D6" s="58" t="s">
        <v>663</v>
      </c>
      <c r="E6" s="58" t="s">
        <v>4024</v>
      </c>
      <c r="F6" s="58" t="s">
        <v>647</v>
      </c>
      <c r="G6" s="58">
        <v>11187</v>
      </c>
      <c r="H6" s="58">
        <v>11187</v>
      </c>
    </row>
    <row r="7" spans="1:8" x14ac:dyDescent="0.3">
      <c r="A7" s="57" t="s">
        <v>614</v>
      </c>
      <c r="B7" s="58">
        <v>31187</v>
      </c>
      <c r="C7" s="58">
        <v>7192</v>
      </c>
      <c r="D7" s="58">
        <v>463</v>
      </c>
      <c r="E7" s="58">
        <v>8107</v>
      </c>
      <c r="F7" s="58">
        <v>4</v>
      </c>
      <c r="G7" s="58">
        <v>15766</v>
      </c>
      <c r="H7" s="58">
        <v>15766</v>
      </c>
    </row>
  </sheetData>
  <mergeCells count="2">
    <mergeCell ref="A1:E1"/>
    <mergeCell ref="C2:G2"/>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selection sqref="A1:E1"/>
    </sheetView>
  </sheetViews>
  <sheetFormatPr defaultRowHeight="14.4" x14ac:dyDescent="0.3"/>
  <cols>
    <col min="1" max="16384" width="8.88671875" style="57"/>
  </cols>
  <sheetData>
    <row r="1" spans="1:13" x14ac:dyDescent="0.3">
      <c r="A1" s="103" t="s">
        <v>109</v>
      </c>
      <c r="B1" s="103"/>
      <c r="C1" s="103"/>
      <c r="D1" s="103"/>
      <c r="E1" s="103"/>
    </row>
    <row r="2" spans="1:13" x14ac:dyDescent="0.3">
      <c r="A2" s="57" t="s">
        <v>0</v>
      </c>
      <c r="B2" s="57" t="s">
        <v>0</v>
      </c>
      <c r="C2" s="104" t="s">
        <v>4025</v>
      </c>
      <c r="D2" s="104"/>
      <c r="E2" s="104"/>
      <c r="F2" s="104"/>
      <c r="G2" s="104"/>
      <c r="H2" s="104" t="s">
        <v>4026</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556</v>
      </c>
      <c r="B4" s="58">
        <v>51840</v>
      </c>
      <c r="C4" s="58" t="s">
        <v>4027</v>
      </c>
      <c r="D4" s="58" t="s">
        <v>1026</v>
      </c>
      <c r="E4" s="58" t="s">
        <v>4028</v>
      </c>
      <c r="F4" s="58" t="s">
        <v>632</v>
      </c>
      <c r="G4" s="58">
        <v>17006</v>
      </c>
      <c r="H4" s="58" t="s">
        <v>2994</v>
      </c>
      <c r="I4" s="58" t="s">
        <v>2513</v>
      </c>
      <c r="J4" s="58" t="s">
        <v>4029</v>
      </c>
      <c r="K4" s="58" t="s">
        <v>660</v>
      </c>
      <c r="L4" s="58">
        <v>6225</v>
      </c>
      <c r="M4" s="58">
        <v>23231</v>
      </c>
    </row>
    <row r="5" spans="1:13" x14ac:dyDescent="0.3">
      <c r="A5" s="57" t="s">
        <v>614</v>
      </c>
      <c r="B5" s="58">
        <v>51840</v>
      </c>
      <c r="C5" s="58">
        <v>7163</v>
      </c>
      <c r="D5" s="58">
        <v>761</v>
      </c>
      <c r="E5" s="58">
        <v>9068</v>
      </c>
      <c r="F5" s="58">
        <v>14</v>
      </c>
      <c r="G5" s="58">
        <v>17006</v>
      </c>
      <c r="H5" s="58">
        <v>2584</v>
      </c>
      <c r="I5" s="58">
        <v>432</v>
      </c>
      <c r="J5" s="58">
        <v>3200</v>
      </c>
      <c r="K5" s="58">
        <v>9</v>
      </c>
      <c r="L5" s="58">
        <v>6225</v>
      </c>
      <c r="M5" s="58">
        <v>23231</v>
      </c>
    </row>
  </sheetData>
  <mergeCells count="3">
    <mergeCell ref="A1:E1"/>
    <mergeCell ref="C2:G2"/>
    <mergeCell ref="H2:L2"/>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workbookViewId="0">
      <selection sqref="A1:E1"/>
    </sheetView>
  </sheetViews>
  <sheetFormatPr defaultRowHeight="14.4" x14ac:dyDescent="0.3"/>
  <cols>
    <col min="1" max="16384" width="8.88671875" style="57"/>
  </cols>
  <sheetData>
    <row r="1" spans="1:13" x14ac:dyDescent="0.3">
      <c r="A1" s="103" t="s">
        <v>110</v>
      </c>
      <c r="B1" s="103"/>
      <c r="C1" s="103"/>
      <c r="D1" s="103"/>
      <c r="E1" s="103"/>
    </row>
    <row r="2" spans="1:13" x14ac:dyDescent="0.3">
      <c r="A2" s="57" t="s">
        <v>0</v>
      </c>
      <c r="B2" s="57" t="s">
        <v>0</v>
      </c>
      <c r="C2" s="104" t="s">
        <v>4030</v>
      </c>
      <c r="D2" s="104"/>
      <c r="E2" s="104"/>
      <c r="F2" s="104"/>
      <c r="G2" s="104"/>
      <c r="H2" s="104" t="s">
        <v>4031</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448</v>
      </c>
      <c r="B4" s="58">
        <v>23992</v>
      </c>
      <c r="C4" s="58" t="s">
        <v>857</v>
      </c>
      <c r="D4" s="58" t="s">
        <v>1672</v>
      </c>
      <c r="E4" s="58" t="s">
        <v>3515</v>
      </c>
      <c r="F4" s="58" t="s">
        <v>633</v>
      </c>
      <c r="G4" s="58">
        <v>6100</v>
      </c>
      <c r="H4" s="58" t="s">
        <v>2532</v>
      </c>
      <c r="I4" s="58" t="s">
        <v>734</v>
      </c>
      <c r="J4" s="58" t="s">
        <v>4032</v>
      </c>
      <c r="K4" s="58" t="s">
        <v>667</v>
      </c>
      <c r="L4" s="58">
        <v>3622</v>
      </c>
      <c r="M4" s="58">
        <v>9722</v>
      </c>
    </row>
    <row r="5" spans="1:13" x14ac:dyDescent="0.3">
      <c r="A5" s="57" t="s">
        <v>508</v>
      </c>
      <c r="B5" s="58">
        <v>15569</v>
      </c>
      <c r="C5" s="58" t="s">
        <v>2518</v>
      </c>
      <c r="D5" s="58" t="s">
        <v>795</v>
      </c>
      <c r="E5" s="58" t="s">
        <v>4033</v>
      </c>
      <c r="F5" s="58" t="s">
        <v>628</v>
      </c>
      <c r="G5" s="58">
        <v>7466</v>
      </c>
      <c r="H5" s="58" t="s">
        <v>939</v>
      </c>
      <c r="I5" s="58" t="s">
        <v>1180</v>
      </c>
      <c r="J5" s="58" t="s">
        <v>913</v>
      </c>
      <c r="K5" s="58" t="s">
        <v>628</v>
      </c>
      <c r="L5" s="58">
        <v>1092</v>
      </c>
      <c r="M5" s="58">
        <v>8558</v>
      </c>
    </row>
    <row r="6" spans="1:13" x14ac:dyDescent="0.3">
      <c r="A6" s="57" t="s">
        <v>614</v>
      </c>
      <c r="B6" s="58">
        <v>39561</v>
      </c>
      <c r="C6" s="58">
        <v>6888</v>
      </c>
      <c r="D6" s="58">
        <v>374</v>
      </c>
      <c r="E6" s="58">
        <v>6301</v>
      </c>
      <c r="F6" s="58">
        <v>3</v>
      </c>
      <c r="G6" s="58">
        <v>13566</v>
      </c>
      <c r="H6" s="58">
        <v>1965</v>
      </c>
      <c r="I6" s="58">
        <v>298</v>
      </c>
      <c r="J6" s="58">
        <v>2447</v>
      </c>
      <c r="K6" s="58">
        <v>4</v>
      </c>
      <c r="L6" s="58">
        <v>4714</v>
      </c>
      <c r="M6" s="58">
        <v>18280</v>
      </c>
    </row>
  </sheetData>
  <mergeCells count="3">
    <mergeCell ref="A1:E1"/>
    <mergeCell ref="C2:G2"/>
    <mergeCell ref="H2:L2"/>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selection sqref="A1:E1"/>
    </sheetView>
  </sheetViews>
  <sheetFormatPr defaultRowHeight="14.4" x14ac:dyDescent="0.3"/>
  <cols>
    <col min="1" max="16384" width="8.88671875" style="57"/>
  </cols>
  <sheetData>
    <row r="1" spans="1:13" x14ac:dyDescent="0.3">
      <c r="A1" s="103" t="s">
        <v>111</v>
      </c>
      <c r="B1" s="103"/>
      <c r="C1" s="103"/>
      <c r="D1" s="103"/>
      <c r="E1" s="103"/>
    </row>
    <row r="2" spans="1:13" x14ac:dyDescent="0.3">
      <c r="A2" s="57" t="s">
        <v>0</v>
      </c>
      <c r="B2" s="57" t="s">
        <v>0</v>
      </c>
      <c r="C2" s="104" t="s">
        <v>4034</v>
      </c>
      <c r="D2" s="104"/>
      <c r="E2" s="104"/>
      <c r="F2" s="104"/>
      <c r="G2" s="104"/>
      <c r="H2" s="104" t="s">
        <v>4035</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556</v>
      </c>
      <c r="B4" s="58">
        <v>52475</v>
      </c>
      <c r="C4" s="58" t="s">
        <v>4036</v>
      </c>
      <c r="D4" s="58" t="s">
        <v>1816</v>
      </c>
      <c r="E4" s="58" t="s">
        <v>4037</v>
      </c>
      <c r="F4" s="58" t="s">
        <v>766</v>
      </c>
      <c r="G4" s="58">
        <v>14394</v>
      </c>
      <c r="H4" s="58" t="s">
        <v>4038</v>
      </c>
      <c r="I4" s="58" t="s">
        <v>1573</v>
      </c>
      <c r="J4" s="58" t="s">
        <v>1983</v>
      </c>
      <c r="K4" s="58" t="s">
        <v>708</v>
      </c>
      <c r="L4" s="58">
        <v>8592</v>
      </c>
      <c r="M4" s="58">
        <v>22986</v>
      </c>
    </row>
    <row r="5" spans="1:13" x14ac:dyDescent="0.3">
      <c r="A5" s="57" t="s">
        <v>614</v>
      </c>
      <c r="B5" s="58">
        <v>52475</v>
      </c>
      <c r="C5" s="58">
        <v>5627</v>
      </c>
      <c r="D5" s="58">
        <v>738</v>
      </c>
      <c r="E5" s="58">
        <v>8021</v>
      </c>
      <c r="F5" s="58">
        <v>8</v>
      </c>
      <c r="G5" s="58">
        <v>14394</v>
      </c>
      <c r="H5" s="58">
        <v>3350</v>
      </c>
      <c r="I5" s="58">
        <v>620</v>
      </c>
      <c r="J5" s="58">
        <v>4612</v>
      </c>
      <c r="K5" s="58">
        <v>10</v>
      </c>
      <c r="L5" s="58">
        <v>8592</v>
      </c>
      <c r="M5" s="58">
        <v>22986</v>
      </c>
    </row>
  </sheetData>
  <mergeCells count="3">
    <mergeCell ref="A1:E1"/>
    <mergeCell ref="C2:G2"/>
    <mergeCell ref="H2:L2"/>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selection sqref="A1:E1"/>
    </sheetView>
  </sheetViews>
  <sheetFormatPr defaultRowHeight="14.4" x14ac:dyDescent="0.3"/>
  <cols>
    <col min="1" max="16384" width="8.88671875" style="57"/>
  </cols>
  <sheetData>
    <row r="1" spans="1:13" x14ac:dyDescent="0.3">
      <c r="A1" s="103" t="s">
        <v>112</v>
      </c>
      <c r="B1" s="103"/>
      <c r="C1" s="103"/>
      <c r="D1" s="103"/>
      <c r="E1" s="103"/>
    </row>
    <row r="2" spans="1:13" x14ac:dyDescent="0.3">
      <c r="A2" s="57" t="s">
        <v>0</v>
      </c>
      <c r="B2" s="57" t="s">
        <v>0</v>
      </c>
      <c r="C2" s="104" t="s">
        <v>4039</v>
      </c>
      <c r="D2" s="104"/>
      <c r="E2" s="104"/>
      <c r="F2" s="104"/>
      <c r="G2" s="104"/>
      <c r="H2" s="104" t="s">
        <v>4040</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455</v>
      </c>
      <c r="B4" s="58">
        <v>44237</v>
      </c>
      <c r="C4" s="58" t="s">
        <v>4041</v>
      </c>
      <c r="D4" s="58" t="s">
        <v>1200</v>
      </c>
      <c r="E4" s="58" t="s">
        <v>4042</v>
      </c>
      <c r="F4" s="58" t="s">
        <v>632</v>
      </c>
      <c r="G4" s="58">
        <v>17918</v>
      </c>
      <c r="H4" s="58" t="s">
        <v>4043</v>
      </c>
      <c r="I4" s="58" t="s">
        <v>2859</v>
      </c>
      <c r="J4" s="58" t="s">
        <v>4044</v>
      </c>
      <c r="K4" s="58" t="s">
        <v>678</v>
      </c>
      <c r="L4" s="58">
        <v>7712</v>
      </c>
      <c r="M4" s="58">
        <v>25630</v>
      </c>
    </row>
    <row r="5" spans="1:13" x14ac:dyDescent="0.3">
      <c r="A5" s="57" t="s">
        <v>614</v>
      </c>
      <c r="B5" s="58">
        <v>44237</v>
      </c>
      <c r="C5" s="58">
        <v>9209</v>
      </c>
      <c r="D5" s="58">
        <v>751</v>
      </c>
      <c r="E5" s="58">
        <v>7944</v>
      </c>
      <c r="F5" s="58">
        <v>14</v>
      </c>
      <c r="G5" s="58">
        <v>17918</v>
      </c>
      <c r="H5" s="58">
        <v>3690</v>
      </c>
      <c r="I5" s="58">
        <v>548</v>
      </c>
      <c r="J5" s="58">
        <v>3463</v>
      </c>
      <c r="K5" s="58">
        <v>11</v>
      </c>
      <c r="L5" s="58">
        <v>7712</v>
      </c>
      <c r="M5" s="58">
        <v>25630</v>
      </c>
    </row>
  </sheetData>
  <mergeCells count="3">
    <mergeCell ref="A1:E1"/>
    <mergeCell ref="C2:G2"/>
    <mergeCell ref="H2:L2"/>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S163"/>
  <sheetViews>
    <sheetView zoomScale="70" zoomScaleNormal="70" workbookViewId="0">
      <selection activeCell="O25" sqref="O25"/>
    </sheetView>
  </sheetViews>
  <sheetFormatPr defaultRowHeight="14.55" customHeight="1" x14ac:dyDescent="0.3"/>
  <cols>
    <col min="2" max="2" width="13.109375" style="31" bestFit="1" customWidth="1"/>
    <col min="3" max="3" width="11.44140625" style="31" bestFit="1" customWidth="1"/>
    <col min="4" max="4" width="10.44140625" style="31" bestFit="1" customWidth="1"/>
    <col min="5" max="5" width="11.44140625" style="31" bestFit="1" customWidth="1"/>
    <col min="6" max="6" width="9" style="31" bestFit="1" customWidth="1"/>
    <col min="7" max="7" width="13.109375" style="31" bestFit="1" customWidth="1"/>
    <col min="8" max="10" width="11.44140625" style="31" bestFit="1" customWidth="1"/>
    <col min="11" max="11" width="9" style="31" bestFit="1" customWidth="1"/>
    <col min="12" max="12" width="13.109375" style="31" bestFit="1" customWidth="1"/>
    <col min="13" max="13" width="10.44140625" style="31" bestFit="1" customWidth="1"/>
    <col min="14" max="14" width="9.44140625" style="31" bestFit="1" customWidth="1"/>
    <col min="15" max="15" width="10.44140625" style="31" bestFit="1" customWidth="1"/>
    <col min="16" max="16" width="9" style="31" bestFit="1" customWidth="1"/>
    <col min="17" max="17" width="10.44140625" style="31" bestFit="1" customWidth="1"/>
    <col min="18" max="18" width="13.109375" style="31" bestFit="1" customWidth="1"/>
  </cols>
  <sheetData>
    <row r="1" spans="1:19" ht="14.55" customHeight="1" x14ac:dyDescent="0.3">
      <c r="A1" s="90" t="s">
        <v>14</v>
      </c>
      <c r="B1" s="90"/>
      <c r="C1" s="90"/>
      <c r="D1" s="90"/>
      <c r="E1" s="90"/>
    </row>
    <row r="2" spans="1:19" ht="14.55" customHeight="1" x14ac:dyDescent="0.3">
      <c r="A2" t="s">
        <v>0</v>
      </c>
      <c r="B2" s="31" t="s">
        <v>0</v>
      </c>
      <c r="C2" s="91" t="s">
        <v>616</v>
      </c>
      <c r="D2" s="91"/>
      <c r="E2" s="91"/>
      <c r="F2" s="91"/>
      <c r="G2" s="91"/>
      <c r="H2" s="91" t="s">
        <v>617</v>
      </c>
      <c r="I2" s="91"/>
      <c r="J2" s="91"/>
      <c r="K2" s="91"/>
      <c r="L2" s="91"/>
      <c r="M2" s="91" t="s">
        <v>618</v>
      </c>
      <c r="N2" s="91"/>
      <c r="O2" s="91"/>
      <c r="P2" s="91"/>
      <c r="Q2" s="91"/>
      <c r="R2" s="31" t="s">
        <v>0</v>
      </c>
    </row>
    <row r="3" spans="1:19" s="25" customFormat="1" ht="14.55" customHeight="1" x14ac:dyDescent="0.3">
      <c r="A3" s="25" t="s">
        <v>614</v>
      </c>
      <c r="B3" s="26">
        <v>6428581</v>
      </c>
      <c r="C3" s="26">
        <v>941129</v>
      </c>
      <c r="D3" s="26">
        <v>83907</v>
      </c>
      <c r="E3" s="26">
        <v>950026</v>
      </c>
      <c r="F3" s="26">
        <v>3346</v>
      </c>
      <c r="G3" s="26">
        <v>1978408</v>
      </c>
      <c r="H3" s="26">
        <v>847296</v>
      </c>
      <c r="I3" s="26">
        <v>137616</v>
      </c>
      <c r="J3" s="26">
        <v>930131</v>
      </c>
      <c r="K3" s="26">
        <v>8642</v>
      </c>
      <c r="L3" s="26">
        <v>1923685</v>
      </c>
      <c r="M3" s="26">
        <v>24698</v>
      </c>
      <c r="N3" s="26">
        <v>2053</v>
      </c>
      <c r="O3" s="26">
        <v>10381</v>
      </c>
      <c r="P3" s="26">
        <v>103</v>
      </c>
      <c r="Q3" s="26">
        <v>37235</v>
      </c>
      <c r="R3" s="26">
        <v>3939328</v>
      </c>
      <c r="S3" s="28">
        <f>L3/R3</f>
        <v>0.4883282123245386</v>
      </c>
    </row>
    <row r="4" spans="1:19" ht="14.55" customHeight="1" x14ac:dyDescent="0.3">
      <c r="A4" t="s">
        <v>421</v>
      </c>
      <c r="B4" s="31" t="s">
        <v>4</v>
      </c>
      <c r="C4" s="31" t="s">
        <v>619</v>
      </c>
      <c r="D4" s="31" t="s">
        <v>620</v>
      </c>
      <c r="E4" s="31" t="s">
        <v>621</v>
      </c>
      <c r="F4" s="31" t="s">
        <v>622</v>
      </c>
      <c r="G4" s="31" t="s">
        <v>623</v>
      </c>
      <c r="H4" s="31" t="s">
        <v>619</v>
      </c>
      <c r="I4" s="31" t="s">
        <v>620</v>
      </c>
      <c r="J4" s="31" t="s">
        <v>621</v>
      </c>
      <c r="K4" s="31" t="s">
        <v>622</v>
      </c>
      <c r="L4" s="31" t="s">
        <v>623</v>
      </c>
      <c r="M4" s="31" t="s">
        <v>619</v>
      </c>
      <c r="N4" s="31" t="s">
        <v>620</v>
      </c>
      <c r="O4" s="31" t="s">
        <v>621</v>
      </c>
      <c r="P4" s="31" t="s">
        <v>622</v>
      </c>
      <c r="Q4" s="31" t="s">
        <v>623</v>
      </c>
      <c r="R4" s="31" t="s">
        <v>624</v>
      </c>
      <c r="S4" t="s">
        <v>625</v>
      </c>
    </row>
    <row r="5" spans="1:19" ht="14.55" customHeight="1" x14ac:dyDescent="0.3">
      <c r="A5" t="s">
        <v>496</v>
      </c>
      <c r="B5" s="29">
        <v>703177</v>
      </c>
      <c r="C5" s="29">
        <v>49326</v>
      </c>
      <c r="D5" s="29">
        <v>4696</v>
      </c>
      <c r="E5" s="29">
        <v>58769</v>
      </c>
      <c r="F5" s="29">
        <v>200</v>
      </c>
      <c r="G5" s="29">
        <v>112991</v>
      </c>
      <c r="H5" s="29">
        <v>127473</v>
      </c>
      <c r="I5" s="29">
        <v>12983</v>
      </c>
      <c r="J5" s="29">
        <v>164363</v>
      </c>
      <c r="K5" s="29">
        <v>1770</v>
      </c>
      <c r="L5" s="29">
        <v>306589</v>
      </c>
      <c r="M5" s="29">
        <v>2643</v>
      </c>
      <c r="N5" s="29">
        <v>163</v>
      </c>
      <c r="O5" s="29">
        <v>1390</v>
      </c>
      <c r="P5" s="29">
        <v>12</v>
      </c>
      <c r="Q5" s="29">
        <v>4208</v>
      </c>
      <c r="R5" s="29">
        <v>423788</v>
      </c>
      <c r="S5" s="4">
        <f t="shared" ref="S5:S36" si="0">L5/R5</f>
        <v>0.72344898864526608</v>
      </c>
    </row>
    <row r="6" spans="1:19" ht="14.55" customHeight="1" x14ac:dyDescent="0.3">
      <c r="A6" t="s">
        <v>504</v>
      </c>
      <c r="B6" s="29">
        <v>525568</v>
      </c>
      <c r="C6" s="29">
        <v>69135</v>
      </c>
      <c r="D6" s="29">
        <v>7725</v>
      </c>
      <c r="E6" s="29">
        <v>55468</v>
      </c>
      <c r="F6" s="29">
        <v>670</v>
      </c>
      <c r="G6" s="29">
        <v>132998</v>
      </c>
      <c r="H6" s="29">
        <v>83386</v>
      </c>
      <c r="I6" s="29">
        <v>12404</v>
      </c>
      <c r="J6" s="29">
        <v>80789</v>
      </c>
      <c r="K6" s="29">
        <v>1518</v>
      </c>
      <c r="L6" s="29">
        <v>178097</v>
      </c>
      <c r="M6" s="29">
        <v>2625</v>
      </c>
      <c r="N6" s="29">
        <v>268</v>
      </c>
      <c r="O6" s="29">
        <v>909</v>
      </c>
      <c r="P6" s="29">
        <v>21</v>
      </c>
      <c r="Q6" s="29">
        <v>3823</v>
      </c>
      <c r="R6" s="29">
        <v>314918</v>
      </c>
      <c r="S6" s="4">
        <f t="shared" si="0"/>
        <v>0.56553452009729521</v>
      </c>
    </row>
    <row r="7" spans="1:19" ht="14.55" customHeight="1" x14ac:dyDescent="0.3">
      <c r="A7" t="s">
        <v>474</v>
      </c>
      <c r="B7" s="29">
        <v>494731</v>
      </c>
      <c r="C7" s="29">
        <v>26461</v>
      </c>
      <c r="D7" s="29">
        <v>2870</v>
      </c>
      <c r="E7" s="29">
        <v>19448</v>
      </c>
      <c r="F7" s="29">
        <v>144</v>
      </c>
      <c r="G7" s="29">
        <v>48923</v>
      </c>
      <c r="H7" s="29">
        <v>112096</v>
      </c>
      <c r="I7" s="29">
        <v>16641</v>
      </c>
      <c r="J7" s="29">
        <v>130688</v>
      </c>
      <c r="K7" s="29">
        <v>1617</v>
      </c>
      <c r="L7" s="29">
        <v>261042</v>
      </c>
      <c r="M7" s="29">
        <v>1925</v>
      </c>
      <c r="N7" s="29">
        <v>161</v>
      </c>
      <c r="O7" s="29">
        <v>678</v>
      </c>
      <c r="P7" s="29">
        <v>12</v>
      </c>
      <c r="Q7" s="29">
        <v>2776</v>
      </c>
      <c r="R7" s="29">
        <v>312741</v>
      </c>
      <c r="S7" s="4">
        <f t="shared" si="0"/>
        <v>0.83469068654253842</v>
      </c>
    </row>
    <row r="8" spans="1:19" ht="14.55" customHeight="1" x14ac:dyDescent="0.3">
      <c r="A8" t="s">
        <v>461</v>
      </c>
      <c r="B8" s="29">
        <v>486696</v>
      </c>
      <c r="C8" s="29">
        <v>84398</v>
      </c>
      <c r="D8" s="29">
        <v>9824</v>
      </c>
      <c r="E8" s="29">
        <v>44272</v>
      </c>
      <c r="F8" s="29">
        <v>358</v>
      </c>
      <c r="G8" s="29">
        <v>138852</v>
      </c>
      <c r="H8" s="29">
        <v>85317</v>
      </c>
      <c r="I8" s="29">
        <v>15780</v>
      </c>
      <c r="J8" s="29">
        <v>66610</v>
      </c>
      <c r="K8" s="29">
        <v>1060</v>
      </c>
      <c r="L8" s="29">
        <v>168767</v>
      </c>
      <c r="M8" s="29">
        <v>3211</v>
      </c>
      <c r="N8" s="29">
        <v>297</v>
      </c>
      <c r="O8" s="29">
        <v>672</v>
      </c>
      <c r="P8" s="29">
        <v>15</v>
      </c>
      <c r="Q8" s="29">
        <v>4195</v>
      </c>
      <c r="R8" s="29">
        <v>311814</v>
      </c>
      <c r="S8" s="4">
        <f t="shared" si="0"/>
        <v>0.54124253561418023</v>
      </c>
    </row>
    <row r="9" spans="1:19" ht="14.55" customHeight="1" x14ac:dyDescent="0.3">
      <c r="A9" t="s">
        <v>452</v>
      </c>
      <c r="B9" s="29">
        <v>188315</v>
      </c>
      <c r="C9" s="29">
        <v>28456</v>
      </c>
      <c r="D9" s="29">
        <v>1602</v>
      </c>
      <c r="E9" s="29">
        <v>11311</v>
      </c>
      <c r="F9" s="29">
        <v>56</v>
      </c>
      <c r="G9" s="29">
        <v>41425</v>
      </c>
      <c r="H9" s="29">
        <v>35520</v>
      </c>
      <c r="I9" s="29">
        <v>4525</v>
      </c>
      <c r="J9" s="29">
        <v>20869</v>
      </c>
      <c r="K9" s="29">
        <v>145</v>
      </c>
      <c r="L9" s="29">
        <v>61059</v>
      </c>
      <c r="M9" s="29">
        <v>847</v>
      </c>
      <c r="N9" s="29">
        <v>50</v>
      </c>
      <c r="O9" s="29">
        <v>158</v>
      </c>
      <c r="P9" s="29">
        <v>4</v>
      </c>
      <c r="Q9" s="29">
        <v>1059</v>
      </c>
      <c r="R9" s="29">
        <v>103543</v>
      </c>
      <c r="S9" s="4">
        <f t="shared" si="0"/>
        <v>0.58969703408245855</v>
      </c>
    </row>
    <row r="10" spans="1:19" ht="14.55" customHeight="1" x14ac:dyDescent="0.3">
      <c r="A10" t="s">
        <v>459</v>
      </c>
      <c r="B10" s="29">
        <v>169574</v>
      </c>
      <c r="C10" s="29">
        <v>4382</v>
      </c>
      <c r="D10" s="29">
        <v>745</v>
      </c>
      <c r="E10" s="29">
        <v>5720</v>
      </c>
      <c r="F10" s="29">
        <v>21</v>
      </c>
      <c r="G10" s="29">
        <v>10868</v>
      </c>
      <c r="H10" s="29">
        <v>33744</v>
      </c>
      <c r="I10" s="29">
        <v>5061</v>
      </c>
      <c r="J10" s="29">
        <v>41817</v>
      </c>
      <c r="K10" s="29">
        <v>349</v>
      </c>
      <c r="L10" s="29">
        <v>80971</v>
      </c>
      <c r="M10" s="29">
        <v>196</v>
      </c>
      <c r="N10" s="29">
        <v>41</v>
      </c>
      <c r="O10" s="29">
        <v>134</v>
      </c>
      <c r="P10" s="29">
        <v>2</v>
      </c>
      <c r="Q10" s="29">
        <v>373</v>
      </c>
      <c r="R10" s="29">
        <v>92212</v>
      </c>
      <c r="S10" s="4">
        <f t="shared" si="0"/>
        <v>0.87809612631761591</v>
      </c>
    </row>
    <row r="11" spans="1:19" ht="14.55" customHeight="1" x14ac:dyDescent="0.3">
      <c r="A11" t="s">
        <v>455</v>
      </c>
      <c r="B11" s="29">
        <v>165612</v>
      </c>
      <c r="C11" s="29">
        <v>37596</v>
      </c>
      <c r="D11" s="29">
        <v>3168</v>
      </c>
      <c r="E11" s="29">
        <v>35858</v>
      </c>
      <c r="F11" s="29">
        <v>78</v>
      </c>
      <c r="G11" s="29">
        <v>76700</v>
      </c>
      <c r="H11" s="29">
        <v>13653</v>
      </c>
      <c r="I11" s="29">
        <v>2074</v>
      </c>
      <c r="J11" s="29">
        <v>12287</v>
      </c>
      <c r="K11" s="29">
        <v>33</v>
      </c>
      <c r="L11" s="29">
        <v>28047</v>
      </c>
      <c r="M11" s="29">
        <v>1173</v>
      </c>
      <c r="N11" s="29">
        <v>70</v>
      </c>
      <c r="O11" s="29">
        <v>420</v>
      </c>
      <c r="P11" s="29">
        <v>1</v>
      </c>
      <c r="Q11" s="29">
        <v>1664</v>
      </c>
      <c r="R11" s="29">
        <v>106411</v>
      </c>
      <c r="S11" s="4">
        <f t="shared" si="0"/>
        <v>0.2635723750364154</v>
      </c>
    </row>
    <row r="12" spans="1:19" ht="14.55" customHeight="1" x14ac:dyDescent="0.3">
      <c r="A12" t="s">
        <v>515</v>
      </c>
      <c r="B12" s="29">
        <v>154376</v>
      </c>
      <c r="C12" s="29">
        <v>15315</v>
      </c>
      <c r="D12" s="29">
        <v>1490</v>
      </c>
      <c r="E12" s="29">
        <v>24505</v>
      </c>
      <c r="F12" s="29">
        <v>54</v>
      </c>
      <c r="G12" s="29">
        <v>41364</v>
      </c>
      <c r="H12" s="29">
        <v>18989</v>
      </c>
      <c r="I12" s="29">
        <v>3469</v>
      </c>
      <c r="J12" s="29">
        <v>33888</v>
      </c>
      <c r="K12" s="29">
        <v>139</v>
      </c>
      <c r="L12" s="29">
        <v>56485</v>
      </c>
      <c r="M12" s="29">
        <v>406</v>
      </c>
      <c r="N12" s="29">
        <v>38</v>
      </c>
      <c r="O12" s="29">
        <v>265</v>
      </c>
      <c r="P12" s="29">
        <v>0</v>
      </c>
      <c r="Q12" s="29">
        <v>709</v>
      </c>
      <c r="R12" s="29">
        <v>98558</v>
      </c>
      <c r="S12" s="4">
        <f t="shared" si="0"/>
        <v>0.57311430832606181</v>
      </c>
    </row>
    <row r="13" spans="1:19" ht="14.55" customHeight="1" x14ac:dyDescent="0.3">
      <c r="A13" t="s">
        <v>493</v>
      </c>
      <c r="B13" s="29">
        <v>143680</v>
      </c>
      <c r="C13" s="29">
        <v>24876</v>
      </c>
      <c r="D13" s="29">
        <v>2420</v>
      </c>
      <c r="E13" s="29">
        <v>38510</v>
      </c>
      <c r="F13" s="29">
        <v>39</v>
      </c>
      <c r="G13" s="29">
        <v>65845</v>
      </c>
      <c r="H13" s="29">
        <v>10564</v>
      </c>
      <c r="I13" s="29">
        <v>1944</v>
      </c>
      <c r="J13" s="29">
        <v>13566</v>
      </c>
      <c r="K13" s="29">
        <v>18</v>
      </c>
      <c r="L13" s="29">
        <v>26092</v>
      </c>
      <c r="M13" s="29">
        <v>812</v>
      </c>
      <c r="N13" s="29">
        <v>64</v>
      </c>
      <c r="O13" s="29">
        <v>483</v>
      </c>
      <c r="P13" s="29">
        <v>2</v>
      </c>
      <c r="Q13" s="29">
        <v>1361</v>
      </c>
      <c r="R13" s="29">
        <v>93298</v>
      </c>
      <c r="S13" s="4">
        <f t="shared" si="0"/>
        <v>0.27966301528435766</v>
      </c>
    </row>
    <row r="14" spans="1:19" ht="14.55" customHeight="1" x14ac:dyDescent="0.3">
      <c r="A14" t="s">
        <v>570</v>
      </c>
      <c r="B14" s="29">
        <v>122747</v>
      </c>
      <c r="C14" s="29">
        <v>13178</v>
      </c>
      <c r="D14" s="29">
        <v>1174</v>
      </c>
      <c r="E14" s="29">
        <v>7706</v>
      </c>
      <c r="F14" s="29">
        <v>18</v>
      </c>
      <c r="G14" s="29">
        <v>22076</v>
      </c>
      <c r="H14" s="29">
        <v>22450</v>
      </c>
      <c r="I14" s="29">
        <v>4074</v>
      </c>
      <c r="J14" s="29">
        <v>20913</v>
      </c>
      <c r="K14" s="29">
        <v>94</v>
      </c>
      <c r="L14" s="29">
        <v>47531</v>
      </c>
      <c r="M14" s="29">
        <v>364</v>
      </c>
      <c r="N14" s="29">
        <v>66</v>
      </c>
      <c r="O14" s="29">
        <v>118</v>
      </c>
      <c r="P14" s="29">
        <v>0</v>
      </c>
      <c r="Q14" s="29">
        <v>548</v>
      </c>
      <c r="R14" s="29">
        <v>70155</v>
      </c>
      <c r="S14" s="4">
        <f t="shared" si="0"/>
        <v>0.67751407597462765</v>
      </c>
    </row>
    <row r="15" spans="1:19" ht="14.55" customHeight="1" x14ac:dyDescent="0.3">
      <c r="A15" t="s">
        <v>506</v>
      </c>
      <c r="B15" s="29">
        <v>114817</v>
      </c>
      <c r="C15" s="29">
        <v>29380</v>
      </c>
      <c r="D15" s="29">
        <v>2056</v>
      </c>
      <c r="E15" s="29">
        <v>17919</v>
      </c>
      <c r="F15" s="29">
        <v>87</v>
      </c>
      <c r="G15" s="29">
        <v>49442</v>
      </c>
      <c r="H15" s="29">
        <v>9477</v>
      </c>
      <c r="I15" s="29">
        <v>1404</v>
      </c>
      <c r="J15" s="29">
        <v>6270</v>
      </c>
      <c r="K15" s="29">
        <v>36</v>
      </c>
      <c r="L15" s="29">
        <v>17187</v>
      </c>
      <c r="M15" s="29">
        <v>584</v>
      </c>
      <c r="N15" s="29">
        <v>33</v>
      </c>
      <c r="O15" s="29">
        <v>159</v>
      </c>
      <c r="P15" s="29">
        <v>1</v>
      </c>
      <c r="Q15" s="29">
        <v>777</v>
      </c>
      <c r="R15" s="29">
        <v>67406</v>
      </c>
      <c r="S15" s="4">
        <f t="shared" si="0"/>
        <v>0.25497730172388217</v>
      </c>
    </row>
    <row r="16" spans="1:19" ht="14.55" customHeight="1" x14ac:dyDescent="0.3">
      <c r="A16" t="s">
        <v>552</v>
      </c>
      <c r="B16" s="29">
        <v>112540</v>
      </c>
      <c r="C16" s="29">
        <v>13781</v>
      </c>
      <c r="D16" s="29">
        <v>1182</v>
      </c>
      <c r="E16" s="29">
        <v>9363</v>
      </c>
      <c r="F16" s="29">
        <v>22</v>
      </c>
      <c r="G16" s="29">
        <v>24348</v>
      </c>
      <c r="H16" s="29">
        <v>16908</v>
      </c>
      <c r="I16" s="29">
        <v>3213</v>
      </c>
      <c r="J16" s="29">
        <v>18232</v>
      </c>
      <c r="K16" s="29">
        <v>109</v>
      </c>
      <c r="L16" s="29">
        <v>38462</v>
      </c>
      <c r="M16" s="29">
        <v>330</v>
      </c>
      <c r="N16" s="29">
        <v>27</v>
      </c>
      <c r="O16" s="29">
        <v>105</v>
      </c>
      <c r="P16" s="29">
        <v>0</v>
      </c>
      <c r="Q16" s="29">
        <v>462</v>
      </c>
      <c r="R16" s="29">
        <v>63272</v>
      </c>
      <c r="S16" s="4">
        <f t="shared" si="0"/>
        <v>0.60788342394740169</v>
      </c>
    </row>
    <row r="17" spans="1:19" ht="14.55" customHeight="1" x14ac:dyDescent="0.3">
      <c r="A17" t="s">
        <v>435</v>
      </c>
      <c r="B17" s="29">
        <v>99934</v>
      </c>
      <c r="C17" s="29">
        <v>14025</v>
      </c>
      <c r="D17" s="29">
        <v>1184</v>
      </c>
      <c r="E17" s="29">
        <v>7971</v>
      </c>
      <c r="F17" s="29">
        <v>45</v>
      </c>
      <c r="G17" s="29">
        <v>23225</v>
      </c>
      <c r="H17" s="29">
        <v>15527</v>
      </c>
      <c r="I17" s="29">
        <v>3241</v>
      </c>
      <c r="J17" s="29">
        <v>18114</v>
      </c>
      <c r="K17" s="29">
        <v>184</v>
      </c>
      <c r="L17" s="29">
        <v>37066</v>
      </c>
      <c r="M17" s="29">
        <v>264</v>
      </c>
      <c r="N17" s="29">
        <v>36</v>
      </c>
      <c r="O17" s="29">
        <v>98</v>
      </c>
      <c r="P17" s="29">
        <v>3</v>
      </c>
      <c r="Q17" s="29">
        <v>401</v>
      </c>
      <c r="R17" s="29">
        <v>60692</v>
      </c>
      <c r="S17" s="4">
        <f t="shared" si="0"/>
        <v>0.61072299479338299</v>
      </c>
    </row>
    <row r="18" spans="1:19" ht="14.55" customHeight="1" x14ac:dyDescent="0.3">
      <c r="A18" t="s">
        <v>556</v>
      </c>
      <c r="B18" s="29">
        <v>98948</v>
      </c>
      <c r="C18" s="29">
        <v>16656</v>
      </c>
      <c r="D18" s="29">
        <v>1870</v>
      </c>
      <c r="E18" s="29">
        <v>22219</v>
      </c>
      <c r="F18" s="29">
        <v>39</v>
      </c>
      <c r="G18" s="29">
        <v>40784</v>
      </c>
      <c r="H18" s="29">
        <v>8088</v>
      </c>
      <c r="I18" s="29">
        <v>1402</v>
      </c>
      <c r="J18" s="29">
        <v>10425</v>
      </c>
      <c r="K18" s="29">
        <v>44</v>
      </c>
      <c r="L18" s="29">
        <v>19959</v>
      </c>
      <c r="M18" s="29">
        <v>329</v>
      </c>
      <c r="N18" s="29">
        <v>35</v>
      </c>
      <c r="O18" s="29">
        <v>198</v>
      </c>
      <c r="P18" s="29">
        <v>0</v>
      </c>
      <c r="Q18" s="29">
        <v>562</v>
      </c>
      <c r="R18" s="29">
        <v>61305</v>
      </c>
      <c r="S18" s="4">
        <f t="shared" si="0"/>
        <v>0.32556887692684122</v>
      </c>
    </row>
    <row r="19" spans="1:19" ht="14.55" customHeight="1" x14ac:dyDescent="0.3">
      <c r="A19" t="s">
        <v>465</v>
      </c>
      <c r="B19" s="29">
        <v>95779</v>
      </c>
      <c r="C19" s="29">
        <v>19711</v>
      </c>
      <c r="D19" s="29">
        <v>1304</v>
      </c>
      <c r="E19" s="29">
        <v>19905</v>
      </c>
      <c r="F19" s="29">
        <v>27</v>
      </c>
      <c r="G19" s="29">
        <v>40947</v>
      </c>
      <c r="H19" s="29">
        <v>8803</v>
      </c>
      <c r="I19" s="29">
        <v>1597</v>
      </c>
      <c r="J19" s="29">
        <v>9607</v>
      </c>
      <c r="K19" s="29">
        <v>16</v>
      </c>
      <c r="L19" s="29">
        <v>20023</v>
      </c>
      <c r="M19" s="29">
        <v>455</v>
      </c>
      <c r="N19" s="29">
        <v>35</v>
      </c>
      <c r="O19" s="29">
        <v>174</v>
      </c>
      <c r="P19" s="29">
        <v>0</v>
      </c>
      <c r="Q19" s="29">
        <v>664</v>
      </c>
      <c r="R19" s="29">
        <v>61634</v>
      </c>
      <c r="S19" s="4">
        <f t="shared" si="0"/>
        <v>0.32486939027160333</v>
      </c>
    </row>
    <row r="20" spans="1:19" ht="14.55" customHeight="1" x14ac:dyDescent="0.3">
      <c r="A20" t="s">
        <v>516</v>
      </c>
      <c r="B20" s="29">
        <v>93924</v>
      </c>
      <c r="C20" s="29">
        <v>12107</v>
      </c>
      <c r="D20" s="29">
        <v>1228</v>
      </c>
      <c r="E20" s="29">
        <v>20943</v>
      </c>
      <c r="F20" s="29">
        <v>36</v>
      </c>
      <c r="G20" s="29">
        <v>34314</v>
      </c>
      <c r="H20" s="29">
        <v>8699</v>
      </c>
      <c r="I20" s="29">
        <v>1931</v>
      </c>
      <c r="J20" s="29">
        <v>13691</v>
      </c>
      <c r="K20" s="29">
        <v>37</v>
      </c>
      <c r="L20" s="29">
        <v>24358</v>
      </c>
      <c r="M20" s="29">
        <v>346</v>
      </c>
      <c r="N20" s="29">
        <v>31</v>
      </c>
      <c r="O20" s="29">
        <v>182</v>
      </c>
      <c r="P20" s="29">
        <v>1</v>
      </c>
      <c r="Q20" s="29">
        <v>560</v>
      </c>
      <c r="R20" s="29">
        <v>59232</v>
      </c>
      <c r="S20" s="4">
        <f t="shared" si="0"/>
        <v>0.41123041599135601</v>
      </c>
    </row>
    <row r="21" spans="1:19" ht="14.55" customHeight="1" x14ac:dyDescent="0.3">
      <c r="A21" t="s">
        <v>468</v>
      </c>
      <c r="B21" s="29">
        <v>91585</v>
      </c>
      <c r="C21" s="29">
        <v>21166</v>
      </c>
      <c r="D21" s="29">
        <v>1501</v>
      </c>
      <c r="E21" s="29">
        <v>17799</v>
      </c>
      <c r="F21" s="29">
        <v>5</v>
      </c>
      <c r="G21" s="29">
        <v>40471</v>
      </c>
      <c r="H21" s="29">
        <v>7949</v>
      </c>
      <c r="I21" s="29">
        <v>1281</v>
      </c>
      <c r="J21" s="29">
        <v>7668</v>
      </c>
      <c r="K21" s="29">
        <v>10</v>
      </c>
      <c r="L21" s="29">
        <v>16908</v>
      </c>
      <c r="M21" s="29">
        <v>488</v>
      </c>
      <c r="N21" s="29">
        <v>30</v>
      </c>
      <c r="O21" s="29">
        <v>174</v>
      </c>
      <c r="P21" s="29">
        <v>0</v>
      </c>
      <c r="Q21" s="29">
        <v>692</v>
      </c>
      <c r="R21" s="29">
        <v>58071</v>
      </c>
      <c r="S21" s="4">
        <f t="shared" si="0"/>
        <v>0.29116082037505814</v>
      </c>
    </row>
    <row r="22" spans="1:19" ht="14.55" customHeight="1" x14ac:dyDescent="0.3">
      <c r="A22" t="s">
        <v>478</v>
      </c>
      <c r="B22" s="29">
        <v>89305</v>
      </c>
      <c r="C22" s="29">
        <v>8633</v>
      </c>
      <c r="D22" s="29">
        <v>978</v>
      </c>
      <c r="E22" s="29">
        <v>12122</v>
      </c>
      <c r="F22" s="29">
        <v>11</v>
      </c>
      <c r="G22" s="29">
        <v>21744</v>
      </c>
      <c r="H22" s="29">
        <v>12827</v>
      </c>
      <c r="I22" s="29">
        <v>2230</v>
      </c>
      <c r="J22" s="29">
        <v>17949</v>
      </c>
      <c r="K22" s="29">
        <v>47</v>
      </c>
      <c r="L22" s="29">
        <v>33053</v>
      </c>
      <c r="M22" s="29">
        <v>285</v>
      </c>
      <c r="N22" s="29">
        <v>25</v>
      </c>
      <c r="O22" s="29">
        <v>148</v>
      </c>
      <c r="P22" s="29">
        <v>0</v>
      </c>
      <c r="Q22" s="29">
        <v>458</v>
      </c>
      <c r="R22" s="29">
        <v>55255</v>
      </c>
      <c r="S22" s="4">
        <f t="shared" si="0"/>
        <v>0.59819020903085696</v>
      </c>
    </row>
    <row r="23" spans="1:19" ht="14.55" customHeight="1" x14ac:dyDescent="0.3">
      <c r="A23" t="s">
        <v>490</v>
      </c>
      <c r="B23" s="29">
        <v>83763</v>
      </c>
      <c r="C23" s="29">
        <v>14144</v>
      </c>
      <c r="D23" s="29">
        <v>1086</v>
      </c>
      <c r="E23" s="29">
        <v>17250</v>
      </c>
      <c r="F23" s="29">
        <v>17</v>
      </c>
      <c r="G23" s="29">
        <v>32497</v>
      </c>
      <c r="H23" s="29">
        <v>9636</v>
      </c>
      <c r="I23" s="29">
        <v>1532</v>
      </c>
      <c r="J23" s="29">
        <v>13609</v>
      </c>
      <c r="K23" s="29">
        <v>19</v>
      </c>
      <c r="L23" s="29">
        <v>24796</v>
      </c>
      <c r="M23" s="29">
        <v>462</v>
      </c>
      <c r="N23" s="29">
        <v>29</v>
      </c>
      <c r="O23" s="29">
        <v>214</v>
      </c>
      <c r="P23" s="29">
        <v>0</v>
      </c>
      <c r="Q23" s="29">
        <v>705</v>
      </c>
      <c r="R23" s="29">
        <v>57998</v>
      </c>
      <c r="S23" s="4">
        <f t="shared" si="0"/>
        <v>0.42753198386151248</v>
      </c>
    </row>
    <row r="24" spans="1:19" ht="14.55" customHeight="1" x14ac:dyDescent="0.3">
      <c r="A24" t="s">
        <v>448</v>
      </c>
      <c r="B24" s="29">
        <v>72908</v>
      </c>
      <c r="C24" s="29">
        <v>14544</v>
      </c>
      <c r="D24" s="29">
        <v>810</v>
      </c>
      <c r="E24" s="29">
        <v>13782</v>
      </c>
      <c r="F24" s="29">
        <v>68</v>
      </c>
      <c r="G24" s="29">
        <v>29204</v>
      </c>
      <c r="H24" s="29">
        <v>5276</v>
      </c>
      <c r="I24" s="29">
        <v>698</v>
      </c>
      <c r="J24" s="29">
        <v>6170</v>
      </c>
      <c r="K24" s="29">
        <v>36</v>
      </c>
      <c r="L24" s="29">
        <v>12180</v>
      </c>
      <c r="M24" s="29">
        <v>301</v>
      </c>
      <c r="N24" s="29">
        <v>10</v>
      </c>
      <c r="O24" s="29">
        <v>148</v>
      </c>
      <c r="P24" s="29">
        <v>0</v>
      </c>
      <c r="Q24" s="29">
        <v>459</v>
      </c>
      <c r="R24" s="29">
        <v>41843</v>
      </c>
      <c r="S24" s="4">
        <f t="shared" si="0"/>
        <v>0.29108811509690991</v>
      </c>
    </row>
    <row r="25" spans="1:19" ht="14.55" customHeight="1" x14ac:dyDescent="0.3">
      <c r="A25" t="s">
        <v>456</v>
      </c>
      <c r="B25" s="29">
        <v>70597</v>
      </c>
      <c r="C25" s="29">
        <v>6627</v>
      </c>
      <c r="D25" s="29">
        <v>912</v>
      </c>
      <c r="E25" s="29">
        <v>4822</v>
      </c>
      <c r="F25" s="29">
        <v>4</v>
      </c>
      <c r="G25" s="29">
        <v>12365</v>
      </c>
      <c r="H25" s="29">
        <v>13301</v>
      </c>
      <c r="I25" s="29">
        <v>2082</v>
      </c>
      <c r="J25" s="29">
        <v>15009</v>
      </c>
      <c r="K25" s="29">
        <v>35</v>
      </c>
      <c r="L25" s="29">
        <v>30427</v>
      </c>
      <c r="M25" s="29">
        <v>354</v>
      </c>
      <c r="N25" s="29">
        <v>28</v>
      </c>
      <c r="O25" s="29">
        <v>126</v>
      </c>
      <c r="P25" s="29">
        <v>2</v>
      </c>
      <c r="Q25" s="29">
        <v>510</v>
      </c>
      <c r="R25" s="29">
        <v>43302</v>
      </c>
      <c r="S25" s="4">
        <f t="shared" si="0"/>
        <v>0.70266962265022403</v>
      </c>
    </row>
    <row r="26" spans="1:19" ht="14.55" customHeight="1" x14ac:dyDescent="0.3">
      <c r="A26" t="s">
        <v>553</v>
      </c>
      <c r="B26" s="29">
        <v>69805</v>
      </c>
      <c r="C26" s="29">
        <v>10760</v>
      </c>
      <c r="D26" s="29">
        <v>742</v>
      </c>
      <c r="E26" s="29">
        <v>7942</v>
      </c>
      <c r="F26" s="29">
        <v>5</v>
      </c>
      <c r="G26" s="29">
        <v>19449</v>
      </c>
      <c r="H26" s="29">
        <v>10195</v>
      </c>
      <c r="I26" s="29">
        <v>1975</v>
      </c>
      <c r="J26" s="29">
        <v>11235</v>
      </c>
      <c r="K26" s="29">
        <v>7</v>
      </c>
      <c r="L26" s="29">
        <v>23412</v>
      </c>
      <c r="M26" s="29">
        <v>203</v>
      </c>
      <c r="N26" s="29">
        <v>18</v>
      </c>
      <c r="O26" s="29">
        <v>59</v>
      </c>
      <c r="P26" s="29">
        <v>0</v>
      </c>
      <c r="Q26" s="29">
        <v>280</v>
      </c>
      <c r="R26" s="29">
        <v>43141</v>
      </c>
      <c r="S26" s="4">
        <f t="shared" si="0"/>
        <v>0.54268561229456902</v>
      </c>
    </row>
    <row r="27" spans="1:19" ht="14.55" customHeight="1" x14ac:dyDescent="0.3">
      <c r="A27" t="s">
        <v>535</v>
      </c>
      <c r="B27" s="29">
        <v>67459</v>
      </c>
      <c r="C27" s="29">
        <v>7058</v>
      </c>
      <c r="D27" s="29">
        <v>625</v>
      </c>
      <c r="E27" s="29">
        <v>12583</v>
      </c>
      <c r="F27" s="29">
        <v>222</v>
      </c>
      <c r="G27" s="29">
        <v>20488</v>
      </c>
      <c r="H27" s="29">
        <v>4899</v>
      </c>
      <c r="I27" s="29">
        <v>1252</v>
      </c>
      <c r="J27" s="29">
        <v>8558</v>
      </c>
      <c r="K27" s="29">
        <v>315</v>
      </c>
      <c r="L27" s="29">
        <v>15024</v>
      </c>
      <c r="M27" s="29">
        <v>127</v>
      </c>
      <c r="N27" s="29">
        <v>13</v>
      </c>
      <c r="O27" s="29">
        <v>97</v>
      </c>
      <c r="P27" s="29">
        <v>4</v>
      </c>
      <c r="Q27" s="29">
        <v>241</v>
      </c>
      <c r="R27" s="29">
        <v>35753</v>
      </c>
      <c r="S27" s="4">
        <f t="shared" si="0"/>
        <v>0.42021648532990241</v>
      </c>
    </row>
    <row r="28" spans="1:19" ht="14.55" customHeight="1" x14ac:dyDescent="0.3">
      <c r="A28" t="s">
        <v>432</v>
      </c>
      <c r="B28" s="29">
        <v>64074</v>
      </c>
      <c r="C28" s="29">
        <v>15129</v>
      </c>
      <c r="D28" s="29">
        <v>971</v>
      </c>
      <c r="E28" s="29">
        <v>12305</v>
      </c>
      <c r="F28" s="29">
        <v>20</v>
      </c>
      <c r="G28" s="29">
        <v>28425</v>
      </c>
      <c r="H28" s="29">
        <v>4160</v>
      </c>
      <c r="I28" s="29">
        <v>586</v>
      </c>
      <c r="J28" s="29">
        <v>3767</v>
      </c>
      <c r="K28" s="29">
        <v>11</v>
      </c>
      <c r="L28" s="29">
        <v>8524</v>
      </c>
      <c r="M28" s="29">
        <v>295</v>
      </c>
      <c r="N28" s="29">
        <v>11</v>
      </c>
      <c r="O28" s="29">
        <v>103</v>
      </c>
      <c r="P28" s="29">
        <v>1</v>
      </c>
      <c r="Q28" s="29">
        <v>410</v>
      </c>
      <c r="R28" s="29">
        <v>37359</v>
      </c>
      <c r="S28" s="4">
        <f t="shared" si="0"/>
        <v>0.22816456543269359</v>
      </c>
    </row>
    <row r="29" spans="1:19" ht="14.55" customHeight="1" x14ac:dyDescent="0.3">
      <c r="A29" t="s">
        <v>597</v>
      </c>
      <c r="B29" s="29">
        <v>61655</v>
      </c>
      <c r="C29" s="29">
        <v>17480</v>
      </c>
      <c r="D29" s="29">
        <v>1086</v>
      </c>
      <c r="E29" s="29">
        <v>11143</v>
      </c>
      <c r="F29" s="29">
        <v>33</v>
      </c>
      <c r="G29" s="29">
        <v>29742</v>
      </c>
      <c r="H29" s="29">
        <v>4816</v>
      </c>
      <c r="I29" s="29">
        <v>675</v>
      </c>
      <c r="J29" s="29">
        <v>3170</v>
      </c>
      <c r="K29" s="29">
        <v>18</v>
      </c>
      <c r="L29" s="29">
        <v>8679</v>
      </c>
      <c r="M29" s="29">
        <v>200</v>
      </c>
      <c r="N29" s="29">
        <v>8</v>
      </c>
      <c r="O29" s="29">
        <v>57</v>
      </c>
      <c r="P29" s="29">
        <v>0</v>
      </c>
      <c r="Q29" s="29">
        <v>265</v>
      </c>
      <c r="R29" s="29">
        <v>38686</v>
      </c>
      <c r="S29" s="4">
        <f t="shared" si="0"/>
        <v>0.22434472418962934</v>
      </c>
    </row>
    <row r="30" spans="1:19" ht="14.55" customHeight="1" x14ac:dyDescent="0.3">
      <c r="A30" t="s">
        <v>571</v>
      </c>
      <c r="B30" s="29">
        <v>58299</v>
      </c>
      <c r="C30" s="29">
        <v>3998</v>
      </c>
      <c r="D30" s="29">
        <v>448</v>
      </c>
      <c r="E30" s="29">
        <v>7247</v>
      </c>
      <c r="F30" s="29">
        <v>10</v>
      </c>
      <c r="G30" s="29">
        <v>11703</v>
      </c>
      <c r="H30" s="29">
        <v>7827</v>
      </c>
      <c r="I30" s="29">
        <v>1399</v>
      </c>
      <c r="J30" s="29">
        <v>15454</v>
      </c>
      <c r="K30" s="29">
        <v>45</v>
      </c>
      <c r="L30" s="29">
        <v>24725</v>
      </c>
      <c r="M30" s="29">
        <v>133</v>
      </c>
      <c r="N30" s="29">
        <v>6</v>
      </c>
      <c r="O30" s="29">
        <v>88</v>
      </c>
      <c r="P30" s="29">
        <v>0</v>
      </c>
      <c r="Q30" s="29">
        <v>227</v>
      </c>
      <c r="R30" s="29">
        <v>36655</v>
      </c>
      <c r="S30" s="4">
        <f t="shared" si="0"/>
        <v>0.67453280589278408</v>
      </c>
    </row>
    <row r="31" spans="1:19" ht="14.55" customHeight="1" x14ac:dyDescent="0.3">
      <c r="A31" t="s">
        <v>477</v>
      </c>
      <c r="B31" s="29">
        <v>57817</v>
      </c>
      <c r="C31" s="29">
        <v>6188</v>
      </c>
      <c r="D31" s="29">
        <v>360</v>
      </c>
      <c r="E31" s="29">
        <v>2773</v>
      </c>
      <c r="F31" s="29">
        <v>9</v>
      </c>
      <c r="G31" s="29">
        <v>9330</v>
      </c>
      <c r="H31" s="29">
        <v>11753</v>
      </c>
      <c r="I31" s="29">
        <v>1574</v>
      </c>
      <c r="J31" s="29">
        <v>8534</v>
      </c>
      <c r="K31" s="29">
        <v>119</v>
      </c>
      <c r="L31" s="29">
        <v>21980</v>
      </c>
      <c r="M31" s="29">
        <v>80</v>
      </c>
      <c r="N31" s="29">
        <v>10</v>
      </c>
      <c r="O31" s="29">
        <v>25</v>
      </c>
      <c r="P31" s="29">
        <v>0</v>
      </c>
      <c r="Q31" s="29">
        <v>115</v>
      </c>
      <c r="R31" s="29">
        <v>31425</v>
      </c>
      <c r="S31" s="4">
        <f t="shared" si="0"/>
        <v>0.69944311853619734</v>
      </c>
    </row>
    <row r="32" spans="1:19" ht="14.55" customHeight="1" x14ac:dyDescent="0.3">
      <c r="A32" t="s">
        <v>499</v>
      </c>
      <c r="B32" s="29">
        <v>54274</v>
      </c>
      <c r="C32" s="29">
        <v>8567</v>
      </c>
      <c r="D32" s="29">
        <v>781</v>
      </c>
      <c r="E32" s="29">
        <v>11309</v>
      </c>
      <c r="F32" s="29">
        <v>86</v>
      </c>
      <c r="G32" s="29">
        <v>20743</v>
      </c>
      <c r="H32" s="29">
        <v>4462</v>
      </c>
      <c r="I32" s="29">
        <v>1016</v>
      </c>
      <c r="J32" s="29">
        <v>6098</v>
      </c>
      <c r="K32" s="29">
        <v>60</v>
      </c>
      <c r="L32" s="29">
        <v>11636</v>
      </c>
      <c r="M32" s="29">
        <v>150</v>
      </c>
      <c r="N32" s="29">
        <v>15</v>
      </c>
      <c r="O32" s="29">
        <v>103</v>
      </c>
      <c r="P32" s="29">
        <v>1</v>
      </c>
      <c r="Q32" s="29">
        <v>269</v>
      </c>
      <c r="R32" s="29">
        <v>32648</v>
      </c>
      <c r="S32" s="4">
        <f t="shared" si="0"/>
        <v>0.35640774320019603</v>
      </c>
    </row>
    <row r="33" spans="1:19" ht="14.55" customHeight="1" x14ac:dyDescent="0.3">
      <c r="A33" t="s">
        <v>491</v>
      </c>
      <c r="B33" s="29">
        <v>52469</v>
      </c>
      <c r="C33" s="29">
        <v>11136</v>
      </c>
      <c r="D33" s="29">
        <v>653</v>
      </c>
      <c r="E33" s="29">
        <v>9701</v>
      </c>
      <c r="F33" s="29">
        <v>79</v>
      </c>
      <c r="G33" s="29">
        <v>21569</v>
      </c>
      <c r="H33" s="29">
        <v>3938</v>
      </c>
      <c r="I33" s="29">
        <v>589</v>
      </c>
      <c r="J33" s="29">
        <v>3886</v>
      </c>
      <c r="K33" s="29">
        <v>32</v>
      </c>
      <c r="L33" s="29">
        <v>8445</v>
      </c>
      <c r="M33" s="29">
        <v>203</v>
      </c>
      <c r="N33" s="29">
        <v>18</v>
      </c>
      <c r="O33" s="29">
        <v>101</v>
      </c>
      <c r="P33" s="29">
        <v>2</v>
      </c>
      <c r="Q33" s="29">
        <v>324</v>
      </c>
      <c r="R33" s="29">
        <v>30338</v>
      </c>
      <c r="S33" s="4">
        <f t="shared" si="0"/>
        <v>0.27836376821148395</v>
      </c>
    </row>
    <row r="34" spans="1:19" ht="14.55" customHeight="1" x14ac:dyDescent="0.3">
      <c r="A34" t="s">
        <v>431</v>
      </c>
      <c r="B34" s="29">
        <v>47514</v>
      </c>
      <c r="C34" s="29">
        <v>10278</v>
      </c>
      <c r="D34" s="29">
        <v>687</v>
      </c>
      <c r="E34" s="29">
        <v>9195</v>
      </c>
      <c r="F34" s="29">
        <v>2</v>
      </c>
      <c r="G34" s="29">
        <v>20162</v>
      </c>
      <c r="H34" s="29">
        <v>3400</v>
      </c>
      <c r="I34" s="29">
        <v>561</v>
      </c>
      <c r="J34" s="29">
        <v>2934</v>
      </c>
      <c r="K34" s="29">
        <v>5</v>
      </c>
      <c r="L34" s="29">
        <v>6900</v>
      </c>
      <c r="M34" s="29">
        <v>234</v>
      </c>
      <c r="N34" s="29">
        <v>15</v>
      </c>
      <c r="O34" s="29">
        <v>94</v>
      </c>
      <c r="P34" s="29">
        <v>0</v>
      </c>
      <c r="Q34" s="29">
        <v>343</v>
      </c>
      <c r="R34" s="29">
        <v>27405</v>
      </c>
      <c r="S34" s="4">
        <f t="shared" si="0"/>
        <v>0.25177887246852765</v>
      </c>
    </row>
    <row r="35" spans="1:19" ht="14.55" customHeight="1" x14ac:dyDescent="0.3">
      <c r="A35" t="s">
        <v>607</v>
      </c>
      <c r="B35" s="29">
        <v>46058</v>
      </c>
      <c r="C35" s="29">
        <v>12045</v>
      </c>
      <c r="D35" s="29">
        <v>605</v>
      </c>
      <c r="E35" s="29">
        <v>7094</v>
      </c>
      <c r="F35" s="29">
        <v>14</v>
      </c>
      <c r="G35" s="29">
        <v>19758</v>
      </c>
      <c r="H35" s="29">
        <v>4444</v>
      </c>
      <c r="I35" s="29">
        <v>401</v>
      </c>
      <c r="J35" s="29">
        <v>2467</v>
      </c>
      <c r="K35" s="29">
        <v>11</v>
      </c>
      <c r="L35" s="29">
        <v>7323</v>
      </c>
      <c r="M35" s="29">
        <v>186</v>
      </c>
      <c r="N35" s="29">
        <v>11</v>
      </c>
      <c r="O35" s="29">
        <v>49</v>
      </c>
      <c r="P35" s="29">
        <v>0</v>
      </c>
      <c r="Q35" s="29">
        <v>246</v>
      </c>
      <c r="R35" s="29">
        <v>27327</v>
      </c>
      <c r="S35" s="4">
        <f t="shared" si="0"/>
        <v>0.26797672631463387</v>
      </c>
    </row>
    <row r="36" spans="1:19" ht="14.55" customHeight="1" x14ac:dyDescent="0.3">
      <c r="A36" t="s">
        <v>518</v>
      </c>
      <c r="B36" s="29">
        <v>42272</v>
      </c>
      <c r="C36" s="29">
        <v>8762</v>
      </c>
      <c r="D36" s="29">
        <v>689</v>
      </c>
      <c r="E36" s="29">
        <v>12490</v>
      </c>
      <c r="F36" s="29">
        <v>9</v>
      </c>
      <c r="G36" s="29">
        <v>21950</v>
      </c>
      <c r="H36" s="29">
        <v>2027</v>
      </c>
      <c r="I36" s="29">
        <v>318</v>
      </c>
      <c r="J36" s="29">
        <v>2328</v>
      </c>
      <c r="K36" s="29">
        <v>1</v>
      </c>
      <c r="L36" s="29">
        <v>4674</v>
      </c>
      <c r="M36" s="29">
        <v>162</v>
      </c>
      <c r="N36" s="29">
        <v>12</v>
      </c>
      <c r="O36" s="29">
        <v>101</v>
      </c>
      <c r="P36" s="29">
        <v>0</v>
      </c>
      <c r="Q36" s="29">
        <v>275</v>
      </c>
      <c r="R36" s="29">
        <v>26899</v>
      </c>
      <c r="S36" s="4">
        <f t="shared" si="0"/>
        <v>0.17376110636083125</v>
      </c>
    </row>
    <row r="37" spans="1:19" ht="14.55" customHeight="1" x14ac:dyDescent="0.3">
      <c r="A37" t="s">
        <v>575</v>
      </c>
      <c r="B37" s="29">
        <v>41325</v>
      </c>
      <c r="C37" s="29">
        <v>6196</v>
      </c>
      <c r="D37" s="29">
        <v>523</v>
      </c>
      <c r="E37" s="29">
        <v>8208</v>
      </c>
      <c r="F37" s="29">
        <v>10</v>
      </c>
      <c r="G37" s="29">
        <v>14937</v>
      </c>
      <c r="H37" s="29">
        <v>3734</v>
      </c>
      <c r="I37" s="29">
        <v>740</v>
      </c>
      <c r="J37" s="29">
        <v>4763</v>
      </c>
      <c r="K37" s="29">
        <v>21</v>
      </c>
      <c r="L37" s="29">
        <v>9258</v>
      </c>
      <c r="M37" s="29">
        <v>126</v>
      </c>
      <c r="N37" s="29">
        <v>20</v>
      </c>
      <c r="O37" s="29">
        <v>75</v>
      </c>
      <c r="P37" s="29">
        <v>1</v>
      </c>
      <c r="Q37" s="29">
        <v>222</v>
      </c>
      <c r="R37" s="29">
        <v>24417</v>
      </c>
      <c r="S37" s="4">
        <f t="shared" ref="S37:S68" si="1">L37/R37</f>
        <v>0.37916205922103452</v>
      </c>
    </row>
    <row r="38" spans="1:19" ht="14.55" customHeight="1" x14ac:dyDescent="0.3">
      <c r="A38" t="s">
        <v>449</v>
      </c>
      <c r="B38" s="29">
        <v>40513</v>
      </c>
      <c r="C38" s="29">
        <v>7481</v>
      </c>
      <c r="D38" s="29">
        <v>367</v>
      </c>
      <c r="E38" s="29">
        <v>11008</v>
      </c>
      <c r="F38" s="29">
        <v>25</v>
      </c>
      <c r="G38" s="29">
        <v>18881</v>
      </c>
      <c r="H38" s="29">
        <v>1860</v>
      </c>
      <c r="I38" s="29">
        <v>169</v>
      </c>
      <c r="J38" s="29">
        <v>2553</v>
      </c>
      <c r="K38" s="29">
        <v>8</v>
      </c>
      <c r="L38" s="29">
        <v>4590</v>
      </c>
      <c r="M38" s="29">
        <v>171</v>
      </c>
      <c r="N38" s="29">
        <v>4</v>
      </c>
      <c r="O38" s="29">
        <v>112</v>
      </c>
      <c r="P38" s="29">
        <v>0</v>
      </c>
      <c r="Q38" s="29">
        <v>287</v>
      </c>
      <c r="R38" s="29">
        <v>23758</v>
      </c>
      <c r="S38" s="4">
        <f t="shared" si="1"/>
        <v>0.19319808064651905</v>
      </c>
    </row>
    <row r="39" spans="1:19" ht="14.55" customHeight="1" x14ac:dyDescent="0.3">
      <c r="A39" t="s">
        <v>440</v>
      </c>
      <c r="B39" s="29">
        <v>39983</v>
      </c>
      <c r="C39" s="29">
        <v>7583</v>
      </c>
      <c r="D39" s="29">
        <v>525</v>
      </c>
      <c r="E39" s="29">
        <v>6677</v>
      </c>
      <c r="F39" s="29">
        <v>63</v>
      </c>
      <c r="G39" s="29">
        <v>14848</v>
      </c>
      <c r="H39" s="29">
        <v>3588</v>
      </c>
      <c r="I39" s="29">
        <v>537</v>
      </c>
      <c r="J39" s="29">
        <v>4432</v>
      </c>
      <c r="K39" s="29">
        <v>73</v>
      </c>
      <c r="L39" s="29">
        <v>8630</v>
      </c>
      <c r="M39" s="29">
        <v>126</v>
      </c>
      <c r="N39" s="29">
        <v>14</v>
      </c>
      <c r="O39" s="29">
        <v>61</v>
      </c>
      <c r="P39" s="29">
        <v>4</v>
      </c>
      <c r="Q39" s="29">
        <v>205</v>
      </c>
      <c r="R39" s="29">
        <v>23683</v>
      </c>
      <c r="S39" s="4">
        <f t="shared" si="1"/>
        <v>0.36439640248279359</v>
      </c>
    </row>
    <row r="40" spans="1:19" ht="14.55" customHeight="1" x14ac:dyDescent="0.3">
      <c r="A40" t="s">
        <v>591</v>
      </c>
      <c r="B40" s="29">
        <v>38876</v>
      </c>
      <c r="C40" s="29">
        <v>6709</v>
      </c>
      <c r="D40" s="29">
        <v>557</v>
      </c>
      <c r="E40" s="29">
        <v>7139</v>
      </c>
      <c r="F40" s="29">
        <v>128</v>
      </c>
      <c r="G40" s="29">
        <v>14533</v>
      </c>
      <c r="H40" s="29">
        <v>4355</v>
      </c>
      <c r="I40" s="29">
        <v>702</v>
      </c>
      <c r="J40" s="29">
        <v>4041</v>
      </c>
      <c r="K40" s="29">
        <v>120</v>
      </c>
      <c r="L40" s="29">
        <v>9218</v>
      </c>
      <c r="M40" s="29">
        <v>109</v>
      </c>
      <c r="N40" s="29">
        <v>5</v>
      </c>
      <c r="O40" s="29">
        <v>46</v>
      </c>
      <c r="P40" s="29">
        <v>2</v>
      </c>
      <c r="Q40" s="29">
        <v>162</v>
      </c>
      <c r="R40" s="29">
        <v>23913</v>
      </c>
      <c r="S40" s="4">
        <f t="shared" si="1"/>
        <v>0.3854807008740016</v>
      </c>
    </row>
    <row r="41" spans="1:19" ht="14.55" customHeight="1" x14ac:dyDescent="0.3">
      <c r="A41" t="s">
        <v>596</v>
      </c>
      <c r="B41" s="29">
        <v>38613</v>
      </c>
      <c r="C41" s="29">
        <v>7585</v>
      </c>
      <c r="D41" s="29">
        <v>560</v>
      </c>
      <c r="E41" s="29">
        <v>9224</v>
      </c>
      <c r="F41" s="29">
        <v>31</v>
      </c>
      <c r="G41" s="29">
        <v>17400</v>
      </c>
      <c r="H41" s="29">
        <v>1758</v>
      </c>
      <c r="I41" s="29">
        <v>247</v>
      </c>
      <c r="J41" s="29">
        <v>1826</v>
      </c>
      <c r="K41" s="29">
        <v>7</v>
      </c>
      <c r="L41" s="29">
        <v>3838</v>
      </c>
      <c r="M41" s="29">
        <v>162</v>
      </c>
      <c r="N41" s="29">
        <v>6</v>
      </c>
      <c r="O41" s="29">
        <v>83</v>
      </c>
      <c r="P41" s="29">
        <v>1</v>
      </c>
      <c r="Q41" s="29">
        <v>252</v>
      </c>
      <c r="R41" s="29">
        <v>21490</v>
      </c>
      <c r="S41" s="4">
        <f t="shared" si="1"/>
        <v>0.17859469520707305</v>
      </c>
    </row>
    <row r="42" spans="1:19" ht="14.55" customHeight="1" x14ac:dyDescent="0.3">
      <c r="A42" t="s">
        <v>483</v>
      </c>
      <c r="B42" s="29">
        <v>38132</v>
      </c>
      <c r="C42" s="29">
        <v>9029</v>
      </c>
      <c r="D42" s="29">
        <v>419</v>
      </c>
      <c r="E42" s="29">
        <v>8518</v>
      </c>
      <c r="F42" s="29">
        <v>3</v>
      </c>
      <c r="G42" s="29">
        <v>17969</v>
      </c>
      <c r="H42" s="29">
        <v>2683</v>
      </c>
      <c r="I42" s="29">
        <v>324</v>
      </c>
      <c r="J42" s="29">
        <v>2135</v>
      </c>
      <c r="K42" s="29">
        <v>3</v>
      </c>
      <c r="L42" s="29">
        <v>5145</v>
      </c>
      <c r="M42" s="29">
        <v>186</v>
      </c>
      <c r="N42" s="29">
        <v>7</v>
      </c>
      <c r="O42" s="29">
        <v>64</v>
      </c>
      <c r="P42" s="29">
        <v>0</v>
      </c>
      <c r="Q42" s="29">
        <v>257</v>
      </c>
      <c r="R42" s="29">
        <v>23371</v>
      </c>
      <c r="S42" s="4">
        <f t="shared" si="1"/>
        <v>0.22014462367891832</v>
      </c>
    </row>
    <row r="43" spans="1:19" ht="14.55" customHeight="1" x14ac:dyDescent="0.3">
      <c r="A43" t="s">
        <v>446</v>
      </c>
      <c r="B43" s="29">
        <v>31632</v>
      </c>
      <c r="C43" s="29">
        <v>5265</v>
      </c>
      <c r="D43" s="29">
        <v>508</v>
      </c>
      <c r="E43" s="29">
        <v>5362</v>
      </c>
      <c r="F43" s="29">
        <v>4</v>
      </c>
      <c r="G43" s="29">
        <v>11139</v>
      </c>
      <c r="H43" s="29">
        <v>2372</v>
      </c>
      <c r="I43" s="29">
        <v>678</v>
      </c>
      <c r="J43" s="29">
        <v>2673</v>
      </c>
      <c r="K43" s="29">
        <v>4</v>
      </c>
      <c r="L43" s="29">
        <v>5727</v>
      </c>
      <c r="M43" s="29">
        <v>138</v>
      </c>
      <c r="N43" s="29">
        <v>7</v>
      </c>
      <c r="O43" s="29">
        <v>50</v>
      </c>
      <c r="P43" s="29">
        <v>0</v>
      </c>
      <c r="Q43" s="29">
        <v>195</v>
      </c>
      <c r="R43" s="29">
        <v>17061</v>
      </c>
      <c r="S43" s="4">
        <f t="shared" si="1"/>
        <v>0.33567786179004749</v>
      </c>
    </row>
    <row r="44" spans="1:19" ht="14.55" customHeight="1" x14ac:dyDescent="0.3">
      <c r="A44" t="s">
        <v>532</v>
      </c>
      <c r="B44" s="29">
        <v>31051</v>
      </c>
      <c r="C44" s="29">
        <v>2730</v>
      </c>
      <c r="D44" s="29">
        <v>181</v>
      </c>
      <c r="E44" s="29">
        <v>2643</v>
      </c>
      <c r="F44" s="29">
        <v>3</v>
      </c>
      <c r="G44" s="29">
        <v>5557</v>
      </c>
      <c r="H44" s="29">
        <v>3462</v>
      </c>
      <c r="I44" s="29">
        <v>764</v>
      </c>
      <c r="J44" s="29">
        <v>5463</v>
      </c>
      <c r="K44" s="29">
        <v>7</v>
      </c>
      <c r="L44" s="29">
        <v>9696</v>
      </c>
      <c r="M44" s="29">
        <v>73</v>
      </c>
      <c r="N44" s="29">
        <v>5</v>
      </c>
      <c r="O44" s="29">
        <v>37</v>
      </c>
      <c r="P44" s="29">
        <v>0</v>
      </c>
      <c r="Q44" s="29">
        <v>115</v>
      </c>
      <c r="R44" s="29">
        <v>15368</v>
      </c>
      <c r="S44" s="4">
        <f t="shared" si="1"/>
        <v>0.6309213951067153</v>
      </c>
    </row>
    <row r="45" spans="1:19" ht="14.55" customHeight="1" x14ac:dyDescent="0.3">
      <c r="A45" t="s">
        <v>500</v>
      </c>
      <c r="B45" s="29">
        <v>30086</v>
      </c>
      <c r="C45" s="29">
        <v>7511</v>
      </c>
      <c r="D45" s="29">
        <v>365</v>
      </c>
      <c r="E45" s="29">
        <v>6686</v>
      </c>
      <c r="F45" s="29">
        <v>24</v>
      </c>
      <c r="G45" s="29">
        <v>14586</v>
      </c>
      <c r="H45" s="29">
        <v>1485</v>
      </c>
      <c r="I45" s="29">
        <v>178</v>
      </c>
      <c r="J45" s="29">
        <v>1375</v>
      </c>
      <c r="K45" s="29">
        <v>8</v>
      </c>
      <c r="L45" s="29">
        <v>3046</v>
      </c>
      <c r="M45" s="29">
        <v>110</v>
      </c>
      <c r="N45" s="29">
        <v>4</v>
      </c>
      <c r="O45" s="29">
        <v>58</v>
      </c>
      <c r="P45" s="29">
        <v>0</v>
      </c>
      <c r="Q45" s="29">
        <v>172</v>
      </c>
      <c r="R45" s="29">
        <v>17804</v>
      </c>
      <c r="S45" s="4">
        <f t="shared" si="1"/>
        <v>0.17108514940462818</v>
      </c>
    </row>
    <row r="46" spans="1:19" ht="14.55" customHeight="1" x14ac:dyDescent="0.3">
      <c r="A46" t="s">
        <v>530</v>
      </c>
      <c r="B46" s="29">
        <v>28805</v>
      </c>
      <c r="C46" s="29">
        <v>6279</v>
      </c>
      <c r="D46" s="29">
        <v>665</v>
      </c>
      <c r="E46" s="29">
        <v>5538</v>
      </c>
      <c r="F46" s="29">
        <v>2</v>
      </c>
      <c r="G46" s="29">
        <v>12484</v>
      </c>
      <c r="H46" s="29">
        <v>2835</v>
      </c>
      <c r="I46" s="29">
        <v>612</v>
      </c>
      <c r="J46" s="29">
        <v>2918</v>
      </c>
      <c r="K46" s="29">
        <v>10</v>
      </c>
      <c r="L46" s="29">
        <v>6375</v>
      </c>
      <c r="M46" s="29">
        <v>54</v>
      </c>
      <c r="N46" s="29">
        <v>9</v>
      </c>
      <c r="O46" s="29">
        <v>29</v>
      </c>
      <c r="P46" s="29">
        <v>1</v>
      </c>
      <c r="Q46" s="29">
        <v>93</v>
      </c>
      <c r="R46" s="29">
        <v>18952</v>
      </c>
      <c r="S46" s="4">
        <f t="shared" si="1"/>
        <v>0.33637610806247364</v>
      </c>
    </row>
    <row r="47" spans="1:19" ht="14.55" customHeight="1" x14ac:dyDescent="0.3">
      <c r="A47" t="s">
        <v>585</v>
      </c>
      <c r="B47" s="29">
        <v>27686</v>
      </c>
      <c r="C47" s="29">
        <v>4966</v>
      </c>
      <c r="D47" s="29">
        <v>368</v>
      </c>
      <c r="E47" s="29">
        <v>5220</v>
      </c>
      <c r="F47" s="29">
        <v>3</v>
      </c>
      <c r="G47" s="29">
        <v>10557</v>
      </c>
      <c r="H47" s="29">
        <v>2859</v>
      </c>
      <c r="I47" s="29">
        <v>617</v>
      </c>
      <c r="J47" s="29">
        <v>3126</v>
      </c>
      <c r="K47" s="29">
        <v>0</v>
      </c>
      <c r="L47" s="29">
        <v>6602</v>
      </c>
      <c r="M47" s="29">
        <v>49</v>
      </c>
      <c r="N47" s="29">
        <v>6</v>
      </c>
      <c r="O47" s="29">
        <v>30</v>
      </c>
      <c r="P47" s="29">
        <v>0</v>
      </c>
      <c r="Q47" s="29">
        <v>85</v>
      </c>
      <c r="R47" s="29">
        <v>17244</v>
      </c>
      <c r="S47" s="4">
        <f t="shared" si="1"/>
        <v>0.38285780561354676</v>
      </c>
    </row>
    <row r="48" spans="1:19" ht="14.55" customHeight="1" x14ac:dyDescent="0.3">
      <c r="A48" t="s">
        <v>554</v>
      </c>
      <c r="B48" s="29">
        <v>27538</v>
      </c>
      <c r="C48" s="29">
        <v>5802</v>
      </c>
      <c r="D48" s="29">
        <v>517</v>
      </c>
      <c r="E48" s="29">
        <v>8156</v>
      </c>
      <c r="F48" s="29">
        <v>5</v>
      </c>
      <c r="G48" s="29">
        <v>14480</v>
      </c>
      <c r="H48" s="29">
        <v>2145</v>
      </c>
      <c r="I48" s="29">
        <v>408</v>
      </c>
      <c r="J48" s="29">
        <v>3456</v>
      </c>
      <c r="K48" s="29">
        <v>6</v>
      </c>
      <c r="L48" s="29">
        <v>6015</v>
      </c>
      <c r="M48" s="29">
        <v>167</v>
      </c>
      <c r="N48" s="29">
        <v>6</v>
      </c>
      <c r="O48" s="29">
        <v>76</v>
      </c>
      <c r="P48" s="29">
        <v>0</v>
      </c>
      <c r="Q48" s="29">
        <v>249</v>
      </c>
      <c r="R48" s="29">
        <v>20744</v>
      </c>
      <c r="S48" s="4">
        <f t="shared" si="1"/>
        <v>0.28996336290011571</v>
      </c>
    </row>
    <row r="49" spans="1:19" ht="14.55" customHeight="1" x14ac:dyDescent="0.3">
      <c r="A49" t="s">
        <v>439</v>
      </c>
      <c r="B49" s="29">
        <v>25712</v>
      </c>
      <c r="C49" s="29">
        <v>4253</v>
      </c>
      <c r="D49" s="29">
        <v>232</v>
      </c>
      <c r="E49" s="29">
        <v>6009</v>
      </c>
      <c r="F49" s="29">
        <v>13</v>
      </c>
      <c r="G49" s="29">
        <v>10507</v>
      </c>
      <c r="H49" s="29">
        <v>1695</v>
      </c>
      <c r="I49" s="29">
        <v>348</v>
      </c>
      <c r="J49" s="29">
        <v>2268</v>
      </c>
      <c r="K49" s="29">
        <v>2</v>
      </c>
      <c r="L49" s="29">
        <v>4313</v>
      </c>
      <c r="M49" s="29">
        <v>98</v>
      </c>
      <c r="N49" s="29">
        <v>2</v>
      </c>
      <c r="O49" s="29">
        <v>65</v>
      </c>
      <c r="P49" s="29">
        <v>0</v>
      </c>
      <c r="Q49" s="29">
        <v>165</v>
      </c>
      <c r="R49" s="29">
        <v>14985</v>
      </c>
      <c r="S49" s="4">
        <f t="shared" si="1"/>
        <v>0.28782115448782114</v>
      </c>
    </row>
    <row r="50" spans="1:19" ht="14.55" customHeight="1" x14ac:dyDescent="0.3">
      <c r="A50" t="s">
        <v>505</v>
      </c>
      <c r="B50" s="29">
        <v>24707</v>
      </c>
      <c r="C50" s="29">
        <v>3758</v>
      </c>
      <c r="D50" s="29">
        <v>655</v>
      </c>
      <c r="E50" s="29">
        <v>8526</v>
      </c>
      <c r="F50" s="29">
        <v>5</v>
      </c>
      <c r="G50" s="29">
        <v>12944</v>
      </c>
      <c r="H50" s="29">
        <v>794</v>
      </c>
      <c r="I50" s="29">
        <v>190</v>
      </c>
      <c r="J50" s="29">
        <v>1433</v>
      </c>
      <c r="K50" s="29">
        <v>0</v>
      </c>
      <c r="L50" s="29">
        <v>2417</v>
      </c>
      <c r="M50" s="29">
        <v>67</v>
      </c>
      <c r="N50" s="29">
        <v>8</v>
      </c>
      <c r="O50" s="29">
        <v>64</v>
      </c>
      <c r="P50" s="29">
        <v>0</v>
      </c>
      <c r="Q50" s="29">
        <v>139</v>
      </c>
      <c r="R50" s="29">
        <v>15500</v>
      </c>
      <c r="S50" s="4">
        <f t="shared" si="1"/>
        <v>0.15593548387096773</v>
      </c>
    </row>
    <row r="51" spans="1:19" ht="14.55" customHeight="1" x14ac:dyDescent="0.3">
      <c r="A51" t="s">
        <v>429</v>
      </c>
      <c r="B51" s="29">
        <v>23399</v>
      </c>
      <c r="C51" s="29">
        <v>3054</v>
      </c>
      <c r="D51" s="29">
        <v>336</v>
      </c>
      <c r="E51" s="29">
        <v>4345</v>
      </c>
      <c r="F51" s="29">
        <v>0</v>
      </c>
      <c r="G51" s="29">
        <v>7735</v>
      </c>
      <c r="H51" s="29">
        <v>3070</v>
      </c>
      <c r="I51" s="29">
        <v>813</v>
      </c>
      <c r="J51" s="29">
        <v>3907</v>
      </c>
      <c r="K51" s="29">
        <v>3</v>
      </c>
      <c r="L51" s="29">
        <v>7793</v>
      </c>
      <c r="M51" s="29">
        <v>56</v>
      </c>
      <c r="N51" s="29">
        <v>9</v>
      </c>
      <c r="O51" s="29">
        <v>43</v>
      </c>
      <c r="P51" s="29">
        <v>0</v>
      </c>
      <c r="Q51" s="29">
        <v>108</v>
      </c>
      <c r="R51" s="29">
        <v>15636</v>
      </c>
      <c r="S51" s="4">
        <f t="shared" si="1"/>
        <v>0.49840112560757227</v>
      </c>
    </row>
    <row r="52" spans="1:19" ht="14.55" customHeight="1" x14ac:dyDescent="0.3">
      <c r="A52" t="s">
        <v>510</v>
      </c>
      <c r="B52" s="29">
        <v>22877</v>
      </c>
      <c r="C52" s="29">
        <v>6018</v>
      </c>
      <c r="D52" s="29">
        <v>409</v>
      </c>
      <c r="E52" s="29">
        <v>5396</v>
      </c>
      <c r="F52" s="29">
        <v>11</v>
      </c>
      <c r="G52" s="29">
        <v>11834</v>
      </c>
      <c r="H52" s="29">
        <v>1888</v>
      </c>
      <c r="I52" s="29">
        <v>311</v>
      </c>
      <c r="J52" s="29">
        <v>1819</v>
      </c>
      <c r="K52" s="29">
        <v>3</v>
      </c>
      <c r="L52" s="29">
        <v>4021</v>
      </c>
      <c r="M52" s="29">
        <v>86</v>
      </c>
      <c r="N52" s="29">
        <v>9</v>
      </c>
      <c r="O52" s="29">
        <v>36</v>
      </c>
      <c r="P52" s="29">
        <v>0</v>
      </c>
      <c r="Q52" s="29">
        <v>131</v>
      </c>
      <c r="R52" s="29">
        <v>15986</v>
      </c>
      <c r="S52" s="4">
        <f t="shared" si="1"/>
        <v>0.25153259101713998</v>
      </c>
    </row>
    <row r="53" spans="1:19" ht="14.55" customHeight="1" x14ac:dyDescent="0.3">
      <c r="A53" t="s">
        <v>586</v>
      </c>
      <c r="B53" s="29">
        <v>22064</v>
      </c>
      <c r="C53" s="29">
        <v>3521</v>
      </c>
      <c r="D53" s="29">
        <v>276</v>
      </c>
      <c r="E53" s="29">
        <v>5724</v>
      </c>
      <c r="F53" s="29">
        <v>2</v>
      </c>
      <c r="G53" s="29">
        <v>9523</v>
      </c>
      <c r="H53" s="29">
        <v>1897</v>
      </c>
      <c r="I53" s="29">
        <v>280</v>
      </c>
      <c r="J53" s="29">
        <v>1891</v>
      </c>
      <c r="K53" s="29">
        <v>2</v>
      </c>
      <c r="L53" s="29">
        <v>4070</v>
      </c>
      <c r="M53" s="29">
        <v>44</v>
      </c>
      <c r="N53" s="29">
        <v>5</v>
      </c>
      <c r="O53" s="29">
        <v>31</v>
      </c>
      <c r="P53" s="29">
        <v>0</v>
      </c>
      <c r="Q53" s="29">
        <v>80</v>
      </c>
      <c r="R53" s="29">
        <v>13673</v>
      </c>
      <c r="S53" s="4">
        <f t="shared" si="1"/>
        <v>0.29766693483507645</v>
      </c>
    </row>
    <row r="54" spans="1:19" ht="14.55" customHeight="1" x14ac:dyDescent="0.3">
      <c r="A54" t="s">
        <v>464</v>
      </c>
      <c r="B54" s="29">
        <v>21948</v>
      </c>
      <c r="C54" s="29">
        <v>4831</v>
      </c>
      <c r="D54" s="29">
        <v>255</v>
      </c>
      <c r="E54" s="29">
        <v>4739</v>
      </c>
      <c r="F54" s="29">
        <v>5</v>
      </c>
      <c r="G54" s="29">
        <v>9830</v>
      </c>
      <c r="H54" s="29">
        <v>1493</v>
      </c>
      <c r="I54" s="29">
        <v>253</v>
      </c>
      <c r="J54" s="29">
        <v>1303</v>
      </c>
      <c r="K54" s="29">
        <v>5</v>
      </c>
      <c r="L54" s="29">
        <v>3054</v>
      </c>
      <c r="M54" s="29">
        <v>44</v>
      </c>
      <c r="N54" s="29">
        <v>6</v>
      </c>
      <c r="O54" s="29">
        <v>29</v>
      </c>
      <c r="P54" s="29">
        <v>0</v>
      </c>
      <c r="Q54" s="29">
        <v>79</v>
      </c>
      <c r="R54" s="29">
        <v>12963</v>
      </c>
      <c r="S54" s="4">
        <f t="shared" si="1"/>
        <v>0.23559361258967831</v>
      </c>
    </row>
    <row r="55" spans="1:19" ht="14.55" customHeight="1" x14ac:dyDescent="0.3">
      <c r="A55" t="s">
        <v>463</v>
      </c>
      <c r="B55" s="29">
        <v>21900</v>
      </c>
      <c r="C55" s="29">
        <v>2946</v>
      </c>
      <c r="D55" s="29">
        <v>180</v>
      </c>
      <c r="E55" s="29">
        <v>5794</v>
      </c>
      <c r="F55" s="29">
        <v>9</v>
      </c>
      <c r="G55" s="29">
        <v>8929</v>
      </c>
      <c r="H55" s="29">
        <v>1558</v>
      </c>
      <c r="I55" s="29">
        <v>212</v>
      </c>
      <c r="J55" s="29">
        <v>1850</v>
      </c>
      <c r="K55" s="29">
        <v>10</v>
      </c>
      <c r="L55" s="29">
        <v>3630</v>
      </c>
      <c r="M55" s="29">
        <v>32</v>
      </c>
      <c r="N55" s="29">
        <v>3</v>
      </c>
      <c r="O55" s="29">
        <v>20</v>
      </c>
      <c r="P55" s="29">
        <v>1</v>
      </c>
      <c r="Q55" s="29">
        <v>56</v>
      </c>
      <c r="R55" s="29">
        <v>12615</v>
      </c>
      <c r="S55" s="4">
        <f t="shared" si="1"/>
        <v>0.28775267538644472</v>
      </c>
    </row>
    <row r="56" spans="1:19" ht="14.55" customHeight="1" x14ac:dyDescent="0.3">
      <c r="A56" t="s">
        <v>558</v>
      </c>
      <c r="B56" s="29">
        <v>21151</v>
      </c>
      <c r="C56" s="29">
        <v>5090</v>
      </c>
      <c r="D56" s="29">
        <v>169</v>
      </c>
      <c r="E56" s="29">
        <v>6072</v>
      </c>
      <c r="F56" s="29">
        <v>0</v>
      </c>
      <c r="G56" s="29">
        <v>11331</v>
      </c>
      <c r="H56" s="29">
        <v>840</v>
      </c>
      <c r="I56" s="29">
        <v>52</v>
      </c>
      <c r="J56" s="29">
        <v>1009</v>
      </c>
      <c r="K56" s="29">
        <v>0</v>
      </c>
      <c r="L56" s="29">
        <v>1901</v>
      </c>
      <c r="M56" s="29">
        <v>89</v>
      </c>
      <c r="N56" s="29">
        <v>1</v>
      </c>
      <c r="O56" s="29">
        <v>40</v>
      </c>
      <c r="P56" s="29">
        <v>0</v>
      </c>
      <c r="Q56" s="29">
        <v>130</v>
      </c>
      <c r="R56" s="29">
        <v>13362</v>
      </c>
      <c r="S56" s="4">
        <f t="shared" si="1"/>
        <v>0.14226912138901363</v>
      </c>
    </row>
    <row r="57" spans="1:19" ht="14.55" customHeight="1" x14ac:dyDescent="0.3">
      <c r="A57" t="s">
        <v>531</v>
      </c>
      <c r="B57" s="29">
        <v>21012</v>
      </c>
      <c r="C57" s="29">
        <v>5605</v>
      </c>
      <c r="D57" s="29">
        <v>240</v>
      </c>
      <c r="E57" s="29">
        <v>4271</v>
      </c>
      <c r="F57" s="29">
        <v>4</v>
      </c>
      <c r="G57" s="29">
        <v>10120</v>
      </c>
      <c r="H57" s="29">
        <v>1730</v>
      </c>
      <c r="I57" s="29">
        <v>235</v>
      </c>
      <c r="J57" s="29">
        <v>1389</v>
      </c>
      <c r="K57" s="29">
        <v>2</v>
      </c>
      <c r="L57" s="29">
        <v>3356</v>
      </c>
      <c r="M57" s="29">
        <v>53</v>
      </c>
      <c r="N57" s="29">
        <v>5</v>
      </c>
      <c r="O57" s="29">
        <v>21</v>
      </c>
      <c r="P57" s="29">
        <v>0</v>
      </c>
      <c r="Q57" s="29">
        <v>79</v>
      </c>
      <c r="R57" s="29">
        <v>13555</v>
      </c>
      <c r="S57" s="4">
        <f t="shared" si="1"/>
        <v>0.24758391737366287</v>
      </c>
    </row>
    <row r="58" spans="1:19" ht="14.55" customHeight="1" x14ac:dyDescent="0.3">
      <c r="A58" t="s">
        <v>562</v>
      </c>
      <c r="B58" s="29">
        <v>20970</v>
      </c>
      <c r="C58" s="29">
        <v>3651</v>
      </c>
      <c r="D58" s="29">
        <v>271</v>
      </c>
      <c r="E58" s="29">
        <v>6254</v>
      </c>
      <c r="F58" s="29">
        <v>1</v>
      </c>
      <c r="G58" s="29">
        <v>10177</v>
      </c>
      <c r="H58" s="29">
        <v>968</v>
      </c>
      <c r="I58" s="29">
        <v>167</v>
      </c>
      <c r="J58" s="29">
        <v>1452</v>
      </c>
      <c r="K58" s="29">
        <v>1</v>
      </c>
      <c r="L58" s="29">
        <v>2588</v>
      </c>
      <c r="M58" s="29">
        <v>49</v>
      </c>
      <c r="N58" s="29">
        <v>9</v>
      </c>
      <c r="O58" s="29">
        <v>38</v>
      </c>
      <c r="P58" s="29">
        <v>0</v>
      </c>
      <c r="Q58" s="29">
        <v>96</v>
      </c>
      <c r="R58" s="29">
        <v>12861</v>
      </c>
      <c r="S58" s="4">
        <f t="shared" si="1"/>
        <v>0.20122852033278904</v>
      </c>
    </row>
    <row r="59" spans="1:19" ht="14.55" customHeight="1" x14ac:dyDescent="0.3">
      <c r="A59" t="s">
        <v>536</v>
      </c>
      <c r="B59" s="29">
        <v>19567</v>
      </c>
      <c r="C59" s="29">
        <v>2912</v>
      </c>
      <c r="D59" s="29">
        <v>291</v>
      </c>
      <c r="E59" s="29">
        <v>5948</v>
      </c>
      <c r="F59" s="29">
        <v>6</v>
      </c>
      <c r="G59" s="29">
        <v>9157</v>
      </c>
      <c r="H59" s="29">
        <v>712</v>
      </c>
      <c r="I59" s="29">
        <v>170</v>
      </c>
      <c r="J59" s="29">
        <v>1346</v>
      </c>
      <c r="K59" s="29">
        <v>0</v>
      </c>
      <c r="L59" s="29">
        <v>2228</v>
      </c>
      <c r="M59" s="29">
        <v>83</v>
      </c>
      <c r="N59" s="29">
        <v>6</v>
      </c>
      <c r="O59" s="29">
        <v>83</v>
      </c>
      <c r="P59" s="29">
        <v>1</v>
      </c>
      <c r="Q59" s="29">
        <v>173</v>
      </c>
      <c r="R59" s="29">
        <v>11558</v>
      </c>
      <c r="S59" s="4">
        <f t="shared" si="1"/>
        <v>0.19276691469112303</v>
      </c>
    </row>
    <row r="60" spans="1:19" ht="14.55" customHeight="1" x14ac:dyDescent="0.3">
      <c r="A60" t="s">
        <v>550</v>
      </c>
      <c r="B60" s="29">
        <v>19170</v>
      </c>
      <c r="C60" s="29">
        <v>4870</v>
      </c>
      <c r="D60" s="29">
        <v>168</v>
      </c>
      <c r="E60" s="29">
        <v>4474</v>
      </c>
      <c r="F60" s="29">
        <v>0</v>
      </c>
      <c r="G60" s="29">
        <v>9512</v>
      </c>
      <c r="H60" s="29">
        <v>786</v>
      </c>
      <c r="I60" s="29">
        <v>91</v>
      </c>
      <c r="J60" s="29">
        <v>612</v>
      </c>
      <c r="K60" s="29">
        <v>0</v>
      </c>
      <c r="L60" s="29">
        <v>1489</v>
      </c>
      <c r="M60" s="29">
        <v>59</v>
      </c>
      <c r="N60" s="29">
        <v>6</v>
      </c>
      <c r="O60" s="29">
        <v>25</v>
      </c>
      <c r="P60" s="29">
        <v>0</v>
      </c>
      <c r="Q60" s="29">
        <v>90</v>
      </c>
      <c r="R60" s="29">
        <v>11091</v>
      </c>
      <c r="S60" s="4">
        <f t="shared" si="1"/>
        <v>0.13425299792624651</v>
      </c>
    </row>
    <row r="61" spans="1:19" ht="14.55" customHeight="1" x14ac:dyDescent="0.3">
      <c r="A61" t="s">
        <v>497</v>
      </c>
      <c r="B61" s="29">
        <v>19069</v>
      </c>
      <c r="C61" s="29">
        <v>4805</v>
      </c>
      <c r="D61" s="29">
        <v>413</v>
      </c>
      <c r="E61" s="29">
        <v>5221</v>
      </c>
      <c r="F61" s="29">
        <v>32</v>
      </c>
      <c r="G61" s="29">
        <v>10471</v>
      </c>
      <c r="H61" s="29">
        <v>745</v>
      </c>
      <c r="I61" s="29">
        <v>142</v>
      </c>
      <c r="J61" s="29">
        <v>1024</v>
      </c>
      <c r="K61" s="29">
        <v>6</v>
      </c>
      <c r="L61" s="29">
        <v>1917</v>
      </c>
      <c r="M61" s="29">
        <v>67</v>
      </c>
      <c r="N61" s="29">
        <v>4</v>
      </c>
      <c r="O61" s="29">
        <v>50</v>
      </c>
      <c r="P61" s="29">
        <v>1</v>
      </c>
      <c r="Q61" s="29">
        <v>122</v>
      </c>
      <c r="R61" s="29">
        <v>12510</v>
      </c>
      <c r="S61" s="4">
        <f t="shared" si="1"/>
        <v>0.15323741007194244</v>
      </c>
    </row>
    <row r="62" spans="1:19" ht="14.55" customHeight="1" x14ac:dyDescent="0.3">
      <c r="A62" t="s">
        <v>547</v>
      </c>
      <c r="B62" s="29">
        <v>18724</v>
      </c>
      <c r="C62" s="29">
        <v>4516</v>
      </c>
      <c r="D62" s="29">
        <v>298</v>
      </c>
      <c r="E62" s="29">
        <v>4486</v>
      </c>
      <c r="F62" s="29">
        <v>8</v>
      </c>
      <c r="G62" s="29">
        <v>9308</v>
      </c>
      <c r="H62" s="29">
        <v>1350</v>
      </c>
      <c r="I62" s="29">
        <v>390</v>
      </c>
      <c r="J62" s="29">
        <v>1774</v>
      </c>
      <c r="K62" s="29">
        <v>2</v>
      </c>
      <c r="L62" s="29">
        <v>3516</v>
      </c>
      <c r="M62" s="29">
        <v>59</v>
      </c>
      <c r="N62" s="29">
        <v>4</v>
      </c>
      <c r="O62" s="29">
        <v>51</v>
      </c>
      <c r="P62" s="29">
        <v>0</v>
      </c>
      <c r="Q62" s="29">
        <v>114</v>
      </c>
      <c r="R62" s="29">
        <v>12938</v>
      </c>
      <c r="S62" s="4">
        <f t="shared" si="1"/>
        <v>0.27175761323233882</v>
      </c>
    </row>
    <row r="63" spans="1:19" ht="14.55" customHeight="1" x14ac:dyDescent="0.3">
      <c r="A63" t="s">
        <v>598</v>
      </c>
      <c r="B63" s="29">
        <v>18506</v>
      </c>
      <c r="C63" s="29">
        <v>3730</v>
      </c>
      <c r="D63" s="29">
        <v>329</v>
      </c>
      <c r="E63" s="29">
        <v>3827</v>
      </c>
      <c r="F63" s="29">
        <v>8</v>
      </c>
      <c r="G63" s="29">
        <v>7894</v>
      </c>
      <c r="H63" s="29">
        <v>1150</v>
      </c>
      <c r="I63" s="29">
        <v>297</v>
      </c>
      <c r="J63" s="29">
        <v>1616</v>
      </c>
      <c r="K63" s="29">
        <v>4</v>
      </c>
      <c r="L63" s="29">
        <v>3067</v>
      </c>
      <c r="M63" s="29">
        <v>37</v>
      </c>
      <c r="N63" s="29">
        <v>1</v>
      </c>
      <c r="O63" s="29">
        <v>17</v>
      </c>
      <c r="P63" s="29">
        <v>0</v>
      </c>
      <c r="Q63" s="29">
        <v>55</v>
      </c>
      <c r="R63" s="29">
        <v>11016</v>
      </c>
      <c r="S63" s="4">
        <f t="shared" si="1"/>
        <v>0.27841321713870731</v>
      </c>
    </row>
    <row r="64" spans="1:19" ht="14.55" customHeight="1" x14ac:dyDescent="0.3">
      <c r="A64" t="s">
        <v>472</v>
      </c>
      <c r="B64" s="29">
        <v>18278</v>
      </c>
      <c r="C64" s="29">
        <v>3502</v>
      </c>
      <c r="D64" s="29">
        <v>319</v>
      </c>
      <c r="E64" s="29">
        <v>6122</v>
      </c>
      <c r="F64" s="29">
        <v>10</v>
      </c>
      <c r="G64" s="29">
        <v>9953</v>
      </c>
      <c r="H64" s="29">
        <v>543</v>
      </c>
      <c r="I64" s="29">
        <v>117</v>
      </c>
      <c r="J64" s="29">
        <v>858</v>
      </c>
      <c r="K64" s="29">
        <v>1</v>
      </c>
      <c r="L64" s="29">
        <v>1519</v>
      </c>
      <c r="M64" s="29">
        <v>66</v>
      </c>
      <c r="N64" s="29">
        <v>3</v>
      </c>
      <c r="O64" s="29">
        <v>40</v>
      </c>
      <c r="P64" s="29">
        <v>0</v>
      </c>
      <c r="Q64" s="29">
        <v>109</v>
      </c>
      <c r="R64" s="29">
        <v>11581</v>
      </c>
      <c r="S64" s="4">
        <f t="shared" si="1"/>
        <v>0.13116311199378292</v>
      </c>
    </row>
    <row r="65" spans="1:19" ht="14.55" customHeight="1" x14ac:dyDescent="0.3">
      <c r="A65" t="s">
        <v>527</v>
      </c>
      <c r="B65" s="29">
        <v>18194</v>
      </c>
      <c r="C65" s="29">
        <v>3191</v>
      </c>
      <c r="D65" s="29">
        <v>376</v>
      </c>
      <c r="E65" s="29">
        <v>4865</v>
      </c>
      <c r="F65" s="29">
        <v>6</v>
      </c>
      <c r="G65" s="29">
        <v>8438</v>
      </c>
      <c r="H65" s="29">
        <v>1447</v>
      </c>
      <c r="I65" s="29">
        <v>404</v>
      </c>
      <c r="J65" s="29">
        <v>2084</v>
      </c>
      <c r="K65" s="29">
        <v>3</v>
      </c>
      <c r="L65" s="29">
        <v>3938</v>
      </c>
      <c r="M65" s="29">
        <v>42</v>
      </c>
      <c r="N65" s="29">
        <v>4</v>
      </c>
      <c r="O65" s="29">
        <v>19</v>
      </c>
      <c r="P65" s="29">
        <v>0</v>
      </c>
      <c r="Q65" s="29">
        <v>65</v>
      </c>
      <c r="R65" s="29">
        <v>12441</v>
      </c>
      <c r="S65" s="4">
        <f t="shared" si="1"/>
        <v>0.31653404067197172</v>
      </c>
    </row>
    <row r="66" spans="1:19" ht="14.55" customHeight="1" x14ac:dyDescent="0.3">
      <c r="A66" t="s">
        <v>606</v>
      </c>
      <c r="B66" s="29">
        <v>18137</v>
      </c>
      <c r="C66" s="29">
        <v>4719</v>
      </c>
      <c r="D66" s="29">
        <v>421</v>
      </c>
      <c r="E66" s="29">
        <v>4522</v>
      </c>
      <c r="F66" s="29">
        <v>5</v>
      </c>
      <c r="G66" s="29">
        <v>9667</v>
      </c>
      <c r="H66" s="29">
        <v>690</v>
      </c>
      <c r="I66" s="29">
        <v>111</v>
      </c>
      <c r="J66" s="29">
        <v>846</v>
      </c>
      <c r="K66" s="29">
        <v>0</v>
      </c>
      <c r="L66" s="29">
        <v>1647</v>
      </c>
      <c r="M66" s="29">
        <v>80</v>
      </c>
      <c r="N66" s="29">
        <v>5</v>
      </c>
      <c r="O66" s="29">
        <v>40</v>
      </c>
      <c r="P66" s="29">
        <v>0</v>
      </c>
      <c r="Q66" s="29">
        <v>125</v>
      </c>
      <c r="R66" s="29">
        <v>11439</v>
      </c>
      <c r="S66" s="4">
        <f t="shared" si="1"/>
        <v>0.14398111723052714</v>
      </c>
    </row>
    <row r="67" spans="1:19" ht="14.55" customHeight="1" x14ac:dyDescent="0.3">
      <c r="A67" t="s">
        <v>539</v>
      </c>
      <c r="B67" s="29">
        <v>18018</v>
      </c>
      <c r="C67" s="29">
        <v>4596</v>
      </c>
      <c r="D67" s="29">
        <v>345</v>
      </c>
      <c r="E67" s="29">
        <v>4238</v>
      </c>
      <c r="F67" s="29">
        <v>2</v>
      </c>
      <c r="G67" s="29">
        <v>9181</v>
      </c>
      <c r="H67" s="29">
        <v>1264</v>
      </c>
      <c r="I67" s="29">
        <v>175</v>
      </c>
      <c r="J67" s="29">
        <v>979</v>
      </c>
      <c r="K67" s="29">
        <v>0</v>
      </c>
      <c r="L67" s="29">
        <v>2418</v>
      </c>
      <c r="M67" s="29">
        <v>68</v>
      </c>
      <c r="N67" s="29">
        <v>7</v>
      </c>
      <c r="O67" s="29">
        <v>25</v>
      </c>
      <c r="P67" s="29">
        <v>0</v>
      </c>
      <c r="Q67" s="29">
        <v>100</v>
      </c>
      <c r="R67" s="29">
        <v>11699</v>
      </c>
      <c r="S67" s="4">
        <f t="shared" si="1"/>
        <v>0.20668433199418754</v>
      </c>
    </row>
    <row r="68" spans="1:19" ht="14.55" customHeight="1" x14ac:dyDescent="0.3">
      <c r="A68" t="s">
        <v>508</v>
      </c>
      <c r="B68" s="29">
        <v>17923</v>
      </c>
      <c r="C68" s="29">
        <v>5264</v>
      </c>
      <c r="D68" s="29">
        <v>290</v>
      </c>
      <c r="E68" s="29">
        <v>3724</v>
      </c>
      <c r="F68" s="29">
        <v>0</v>
      </c>
      <c r="G68" s="29">
        <v>9278</v>
      </c>
      <c r="H68" s="29">
        <v>661</v>
      </c>
      <c r="I68" s="29">
        <v>102</v>
      </c>
      <c r="J68" s="29">
        <v>456</v>
      </c>
      <c r="K68" s="29">
        <v>0</v>
      </c>
      <c r="L68" s="29">
        <v>1219</v>
      </c>
      <c r="M68" s="29">
        <v>65</v>
      </c>
      <c r="N68" s="29">
        <v>1</v>
      </c>
      <c r="O68" s="29">
        <v>22</v>
      </c>
      <c r="P68" s="29">
        <v>0</v>
      </c>
      <c r="Q68" s="29">
        <v>88</v>
      </c>
      <c r="R68" s="29">
        <v>10585</v>
      </c>
      <c r="S68" s="4">
        <f t="shared" si="1"/>
        <v>0.11516296646197449</v>
      </c>
    </row>
    <row r="69" spans="1:19" ht="14.55" customHeight="1" x14ac:dyDescent="0.3">
      <c r="A69" t="s">
        <v>594</v>
      </c>
      <c r="B69" s="29">
        <v>17800</v>
      </c>
      <c r="C69" s="29">
        <v>4081</v>
      </c>
      <c r="D69" s="29">
        <v>337</v>
      </c>
      <c r="E69" s="29">
        <v>5479</v>
      </c>
      <c r="F69" s="29">
        <v>2</v>
      </c>
      <c r="G69" s="29">
        <v>9899</v>
      </c>
      <c r="H69" s="29">
        <v>618</v>
      </c>
      <c r="I69" s="29">
        <v>137</v>
      </c>
      <c r="J69" s="29">
        <v>1097</v>
      </c>
      <c r="K69" s="29">
        <v>0</v>
      </c>
      <c r="L69" s="29">
        <v>1852</v>
      </c>
      <c r="M69" s="29">
        <v>56</v>
      </c>
      <c r="N69" s="29">
        <v>8</v>
      </c>
      <c r="O69" s="29">
        <v>50</v>
      </c>
      <c r="P69" s="29">
        <v>0</v>
      </c>
      <c r="Q69" s="29">
        <v>114</v>
      </c>
      <c r="R69" s="29">
        <v>11865</v>
      </c>
      <c r="S69" s="4">
        <f t="shared" ref="S69:S100" si="2">L69/R69</f>
        <v>0.15608933839022335</v>
      </c>
    </row>
    <row r="70" spans="1:19" ht="14.55" customHeight="1" x14ac:dyDescent="0.3">
      <c r="A70" t="s">
        <v>489</v>
      </c>
      <c r="B70" s="29">
        <v>17200</v>
      </c>
      <c r="C70" s="29">
        <v>4519</v>
      </c>
      <c r="D70" s="29">
        <v>472</v>
      </c>
      <c r="E70" s="29">
        <v>4302</v>
      </c>
      <c r="F70" s="29">
        <v>13</v>
      </c>
      <c r="G70" s="29">
        <v>9306</v>
      </c>
      <c r="H70" s="29">
        <v>627</v>
      </c>
      <c r="I70" s="29">
        <v>181</v>
      </c>
      <c r="J70" s="29">
        <v>998</v>
      </c>
      <c r="K70" s="29">
        <v>3</v>
      </c>
      <c r="L70" s="29">
        <v>1809</v>
      </c>
      <c r="M70" s="29">
        <v>58</v>
      </c>
      <c r="N70" s="29">
        <v>4</v>
      </c>
      <c r="O70" s="29">
        <v>41</v>
      </c>
      <c r="P70" s="29">
        <v>0</v>
      </c>
      <c r="Q70" s="29">
        <v>103</v>
      </c>
      <c r="R70" s="29">
        <v>11218</v>
      </c>
      <c r="S70" s="4">
        <f t="shared" si="2"/>
        <v>0.16125869138883936</v>
      </c>
    </row>
    <row r="71" spans="1:19" ht="14.55" customHeight="1" x14ac:dyDescent="0.3">
      <c r="A71" t="s">
        <v>576</v>
      </c>
      <c r="B71" s="29">
        <v>17058</v>
      </c>
      <c r="C71" s="29">
        <v>1814</v>
      </c>
      <c r="D71" s="29">
        <v>362</v>
      </c>
      <c r="E71" s="29">
        <v>5137</v>
      </c>
      <c r="F71" s="29">
        <v>13</v>
      </c>
      <c r="G71" s="29">
        <v>7326</v>
      </c>
      <c r="H71" s="29">
        <v>543</v>
      </c>
      <c r="I71" s="29">
        <v>167</v>
      </c>
      <c r="J71" s="29">
        <v>977</v>
      </c>
      <c r="K71" s="29">
        <v>5</v>
      </c>
      <c r="L71" s="29">
        <v>1692</v>
      </c>
      <c r="M71" s="29">
        <v>37</v>
      </c>
      <c r="N71" s="29">
        <v>7</v>
      </c>
      <c r="O71" s="29">
        <v>25</v>
      </c>
      <c r="P71" s="29">
        <v>0</v>
      </c>
      <c r="Q71" s="29">
        <v>69</v>
      </c>
      <c r="R71" s="29">
        <v>9087</v>
      </c>
      <c r="S71" s="4">
        <f t="shared" si="2"/>
        <v>0.1862000660283922</v>
      </c>
    </row>
    <row r="72" spans="1:19" ht="14.55" customHeight="1" x14ac:dyDescent="0.3">
      <c r="A72" t="s">
        <v>557</v>
      </c>
      <c r="B72" s="29">
        <v>16632</v>
      </c>
      <c r="C72" s="29">
        <v>1620</v>
      </c>
      <c r="D72" s="29">
        <v>143</v>
      </c>
      <c r="E72" s="29">
        <v>3644</v>
      </c>
      <c r="F72" s="29">
        <v>25</v>
      </c>
      <c r="G72" s="29">
        <v>5432</v>
      </c>
      <c r="H72" s="29">
        <v>1542</v>
      </c>
      <c r="I72" s="29">
        <v>302</v>
      </c>
      <c r="J72" s="29">
        <v>3057</v>
      </c>
      <c r="K72" s="29">
        <v>65</v>
      </c>
      <c r="L72" s="29">
        <v>4966</v>
      </c>
      <c r="M72" s="29">
        <v>28</v>
      </c>
      <c r="N72" s="29">
        <v>0</v>
      </c>
      <c r="O72" s="29">
        <v>19</v>
      </c>
      <c r="P72" s="29">
        <v>0</v>
      </c>
      <c r="Q72" s="29">
        <v>47</v>
      </c>
      <c r="R72" s="29">
        <v>10445</v>
      </c>
      <c r="S72" s="4">
        <f t="shared" si="2"/>
        <v>0.47544279559597896</v>
      </c>
    </row>
    <row r="73" spans="1:19" ht="14.55" customHeight="1" x14ac:dyDescent="0.3">
      <c r="A73" t="s">
        <v>578</v>
      </c>
      <c r="B73" s="29">
        <v>16395</v>
      </c>
      <c r="C73" s="29">
        <v>2272</v>
      </c>
      <c r="D73" s="29">
        <v>210</v>
      </c>
      <c r="E73" s="29">
        <v>2667</v>
      </c>
      <c r="F73" s="29">
        <v>0</v>
      </c>
      <c r="G73" s="29">
        <v>5149</v>
      </c>
      <c r="H73" s="29">
        <v>1845</v>
      </c>
      <c r="I73" s="29">
        <v>666</v>
      </c>
      <c r="J73" s="29">
        <v>2849</v>
      </c>
      <c r="K73" s="29">
        <v>0</v>
      </c>
      <c r="L73" s="29">
        <v>5360</v>
      </c>
      <c r="M73" s="29">
        <v>31</v>
      </c>
      <c r="N73" s="29">
        <v>1</v>
      </c>
      <c r="O73" s="29">
        <v>15</v>
      </c>
      <c r="P73" s="29">
        <v>0</v>
      </c>
      <c r="Q73" s="29">
        <v>47</v>
      </c>
      <c r="R73" s="29">
        <v>10556</v>
      </c>
      <c r="S73" s="4">
        <f t="shared" si="2"/>
        <v>0.50776809397499056</v>
      </c>
    </row>
    <row r="74" spans="1:19" ht="14.55" customHeight="1" x14ac:dyDescent="0.3">
      <c r="A74" t="s">
        <v>595</v>
      </c>
      <c r="B74" s="29">
        <v>15930</v>
      </c>
      <c r="C74" s="29">
        <v>2036</v>
      </c>
      <c r="D74" s="29">
        <v>245</v>
      </c>
      <c r="E74" s="29">
        <v>4776</v>
      </c>
      <c r="F74" s="29">
        <v>6</v>
      </c>
      <c r="G74" s="29">
        <v>7063</v>
      </c>
      <c r="H74" s="29">
        <v>1164</v>
      </c>
      <c r="I74" s="29">
        <v>350</v>
      </c>
      <c r="J74" s="29">
        <v>1925</v>
      </c>
      <c r="K74" s="29">
        <v>4</v>
      </c>
      <c r="L74" s="29">
        <v>3443</v>
      </c>
      <c r="M74" s="29">
        <v>27</v>
      </c>
      <c r="N74" s="29">
        <v>7</v>
      </c>
      <c r="O74" s="29">
        <v>28</v>
      </c>
      <c r="P74" s="29">
        <v>0</v>
      </c>
      <c r="Q74" s="29">
        <v>62</v>
      </c>
      <c r="R74" s="29">
        <v>10568</v>
      </c>
      <c r="S74" s="4">
        <f t="shared" si="2"/>
        <v>0.32579485238455713</v>
      </c>
    </row>
    <row r="75" spans="1:19" ht="14.55" customHeight="1" x14ac:dyDescent="0.3">
      <c r="A75" t="s">
        <v>587</v>
      </c>
      <c r="B75" s="29">
        <v>15700</v>
      </c>
      <c r="C75" s="29">
        <v>2351</v>
      </c>
      <c r="D75" s="29">
        <v>324</v>
      </c>
      <c r="E75" s="29">
        <v>3943</v>
      </c>
      <c r="F75" s="29">
        <v>5</v>
      </c>
      <c r="G75" s="29">
        <v>6623</v>
      </c>
      <c r="H75" s="29">
        <v>935</v>
      </c>
      <c r="I75" s="29">
        <v>356</v>
      </c>
      <c r="J75" s="29">
        <v>906</v>
      </c>
      <c r="K75" s="29">
        <v>4</v>
      </c>
      <c r="L75" s="29">
        <v>2201</v>
      </c>
      <c r="M75" s="29">
        <v>24</v>
      </c>
      <c r="N75" s="29">
        <v>1</v>
      </c>
      <c r="O75" s="29">
        <v>11</v>
      </c>
      <c r="P75" s="29">
        <v>0</v>
      </c>
      <c r="Q75" s="29">
        <v>36</v>
      </c>
      <c r="R75" s="29">
        <v>8860</v>
      </c>
      <c r="S75" s="4">
        <f t="shared" si="2"/>
        <v>0.2484198645598194</v>
      </c>
    </row>
    <row r="76" spans="1:19" ht="14.55" customHeight="1" x14ac:dyDescent="0.3">
      <c r="A76" t="s">
        <v>601</v>
      </c>
      <c r="B76" s="29">
        <v>15675</v>
      </c>
      <c r="C76" s="29">
        <v>2977</v>
      </c>
      <c r="D76" s="29">
        <v>338</v>
      </c>
      <c r="E76" s="29">
        <v>4799</v>
      </c>
      <c r="F76" s="29">
        <v>6</v>
      </c>
      <c r="G76" s="29">
        <v>8120</v>
      </c>
      <c r="H76" s="29">
        <v>745</v>
      </c>
      <c r="I76" s="29">
        <v>160</v>
      </c>
      <c r="J76" s="29">
        <v>1033</v>
      </c>
      <c r="K76" s="29">
        <v>2</v>
      </c>
      <c r="L76" s="29">
        <v>1940</v>
      </c>
      <c r="M76" s="29">
        <v>31</v>
      </c>
      <c r="N76" s="29">
        <v>3</v>
      </c>
      <c r="O76" s="29">
        <v>36</v>
      </c>
      <c r="P76" s="29">
        <v>1</v>
      </c>
      <c r="Q76" s="29">
        <v>71</v>
      </c>
      <c r="R76" s="29">
        <v>10131</v>
      </c>
      <c r="S76" s="4">
        <f t="shared" si="2"/>
        <v>0.19149146184976804</v>
      </c>
    </row>
    <row r="77" spans="1:19" ht="14.55" customHeight="1" x14ac:dyDescent="0.3">
      <c r="A77" t="s">
        <v>442</v>
      </c>
      <c r="B77" s="29">
        <v>15280</v>
      </c>
      <c r="C77" s="29">
        <v>1412</v>
      </c>
      <c r="D77" s="29">
        <v>203</v>
      </c>
      <c r="E77" s="29">
        <v>4743</v>
      </c>
      <c r="F77" s="29">
        <v>0</v>
      </c>
      <c r="G77" s="29">
        <v>6358</v>
      </c>
      <c r="H77" s="29">
        <v>778</v>
      </c>
      <c r="I77" s="29">
        <v>174</v>
      </c>
      <c r="J77" s="29">
        <v>1499</v>
      </c>
      <c r="K77" s="29">
        <v>0</v>
      </c>
      <c r="L77" s="29">
        <v>2451</v>
      </c>
      <c r="M77" s="29">
        <v>16</v>
      </c>
      <c r="N77" s="29">
        <v>3</v>
      </c>
      <c r="O77" s="29">
        <v>35</v>
      </c>
      <c r="P77" s="29">
        <v>0</v>
      </c>
      <c r="Q77" s="29">
        <v>54</v>
      </c>
      <c r="R77" s="29">
        <v>8863</v>
      </c>
      <c r="S77" s="4">
        <f t="shared" si="2"/>
        <v>0.2765429312873745</v>
      </c>
    </row>
    <row r="78" spans="1:19" ht="14.55" customHeight="1" x14ac:dyDescent="0.3">
      <c r="A78" t="s">
        <v>473</v>
      </c>
      <c r="B78" s="29">
        <v>15201</v>
      </c>
      <c r="C78" s="29">
        <v>2421</v>
      </c>
      <c r="D78" s="29">
        <v>181</v>
      </c>
      <c r="E78" s="29">
        <v>2839</v>
      </c>
      <c r="F78" s="29">
        <v>51</v>
      </c>
      <c r="G78" s="29">
        <v>5492</v>
      </c>
      <c r="H78" s="29">
        <v>1791</v>
      </c>
      <c r="I78" s="29">
        <v>364</v>
      </c>
      <c r="J78" s="29">
        <v>1408</v>
      </c>
      <c r="K78" s="29">
        <v>52</v>
      </c>
      <c r="L78" s="29">
        <v>3615</v>
      </c>
      <c r="M78" s="29">
        <v>23</v>
      </c>
      <c r="N78" s="29">
        <v>3</v>
      </c>
      <c r="O78" s="29">
        <v>13</v>
      </c>
      <c r="P78" s="29">
        <v>0</v>
      </c>
      <c r="Q78" s="29">
        <v>39</v>
      </c>
      <c r="R78" s="29">
        <v>9146</v>
      </c>
      <c r="S78" s="4">
        <f t="shared" si="2"/>
        <v>0.39525475617756395</v>
      </c>
    </row>
    <row r="79" spans="1:19" ht="14.55" customHeight="1" x14ac:dyDescent="0.3">
      <c r="A79" t="s">
        <v>511</v>
      </c>
      <c r="B79" s="29">
        <v>14706</v>
      </c>
      <c r="C79" s="29">
        <v>3012</v>
      </c>
      <c r="D79" s="29">
        <v>225</v>
      </c>
      <c r="E79" s="29">
        <v>4130</v>
      </c>
      <c r="F79" s="29">
        <v>3</v>
      </c>
      <c r="G79" s="29">
        <v>7370</v>
      </c>
      <c r="H79" s="29">
        <v>905</v>
      </c>
      <c r="I79" s="29">
        <v>209</v>
      </c>
      <c r="J79" s="29">
        <v>1063</v>
      </c>
      <c r="K79" s="29">
        <v>1</v>
      </c>
      <c r="L79" s="29">
        <v>2178</v>
      </c>
      <c r="M79" s="29">
        <v>41</v>
      </c>
      <c r="N79" s="29">
        <v>6</v>
      </c>
      <c r="O79" s="29">
        <v>27</v>
      </c>
      <c r="P79" s="29">
        <v>0</v>
      </c>
      <c r="Q79" s="29">
        <v>74</v>
      </c>
      <c r="R79" s="29">
        <v>9622</v>
      </c>
      <c r="S79" s="4">
        <f t="shared" si="2"/>
        <v>0.22635626688838079</v>
      </c>
    </row>
    <row r="80" spans="1:19" ht="14.55" customHeight="1" x14ac:dyDescent="0.3">
      <c r="A80" t="s">
        <v>441</v>
      </c>
      <c r="B80" s="29">
        <v>14449</v>
      </c>
      <c r="C80" s="29">
        <v>2310</v>
      </c>
      <c r="D80" s="29">
        <v>242</v>
      </c>
      <c r="E80" s="29">
        <v>1858</v>
      </c>
      <c r="F80" s="29">
        <v>0</v>
      </c>
      <c r="G80" s="29">
        <v>4410</v>
      </c>
      <c r="H80" s="29">
        <v>2212</v>
      </c>
      <c r="I80" s="29">
        <v>724</v>
      </c>
      <c r="J80" s="29">
        <v>1331</v>
      </c>
      <c r="K80" s="29">
        <v>2</v>
      </c>
      <c r="L80" s="29">
        <v>4269</v>
      </c>
      <c r="M80" s="29">
        <v>30</v>
      </c>
      <c r="N80" s="29">
        <v>2</v>
      </c>
      <c r="O80" s="29">
        <v>10</v>
      </c>
      <c r="P80" s="29">
        <v>0</v>
      </c>
      <c r="Q80" s="29">
        <v>42</v>
      </c>
      <c r="R80" s="29">
        <v>8721</v>
      </c>
      <c r="S80" s="4">
        <f t="shared" si="2"/>
        <v>0.48950808393532852</v>
      </c>
    </row>
    <row r="81" spans="1:19" ht="14.55" customHeight="1" x14ac:dyDescent="0.3">
      <c r="A81" t="s">
        <v>544</v>
      </c>
      <c r="B81" s="29">
        <v>13710</v>
      </c>
      <c r="C81" s="29">
        <v>3158</v>
      </c>
      <c r="D81" s="29">
        <v>170</v>
      </c>
      <c r="E81" s="29">
        <v>1761</v>
      </c>
      <c r="F81" s="29">
        <v>4</v>
      </c>
      <c r="G81" s="29">
        <v>5093</v>
      </c>
      <c r="H81" s="29">
        <v>2127</v>
      </c>
      <c r="I81" s="29">
        <v>310</v>
      </c>
      <c r="J81" s="29">
        <v>1057</v>
      </c>
      <c r="K81" s="29">
        <v>7</v>
      </c>
      <c r="L81" s="29">
        <v>3501</v>
      </c>
      <c r="M81" s="29">
        <v>40</v>
      </c>
      <c r="N81" s="29">
        <v>3</v>
      </c>
      <c r="O81" s="29">
        <v>13</v>
      </c>
      <c r="P81" s="29">
        <v>0</v>
      </c>
      <c r="Q81" s="29">
        <v>56</v>
      </c>
      <c r="R81" s="29">
        <v>8650</v>
      </c>
      <c r="S81" s="4">
        <f t="shared" si="2"/>
        <v>0.40473988439306358</v>
      </c>
    </row>
    <row r="82" spans="1:19" ht="14.55" customHeight="1" x14ac:dyDescent="0.3">
      <c r="A82" t="s">
        <v>541</v>
      </c>
      <c r="B82" s="29">
        <v>13587</v>
      </c>
      <c r="C82" s="29">
        <v>1738</v>
      </c>
      <c r="D82" s="29">
        <v>375</v>
      </c>
      <c r="E82" s="29">
        <v>3210</v>
      </c>
      <c r="F82" s="29">
        <v>0</v>
      </c>
      <c r="G82" s="29">
        <v>5323</v>
      </c>
      <c r="H82" s="29">
        <v>1119</v>
      </c>
      <c r="I82" s="29">
        <v>486</v>
      </c>
      <c r="J82" s="29">
        <v>1822</v>
      </c>
      <c r="K82" s="29">
        <v>0</v>
      </c>
      <c r="L82" s="29">
        <v>3427</v>
      </c>
      <c r="M82" s="29">
        <v>22</v>
      </c>
      <c r="N82" s="29">
        <v>7</v>
      </c>
      <c r="O82" s="29">
        <v>13</v>
      </c>
      <c r="P82" s="29">
        <v>0</v>
      </c>
      <c r="Q82" s="29">
        <v>42</v>
      </c>
      <c r="R82" s="29">
        <v>8792</v>
      </c>
      <c r="S82" s="4">
        <f t="shared" si="2"/>
        <v>0.38978616924476794</v>
      </c>
    </row>
    <row r="83" spans="1:19" ht="14.55" customHeight="1" x14ac:dyDescent="0.3">
      <c r="A83" t="s">
        <v>565</v>
      </c>
      <c r="B83" s="29">
        <v>13578</v>
      </c>
      <c r="C83" s="29">
        <v>2785</v>
      </c>
      <c r="D83" s="29">
        <v>340</v>
      </c>
      <c r="E83" s="29">
        <v>3572</v>
      </c>
      <c r="F83" s="29">
        <v>7</v>
      </c>
      <c r="G83" s="29">
        <v>6704</v>
      </c>
      <c r="H83" s="29">
        <v>1049</v>
      </c>
      <c r="I83" s="29">
        <v>257</v>
      </c>
      <c r="J83" s="29">
        <v>1266</v>
      </c>
      <c r="K83" s="29">
        <v>7</v>
      </c>
      <c r="L83" s="29">
        <v>2579</v>
      </c>
      <c r="M83" s="29">
        <v>31</v>
      </c>
      <c r="N83" s="29">
        <v>1</v>
      </c>
      <c r="O83" s="29">
        <v>20</v>
      </c>
      <c r="P83" s="29">
        <v>0</v>
      </c>
      <c r="Q83" s="29">
        <v>52</v>
      </c>
      <c r="R83" s="29">
        <v>9335</v>
      </c>
      <c r="S83" s="4">
        <f t="shared" si="2"/>
        <v>0.27627209426888055</v>
      </c>
    </row>
    <row r="84" spans="1:19" ht="14.55" customHeight="1" x14ac:dyDescent="0.3">
      <c r="A84" t="s">
        <v>502</v>
      </c>
      <c r="B84" s="29">
        <v>13546</v>
      </c>
      <c r="C84" s="29">
        <v>2846</v>
      </c>
      <c r="D84" s="29">
        <v>163</v>
      </c>
      <c r="E84" s="29">
        <v>2617</v>
      </c>
      <c r="F84" s="29">
        <v>7</v>
      </c>
      <c r="G84" s="29">
        <v>5633</v>
      </c>
      <c r="H84" s="29">
        <v>1227</v>
      </c>
      <c r="I84" s="29">
        <v>235</v>
      </c>
      <c r="J84" s="29">
        <v>1235</v>
      </c>
      <c r="K84" s="29">
        <v>7</v>
      </c>
      <c r="L84" s="29">
        <v>2704</v>
      </c>
      <c r="M84" s="29">
        <v>26</v>
      </c>
      <c r="N84" s="29">
        <v>2</v>
      </c>
      <c r="O84" s="29">
        <v>5</v>
      </c>
      <c r="P84" s="29">
        <v>0</v>
      </c>
      <c r="Q84" s="29">
        <v>33</v>
      </c>
      <c r="R84" s="29">
        <v>8370</v>
      </c>
      <c r="S84" s="4">
        <f t="shared" si="2"/>
        <v>0.32305854241338111</v>
      </c>
    </row>
    <row r="85" spans="1:19" ht="14.55" customHeight="1" x14ac:dyDescent="0.3">
      <c r="A85" t="s">
        <v>546</v>
      </c>
      <c r="B85" s="29">
        <v>13324</v>
      </c>
      <c r="C85" s="29">
        <v>2122</v>
      </c>
      <c r="D85" s="29">
        <v>156</v>
      </c>
      <c r="E85" s="29">
        <v>1903</v>
      </c>
      <c r="F85" s="29">
        <v>6</v>
      </c>
      <c r="G85" s="29">
        <v>4187</v>
      </c>
      <c r="H85" s="29">
        <v>1402</v>
      </c>
      <c r="I85" s="29">
        <v>404</v>
      </c>
      <c r="J85" s="29">
        <v>1436</v>
      </c>
      <c r="K85" s="29">
        <v>3</v>
      </c>
      <c r="L85" s="29">
        <v>3245</v>
      </c>
      <c r="M85" s="29">
        <v>15</v>
      </c>
      <c r="N85" s="29">
        <v>4</v>
      </c>
      <c r="O85" s="29">
        <v>4</v>
      </c>
      <c r="P85" s="29">
        <v>0</v>
      </c>
      <c r="Q85" s="29">
        <v>23</v>
      </c>
      <c r="R85" s="29">
        <v>7455</v>
      </c>
      <c r="S85" s="4">
        <f t="shared" si="2"/>
        <v>0.43527833668678739</v>
      </c>
    </row>
    <row r="86" spans="1:19" ht="14.55" customHeight="1" x14ac:dyDescent="0.3">
      <c r="A86" t="s">
        <v>549</v>
      </c>
      <c r="B86" s="29">
        <v>13100</v>
      </c>
      <c r="C86" s="29">
        <v>2747</v>
      </c>
      <c r="D86" s="29">
        <v>173</v>
      </c>
      <c r="E86" s="29">
        <v>3885</v>
      </c>
      <c r="F86" s="29">
        <v>2</v>
      </c>
      <c r="G86" s="29">
        <v>6807</v>
      </c>
      <c r="H86" s="29">
        <v>955</v>
      </c>
      <c r="I86" s="29">
        <v>231</v>
      </c>
      <c r="J86" s="29">
        <v>1487</v>
      </c>
      <c r="K86" s="29">
        <v>2</v>
      </c>
      <c r="L86" s="29">
        <v>2675</v>
      </c>
      <c r="M86" s="29">
        <v>36</v>
      </c>
      <c r="N86" s="29">
        <v>6</v>
      </c>
      <c r="O86" s="29">
        <v>34</v>
      </c>
      <c r="P86" s="29">
        <v>0</v>
      </c>
      <c r="Q86" s="29">
        <v>76</v>
      </c>
      <c r="R86" s="29">
        <v>9558</v>
      </c>
      <c r="S86" s="4">
        <f t="shared" si="2"/>
        <v>0.27987026574597196</v>
      </c>
    </row>
    <row r="87" spans="1:19" ht="14.55" customHeight="1" x14ac:dyDescent="0.3">
      <c r="A87" t="s">
        <v>494</v>
      </c>
      <c r="B87" s="29">
        <v>13069</v>
      </c>
      <c r="C87" s="29">
        <v>3631</v>
      </c>
      <c r="D87" s="29">
        <v>296</v>
      </c>
      <c r="E87" s="29">
        <v>3124</v>
      </c>
      <c r="F87" s="29">
        <v>0</v>
      </c>
      <c r="G87" s="29">
        <v>7051</v>
      </c>
      <c r="H87" s="29">
        <v>586</v>
      </c>
      <c r="I87" s="29">
        <v>85</v>
      </c>
      <c r="J87" s="29">
        <v>365</v>
      </c>
      <c r="K87" s="29">
        <v>0</v>
      </c>
      <c r="L87" s="29">
        <v>1036</v>
      </c>
      <c r="M87" s="29">
        <v>42</v>
      </c>
      <c r="N87" s="29">
        <v>6</v>
      </c>
      <c r="O87" s="29">
        <v>13</v>
      </c>
      <c r="P87" s="29">
        <v>0</v>
      </c>
      <c r="Q87" s="29">
        <v>61</v>
      </c>
      <c r="R87" s="29">
        <v>8148</v>
      </c>
      <c r="S87" s="4">
        <f t="shared" si="2"/>
        <v>0.12714776632302405</v>
      </c>
    </row>
    <row r="88" spans="1:19" ht="14.55" customHeight="1" x14ac:dyDescent="0.3">
      <c r="A88" t="s">
        <v>612</v>
      </c>
      <c r="B88" s="29">
        <v>12645</v>
      </c>
      <c r="C88" s="29">
        <v>3449</v>
      </c>
      <c r="D88" s="29">
        <v>145</v>
      </c>
      <c r="E88" s="29">
        <v>2310</v>
      </c>
      <c r="F88" s="29">
        <v>11</v>
      </c>
      <c r="G88" s="29">
        <v>5915</v>
      </c>
      <c r="H88" s="29">
        <v>943</v>
      </c>
      <c r="I88" s="29">
        <v>158</v>
      </c>
      <c r="J88" s="29">
        <v>789</v>
      </c>
      <c r="K88" s="29">
        <v>4</v>
      </c>
      <c r="L88" s="29">
        <v>1894</v>
      </c>
      <c r="M88" s="29">
        <v>26</v>
      </c>
      <c r="N88" s="29">
        <v>2</v>
      </c>
      <c r="O88" s="29">
        <v>9</v>
      </c>
      <c r="P88" s="29">
        <v>0</v>
      </c>
      <c r="Q88" s="29">
        <v>37</v>
      </c>
      <c r="R88" s="29">
        <v>7846</v>
      </c>
      <c r="S88" s="4">
        <f t="shared" si="2"/>
        <v>0.24139689013510068</v>
      </c>
    </row>
    <row r="89" spans="1:19" ht="14.55" customHeight="1" x14ac:dyDescent="0.3">
      <c r="A89" t="s">
        <v>486</v>
      </c>
      <c r="B89" s="29">
        <v>12343</v>
      </c>
      <c r="C89" s="29">
        <v>2611</v>
      </c>
      <c r="D89" s="29">
        <v>227</v>
      </c>
      <c r="E89" s="29">
        <v>2557</v>
      </c>
      <c r="F89" s="29">
        <v>5</v>
      </c>
      <c r="G89" s="29">
        <v>5400</v>
      </c>
      <c r="H89" s="29">
        <v>1263</v>
      </c>
      <c r="I89" s="29">
        <v>161</v>
      </c>
      <c r="J89" s="29">
        <v>853</v>
      </c>
      <c r="K89" s="29">
        <v>1</v>
      </c>
      <c r="L89" s="29">
        <v>2278</v>
      </c>
      <c r="M89" s="29">
        <v>22</v>
      </c>
      <c r="N89" s="29">
        <v>2</v>
      </c>
      <c r="O89" s="29">
        <v>14</v>
      </c>
      <c r="P89" s="29">
        <v>0</v>
      </c>
      <c r="Q89" s="29">
        <v>38</v>
      </c>
      <c r="R89" s="29">
        <v>7716</v>
      </c>
      <c r="S89" s="4">
        <f t="shared" si="2"/>
        <v>0.29523068947641262</v>
      </c>
    </row>
    <row r="90" spans="1:19" ht="14.55" customHeight="1" x14ac:dyDescent="0.3">
      <c r="A90" t="s">
        <v>561</v>
      </c>
      <c r="B90" s="29">
        <v>12212</v>
      </c>
      <c r="C90" s="29">
        <v>3244</v>
      </c>
      <c r="D90" s="29">
        <v>201</v>
      </c>
      <c r="E90" s="29">
        <v>3870</v>
      </c>
      <c r="F90" s="29">
        <v>7</v>
      </c>
      <c r="G90" s="29">
        <v>7322</v>
      </c>
      <c r="H90" s="29">
        <v>476</v>
      </c>
      <c r="I90" s="29">
        <v>99</v>
      </c>
      <c r="J90" s="29">
        <v>587</v>
      </c>
      <c r="K90" s="29">
        <v>2</v>
      </c>
      <c r="L90" s="29">
        <v>1164</v>
      </c>
      <c r="M90" s="29">
        <v>32</v>
      </c>
      <c r="N90" s="29">
        <v>4</v>
      </c>
      <c r="O90" s="29">
        <v>21</v>
      </c>
      <c r="P90" s="29">
        <v>0</v>
      </c>
      <c r="Q90" s="29">
        <v>57</v>
      </c>
      <c r="R90" s="29">
        <v>8543</v>
      </c>
      <c r="S90" s="4">
        <f t="shared" si="2"/>
        <v>0.13625190214210464</v>
      </c>
    </row>
    <row r="91" spans="1:19" ht="14.55" customHeight="1" x14ac:dyDescent="0.3">
      <c r="A91" t="s">
        <v>503</v>
      </c>
      <c r="B91" s="29">
        <v>12081</v>
      </c>
      <c r="C91" s="29">
        <v>1542</v>
      </c>
      <c r="D91" s="29">
        <v>215</v>
      </c>
      <c r="E91" s="29">
        <v>4097</v>
      </c>
      <c r="F91" s="29">
        <v>2</v>
      </c>
      <c r="G91" s="29">
        <v>5856</v>
      </c>
      <c r="H91" s="29">
        <v>1207</v>
      </c>
      <c r="I91" s="29">
        <v>408</v>
      </c>
      <c r="J91" s="29">
        <v>1475</v>
      </c>
      <c r="K91" s="29">
        <v>3</v>
      </c>
      <c r="L91" s="29">
        <v>3093</v>
      </c>
      <c r="M91" s="29">
        <v>24</v>
      </c>
      <c r="N91" s="29">
        <v>0</v>
      </c>
      <c r="O91" s="29">
        <v>21</v>
      </c>
      <c r="P91" s="29">
        <v>1</v>
      </c>
      <c r="Q91" s="29">
        <v>46</v>
      </c>
      <c r="R91" s="29">
        <v>8995</v>
      </c>
      <c r="S91" s="4">
        <f t="shared" si="2"/>
        <v>0.34385769872151195</v>
      </c>
    </row>
    <row r="92" spans="1:19" ht="14.55" customHeight="1" x14ac:dyDescent="0.3">
      <c r="A92" t="s">
        <v>600</v>
      </c>
      <c r="B92" s="29">
        <v>11988</v>
      </c>
      <c r="C92" s="29">
        <v>1659</v>
      </c>
      <c r="D92" s="29">
        <v>232</v>
      </c>
      <c r="E92" s="29">
        <v>2233</v>
      </c>
      <c r="F92" s="29">
        <v>4</v>
      </c>
      <c r="G92" s="29">
        <v>4128</v>
      </c>
      <c r="H92" s="29">
        <v>1850</v>
      </c>
      <c r="I92" s="29">
        <v>491</v>
      </c>
      <c r="J92" s="29">
        <v>1665</v>
      </c>
      <c r="K92" s="29">
        <v>6</v>
      </c>
      <c r="L92" s="29">
        <v>4012</v>
      </c>
      <c r="M92" s="29">
        <v>16</v>
      </c>
      <c r="N92" s="29">
        <v>4</v>
      </c>
      <c r="O92" s="29">
        <v>9</v>
      </c>
      <c r="P92" s="29">
        <v>0</v>
      </c>
      <c r="Q92" s="29">
        <v>29</v>
      </c>
      <c r="R92" s="29">
        <v>8169</v>
      </c>
      <c r="S92" s="4">
        <f t="shared" si="2"/>
        <v>0.4911249846982495</v>
      </c>
    </row>
    <row r="93" spans="1:19" ht="14.55" customHeight="1" x14ac:dyDescent="0.3">
      <c r="A93" t="s">
        <v>470</v>
      </c>
      <c r="B93" s="29">
        <v>11674</v>
      </c>
      <c r="C93" s="29">
        <v>1411</v>
      </c>
      <c r="D93" s="29">
        <v>192</v>
      </c>
      <c r="E93" s="29">
        <v>2824</v>
      </c>
      <c r="F93" s="29">
        <v>18</v>
      </c>
      <c r="G93" s="29">
        <v>4445</v>
      </c>
      <c r="H93" s="29">
        <v>1048</v>
      </c>
      <c r="I93" s="29">
        <v>170</v>
      </c>
      <c r="J93" s="29">
        <v>1351</v>
      </c>
      <c r="K93" s="29">
        <v>8</v>
      </c>
      <c r="L93" s="29">
        <v>2577</v>
      </c>
      <c r="M93" s="29">
        <v>11</v>
      </c>
      <c r="N93" s="29">
        <v>1</v>
      </c>
      <c r="O93" s="29">
        <v>16</v>
      </c>
      <c r="P93" s="29">
        <v>0</v>
      </c>
      <c r="Q93" s="29">
        <v>28</v>
      </c>
      <c r="R93" s="29">
        <v>7050</v>
      </c>
      <c r="S93" s="4">
        <f t="shared" si="2"/>
        <v>0.36553191489361703</v>
      </c>
    </row>
    <row r="94" spans="1:19" ht="14.55" customHeight="1" x14ac:dyDescent="0.3">
      <c r="A94" t="s">
        <v>568</v>
      </c>
      <c r="B94" s="29">
        <v>11513</v>
      </c>
      <c r="C94" s="29">
        <v>1489</v>
      </c>
      <c r="D94" s="29">
        <v>626</v>
      </c>
      <c r="E94" s="29">
        <v>3948</v>
      </c>
      <c r="F94" s="29">
        <v>0</v>
      </c>
      <c r="G94" s="29">
        <v>6063</v>
      </c>
      <c r="H94" s="29">
        <v>321</v>
      </c>
      <c r="I94" s="29">
        <v>209</v>
      </c>
      <c r="J94" s="29">
        <v>898</v>
      </c>
      <c r="K94" s="29">
        <v>0</v>
      </c>
      <c r="L94" s="29">
        <v>1428</v>
      </c>
      <c r="M94" s="29">
        <v>36</v>
      </c>
      <c r="N94" s="29">
        <v>8</v>
      </c>
      <c r="O94" s="29">
        <v>43</v>
      </c>
      <c r="P94" s="29">
        <v>0</v>
      </c>
      <c r="Q94" s="29">
        <v>87</v>
      </c>
      <c r="R94" s="29">
        <v>7578</v>
      </c>
      <c r="S94" s="4">
        <f t="shared" si="2"/>
        <v>0.18844022169437846</v>
      </c>
    </row>
    <row r="95" spans="1:19" ht="14.55" customHeight="1" x14ac:dyDescent="0.3">
      <c r="A95" t="s">
        <v>528</v>
      </c>
      <c r="B95" s="29">
        <v>11288</v>
      </c>
      <c r="C95" s="29">
        <v>2208</v>
      </c>
      <c r="D95" s="29">
        <v>179</v>
      </c>
      <c r="E95" s="29">
        <v>2708</v>
      </c>
      <c r="F95" s="29">
        <v>10</v>
      </c>
      <c r="G95" s="29">
        <v>5105</v>
      </c>
      <c r="H95" s="29">
        <v>880</v>
      </c>
      <c r="I95" s="29">
        <v>221</v>
      </c>
      <c r="J95" s="29">
        <v>1093</v>
      </c>
      <c r="K95" s="29">
        <v>1</v>
      </c>
      <c r="L95" s="29">
        <v>2195</v>
      </c>
      <c r="M95" s="29">
        <v>34</v>
      </c>
      <c r="N95" s="29">
        <v>4</v>
      </c>
      <c r="O95" s="29">
        <v>19</v>
      </c>
      <c r="P95" s="29">
        <v>0</v>
      </c>
      <c r="Q95" s="29">
        <v>57</v>
      </c>
      <c r="R95" s="29">
        <v>7357</v>
      </c>
      <c r="S95" s="4">
        <f t="shared" si="2"/>
        <v>0.29835530787005571</v>
      </c>
    </row>
    <row r="96" spans="1:19" ht="14.55" customHeight="1" x14ac:dyDescent="0.3">
      <c r="A96" t="s">
        <v>484</v>
      </c>
      <c r="B96" s="29">
        <v>11123</v>
      </c>
      <c r="C96" s="29">
        <v>2190</v>
      </c>
      <c r="D96" s="29">
        <v>235</v>
      </c>
      <c r="E96" s="29">
        <v>2697</v>
      </c>
      <c r="F96" s="29">
        <v>30</v>
      </c>
      <c r="G96" s="29">
        <v>5152</v>
      </c>
      <c r="H96" s="29">
        <v>823</v>
      </c>
      <c r="I96" s="29">
        <v>323</v>
      </c>
      <c r="J96" s="29">
        <v>1010</v>
      </c>
      <c r="K96" s="29">
        <v>38</v>
      </c>
      <c r="L96" s="29">
        <v>2194</v>
      </c>
      <c r="M96" s="29">
        <v>21</v>
      </c>
      <c r="N96" s="29">
        <v>5</v>
      </c>
      <c r="O96" s="29">
        <v>15</v>
      </c>
      <c r="P96" s="29">
        <v>1</v>
      </c>
      <c r="Q96" s="29">
        <v>42</v>
      </c>
      <c r="R96" s="29">
        <v>7388</v>
      </c>
      <c r="S96" s="4">
        <f t="shared" si="2"/>
        <v>0.29696805630752571</v>
      </c>
    </row>
    <row r="97" spans="1:19" ht="14.55" customHeight="1" x14ac:dyDescent="0.3">
      <c r="A97" t="s">
        <v>454</v>
      </c>
      <c r="B97" s="29">
        <v>11099</v>
      </c>
      <c r="C97" s="29">
        <v>3035</v>
      </c>
      <c r="D97" s="29">
        <v>141</v>
      </c>
      <c r="E97" s="29">
        <v>2755</v>
      </c>
      <c r="F97" s="29">
        <v>5</v>
      </c>
      <c r="G97" s="29">
        <v>5936</v>
      </c>
      <c r="H97" s="29">
        <v>689</v>
      </c>
      <c r="I97" s="29">
        <v>84</v>
      </c>
      <c r="J97" s="29">
        <v>670</v>
      </c>
      <c r="K97" s="29">
        <v>2</v>
      </c>
      <c r="L97" s="29">
        <v>1445</v>
      </c>
      <c r="M97" s="29">
        <v>26</v>
      </c>
      <c r="N97" s="29">
        <v>0</v>
      </c>
      <c r="O97" s="29">
        <v>27</v>
      </c>
      <c r="P97" s="29">
        <v>0</v>
      </c>
      <c r="Q97" s="29">
        <v>53</v>
      </c>
      <c r="R97" s="29">
        <v>7434</v>
      </c>
      <c r="S97" s="4">
        <f t="shared" si="2"/>
        <v>0.19437718590260963</v>
      </c>
    </row>
    <row r="98" spans="1:19" ht="14.55" customHeight="1" x14ac:dyDescent="0.3">
      <c r="A98" t="s">
        <v>475</v>
      </c>
      <c r="B98" s="29">
        <v>11055</v>
      </c>
      <c r="C98" s="29">
        <v>2355</v>
      </c>
      <c r="D98" s="29">
        <v>262</v>
      </c>
      <c r="E98" s="29">
        <v>2596</v>
      </c>
      <c r="F98" s="29">
        <v>7</v>
      </c>
      <c r="G98" s="29">
        <v>5220</v>
      </c>
      <c r="H98" s="29">
        <v>822</v>
      </c>
      <c r="I98" s="29">
        <v>184</v>
      </c>
      <c r="J98" s="29">
        <v>808</v>
      </c>
      <c r="K98" s="29">
        <v>3</v>
      </c>
      <c r="L98" s="29">
        <v>1817</v>
      </c>
      <c r="M98" s="29">
        <v>15</v>
      </c>
      <c r="N98" s="29">
        <v>2</v>
      </c>
      <c r="O98" s="29">
        <v>7</v>
      </c>
      <c r="P98" s="29">
        <v>0</v>
      </c>
      <c r="Q98" s="29">
        <v>24</v>
      </c>
      <c r="R98" s="29">
        <v>7061</v>
      </c>
      <c r="S98" s="4">
        <f t="shared" si="2"/>
        <v>0.25732899022801303</v>
      </c>
    </row>
    <row r="99" spans="1:19" ht="14.55" customHeight="1" x14ac:dyDescent="0.3">
      <c r="A99" t="s">
        <v>581</v>
      </c>
      <c r="B99" s="29">
        <v>11036</v>
      </c>
      <c r="C99" s="29">
        <v>2025</v>
      </c>
      <c r="D99" s="29">
        <v>247</v>
      </c>
      <c r="E99" s="29">
        <v>2797</v>
      </c>
      <c r="F99" s="29">
        <v>4</v>
      </c>
      <c r="G99" s="29">
        <v>5073</v>
      </c>
      <c r="H99" s="29">
        <v>665</v>
      </c>
      <c r="I99" s="29">
        <v>142</v>
      </c>
      <c r="J99" s="29">
        <v>727</v>
      </c>
      <c r="K99" s="29">
        <v>3</v>
      </c>
      <c r="L99" s="29">
        <v>1537</v>
      </c>
      <c r="M99" s="29">
        <v>18</v>
      </c>
      <c r="N99" s="29">
        <v>3</v>
      </c>
      <c r="O99" s="29">
        <v>15</v>
      </c>
      <c r="P99" s="29">
        <v>1</v>
      </c>
      <c r="Q99" s="29">
        <v>37</v>
      </c>
      <c r="R99" s="29">
        <v>6647</v>
      </c>
      <c r="S99" s="4">
        <f t="shared" si="2"/>
        <v>0.23123213479765309</v>
      </c>
    </row>
    <row r="100" spans="1:19" ht="14.55" customHeight="1" x14ac:dyDescent="0.3">
      <c r="A100" t="s">
        <v>560</v>
      </c>
      <c r="B100" s="29">
        <v>10855</v>
      </c>
      <c r="C100" s="29">
        <v>1664</v>
      </c>
      <c r="D100" s="29">
        <v>257</v>
      </c>
      <c r="E100" s="29">
        <v>4202</v>
      </c>
      <c r="F100" s="29">
        <v>0</v>
      </c>
      <c r="G100" s="29">
        <v>6123</v>
      </c>
      <c r="H100" s="29">
        <v>286</v>
      </c>
      <c r="I100" s="29">
        <v>70</v>
      </c>
      <c r="J100" s="29">
        <v>381</v>
      </c>
      <c r="K100" s="29">
        <v>1</v>
      </c>
      <c r="L100" s="29">
        <v>738</v>
      </c>
      <c r="M100" s="29">
        <v>8</v>
      </c>
      <c r="N100" s="29">
        <v>0</v>
      </c>
      <c r="O100" s="29">
        <v>15</v>
      </c>
      <c r="P100" s="29">
        <v>0</v>
      </c>
      <c r="Q100" s="29">
        <v>23</v>
      </c>
      <c r="R100" s="29">
        <v>6884</v>
      </c>
      <c r="S100" s="4">
        <f t="shared" si="2"/>
        <v>0.10720511330621732</v>
      </c>
    </row>
    <row r="101" spans="1:19" ht="14.55" customHeight="1" x14ac:dyDescent="0.3">
      <c r="A101" t="s">
        <v>430</v>
      </c>
      <c r="B101" s="29">
        <v>10807</v>
      </c>
      <c r="C101" s="29">
        <v>3471</v>
      </c>
      <c r="D101" s="29">
        <v>178</v>
      </c>
      <c r="E101" s="29">
        <v>2500</v>
      </c>
      <c r="F101" s="29">
        <v>1</v>
      </c>
      <c r="G101" s="29">
        <v>6150</v>
      </c>
      <c r="H101" s="29">
        <v>349</v>
      </c>
      <c r="I101" s="29">
        <v>40</v>
      </c>
      <c r="J101" s="29">
        <v>256</v>
      </c>
      <c r="K101" s="29">
        <v>0</v>
      </c>
      <c r="L101" s="29">
        <v>645</v>
      </c>
      <c r="M101" s="29">
        <v>38</v>
      </c>
      <c r="N101" s="29">
        <v>4</v>
      </c>
      <c r="O101" s="29">
        <v>15</v>
      </c>
      <c r="P101" s="29">
        <v>0</v>
      </c>
      <c r="Q101" s="29">
        <v>57</v>
      </c>
      <c r="R101" s="29">
        <v>6852</v>
      </c>
      <c r="S101" s="4">
        <f t="shared" ref="S101:S132" si="3">L101/R101</f>
        <v>9.4133099824868657E-2</v>
      </c>
    </row>
    <row r="102" spans="1:19" ht="14.55" customHeight="1" x14ac:dyDescent="0.3">
      <c r="A102" t="s">
        <v>424</v>
      </c>
      <c r="B102" s="29">
        <v>10613</v>
      </c>
      <c r="C102" s="29">
        <v>2334</v>
      </c>
      <c r="D102" s="29">
        <v>357</v>
      </c>
      <c r="E102" s="29">
        <v>2735</v>
      </c>
      <c r="F102" s="29">
        <v>2</v>
      </c>
      <c r="G102" s="29">
        <v>5428</v>
      </c>
      <c r="H102" s="29">
        <v>630</v>
      </c>
      <c r="I102" s="29">
        <v>170</v>
      </c>
      <c r="J102" s="29">
        <v>557</v>
      </c>
      <c r="K102" s="29">
        <v>1</v>
      </c>
      <c r="L102" s="29">
        <v>1358</v>
      </c>
      <c r="M102" s="29">
        <v>14</v>
      </c>
      <c r="N102" s="29">
        <v>3</v>
      </c>
      <c r="O102" s="29">
        <v>6</v>
      </c>
      <c r="P102" s="29">
        <v>0</v>
      </c>
      <c r="Q102" s="29">
        <v>23</v>
      </c>
      <c r="R102" s="29">
        <v>6809</v>
      </c>
      <c r="S102" s="4">
        <f t="shared" si="3"/>
        <v>0.19944191511235129</v>
      </c>
    </row>
    <row r="103" spans="1:19" ht="14.55" customHeight="1" x14ac:dyDescent="0.3">
      <c r="A103" t="s">
        <v>471</v>
      </c>
      <c r="B103" s="29">
        <v>10496</v>
      </c>
      <c r="C103" s="29">
        <v>2271</v>
      </c>
      <c r="D103" s="29">
        <v>84</v>
      </c>
      <c r="E103" s="29">
        <v>2141</v>
      </c>
      <c r="F103" s="29">
        <v>12</v>
      </c>
      <c r="G103" s="29">
        <v>4508</v>
      </c>
      <c r="H103" s="29">
        <v>441</v>
      </c>
      <c r="I103" s="29">
        <v>45</v>
      </c>
      <c r="J103" s="29">
        <v>398</v>
      </c>
      <c r="K103" s="29">
        <v>0</v>
      </c>
      <c r="L103" s="29">
        <v>884</v>
      </c>
      <c r="M103" s="29">
        <v>48</v>
      </c>
      <c r="N103" s="29">
        <v>0</v>
      </c>
      <c r="O103" s="29">
        <v>22</v>
      </c>
      <c r="P103" s="29">
        <v>0</v>
      </c>
      <c r="Q103" s="29">
        <v>70</v>
      </c>
      <c r="R103" s="29">
        <v>5462</v>
      </c>
      <c r="S103" s="4">
        <f t="shared" si="3"/>
        <v>0.1618454778469425</v>
      </c>
    </row>
    <row r="104" spans="1:19" ht="14.55" customHeight="1" x14ac:dyDescent="0.3">
      <c r="A104" t="s">
        <v>522</v>
      </c>
      <c r="B104" s="29">
        <v>10349</v>
      </c>
      <c r="C104" s="29">
        <v>1586</v>
      </c>
      <c r="D104" s="29">
        <v>145</v>
      </c>
      <c r="E104" s="29">
        <v>1444</v>
      </c>
      <c r="F104" s="29">
        <v>2</v>
      </c>
      <c r="G104" s="29">
        <v>3177</v>
      </c>
      <c r="H104" s="29">
        <v>1743</v>
      </c>
      <c r="I104" s="29">
        <v>458</v>
      </c>
      <c r="J104" s="29">
        <v>1354</v>
      </c>
      <c r="K104" s="29">
        <v>9</v>
      </c>
      <c r="L104" s="29">
        <v>3564</v>
      </c>
      <c r="M104" s="29">
        <v>17</v>
      </c>
      <c r="N104" s="29">
        <v>4</v>
      </c>
      <c r="O104" s="29">
        <v>5</v>
      </c>
      <c r="P104" s="29">
        <v>0</v>
      </c>
      <c r="Q104" s="29">
        <v>26</v>
      </c>
      <c r="R104" s="29">
        <v>6767</v>
      </c>
      <c r="S104" s="4">
        <f t="shared" si="3"/>
        <v>0.52667356287867595</v>
      </c>
    </row>
    <row r="105" spans="1:19" ht="14.55" customHeight="1" x14ac:dyDescent="0.3">
      <c r="A105" t="s">
        <v>434</v>
      </c>
      <c r="B105" s="29">
        <v>10247</v>
      </c>
      <c r="C105" s="29">
        <v>2299</v>
      </c>
      <c r="D105" s="29">
        <v>224</v>
      </c>
      <c r="E105" s="29">
        <v>2788</v>
      </c>
      <c r="F105" s="29">
        <v>3</v>
      </c>
      <c r="G105" s="29">
        <v>5314</v>
      </c>
      <c r="H105" s="29">
        <v>452</v>
      </c>
      <c r="I105" s="29">
        <v>93</v>
      </c>
      <c r="J105" s="29">
        <v>353</v>
      </c>
      <c r="K105" s="29">
        <v>2</v>
      </c>
      <c r="L105" s="29">
        <v>900</v>
      </c>
      <c r="M105" s="29">
        <v>21</v>
      </c>
      <c r="N105" s="29">
        <v>5</v>
      </c>
      <c r="O105" s="29">
        <v>12</v>
      </c>
      <c r="P105" s="29">
        <v>0</v>
      </c>
      <c r="Q105" s="29">
        <v>38</v>
      </c>
      <c r="R105" s="29">
        <v>6252</v>
      </c>
      <c r="S105" s="4">
        <f t="shared" si="3"/>
        <v>0.14395393474088292</v>
      </c>
    </row>
    <row r="106" spans="1:19" ht="14.55" customHeight="1" x14ac:dyDescent="0.3">
      <c r="A106" t="s">
        <v>437</v>
      </c>
      <c r="B106" s="29">
        <v>9984</v>
      </c>
      <c r="C106" s="29">
        <v>2405</v>
      </c>
      <c r="D106" s="29">
        <v>150</v>
      </c>
      <c r="E106" s="29">
        <v>2640</v>
      </c>
      <c r="F106" s="29">
        <v>3</v>
      </c>
      <c r="G106" s="29">
        <v>5198</v>
      </c>
      <c r="H106" s="29">
        <v>206</v>
      </c>
      <c r="I106" s="29">
        <v>35</v>
      </c>
      <c r="J106" s="29">
        <v>218</v>
      </c>
      <c r="K106" s="29">
        <v>2</v>
      </c>
      <c r="L106" s="29">
        <v>461</v>
      </c>
      <c r="M106" s="29">
        <v>22</v>
      </c>
      <c r="N106" s="29">
        <v>3</v>
      </c>
      <c r="O106" s="29">
        <v>10</v>
      </c>
      <c r="P106" s="29">
        <v>0</v>
      </c>
      <c r="Q106" s="29">
        <v>35</v>
      </c>
      <c r="R106" s="29">
        <v>5694</v>
      </c>
      <c r="S106" s="4">
        <f t="shared" si="3"/>
        <v>8.0962416578854932E-2</v>
      </c>
    </row>
    <row r="107" spans="1:19" ht="14.55" customHeight="1" x14ac:dyDescent="0.3">
      <c r="A107" t="s">
        <v>438</v>
      </c>
      <c r="B107" s="29">
        <v>9911</v>
      </c>
      <c r="C107" s="29">
        <v>1799</v>
      </c>
      <c r="D107" s="29">
        <v>100</v>
      </c>
      <c r="E107" s="29">
        <v>1602</v>
      </c>
      <c r="F107" s="29">
        <v>10</v>
      </c>
      <c r="G107" s="29">
        <v>3511</v>
      </c>
      <c r="H107" s="29">
        <v>1003</v>
      </c>
      <c r="I107" s="29">
        <v>363</v>
      </c>
      <c r="J107" s="29">
        <v>806</v>
      </c>
      <c r="K107" s="29">
        <v>16</v>
      </c>
      <c r="L107" s="29">
        <v>2188</v>
      </c>
      <c r="M107" s="29">
        <v>12</v>
      </c>
      <c r="N107" s="29">
        <v>2</v>
      </c>
      <c r="O107" s="29">
        <v>9</v>
      </c>
      <c r="P107" s="29">
        <v>0</v>
      </c>
      <c r="Q107" s="29">
        <v>23</v>
      </c>
      <c r="R107" s="29">
        <v>5722</v>
      </c>
      <c r="S107" s="4">
        <f t="shared" si="3"/>
        <v>0.3823837818944425</v>
      </c>
    </row>
    <row r="108" spans="1:19" ht="14.55" customHeight="1" x14ac:dyDescent="0.3">
      <c r="A108" t="s">
        <v>555</v>
      </c>
      <c r="B108" s="29">
        <v>9473</v>
      </c>
      <c r="C108" s="29">
        <v>1790</v>
      </c>
      <c r="D108" s="29">
        <v>293</v>
      </c>
      <c r="E108" s="29">
        <v>2484</v>
      </c>
      <c r="F108" s="29">
        <v>1</v>
      </c>
      <c r="G108" s="29">
        <v>4568</v>
      </c>
      <c r="H108" s="29">
        <v>820</v>
      </c>
      <c r="I108" s="29">
        <v>108</v>
      </c>
      <c r="J108" s="29">
        <v>919</v>
      </c>
      <c r="K108" s="29">
        <v>0</v>
      </c>
      <c r="L108" s="29">
        <v>1847</v>
      </c>
      <c r="M108" s="29">
        <v>48</v>
      </c>
      <c r="N108" s="29">
        <v>8</v>
      </c>
      <c r="O108" s="29">
        <v>14</v>
      </c>
      <c r="P108" s="29">
        <v>0</v>
      </c>
      <c r="Q108" s="29">
        <v>70</v>
      </c>
      <c r="R108" s="29">
        <v>6485</v>
      </c>
      <c r="S108" s="4">
        <f t="shared" si="3"/>
        <v>0.28481110254433306</v>
      </c>
    </row>
    <row r="109" spans="1:19" ht="14.55" customHeight="1" x14ac:dyDescent="0.3">
      <c r="A109" t="s">
        <v>466</v>
      </c>
      <c r="B109" s="29">
        <v>9423</v>
      </c>
      <c r="C109" s="29">
        <v>1625</v>
      </c>
      <c r="D109" s="29">
        <v>116</v>
      </c>
      <c r="E109" s="29">
        <v>2375</v>
      </c>
      <c r="F109" s="29">
        <v>0</v>
      </c>
      <c r="G109" s="29">
        <v>4116</v>
      </c>
      <c r="H109" s="29">
        <v>855</v>
      </c>
      <c r="I109" s="29">
        <v>126</v>
      </c>
      <c r="J109" s="29">
        <v>686</v>
      </c>
      <c r="K109" s="29">
        <v>0</v>
      </c>
      <c r="L109" s="29">
        <v>1667</v>
      </c>
      <c r="M109" s="29">
        <v>10</v>
      </c>
      <c r="N109" s="29">
        <v>2</v>
      </c>
      <c r="O109" s="29">
        <v>8</v>
      </c>
      <c r="P109" s="29">
        <v>0</v>
      </c>
      <c r="Q109" s="29">
        <v>20</v>
      </c>
      <c r="R109" s="29">
        <v>5803</v>
      </c>
      <c r="S109" s="4">
        <f t="shared" si="3"/>
        <v>0.28726520765121488</v>
      </c>
    </row>
    <row r="110" spans="1:19" ht="14.55" customHeight="1" x14ac:dyDescent="0.3">
      <c r="A110" t="s">
        <v>588</v>
      </c>
      <c r="B110" s="29">
        <v>9386</v>
      </c>
      <c r="C110" s="29">
        <v>1506</v>
      </c>
      <c r="D110" s="29">
        <v>199</v>
      </c>
      <c r="E110" s="29">
        <v>3304</v>
      </c>
      <c r="F110" s="29">
        <v>0</v>
      </c>
      <c r="G110" s="29">
        <v>5009</v>
      </c>
      <c r="H110" s="29">
        <v>307</v>
      </c>
      <c r="I110" s="29">
        <v>85</v>
      </c>
      <c r="J110" s="29">
        <v>673</v>
      </c>
      <c r="K110" s="29">
        <v>0</v>
      </c>
      <c r="L110" s="29">
        <v>1065</v>
      </c>
      <c r="M110" s="29">
        <v>26</v>
      </c>
      <c r="N110" s="29">
        <v>0</v>
      </c>
      <c r="O110" s="29">
        <v>32</v>
      </c>
      <c r="P110" s="29">
        <v>0</v>
      </c>
      <c r="Q110" s="29">
        <v>58</v>
      </c>
      <c r="R110" s="29">
        <v>6132</v>
      </c>
      <c r="S110" s="4">
        <f t="shared" si="3"/>
        <v>0.17367906066536204</v>
      </c>
    </row>
    <row r="111" spans="1:19" ht="14.55" customHeight="1" x14ac:dyDescent="0.3">
      <c r="A111" t="s">
        <v>433</v>
      </c>
      <c r="B111" s="29">
        <v>9258</v>
      </c>
      <c r="C111" s="29">
        <v>931</v>
      </c>
      <c r="D111" s="29">
        <v>89</v>
      </c>
      <c r="E111" s="29">
        <v>2518</v>
      </c>
      <c r="F111" s="29">
        <v>1</v>
      </c>
      <c r="G111" s="29">
        <v>3539</v>
      </c>
      <c r="H111" s="29">
        <v>671</v>
      </c>
      <c r="I111" s="29">
        <v>227</v>
      </c>
      <c r="J111" s="29">
        <v>1073</v>
      </c>
      <c r="K111" s="29">
        <v>12</v>
      </c>
      <c r="L111" s="29">
        <v>1983</v>
      </c>
      <c r="M111" s="29">
        <v>6</v>
      </c>
      <c r="N111" s="29">
        <v>4</v>
      </c>
      <c r="O111" s="29">
        <v>14</v>
      </c>
      <c r="P111" s="29">
        <v>1</v>
      </c>
      <c r="Q111" s="29">
        <v>25</v>
      </c>
      <c r="R111" s="29">
        <v>5547</v>
      </c>
      <c r="S111" s="4">
        <f t="shared" si="3"/>
        <v>0.35749053542455383</v>
      </c>
    </row>
    <row r="112" spans="1:19" ht="14.55" customHeight="1" x14ac:dyDescent="0.3">
      <c r="A112" t="s">
        <v>519</v>
      </c>
      <c r="B112" s="29">
        <v>9030</v>
      </c>
      <c r="C112" s="29">
        <v>1891</v>
      </c>
      <c r="D112" s="29">
        <v>250</v>
      </c>
      <c r="E112" s="29">
        <v>2262</v>
      </c>
      <c r="F112" s="29">
        <v>27</v>
      </c>
      <c r="G112" s="29">
        <v>4430</v>
      </c>
      <c r="H112" s="29">
        <v>595</v>
      </c>
      <c r="I112" s="29">
        <v>170</v>
      </c>
      <c r="J112" s="29">
        <v>708</v>
      </c>
      <c r="K112" s="29">
        <v>11</v>
      </c>
      <c r="L112" s="29">
        <v>1484</v>
      </c>
      <c r="M112" s="29">
        <v>19</v>
      </c>
      <c r="N112" s="29">
        <v>1</v>
      </c>
      <c r="O112" s="29">
        <v>11</v>
      </c>
      <c r="P112" s="29">
        <v>0</v>
      </c>
      <c r="Q112" s="29">
        <v>31</v>
      </c>
      <c r="R112" s="29">
        <v>5945</v>
      </c>
      <c r="S112" s="4">
        <f t="shared" si="3"/>
        <v>0.24962153069806561</v>
      </c>
    </row>
    <row r="113" spans="1:19" ht="14.55" customHeight="1" x14ac:dyDescent="0.3">
      <c r="A113" t="s">
        <v>542</v>
      </c>
      <c r="B113" s="29">
        <v>8962</v>
      </c>
      <c r="C113" s="29">
        <v>1203</v>
      </c>
      <c r="D113" s="29">
        <v>183</v>
      </c>
      <c r="E113" s="29">
        <v>1832</v>
      </c>
      <c r="F113" s="29">
        <v>0</v>
      </c>
      <c r="G113" s="29">
        <v>3218</v>
      </c>
      <c r="H113" s="29">
        <v>800</v>
      </c>
      <c r="I113" s="29">
        <v>256</v>
      </c>
      <c r="J113" s="29">
        <v>1105</v>
      </c>
      <c r="K113" s="29">
        <v>0</v>
      </c>
      <c r="L113" s="29">
        <v>2161</v>
      </c>
      <c r="M113" s="29">
        <v>20</v>
      </c>
      <c r="N113" s="29">
        <v>1</v>
      </c>
      <c r="O113" s="29">
        <v>8</v>
      </c>
      <c r="P113" s="29">
        <v>0</v>
      </c>
      <c r="Q113" s="29">
        <v>29</v>
      </c>
      <c r="R113" s="29">
        <v>5408</v>
      </c>
      <c r="S113" s="4">
        <f t="shared" si="3"/>
        <v>0.39959319526627218</v>
      </c>
    </row>
    <row r="114" spans="1:19" ht="14.55" customHeight="1" x14ac:dyDescent="0.3">
      <c r="A114" t="s">
        <v>573</v>
      </c>
      <c r="B114" s="29">
        <v>8594</v>
      </c>
      <c r="C114" s="29">
        <v>1406</v>
      </c>
      <c r="D114" s="29">
        <v>94</v>
      </c>
      <c r="E114" s="29">
        <v>1763</v>
      </c>
      <c r="F114" s="29">
        <v>5</v>
      </c>
      <c r="G114" s="29">
        <v>3268</v>
      </c>
      <c r="H114" s="29">
        <v>1047</v>
      </c>
      <c r="I114" s="29">
        <v>177</v>
      </c>
      <c r="J114" s="29">
        <v>905</v>
      </c>
      <c r="K114" s="29">
        <v>2</v>
      </c>
      <c r="L114" s="29">
        <v>2131</v>
      </c>
      <c r="M114" s="29">
        <v>9</v>
      </c>
      <c r="N114" s="29">
        <v>0</v>
      </c>
      <c r="O114" s="29">
        <v>6</v>
      </c>
      <c r="P114" s="29">
        <v>0</v>
      </c>
      <c r="Q114" s="29">
        <v>15</v>
      </c>
      <c r="R114" s="29">
        <v>5414</v>
      </c>
      <c r="S114" s="4">
        <f t="shared" si="3"/>
        <v>0.39360916143332103</v>
      </c>
    </row>
    <row r="115" spans="1:19" ht="14.55" customHeight="1" x14ac:dyDescent="0.3">
      <c r="A115" t="s">
        <v>534</v>
      </c>
      <c r="B115" s="29">
        <v>7606</v>
      </c>
      <c r="C115" s="29">
        <v>1257</v>
      </c>
      <c r="D115" s="29">
        <v>40</v>
      </c>
      <c r="E115" s="29">
        <v>1285</v>
      </c>
      <c r="F115" s="29">
        <v>9</v>
      </c>
      <c r="G115" s="29">
        <v>2591</v>
      </c>
      <c r="H115" s="29">
        <v>563</v>
      </c>
      <c r="I115" s="29">
        <v>127</v>
      </c>
      <c r="J115" s="29">
        <v>680</v>
      </c>
      <c r="K115" s="29">
        <v>1</v>
      </c>
      <c r="L115" s="29">
        <v>1371</v>
      </c>
      <c r="M115" s="29">
        <v>28</v>
      </c>
      <c r="N115" s="29">
        <v>2</v>
      </c>
      <c r="O115" s="29">
        <v>6</v>
      </c>
      <c r="P115" s="29">
        <v>0</v>
      </c>
      <c r="Q115" s="29">
        <v>36</v>
      </c>
      <c r="R115" s="29">
        <v>3998</v>
      </c>
      <c r="S115" s="4">
        <f t="shared" si="3"/>
        <v>0.34292146073036517</v>
      </c>
    </row>
    <row r="116" spans="1:19" ht="14.55" customHeight="1" x14ac:dyDescent="0.3">
      <c r="A116" t="s">
        <v>520</v>
      </c>
      <c r="B116" s="29">
        <v>7556</v>
      </c>
      <c r="C116" s="29">
        <v>1517</v>
      </c>
      <c r="D116" s="29">
        <v>158</v>
      </c>
      <c r="E116" s="29">
        <v>2304</v>
      </c>
      <c r="F116" s="29">
        <v>0</v>
      </c>
      <c r="G116" s="29">
        <v>3979</v>
      </c>
      <c r="H116" s="29">
        <v>377</v>
      </c>
      <c r="I116" s="29">
        <v>70</v>
      </c>
      <c r="J116" s="29">
        <v>367</v>
      </c>
      <c r="K116" s="29">
        <v>0</v>
      </c>
      <c r="L116" s="29">
        <v>814</v>
      </c>
      <c r="M116" s="29">
        <v>12</v>
      </c>
      <c r="N116" s="29">
        <v>1</v>
      </c>
      <c r="O116" s="29">
        <v>9</v>
      </c>
      <c r="P116" s="29">
        <v>0</v>
      </c>
      <c r="Q116" s="29">
        <v>22</v>
      </c>
      <c r="R116" s="29">
        <v>4815</v>
      </c>
      <c r="S116" s="4">
        <f t="shared" si="3"/>
        <v>0.16905503634475597</v>
      </c>
    </row>
    <row r="117" spans="1:19" ht="14.55" customHeight="1" x14ac:dyDescent="0.3">
      <c r="A117" t="s">
        <v>469</v>
      </c>
      <c r="B117" s="29">
        <v>7459</v>
      </c>
      <c r="C117" s="29">
        <v>1594</v>
      </c>
      <c r="D117" s="29">
        <v>126</v>
      </c>
      <c r="E117" s="29">
        <v>1873</v>
      </c>
      <c r="F117" s="29">
        <v>2</v>
      </c>
      <c r="G117" s="29">
        <v>3595</v>
      </c>
      <c r="H117" s="29">
        <v>513</v>
      </c>
      <c r="I117" s="29">
        <v>105</v>
      </c>
      <c r="J117" s="29">
        <v>683</v>
      </c>
      <c r="K117" s="29">
        <v>1</v>
      </c>
      <c r="L117" s="29">
        <v>1302</v>
      </c>
      <c r="M117" s="29">
        <v>23</v>
      </c>
      <c r="N117" s="29">
        <v>3</v>
      </c>
      <c r="O117" s="29">
        <v>11</v>
      </c>
      <c r="P117" s="29">
        <v>0</v>
      </c>
      <c r="Q117" s="29">
        <v>37</v>
      </c>
      <c r="R117" s="29">
        <v>4934</v>
      </c>
      <c r="S117" s="4">
        <f t="shared" si="3"/>
        <v>0.26388325901905146</v>
      </c>
    </row>
    <row r="118" spans="1:19" ht="14.55" customHeight="1" x14ac:dyDescent="0.3">
      <c r="A118" t="s">
        <v>479</v>
      </c>
      <c r="B118" s="29">
        <v>6992</v>
      </c>
      <c r="C118" s="29">
        <v>1063</v>
      </c>
      <c r="D118" s="29">
        <v>223</v>
      </c>
      <c r="E118" s="29">
        <v>995</v>
      </c>
      <c r="F118" s="29">
        <v>4</v>
      </c>
      <c r="G118" s="29">
        <v>2285</v>
      </c>
      <c r="H118" s="29">
        <v>1021</v>
      </c>
      <c r="I118" s="29">
        <v>246</v>
      </c>
      <c r="J118" s="29">
        <v>573</v>
      </c>
      <c r="K118" s="29">
        <v>0</v>
      </c>
      <c r="L118" s="29">
        <v>1840</v>
      </c>
      <c r="M118" s="29">
        <v>5</v>
      </c>
      <c r="N118" s="29">
        <v>4</v>
      </c>
      <c r="O118" s="29">
        <v>1</v>
      </c>
      <c r="P118" s="29">
        <v>0</v>
      </c>
      <c r="Q118" s="29">
        <v>10</v>
      </c>
      <c r="R118" s="29">
        <v>4135</v>
      </c>
      <c r="S118" s="4">
        <f t="shared" si="3"/>
        <v>0.44498186215235791</v>
      </c>
    </row>
    <row r="119" spans="1:19" ht="14.55" customHeight="1" x14ac:dyDescent="0.3">
      <c r="A119" t="s">
        <v>436</v>
      </c>
      <c r="B119" s="29">
        <v>6944</v>
      </c>
      <c r="C119" s="29">
        <v>1342</v>
      </c>
      <c r="D119" s="29">
        <v>142</v>
      </c>
      <c r="E119" s="29">
        <v>2332</v>
      </c>
      <c r="F119" s="29">
        <v>0</v>
      </c>
      <c r="G119" s="29">
        <v>3816</v>
      </c>
      <c r="H119" s="29">
        <v>426</v>
      </c>
      <c r="I119" s="29">
        <v>112</v>
      </c>
      <c r="J119" s="29">
        <v>459</v>
      </c>
      <c r="K119" s="29">
        <v>5</v>
      </c>
      <c r="L119" s="29">
        <v>1002</v>
      </c>
      <c r="M119" s="29">
        <v>25</v>
      </c>
      <c r="N119" s="29">
        <v>3</v>
      </c>
      <c r="O119" s="29">
        <v>14</v>
      </c>
      <c r="P119" s="29">
        <v>0</v>
      </c>
      <c r="Q119" s="29">
        <v>42</v>
      </c>
      <c r="R119" s="29">
        <v>4860</v>
      </c>
      <c r="S119" s="4">
        <f t="shared" si="3"/>
        <v>0.20617283950617285</v>
      </c>
    </row>
    <row r="120" spans="1:19" ht="14.55" customHeight="1" x14ac:dyDescent="0.3">
      <c r="A120" t="s">
        <v>513</v>
      </c>
      <c r="B120" s="29">
        <v>6678</v>
      </c>
      <c r="C120" s="29">
        <v>1980</v>
      </c>
      <c r="D120" s="29">
        <v>207</v>
      </c>
      <c r="E120" s="29">
        <v>1183</v>
      </c>
      <c r="F120" s="29">
        <v>4</v>
      </c>
      <c r="G120" s="29">
        <v>3374</v>
      </c>
      <c r="H120" s="29">
        <v>345</v>
      </c>
      <c r="I120" s="29">
        <v>70</v>
      </c>
      <c r="J120" s="29">
        <v>239</v>
      </c>
      <c r="K120" s="29">
        <v>0</v>
      </c>
      <c r="L120" s="29">
        <v>654</v>
      </c>
      <c r="M120" s="29">
        <v>21</v>
      </c>
      <c r="N120" s="29">
        <v>1</v>
      </c>
      <c r="O120" s="29">
        <v>5</v>
      </c>
      <c r="P120" s="29">
        <v>0</v>
      </c>
      <c r="Q120" s="29">
        <v>27</v>
      </c>
      <c r="R120" s="29">
        <v>4055</v>
      </c>
      <c r="S120" s="4">
        <f t="shared" si="3"/>
        <v>0.16128236744759555</v>
      </c>
    </row>
    <row r="121" spans="1:19" ht="14.55" customHeight="1" x14ac:dyDescent="0.3">
      <c r="A121" t="s">
        <v>537</v>
      </c>
      <c r="B121" s="29">
        <v>6569</v>
      </c>
      <c r="C121" s="29">
        <v>480</v>
      </c>
      <c r="D121" s="29">
        <v>55</v>
      </c>
      <c r="E121" s="29">
        <v>1021</v>
      </c>
      <c r="F121" s="29">
        <v>0</v>
      </c>
      <c r="G121" s="29">
        <v>1556</v>
      </c>
      <c r="H121" s="29">
        <v>1151</v>
      </c>
      <c r="I121" s="29">
        <v>276</v>
      </c>
      <c r="J121" s="29">
        <v>1225</v>
      </c>
      <c r="K121" s="29">
        <v>0</v>
      </c>
      <c r="L121" s="29">
        <v>2652</v>
      </c>
      <c r="M121" s="29">
        <v>4</v>
      </c>
      <c r="N121" s="29">
        <v>0</v>
      </c>
      <c r="O121" s="29">
        <v>5</v>
      </c>
      <c r="P121" s="29">
        <v>0</v>
      </c>
      <c r="Q121" s="29">
        <v>9</v>
      </c>
      <c r="R121" s="29">
        <v>4217</v>
      </c>
      <c r="S121" s="4">
        <f t="shared" si="3"/>
        <v>0.62888309224567229</v>
      </c>
    </row>
    <row r="122" spans="1:19" ht="14.55" customHeight="1" x14ac:dyDescent="0.3">
      <c r="A122" t="s">
        <v>584</v>
      </c>
      <c r="B122" s="29">
        <v>6366</v>
      </c>
      <c r="C122" s="29">
        <v>928</v>
      </c>
      <c r="D122" s="29">
        <v>95</v>
      </c>
      <c r="E122" s="29">
        <v>774</v>
      </c>
      <c r="F122" s="29">
        <v>3</v>
      </c>
      <c r="G122" s="29">
        <v>1800</v>
      </c>
      <c r="H122" s="29">
        <v>1056</v>
      </c>
      <c r="I122" s="29">
        <v>231</v>
      </c>
      <c r="J122" s="29">
        <v>832</v>
      </c>
      <c r="K122" s="29">
        <v>6</v>
      </c>
      <c r="L122" s="29">
        <v>2125</v>
      </c>
      <c r="M122" s="29">
        <v>7</v>
      </c>
      <c r="N122" s="29">
        <v>1</v>
      </c>
      <c r="O122" s="29">
        <v>6</v>
      </c>
      <c r="P122" s="29">
        <v>0</v>
      </c>
      <c r="Q122" s="29">
        <v>14</v>
      </c>
      <c r="R122" s="29">
        <v>3939</v>
      </c>
      <c r="S122" s="4">
        <f t="shared" si="3"/>
        <v>0.53947702462553948</v>
      </c>
    </row>
    <row r="123" spans="1:19" ht="14.55" customHeight="1" x14ac:dyDescent="0.3">
      <c r="A123" t="s">
        <v>610</v>
      </c>
      <c r="B123" s="29">
        <v>6345</v>
      </c>
      <c r="C123" s="29">
        <v>1132</v>
      </c>
      <c r="D123" s="29">
        <v>90</v>
      </c>
      <c r="E123" s="29">
        <v>1356</v>
      </c>
      <c r="F123" s="29">
        <v>0</v>
      </c>
      <c r="G123" s="29">
        <v>2578</v>
      </c>
      <c r="H123" s="29">
        <v>849</v>
      </c>
      <c r="I123" s="29">
        <v>209</v>
      </c>
      <c r="J123" s="29">
        <v>710</v>
      </c>
      <c r="K123" s="29">
        <v>6</v>
      </c>
      <c r="L123" s="29">
        <v>1774</v>
      </c>
      <c r="M123" s="29">
        <v>14</v>
      </c>
      <c r="N123" s="29">
        <v>2</v>
      </c>
      <c r="O123" s="29">
        <v>9</v>
      </c>
      <c r="P123" s="29">
        <v>0</v>
      </c>
      <c r="Q123" s="29">
        <v>25</v>
      </c>
      <c r="R123" s="29">
        <v>4377</v>
      </c>
      <c r="S123" s="4">
        <f t="shared" si="3"/>
        <v>0.4053004340872744</v>
      </c>
    </row>
    <row r="124" spans="1:19" ht="14.55" customHeight="1" x14ac:dyDescent="0.3">
      <c r="A124" t="s">
        <v>450</v>
      </c>
      <c r="B124" s="29">
        <v>6072</v>
      </c>
      <c r="C124" s="29">
        <v>1243</v>
      </c>
      <c r="D124" s="29">
        <v>101</v>
      </c>
      <c r="E124" s="29">
        <v>1182</v>
      </c>
      <c r="F124" s="29">
        <v>8</v>
      </c>
      <c r="G124" s="29">
        <v>2534</v>
      </c>
      <c r="H124" s="29">
        <v>402</v>
      </c>
      <c r="I124" s="29">
        <v>60</v>
      </c>
      <c r="J124" s="29">
        <v>360</v>
      </c>
      <c r="K124" s="29">
        <v>0</v>
      </c>
      <c r="L124" s="29">
        <v>822</v>
      </c>
      <c r="M124" s="29">
        <v>12</v>
      </c>
      <c r="N124" s="29">
        <v>0</v>
      </c>
      <c r="O124" s="29">
        <v>7</v>
      </c>
      <c r="P124" s="29">
        <v>0</v>
      </c>
      <c r="Q124" s="29">
        <v>19</v>
      </c>
      <c r="R124" s="29">
        <v>3375</v>
      </c>
      <c r="S124" s="4">
        <f t="shared" si="3"/>
        <v>0.24355555555555555</v>
      </c>
    </row>
    <row r="125" spans="1:19" ht="14.55" customHeight="1" x14ac:dyDescent="0.3">
      <c r="A125" t="s">
        <v>611</v>
      </c>
      <c r="B125" s="29">
        <v>6016</v>
      </c>
      <c r="C125" s="29">
        <v>1526</v>
      </c>
      <c r="D125" s="29">
        <v>76</v>
      </c>
      <c r="E125" s="29">
        <v>770</v>
      </c>
      <c r="F125" s="29">
        <v>1</v>
      </c>
      <c r="G125" s="29">
        <v>2373</v>
      </c>
      <c r="H125" s="29">
        <v>888</v>
      </c>
      <c r="I125" s="29">
        <v>194</v>
      </c>
      <c r="J125" s="29">
        <v>795</v>
      </c>
      <c r="K125" s="29">
        <v>0</v>
      </c>
      <c r="L125" s="29">
        <v>1877</v>
      </c>
      <c r="M125" s="29">
        <v>13</v>
      </c>
      <c r="N125" s="29">
        <v>0</v>
      </c>
      <c r="O125" s="29">
        <v>2</v>
      </c>
      <c r="P125" s="29">
        <v>0</v>
      </c>
      <c r="Q125" s="29">
        <v>15</v>
      </c>
      <c r="R125" s="29">
        <v>4265</v>
      </c>
      <c r="S125" s="4">
        <f t="shared" si="3"/>
        <v>0.44009378663540444</v>
      </c>
    </row>
    <row r="126" spans="1:19" ht="14.55" customHeight="1" x14ac:dyDescent="0.3">
      <c r="A126" t="s">
        <v>426</v>
      </c>
      <c r="B126" s="29">
        <v>6010</v>
      </c>
      <c r="C126" s="29">
        <v>609</v>
      </c>
      <c r="D126" s="29">
        <v>127</v>
      </c>
      <c r="E126" s="29">
        <v>2585</v>
      </c>
      <c r="F126" s="29">
        <v>0</v>
      </c>
      <c r="G126" s="29">
        <v>3321</v>
      </c>
      <c r="H126" s="29">
        <v>211</v>
      </c>
      <c r="I126" s="29">
        <v>46</v>
      </c>
      <c r="J126" s="29">
        <v>231</v>
      </c>
      <c r="K126" s="29">
        <v>1</v>
      </c>
      <c r="L126" s="29">
        <v>489</v>
      </c>
      <c r="M126" s="29">
        <v>7</v>
      </c>
      <c r="N126" s="29">
        <v>1</v>
      </c>
      <c r="O126" s="29">
        <v>12</v>
      </c>
      <c r="P126" s="29">
        <v>0</v>
      </c>
      <c r="Q126" s="29">
        <v>20</v>
      </c>
      <c r="R126" s="29">
        <v>3830</v>
      </c>
      <c r="S126" s="4">
        <f t="shared" si="3"/>
        <v>0.12767624020887727</v>
      </c>
    </row>
    <row r="127" spans="1:19" ht="14.55" customHeight="1" x14ac:dyDescent="0.3">
      <c r="A127" t="s">
        <v>593</v>
      </c>
      <c r="B127" s="29">
        <v>5849</v>
      </c>
      <c r="C127" s="29">
        <v>1177</v>
      </c>
      <c r="D127" s="29">
        <v>68</v>
      </c>
      <c r="E127" s="29">
        <v>751</v>
      </c>
      <c r="F127" s="29">
        <v>3</v>
      </c>
      <c r="G127" s="29">
        <v>1999</v>
      </c>
      <c r="H127" s="29">
        <v>790</v>
      </c>
      <c r="I127" s="29">
        <v>207</v>
      </c>
      <c r="J127" s="29">
        <v>777</v>
      </c>
      <c r="K127" s="29">
        <v>2</v>
      </c>
      <c r="L127" s="29">
        <v>1776</v>
      </c>
      <c r="M127" s="29">
        <v>14</v>
      </c>
      <c r="N127" s="29">
        <v>0</v>
      </c>
      <c r="O127" s="29">
        <v>3</v>
      </c>
      <c r="P127" s="29">
        <v>0</v>
      </c>
      <c r="Q127" s="29">
        <v>17</v>
      </c>
      <c r="R127" s="29">
        <v>3792</v>
      </c>
      <c r="S127" s="4">
        <f t="shared" si="3"/>
        <v>0.46835443037974683</v>
      </c>
    </row>
    <row r="128" spans="1:19" ht="14.55" customHeight="1" x14ac:dyDescent="0.3">
      <c r="A128" t="s">
        <v>533</v>
      </c>
      <c r="B128" s="29">
        <v>5748</v>
      </c>
      <c r="C128" s="29">
        <v>1204</v>
      </c>
      <c r="D128" s="29">
        <v>116</v>
      </c>
      <c r="E128" s="29">
        <v>1436</v>
      </c>
      <c r="F128" s="29">
        <v>0</v>
      </c>
      <c r="G128" s="29">
        <v>2756</v>
      </c>
      <c r="H128" s="29">
        <v>457</v>
      </c>
      <c r="I128" s="29">
        <v>234</v>
      </c>
      <c r="J128" s="29">
        <v>495</v>
      </c>
      <c r="K128" s="29">
        <v>2</v>
      </c>
      <c r="L128" s="29">
        <v>1188</v>
      </c>
      <c r="M128" s="29">
        <v>19</v>
      </c>
      <c r="N128" s="29">
        <v>0</v>
      </c>
      <c r="O128" s="29">
        <v>6</v>
      </c>
      <c r="P128" s="29">
        <v>0</v>
      </c>
      <c r="Q128" s="29">
        <v>25</v>
      </c>
      <c r="R128" s="29">
        <v>3969</v>
      </c>
      <c r="S128" s="4">
        <f t="shared" si="3"/>
        <v>0.29931972789115646</v>
      </c>
    </row>
    <row r="129" spans="1:19" ht="14.55" customHeight="1" x14ac:dyDescent="0.3">
      <c r="A129" t="s">
        <v>476</v>
      </c>
      <c r="B129" s="29">
        <v>5669</v>
      </c>
      <c r="C129" s="29">
        <v>760</v>
      </c>
      <c r="D129" s="29">
        <v>60</v>
      </c>
      <c r="E129" s="29">
        <v>1180</v>
      </c>
      <c r="F129" s="29">
        <v>1</v>
      </c>
      <c r="G129" s="29">
        <v>2001</v>
      </c>
      <c r="H129" s="29">
        <v>941</v>
      </c>
      <c r="I129" s="29">
        <v>136</v>
      </c>
      <c r="J129" s="29">
        <v>704</v>
      </c>
      <c r="K129" s="29">
        <v>1</v>
      </c>
      <c r="L129" s="29">
        <v>1782</v>
      </c>
      <c r="M129" s="29">
        <v>7</v>
      </c>
      <c r="N129" s="29">
        <v>0</v>
      </c>
      <c r="O129" s="29">
        <v>5</v>
      </c>
      <c r="P129" s="29">
        <v>0</v>
      </c>
      <c r="Q129" s="29">
        <v>12</v>
      </c>
      <c r="R129" s="29">
        <v>3795</v>
      </c>
      <c r="S129" s="4">
        <f t="shared" si="3"/>
        <v>0.46956521739130436</v>
      </c>
    </row>
    <row r="130" spans="1:19" ht="14.55" customHeight="1" x14ac:dyDescent="0.3">
      <c r="A130" t="s">
        <v>507</v>
      </c>
      <c r="B130" s="29">
        <v>5601</v>
      </c>
      <c r="C130" s="29">
        <v>375</v>
      </c>
      <c r="D130" s="29">
        <v>51</v>
      </c>
      <c r="E130" s="29">
        <v>446</v>
      </c>
      <c r="F130" s="29">
        <v>0</v>
      </c>
      <c r="G130" s="29">
        <v>872</v>
      </c>
      <c r="H130" s="29">
        <v>1138</v>
      </c>
      <c r="I130" s="29">
        <v>439</v>
      </c>
      <c r="J130" s="29">
        <v>1080</v>
      </c>
      <c r="K130" s="29">
        <v>9</v>
      </c>
      <c r="L130" s="29">
        <v>2666</v>
      </c>
      <c r="M130" s="29">
        <v>5</v>
      </c>
      <c r="N130" s="29">
        <v>0</v>
      </c>
      <c r="O130" s="29">
        <v>5</v>
      </c>
      <c r="P130" s="29">
        <v>0</v>
      </c>
      <c r="Q130" s="29">
        <v>10</v>
      </c>
      <c r="R130" s="29">
        <v>3548</v>
      </c>
      <c r="S130" s="4">
        <f t="shared" si="3"/>
        <v>0.75140924464487036</v>
      </c>
    </row>
    <row r="131" spans="1:19" ht="14.55" customHeight="1" x14ac:dyDescent="0.3">
      <c r="A131" t="s">
        <v>447</v>
      </c>
      <c r="B131" s="29">
        <v>5572</v>
      </c>
      <c r="C131" s="29">
        <v>687</v>
      </c>
      <c r="D131" s="29">
        <v>58</v>
      </c>
      <c r="E131" s="29">
        <v>1815</v>
      </c>
      <c r="F131" s="29">
        <v>0</v>
      </c>
      <c r="G131" s="29">
        <v>2560</v>
      </c>
      <c r="H131" s="29">
        <v>387</v>
      </c>
      <c r="I131" s="29">
        <v>61</v>
      </c>
      <c r="J131" s="29">
        <v>514</v>
      </c>
      <c r="K131" s="29">
        <v>1</v>
      </c>
      <c r="L131" s="29">
        <v>963</v>
      </c>
      <c r="M131" s="29">
        <v>9</v>
      </c>
      <c r="N131" s="29">
        <v>1</v>
      </c>
      <c r="O131" s="29">
        <v>6</v>
      </c>
      <c r="P131" s="29">
        <v>0</v>
      </c>
      <c r="Q131" s="29">
        <v>16</v>
      </c>
      <c r="R131" s="29">
        <v>3539</v>
      </c>
      <c r="S131" s="4">
        <f t="shared" si="3"/>
        <v>0.27211076575303761</v>
      </c>
    </row>
    <row r="132" spans="1:19" ht="14.55" customHeight="1" x14ac:dyDescent="0.3">
      <c r="A132" t="s">
        <v>487</v>
      </c>
      <c r="B132" s="29">
        <v>5569</v>
      </c>
      <c r="C132" s="29">
        <v>655</v>
      </c>
      <c r="D132" s="29">
        <v>119</v>
      </c>
      <c r="E132" s="29">
        <v>1618</v>
      </c>
      <c r="F132" s="29">
        <v>0</v>
      </c>
      <c r="G132" s="29">
        <v>2392</v>
      </c>
      <c r="H132" s="29">
        <v>426</v>
      </c>
      <c r="I132" s="29">
        <v>78</v>
      </c>
      <c r="J132" s="29">
        <v>536</v>
      </c>
      <c r="K132" s="29">
        <v>0</v>
      </c>
      <c r="L132" s="29">
        <v>1040</v>
      </c>
      <c r="M132" s="29">
        <v>5</v>
      </c>
      <c r="N132" s="29">
        <v>2</v>
      </c>
      <c r="O132" s="29">
        <v>8</v>
      </c>
      <c r="P132" s="29">
        <v>0</v>
      </c>
      <c r="Q132" s="29">
        <v>15</v>
      </c>
      <c r="R132" s="29">
        <v>3447</v>
      </c>
      <c r="S132" s="4">
        <f t="shared" si="3"/>
        <v>0.3017116333043226</v>
      </c>
    </row>
    <row r="133" spans="1:19" ht="14.55" customHeight="1" x14ac:dyDescent="0.3">
      <c r="A133" t="s">
        <v>583</v>
      </c>
      <c r="B133" s="29">
        <v>5525</v>
      </c>
      <c r="C133" s="29">
        <v>1063</v>
      </c>
      <c r="D133" s="29">
        <v>114</v>
      </c>
      <c r="E133" s="29">
        <v>1247</v>
      </c>
      <c r="F133" s="29">
        <v>1</v>
      </c>
      <c r="G133" s="29">
        <v>2425</v>
      </c>
      <c r="H133" s="29">
        <v>554</v>
      </c>
      <c r="I133" s="29">
        <v>215</v>
      </c>
      <c r="J133" s="29">
        <v>422</v>
      </c>
      <c r="K133" s="29">
        <v>0</v>
      </c>
      <c r="L133" s="29">
        <v>1191</v>
      </c>
      <c r="M133" s="29">
        <v>7</v>
      </c>
      <c r="N133" s="29">
        <v>2</v>
      </c>
      <c r="O133" s="29">
        <v>7</v>
      </c>
      <c r="P133" s="29">
        <v>0</v>
      </c>
      <c r="Q133" s="29">
        <v>16</v>
      </c>
      <c r="R133" s="29">
        <v>3632</v>
      </c>
      <c r="S133" s="4">
        <f t="shared" ref="S133:S163" si="4">L133/R133</f>
        <v>0.32791850220264318</v>
      </c>
    </row>
    <row r="134" spans="1:19" ht="14.55" customHeight="1" x14ac:dyDescent="0.3">
      <c r="A134" t="s">
        <v>574</v>
      </c>
      <c r="B134" s="29">
        <v>5341</v>
      </c>
      <c r="C134" s="29">
        <v>1279</v>
      </c>
      <c r="D134" s="29">
        <v>89</v>
      </c>
      <c r="E134" s="29">
        <v>775</v>
      </c>
      <c r="F134" s="29">
        <v>6</v>
      </c>
      <c r="G134" s="29">
        <v>2149</v>
      </c>
      <c r="H134" s="29">
        <v>579</v>
      </c>
      <c r="I134" s="29">
        <v>175</v>
      </c>
      <c r="J134" s="29">
        <v>300</v>
      </c>
      <c r="K134" s="29">
        <v>7</v>
      </c>
      <c r="L134" s="29">
        <v>1061</v>
      </c>
      <c r="M134" s="29">
        <v>14</v>
      </c>
      <c r="N134" s="29">
        <v>0</v>
      </c>
      <c r="O134" s="29">
        <v>3</v>
      </c>
      <c r="P134" s="29">
        <v>0</v>
      </c>
      <c r="Q134" s="29">
        <v>17</v>
      </c>
      <c r="R134" s="29">
        <v>3227</v>
      </c>
      <c r="S134" s="4">
        <f t="shared" si="4"/>
        <v>0.32878834831112486</v>
      </c>
    </row>
    <row r="135" spans="1:19" ht="14.55" customHeight="1" x14ac:dyDescent="0.3">
      <c r="A135" t="s">
        <v>563</v>
      </c>
      <c r="B135" s="29">
        <v>5293</v>
      </c>
      <c r="C135" s="29">
        <v>495</v>
      </c>
      <c r="D135" s="29">
        <v>122</v>
      </c>
      <c r="E135" s="29">
        <v>1910</v>
      </c>
      <c r="F135" s="29">
        <v>0</v>
      </c>
      <c r="G135" s="29">
        <v>2527</v>
      </c>
      <c r="H135" s="29">
        <v>368</v>
      </c>
      <c r="I135" s="29">
        <v>108</v>
      </c>
      <c r="J135" s="29">
        <v>603</v>
      </c>
      <c r="K135" s="29">
        <v>0</v>
      </c>
      <c r="L135" s="29">
        <v>1079</v>
      </c>
      <c r="M135" s="29">
        <v>5</v>
      </c>
      <c r="N135" s="29">
        <v>2</v>
      </c>
      <c r="O135" s="29">
        <v>9</v>
      </c>
      <c r="P135" s="29">
        <v>0</v>
      </c>
      <c r="Q135" s="29">
        <v>16</v>
      </c>
      <c r="R135" s="29">
        <v>3622</v>
      </c>
      <c r="S135" s="4">
        <f t="shared" si="4"/>
        <v>0.29790171176145774</v>
      </c>
    </row>
    <row r="136" spans="1:19" ht="14.55" customHeight="1" x14ac:dyDescent="0.3">
      <c r="A136" t="s">
        <v>517</v>
      </c>
      <c r="B136" s="29">
        <v>5277</v>
      </c>
      <c r="C136" s="29">
        <v>1006</v>
      </c>
      <c r="D136" s="29">
        <v>67</v>
      </c>
      <c r="E136" s="29">
        <v>1620</v>
      </c>
      <c r="F136" s="29">
        <v>8</v>
      </c>
      <c r="G136" s="29">
        <v>2701</v>
      </c>
      <c r="H136" s="29">
        <v>367</v>
      </c>
      <c r="I136" s="29">
        <v>64</v>
      </c>
      <c r="J136" s="29">
        <v>420</v>
      </c>
      <c r="K136" s="29">
        <v>0</v>
      </c>
      <c r="L136" s="29">
        <v>851</v>
      </c>
      <c r="M136" s="29">
        <v>2</v>
      </c>
      <c r="N136" s="29">
        <v>0</v>
      </c>
      <c r="O136" s="29">
        <v>8</v>
      </c>
      <c r="P136" s="29">
        <v>0</v>
      </c>
      <c r="Q136" s="29">
        <v>10</v>
      </c>
      <c r="R136" s="29">
        <v>3562</v>
      </c>
      <c r="S136" s="4">
        <f t="shared" si="4"/>
        <v>0.23891072431218416</v>
      </c>
    </row>
    <row r="137" spans="1:19" ht="14.55" customHeight="1" x14ac:dyDescent="0.3">
      <c r="A137" t="s">
        <v>548</v>
      </c>
      <c r="B137" s="29">
        <v>5145</v>
      </c>
      <c r="C137" s="29">
        <v>1485</v>
      </c>
      <c r="D137" s="29">
        <v>113</v>
      </c>
      <c r="E137" s="29">
        <v>1088</v>
      </c>
      <c r="F137" s="29">
        <v>0</v>
      </c>
      <c r="G137" s="29">
        <v>2686</v>
      </c>
      <c r="H137" s="29">
        <v>401</v>
      </c>
      <c r="I137" s="29">
        <v>98</v>
      </c>
      <c r="J137" s="29">
        <v>322</v>
      </c>
      <c r="K137" s="29">
        <v>0</v>
      </c>
      <c r="L137" s="29">
        <v>821</v>
      </c>
      <c r="M137" s="29">
        <v>15</v>
      </c>
      <c r="N137" s="29">
        <v>0</v>
      </c>
      <c r="O137" s="29">
        <v>6</v>
      </c>
      <c r="P137" s="29">
        <v>0</v>
      </c>
      <c r="Q137" s="29">
        <v>21</v>
      </c>
      <c r="R137" s="29">
        <v>3528</v>
      </c>
      <c r="S137" s="4">
        <f t="shared" si="4"/>
        <v>0.23270975056689341</v>
      </c>
    </row>
    <row r="138" spans="1:19" ht="14.55" customHeight="1" x14ac:dyDescent="0.3">
      <c r="A138" t="s">
        <v>592</v>
      </c>
      <c r="B138" s="29">
        <v>5126</v>
      </c>
      <c r="C138" s="29">
        <v>629</v>
      </c>
      <c r="D138" s="29">
        <v>52</v>
      </c>
      <c r="E138" s="29">
        <v>1378</v>
      </c>
      <c r="F138" s="29">
        <v>3</v>
      </c>
      <c r="G138" s="29">
        <v>2062</v>
      </c>
      <c r="H138" s="29">
        <v>563</v>
      </c>
      <c r="I138" s="29">
        <v>95</v>
      </c>
      <c r="J138" s="29">
        <v>540</v>
      </c>
      <c r="K138" s="29">
        <v>2</v>
      </c>
      <c r="L138" s="29">
        <v>1200</v>
      </c>
      <c r="M138" s="29">
        <v>7</v>
      </c>
      <c r="N138" s="29">
        <v>1</v>
      </c>
      <c r="O138" s="29">
        <v>4</v>
      </c>
      <c r="P138" s="29">
        <v>0</v>
      </c>
      <c r="Q138" s="29">
        <v>12</v>
      </c>
      <c r="R138" s="29">
        <v>3274</v>
      </c>
      <c r="S138" s="4">
        <f t="shared" si="4"/>
        <v>0.36652412950519242</v>
      </c>
    </row>
    <row r="139" spans="1:19" ht="14.55" customHeight="1" x14ac:dyDescent="0.3">
      <c r="A139" t="s">
        <v>582</v>
      </c>
      <c r="B139" s="29">
        <v>5068</v>
      </c>
      <c r="C139" s="29">
        <v>577</v>
      </c>
      <c r="D139" s="29">
        <v>101</v>
      </c>
      <c r="E139" s="29">
        <v>1377</v>
      </c>
      <c r="F139" s="29">
        <v>14</v>
      </c>
      <c r="G139" s="29">
        <v>2069</v>
      </c>
      <c r="H139" s="29">
        <v>592</v>
      </c>
      <c r="I139" s="29">
        <v>142</v>
      </c>
      <c r="J139" s="29">
        <v>457</v>
      </c>
      <c r="K139" s="29">
        <v>14</v>
      </c>
      <c r="L139" s="29">
        <v>1205</v>
      </c>
      <c r="M139" s="29">
        <v>10</v>
      </c>
      <c r="N139" s="29">
        <v>0</v>
      </c>
      <c r="O139" s="29">
        <v>9</v>
      </c>
      <c r="P139" s="29">
        <v>1</v>
      </c>
      <c r="Q139" s="29">
        <v>20</v>
      </c>
      <c r="R139" s="29">
        <v>3294</v>
      </c>
      <c r="S139" s="4">
        <f t="shared" si="4"/>
        <v>0.36581663630843958</v>
      </c>
    </row>
    <row r="140" spans="1:19" ht="14.55" customHeight="1" x14ac:dyDescent="0.3">
      <c r="A140" t="s">
        <v>525</v>
      </c>
      <c r="B140" s="29">
        <v>5060</v>
      </c>
      <c r="C140" s="29">
        <v>891</v>
      </c>
      <c r="D140" s="29">
        <v>138</v>
      </c>
      <c r="E140" s="29">
        <v>1495</v>
      </c>
      <c r="F140" s="29">
        <v>0</v>
      </c>
      <c r="G140" s="29">
        <v>2524</v>
      </c>
      <c r="H140" s="29">
        <v>384</v>
      </c>
      <c r="I140" s="29">
        <v>98</v>
      </c>
      <c r="J140" s="29">
        <v>466</v>
      </c>
      <c r="K140" s="29">
        <v>0</v>
      </c>
      <c r="L140" s="29">
        <v>948</v>
      </c>
      <c r="M140" s="29">
        <v>2</v>
      </c>
      <c r="N140" s="29">
        <v>0</v>
      </c>
      <c r="O140" s="29">
        <v>9</v>
      </c>
      <c r="P140" s="29">
        <v>0</v>
      </c>
      <c r="Q140" s="29">
        <v>11</v>
      </c>
      <c r="R140" s="29">
        <v>3483</v>
      </c>
      <c r="S140" s="4">
        <f t="shared" si="4"/>
        <v>0.27217915590008612</v>
      </c>
    </row>
    <row r="141" spans="1:19" ht="14.55" customHeight="1" x14ac:dyDescent="0.3">
      <c r="A141" t="s">
        <v>529</v>
      </c>
      <c r="B141" s="29">
        <v>5034</v>
      </c>
      <c r="C141" s="29">
        <v>571</v>
      </c>
      <c r="D141" s="29">
        <v>60</v>
      </c>
      <c r="E141" s="29">
        <v>1277</v>
      </c>
      <c r="F141" s="29">
        <v>2</v>
      </c>
      <c r="G141" s="29">
        <v>1910</v>
      </c>
      <c r="H141" s="29">
        <v>332</v>
      </c>
      <c r="I141" s="29">
        <v>48</v>
      </c>
      <c r="J141" s="29">
        <v>382</v>
      </c>
      <c r="K141" s="29">
        <v>0</v>
      </c>
      <c r="L141" s="29">
        <v>762</v>
      </c>
      <c r="M141" s="29">
        <v>7</v>
      </c>
      <c r="N141" s="29">
        <v>0</v>
      </c>
      <c r="O141" s="29">
        <v>2</v>
      </c>
      <c r="P141" s="29">
        <v>0</v>
      </c>
      <c r="Q141" s="29">
        <v>9</v>
      </c>
      <c r="R141" s="29">
        <v>2681</v>
      </c>
      <c r="S141" s="4">
        <f t="shared" si="4"/>
        <v>0.28422230511003355</v>
      </c>
    </row>
    <row r="142" spans="1:19" ht="14.55" customHeight="1" x14ac:dyDescent="0.3">
      <c r="A142" t="s">
        <v>523</v>
      </c>
      <c r="B142" s="29">
        <v>4677</v>
      </c>
      <c r="C142" s="29">
        <v>658</v>
      </c>
      <c r="D142" s="29">
        <v>74</v>
      </c>
      <c r="E142" s="29">
        <v>1114</v>
      </c>
      <c r="F142" s="29">
        <v>11</v>
      </c>
      <c r="G142" s="29">
        <v>1857</v>
      </c>
      <c r="H142" s="29">
        <v>449</v>
      </c>
      <c r="I142" s="29">
        <v>113</v>
      </c>
      <c r="J142" s="29">
        <v>437</v>
      </c>
      <c r="K142" s="29">
        <v>5</v>
      </c>
      <c r="L142" s="29">
        <v>1004</v>
      </c>
      <c r="M142" s="29">
        <v>4</v>
      </c>
      <c r="N142" s="29">
        <v>1</v>
      </c>
      <c r="O142" s="29">
        <v>6</v>
      </c>
      <c r="P142" s="29">
        <v>0</v>
      </c>
      <c r="Q142" s="29">
        <v>11</v>
      </c>
      <c r="R142" s="29">
        <v>2872</v>
      </c>
      <c r="S142" s="4">
        <f t="shared" si="4"/>
        <v>0.34958217270194986</v>
      </c>
    </row>
    <row r="143" spans="1:19" ht="14.55" customHeight="1" x14ac:dyDescent="0.3">
      <c r="A143" t="s">
        <v>540</v>
      </c>
      <c r="B143" s="29">
        <v>4468</v>
      </c>
      <c r="C143" s="29">
        <v>1030</v>
      </c>
      <c r="D143" s="29">
        <v>62</v>
      </c>
      <c r="E143" s="29">
        <v>780</v>
      </c>
      <c r="F143" s="29">
        <v>0</v>
      </c>
      <c r="G143" s="29">
        <v>1872</v>
      </c>
      <c r="H143" s="29">
        <v>420</v>
      </c>
      <c r="I143" s="29">
        <v>179</v>
      </c>
      <c r="J143" s="29">
        <v>437</v>
      </c>
      <c r="K143" s="29">
        <v>1</v>
      </c>
      <c r="L143" s="29">
        <v>1037</v>
      </c>
      <c r="M143" s="29">
        <v>17</v>
      </c>
      <c r="N143" s="29">
        <v>0</v>
      </c>
      <c r="O143" s="29">
        <v>5</v>
      </c>
      <c r="P143" s="29">
        <v>0</v>
      </c>
      <c r="Q143" s="29">
        <v>22</v>
      </c>
      <c r="R143" s="29">
        <v>2931</v>
      </c>
      <c r="S143" s="4">
        <f t="shared" si="4"/>
        <v>0.35380416240191059</v>
      </c>
    </row>
    <row r="144" spans="1:19" ht="14.55" customHeight="1" x14ac:dyDescent="0.3">
      <c r="A144" t="s">
        <v>579</v>
      </c>
      <c r="B144" s="29">
        <v>4334</v>
      </c>
      <c r="C144" s="29">
        <v>765</v>
      </c>
      <c r="D144" s="29">
        <v>47</v>
      </c>
      <c r="E144" s="29">
        <v>354</v>
      </c>
      <c r="F144" s="29">
        <v>1</v>
      </c>
      <c r="G144" s="29">
        <v>1167</v>
      </c>
      <c r="H144" s="29">
        <v>1114</v>
      </c>
      <c r="I144" s="29">
        <v>237</v>
      </c>
      <c r="J144" s="29">
        <v>413</v>
      </c>
      <c r="K144" s="29">
        <v>1</v>
      </c>
      <c r="L144" s="29">
        <v>1765</v>
      </c>
      <c r="M144" s="29">
        <v>16</v>
      </c>
      <c r="N144" s="29">
        <v>1</v>
      </c>
      <c r="O144" s="29">
        <v>5</v>
      </c>
      <c r="P144" s="29">
        <v>0</v>
      </c>
      <c r="Q144" s="29">
        <v>22</v>
      </c>
      <c r="R144" s="29">
        <v>2954</v>
      </c>
      <c r="S144" s="4">
        <f t="shared" si="4"/>
        <v>0.59749492213947186</v>
      </c>
    </row>
    <row r="145" spans="1:19" ht="14.55" customHeight="1" x14ac:dyDescent="0.3">
      <c r="A145" t="s">
        <v>425</v>
      </c>
      <c r="B145" s="29">
        <v>4252</v>
      </c>
      <c r="C145" s="29">
        <v>808</v>
      </c>
      <c r="D145" s="29">
        <v>45</v>
      </c>
      <c r="E145" s="29">
        <v>1022</v>
      </c>
      <c r="F145" s="29">
        <v>1</v>
      </c>
      <c r="G145" s="29">
        <v>1876</v>
      </c>
      <c r="H145" s="29">
        <v>333</v>
      </c>
      <c r="I145" s="29">
        <v>43</v>
      </c>
      <c r="J145" s="29">
        <v>260</v>
      </c>
      <c r="K145" s="29">
        <v>1</v>
      </c>
      <c r="L145" s="29">
        <v>637</v>
      </c>
      <c r="M145" s="29">
        <v>6</v>
      </c>
      <c r="N145" s="29">
        <v>0</v>
      </c>
      <c r="O145" s="29">
        <v>3</v>
      </c>
      <c r="P145" s="29">
        <v>0</v>
      </c>
      <c r="Q145" s="29">
        <v>9</v>
      </c>
      <c r="R145" s="29">
        <v>2522</v>
      </c>
      <c r="S145" s="4">
        <f t="shared" si="4"/>
        <v>0.25257731958762886</v>
      </c>
    </row>
    <row r="146" spans="1:19" ht="14.55" customHeight="1" x14ac:dyDescent="0.3">
      <c r="A146" t="s">
        <v>608</v>
      </c>
      <c r="B146" s="29">
        <v>4237</v>
      </c>
      <c r="C146" s="29">
        <v>990</v>
      </c>
      <c r="D146" s="29">
        <v>149</v>
      </c>
      <c r="E146" s="29">
        <v>925</v>
      </c>
      <c r="F146" s="29">
        <v>0</v>
      </c>
      <c r="G146" s="29">
        <v>2064</v>
      </c>
      <c r="H146" s="29">
        <v>415</v>
      </c>
      <c r="I146" s="29">
        <v>55</v>
      </c>
      <c r="J146" s="29">
        <v>275</v>
      </c>
      <c r="K146" s="29">
        <v>0</v>
      </c>
      <c r="L146" s="29">
        <v>745</v>
      </c>
      <c r="M146" s="29">
        <v>3</v>
      </c>
      <c r="N146" s="29">
        <v>1</v>
      </c>
      <c r="O146" s="29">
        <v>2</v>
      </c>
      <c r="P146" s="29">
        <v>0</v>
      </c>
      <c r="Q146" s="29">
        <v>6</v>
      </c>
      <c r="R146" s="29">
        <v>2815</v>
      </c>
      <c r="S146" s="4">
        <f t="shared" si="4"/>
        <v>0.26465364120781526</v>
      </c>
    </row>
    <row r="147" spans="1:19" ht="14.55" customHeight="1" x14ac:dyDescent="0.3">
      <c r="A147" t="s">
        <v>569</v>
      </c>
      <c r="B147" s="29">
        <v>4154</v>
      </c>
      <c r="C147" s="29">
        <v>595</v>
      </c>
      <c r="D147" s="29">
        <v>43</v>
      </c>
      <c r="E147" s="29">
        <v>618</v>
      </c>
      <c r="F147" s="29">
        <v>1</v>
      </c>
      <c r="G147" s="29">
        <v>1257</v>
      </c>
      <c r="H147" s="29">
        <v>645</v>
      </c>
      <c r="I147" s="29">
        <v>264</v>
      </c>
      <c r="J147" s="29">
        <v>609</v>
      </c>
      <c r="K147" s="29">
        <v>0</v>
      </c>
      <c r="L147" s="29">
        <v>1518</v>
      </c>
      <c r="M147" s="29">
        <v>3</v>
      </c>
      <c r="N147" s="29">
        <v>6</v>
      </c>
      <c r="O147" s="29">
        <v>5</v>
      </c>
      <c r="P147" s="29">
        <v>0</v>
      </c>
      <c r="Q147" s="29">
        <v>14</v>
      </c>
      <c r="R147" s="29">
        <v>2789</v>
      </c>
      <c r="S147" s="4">
        <f t="shared" si="4"/>
        <v>0.54428110433847254</v>
      </c>
    </row>
    <row r="148" spans="1:19" ht="14.55" customHeight="1" x14ac:dyDescent="0.3">
      <c r="A148" t="s">
        <v>589</v>
      </c>
      <c r="B148" s="29">
        <v>4025</v>
      </c>
      <c r="C148" s="29">
        <v>552</v>
      </c>
      <c r="D148" s="29">
        <v>75</v>
      </c>
      <c r="E148" s="29">
        <v>1173</v>
      </c>
      <c r="F148" s="29">
        <v>0</v>
      </c>
      <c r="G148" s="29">
        <v>1800</v>
      </c>
      <c r="H148" s="29">
        <v>250</v>
      </c>
      <c r="I148" s="29">
        <v>70</v>
      </c>
      <c r="J148" s="29">
        <v>482</v>
      </c>
      <c r="K148" s="29">
        <v>4</v>
      </c>
      <c r="L148" s="29">
        <v>806</v>
      </c>
      <c r="M148" s="29">
        <v>3</v>
      </c>
      <c r="N148" s="29">
        <v>1</v>
      </c>
      <c r="O148" s="29">
        <v>4</v>
      </c>
      <c r="P148" s="29">
        <v>0</v>
      </c>
      <c r="Q148" s="29">
        <v>8</v>
      </c>
      <c r="R148" s="29">
        <v>2614</v>
      </c>
      <c r="S148" s="4">
        <f t="shared" si="4"/>
        <v>0.30833970925784238</v>
      </c>
    </row>
    <row r="149" spans="1:19" ht="14.55" customHeight="1" x14ac:dyDescent="0.3">
      <c r="A149" t="s">
        <v>460</v>
      </c>
      <c r="B149" s="29">
        <v>3884</v>
      </c>
      <c r="C149" s="29">
        <v>638</v>
      </c>
      <c r="D149" s="29">
        <v>52</v>
      </c>
      <c r="E149" s="29">
        <v>1025</v>
      </c>
      <c r="F149" s="29">
        <v>2</v>
      </c>
      <c r="G149" s="29">
        <v>1717</v>
      </c>
      <c r="H149" s="29">
        <v>269</v>
      </c>
      <c r="I149" s="29">
        <v>57</v>
      </c>
      <c r="J149" s="29">
        <v>206</v>
      </c>
      <c r="K149" s="29">
        <v>2</v>
      </c>
      <c r="L149" s="29">
        <v>534</v>
      </c>
      <c r="M149" s="29">
        <v>2</v>
      </c>
      <c r="N149" s="29">
        <v>0</v>
      </c>
      <c r="O149" s="29">
        <v>5</v>
      </c>
      <c r="P149" s="29">
        <v>0</v>
      </c>
      <c r="Q149" s="29">
        <v>7</v>
      </c>
      <c r="R149" s="29">
        <v>2258</v>
      </c>
      <c r="S149" s="4">
        <f t="shared" si="4"/>
        <v>0.23649247121346323</v>
      </c>
    </row>
    <row r="150" spans="1:19" ht="14.55" customHeight="1" x14ac:dyDescent="0.3">
      <c r="A150" t="s">
        <v>545</v>
      </c>
      <c r="B150" s="29">
        <v>3814</v>
      </c>
      <c r="C150" s="29">
        <v>812</v>
      </c>
      <c r="D150" s="29">
        <v>88</v>
      </c>
      <c r="E150" s="29">
        <v>902</v>
      </c>
      <c r="F150" s="29">
        <v>1</v>
      </c>
      <c r="G150" s="29">
        <v>1803</v>
      </c>
      <c r="H150" s="29">
        <v>337</v>
      </c>
      <c r="I150" s="29">
        <v>42</v>
      </c>
      <c r="J150" s="29">
        <v>122</v>
      </c>
      <c r="K150" s="29">
        <v>1</v>
      </c>
      <c r="L150" s="29">
        <v>502</v>
      </c>
      <c r="M150" s="29">
        <v>3</v>
      </c>
      <c r="N150" s="29">
        <v>2</v>
      </c>
      <c r="O150" s="29">
        <v>5</v>
      </c>
      <c r="P150" s="29">
        <v>0</v>
      </c>
      <c r="Q150" s="29">
        <v>10</v>
      </c>
      <c r="R150" s="29">
        <v>2315</v>
      </c>
      <c r="S150" s="4">
        <f t="shared" si="4"/>
        <v>0.21684665226781857</v>
      </c>
    </row>
    <row r="151" spans="1:19" ht="14.55" customHeight="1" x14ac:dyDescent="0.3">
      <c r="A151" t="s">
        <v>599</v>
      </c>
      <c r="B151" s="29">
        <v>3519</v>
      </c>
      <c r="C151" s="29">
        <v>302</v>
      </c>
      <c r="D151" s="29">
        <v>65</v>
      </c>
      <c r="E151" s="29">
        <v>686</v>
      </c>
      <c r="F151" s="29">
        <v>0</v>
      </c>
      <c r="G151" s="29">
        <v>1053</v>
      </c>
      <c r="H151" s="29">
        <v>500</v>
      </c>
      <c r="I151" s="29">
        <v>122</v>
      </c>
      <c r="J151" s="29">
        <v>577</v>
      </c>
      <c r="K151" s="29">
        <v>1</v>
      </c>
      <c r="L151" s="29">
        <v>1200</v>
      </c>
      <c r="M151" s="29">
        <v>4</v>
      </c>
      <c r="N151" s="29">
        <v>0</v>
      </c>
      <c r="O151" s="29">
        <v>4</v>
      </c>
      <c r="P151" s="29">
        <v>0</v>
      </c>
      <c r="Q151" s="29">
        <v>8</v>
      </c>
      <c r="R151" s="29">
        <v>2261</v>
      </c>
      <c r="S151" s="4">
        <f t="shared" si="4"/>
        <v>0.53073861123396726</v>
      </c>
    </row>
    <row r="152" spans="1:19" ht="14.55" customHeight="1" x14ac:dyDescent="0.3">
      <c r="A152" t="s">
        <v>453</v>
      </c>
      <c r="B152" s="29">
        <v>3132</v>
      </c>
      <c r="C152" s="29">
        <v>337</v>
      </c>
      <c r="D152" s="29">
        <v>15</v>
      </c>
      <c r="E152" s="29">
        <v>249</v>
      </c>
      <c r="F152" s="29">
        <v>2</v>
      </c>
      <c r="G152" s="29">
        <v>603</v>
      </c>
      <c r="H152" s="29">
        <v>232</v>
      </c>
      <c r="I152" s="29">
        <v>20</v>
      </c>
      <c r="J152" s="29">
        <v>241</v>
      </c>
      <c r="K152" s="29">
        <v>1</v>
      </c>
      <c r="L152" s="29">
        <v>494</v>
      </c>
      <c r="M152" s="29">
        <v>5</v>
      </c>
      <c r="N152" s="29">
        <v>0</v>
      </c>
      <c r="O152" s="29">
        <v>3</v>
      </c>
      <c r="P152" s="29">
        <v>0</v>
      </c>
      <c r="Q152" s="29">
        <v>8</v>
      </c>
      <c r="R152" s="29">
        <v>1105</v>
      </c>
      <c r="S152" s="4">
        <f t="shared" si="4"/>
        <v>0.44705882352941179</v>
      </c>
    </row>
    <row r="153" spans="1:19" ht="14.55" customHeight="1" x14ac:dyDescent="0.3">
      <c r="A153" t="s">
        <v>444</v>
      </c>
      <c r="B153" s="29">
        <v>2982</v>
      </c>
      <c r="C153" s="29">
        <v>430</v>
      </c>
      <c r="D153" s="29">
        <v>36</v>
      </c>
      <c r="E153" s="29">
        <v>344</v>
      </c>
      <c r="F153" s="29">
        <v>0</v>
      </c>
      <c r="G153" s="29">
        <v>810</v>
      </c>
      <c r="H153" s="29">
        <v>676</v>
      </c>
      <c r="I153" s="29">
        <v>148</v>
      </c>
      <c r="J153" s="29">
        <v>260</v>
      </c>
      <c r="K153" s="29">
        <v>0</v>
      </c>
      <c r="L153" s="29">
        <v>1084</v>
      </c>
      <c r="M153" s="29">
        <v>1</v>
      </c>
      <c r="N153" s="29">
        <v>1</v>
      </c>
      <c r="O153" s="29">
        <v>3</v>
      </c>
      <c r="P153" s="29">
        <v>0</v>
      </c>
      <c r="Q153" s="29">
        <v>5</v>
      </c>
      <c r="R153" s="29">
        <v>1899</v>
      </c>
      <c r="S153" s="4">
        <f t="shared" si="4"/>
        <v>0.57082675092153767</v>
      </c>
    </row>
    <row r="154" spans="1:19" ht="14.55" customHeight="1" x14ac:dyDescent="0.3">
      <c r="A154" t="s">
        <v>577</v>
      </c>
      <c r="B154" s="29">
        <v>2917</v>
      </c>
      <c r="C154" s="29">
        <v>329</v>
      </c>
      <c r="D154" s="29">
        <v>69</v>
      </c>
      <c r="E154" s="29">
        <v>347</v>
      </c>
      <c r="F154" s="29">
        <v>15</v>
      </c>
      <c r="G154" s="29">
        <v>760</v>
      </c>
      <c r="H154" s="29">
        <v>524</v>
      </c>
      <c r="I154" s="29">
        <v>164</v>
      </c>
      <c r="J154" s="29">
        <v>346</v>
      </c>
      <c r="K154" s="29">
        <v>19</v>
      </c>
      <c r="L154" s="29">
        <v>1053</v>
      </c>
      <c r="M154" s="29">
        <v>4</v>
      </c>
      <c r="N154" s="29">
        <v>0</v>
      </c>
      <c r="O154" s="29">
        <v>1</v>
      </c>
      <c r="P154" s="29">
        <v>1</v>
      </c>
      <c r="Q154" s="29">
        <v>6</v>
      </c>
      <c r="R154" s="29">
        <v>1819</v>
      </c>
      <c r="S154" s="4">
        <f t="shared" si="4"/>
        <v>0.57888949972512371</v>
      </c>
    </row>
    <row r="155" spans="1:19" ht="14.55" customHeight="1" x14ac:dyDescent="0.3">
      <c r="A155" t="s">
        <v>604</v>
      </c>
      <c r="B155" s="29">
        <v>2751</v>
      </c>
      <c r="C155" s="29">
        <v>569</v>
      </c>
      <c r="D155" s="29">
        <v>66</v>
      </c>
      <c r="E155" s="29">
        <v>734</v>
      </c>
      <c r="F155" s="29">
        <v>3</v>
      </c>
      <c r="G155" s="29">
        <v>1372</v>
      </c>
      <c r="H155" s="29">
        <v>267</v>
      </c>
      <c r="I155" s="29">
        <v>49</v>
      </c>
      <c r="J155" s="29">
        <v>238</v>
      </c>
      <c r="K155" s="29">
        <v>1</v>
      </c>
      <c r="L155" s="29">
        <v>555</v>
      </c>
      <c r="M155" s="29">
        <v>2</v>
      </c>
      <c r="N155" s="29">
        <v>0</v>
      </c>
      <c r="O155" s="29">
        <v>2</v>
      </c>
      <c r="P155" s="29">
        <v>0</v>
      </c>
      <c r="Q155" s="29">
        <v>4</v>
      </c>
      <c r="R155" s="29">
        <v>1931</v>
      </c>
      <c r="S155" s="4">
        <f t="shared" si="4"/>
        <v>0.28741584671154841</v>
      </c>
    </row>
    <row r="156" spans="1:19" ht="14.55" customHeight="1" x14ac:dyDescent="0.3">
      <c r="A156" t="s">
        <v>572</v>
      </c>
      <c r="B156" s="29">
        <v>2645</v>
      </c>
      <c r="C156" s="29">
        <v>395</v>
      </c>
      <c r="D156" s="29">
        <v>43</v>
      </c>
      <c r="E156" s="29">
        <v>1125</v>
      </c>
      <c r="F156" s="29">
        <v>2</v>
      </c>
      <c r="G156" s="29">
        <v>1565</v>
      </c>
      <c r="H156" s="29">
        <v>110</v>
      </c>
      <c r="I156" s="29">
        <v>53</v>
      </c>
      <c r="J156" s="29">
        <v>190</v>
      </c>
      <c r="K156" s="29">
        <v>0</v>
      </c>
      <c r="L156" s="29">
        <v>353</v>
      </c>
      <c r="M156" s="29">
        <v>9</v>
      </c>
      <c r="N156" s="29">
        <v>0</v>
      </c>
      <c r="O156" s="29">
        <v>6</v>
      </c>
      <c r="P156" s="29">
        <v>0</v>
      </c>
      <c r="Q156" s="29">
        <v>15</v>
      </c>
      <c r="R156" s="29">
        <v>1933</v>
      </c>
      <c r="S156" s="4">
        <f t="shared" si="4"/>
        <v>0.18261769270563891</v>
      </c>
    </row>
    <row r="157" spans="1:19" ht="14.55" customHeight="1" x14ac:dyDescent="0.3">
      <c r="A157" t="s">
        <v>427</v>
      </c>
      <c r="B157" s="29">
        <v>2232</v>
      </c>
      <c r="C157" s="29">
        <v>409</v>
      </c>
      <c r="D157" s="29">
        <v>60</v>
      </c>
      <c r="E157" s="29">
        <v>284</v>
      </c>
      <c r="F157" s="29">
        <v>0</v>
      </c>
      <c r="G157" s="29">
        <v>753</v>
      </c>
      <c r="H157" s="29">
        <v>254</v>
      </c>
      <c r="I157" s="29">
        <v>80</v>
      </c>
      <c r="J157" s="29">
        <v>199</v>
      </c>
      <c r="K157" s="29">
        <v>2</v>
      </c>
      <c r="L157" s="29">
        <v>535</v>
      </c>
      <c r="M157" s="29">
        <v>2</v>
      </c>
      <c r="N157" s="29">
        <v>1</v>
      </c>
      <c r="O157" s="29">
        <v>2</v>
      </c>
      <c r="P157" s="29">
        <v>0</v>
      </c>
      <c r="Q157" s="29">
        <v>5</v>
      </c>
      <c r="R157" s="29">
        <v>1293</v>
      </c>
      <c r="S157" s="4">
        <f t="shared" si="4"/>
        <v>0.4137664346481052</v>
      </c>
    </row>
    <row r="158" spans="1:19" ht="14.55" customHeight="1" x14ac:dyDescent="0.3">
      <c r="A158" t="s">
        <v>481</v>
      </c>
      <c r="B158" s="29">
        <v>1929</v>
      </c>
      <c r="C158" s="29">
        <v>290</v>
      </c>
      <c r="D158" s="29">
        <v>28</v>
      </c>
      <c r="E158" s="29">
        <v>690</v>
      </c>
      <c r="F158" s="29">
        <v>0</v>
      </c>
      <c r="G158" s="29">
        <v>1008</v>
      </c>
      <c r="H158" s="29">
        <v>47</v>
      </c>
      <c r="I158" s="29">
        <v>7</v>
      </c>
      <c r="J158" s="29">
        <v>72</v>
      </c>
      <c r="K158" s="29">
        <v>0</v>
      </c>
      <c r="L158" s="29">
        <v>126</v>
      </c>
      <c r="M158" s="29">
        <v>4</v>
      </c>
      <c r="N158" s="29">
        <v>0</v>
      </c>
      <c r="O158" s="29">
        <v>5</v>
      </c>
      <c r="P158" s="29">
        <v>0</v>
      </c>
      <c r="Q158" s="29">
        <v>9</v>
      </c>
      <c r="R158" s="29">
        <v>1143</v>
      </c>
      <c r="S158" s="4">
        <f t="shared" si="4"/>
        <v>0.11023622047244094</v>
      </c>
    </row>
    <row r="159" spans="1:19" ht="14.55" customHeight="1" x14ac:dyDescent="0.3">
      <c r="A159" t="s">
        <v>458</v>
      </c>
      <c r="B159" s="29">
        <v>1856</v>
      </c>
      <c r="C159" s="29">
        <v>156</v>
      </c>
      <c r="D159" s="29">
        <v>42</v>
      </c>
      <c r="E159" s="29">
        <v>338</v>
      </c>
      <c r="F159" s="29">
        <v>0</v>
      </c>
      <c r="G159" s="29">
        <v>536</v>
      </c>
      <c r="H159" s="29">
        <v>303</v>
      </c>
      <c r="I159" s="29">
        <v>100</v>
      </c>
      <c r="J159" s="29">
        <v>239</v>
      </c>
      <c r="K159" s="29">
        <v>0</v>
      </c>
      <c r="L159" s="29">
        <v>642</v>
      </c>
      <c r="M159" s="29">
        <v>5</v>
      </c>
      <c r="N159" s="29">
        <v>1</v>
      </c>
      <c r="O159" s="29">
        <v>2</v>
      </c>
      <c r="P159" s="29">
        <v>0</v>
      </c>
      <c r="Q159" s="29">
        <v>8</v>
      </c>
      <c r="R159" s="29">
        <v>1186</v>
      </c>
      <c r="S159" s="4">
        <f t="shared" si="4"/>
        <v>0.54131534569983142</v>
      </c>
    </row>
    <row r="160" spans="1:19" ht="14.55" customHeight="1" x14ac:dyDescent="0.3">
      <c r="A160" t="s">
        <v>498</v>
      </c>
      <c r="B160" s="29">
        <v>1837</v>
      </c>
      <c r="C160" s="29">
        <v>488</v>
      </c>
      <c r="D160" s="29">
        <v>71</v>
      </c>
      <c r="E160" s="29">
        <v>629</v>
      </c>
      <c r="F160" s="29">
        <v>1</v>
      </c>
      <c r="G160" s="29">
        <v>1189</v>
      </c>
      <c r="H160" s="29">
        <v>76</v>
      </c>
      <c r="I160" s="29">
        <v>10</v>
      </c>
      <c r="J160" s="29">
        <v>21</v>
      </c>
      <c r="K160" s="29">
        <v>0</v>
      </c>
      <c r="L160" s="29">
        <v>107</v>
      </c>
      <c r="M160" s="29">
        <v>3</v>
      </c>
      <c r="N160" s="29">
        <v>0</v>
      </c>
      <c r="O160" s="29">
        <v>2</v>
      </c>
      <c r="P160" s="29">
        <v>0</v>
      </c>
      <c r="Q160" s="29">
        <v>5</v>
      </c>
      <c r="R160" s="29">
        <v>1301</v>
      </c>
      <c r="S160" s="4">
        <f t="shared" si="4"/>
        <v>8.2244427363566491E-2</v>
      </c>
    </row>
    <row r="161" spans="1:19" ht="14.55" customHeight="1" x14ac:dyDescent="0.3">
      <c r="A161" t="s">
        <v>566</v>
      </c>
      <c r="B161" s="29">
        <v>1519</v>
      </c>
      <c r="C161" s="29">
        <v>217</v>
      </c>
      <c r="D161" s="29">
        <v>31</v>
      </c>
      <c r="E161" s="29">
        <v>274</v>
      </c>
      <c r="F161" s="29">
        <v>0</v>
      </c>
      <c r="G161" s="29">
        <v>522</v>
      </c>
      <c r="H161" s="29">
        <v>210</v>
      </c>
      <c r="I161" s="29">
        <v>29</v>
      </c>
      <c r="J161" s="29">
        <v>171</v>
      </c>
      <c r="K161" s="29">
        <v>0</v>
      </c>
      <c r="L161" s="29">
        <v>410</v>
      </c>
      <c r="M161" s="29">
        <v>2</v>
      </c>
      <c r="N161" s="29">
        <v>0</v>
      </c>
      <c r="O161" s="29">
        <v>6</v>
      </c>
      <c r="P161" s="29">
        <v>0</v>
      </c>
      <c r="Q161" s="29">
        <v>8</v>
      </c>
      <c r="R161" s="29">
        <v>940</v>
      </c>
      <c r="S161" s="4">
        <f t="shared" si="4"/>
        <v>0.43617021276595747</v>
      </c>
    </row>
    <row r="162" spans="1:19" ht="14.55" customHeight="1" x14ac:dyDescent="0.3">
      <c r="A162" t="s">
        <v>602</v>
      </c>
      <c r="B162" s="29">
        <v>1493</v>
      </c>
      <c r="C162" s="29">
        <v>184</v>
      </c>
      <c r="D162" s="29">
        <v>71</v>
      </c>
      <c r="E162" s="29">
        <v>404</v>
      </c>
      <c r="F162" s="29">
        <v>0</v>
      </c>
      <c r="G162" s="29">
        <v>659</v>
      </c>
      <c r="H162" s="29">
        <v>220</v>
      </c>
      <c r="I162" s="29">
        <v>80</v>
      </c>
      <c r="J162" s="29">
        <v>140</v>
      </c>
      <c r="K162" s="29">
        <v>0</v>
      </c>
      <c r="L162" s="29">
        <v>440</v>
      </c>
      <c r="M162" s="29">
        <v>0</v>
      </c>
      <c r="N162" s="29">
        <v>1</v>
      </c>
      <c r="O162" s="29">
        <v>0</v>
      </c>
      <c r="P162" s="29">
        <v>0</v>
      </c>
      <c r="Q162" s="29">
        <v>1</v>
      </c>
      <c r="R162" s="29">
        <v>1100</v>
      </c>
      <c r="S162" s="4">
        <f t="shared" si="4"/>
        <v>0.4</v>
      </c>
    </row>
    <row r="163" spans="1:19" ht="14.55" customHeight="1" x14ac:dyDescent="0.3">
      <c r="A163" t="s">
        <v>580</v>
      </c>
      <c r="B163" s="29">
        <v>1211</v>
      </c>
      <c r="C163" s="29">
        <v>133</v>
      </c>
      <c r="D163" s="29">
        <v>31</v>
      </c>
      <c r="E163" s="29">
        <v>185</v>
      </c>
      <c r="F163" s="29">
        <v>1</v>
      </c>
      <c r="G163" s="29">
        <v>350</v>
      </c>
      <c r="H163" s="29">
        <v>181</v>
      </c>
      <c r="I163" s="29">
        <v>131</v>
      </c>
      <c r="J163" s="29">
        <v>253</v>
      </c>
      <c r="K163" s="29">
        <v>3</v>
      </c>
      <c r="L163" s="29">
        <v>568</v>
      </c>
      <c r="M163" s="29">
        <v>0</v>
      </c>
      <c r="N163" s="29">
        <v>0</v>
      </c>
      <c r="O163" s="29">
        <v>3</v>
      </c>
      <c r="P163" s="29">
        <v>0</v>
      </c>
      <c r="Q163" s="29">
        <v>3</v>
      </c>
      <c r="R163" s="29">
        <v>921</v>
      </c>
      <c r="S163" s="4">
        <f t="shared" si="4"/>
        <v>0.61672095548317052</v>
      </c>
    </row>
  </sheetData>
  <sortState ref="A5:S163">
    <sortCondition descending="1" ref="B5:B163"/>
  </sortState>
  <mergeCells count="4">
    <mergeCell ref="A1:E1"/>
    <mergeCell ref="C2:G2"/>
    <mergeCell ref="H2:L2"/>
    <mergeCell ref="M2:Q2"/>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selection sqref="A1:E1"/>
    </sheetView>
  </sheetViews>
  <sheetFormatPr defaultRowHeight="14.4" x14ac:dyDescent="0.3"/>
  <cols>
    <col min="1" max="16384" width="8.88671875" style="57"/>
  </cols>
  <sheetData>
    <row r="1" spans="1:13" x14ac:dyDescent="0.3">
      <c r="A1" s="103" t="s">
        <v>113</v>
      </c>
      <c r="B1" s="103"/>
      <c r="C1" s="103"/>
      <c r="D1" s="103"/>
      <c r="E1" s="103"/>
    </row>
    <row r="2" spans="1:13" x14ac:dyDescent="0.3">
      <c r="A2" s="57" t="s">
        <v>0</v>
      </c>
      <c r="B2" s="57" t="s">
        <v>0</v>
      </c>
      <c r="C2" s="104" t="s">
        <v>4045</v>
      </c>
      <c r="D2" s="104"/>
      <c r="E2" s="104"/>
      <c r="F2" s="104"/>
      <c r="G2" s="104"/>
      <c r="H2" s="104" t="s">
        <v>4046</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455</v>
      </c>
      <c r="B4" s="58">
        <v>48961</v>
      </c>
      <c r="C4" s="58" t="s">
        <v>4047</v>
      </c>
      <c r="D4" s="58" t="s">
        <v>1443</v>
      </c>
      <c r="E4" s="58" t="s">
        <v>4048</v>
      </c>
      <c r="F4" s="58" t="s">
        <v>811</v>
      </c>
      <c r="G4" s="58">
        <v>19403</v>
      </c>
      <c r="H4" s="58" t="s">
        <v>1185</v>
      </c>
      <c r="I4" s="58" t="s">
        <v>1674</v>
      </c>
      <c r="J4" s="58" t="s">
        <v>2743</v>
      </c>
      <c r="K4" s="58" t="s">
        <v>691</v>
      </c>
      <c r="L4" s="58">
        <v>6570</v>
      </c>
      <c r="M4" s="58">
        <v>25973</v>
      </c>
    </row>
    <row r="5" spans="1:13" x14ac:dyDescent="0.3">
      <c r="A5" s="57" t="s">
        <v>614</v>
      </c>
      <c r="B5" s="58">
        <v>48961</v>
      </c>
      <c r="C5" s="58">
        <v>9515</v>
      </c>
      <c r="D5" s="58">
        <v>833</v>
      </c>
      <c r="E5" s="58">
        <v>9038</v>
      </c>
      <c r="F5" s="58">
        <v>17</v>
      </c>
      <c r="G5" s="58">
        <v>19403</v>
      </c>
      <c r="H5" s="58">
        <v>3126</v>
      </c>
      <c r="I5" s="58">
        <v>469</v>
      </c>
      <c r="J5" s="58">
        <v>2970</v>
      </c>
      <c r="K5" s="58">
        <v>5</v>
      </c>
      <c r="L5" s="58">
        <v>6570</v>
      </c>
      <c r="M5" s="58">
        <v>25973</v>
      </c>
    </row>
  </sheetData>
  <mergeCells count="3">
    <mergeCell ref="A1:E1"/>
    <mergeCell ref="C2:G2"/>
    <mergeCell ref="H2:L2"/>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
  <sheetViews>
    <sheetView workbookViewId="0">
      <selection sqref="A1:E1"/>
    </sheetView>
  </sheetViews>
  <sheetFormatPr defaultRowHeight="14.4" x14ac:dyDescent="0.3"/>
  <cols>
    <col min="1" max="16384" width="8.88671875" style="57"/>
  </cols>
  <sheetData>
    <row r="1" spans="1:13" x14ac:dyDescent="0.3">
      <c r="A1" s="103" t="s">
        <v>114</v>
      </c>
      <c r="B1" s="103"/>
      <c r="C1" s="103"/>
      <c r="D1" s="103"/>
      <c r="E1" s="103"/>
    </row>
    <row r="2" spans="1:13" x14ac:dyDescent="0.3">
      <c r="A2" s="57" t="s">
        <v>0</v>
      </c>
      <c r="B2" s="57" t="s">
        <v>0</v>
      </c>
      <c r="C2" s="104" t="s">
        <v>4049</v>
      </c>
      <c r="D2" s="104"/>
      <c r="E2" s="104"/>
      <c r="F2" s="104"/>
      <c r="G2" s="104"/>
      <c r="H2" s="104" t="s">
        <v>4050</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455</v>
      </c>
      <c r="B4" s="58">
        <v>37511</v>
      </c>
      <c r="C4" s="58" t="s">
        <v>4051</v>
      </c>
      <c r="D4" s="58" t="s">
        <v>1293</v>
      </c>
      <c r="E4" s="58" t="s">
        <v>4052</v>
      </c>
      <c r="F4" s="58" t="s">
        <v>691</v>
      </c>
      <c r="G4" s="58">
        <v>16790</v>
      </c>
      <c r="H4" s="58" t="s">
        <v>1707</v>
      </c>
      <c r="I4" s="58" t="s">
        <v>1625</v>
      </c>
      <c r="J4" s="58" t="s">
        <v>3111</v>
      </c>
      <c r="K4" s="58" t="s">
        <v>628</v>
      </c>
      <c r="L4" s="58">
        <v>3468</v>
      </c>
      <c r="M4" s="58">
        <v>20258</v>
      </c>
    </row>
    <row r="5" spans="1:13" x14ac:dyDescent="0.3">
      <c r="A5" s="57" t="s">
        <v>493</v>
      </c>
      <c r="B5" s="58">
        <v>37105</v>
      </c>
      <c r="C5" s="58" t="s">
        <v>4053</v>
      </c>
      <c r="D5" s="58" t="s">
        <v>1529</v>
      </c>
      <c r="E5" s="58" t="s">
        <v>1813</v>
      </c>
      <c r="F5" s="58" t="s">
        <v>667</v>
      </c>
      <c r="G5" s="58">
        <v>5728</v>
      </c>
      <c r="H5" s="58" t="s">
        <v>2643</v>
      </c>
      <c r="I5" s="58" t="s">
        <v>1421</v>
      </c>
      <c r="J5" s="58" t="s">
        <v>2714</v>
      </c>
      <c r="K5" s="58" t="s">
        <v>655</v>
      </c>
      <c r="L5" s="58">
        <v>3673</v>
      </c>
      <c r="M5" s="58">
        <v>9401</v>
      </c>
    </row>
    <row r="6" spans="1:13" x14ac:dyDescent="0.3">
      <c r="A6" s="57" t="s">
        <v>496</v>
      </c>
      <c r="B6" s="58">
        <v>2939</v>
      </c>
      <c r="C6" s="58" t="s">
        <v>3251</v>
      </c>
      <c r="D6" s="58" t="s">
        <v>791</v>
      </c>
      <c r="E6" s="58" t="s">
        <v>1703</v>
      </c>
      <c r="F6" s="58" t="s">
        <v>628</v>
      </c>
      <c r="G6" s="58">
        <v>1469</v>
      </c>
      <c r="H6" s="58" t="s">
        <v>973</v>
      </c>
      <c r="I6" s="58" t="s">
        <v>810</v>
      </c>
      <c r="J6" s="58" t="s">
        <v>693</v>
      </c>
      <c r="K6" s="58" t="s">
        <v>647</v>
      </c>
      <c r="L6" s="58">
        <v>479</v>
      </c>
      <c r="M6" s="58">
        <v>1948</v>
      </c>
    </row>
    <row r="7" spans="1:13" x14ac:dyDescent="0.3">
      <c r="A7" s="57" t="s">
        <v>614</v>
      </c>
      <c r="B7" s="58">
        <v>77555</v>
      </c>
      <c r="C7" s="58">
        <v>10562</v>
      </c>
      <c r="D7" s="58">
        <v>889</v>
      </c>
      <c r="E7" s="58">
        <v>12527</v>
      </c>
      <c r="F7" s="58">
        <v>9</v>
      </c>
      <c r="G7" s="58">
        <v>23987</v>
      </c>
      <c r="H7" s="58">
        <v>3283</v>
      </c>
      <c r="I7" s="58">
        <v>596</v>
      </c>
      <c r="J7" s="58">
        <v>3738</v>
      </c>
      <c r="K7" s="58">
        <v>3</v>
      </c>
      <c r="L7" s="58">
        <v>7620</v>
      </c>
      <c r="M7" s="58">
        <v>31607</v>
      </c>
    </row>
  </sheetData>
  <mergeCells count="3">
    <mergeCell ref="A1:E1"/>
    <mergeCell ref="C2:G2"/>
    <mergeCell ref="H2:L2"/>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selection sqref="A1:E1"/>
    </sheetView>
  </sheetViews>
  <sheetFormatPr defaultRowHeight="14.4" x14ac:dyDescent="0.3"/>
  <cols>
    <col min="1" max="16384" width="8.88671875" style="57"/>
  </cols>
  <sheetData>
    <row r="1" spans="1:13" x14ac:dyDescent="0.3">
      <c r="A1" s="103" t="s">
        <v>115</v>
      </c>
      <c r="B1" s="103"/>
      <c r="C1" s="103"/>
      <c r="D1" s="103"/>
      <c r="E1" s="103"/>
    </row>
    <row r="2" spans="1:13" x14ac:dyDescent="0.3">
      <c r="A2" s="57" t="s">
        <v>0</v>
      </c>
      <c r="B2" s="57" t="s">
        <v>0</v>
      </c>
      <c r="C2" s="104" t="s">
        <v>4054</v>
      </c>
      <c r="D2" s="104"/>
      <c r="E2" s="104"/>
      <c r="F2" s="104"/>
      <c r="G2" s="104"/>
      <c r="H2" s="104" t="s">
        <v>4055</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455</v>
      </c>
      <c r="B4" s="58">
        <v>45523</v>
      </c>
      <c r="C4" s="58" t="s">
        <v>4056</v>
      </c>
      <c r="D4" s="58" t="s">
        <v>976</v>
      </c>
      <c r="E4" s="58" t="s">
        <v>4057</v>
      </c>
      <c r="F4" s="58" t="s">
        <v>633</v>
      </c>
      <c r="G4" s="58">
        <v>17782</v>
      </c>
      <c r="H4" s="58" t="s">
        <v>3535</v>
      </c>
      <c r="I4" s="58" t="s">
        <v>698</v>
      </c>
      <c r="J4" s="58" t="s">
        <v>4058</v>
      </c>
      <c r="K4" s="58" t="s">
        <v>667</v>
      </c>
      <c r="L4" s="58">
        <v>5974</v>
      </c>
      <c r="M4" s="58">
        <v>23756</v>
      </c>
    </row>
    <row r="5" spans="1:13" x14ac:dyDescent="0.3">
      <c r="A5" s="57" t="s">
        <v>614</v>
      </c>
      <c r="B5" s="58">
        <v>45523</v>
      </c>
      <c r="C5" s="58">
        <v>9131</v>
      </c>
      <c r="D5" s="58">
        <v>684</v>
      </c>
      <c r="E5" s="58">
        <v>7964</v>
      </c>
      <c r="F5" s="58">
        <v>3</v>
      </c>
      <c r="G5" s="58">
        <v>17782</v>
      </c>
      <c r="H5" s="58">
        <v>2922</v>
      </c>
      <c r="I5" s="58">
        <v>426</v>
      </c>
      <c r="J5" s="58">
        <v>2622</v>
      </c>
      <c r="K5" s="58">
        <v>4</v>
      </c>
      <c r="L5" s="58">
        <v>5974</v>
      </c>
      <c r="M5" s="58">
        <v>23756</v>
      </c>
    </row>
  </sheetData>
  <mergeCells count="3">
    <mergeCell ref="A1:E1"/>
    <mergeCell ref="C2:G2"/>
    <mergeCell ref="H2:L2"/>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sqref="A1:E1"/>
    </sheetView>
  </sheetViews>
  <sheetFormatPr defaultRowHeight="14.4" x14ac:dyDescent="0.3"/>
  <cols>
    <col min="1" max="16384" width="8.88671875" style="57"/>
  </cols>
  <sheetData>
    <row r="1" spans="1:8" x14ac:dyDescent="0.3">
      <c r="A1" s="103" t="s">
        <v>116</v>
      </c>
      <c r="B1" s="103"/>
      <c r="C1" s="103"/>
      <c r="D1" s="103"/>
      <c r="E1" s="103"/>
    </row>
    <row r="2" spans="1:8" x14ac:dyDescent="0.3">
      <c r="A2" s="57" t="s">
        <v>0</v>
      </c>
      <c r="B2" s="57" t="s">
        <v>0</v>
      </c>
      <c r="C2" s="104" t="s">
        <v>4059</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493</v>
      </c>
      <c r="B4" s="58">
        <v>58340</v>
      </c>
      <c r="C4" s="58" t="s">
        <v>4060</v>
      </c>
      <c r="D4" s="58" t="s">
        <v>1999</v>
      </c>
      <c r="E4" s="58" t="s">
        <v>3088</v>
      </c>
      <c r="F4" s="58" t="s">
        <v>766</v>
      </c>
      <c r="G4" s="58">
        <v>23646</v>
      </c>
      <c r="H4" s="58">
        <v>23646</v>
      </c>
    </row>
    <row r="5" spans="1:8" x14ac:dyDescent="0.3">
      <c r="A5" s="57" t="s">
        <v>614</v>
      </c>
      <c r="B5" s="58">
        <v>58340</v>
      </c>
      <c r="C5" s="58">
        <v>8516</v>
      </c>
      <c r="D5" s="58">
        <v>828</v>
      </c>
      <c r="E5" s="58">
        <v>14294</v>
      </c>
      <c r="F5" s="58">
        <v>8</v>
      </c>
      <c r="G5" s="58">
        <v>23646</v>
      </c>
      <c r="H5" s="58">
        <v>23646</v>
      </c>
    </row>
  </sheetData>
  <mergeCells count="2">
    <mergeCell ref="A1:E1"/>
    <mergeCell ref="C2:G2"/>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workbookViewId="0">
      <selection sqref="A1:E1"/>
    </sheetView>
  </sheetViews>
  <sheetFormatPr defaultRowHeight="14.4" x14ac:dyDescent="0.3"/>
  <cols>
    <col min="1" max="16384" width="8.88671875" style="57"/>
  </cols>
  <sheetData>
    <row r="1" spans="1:13" x14ac:dyDescent="0.3">
      <c r="A1" s="103" t="s">
        <v>117</v>
      </c>
      <c r="B1" s="103"/>
      <c r="C1" s="103"/>
      <c r="D1" s="103"/>
      <c r="E1" s="103"/>
    </row>
    <row r="2" spans="1:13" x14ac:dyDescent="0.3">
      <c r="A2" s="57" t="s">
        <v>0</v>
      </c>
      <c r="B2" s="57" t="s">
        <v>0</v>
      </c>
      <c r="C2" s="104" t="s">
        <v>4061</v>
      </c>
      <c r="D2" s="104"/>
      <c r="E2" s="104"/>
      <c r="F2" s="104"/>
      <c r="G2" s="104"/>
      <c r="H2" s="104" t="s">
        <v>4062</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493</v>
      </c>
      <c r="B4" s="58">
        <v>65265</v>
      </c>
      <c r="C4" s="58" t="s">
        <v>4063</v>
      </c>
      <c r="D4" s="58" t="s">
        <v>1166</v>
      </c>
      <c r="E4" s="58" t="s">
        <v>4064</v>
      </c>
      <c r="F4" s="58" t="s">
        <v>678</v>
      </c>
      <c r="G4" s="58">
        <v>16441</v>
      </c>
      <c r="H4" s="58" t="s">
        <v>1627</v>
      </c>
      <c r="I4" s="58" t="s">
        <v>1200</v>
      </c>
      <c r="J4" s="58" t="s">
        <v>4065</v>
      </c>
      <c r="K4" s="58" t="s">
        <v>633</v>
      </c>
      <c r="L4" s="58">
        <v>8545</v>
      </c>
      <c r="M4" s="58">
        <v>24986</v>
      </c>
    </row>
    <row r="5" spans="1:13" x14ac:dyDescent="0.3">
      <c r="A5" s="57" t="s">
        <v>496</v>
      </c>
      <c r="B5" s="58">
        <v>4582</v>
      </c>
      <c r="C5" s="58" t="s">
        <v>1560</v>
      </c>
      <c r="D5" s="58" t="s">
        <v>749</v>
      </c>
      <c r="E5" s="58" t="s">
        <v>2499</v>
      </c>
      <c r="F5" s="58" t="s">
        <v>628</v>
      </c>
      <c r="G5" s="58">
        <v>1456</v>
      </c>
      <c r="H5" s="58" t="s">
        <v>1075</v>
      </c>
      <c r="I5" s="58" t="s">
        <v>1175</v>
      </c>
      <c r="J5" s="58" t="s">
        <v>802</v>
      </c>
      <c r="K5" s="58" t="s">
        <v>628</v>
      </c>
      <c r="L5" s="58">
        <v>1529</v>
      </c>
      <c r="M5" s="58">
        <v>2985</v>
      </c>
    </row>
    <row r="6" spans="1:13" x14ac:dyDescent="0.3">
      <c r="A6" s="57" t="s">
        <v>614</v>
      </c>
      <c r="B6" s="58">
        <v>69847</v>
      </c>
      <c r="C6" s="58">
        <v>6636</v>
      </c>
      <c r="D6" s="58">
        <v>815</v>
      </c>
      <c r="E6" s="58">
        <v>10435</v>
      </c>
      <c r="F6" s="58">
        <v>11</v>
      </c>
      <c r="G6" s="58">
        <v>17897</v>
      </c>
      <c r="H6" s="58">
        <v>3728</v>
      </c>
      <c r="I6" s="58">
        <v>865</v>
      </c>
      <c r="J6" s="58">
        <v>5478</v>
      </c>
      <c r="K6" s="58">
        <v>3</v>
      </c>
      <c r="L6" s="58">
        <v>10074</v>
      </c>
      <c r="M6" s="58">
        <v>27971</v>
      </c>
    </row>
  </sheetData>
  <mergeCells count="3">
    <mergeCell ref="A1:E1"/>
    <mergeCell ref="C2:G2"/>
    <mergeCell ref="H2:L2"/>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sqref="A1:E1"/>
    </sheetView>
  </sheetViews>
  <sheetFormatPr defaultRowHeight="14.4" x14ac:dyDescent="0.3"/>
  <cols>
    <col min="1" max="16384" width="8.88671875" style="57"/>
  </cols>
  <sheetData>
    <row r="1" spans="1:8" x14ac:dyDescent="0.3">
      <c r="A1" s="103" t="s">
        <v>118</v>
      </c>
      <c r="B1" s="103"/>
      <c r="C1" s="103"/>
      <c r="D1" s="103"/>
      <c r="E1" s="103"/>
    </row>
    <row r="2" spans="1:8" x14ac:dyDescent="0.3">
      <c r="A2" s="57" t="s">
        <v>0</v>
      </c>
      <c r="B2" s="57" t="s">
        <v>0</v>
      </c>
      <c r="C2" s="104" t="s">
        <v>4066</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493</v>
      </c>
      <c r="B4" s="58">
        <v>74524</v>
      </c>
      <c r="C4" s="58" t="s">
        <v>4067</v>
      </c>
      <c r="D4" s="58" t="s">
        <v>2735</v>
      </c>
      <c r="E4" s="58" t="s">
        <v>4068</v>
      </c>
      <c r="F4" s="58" t="s">
        <v>646</v>
      </c>
      <c r="G4" s="58">
        <v>24544</v>
      </c>
      <c r="H4" s="58">
        <v>24544</v>
      </c>
    </row>
    <row r="5" spans="1:8" x14ac:dyDescent="0.3">
      <c r="A5" s="57" t="s">
        <v>614</v>
      </c>
      <c r="B5" s="58">
        <v>74524</v>
      </c>
      <c r="C5" s="58">
        <v>10245</v>
      </c>
      <c r="D5" s="58">
        <v>865</v>
      </c>
      <c r="E5" s="58">
        <v>13427</v>
      </c>
      <c r="F5" s="58">
        <v>7</v>
      </c>
      <c r="G5" s="58">
        <v>24544</v>
      </c>
      <c r="H5" s="58">
        <v>24544</v>
      </c>
    </row>
  </sheetData>
  <mergeCells count="2">
    <mergeCell ref="A1:E1"/>
    <mergeCell ref="C2:G2"/>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sqref="A1:E1"/>
    </sheetView>
  </sheetViews>
  <sheetFormatPr defaultRowHeight="14.4" x14ac:dyDescent="0.3"/>
  <cols>
    <col min="1" max="16384" width="8.88671875" style="57"/>
  </cols>
  <sheetData>
    <row r="1" spans="1:8" x14ac:dyDescent="0.3">
      <c r="A1" s="103" t="s">
        <v>119</v>
      </c>
      <c r="B1" s="103"/>
      <c r="C1" s="103"/>
      <c r="D1" s="103"/>
      <c r="E1" s="103"/>
    </row>
    <row r="2" spans="1:8" x14ac:dyDescent="0.3">
      <c r="A2" s="57" t="s">
        <v>0</v>
      </c>
      <c r="B2" s="57" t="s">
        <v>0</v>
      </c>
      <c r="C2" s="104" t="s">
        <v>4069</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506</v>
      </c>
      <c r="B4" s="58">
        <v>43408</v>
      </c>
      <c r="C4" s="58" t="s">
        <v>4070</v>
      </c>
      <c r="D4" s="58" t="s">
        <v>2335</v>
      </c>
      <c r="E4" s="58" t="s">
        <v>2439</v>
      </c>
      <c r="F4" s="58" t="s">
        <v>1012</v>
      </c>
      <c r="G4" s="58">
        <v>17696</v>
      </c>
      <c r="H4" s="58">
        <v>17696</v>
      </c>
    </row>
    <row r="5" spans="1:8" x14ac:dyDescent="0.3">
      <c r="A5" s="57" t="s">
        <v>606</v>
      </c>
      <c r="B5" s="58">
        <v>2190</v>
      </c>
      <c r="C5" s="58" t="s">
        <v>1556</v>
      </c>
      <c r="D5" s="58" t="s">
        <v>830</v>
      </c>
      <c r="E5" s="58" t="s">
        <v>677</v>
      </c>
      <c r="F5" s="58" t="s">
        <v>647</v>
      </c>
      <c r="G5" s="58">
        <v>704</v>
      </c>
      <c r="H5" s="58">
        <v>704</v>
      </c>
    </row>
    <row r="6" spans="1:8" x14ac:dyDescent="0.3">
      <c r="A6" s="57" t="s">
        <v>614</v>
      </c>
      <c r="B6" s="58">
        <v>45598</v>
      </c>
      <c r="C6" s="58">
        <v>11646</v>
      </c>
      <c r="D6" s="58">
        <v>654</v>
      </c>
      <c r="E6" s="58">
        <v>6065</v>
      </c>
      <c r="F6" s="58">
        <v>35</v>
      </c>
      <c r="G6" s="58">
        <v>18400</v>
      </c>
      <c r="H6" s="58">
        <v>18400</v>
      </c>
    </row>
  </sheetData>
  <mergeCells count="2">
    <mergeCell ref="A1:E1"/>
    <mergeCell ref="C2:G2"/>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selection sqref="A1:E1"/>
    </sheetView>
  </sheetViews>
  <sheetFormatPr defaultRowHeight="14.4" x14ac:dyDescent="0.3"/>
  <cols>
    <col min="1" max="16384" width="8.88671875" style="57"/>
  </cols>
  <sheetData>
    <row r="1" spans="1:13" x14ac:dyDescent="0.3">
      <c r="A1" s="103" t="s">
        <v>120</v>
      </c>
      <c r="B1" s="103"/>
      <c r="C1" s="103"/>
      <c r="D1" s="103"/>
      <c r="E1" s="103"/>
    </row>
    <row r="2" spans="1:13" x14ac:dyDescent="0.3">
      <c r="A2" s="57" t="s">
        <v>0</v>
      </c>
      <c r="B2" s="57" t="s">
        <v>0</v>
      </c>
      <c r="C2" s="104" t="s">
        <v>4071</v>
      </c>
      <c r="D2" s="104"/>
      <c r="E2" s="104"/>
      <c r="F2" s="104"/>
      <c r="G2" s="104"/>
      <c r="H2" s="104" t="s">
        <v>4072</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506</v>
      </c>
      <c r="B4" s="58">
        <v>35083</v>
      </c>
      <c r="C4" s="58" t="s">
        <v>4073</v>
      </c>
      <c r="D4" s="58" t="s">
        <v>2125</v>
      </c>
      <c r="E4" s="58" t="s">
        <v>4074</v>
      </c>
      <c r="F4" s="58" t="s">
        <v>830</v>
      </c>
      <c r="G4" s="58">
        <v>9728</v>
      </c>
      <c r="H4" s="58" t="s">
        <v>4075</v>
      </c>
      <c r="I4" s="58" t="s">
        <v>2274</v>
      </c>
      <c r="J4" s="58" t="s">
        <v>3345</v>
      </c>
      <c r="K4" s="58" t="s">
        <v>648</v>
      </c>
      <c r="L4" s="58">
        <v>4595</v>
      </c>
      <c r="M4" s="58">
        <v>14323</v>
      </c>
    </row>
    <row r="5" spans="1:13" x14ac:dyDescent="0.3">
      <c r="A5" s="57" t="s">
        <v>614</v>
      </c>
      <c r="B5" s="58">
        <v>35083</v>
      </c>
      <c r="C5" s="58">
        <v>4916</v>
      </c>
      <c r="D5" s="58">
        <v>556</v>
      </c>
      <c r="E5" s="58">
        <v>4233</v>
      </c>
      <c r="F5" s="58">
        <v>23</v>
      </c>
      <c r="G5" s="58">
        <v>9728</v>
      </c>
      <c r="H5" s="58">
        <v>2356</v>
      </c>
      <c r="I5" s="58">
        <v>418</v>
      </c>
      <c r="J5" s="58">
        <v>1809</v>
      </c>
      <c r="K5" s="58">
        <v>12</v>
      </c>
      <c r="L5" s="58">
        <v>4595</v>
      </c>
      <c r="M5" s="58">
        <v>14323</v>
      </c>
    </row>
  </sheetData>
  <mergeCells count="3">
    <mergeCell ref="A1:E1"/>
    <mergeCell ref="C2:G2"/>
    <mergeCell ref="H2:L2"/>
  </mergeCell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selection sqref="A1:E1"/>
    </sheetView>
  </sheetViews>
  <sheetFormatPr defaultRowHeight="14.4" x14ac:dyDescent="0.3"/>
  <cols>
    <col min="1" max="16384" width="8.88671875" style="57"/>
  </cols>
  <sheetData>
    <row r="1" spans="1:13" x14ac:dyDescent="0.3">
      <c r="A1" s="103" t="s">
        <v>121</v>
      </c>
      <c r="B1" s="103"/>
      <c r="C1" s="103"/>
      <c r="D1" s="103"/>
      <c r="E1" s="103"/>
    </row>
    <row r="2" spans="1:13" x14ac:dyDescent="0.3">
      <c r="A2" s="57" t="s">
        <v>0</v>
      </c>
      <c r="B2" s="57" t="s">
        <v>0</v>
      </c>
      <c r="C2" s="104" t="s">
        <v>4076</v>
      </c>
      <c r="D2" s="104"/>
      <c r="E2" s="104"/>
      <c r="F2" s="104"/>
      <c r="G2" s="104"/>
      <c r="H2" s="104" t="s">
        <v>4077</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506</v>
      </c>
      <c r="B4" s="58">
        <v>57703</v>
      </c>
      <c r="C4" s="58" t="s">
        <v>4078</v>
      </c>
      <c r="D4" s="58" t="s">
        <v>1309</v>
      </c>
      <c r="E4" s="58" t="s">
        <v>4079</v>
      </c>
      <c r="F4" s="58" t="s">
        <v>775</v>
      </c>
      <c r="G4" s="58">
        <v>14358</v>
      </c>
      <c r="H4" s="58" t="s">
        <v>3294</v>
      </c>
      <c r="I4" s="58" t="s">
        <v>1391</v>
      </c>
      <c r="J4" s="58" t="s">
        <v>3830</v>
      </c>
      <c r="K4" s="58" t="s">
        <v>648</v>
      </c>
      <c r="L4" s="58">
        <v>5358</v>
      </c>
      <c r="M4" s="58">
        <v>19716</v>
      </c>
    </row>
    <row r="5" spans="1:13" x14ac:dyDescent="0.3">
      <c r="A5" s="57" t="s">
        <v>614</v>
      </c>
      <c r="B5" s="58">
        <v>57703</v>
      </c>
      <c r="C5" s="58">
        <v>8685</v>
      </c>
      <c r="D5" s="58">
        <v>553</v>
      </c>
      <c r="E5" s="58">
        <v>5100</v>
      </c>
      <c r="F5" s="58">
        <v>20</v>
      </c>
      <c r="G5" s="58">
        <v>14358</v>
      </c>
      <c r="H5" s="58">
        <v>3125</v>
      </c>
      <c r="I5" s="58">
        <v>351</v>
      </c>
      <c r="J5" s="58">
        <v>1870</v>
      </c>
      <c r="K5" s="58">
        <v>12</v>
      </c>
      <c r="L5" s="58">
        <v>5358</v>
      </c>
      <c r="M5" s="58">
        <v>19716</v>
      </c>
    </row>
  </sheetData>
  <mergeCells count="3">
    <mergeCell ref="A1:E1"/>
    <mergeCell ref="C2:G2"/>
    <mergeCell ref="H2:L2"/>
  </mergeCell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sqref="A1:E1"/>
    </sheetView>
  </sheetViews>
  <sheetFormatPr defaultRowHeight="14.4" x14ac:dyDescent="0.3"/>
  <cols>
    <col min="1" max="16384" width="8.88671875" style="57"/>
  </cols>
  <sheetData>
    <row r="1" spans="1:8" x14ac:dyDescent="0.3">
      <c r="A1" s="103" t="s">
        <v>122</v>
      </c>
      <c r="B1" s="103"/>
      <c r="C1" s="103"/>
      <c r="D1" s="103"/>
      <c r="E1" s="103"/>
    </row>
    <row r="2" spans="1:8" x14ac:dyDescent="0.3">
      <c r="A2" s="57" t="s">
        <v>0</v>
      </c>
      <c r="B2" s="57" t="s">
        <v>0</v>
      </c>
      <c r="C2" s="104" t="s">
        <v>4080</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518</v>
      </c>
      <c r="B4" s="58">
        <v>42272</v>
      </c>
      <c r="C4" s="58" t="s">
        <v>4081</v>
      </c>
      <c r="D4" s="58" t="s">
        <v>1196</v>
      </c>
      <c r="E4" s="58" t="s">
        <v>4082</v>
      </c>
      <c r="F4" s="58" t="s">
        <v>660</v>
      </c>
      <c r="G4" s="58">
        <v>21281</v>
      </c>
      <c r="H4" s="58">
        <v>21281</v>
      </c>
    </row>
    <row r="5" spans="1:8" x14ac:dyDescent="0.3">
      <c r="A5" s="57" t="s">
        <v>614</v>
      </c>
      <c r="B5" s="58">
        <v>42272</v>
      </c>
      <c r="C5" s="58">
        <v>8450</v>
      </c>
      <c r="D5" s="58">
        <v>702</v>
      </c>
      <c r="E5" s="58">
        <v>12120</v>
      </c>
      <c r="F5" s="58">
        <v>9</v>
      </c>
      <c r="G5" s="58">
        <v>21281</v>
      </c>
      <c r="H5" s="58">
        <v>21281</v>
      </c>
    </row>
  </sheetData>
  <mergeCells count="2">
    <mergeCell ref="A1:E1"/>
    <mergeCell ref="C2:G2"/>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59999389629810485"/>
  </sheetPr>
  <dimension ref="A1:BT164"/>
  <sheetViews>
    <sheetView tabSelected="1" topLeftCell="AQ1" zoomScale="70" zoomScaleNormal="70" workbookViewId="0">
      <selection activeCell="BI14" sqref="BI14"/>
    </sheetView>
  </sheetViews>
  <sheetFormatPr defaultRowHeight="14.55" customHeight="1" x14ac:dyDescent="0.3"/>
  <cols>
    <col min="2" max="2" width="12.5546875" style="1" customWidth="1"/>
    <col min="3" max="3" width="11.109375" style="1" customWidth="1"/>
    <col min="4" max="4" width="10.109375" style="1" customWidth="1"/>
    <col min="5" max="5" width="11.109375" style="1" customWidth="1"/>
    <col min="6" max="6" width="9" style="1" customWidth="1"/>
    <col min="7" max="7" width="12.5546875" style="1" customWidth="1"/>
    <col min="8" max="10" width="11.109375" style="1" customWidth="1"/>
    <col min="11" max="11" width="9" style="1" customWidth="1"/>
    <col min="12" max="13" width="12.5546875" style="1" customWidth="1"/>
    <col min="14" max="14" width="2.6640625" style="1" customWidth="1"/>
    <col min="15" max="15" width="11.88671875" style="24" customWidth="1"/>
    <col min="16" max="16" width="11.21875" style="24" customWidth="1"/>
    <col min="17" max="17" width="11.5546875" style="13" bestFit="1" customWidth="1"/>
    <col min="18" max="23" width="11.5546875" style="2" customWidth="1"/>
    <col min="24" max="24" width="2.6640625" style="22" customWidth="1"/>
    <col min="25" max="27" width="11" style="2" customWidth="1"/>
    <col min="28" max="28" width="8.88671875" style="2"/>
    <col min="29" max="29" width="2.6640625" style="24" customWidth="1"/>
    <col min="30" max="30" width="8.88671875" style="13"/>
    <col min="37" max="37" width="2.6640625" style="24" customWidth="1"/>
    <col min="38" max="38" width="8.88671875" style="13"/>
    <col min="39" max="44" width="8.88671875" style="2"/>
    <col min="45" max="45" width="2.6640625" style="24" customWidth="1"/>
    <col min="46" max="46" width="8.88671875" style="13"/>
    <col min="47" max="52" width="8.88671875" style="2"/>
    <col min="53" max="53" width="2.6640625" style="24" customWidth="1"/>
    <col min="54" max="56" width="8.88671875" style="2"/>
    <col min="57" max="57" width="2.6640625" style="24" customWidth="1"/>
    <col min="58" max="60" width="11" style="59" customWidth="1"/>
    <col min="61" max="62" width="8.88671875" style="59"/>
    <col min="63" max="63" width="2.6640625" style="24" customWidth="1"/>
    <col min="64" max="64" width="13.109375" bestFit="1" customWidth="1"/>
    <col min="66" max="66" width="11.88671875" customWidth="1"/>
    <col min="67" max="67" width="12.6640625" bestFit="1" customWidth="1"/>
    <col min="68" max="68" width="2.6640625" style="24" customWidth="1"/>
  </cols>
  <sheetData>
    <row r="1" spans="1:72" ht="14.55" customHeight="1" x14ac:dyDescent="0.3">
      <c r="A1" s="90" t="s">
        <v>15</v>
      </c>
      <c r="B1" s="90"/>
      <c r="C1" s="90"/>
      <c r="D1" s="90"/>
      <c r="E1" s="90"/>
      <c r="I1" s="20"/>
      <c r="K1" s="45" t="s">
        <v>5892</v>
      </c>
      <c r="L1" s="45">
        <f>G3-L3</f>
        <v>123172</v>
      </c>
    </row>
    <row r="2" spans="1:72" ht="14.55" customHeight="1" x14ac:dyDescent="0.3">
      <c r="A2" t="s">
        <v>0</v>
      </c>
      <c r="B2" s="1" t="s">
        <v>0</v>
      </c>
      <c r="C2" s="101" t="s">
        <v>1255</v>
      </c>
      <c r="D2" s="101"/>
      <c r="E2" s="101"/>
      <c r="F2" s="101"/>
      <c r="G2" s="101"/>
      <c r="H2" s="101" t="s">
        <v>1256</v>
      </c>
      <c r="I2" s="101"/>
      <c r="J2" s="101"/>
      <c r="K2" s="101"/>
      <c r="L2" s="101"/>
      <c r="M2" s="1" t="s">
        <v>0</v>
      </c>
      <c r="O2" s="102" t="s">
        <v>5855</v>
      </c>
      <c r="P2" s="102"/>
      <c r="Q2" s="102"/>
      <c r="R2" s="102"/>
      <c r="S2" s="102"/>
      <c r="T2" s="102"/>
      <c r="U2" s="102"/>
      <c r="V2" s="102"/>
      <c r="W2" s="102"/>
      <c r="Y2" s="93" t="s">
        <v>5862</v>
      </c>
      <c r="Z2" s="93"/>
      <c r="AA2" s="93"/>
      <c r="AB2" s="93"/>
      <c r="AD2" s="93" t="s">
        <v>5863</v>
      </c>
      <c r="AE2" s="93"/>
      <c r="AF2" s="93"/>
      <c r="AG2" s="93"/>
      <c r="AH2" s="93"/>
      <c r="AI2" s="93"/>
      <c r="AJ2" s="93"/>
      <c r="AL2" s="93" t="s">
        <v>5878</v>
      </c>
      <c r="AM2" s="93"/>
      <c r="AN2" s="93"/>
      <c r="AO2" s="93"/>
      <c r="AP2" s="93"/>
      <c r="AQ2" s="93"/>
      <c r="AR2" s="93"/>
      <c r="AT2" s="93" t="s">
        <v>5879</v>
      </c>
      <c r="AU2" s="93"/>
      <c r="AV2" s="93"/>
      <c r="AW2" s="93"/>
      <c r="AX2" s="93"/>
      <c r="AY2" s="93"/>
      <c r="AZ2" s="93"/>
      <c r="BB2" s="92" t="s">
        <v>5893</v>
      </c>
      <c r="BC2" s="92"/>
      <c r="BD2" s="92"/>
      <c r="BF2" s="105" t="s">
        <v>6431</v>
      </c>
      <c r="BG2" s="105"/>
      <c r="BH2" s="105"/>
      <c r="BI2" s="105"/>
      <c r="BJ2" s="105"/>
      <c r="BL2" s="100" t="s">
        <v>5887</v>
      </c>
      <c r="BM2" s="100"/>
      <c r="BN2" s="100"/>
      <c r="BO2" s="100"/>
    </row>
    <row r="3" spans="1:72" s="25" customFormat="1" ht="14.55" customHeight="1" x14ac:dyDescent="0.3">
      <c r="A3" s="25" t="s">
        <v>614</v>
      </c>
      <c r="B3" s="26">
        <v>6428581</v>
      </c>
      <c r="C3" s="26">
        <v>930463</v>
      </c>
      <c r="D3" s="26">
        <v>85326</v>
      </c>
      <c r="E3" s="26">
        <v>932463</v>
      </c>
      <c r="F3" s="26">
        <v>3486</v>
      </c>
      <c r="G3" s="26">
        <v>1951738</v>
      </c>
      <c r="H3" s="26">
        <v>800367</v>
      </c>
      <c r="I3" s="26">
        <v>136017</v>
      </c>
      <c r="J3" s="26">
        <v>883862</v>
      </c>
      <c r="K3" s="26">
        <v>8320</v>
      </c>
      <c r="L3" s="26">
        <v>1828566</v>
      </c>
      <c r="M3" s="26">
        <v>3780304</v>
      </c>
      <c r="N3" s="26"/>
      <c r="O3" s="27">
        <f>'2 - G'!R3</f>
        <v>3939328</v>
      </c>
      <c r="P3" s="28">
        <f>'2 - G'!S3</f>
        <v>0.4883282123245386</v>
      </c>
      <c r="Q3" s="33">
        <f>M3/O3</f>
        <v>0.95963169352742395</v>
      </c>
      <c r="R3" s="28">
        <f>'4 - SoS'!R3/'3 - LG'!O3</f>
        <v>0.98585190164413827</v>
      </c>
      <c r="S3" s="28">
        <f>'5 - AG'!M3/'3 - LG'!O3</f>
        <v>0.98046418069274754</v>
      </c>
      <c r="T3" s="28">
        <f>'6 - Agr'!M3/'3 - LG'!O3</f>
        <v>0.97566894658175196</v>
      </c>
      <c r="U3" s="28">
        <f>'7 - Ins'!R3/'3 - LG'!O3</f>
        <v>0.98027506214257865</v>
      </c>
      <c r="V3" s="28">
        <f>'8 - Edu'!M3/'3 - LG'!O3</f>
        <v>0.98048804263062128</v>
      </c>
      <c r="W3" s="28">
        <f>'9 - Lab'!M3/'3 - LG'!O3</f>
        <v>0.9771844334871328</v>
      </c>
      <c r="X3" s="26"/>
      <c r="Y3" s="28">
        <f>(C3+H3)/('2 - G'!C3+'2 - G'!H3+'2 - G'!M3)</f>
        <v>0.95461256627377178</v>
      </c>
      <c r="Z3" s="28">
        <f>(D3+I3)/('2 - G'!D3+'2 - G'!I3+'2 - G'!N3)</f>
        <v>0.99001234479550582</v>
      </c>
      <c r="AA3" s="28">
        <f>(E3+J3)/('2 - G'!E3+'2 - G'!J3+'2 - G'!O3)</f>
        <v>0.96074503659804777</v>
      </c>
      <c r="AB3" s="28">
        <f>(F3+K3)/('2 - G'!F3+'2 - G'!K3+'2 - G'!P3)</f>
        <v>0.97642874865602514</v>
      </c>
      <c r="AC3" s="27"/>
      <c r="AD3" s="34">
        <f>Y3</f>
        <v>0.95461256627377178</v>
      </c>
      <c r="AE3" s="40">
        <f>SUM('4 - SoS'!C3,'4 - SoS'!H3,'4 - SoS'!M3)/SUM('2 - G'!C3,'2 - G'!H3,'2 - G'!M3)</f>
        <v>0.98481570196837165</v>
      </c>
      <c r="AF3" s="40">
        <f>SUM('5 - AG'!C3,'5 - AG'!H3)/SUM('2 - G'!C3,'2 - G'!H3,'2 - G'!M3)</f>
        <v>0.97824140998707754</v>
      </c>
      <c r="AG3" s="40">
        <f>SUM('6 - Agr'!C3,'6 - Agr'!H3)/SUM('2 - G'!C3,'2 - G'!H3,'2 - G'!M3)</f>
        <v>0.97233943863709194</v>
      </c>
      <c r="AH3" s="40">
        <f>SUM('7 - Ins'!C3,'7 - Ins'!H3,'7 - Ins'!M3)/SUM('2 - G'!C3,'2 - G'!H3,'2 - G'!M3)</f>
        <v>0.97737770686268943</v>
      </c>
      <c r="AI3" s="40">
        <f>SUM('8 - Edu'!C3,'8 - Edu'!H3)/SUM('2 - G'!C3,'2 - G'!H3,'2 - G'!M3)</f>
        <v>0.97789614935114721</v>
      </c>
      <c r="AJ3" s="40">
        <f>SUM('9 - Lab'!C3,'9 - Lab'!H3)/SUM('2 - G'!C3,'2 - G'!H3,'2 - G'!M3)</f>
        <v>0.97404368043425626</v>
      </c>
      <c r="AK3" s="27"/>
      <c r="AL3" s="34">
        <f>Z3</f>
        <v>0.99001234479550582</v>
      </c>
      <c r="AM3" s="40">
        <f>SUM('4 - SoS'!D3,'4 - SoS'!I3,'4 - SoS'!N3)/SUM('2 - G'!D3,'2 - G'!I3,'2 - G'!N3)</f>
        <v>0.9863357426557412</v>
      </c>
      <c r="AN3" s="40">
        <f>SUM('5 - AG'!D3,'5 - AG'!I3)/SUM('2 - G'!D3,'2 - G'!I3,'2 - G'!N3)</f>
        <v>0.98310641571546142</v>
      </c>
      <c r="AO3" s="40">
        <f>SUM('6 - Agr'!D3,'6 - Agr'!I3)/SUM('2 - G'!D3,'2 - G'!I3,'2 - G'!N3)</f>
        <v>0.97972948795935166</v>
      </c>
      <c r="AP3" s="40">
        <f>SUM('7 - Ins'!D3,'7 - Ins'!I3,'7 - Ins'!N3)/SUM('2 - G'!D3,'2 - G'!I3,'2 - G'!N3)</f>
        <v>0.98324059827530685</v>
      </c>
      <c r="AQ3" s="40">
        <f>SUM('8 - Edu'!D3,'8 - Edu'!I3)/SUM('2 - G'!D3,'2 - G'!I3,'2 - G'!N3)</f>
        <v>0.97887071957634098</v>
      </c>
      <c r="AR3" s="40">
        <f>SUM('9 - Lab'!D3,'9 - Lab'!I3)/SUM('2 - G'!D3,'2 - G'!I3,'2 - G'!N3)</f>
        <v>0.97534619100440123</v>
      </c>
      <c r="AS3" s="27"/>
      <c r="AT3" s="34">
        <f>AA3</f>
        <v>0.96074503659804777</v>
      </c>
      <c r="AU3" s="40">
        <f>SUM('4 - SoS'!E3,'4 - SoS'!J3,'4 - SoS'!O3)/SUM('2 - G'!E3,'2 - G'!J3,'2 - G'!O3)</f>
        <v>0.98688362783503958</v>
      </c>
      <c r="AV3" s="40">
        <f>SUM('5 - AG'!E3,'5 - AG'!J3)/SUM('2 - G'!E3,'2 - G'!J3,'2 - G'!O3)</f>
        <v>0.98238332157301256</v>
      </c>
      <c r="AW3" s="40">
        <f>SUM('6 - Agr'!E3,'6 - Agr'!J3)/SUM('2 - G'!E3,'2 - G'!J3,'2 - G'!O3)</f>
        <v>0.97845004966840132</v>
      </c>
      <c r="AX3" s="40">
        <f>SUM('7 - Ins'!E3,'7 - Ins'!J3,'7 - Ins'!O3)/SUM('2 - G'!E3,'2 - G'!J3,'2 - G'!O3)</f>
        <v>0.98275940499476866</v>
      </c>
      <c r="AY3" s="40">
        <f>SUM('8 - Edu'!E3,'8 - Edu'!J3)/SUM('2 - G'!E3,'2 - G'!J3,'2 - G'!O3)</f>
        <v>0.98327671805591843</v>
      </c>
      <c r="AZ3" s="40">
        <f>SUM('9 - Lab'!E3,'9 - Lab'!J3)/SUM('2 - G'!E3,'2 - G'!J3,'2 - G'!O3)</f>
        <v>0.98052670721244428</v>
      </c>
      <c r="BA3" s="27"/>
      <c r="BB3" s="40">
        <f>P3</f>
        <v>0.4883282123245386</v>
      </c>
      <c r="BC3" s="40">
        <f>G3/'2 - G'!G3</f>
        <v>0.9865194641347993</v>
      </c>
      <c r="BD3" s="40">
        <f>L3/'2 - G'!L3</f>
        <v>0.95055375490269978</v>
      </c>
      <c r="BE3" s="27"/>
      <c r="BF3" s="28">
        <f>H3/SUM(C3,H3)</f>
        <v>0.46241803065581255</v>
      </c>
      <c r="BG3" s="28">
        <f t="shared" ref="BG3:BJ3" si="0">I3/SUM(D3,I3)</f>
        <v>0.6145078001111397</v>
      </c>
      <c r="BH3" s="28">
        <f t="shared" si="0"/>
        <v>0.48662106175932168</v>
      </c>
      <c r="BI3" s="28">
        <f t="shared" si="0"/>
        <v>0.70472641029984751</v>
      </c>
      <c r="BJ3" s="28">
        <f t="shared" si="0"/>
        <v>0.48370871760577983</v>
      </c>
      <c r="BK3" s="27"/>
      <c r="BL3" s="27">
        <f>SUM('2 - G'!C3,'2 - G'!E3,'2 - G'!H3,'2 - G'!J3,'2 - G'!M3,'2 - G'!O3)</f>
        <v>3703661</v>
      </c>
      <c r="BM3" s="32">
        <f>AL3</f>
        <v>0.99001234479550582</v>
      </c>
      <c r="BN3" s="44">
        <f>BL3*BM3</f>
        <v>3666670.110937668</v>
      </c>
      <c r="BO3" s="44">
        <f>SUM(BO5:BO163)</f>
        <v>120235.89732464161</v>
      </c>
      <c r="BP3" s="27"/>
    </row>
    <row r="4" spans="1:72" s="36" customFormat="1" ht="86.4" x14ac:dyDescent="0.3">
      <c r="A4" s="36" t="s">
        <v>421</v>
      </c>
      <c r="B4" s="37" t="s">
        <v>4</v>
      </c>
      <c r="C4" s="37" t="s">
        <v>619</v>
      </c>
      <c r="D4" s="37" t="s">
        <v>620</v>
      </c>
      <c r="E4" s="37" t="s">
        <v>621</v>
      </c>
      <c r="F4" s="37" t="s">
        <v>622</v>
      </c>
      <c r="G4" s="37" t="s">
        <v>623</v>
      </c>
      <c r="H4" s="37" t="s">
        <v>619</v>
      </c>
      <c r="I4" s="37" t="s">
        <v>620</v>
      </c>
      <c r="J4" s="37" t="s">
        <v>621</v>
      </c>
      <c r="K4" s="37" t="s">
        <v>622</v>
      </c>
      <c r="L4" s="37" t="s">
        <v>623</v>
      </c>
      <c r="M4" s="37" t="s">
        <v>624</v>
      </c>
      <c r="N4" s="37"/>
      <c r="O4" s="38" t="s">
        <v>5852</v>
      </c>
      <c r="P4" s="38" t="s">
        <v>5853</v>
      </c>
      <c r="Q4" s="39" t="s">
        <v>5854</v>
      </c>
      <c r="R4" s="38" t="s">
        <v>5856</v>
      </c>
      <c r="S4" s="38" t="s">
        <v>5857</v>
      </c>
      <c r="T4" s="38" t="s">
        <v>5858</v>
      </c>
      <c r="U4" s="38" t="s">
        <v>5859</v>
      </c>
      <c r="V4" s="38" t="s">
        <v>5860</v>
      </c>
      <c r="W4" s="38" t="s">
        <v>5861</v>
      </c>
      <c r="X4" s="37"/>
      <c r="Y4" s="36" t="s">
        <v>619</v>
      </c>
      <c r="Z4" s="38" t="s">
        <v>620</v>
      </c>
      <c r="AA4" s="38" t="s">
        <v>621</v>
      </c>
      <c r="AB4" s="38" t="s">
        <v>622</v>
      </c>
      <c r="AC4" s="38"/>
      <c r="AD4" s="39" t="s">
        <v>5864</v>
      </c>
      <c r="AE4" s="38" t="s">
        <v>5865</v>
      </c>
      <c r="AF4" s="38" t="s">
        <v>5866</v>
      </c>
      <c r="AG4" s="38" t="s">
        <v>5867</v>
      </c>
      <c r="AH4" s="38" t="s">
        <v>5868</v>
      </c>
      <c r="AI4" s="38" t="s">
        <v>5869</v>
      </c>
      <c r="AJ4" s="38" t="s">
        <v>5870</v>
      </c>
      <c r="AK4" s="38"/>
      <c r="AL4" s="39" t="s">
        <v>5871</v>
      </c>
      <c r="AM4" s="38" t="s">
        <v>5872</v>
      </c>
      <c r="AN4" s="38" t="s">
        <v>5873</v>
      </c>
      <c r="AO4" s="38" t="s">
        <v>5874</v>
      </c>
      <c r="AP4" s="38" t="s">
        <v>5875</v>
      </c>
      <c r="AQ4" s="38" t="s">
        <v>5876</v>
      </c>
      <c r="AR4" s="38" t="s">
        <v>5877</v>
      </c>
      <c r="AS4" s="38"/>
      <c r="AT4" s="39" t="s">
        <v>5880</v>
      </c>
      <c r="AU4" s="38" t="s">
        <v>5881</v>
      </c>
      <c r="AV4" s="38" t="s">
        <v>5882</v>
      </c>
      <c r="AW4" s="38" t="s">
        <v>5883</v>
      </c>
      <c r="AX4" s="38" t="s">
        <v>5884</v>
      </c>
      <c r="AY4" s="38" t="s">
        <v>5885</v>
      </c>
      <c r="AZ4" s="38" t="s">
        <v>5886</v>
      </c>
      <c r="BA4" s="38"/>
      <c r="BB4" s="46" t="s">
        <v>5896</v>
      </c>
      <c r="BC4" s="46" t="s">
        <v>5894</v>
      </c>
      <c r="BD4" s="46" t="s">
        <v>5895</v>
      </c>
      <c r="BE4" s="38"/>
      <c r="BF4" s="36" t="s">
        <v>619</v>
      </c>
      <c r="BG4" s="38" t="s">
        <v>620</v>
      </c>
      <c r="BH4" s="38" t="s">
        <v>621</v>
      </c>
      <c r="BI4" s="38" t="s">
        <v>622</v>
      </c>
      <c r="BJ4" s="37" t="s">
        <v>623</v>
      </c>
      <c r="BK4" s="38"/>
      <c r="BL4" s="36" t="s">
        <v>5889</v>
      </c>
      <c r="BM4" s="36" t="s">
        <v>5888</v>
      </c>
      <c r="BN4" s="36" t="s">
        <v>5890</v>
      </c>
      <c r="BO4" s="36" t="s">
        <v>5891</v>
      </c>
      <c r="BP4" s="38"/>
      <c r="BQ4" s="36" t="s">
        <v>6383</v>
      </c>
      <c r="BR4" s="36" t="s">
        <v>6384</v>
      </c>
      <c r="BS4" s="36" t="s">
        <v>6385</v>
      </c>
      <c r="BT4" s="36" t="s">
        <v>6386</v>
      </c>
    </row>
    <row r="5" spans="1:72" ht="14.55" customHeight="1" x14ac:dyDescent="0.3">
      <c r="A5" t="s">
        <v>496</v>
      </c>
      <c r="B5" s="21">
        <v>703177</v>
      </c>
      <c r="C5" s="21">
        <v>52556</v>
      </c>
      <c r="D5" s="21">
        <v>4914</v>
      </c>
      <c r="E5" s="21">
        <v>60428</v>
      </c>
      <c r="F5" s="21">
        <v>244</v>
      </c>
      <c r="G5" s="21">
        <v>118142</v>
      </c>
      <c r="H5" s="21">
        <v>118729</v>
      </c>
      <c r="I5" s="21">
        <v>12703</v>
      </c>
      <c r="J5" s="21">
        <v>156279</v>
      </c>
      <c r="K5" s="21">
        <v>1671</v>
      </c>
      <c r="L5" s="21">
        <v>289382</v>
      </c>
      <c r="M5" s="21">
        <v>407524</v>
      </c>
      <c r="N5" s="21"/>
      <c r="O5" s="24">
        <f>'2 - G'!R5</f>
        <v>423788</v>
      </c>
      <c r="P5" s="30">
        <f>'2 - G'!S5</f>
        <v>0.72344898864526608</v>
      </c>
      <c r="Q5" s="35">
        <f t="shared" ref="Q5:Q36" si="1">M5/O5</f>
        <v>0.96162232059425934</v>
      </c>
      <c r="R5" s="30">
        <f>'4 - SoS'!R5/'3 - LG'!O5</f>
        <v>0.98465270371034574</v>
      </c>
      <c r="S5" s="30">
        <f>'5 - AG'!M5/'3 - LG'!O5</f>
        <v>0.98049968380416619</v>
      </c>
      <c r="T5" s="30">
        <f>'6 - Agr'!M5/'3 - LG'!O5</f>
        <v>0.972804798625728</v>
      </c>
      <c r="U5" s="30">
        <f>'7 - Ins'!R5/'3 - LG'!O5</f>
        <v>0.97667465808375886</v>
      </c>
      <c r="V5" s="30">
        <f>'8 - Edu'!M5/'3 - LG'!O5</f>
        <v>0.97603518740502326</v>
      </c>
      <c r="W5" s="30">
        <f>'9 - Lab'!M5/'3 - LG'!O5</f>
        <v>0.97243669004313482</v>
      </c>
      <c r="X5" s="21"/>
      <c r="Y5" s="30">
        <f>(C5+H5)/('2 - G'!C5+'2 - G'!H5+'2 - G'!M5)</f>
        <v>0.95454241481927304</v>
      </c>
      <c r="Z5" s="30">
        <f>(D5+I5)/('2 - G'!D5+'2 - G'!I5+'2 - G'!N5)</f>
        <v>0.98738930613159959</v>
      </c>
      <c r="AA5" s="30">
        <f>(E5+J5)/('2 - G'!E5+'2 - G'!J5+'2 - G'!O5)</f>
        <v>0.96519272053518146</v>
      </c>
      <c r="AB5" s="30">
        <f>(F5+K5)/('2 - G'!F5+'2 - G'!K5+'2 - G'!P5)</f>
        <v>0.96619576185671041</v>
      </c>
      <c r="AD5" s="34">
        <f>Y5</f>
        <v>0.95454241481927304</v>
      </c>
      <c r="AE5" s="40">
        <f>SUM('4 - SoS'!C5,'4 - SoS'!H5,'4 - SoS'!M5)/SUM('2 - G'!C5,'2 - G'!H5,'2 - G'!M5)</f>
        <v>0.98289698063998399</v>
      </c>
      <c r="AF5" s="40">
        <f>SUM('5 - AG'!C5,'5 - AG'!H5)/SUM('2 - G'!C5,'2 - G'!H5,'2 - G'!M5)</f>
        <v>0.97765851918725832</v>
      </c>
      <c r="AG5" s="40">
        <f>SUM('6 - Agr'!C5,'6 - Agr'!H5)/SUM('2 - G'!C5,'2 - G'!H5,'2 - G'!M5)</f>
        <v>0.96810111345170025</v>
      </c>
      <c r="AH5" s="40">
        <f>SUM('7 - Ins'!C5,'7 - Ins'!H5,'7 - Ins'!M5)/SUM('2 - G'!C5,'2 - G'!H5,'2 - G'!M5)</f>
        <v>0.97198537689058306</v>
      </c>
      <c r="AI5" s="40">
        <f>SUM('8 - Edu'!C5,'8 - Edu'!H5)/SUM('2 - G'!C5,'2 - G'!H5,'2 - G'!M5)</f>
        <v>0.97204667803524258</v>
      </c>
      <c r="AJ5" s="40">
        <f>SUM('9 - Lab'!C5,'9 - Lab'!H5)/SUM('2 - G'!C5,'2 - G'!H5,'2 - G'!M5)</f>
        <v>0.96817913309035786</v>
      </c>
      <c r="AL5" s="34">
        <f>Z5</f>
        <v>0.98738930613159959</v>
      </c>
      <c r="AM5" s="40">
        <f>SUM('4 - SoS'!D5,'4 - SoS'!I5,'4 - SoS'!N5)/SUM('2 - G'!D5,'2 - G'!I5,'2 - G'!N5)</f>
        <v>0.98139222060307141</v>
      </c>
      <c r="AN5" s="40">
        <f>SUM('5 - AG'!D5,'5 - AG'!I5)/SUM('2 - G'!D5,'2 - G'!I5,'2 - G'!N5)</f>
        <v>0.9773007510368793</v>
      </c>
      <c r="AO5" s="40">
        <f>SUM('6 - Agr'!D5,'6 - Agr'!I5)/SUM('2 - G'!D5,'2 - G'!I5,'2 - G'!N5)</f>
        <v>0.96782871875350296</v>
      </c>
      <c r="AP5" s="40">
        <f>SUM('7 - Ins'!D5,'7 - Ins'!I5,'7 - Ins'!N5)/SUM('2 - G'!D5,'2 - G'!I5,'2 - G'!N5)</f>
        <v>0.9732653289989911</v>
      </c>
      <c r="AQ5" s="40">
        <f>SUM('8 - Edu'!D5,'8 - Edu'!I5)/SUM('2 - G'!D5,'2 - G'!I5,'2 - G'!N5)</f>
        <v>0.96911781190449497</v>
      </c>
      <c r="AR5" s="40">
        <f>SUM('9 - Lab'!D5,'9 - Lab'!I5)/SUM('2 - G'!D5,'2 - G'!I5,'2 - G'!N5)</f>
        <v>0.96205582333819084</v>
      </c>
      <c r="AT5" s="34">
        <f t="shared" ref="AT5:AT68" si="2">AA5</f>
        <v>0.96519272053518146</v>
      </c>
      <c r="AU5" s="40">
        <f>SUM('4 - SoS'!E5,'4 - SoS'!J5,'4 - SoS'!O5)/SUM('2 - G'!E5,'2 - G'!J5,'2 - G'!O5)</f>
        <v>0.98652693277273495</v>
      </c>
      <c r="AV5" s="40">
        <f>SUM('5 - AG'!E5,'5 - AG'!J5)/SUM('2 - G'!E5,'2 - G'!J5,'2 - G'!O5)</f>
        <v>0.98326221929254154</v>
      </c>
      <c r="AW5" s="40">
        <f>SUM('6 - Agr'!E5,'6 - Agr'!J5)/SUM('2 - G'!E5,'2 - G'!J5,'2 - G'!O5)</f>
        <v>0.97717818298429548</v>
      </c>
      <c r="AX5" s="40">
        <f>SUM('7 - Ins'!E5,'7 - Ins'!J5,'7 - Ins'!O5)/SUM('2 - G'!E5,'2 - G'!J5,'2 - G'!O5)</f>
        <v>0.98085265586445869</v>
      </c>
      <c r="AY5" s="40">
        <f>SUM('8 - Edu'!E5,'8 - Edu'!J5)/SUM('2 - G'!E5,'2 - G'!J5,'2 - G'!O5)</f>
        <v>0.98000641362539087</v>
      </c>
      <c r="AZ5" s="40">
        <f>SUM('9 - Lab'!E5,'9 - Lab'!J5)/SUM('2 - G'!E5,'2 - G'!J5,'2 - G'!O5)</f>
        <v>0.97689758687344674</v>
      </c>
      <c r="BB5" s="40">
        <f>P5</f>
        <v>0.72344898864526608</v>
      </c>
      <c r="BC5" s="40">
        <f>G5/'2 - G'!G5</f>
        <v>1.0455877016753548</v>
      </c>
      <c r="BD5" s="40">
        <f>L5/'2 - G'!L5</f>
        <v>0.9438760033791167</v>
      </c>
      <c r="BF5" s="30">
        <f t="shared" ref="BF5:BF68" si="3">H5/SUM(C5,H5)</f>
        <v>0.69316636015996735</v>
      </c>
      <c r="BG5" s="30">
        <f t="shared" ref="BG5:BG68" si="4">I5/SUM(D5,I5)</f>
        <v>0.72106488051314077</v>
      </c>
      <c r="BH5" s="30">
        <f t="shared" ref="BH5:BH68" si="5">J5/SUM(E5,J5)</f>
        <v>0.72115344681989968</v>
      </c>
      <c r="BI5" s="30">
        <f t="shared" ref="BI5:BI68" si="6">K5/SUM(F5,K5)</f>
        <v>0.87258485639686689</v>
      </c>
      <c r="BJ5" s="30">
        <f t="shared" ref="BJ5:BJ68" si="7">L5/SUM(G5,L5)</f>
        <v>0.71009805557464101</v>
      </c>
      <c r="BL5" s="31">
        <f>SUM('2 - G'!C5,'2 - G'!E5,'2 - G'!H5,'2 - G'!J5,'2 - G'!M5,'2 - G'!O5)</f>
        <v>403964</v>
      </c>
      <c r="BM5" s="41">
        <f t="shared" ref="BM5:BM24" si="8">AL5</f>
        <v>0.98738930613159959</v>
      </c>
      <c r="BN5" s="42">
        <f>BL5*BM5</f>
        <v>398869.7336621455</v>
      </c>
      <c r="BO5" s="42">
        <f>BN5-SUM(C5,E5,H5,J5)</f>
        <v>10877.733662145503</v>
      </c>
      <c r="BQ5" s="40">
        <v>0.40795192289673482</v>
      </c>
      <c r="BR5" s="40">
        <f>SUM(C5,E5,F5,H5,J5,K5)/SUM('2 - G'!C5,'2 - G'!E5,'2 - G'!F5,'2 - G'!H5,'2 - G'!J5,'2 - G'!K5,'2 - G'!M5,'2 - G'!P4)</f>
        <v>0.9638185215946844</v>
      </c>
      <c r="BS5" s="40">
        <f>SUM('4 - SoS'!C5,'4 - SoS'!E5,'4 - SoS'!F5,'4 - SoS'!H5,'4 - SoS'!J5,'4 - SoS'!K5,'4 - SoS'!M5,'4 - SoS'!O5,'4 - SoS'!P5)/SUM('2 - G'!C5,'2 - G'!E5,'2 - G'!F5,'2 - G'!H5,'2 - G'!J5,'2 - G'!K5,'2 - G'!M5,'2 - G'!P4)</f>
        <v>0.98820894636924539</v>
      </c>
      <c r="BT5" s="40">
        <f>SUM('5 - AG'!C5,'5 - AG'!E5,'5 - AG'!F5,'5 - AG'!H5,'5 - AG'!J5,'5 - AG'!K5)/SUM('2 - G'!C5,'2 - G'!E5,'2 - G'!F5,'2 - G'!H5,'2 - G'!J5,'2 - G'!K5,'2 - G'!M5,'2 - G'!P4)</f>
        <v>0.98403881901597845</v>
      </c>
    </row>
    <row r="6" spans="1:72" ht="14.55" customHeight="1" x14ac:dyDescent="0.3">
      <c r="A6" t="s">
        <v>504</v>
      </c>
      <c r="B6" s="21">
        <v>525568</v>
      </c>
      <c r="C6" s="21">
        <v>69336</v>
      </c>
      <c r="D6" s="21">
        <v>7879</v>
      </c>
      <c r="E6" s="21">
        <v>55087</v>
      </c>
      <c r="F6" s="21">
        <v>690</v>
      </c>
      <c r="G6" s="21">
        <v>132992</v>
      </c>
      <c r="H6" s="21">
        <v>79115</v>
      </c>
      <c r="I6" s="21">
        <v>12373</v>
      </c>
      <c r="J6" s="21">
        <v>77261</v>
      </c>
      <c r="K6" s="21">
        <v>1480</v>
      </c>
      <c r="L6" s="21">
        <v>170229</v>
      </c>
      <c r="M6" s="21">
        <v>303221</v>
      </c>
      <c r="N6" s="21"/>
      <c r="O6" s="24">
        <f>'2 - G'!R6</f>
        <v>314918</v>
      </c>
      <c r="P6" s="30">
        <f>'2 - G'!S6</f>
        <v>0.56553452009729521</v>
      </c>
      <c r="Q6" s="35">
        <f t="shared" si="1"/>
        <v>0.96285699769463795</v>
      </c>
      <c r="R6" s="30">
        <f>'4 - SoS'!R6/'3 - LG'!O6</f>
        <v>0.9896544497297709</v>
      </c>
      <c r="S6" s="30">
        <f>'5 - AG'!M6/'3 - LG'!O6</f>
        <v>0.98431020138575753</v>
      </c>
      <c r="T6" s="30">
        <f>'6 - Agr'!M6/'3 - LG'!O6</f>
        <v>0.97981696822664943</v>
      </c>
      <c r="U6" s="30">
        <f>'7 - Ins'!R6/'3 - LG'!O6</f>
        <v>0.98458011291828351</v>
      </c>
      <c r="V6" s="30">
        <f>'8 - Edu'!M6/'3 - LG'!O6</f>
        <v>0.98517709371963491</v>
      </c>
      <c r="W6" s="30">
        <f>'9 - Lab'!M6/'3 - LG'!O6</f>
        <v>0.98183654157590228</v>
      </c>
      <c r="X6" s="21"/>
      <c r="Y6" s="30">
        <f>(C6+H6)/('2 - G'!C6+'2 - G'!H6+'2 - G'!M6)</f>
        <v>0.95684709886171737</v>
      </c>
      <c r="Z6" s="30">
        <f>(D6+I6)/('2 - G'!D6+'2 - G'!I6+'2 - G'!N6)</f>
        <v>0.99289111143795661</v>
      </c>
      <c r="AA6" s="30">
        <f>(E6+J6)/('2 - G'!E6+'2 - G'!J6+'2 - G'!O6)</f>
        <v>0.96487467739818911</v>
      </c>
      <c r="AB6" s="30">
        <f>(F6+K6)/('2 - G'!F6+'2 - G'!K6+'2 - G'!P6)</f>
        <v>0.98234495246717968</v>
      </c>
      <c r="AD6" s="34">
        <f t="shared" ref="AD6:AD69" si="9">Y6</f>
        <v>0.95684709886171737</v>
      </c>
      <c r="AE6" s="40">
        <f>SUM('4 - SoS'!C6,'4 - SoS'!H6,'4 - SoS'!M6)/SUM('2 - G'!C6,'2 - G'!H6,'2 - G'!M6)</f>
        <v>0.98846248050223662</v>
      </c>
      <c r="AF6" s="40">
        <f>SUM('5 - AG'!C6,'5 - AG'!H6)/SUM('2 - G'!C6,'2 - G'!H6,'2 - G'!M6)</f>
        <v>0.98206205767470645</v>
      </c>
      <c r="AG6" s="40">
        <f>SUM('6 - Agr'!C6,'6 - Agr'!H6)/SUM('2 - G'!C6,'2 - G'!H6,'2 - G'!M6)</f>
        <v>0.97654467404896028</v>
      </c>
      <c r="AH6" s="40">
        <f>SUM('7 - Ins'!C6,'7 - Ins'!H6,'7 - Ins'!M6)/SUM('2 - G'!C6,'2 - G'!H6,'2 - G'!M6)</f>
        <v>0.98188802805099717</v>
      </c>
      <c r="AI6" s="40">
        <f>SUM('8 - Edu'!C6,'8 - Edu'!H6)/SUM('2 - G'!C6,'2 - G'!H6,'2 - G'!M6)</f>
        <v>0.98310623541696207</v>
      </c>
      <c r="AJ6" s="40">
        <f>SUM('9 - Lab'!C6,'9 - Lab'!H6)/SUM('2 - G'!C6,'2 - G'!H6,'2 - G'!M6)</f>
        <v>0.9785492374924265</v>
      </c>
      <c r="AL6" s="34">
        <f t="shared" ref="AL6:AL69" si="10">Z6</f>
        <v>0.99289111143795661</v>
      </c>
      <c r="AM6" s="40">
        <f>SUM('4 - SoS'!D6,'4 - SoS'!I6,'4 - SoS'!N6)/SUM('2 - G'!D6,'2 - G'!I6,'2 - G'!N6)</f>
        <v>0.98985144874246211</v>
      </c>
      <c r="AN6" s="40">
        <f>SUM('5 - AG'!D6,'5 - AG'!I6)/SUM('2 - G'!D6,'2 - G'!I6,'2 - G'!N6)</f>
        <v>0.97994803157327059</v>
      </c>
      <c r="AO6" s="40">
        <f>SUM('6 - Agr'!D6,'6 - Agr'!I6)/SUM('2 - G'!D6,'2 - G'!I6,'2 - G'!N6)</f>
        <v>0.98617443741726729</v>
      </c>
      <c r="AP6" s="40">
        <f>SUM('7 - Ins'!D6,'7 - Ins'!I6,'7 - Ins'!N6)/SUM('2 - G'!D6,'2 - G'!I6,'2 - G'!N6)</f>
        <v>0.98705692013531399</v>
      </c>
      <c r="AQ6" s="40">
        <f>SUM('8 - Edu'!D6,'8 - Edu'!I6)/SUM('2 - G'!D6,'2 - G'!I6,'2 - G'!N6)</f>
        <v>0.98705692013531399</v>
      </c>
      <c r="AR6" s="40">
        <f>SUM('9 - Lab'!D6,'9 - Lab'!I6)/SUM('2 - G'!D6,'2 - G'!I6,'2 - G'!N6)</f>
        <v>0.98431141834583513</v>
      </c>
      <c r="AT6" s="34">
        <f t="shared" si="2"/>
        <v>0.96487467739818911</v>
      </c>
      <c r="AU6" s="40">
        <f>SUM('4 - SoS'!E6,'4 - SoS'!J6,'4 - SoS'!O6)/SUM('2 - G'!E6,'2 - G'!J6,'2 - G'!O6)</f>
        <v>0.99115670064010031</v>
      </c>
      <c r="AV6" s="40">
        <f>SUM('5 - AG'!E6,'5 - AG'!J6)/SUM('2 - G'!E6,'2 - G'!J6,'2 - G'!O6)</f>
        <v>0.9878322616391817</v>
      </c>
      <c r="AW6" s="40">
        <f>SUM('6 - Agr'!E6,'6 - Agr'!J6)/SUM('2 - G'!E6,'2 - G'!J6,'2 - G'!O6)</f>
        <v>0.98259043786361056</v>
      </c>
      <c r="AX6" s="40">
        <f>SUM('7 - Ins'!E6,'7 - Ins'!J6,'7 - Ins'!O6)/SUM('2 - G'!E6,'2 - G'!J6,'2 - G'!O6)</f>
        <v>0.9873292215272006</v>
      </c>
      <c r="AY6" s="40">
        <f>SUM('8 - Edu'!E6,'8 - Edu'!J6)/SUM('2 - G'!E6,'2 - G'!J6,'2 - G'!O6)</f>
        <v>0.9875041920009332</v>
      </c>
      <c r="AZ6" s="40">
        <f>SUM('9 - Lab'!E6,'9 - Lab'!J6)/SUM('2 - G'!E6,'2 - G'!J6,'2 - G'!O6)</f>
        <v>0.98522957584240989</v>
      </c>
      <c r="BB6" s="40">
        <f t="shared" ref="BB6:BB69" si="11">P6</f>
        <v>0.56553452009729521</v>
      </c>
      <c r="BC6" s="40">
        <f>G6/'2 - G'!G6</f>
        <v>0.99995488653964726</v>
      </c>
      <c r="BD6" s="40">
        <f>L6/'2 - G'!L6</f>
        <v>0.95582182743111899</v>
      </c>
      <c r="BF6" s="30">
        <f t="shared" si="3"/>
        <v>0.53293679395894944</v>
      </c>
      <c r="BG6" s="30">
        <f t="shared" si="4"/>
        <v>0.61095200474027256</v>
      </c>
      <c r="BH6" s="30">
        <f t="shared" si="5"/>
        <v>0.58377157191646267</v>
      </c>
      <c r="BI6" s="30">
        <f t="shared" si="6"/>
        <v>0.6820276497695853</v>
      </c>
      <c r="BJ6" s="30">
        <f t="shared" si="7"/>
        <v>0.56140240946372444</v>
      </c>
      <c r="BL6" s="31">
        <f>SUM('2 - G'!C6,'2 - G'!E6,'2 - G'!H6,'2 - G'!J6,'2 - G'!M6,'2 - G'!O6)</f>
        <v>292312</v>
      </c>
      <c r="BM6" s="41">
        <f t="shared" si="8"/>
        <v>0.99289111143795661</v>
      </c>
      <c r="BN6" s="42">
        <f t="shared" ref="BN6:BN69" si="12">BL6*BM6</f>
        <v>290233.98656665196</v>
      </c>
      <c r="BO6" s="42">
        <f t="shared" ref="BO6:BO69" si="13">BN6-SUM(C6,E6,H6,J6)</f>
        <v>9434.9865666519618</v>
      </c>
      <c r="BQ6" s="40">
        <v>0.27392892319366569</v>
      </c>
      <c r="BR6" s="40">
        <f>SUM(C6,E6,F6,H6,J6,K6)/SUM('2 - G'!C6,'2 - G'!E6,'2 - G'!F6,'2 - G'!H6,'2 - G'!J6,'2 - G'!K6,'2 - G'!M6,'2 - G'!P5)</f>
        <v>0.96378102403585797</v>
      </c>
      <c r="BS6" s="40">
        <f>SUM('4 - SoS'!C6,'4 - SoS'!E6,'4 - SoS'!F6,'4 - SoS'!H6,'4 - SoS'!J6,'4 - SoS'!K6,'4 - SoS'!M6,'4 - SoS'!O6,'4 - SoS'!P6)/SUM('2 - G'!C6,'2 - G'!E6,'2 - G'!F6,'2 - G'!H6,'2 - G'!J6,'2 - G'!K6,'2 - G'!M6,'2 - G'!P5)</f>
        <v>0.9927350878567317</v>
      </c>
      <c r="BT6" s="40">
        <f>SUM('5 - AG'!C6,'5 - AG'!E6,'5 - AG'!F6,'5 - AG'!H6,'5 - AG'!J6,'5 - AG'!K6)/SUM('2 - G'!C6,'2 - G'!E6,'2 - G'!F6,'2 - G'!H6,'2 - G'!J6,'2 - G'!K6,'2 - G'!M6,'2 - G'!P5)</f>
        <v>0.98769086146939911</v>
      </c>
    </row>
    <row r="7" spans="1:72" ht="14.55" customHeight="1" x14ac:dyDescent="0.3">
      <c r="A7" t="s">
        <v>474</v>
      </c>
      <c r="B7" s="21">
        <v>494731</v>
      </c>
      <c r="C7" s="21">
        <v>28292</v>
      </c>
      <c r="D7" s="21">
        <v>3080</v>
      </c>
      <c r="E7" s="21">
        <v>20403</v>
      </c>
      <c r="F7" s="21">
        <v>172</v>
      </c>
      <c r="G7" s="21">
        <v>51947</v>
      </c>
      <c r="H7" s="21">
        <v>105367</v>
      </c>
      <c r="I7" s="21">
        <v>16285</v>
      </c>
      <c r="J7" s="21">
        <v>124776</v>
      </c>
      <c r="K7" s="21">
        <v>1558</v>
      </c>
      <c r="L7" s="21">
        <v>247986</v>
      </c>
      <c r="M7" s="21">
        <v>299933</v>
      </c>
      <c r="N7" s="21"/>
      <c r="O7" s="24">
        <f>'2 - G'!R7</f>
        <v>312741</v>
      </c>
      <c r="P7" s="30">
        <f>'2 - G'!S7</f>
        <v>0.83469068654253842</v>
      </c>
      <c r="Q7" s="35">
        <f t="shared" si="1"/>
        <v>0.95904598373734173</v>
      </c>
      <c r="R7" s="30">
        <f>'4 - SoS'!R7/'3 - LG'!O7</f>
        <v>0.98493641703518242</v>
      </c>
      <c r="S7" s="30">
        <f>'5 - AG'!M7/'3 - LG'!O7</f>
        <v>0.98025522716880742</v>
      </c>
      <c r="T7" s="30">
        <f>'6 - Agr'!M7/'3 - LG'!O7</f>
        <v>0.97339651660639315</v>
      </c>
      <c r="U7" s="30">
        <f>'7 - Ins'!R7/'3 - LG'!O7</f>
        <v>0.97794341004217544</v>
      </c>
      <c r="V7" s="30">
        <f>'8 - Edu'!M7/'3 - LG'!O7</f>
        <v>0.97739343418355762</v>
      </c>
      <c r="W7" s="30">
        <f>'9 - Lab'!M7/'3 - LG'!O7</f>
        <v>0.97377702315973924</v>
      </c>
      <c r="X7" s="21"/>
      <c r="Y7" s="30">
        <f>(C7+H7)/('2 - G'!C7+'2 - G'!H7+'2 - G'!M7)</f>
        <v>0.95143150012101196</v>
      </c>
      <c r="Z7" s="30">
        <f>(D7+I7)/('2 - G'!D7+'2 - G'!I7+'2 - G'!N7)</f>
        <v>0.98439406262708418</v>
      </c>
      <c r="AA7" s="30">
        <f>(E7+J7)/('2 - G'!E7+'2 - G'!J7+'2 - G'!O7)</f>
        <v>0.96263609479226064</v>
      </c>
      <c r="AB7" s="30">
        <f>(F7+K7)/('2 - G'!F7+'2 - G'!K7+'2 - G'!P7)</f>
        <v>0.97574732092498595</v>
      </c>
      <c r="AD7" s="34">
        <f t="shared" si="9"/>
        <v>0.95143150012101196</v>
      </c>
      <c r="AE7" s="40">
        <f>SUM('4 - SoS'!C7,'4 - SoS'!H7,'4 - SoS'!M7)/SUM('2 - G'!C7,'2 - G'!H7,'2 - G'!M7)</f>
        <v>0.98375592602611006</v>
      </c>
      <c r="AF7" s="40">
        <f>SUM('5 - AG'!C7,'5 - AG'!H7)/SUM('2 - G'!C7,'2 - G'!H7,'2 - G'!M7)</f>
        <v>0.97742059480929944</v>
      </c>
      <c r="AG7" s="40">
        <f>SUM('6 - Agr'!C7,'6 - Agr'!H7)/SUM('2 - G'!C7,'2 - G'!H7,'2 - G'!M7)</f>
        <v>0.96898535043635481</v>
      </c>
      <c r="AH7" s="40">
        <f>SUM('7 - Ins'!C7,'7 - Ins'!H7,'7 - Ins'!M7)/SUM('2 - G'!C7,'2 - G'!H7,'2 - G'!M7)</f>
        <v>0.97364075112825843</v>
      </c>
      <c r="AI7" s="40">
        <f>SUM('8 - Edu'!C7,'8 - Edu'!H7)/SUM('2 - G'!C7,'2 - G'!H7,'2 - G'!M7)</f>
        <v>0.97398955026266709</v>
      </c>
      <c r="AJ7" s="40">
        <f>SUM('9 - Lab'!C7,'9 - Lab'!H7)/SUM('2 - G'!C7,'2 - G'!H7,'2 - G'!M7)</f>
        <v>0.96976836890135387</v>
      </c>
      <c r="AL7" s="34">
        <f t="shared" si="10"/>
        <v>0.98439406262708418</v>
      </c>
      <c r="AM7" s="40">
        <f>SUM('4 - SoS'!D7,'4 - SoS'!I7,'4 - SoS'!N7)/SUM('2 - G'!D7,'2 - G'!I7,'2 - G'!N7)</f>
        <v>0.97976819845465635</v>
      </c>
      <c r="AN7" s="40">
        <f>SUM('5 - AG'!D7,'5 - AG'!I7)/SUM('2 - G'!D7,'2 - G'!I7,'2 - G'!N7)</f>
        <v>0.97900569337128918</v>
      </c>
      <c r="AO7" s="40">
        <f>SUM('6 - Agr'!D7,'6 - Agr'!I7)/SUM('2 - G'!D7,'2 - G'!I7,'2 - G'!N7)</f>
        <v>0.9732106547376983</v>
      </c>
      <c r="AP7" s="40">
        <f>SUM('7 - Ins'!D7,'7 - Ins'!I7,'7 - Ins'!N7)/SUM('2 - G'!D7,'2 - G'!I7,'2 - G'!N7)</f>
        <v>0.97915819438796259</v>
      </c>
      <c r="AQ7" s="40">
        <f>SUM('8 - Edu'!D7,'8 - Edu'!I7)/SUM('2 - G'!D7,'2 - G'!I7,'2 - G'!N7)</f>
        <v>0.9672631150874339</v>
      </c>
      <c r="AR7" s="40">
        <f>SUM('9 - Lab'!D7,'9 - Lab'!I7)/SUM('2 - G'!D7,'2 - G'!I7,'2 - G'!N7)</f>
        <v>0.96650061000406673</v>
      </c>
      <c r="AT7" s="34">
        <f t="shared" si="2"/>
        <v>0.96263609479226064</v>
      </c>
      <c r="AU7" s="40">
        <f>SUM('4 - SoS'!E7,'4 - SoS'!J7,'4 - SoS'!O7)/SUM('2 - G'!E7,'2 - G'!J7,'2 - G'!O7)</f>
        <v>0.98690439879586778</v>
      </c>
      <c r="AV7" s="40">
        <f>SUM('5 - AG'!E7,'5 - AG'!J7)/SUM('2 - G'!E7,'2 - G'!J7,'2 - G'!O7)</f>
        <v>0.98325752251117271</v>
      </c>
      <c r="AW7" s="40">
        <f>SUM('6 - Agr'!E7,'6 - Agr'!J7)/SUM('2 - G'!E7,'2 - G'!J7,'2 - G'!O7)</f>
        <v>0.97768111713766626</v>
      </c>
      <c r="AX7" s="40">
        <f>SUM('7 - Ins'!E7,'7 - Ins'!J7,'7 - Ins'!O7)/SUM('2 - G'!E7,'2 - G'!J7,'2 - G'!O7)</f>
        <v>0.98191812431206649</v>
      </c>
      <c r="AY7" s="40">
        <f>SUM('8 - Edu'!E7,'8 - Edu'!J7)/SUM('2 - G'!E7,'2 - G'!J7,'2 - G'!O7)</f>
        <v>0.98199769252191438</v>
      </c>
      <c r="AZ7" s="40">
        <f>SUM('9 - Lab'!E7,'9 - Lab'!J7)/SUM('2 - G'!E7,'2 - G'!J7,'2 - G'!O7)</f>
        <v>0.97870224249738091</v>
      </c>
      <c r="BB7" s="40">
        <f t="shared" si="11"/>
        <v>0.83469068654253842</v>
      </c>
      <c r="BC7" s="40">
        <f>G7/'2 - G'!G7</f>
        <v>1.0618114179424811</v>
      </c>
      <c r="BD7" s="40">
        <f>L7/'2 - G'!L7</f>
        <v>0.94998505987542237</v>
      </c>
      <c r="BF7" s="30">
        <f t="shared" si="3"/>
        <v>0.78832701127496085</v>
      </c>
      <c r="BG7" s="30">
        <f t="shared" si="4"/>
        <v>0.84095016782855669</v>
      </c>
      <c r="BH7" s="30">
        <f t="shared" si="5"/>
        <v>0.85946314549624947</v>
      </c>
      <c r="BI7" s="30">
        <f t="shared" si="6"/>
        <v>0.90057803468208097</v>
      </c>
      <c r="BJ7" s="30">
        <f t="shared" si="7"/>
        <v>0.82680465303917872</v>
      </c>
      <c r="BL7" s="31">
        <f>SUM('2 - G'!C7,'2 - G'!E7,'2 - G'!H7,'2 - G'!J7,'2 - G'!M7,'2 - G'!O7)</f>
        <v>291296</v>
      </c>
      <c r="BM7" s="41">
        <f t="shared" si="8"/>
        <v>0.98439406262708418</v>
      </c>
      <c r="BN7" s="42">
        <f t="shared" si="12"/>
        <v>286750.05286701908</v>
      </c>
      <c r="BO7" s="42">
        <f t="shared" si="13"/>
        <v>7912.0528670190834</v>
      </c>
      <c r="BQ7" s="40">
        <v>0.52285637987958822</v>
      </c>
      <c r="BR7" s="40">
        <f>SUM(C7,E7,F7,H7,J7,K7)/SUM('2 - G'!C7,'2 - G'!E7,'2 - G'!F7,'2 - G'!H7,'2 - G'!J7,'2 - G'!K7,'2 - G'!M7,'2 - G'!P6)</f>
        <v>0.95953488372093021</v>
      </c>
      <c r="BS7" s="40">
        <f>SUM('4 - SoS'!C7,'4 - SoS'!E7,'4 - SoS'!F7,'4 - SoS'!H7,'4 - SoS'!J7,'4 - SoS'!K7,'4 - SoS'!M7,'4 - SoS'!O7,'4 - SoS'!P7)/SUM('2 - G'!C7,'2 - G'!E7,'2 - G'!F7,'2 - G'!H7,'2 - G'!J7,'2 - G'!K7,'2 - G'!M7,'2 - G'!P6)</f>
        <v>0.98753761969904241</v>
      </c>
      <c r="BT7" s="40">
        <f>SUM('5 - AG'!C7,'5 - AG'!E7,'5 - AG'!F7,'5 - AG'!H7,'5 - AG'!J7,'5 - AG'!K7)/SUM('2 - G'!C7,'2 - G'!E7,'2 - G'!F7,'2 - G'!H7,'2 - G'!J7,'2 - G'!K7,'2 - G'!M7,'2 - G'!P6)</f>
        <v>0.98258207934336528</v>
      </c>
    </row>
    <row r="8" spans="1:72" ht="14.55" customHeight="1" x14ac:dyDescent="0.3">
      <c r="A8" t="s">
        <v>461</v>
      </c>
      <c r="B8" s="21">
        <v>486696</v>
      </c>
      <c r="C8" s="21">
        <v>86082</v>
      </c>
      <c r="D8" s="21">
        <v>10091</v>
      </c>
      <c r="E8" s="21">
        <v>44358</v>
      </c>
      <c r="F8" s="21">
        <v>372</v>
      </c>
      <c r="G8" s="21">
        <v>140903</v>
      </c>
      <c r="H8" s="21">
        <v>81862</v>
      </c>
      <c r="I8" s="21">
        <v>15608</v>
      </c>
      <c r="J8" s="21">
        <v>64460</v>
      </c>
      <c r="K8" s="21">
        <v>1025</v>
      </c>
      <c r="L8" s="21">
        <v>162955</v>
      </c>
      <c r="M8" s="21">
        <v>303858</v>
      </c>
      <c r="N8" s="21"/>
      <c r="O8" s="24">
        <f>'2 - G'!R8</f>
        <v>311814</v>
      </c>
      <c r="P8" s="30">
        <f>'2 - G'!S8</f>
        <v>0.54124253561418023</v>
      </c>
      <c r="Q8" s="35">
        <f t="shared" si="1"/>
        <v>0.97448478900883218</v>
      </c>
      <c r="R8" s="30">
        <f>'4 - SoS'!R8/'3 - LG'!O8</f>
        <v>0.99039170787713193</v>
      </c>
      <c r="S8" s="30">
        <f>'5 - AG'!M8/'3 - LG'!O8</f>
        <v>0.98642459928034021</v>
      </c>
      <c r="T8" s="30">
        <f>'6 - Agr'!M8/'3 - LG'!O8</f>
        <v>0.97917668866696173</v>
      </c>
      <c r="U8" s="30">
        <f>'7 - Ins'!R8/'3 - LG'!O8</f>
        <v>0.98416042897368305</v>
      </c>
      <c r="V8" s="30">
        <f>'8 - Edu'!M8/'3 - LG'!O8</f>
        <v>0.98301230861988231</v>
      </c>
      <c r="W8" s="30">
        <f>'9 - Lab'!M8/'3 - LG'!O8</f>
        <v>0.97955832643819718</v>
      </c>
      <c r="X8" s="21"/>
      <c r="Y8" s="30">
        <f>(C8+H8)/('2 - G'!C8+'2 - G'!H8+'2 - G'!M8)</f>
        <v>0.97118998878132845</v>
      </c>
      <c r="Z8" s="30">
        <f>(D8+I8)/('2 - G'!D8+'2 - G'!I8+'2 - G'!N8)</f>
        <v>0.99220107331763252</v>
      </c>
      <c r="AA8" s="30">
        <f>(E8+J8)/('2 - G'!E8+'2 - G'!J8+'2 - G'!O8)</f>
        <v>0.97547376158631693</v>
      </c>
      <c r="AB8" s="30">
        <f>(F8+K8)/('2 - G'!F8+'2 - G'!K8+'2 - G'!P8)</f>
        <v>0.97487787857641317</v>
      </c>
      <c r="AD8" s="34">
        <f t="shared" si="9"/>
        <v>0.97118998878132845</v>
      </c>
      <c r="AE8" s="40">
        <f>SUM('4 - SoS'!C8,'4 - SoS'!H8,'4 - SoS'!M8)/SUM('2 - G'!C8,'2 - G'!H8,'2 - G'!M8)</f>
        <v>0.98952152944033867</v>
      </c>
      <c r="AF8" s="40">
        <f>SUM('5 - AG'!C8,'5 - AG'!H8)/SUM('2 - G'!C8,'2 - G'!H8,'2 - G'!M8)</f>
        <v>0.98468130876791227</v>
      </c>
      <c r="AG8" s="40">
        <f>SUM('6 - Agr'!C8,'6 - Agr'!H8)/SUM('2 - G'!C8,'2 - G'!H8,'2 - G'!M8)</f>
        <v>0.97627887073083286</v>
      </c>
      <c r="AH8" s="40">
        <f>SUM('7 - Ins'!C8,'7 - Ins'!H8,'7 - Ins'!M8)/SUM('2 - G'!C8,'2 - G'!H8,'2 - G'!M8)</f>
        <v>0.9819807316424366</v>
      </c>
      <c r="AI8" s="40">
        <f>SUM('8 - Edu'!C8,'8 - Edu'!H8)/SUM('2 - G'!C8,'2 - G'!H8,'2 - G'!M8)</f>
        <v>0.98104391473809605</v>
      </c>
      <c r="AJ8" s="40">
        <f>SUM('9 - Lab'!C8,'9 - Lab'!H8)/SUM('2 - G'!C8,'2 - G'!H8,'2 - G'!M8)</f>
        <v>0.97685136995015209</v>
      </c>
      <c r="AL8" s="34">
        <f t="shared" si="10"/>
        <v>0.99220107331763252</v>
      </c>
      <c r="AM8" s="40">
        <f>SUM('4 - SoS'!D8,'4 - SoS'!I8,'4 - SoS'!N8)/SUM('2 - G'!D8,'2 - G'!I8,'2 - G'!N8)</f>
        <v>0.98791552449712361</v>
      </c>
      <c r="AN8" s="40">
        <f>SUM('5 - AG'!D8,'5 - AG'!I8)/SUM('2 - G'!D8,'2 - G'!I8,'2 - G'!N8)</f>
        <v>0.98575344581290303</v>
      </c>
      <c r="AO8" s="40">
        <f>SUM('6 - Agr'!D8,'6 - Agr'!I8)/SUM('2 - G'!D8,'2 - G'!I8,'2 - G'!N8)</f>
        <v>0.98096598586927142</v>
      </c>
      <c r="AP8" s="40">
        <f>SUM('7 - Ins'!D8,'7 - Ins'!I8,'7 - Ins'!N8)/SUM('2 - G'!D8,'2 - G'!I8,'2 - G'!N8)</f>
        <v>0.98154511408825917</v>
      </c>
      <c r="AQ8" s="40">
        <f>SUM('8 - Edu'!D8,'8 - Edu'!I8)/SUM('2 - G'!D8,'2 - G'!I8,'2 - G'!N8)</f>
        <v>0.97787730203467049</v>
      </c>
      <c r="AR8" s="40">
        <f>SUM('9 - Lab'!D8,'9 - Lab'!I8)/SUM('2 - G'!D8,'2 - G'!I8,'2 - G'!N8)</f>
        <v>0.97664182850083003</v>
      </c>
      <c r="AT8" s="34">
        <f t="shared" si="2"/>
        <v>0.97547376158631693</v>
      </c>
      <c r="AU8" s="40">
        <f>SUM('4 - SoS'!E8,'4 - SoS'!J8,'4 - SoS'!O8)/SUM('2 - G'!E8,'2 - G'!J8,'2 - G'!O8)</f>
        <v>0.99249690732739304</v>
      </c>
      <c r="AV8" s="40">
        <f>SUM('5 - AG'!E8,'5 - AG'!J8)/SUM('2 - G'!E8,'2 - G'!J8,'2 - G'!O8)</f>
        <v>0.98951180594151711</v>
      </c>
      <c r="AW8" s="40">
        <f>SUM('6 - Agr'!E8,'6 - Agr'!J8)/SUM('2 - G'!E8,'2 - G'!J8,'2 - G'!O8)</f>
        <v>0.98335335353281816</v>
      </c>
      <c r="AX8" s="40">
        <f>SUM('7 - Ins'!E8,'7 - Ins'!J8,'7 - Ins'!O8)/SUM('2 - G'!E8,'2 - G'!J8,'2 - G'!O8)</f>
        <v>0.98825680836186958</v>
      </c>
      <c r="AY8" s="40">
        <f>SUM('8 - Edu'!E8,'8 - Edu'!J8)/SUM('2 - G'!E8,'2 - G'!J8,'2 - G'!O8)</f>
        <v>0.98754863115621139</v>
      </c>
      <c r="AZ8" s="40">
        <f>SUM('9 - Lab'!E8,'9 - Lab'!J8)/SUM('2 - G'!E8,'2 - G'!J8,'2 - G'!O8)</f>
        <v>0.98470695806515229</v>
      </c>
      <c r="BB8" s="40">
        <f t="shared" si="11"/>
        <v>0.54124253561418023</v>
      </c>
      <c r="BC8" s="40">
        <f>G8/'2 - G'!G8</f>
        <v>1.0147711232103247</v>
      </c>
      <c r="BD8" s="40">
        <f>L8/'2 - G'!L8</f>
        <v>0.96556198782937419</v>
      </c>
      <c r="BF8" s="30">
        <f t="shared" si="3"/>
        <v>0.48743628828657171</v>
      </c>
      <c r="BG8" s="30">
        <f t="shared" si="4"/>
        <v>0.60733880695746911</v>
      </c>
      <c r="BH8" s="30">
        <f t="shared" si="5"/>
        <v>0.59236523369295524</v>
      </c>
      <c r="BI8" s="30">
        <f t="shared" si="6"/>
        <v>0.73371510379384397</v>
      </c>
      <c r="BJ8" s="30">
        <f t="shared" si="7"/>
        <v>0.53628668654437273</v>
      </c>
      <c r="BL8" s="31">
        <f>SUM('2 - G'!C8,'2 - G'!E8,'2 - G'!H8,'2 - G'!J8,'2 - G'!M8,'2 - G'!O8)</f>
        <v>284480</v>
      </c>
      <c r="BM8" s="41">
        <f t="shared" si="8"/>
        <v>0.99220107331763252</v>
      </c>
      <c r="BN8" s="42">
        <f t="shared" si="12"/>
        <v>282261.3613374001</v>
      </c>
      <c r="BO8" s="42">
        <f t="shared" si="13"/>
        <v>5499.3613374000997</v>
      </c>
      <c r="BQ8" s="40">
        <v>0.26453289705303706</v>
      </c>
      <c r="BR8" s="40">
        <f>SUM(C8,E8,F8,H8,J8,K8)/SUM('2 - G'!C8,'2 - G'!E8,'2 - G'!F8,'2 - G'!H8,'2 - G'!J8,'2 - G'!K8,'2 - G'!M8,'2 - G'!P7)</f>
        <v>0.97518212860839015</v>
      </c>
      <c r="BS8" s="40">
        <f>SUM('4 - SoS'!C8,'4 - SoS'!E8,'4 - SoS'!F8,'4 - SoS'!H8,'4 - SoS'!J8,'4 - SoS'!K8,'4 - SoS'!M8,'4 - SoS'!O8,'4 - SoS'!P8)/SUM('2 - G'!C8,'2 - G'!E8,'2 - G'!F8,'2 - G'!H8,'2 - G'!J8,'2 - G'!K8,'2 - G'!M8,'2 - G'!P7)</f>
        <v>0.99296026476135724</v>
      </c>
      <c r="BT8" s="40">
        <f>SUM('5 - AG'!C8,'5 - AG'!E8,'5 - AG'!F8,'5 - AG'!H8,'5 - AG'!J8,'5 - AG'!K8)/SUM('2 - G'!C8,'2 - G'!E8,'2 - G'!F8,'2 - G'!H8,'2 - G'!J8,'2 - G'!K8,'2 - G'!M8,'2 - G'!P7)</f>
        <v>0.98881986271113942</v>
      </c>
    </row>
    <row r="9" spans="1:72" ht="14.55" customHeight="1" x14ac:dyDescent="0.3">
      <c r="A9" t="s">
        <v>452</v>
      </c>
      <c r="B9" s="21">
        <v>188315</v>
      </c>
      <c r="C9" s="21">
        <v>28144</v>
      </c>
      <c r="D9" s="21">
        <v>1645</v>
      </c>
      <c r="E9" s="21">
        <v>11136</v>
      </c>
      <c r="F9" s="21">
        <v>63</v>
      </c>
      <c r="G9" s="21">
        <v>40988</v>
      </c>
      <c r="H9" s="21">
        <v>33333</v>
      </c>
      <c r="I9" s="21">
        <v>4458</v>
      </c>
      <c r="J9" s="21">
        <v>19813</v>
      </c>
      <c r="K9" s="21">
        <v>140</v>
      </c>
      <c r="L9" s="21">
        <v>57744</v>
      </c>
      <c r="M9" s="21">
        <v>98732</v>
      </c>
      <c r="N9" s="21"/>
      <c r="O9" s="24">
        <f>'2 - G'!R9</f>
        <v>103543</v>
      </c>
      <c r="P9" s="30">
        <f>'2 - G'!S9</f>
        <v>0.58969703408245855</v>
      </c>
      <c r="Q9" s="35">
        <f t="shared" si="1"/>
        <v>0.95353621200853755</v>
      </c>
      <c r="R9" s="30">
        <f>'4 - SoS'!R9/'3 - LG'!O9</f>
        <v>0.98710680586809341</v>
      </c>
      <c r="S9" s="30">
        <f>'5 - AG'!M9/'3 - LG'!O9</f>
        <v>0.97886868257632098</v>
      </c>
      <c r="T9" s="30">
        <f>'6 - Agr'!M9/'3 - LG'!O9</f>
        <v>0.9715094212066484</v>
      </c>
      <c r="U9" s="30">
        <f>'7 - Ins'!R9/'3 - LG'!O9</f>
        <v>0.9789362873395594</v>
      </c>
      <c r="V9" s="30">
        <f>'8 - Edu'!M9/'3 - LG'!O9</f>
        <v>0.97986343837825829</v>
      </c>
      <c r="W9" s="30">
        <f>'9 - Lab'!M9/'3 - LG'!O9</f>
        <v>0.97590373081714843</v>
      </c>
      <c r="X9" s="21"/>
      <c r="Y9" s="30">
        <f>(C9+H9)/('2 - G'!C9+'2 - G'!H9+'2 - G'!M9)</f>
        <v>0.94838251855051448</v>
      </c>
      <c r="Z9" s="30">
        <f>(D9+I9)/('2 - G'!D9+'2 - G'!I9+'2 - G'!N9)</f>
        <v>0.98802007446980733</v>
      </c>
      <c r="AA9" s="30">
        <f>(E9+J9)/('2 - G'!E9+'2 - G'!J9+'2 - G'!O9)</f>
        <v>0.95704743645247081</v>
      </c>
      <c r="AB9" s="30">
        <f>(F9+K9)/('2 - G'!F9+'2 - G'!K9+'2 - G'!P9)</f>
        <v>0.99024390243902438</v>
      </c>
      <c r="AD9" s="34">
        <f t="shared" si="9"/>
        <v>0.94838251855051448</v>
      </c>
      <c r="AE9" s="40">
        <f>SUM('4 - SoS'!C9,'4 - SoS'!H9,'4 - SoS'!M9)/SUM('2 - G'!C9,'2 - G'!H9,'2 - G'!M9)</f>
        <v>0.98759699489378772</v>
      </c>
      <c r="AF9" s="40">
        <f>SUM('5 - AG'!C9,'5 - AG'!H9)/SUM('2 - G'!C9,'2 - G'!H9,'2 - G'!M9)</f>
        <v>0.97698347808648167</v>
      </c>
      <c r="AG9" s="40">
        <f>SUM('6 - Agr'!C9,'6 - Agr'!H9)/SUM('2 - G'!C9,'2 - G'!H9,'2 - G'!M9)</f>
        <v>0.96911590022060068</v>
      </c>
      <c r="AH9" s="40">
        <f>SUM('7 - Ins'!C9,'7 - Ins'!H9,'7 - Ins'!M9)/SUM('2 - G'!C9,'2 - G'!H9,'2 - G'!M9)</f>
        <v>0.97673665211421867</v>
      </c>
      <c r="AI9" s="40">
        <f>SUM('8 - Edu'!C9,'8 - Edu'!H9)/SUM('2 - G'!C9,'2 - G'!H9,'2 - G'!M9)</f>
        <v>0.97777023587306977</v>
      </c>
      <c r="AJ9" s="40">
        <f>SUM('9 - Lab'!C9,'9 - Lab'!H9)/SUM('2 - G'!C9,'2 - G'!H9,'2 - G'!M9)</f>
        <v>0.97328108850253769</v>
      </c>
      <c r="AL9" s="34">
        <f t="shared" si="10"/>
        <v>0.98802007446980733</v>
      </c>
      <c r="AM9" s="40">
        <f>SUM('4 - SoS'!D9,'4 - SoS'!I9,'4 - SoS'!N9)/SUM('2 - G'!D9,'2 - G'!I9,'2 - G'!N9)</f>
        <v>0.98138254816253845</v>
      </c>
      <c r="AN9" s="40">
        <f>SUM('5 - AG'!D9,'5 - AG'!I9)/SUM('2 - G'!D9,'2 - G'!I9,'2 - G'!N9)</f>
        <v>0.98478225675894449</v>
      </c>
      <c r="AO9" s="40">
        <f>SUM('6 - Agr'!D9,'6 - Agr'!I9)/SUM('2 - G'!D9,'2 - G'!I9,'2 - G'!N9)</f>
        <v>0.97927796665047762</v>
      </c>
      <c r="AP9" s="40">
        <f>SUM('7 - Ins'!D9,'7 - Ins'!I9,'7 - Ins'!N9)/SUM('2 - G'!D9,'2 - G'!I9,'2 - G'!N9)</f>
        <v>0.98251578436134046</v>
      </c>
      <c r="AQ9" s="40">
        <f>SUM('8 - Edu'!D9,'8 - Edu'!I9)/SUM('2 - G'!D9,'2 - G'!I9,'2 - G'!N9)</f>
        <v>0.97911607576493442</v>
      </c>
      <c r="AR9" s="40">
        <f>SUM('9 - Lab'!D9,'9 - Lab'!I9)/SUM('2 - G'!D9,'2 - G'!I9,'2 - G'!N9)</f>
        <v>0.97668771248178732</v>
      </c>
      <c r="AT9" s="34">
        <f t="shared" si="2"/>
        <v>0.95704743645247081</v>
      </c>
      <c r="AU9" s="40">
        <f>SUM('4 - SoS'!E9,'4 - SoS'!J9,'4 - SoS'!O9)/SUM('2 - G'!E9,'2 - G'!J9,'2 - G'!O9)</f>
        <v>0.98719772403982931</v>
      </c>
      <c r="AV9" s="40">
        <f>SUM('5 - AG'!E9,'5 - AG'!J9)/SUM('2 - G'!E9,'2 - G'!J9,'2 - G'!O9)</f>
        <v>0.98144597686931778</v>
      </c>
      <c r="AW9" s="40">
        <f>SUM('6 - Agr'!E9,'6 - Agr'!J9)/SUM('2 - G'!E9,'2 - G'!J9,'2 - G'!O9)</f>
        <v>0.97495206877357909</v>
      </c>
      <c r="AX9" s="40">
        <f>SUM('7 - Ins'!E9,'7 - Ins'!J9,'7 - Ins'!O9)/SUM('2 - G'!E9,'2 - G'!J9,'2 - G'!O9)</f>
        <v>0.98262106500092772</v>
      </c>
      <c r="AY9" s="40">
        <f>SUM('8 - Edu'!E9,'8 - Edu'!J9)/SUM('2 - G'!E9,'2 - G'!J9,'2 - G'!O9)</f>
        <v>0.98416723359515124</v>
      </c>
      <c r="AZ9" s="40">
        <f>SUM('9 - Lab'!E9,'9 - Lab'!J9)/SUM('2 - G'!E9,'2 - G'!J9,'2 - G'!O9)</f>
        <v>0.98098212629105075</v>
      </c>
      <c r="BB9" s="40">
        <f t="shared" si="11"/>
        <v>0.58969703408245855</v>
      </c>
      <c r="BC9" s="40">
        <f>G9/'2 - G'!G9</f>
        <v>0.98945081472540741</v>
      </c>
      <c r="BD9" s="40">
        <f>L9/'2 - G'!L9</f>
        <v>0.94570824939812315</v>
      </c>
      <c r="BF9" s="30">
        <f t="shared" si="3"/>
        <v>0.54220277502155279</v>
      </c>
      <c r="BG9" s="30">
        <f t="shared" si="4"/>
        <v>0.730460429297067</v>
      </c>
      <c r="BH9" s="30">
        <f t="shared" si="5"/>
        <v>0.64018223529031637</v>
      </c>
      <c r="BI9" s="30">
        <f t="shared" si="6"/>
        <v>0.68965517241379315</v>
      </c>
      <c r="BJ9" s="30">
        <f t="shared" si="7"/>
        <v>0.5848559737471134</v>
      </c>
      <c r="BL9" s="31">
        <f>SUM('2 - G'!C9,'2 - G'!E9,'2 - G'!H9,'2 - G'!J9,'2 - G'!M9,'2 - G'!O9)</f>
        <v>97161</v>
      </c>
      <c r="BM9" s="41">
        <f t="shared" si="8"/>
        <v>0.98802007446980733</v>
      </c>
      <c r="BN9" s="42">
        <f t="shared" si="12"/>
        <v>95997.018455560945</v>
      </c>
      <c r="BO9" s="42">
        <f t="shared" si="13"/>
        <v>3571.0184555609449</v>
      </c>
      <c r="BQ9" s="40">
        <v>0.37386079543946626</v>
      </c>
      <c r="BR9" s="40">
        <f>SUM(C9,E9,F9,H9,J9,K9)/SUM('2 - G'!C9,'2 - G'!E9,'2 - G'!F9,'2 - G'!H9,'2 - G'!J9,'2 - G'!K9,'2 - G'!M9,'2 - G'!P8)</f>
        <v>0.95278700665507776</v>
      </c>
      <c r="BS9" s="40">
        <f>SUM('4 - SoS'!C9,'4 - SoS'!E9,'4 - SoS'!F9,'4 - SoS'!H9,'4 - SoS'!J9,'4 - SoS'!K9,'4 - SoS'!M9,'4 - SoS'!O9,'4 - SoS'!P9)/SUM('2 - G'!C9,'2 - G'!E9,'2 - G'!F9,'2 - G'!H9,'2 - G'!J9,'2 - G'!K9,'2 - G'!M9,'2 - G'!P8)</f>
        <v>0.98896306277579482</v>
      </c>
      <c r="BT9" s="40">
        <f>SUM('5 - AG'!C9,'5 - AG'!E9,'5 - AG'!F9,'5 - AG'!H9,'5 - AG'!J9,'5 - AG'!K9)/SUM('2 - G'!C9,'2 - G'!E9,'2 - G'!F9,'2 - G'!H9,'2 - G'!J9,'2 - G'!K9,'2 - G'!M9,'2 - G'!P8)</f>
        <v>0.97997305053538919</v>
      </c>
    </row>
    <row r="10" spans="1:72" ht="14.55" customHeight="1" x14ac:dyDescent="0.3">
      <c r="A10" t="s">
        <v>459</v>
      </c>
      <c r="B10" s="21">
        <v>169574</v>
      </c>
      <c r="C10" s="21">
        <v>4409</v>
      </c>
      <c r="D10" s="21">
        <v>810</v>
      </c>
      <c r="E10" s="21">
        <v>5750</v>
      </c>
      <c r="F10" s="21">
        <v>25</v>
      </c>
      <c r="G10" s="21">
        <v>10994</v>
      </c>
      <c r="H10" s="21">
        <v>31519</v>
      </c>
      <c r="I10" s="21">
        <v>4979</v>
      </c>
      <c r="J10" s="21">
        <v>39652</v>
      </c>
      <c r="K10" s="21">
        <v>332</v>
      </c>
      <c r="L10" s="21">
        <v>76482</v>
      </c>
      <c r="M10" s="21">
        <v>87476</v>
      </c>
      <c r="N10" s="21"/>
      <c r="O10" s="24">
        <f>'2 - G'!R10</f>
        <v>92212</v>
      </c>
      <c r="P10" s="30">
        <f>'2 - G'!S10</f>
        <v>0.87809612631761591</v>
      </c>
      <c r="Q10" s="35">
        <f t="shared" si="1"/>
        <v>0.94864009022686857</v>
      </c>
      <c r="R10" s="30">
        <f>'4 - SoS'!R10/'3 - LG'!O10</f>
        <v>0.98539235674315706</v>
      </c>
      <c r="S10" s="30">
        <f>'5 - AG'!M10/'3 - LG'!O10</f>
        <v>0.98083763501496546</v>
      </c>
      <c r="T10" s="30">
        <f>'6 - Agr'!M10/'3 - LG'!O10</f>
        <v>0.97610940007808089</v>
      </c>
      <c r="U10" s="30">
        <f>'7 - Ins'!R10/'3 - LG'!O10</f>
        <v>0.98280050318830525</v>
      </c>
      <c r="V10" s="30">
        <f>'8 - Edu'!M10/'3 - LG'!O10</f>
        <v>0.98290894894373837</v>
      </c>
      <c r="W10" s="30">
        <f>'9 - Lab'!M10/'3 - LG'!O10</f>
        <v>0.98041469656877633</v>
      </c>
      <c r="X10" s="21"/>
      <c r="Y10" s="30">
        <f>(C10+H10)/('2 - G'!C10+'2 - G'!H10+'2 - G'!M10)</f>
        <v>0.93752935650540159</v>
      </c>
      <c r="Z10" s="30">
        <f>(D10+I10)/('2 - G'!D10+'2 - G'!I10+'2 - G'!N10)</f>
        <v>0.99008038310244573</v>
      </c>
      <c r="AA10" s="30">
        <f>(E10+J10)/('2 - G'!E10+'2 - G'!J10+'2 - G'!O10)</f>
        <v>0.95240292840510998</v>
      </c>
      <c r="AB10" s="30">
        <f>(F10+K10)/('2 - G'!F10+'2 - G'!K10+'2 - G'!P10)</f>
        <v>0.95967741935483875</v>
      </c>
      <c r="AD10" s="34">
        <f t="shared" si="9"/>
        <v>0.93752935650540159</v>
      </c>
      <c r="AE10" s="40">
        <f>SUM('4 - SoS'!C10,'4 - SoS'!H10,'4 - SoS'!M10)/SUM('2 - G'!C10,'2 - G'!H10,'2 - G'!M10)</f>
        <v>0.98489118521997809</v>
      </c>
      <c r="AF10" s="40">
        <f>SUM('5 - AG'!C10,'5 - AG'!H10)/SUM('2 - G'!C10,'2 - G'!H10,'2 - G'!M10)</f>
        <v>0.97834142268148849</v>
      </c>
      <c r="AG10" s="40">
        <f>SUM('6 - Agr'!C10,'6 - Agr'!H10)/SUM('2 - G'!C10,'2 - G'!H10,'2 - G'!M10)</f>
        <v>0.97320077240227543</v>
      </c>
      <c r="AH10" s="40">
        <f>SUM('7 - Ins'!C10,'7 - Ins'!H10,'7 - Ins'!M10)/SUM('2 - G'!C10,'2 - G'!H10,'2 - G'!M10)</f>
        <v>0.98008976566985018</v>
      </c>
      <c r="AI10" s="40">
        <f>SUM('8 - Edu'!C10,'8 - Edu'!H10)/SUM('2 - G'!C10,'2 - G'!H10,'2 - G'!M10)</f>
        <v>0.9812640258859141</v>
      </c>
      <c r="AJ10" s="40">
        <f>SUM('9 - Lab'!C10,'9 - Lab'!H10)/SUM('2 - G'!C10,'2 - G'!H10,'2 - G'!M10)</f>
        <v>0.97894160012525444</v>
      </c>
      <c r="AL10" s="34">
        <f t="shared" si="10"/>
        <v>0.99008038310244573</v>
      </c>
      <c r="AM10" s="40">
        <f>SUM('4 - SoS'!D10,'4 - SoS'!I10,'4 - SoS'!N10)/SUM('2 - G'!D10,'2 - G'!I10,'2 - G'!N10)</f>
        <v>0.98631776979647678</v>
      </c>
      <c r="AN10" s="40">
        <f>SUM('5 - AG'!D10,'5 - AG'!I10)/SUM('2 - G'!D10,'2 - G'!I10,'2 - G'!N10)</f>
        <v>0.98152898922524368</v>
      </c>
      <c r="AO10" s="40">
        <f>SUM('6 - Agr'!D10,'6 - Agr'!I10)/SUM('2 - G'!D10,'2 - G'!I10,'2 - G'!N10)</f>
        <v>0.9781084316743629</v>
      </c>
      <c r="AP10" s="40">
        <f>SUM('7 - Ins'!D10,'7 - Ins'!I10,'7 - Ins'!N10)/SUM('2 - G'!D10,'2 - G'!I10,'2 - G'!N10)</f>
        <v>0.98614674191893281</v>
      </c>
      <c r="AQ10" s="40">
        <f>SUM('8 - Edu'!D10,'8 - Edu'!I10)/SUM('2 - G'!D10,'2 - G'!I10,'2 - G'!N10)</f>
        <v>0.98033179408243543</v>
      </c>
      <c r="AR10" s="40">
        <f>SUM('9 - Lab'!D10,'9 - Lab'!I10)/SUM('2 - G'!D10,'2 - G'!I10,'2 - G'!N10)</f>
        <v>0.97691123653155465</v>
      </c>
      <c r="AT10" s="34">
        <f t="shared" si="2"/>
        <v>0.95240292840510998</v>
      </c>
      <c r="AU10" s="40">
        <f>SUM('4 - SoS'!E10,'4 - SoS'!J10,'4 - SoS'!O10)/SUM('2 - G'!E10,'2 - G'!J10,'2 - G'!O10)</f>
        <v>0.98584044807115434</v>
      </c>
      <c r="AV10" s="40">
        <f>SUM('5 - AG'!E10,'5 - AG'!J10)/SUM('2 - G'!E10,'2 - G'!J10,'2 - G'!O10)</f>
        <v>0.98290365211554198</v>
      </c>
      <c r="AW10" s="40">
        <f>SUM('6 - Agr'!E10,'6 - Agr'!J10)/SUM('2 - G'!E10,'2 - G'!J10,'2 - G'!O10)</f>
        <v>0.97837259549831135</v>
      </c>
      <c r="AX10" s="40">
        <f>SUM('7 - Ins'!E10,'7 - Ins'!J10,'7 - Ins'!O10)/SUM('2 - G'!E10,'2 - G'!J10,'2 - G'!O10)</f>
        <v>0.98468670680287806</v>
      </c>
      <c r="AY10" s="40">
        <f>SUM('8 - Edu'!E10,'8 - Edu'!J10)/SUM('2 - G'!E10,'2 - G'!J10,'2 - G'!O10)</f>
        <v>0.98487550082859598</v>
      </c>
      <c r="AZ10" s="40">
        <f>SUM('9 - Lab'!E10,'9 - Lab'!J10)/SUM('2 - G'!E10,'2 - G'!J10,'2 - G'!O10)</f>
        <v>0.98225336158251353</v>
      </c>
      <c r="BB10" s="40">
        <f t="shared" si="11"/>
        <v>0.87809612631761591</v>
      </c>
      <c r="BC10" s="40">
        <f>G10/'2 - G'!G10</f>
        <v>1.0115936694884062</v>
      </c>
      <c r="BD10" s="40">
        <f>L10/'2 - G'!L10</f>
        <v>0.94456039816724502</v>
      </c>
      <c r="BF10" s="30">
        <f t="shared" si="3"/>
        <v>0.8772823424627032</v>
      </c>
      <c r="BG10" s="30">
        <f t="shared" si="4"/>
        <v>0.86007946104681288</v>
      </c>
      <c r="BH10" s="30">
        <f t="shared" si="5"/>
        <v>0.87335359675785207</v>
      </c>
      <c r="BI10" s="30">
        <f t="shared" si="6"/>
        <v>0.92997198879551823</v>
      </c>
      <c r="BJ10" s="30">
        <f t="shared" si="7"/>
        <v>0.87431981343454201</v>
      </c>
      <c r="BL10" s="31">
        <f>SUM('2 - G'!C10,'2 - G'!E10,'2 - G'!H10,'2 - G'!J10,'2 - G'!M10,'2 - G'!O10)</f>
        <v>85993</v>
      </c>
      <c r="BM10" s="41">
        <f t="shared" si="8"/>
        <v>0.99008038310244573</v>
      </c>
      <c r="BN10" s="42">
        <f t="shared" si="12"/>
        <v>85139.982384128612</v>
      </c>
      <c r="BO10" s="42">
        <f t="shared" si="13"/>
        <v>3809.9823841286125</v>
      </c>
      <c r="BQ10" s="40">
        <v>0.71044460748349225</v>
      </c>
      <c r="BR10" s="40">
        <f>SUM(C10,E10,F10,H10,J10,K10)/SUM('2 - G'!C10,'2 - G'!E10,'2 - G'!F10,'2 - G'!H10,'2 - G'!J10,'2 - G'!K10,'2 - G'!M10,'2 - G'!P9)</f>
        <v>0.94728236290051371</v>
      </c>
      <c r="BS10" s="40">
        <f>SUM('4 - SoS'!C10,'4 - SoS'!E10,'4 - SoS'!F10,'4 - SoS'!H10,'4 - SoS'!J10,'4 - SoS'!K10,'4 - SoS'!M10,'4 - SoS'!O10,'4 - SoS'!P10)/SUM('2 - G'!C10,'2 - G'!E10,'2 - G'!F10,'2 - G'!H10,'2 - G'!J10,'2 - G'!K10,'2 - G'!M10,'2 - G'!P9)</f>
        <v>0.98683798545800328</v>
      </c>
      <c r="BT10" s="40">
        <f>SUM('5 - AG'!C10,'5 - AG'!E10,'5 - AG'!F10,'5 - AG'!H10,'5 - AG'!J10,'5 - AG'!K10)/SUM('2 - G'!C10,'2 - G'!E10,'2 - G'!F10,'2 - G'!H10,'2 - G'!J10,'2 - G'!K10,'2 - G'!M10,'2 - G'!P9)</f>
        <v>0.98229216193336655</v>
      </c>
    </row>
    <row r="11" spans="1:72" ht="14.55" customHeight="1" x14ac:dyDescent="0.3">
      <c r="A11" t="s">
        <v>455</v>
      </c>
      <c r="B11" s="21">
        <v>165612</v>
      </c>
      <c r="C11" s="21">
        <v>37554</v>
      </c>
      <c r="D11" s="21">
        <v>3215</v>
      </c>
      <c r="E11" s="21">
        <v>35384</v>
      </c>
      <c r="F11" s="21">
        <v>81</v>
      </c>
      <c r="G11" s="21">
        <v>76234</v>
      </c>
      <c r="H11" s="21">
        <v>13285</v>
      </c>
      <c r="I11" s="21">
        <v>2066</v>
      </c>
      <c r="J11" s="21">
        <v>12006</v>
      </c>
      <c r="K11" s="21">
        <v>30</v>
      </c>
      <c r="L11" s="21">
        <v>27387</v>
      </c>
      <c r="M11" s="21">
        <v>103621</v>
      </c>
      <c r="N11" s="21"/>
      <c r="O11" s="24">
        <f>'2 - G'!R11</f>
        <v>106411</v>
      </c>
      <c r="P11" s="30">
        <f>'2 - G'!S11</f>
        <v>0.2635723750364154</v>
      </c>
      <c r="Q11" s="35">
        <f t="shared" si="1"/>
        <v>0.97378090610933077</v>
      </c>
      <c r="R11" s="30">
        <f>'4 - SoS'!R11/'3 - LG'!O11</f>
        <v>0.98969091541288023</v>
      </c>
      <c r="S11" s="30">
        <f>'5 - AG'!M11/'3 - LG'!O11</f>
        <v>0.98400541297422262</v>
      </c>
      <c r="T11" s="30">
        <f>'6 - Agr'!M11/'3 - LG'!O11</f>
        <v>0.97839509073310094</v>
      </c>
      <c r="U11" s="30">
        <f>'7 - Ins'!R11/'3 - LG'!O11</f>
        <v>0.98473841990019828</v>
      </c>
      <c r="V11" s="30">
        <f>'8 - Edu'!M11/'3 - LG'!O11</f>
        <v>0.98261457931980711</v>
      </c>
      <c r="W11" s="30">
        <f>'9 - Lab'!M11/'3 - LG'!O11</f>
        <v>0.97840448825779291</v>
      </c>
      <c r="X11" s="21"/>
      <c r="Y11" s="30">
        <f>(C11+H11)/('2 - G'!C11+'2 - G'!H11+'2 - G'!M11)</f>
        <v>0.96980275456869258</v>
      </c>
      <c r="Z11" s="30">
        <f>(D11+I11)/('2 - G'!D11+'2 - G'!I11+'2 - G'!N11)</f>
        <v>0.99416415662650603</v>
      </c>
      <c r="AA11" s="30">
        <f>(E11+J11)/('2 - G'!E11+'2 - G'!J11+'2 - G'!O11)</f>
        <v>0.97580562133223514</v>
      </c>
      <c r="AB11" s="30">
        <f>(F11+K11)/('2 - G'!F11+'2 - G'!K11+'2 - G'!P11)</f>
        <v>0.9910714285714286</v>
      </c>
      <c r="AD11" s="34">
        <f t="shared" si="9"/>
        <v>0.96980275456869258</v>
      </c>
      <c r="AE11" s="40">
        <f>SUM('4 - SoS'!C11,'4 - SoS'!H11,'4 - SoS'!M11)/SUM('2 - G'!C11,'2 - G'!H11,'2 - G'!M11)</f>
        <v>0.98798214490099578</v>
      </c>
      <c r="AF11" s="40">
        <f>SUM('5 - AG'!C11,'5 - AG'!H11)/SUM('2 - G'!C11,'2 - G'!H11,'2 - G'!M11)</f>
        <v>0.98056159627637252</v>
      </c>
      <c r="AG11" s="40">
        <f>SUM('6 - Agr'!C11,'6 - Agr'!H11)/SUM('2 - G'!C11,'2 - G'!H11,'2 - G'!M11)</f>
        <v>0.97369425050551295</v>
      </c>
      <c r="AH11" s="40">
        <f>SUM('7 - Ins'!C11,'7 - Ins'!H11,'7 - Ins'!M11)/SUM('2 - G'!C11,'2 - G'!H11,'2 - G'!M11)</f>
        <v>0.98142001449772998</v>
      </c>
      <c r="AI11" s="40">
        <f>SUM('8 - Edu'!C11,'8 - Edu'!H11)/SUM('2 - G'!C11,'2 - G'!H11,'2 - G'!M11)</f>
        <v>0.97909274731982754</v>
      </c>
      <c r="AJ11" s="40">
        <f>SUM('9 - Lab'!C11,'9 - Lab'!H11)/SUM('2 - G'!C11,'2 - G'!H11,'2 - G'!M11)</f>
        <v>0.97342718705886844</v>
      </c>
      <c r="AL11" s="34">
        <f t="shared" si="10"/>
        <v>0.99416415662650603</v>
      </c>
      <c r="AM11" s="40">
        <f>SUM('4 - SoS'!D11,'4 - SoS'!I11,'4 - SoS'!N11)/SUM('2 - G'!D11,'2 - G'!I11,'2 - G'!N11)</f>
        <v>0.99190512048192769</v>
      </c>
      <c r="AN11" s="40">
        <f>SUM('5 - AG'!D11,'5 - AG'!I11)/SUM('2 - G'!D11,'2 - G'!I11,'2 - G'!N11)</f>
        <v>0.98908132530120485</v>
      </c>
      <c r="AO11" s="40">
        <f>SUM('6 - Agr'!D11,'6 - Agr'!I11)/SUM('2 - G'!D11,'2 - G'!I11,'2 - G'!N11)</f>
        <v>0.97891566265060237</v>
      </c>
      <c r="AP11" s="40">
        <f>SUM('7 - Ins'!D11,'7 - Ins'!I11,'7 - Ins'!N11)/SUM('2 - G'!D11,'2 - G'!I11,'2 - G'!N11)</f>
        <v>0.98343373493975905</v>
      </c>
      <c r="AQ11" s="40">
        <f>SUM('8 - Edu'!D11,'8 - Edu'!I11)/SUM('2 - G'!D11,'2 - G'!I11,'2 - G'!N11)</f>
        <v>0.98098644578313254</v>
      </c>
      <c r="AR11" s="40">
        <f>SUM('9 - Lab'!D11,'9 - Lab'!I11)/SUM('2 - G'!D11,'2 - G'!I11,'2 - G'!N11)</f>
        <v>0.97816265060240959</v>
      </c>
      <c r="AT11" s="34">
        <f t="shared" si="2"/>
        <v>0.97580562133223514</v>
      </c>
      <c r="AU11" s="40">
        <f>SUM('4 - SoS'!E11,'4 - SoS'!J11,'4 - SoS'!O11)/SUM('2 - G'!E11,'2 - G'!J11,'2 - G'!O11)</f>
        <v>0.99135179656130956</v>
      </c>
      <c r="AV11" s="40">
        <f>SUM('5 - AG'!E11,'5 - AG'!J11)/SUM('2 - G'!E11,'2 - G'!J11,'2 - G'!O11)</f>
        <v>0.98723360444764752</v>
      </c>
      <c r="AW11" s="40">
        <f>SUM('6 - Agr'!E11,'6 - Agr'!J11)/SUM('2 - G'!E11,'2 - G'!J11,'2 - G'!O11)</f>
        <v>0.98346545866364665</v>
      </c>
      <c r="AX11" s="40">
        <f>SUM('7 - Ins'!E11,'7 - Ins'!J11,'7 - Ins'!O11)/SUM('2 - G'!E11,'2 - G'!J11,'2 - G'!O11)</f>
        <v>0.98844847112117784</v>
      </c>
      <c r="AY11" s="40">
        <f>SUM('8 - Edu'!E11,'8 - Edu'!J11)/SUM('2 - G'!E11,'2 - G'!J11,'2 - G'!O11)</f>
        <v>0.98665705755173483</v>
      </c>
      <c r="AZ11" s="40">
        <f>SUM('9 - Lab'!E11,'9 - Lab'!J11)/SUM('2 - G'!E11,'2 - G'!J11,'2 - G'!O11)</f>
        <v>0.98389786883558117</v>
      </c>
      <c r="BB11" s="40">
        <f t="shared" si="11"/>
        <v>0.2635723750364154</v>
      </c>
      <c r="BC11" s="40">
        <f>G11/'2 - G'!G11</f>
        <v>0.99392438070404177</v>
      </c>
      <c r="BD11" s="40">
        <f>L11/'2 - G'!L11</f>
        <v>0.97646807145149217</v>
      </c>
      <c r="BF11" s="30">
        <f t="shared" si="3"/>
        <v>0.2613151320836366</v>
      </c>
      <c r="BG11" s="30">
        <f t="shared" si="4"/>
        <v>0.3912137852679417</v>
      </c>
      <c r="BH11" s="30">
        <f t="shared" si="5"/>
        <v>0.25334458746571009</v>
      </c>
      <c r="BI11" s="30">
        <f t="shared" si="6"/>
        <v>0.27027027027027029</v>
      </c>
      <c r="BJ11" s="30">
        <f t="shared" si="7"/>
        <v>0.26429970758823018</v>
      </c>
      <c r="BL11" s="31">
        <f>SUM('2 - G'!C11,'2 - G'!E11,'2 - G'!H11,'2 - G'!J11,'2 - G'!M11,'2 - G'!O11)</f>
        <v>100987</v>
      </c>
      <c r="BM11" s="41">
        <f t="shared" si="8"/>
        <v>0.99416415662650603</v>
      </c>
      <c r="BN11" s="42">
        <f t="shared" si="12"/>
        <v>100397.65568524097</v>
      </c>
      <c r="BO11" s="42">
        <f t="shared" si="13"/>
        <v>2168.6556852409703</v>
      </c>
      <c r="BQ11" s="40">
        <v>5.5404907567897281E-2</v>
      </c>
      <c r="BR11" s="40">
        <f>SUM(C11,E11,F11,H11,J11,K11)/SUM('2 - G'!C11,'2 - G'!E11,'2 - G'!F11,'2 - G'!H11,'2 - G'!J11,'2 - G'!K11,'2 - G'!M11,'2 - G'!P10)</f>
        <v>0.97675804529201427</v>
      </c>
      <c r="BS11" s="40">
        <f>SUM('4 - SoS'!C11,'4 - SoS'!E11,'4 - SoS'!F11,'4 - SoS'!H11,'4 - SoS'!J11,'4 - SoS'!K11,'4 - SoS'!M11,'4 - SoS'!O11,'4 - SoS'!P11)/SUM('2 - G'!C11,'2 - G'!E11,'2 - G'!F11,'2 - G'!H11,'2 - G'!J11,'2 - G'!K11,'2 - G'!M11,'2 - G'!P10)</f>
        <v>0.9936928883591577</v>
      </c>
      <c r="BT11" s="40">
        <f>SUM('5 - AG'!C11,'5 - AG'!E11,'5 - AG'!F11,'5 - AG'!H11,'5 - AG'!J11,'5 - AG'!K11)/SUM('2 - G'!C11,'2 - G'!E11,'2 - G'!F11,'2 - G'!H11,'2 - G'!J11,'2 - G'!K11,'2 - G'!M11,'2 - G'!P10)</f>
        <v>0.9878327373857767</v>
      </c>
    </row>
    <row r="12" spans="1:72" ht="14.55" customHeight="1" x14ac:dyDescent="0.3">
      <c r="A12" t="s">
        <v>515</v>
      </c>
      <c r="B12" s="21">
        <v>154376</v>
      </c>
      <c r="C12" s="21">
        <v>15163</v>
      </c>
      <c r="D12" s="21">
        <v>1528</v>
      </c>
      <c r="E12" s="21">
        <v>23887</v>
      </c>
      <c r="F12" s="21">
        <v>53</v>
      </c>
      <c r="G12" s="21">
        <v>40631</v>
      </c>
      <c r="H12" s="21">
        <v>18082</v>
      </c>
      <c r="I12" s="21">
        <v>3420</v>
      </c>
      <c r="J12" s="21">
        <v>32192</v>
      </c>
      <c r="K12" s="21">
        <v>136</v>
      </c>
      <c r="L12" s="21">
        <v>53830</v>
      </c>
      <c r="M12" s="21">
        <v>94461</v>
      </c>
      <c r="N12" s="21"/>
      <c r="O12" s="24">
        <f>'2 - G'!R12</f>
        <v>98558</v>
      </c>
      <c r="P12" s="30">
        <f>'2 - G'!S12</f>
        <v>0.57311430832606181</v>
      </c>
      <c r="Q12" s="35">
        <f t="shared" si="1"/>
        <v>0.95843056880212663</v>
      </c>
      <c r="R12" s="30">
        <f>'4 - SoS'!R12/'3 - LG'!O12</f>
        <v>0.98889993709287927</v>
      </c>
      <c r="S12" s="30">
        <f>'5 - AG'!M12/'3 - LG'!O12</f>
        <v>0.98420219566143796</v>
      </c>
      <c r="T12" s="30">
        <f>'6 - Agr'!M12/'3 - LG'!O12</f>
        <v>0.97954503946914506</v>
      </c>
      <c r="U12" s="30">
        <f>'7 - Ins'!R12/'3 - LG'!O12</f>
        <v>0.98586619046652735</v>
      </c>
      <c r="V12" s="30">
        <f>'8 - Edu'!M12/'3 - LG'!O12</f>
        <v>0.98620101868950261</v>
      </c>
      <c r="W12" s="30">
        <f>'9 - Lab'!M12/'3 - LG'!O12</f>
        <v>0.98306580896527929</v>
      </c>
      <c r="X12" s="21"/>
      <c r="Y12" s="30">
        <f>(C12+H12)/('2 - G'!C12+'2 - G'!H12+'2 - G'!M12)</f>
        <v>0.95779314318640163</v>
      </c>
      <c r="Z12" s="30">
        <f>(D12+I12)/('2 - G'!D12+'2 - G'!I12+'2 - G'!N12)</f>
        <v>0.99019411646988198</v>
      </c>
      <c r="AA12" s="30">
        <f>(E12+J12)/('2 - G'!E12+'2 - G'!J12+'2 - G'!O12)</f>
        <v>0.95603327764328816</v>
      </c>
      <c r="AB12" s="30">
        <f>(F12+K12)/('2 - G'!F12+'2 - G'!K12+'2 - G'!P12)</f>
        <v>0.97927461139896377</v>
      </c>
      <c r="AD12" s="34">
        <f t="shared" si="9"/>
        <v>0.95779314318640163</v>
      </c>
      <c r="AE12" s="40">
        <f>SUM('4 - SoS'!C12,'4 - SoS'!H12,'4 - SoS'!M12)/SUM('2 - G'!C12,'2 - G'!H12,'2 - G'!M12)</f>
        <v>0.98781331028522035</v>
      </c>
      <c r="AF12" s="40">
        <f>SUM('5 - AG'!C12,'5 - AG'!H12)/SUM('2 - G'!C12,'2 - G'!H12,'2 - G'!M12)</f>
        <v>0.98251224430999717</v>
      </c>
      <c r="AG12" s="40">
        <f>SUM('6 - Agr'!C12,'6 - Agr'!H12)/SUM('2 - G'!C12,'2 - G'!H12,'2 - G'!M12)</f>
        <v>0.97680783635839818</v>
      </c>
      <c r="AH12" s="40">
        <f>SUM('7 - Ins'!C12,'7 - Ins'!H12,'7 - Ins'!M12)/SUM('2 - G'!C12,'2 - G'!H12,'2 - G'!M12)</f>
        <v>0.98418323249783923</v>
      </c>
      <c r="AI12" s="40">
        <f>SUM('8 - Edu'!C12,'8 - Edu'!H12)/SUM('2 - G'!C12,'2 - G'!H12,'2 - G'!M12)</f>
        <v>0.98389513108614235</v>
      </c>
      <c r="AJ12" s="40">
        <f>SUM('9 - Lab'!C12,'9 - Lab'!H12)/SUM('2 - G'!C12,'2 - G'!H12,'2 - G'!M12)</f>
        <v>0.98038029386343994</v>
      </c>
      <c r="AL12" s="34">
        <f t="shared" si="10"/>
        <v>0.99019411646988198</v>
      </c>
      <c r="AM12" s="40">
        <f>SUM('4 - SoS'!D12,'4 - SoS'!I12,'4 - SoS'!N12)/SUM('2 - G'!D12,'2 - G'!I12,'2 - G'!N12)</f>
        <v>0.98639183510106065</v>
      </c>
      <c r="AN12" s="40">
        <f>SUM('5 - AG'!D12,'5 - AG'!I12)/SUM('2 - G'!D12,'2 - G'!I12,'2 - G'!N12)</f>
        <v>0.98459075445267163</v>
      </c>
      <c r="AO12" s="40">
        <f>SUM('6 - Agr'!D12,'6 - Agr'!I12)/SUM('2 - G'!D12,'2 - G'!I12,'2 - G'!N12)</f>
        <v>0.97778667200320191</v>
      </c>
      <c r="AP12" s="40">
        <f>SUM('7 - Ins'!D12,'7 - Ins'!I12,'7 - Ins'!N12)/SUM('2 - G'!D12,'2 - G'!I12,'2 - G'!N12)</f>
        <v>0.98659195517310383</v>
      </c>
      <c r="AQ12" s="40">
        <f>SUM('8 - Edu'!D12,'8 - Edu'!I12)/SUM('2 - G'!D12,'2 - G'!I12,'2 - G'!N12)</f>
        <v>0.98138883329997995</v>
      </c>
      <c r="AR12" s="40">
        <f>SUM('9 - Lab'!D12,'9 - Lab'!I12)/SUM('2 - G'!D12,'2 - G'!I12,'2 - G'!N12)</f>
        <v>0.97778667200320191</v>
      </c>
      <c r="AT12" s="34">
        <f t="shared" si="2"/>
        <v>0.95603327764328816</v>
      </c>
      <c r="AU12" s="40">
        <f>SUM('4 - SoS'!E12,'4 - SoS'!J12,'4 - SoS'!O12)/SUM('2 - G'!E12,'2 - G'!J12,'2 - G'!O12)</f>
        <v>0.98978826417538956</v>
      </c>
      <c r="AV12" s="40">
        <f>SUM('5 - AG'!E12,'5 - AG'!J12)/SUM('2 - G'!E12,'2 - G'!J12,'2 - G'!O12)</f>
        <v>0.98521940741245861</v>
      </c>
      <c r="AW12" s="40">
        <f>SUM('6 - Agr'!E12,'6 - Agr'!J12)/SUM('2 - G'!E12,'2 - G'!J12,'2 - G'!O12)</f>
        <v>0.98133246956936815</v>
      </c>
      <c r="AX12" s="40">
        <f>SUM('7 - Ins'!E12,'7 - Ins'!J12,'7 - Ins'!O12)/SUM('2 - G'!E12,'2 - G'!J12,'2 - G'!O12)</f>
        <v>0.98685601282007573</v>
      </c>
      <c r="AY12" s="40">
        <f>SUM('8 - Edu'!E12,'8 - Edu'!J12)/SUM('2 - G'!E12,'2 - G'!J12,'2 - G'!O12)</f>
        <v>0.9880493709297965</v>
      </c>
      <c r="AZ12" s="40">
        <f>SUM('9 - Lab'!E12,'9 - Lab'!J12)/SUM('2 - G'!E12,'2 - G'!J12,'2 - G'!O12)</f>
        <v>0.98516826349347064</v>
      </c>
      <c r="BB12" s="40">
        <f t="shared" si="11"/>
        <v>0.57311430832606181</v>
      </c>
      <c r="BC12" s="40">
        <f>G12/'2 - G'!G12</f>
        <v>0.9822792766656997</v>
      </c>
      <c r="BD12" s="40">
        <f>L12/'2 - G'!L12</f>
        <v>0.95299637071788967</v>
      </c>
      <c r="BF12" s="30">
        <f t="shared" si="3"/>
        <v>0.54390133854714995</v>
      </c>
      <c r="BG12" s="30">
        <f t="shared" si="4"/>
        <v>0.6911883589329022</v>
      </c>
      <c r="BH12" s="30">
        <f t="shared" si="5"/>
        <v>0.57404732609354658</v>
      </c>
      <c r="BI12" s="30">
        <f t="shared" si="6"/>
        <v>0.71957671957671954</v>
      </c>
      <c r="BJ12" s="30">
        <f t="shared" si="7"/>
        <v>0.56986481193296701</v>
      </c>
      <c r="BL12" s="31">
        <f>SUM('2 - G'!C12,'2 - G'!E12,'2 - G'!H12,'2 - G'!J12,'2 - G'!M12,'2 - G'!O12)</f>
        <v>93368</v>
      </c>
      <c r="BM12" s="41">
        <f t="shared" si="8"/>
        <v>0.99019411646988198</v>
      </c>
      <c r="BN12" s="42">
        <f t="shared" si="12"/>
        <v>92452.444266559934</v>
      </c>
      <c r="BO12" s="42">
        <f t="shared" si="13"/>
        <v>3128.4442665599345</v>
      </c>
      <c r="BQ12" s="40">
        <v>0.42024121317942253</v>
      </c>
      <c r="BR12" s="40">
        <f>SUM(C12,E12,F12,H12,J12,K12)/SUM('2 - G'!C12,'2 - G'!E12,'2 - G'!F12,'2 - G'!H12,'2 - G'!J12,'2 - G'!K12,'2 - G'!M12,'2 - G'!P11)</f>
        <v>0.959441353955647</v>
      </c>
      <c r="BS12" s="40">
        <f>SUM('4 - SoS'!C12,'4 - SoS'!E12,'4 - SoS'!F12,'4 - SoS'!H12,'4 - SoS'!J12,'4 - SoS'!K12,'4 - SoS'!M12,'4 - SoS'!O12,'4 - SoS'!P12)/SUM('2 - G'!C12,'2 - G'!E12,'2 - G'!F12,'2 - G'!H12,'2 - G'!J12,'2 - G'!K12,'2 - G'!M12,'2 - G'!P11)</f>
        <v>0.99183253480819322</v>
      </c>
      <c r="BT12" s="40">
        <f>SUM('5 - AG'!C12,'5 - AG'!E12,'5 - AG'!F12,'5 - AG'!H12,'5 - AG'!J12,'5 - AG'!K12)/SUM('2 - G'!C12,'2 - G'!E12,'2 - G'!F12,'2 - G'!H12,'2 - G'!J12,'2 - G'!K12,'2 - G'!M12,'2 - G'!P11)</f>
        <v>0.98696635475953143</v>
      </c>
    </row>
    <row r="13" spans="1:72" ht="14.55" customHeight="1" x14ac:dyDescent="0.3">
      <c r="A13" t="s">
        <v>493</v>
      </c>
      <c r="B13" s="21">
        <v>143680</v>
      </c>
      <c r="C13" s="21">
        <v>25281</v>
      </c>
      <c r="D13" s="21">
        <v>2486</v>
      </c>
      <c r="E13" s="21">
        <v>38488</v>
      </c>
      <c r="F13" s="21">
        <v>41</v>
      </c>
      <c r="G13" s="21">
        <v>66296</v>
      </c>
      <c r="H13" s="21">
        <v>9999</v>
      </c>
      <c r="I13" s="21">
        <v>1913</v>
      </c>
      <c r="J13" s="21">
        <v>13082</v>
      </c>
      <c r="K13" s="21">
        <v>18</v>
      </c>
      <c r="L13" s="21">
        <v>25012</v>
      </c>
      <c r="M13" s="21">
        <v>91308</v>
      </c>
      <c r="N13" s="21"/>
      <c r="O13" s="24">
        <f>'2 - G'!R13</f>
        <v>93298</v>
      </c>
      <c r="P13" s="30">
        <f>'2 - G'!S13</f>
        <v>0.27966301528435766</v>
      </c>
      <c r="Q13" s="35">
        <f t="shared" si="1"/>
        <v>0.97867049668803185</v>
      </c>
      <c r="R13" s="30">
        <f>'4 - SoS'!R13/'3 - LG'!O13</f>
        <v>0.99008553238011532</v>
      </c>
      <c r="S13" s="30">
        <f>'5 - AG'!M13/'3 - LG'!O13</f>
        <v>0.98557310982014623</v>
      </c>
      <c r="T13" s="30">
        <f>'6 - Agr'!M13/'3 - LG'!O13</f>
        <v>0.97972089433857101</v>
      </c>
      <c r="U13" s="30">
        <f>'7 - Ins'!R13/'3 - LG'!O13</f>
        <v>0.98512293939848661</v>
      </c>
      <c r="V13" s="30">
        <f>'8 - Edu'!M13/'3 - LG'!O13</f>
        <v>0.98447983879611567</v>
      </c>
      <c r="W13" s="30">
        <f>'9 - Lab'!M13/'3 - LG'!O13</f>
        <v>0.97950652747111411</v>
      </c>
      <c r="X13" s="21"/>
      <c r="Y13" s="30">
        <f>(C13+H13)/('2 - G'!C13+'2 - G'!H13+'2 - G'!M13)</f>
        <v>0.97318768619662366</v>
      </c>
      <c r="Z13" s="30">
        <f>(D13+I13)/('2 - G'!D13+'2 - G'!I13+'2 - G'!N13)</f>
        <v>0.99345076784101172</v>
      </c>
      <c r="AA13" s="30">
        <f>(E13+J13)/('2 - G'!E13+'2 - G'!J13+'2 - G'!O13)</f>
        <v>0.98118305142791906</v>
      </c>
      <c r="AB13" s="30">
        <f>(F13+K13)/('2 - G'!F13+'2 - G'!K13+'2 - G'!P13)</f>
        <v>1</v>
      </c>
      <c r="AD13" s="34">
        <f t="shared" si="9"/>
        <v>0.97318768619662366</v>
      </c>
      <c r="AE13" s="40">
        <f>SUM('4 - SoS'!C13,'4 - SoS'!H13,'4 - SoS'!M13)/SUM('2 - G'!C13,'2 - G'!H13,'2 - G'!M13)</f>
        <v>0.98891095663687523</v>
      </c>
      <c r="AF13" s="40">
        <f>SUM('5 - AG'!C13,'5 - AG'!H13)/SUM('2 - G'!C13,'2 - G'!H13,'2 - G'!M13)</f>
        <v>0.98187686196623636</v>
      </c>
      <c r="AG13" s="40">
        <f>SUM('6 - Agr'!C13,'6 - Agr'!H13)/SUM('2 - G'!C13,'2 - G'!H13,'2 - G'!M13)</f>
        <v>0.97473242855566589</v>
      </c>
      <c r="AH13" s="40">
        <f>SUM('7 - Ins'!C13,'7 - Ins'!H13,'7 - Ins'!M13)/SUM('2 - G'!C13,'2 - G'!H13,'2 - G'!M13)</f>
        <v>0.98126999889661259</v>
      </c>
      <c r="AI13" s="40">
        <f>SUM('8 - Edu'!C13,'8 - Edu'!H13)/SUM('2 - G'!C13,'2 - G'!H13,'2 - G'!M13)</f>
        <v>0.98154584574644155</v>
      </c>
      <c r="AJ13" s="40">
        <f>SUM('9 - Lab'!C13,'9 - Lab'!H13)/SUM('2 - G'!C13,'2 - G'!H13,'2 - G'!M13)</f>
        <v>0.97440141233587108</v>
      </c>
      <c r="AL13" s="34">
        <f t="shared" si="10"/>
        <v>0.99345076784101172</v>
      </c>
      <c r="AM13" s="40">
        <f>SUM('4 - SoS'!D13,'4 - SoS'!I13,'4 - SoS'!N13)/SUM('2 - G'!D13,'2 - G'!I13,'2 - G'!N13)</f>
        <v>0.98870822041553752</v>
      </c>
      <c r="AN13" s="40">
        <f>SUM('5 - AG'!D13,'5 - AG'!I13)/SUM('2 - G'!D13,'2 - G'!I13,'2 - G'!N13)</f>
        <v>0.98373983739837401</v>
      </c>
      <c r="AO13" s="40">
        <f>SUM('6 - Agr'!D13,'6 - Agr'!I13)/SUM('2 - G'!D13,'2 - G'!I13,'2 - G'!N13)</f>
        <v>0.97809394760614277</v>
      </c>
      <c r="AP13" s="40">
        <f>SUM('7 - Ins'!D13,'7 - Ins'!I13,'7 - Ins'!N13)/SUM('2 - G'!D13,'2 - G'!I13,'2 - G'!N13)</f>
        <v>0.97877145438121049</v>
      </c>
      <c r="AQ13" s="40">
        <f>SUM('8 - Edu'!D13,'8 - Edu'!I13)/SUM('2 - G'!D13,'2 - G'!I13,'2 - G'!N13)</f>
        <v>0.9789972899728997</v>
      </c>
      <c r="AR13" s="40">
        <f>SUM('9 - Lab'!D13,'9 - Lab'!I13)/SUM('2 - G'!D13,'2 - G'!I13,'2 - G'!N13)</f>
        <v>0.97583559168925027</v>
      </c>
      <c r="AT13" s="34">
        <f t="shared" si="2"/>
        <v>0.98118305142791906</v>
      </c>
      <c r="AU13" s="40">
        <f>SUM('4 - SoS'!E13,'4 - SoS'!J13,'4 - SoS'!O13)/SUM('2 - G'!E13,'2 - G'!J13,'2 - G'!O13)</f>
        <v>0.99100058981335259</v>
      </c>
      <c r="AV13" s="40">
        <f>SUM('5 - AG'!E13,'5 - AG'!J13)/SUM('2 - G'!E13,'2 - G'!J13,'2 - G'!O13)</f>
        <v>0.98826081165927815</v>
      </c>
      <c r="AW13" s="40">
        <f>SUM('6 - Agr'!E13,'6 - Agr'!J13)/SUM('2 - G'!E13,'2 - G'!J13,'2 - G'!O13)</f>
        <v>0.98329496375501813</v>
      </c>
      <c r="AX13" s="40">
        <f>SUM('7 - Ins'!E13,'7 - Ins'!J13,'7 - Ins'!O13)/SUM('2 - G'!E13,'2 - G'!J13,'2 - G'!O13)</f>
        <v>0.98829886413364032</v>
      </c>
      <c r="AY13" s="40">
        <f>SUM('8 - Edu'!E13,'8 - Edu'!J13)/SUM('2 - G'!E13,'2 - G'!J13,'2 - G'!O13)</f>
        <v>0.98694800129378413</v>
      </c>
      <c r="AZ13" s="40">
        <f>SUM('9 - Lab'!E13,'9 - Lab'!J13)/SUM('2 - G'!E13,'2 - G'!J13,'2 - G'!O13)</f>
        <v>0.9833330162293803</v>
      </c>
      <c r="BB13" s="40">
        <f t="shared" si="11"/>
        <v>0.27966301528435766</v>
      </c>
      <c r="BC13" s="40">
        <f>G13/'2 - G'!G13</f>
        <v>1.0068494190902877</v>
      </c>
      <c r="BD13" s="40">
        <f>L13/'2 - G'!L13</f>
        <v>0.95860800245285915</v>
      </c>
      <c r="BF13" s="30">
        <f t="shared" si="3"/>
        <v>0.28341836734693876</v>
      </c>
      <c r="BG13" s="30">
        <f t="shared" si="4"/>
        <v>0.43487156171857239</v>
      </c>
      <c r="BH13" s="30">
        <f t="shared" si="5"/>
        <v>0.25367461702540234</v>
      </c>
      <c r="BI13" s="30">
        <f t="shared" si="6"/>
        <v>0.30508474576271188</v>
      </c>
      <c r="BJ13" s="30">
        <f t="shared" si="7"/>
        <v>0.27392999518114514</v>
      </c>
      <c r="BL13" s="31">
        <f>SUM('2 - G'!C13,'2 - G'!E13,'2 - G'!H13,'2 - G'!J13,'2 - G'!M13,'2 - G'!O13)</f>
        <v>88811</v>
      </c>
      <c r="BM13" s="41">
        <f t="shared" si="8"/>
        <v>0.99345076784101172</v>
      </c>
      <c r="BN13" s="42">
        <f t="shared" si="12"/>
        <v>88229.356142728095</v>
      </c>
      <c r="BO13" s="42">
        <f t="shared" si="13"/>
        <v>1379.3561427280947</v>
      </c>
      <c r="BQ13" s="40">
        <v>2.7893506402875187E-2</v>
      </c>
      <c r="BR13" s="40">
        <f>SUM(C13,E13,F13,H13,J13,K13)/SUM('2 - G'!C13,'2 - G'!E13,'2 - G'!F13,'2 - G'!H13,'2 - G'!J13,'2 - G'!K13,'2 - G'!M13,'2 - G'!P12)</f>
        <v>0.98330033376704196</v>
      </c>
      <c r="BS13" s="40">
        <f>SUM('4 - SoS'!C13,'4 - SoS'!E13,'4 - SoS'!F13,'4 - SoS'!H13,'4 - SoS'!J13,'4 - SoS'!K13,'4 - SoS'!M13,'4 - SoS'!O13,'4 - SoS'!P13)/SUM('2 - G'!C13,'2 - G'!E13,'2 - G'!F13,'2 - G'!H13,'2 - G'!J13,'2 - G'!K13,'2 - G'!M13,'2 - G'!P12)</f>
        <v>0.99558748656446228</v>
      </c>
      <c r="BT13" s="40">
        <f>SUM('5 - AG'!C13,'5 - AG'!E13,'5 - AG'!F13,'5 - AG'!H13,'5 - AG'!J13,'5 - AG'!K13)/SUM('2 - G'!C13,'2 - G'!E13,'2 - G'!F13,'2 - G'!H13,'2 - G'!J13,'2 - G'!K13,'2 - G'!M13,'2 - G'!P12)</f>
        <v>0.99107314589579676</v>
      </c>
    </row>
    <row r="14" spans="1:72" ht="14.55" customHeight="1" x14ac:dyDescent="0.3">
      <c r="A14" t="s">
        <v>570</v>
      </c>
      <c r="B14" s="21">
        <v>122747</v>
      </c>
      <c r="C14" s="21">
        <v>12965</v>
      </c>
      <c r="D14" s="21">
        <v>1226</v>
      </c>
      <c r="E14" s="21">
        <v>7624</v>
      </c>
      <c r="F14" s="21">
        <v>22</v>
      </c>
      <c r="G14" s="21">
        <v>21837</v>
      </c>
      <c r="H14" s="21">
        <v>21103</v>
      </c>
      <c r="I14" s="21">
        <v>4029</v>
      </c>
      <c r="J14" s="21">
        <v>19563</v>
      </c>
      <c r="K14" s="21">
        <v>89</v>
      </c>
      <c r="L14" s="21">
        <v>44784</v>
      </c>
      <c r="M14" s="21">
        <v>66621</v>
      </c>
      <c r="N14" s="21"/>
      <c r="O14" s="24">
        <f>'2 - G'!R14</f>
        <v>70155</v>
      </c>
      <c r="P14" s="30">
        <f>'2 - G'!S14</f>
        <v>0.67751407597462765</v>
      </c>
      <c r="Q14" s="35">
        <f t="shared" si="1"/>
        <v>0.94962582852255717</v>
      </c>
      <c r="R14" s="30">
        <f>'4 - SoS'!R14/'3 - LG'!O14</f>
        <v>0.99063502245028867</v>
      </c>
      <c r="S14" s="30">
        <f>'5 - AG'!M14/'3 - LG'!O14</f>
        <v>0.97934573444515716</v>
      </c>
      <c r="T14" s="30">
        <f>'6 - Agr'!M14/'3 - LG'!O14</f>
        <v>0.97335899080607224</v>
      </c>
      <c r="U14" s="30">
        <f>'7 - Ins'!R14/'3 - LG'!O14</f>
        <v>0.97921744708146252</v>
      </c>
      <c r="V14" s="30">
        <f>'8 - Edu'!M14/'3 - LG'!O14</f>
        <v>0.98159789038557477</v>
      </c>
      <c r="W14" s="30">
        <f>'9 - Lab'!M14/'3 - LG'!O14</f>
        <v>0.979274463687549</v>
      </c>
      <c r="X14" s="21"/>
      <c r="Y14" s="30">
        <f>(C14+H14)/('2 - G'!C14+'2 - G'!H14+'2 - G'!M14)</f>
        <v>0.94654367637252723</v>
      </c>
      <c r="Z14" s="30">
        <f>(D14+I14)/('2 - G'!D14+'2 - G'!I14+'2 - G'!N14)</f>
        <v>0.98889725254045913</v>
      </c>
      <c r="AA14" s="30">
        <f>(E14+J14)/('2 - G'!E14+'2 - G'!J14+'2 - G'!O14)</f>
        <v>0.94606256742179073</v>
      </c>
      <c r="AB14" s="30">
        <f>(F14+K14)/('2 - G'!F14+'2 - G'!K14+'2 - G'!P14)</f>
        <v>0.9910714285714286</v>
      </c>
      <c r="AD14" s="34">
        <f t="shared" si="9"/>
        <v>0.94654367637252723</v>
      </c>
      <c r="AE14" s="40">
        <f>SUM('4 - SoS'!C14,'4 - SoS'!H14,'4 - SoS'!M14)/SUM('2 - G'!C14,'2 - G'!H14,'2 - G'!M14)</f>
        <v>0.99038675261169151</v>
      </c>
      <c r="AF14" s="40">
        <f>SUM('5 - AG'!C14,'5 - AG'!H14)/SUM('2 - G'!C14,'2 - G'!H14,'2 - G'!M14)</f>
        <v>0.97738386308068459</v>
      </c>
      <c r="AG14" s="40">
        <f>SUM('6 - Agr'!C14,'6 - Agr'!H14)/SUM('2 - G'!C14,'2 - G'!H14,'2 - G'!M14)</f>
        <v>0.96965992442765059</v>
      </c>
      <c r="AH14" s="40">
        <f>SUM('7 - Ins'!C14,'7 - Ins'!H14,'7 - Ins'!M14)/SUM('2 - G'!C14,'2 - G'!H14,'2 - G'!M14)</f>
        <v>0.97577239386530346</v>
      </c>
      <c r="AI14" s="40">
        <f>SUM('8 - Edu'!C14,'8 - Edu'!H14)/SUM('2 - G'!C14,'2 - G'!H14,'2 - G'!M14)</f>
        <v>0.97871749277617248</v>
      </c>
      <c r="AJ14" s="40">
        <f>SUM('9 - Lab'!C14,'9 - Lab'!H14)/SUM('2 - G'!C14,'2 - G'!H14,'2 - G'!M14)</f>
        <v>0.97643920871304735</v>
      </c>
      <c r="AL14" s="34">
        <f t="shared" si="10"/>
        <v>0.98889725254045913</v>
      </c>
      <c r="AM14" s="40">
        <f>SUM('4 - SoS'!D14,'4 - SoS'!I14,'4 - SoS'!N14)/SUM('2 - G'!D14,'2 - G'!I14,'2 - G'!N14)</f>
        <v>0.98946179902145281</v>
      </c>
      <c r="AN14" s="40">
        <f>SUM('5 - AG'!D14,'5 - AG'!I14)/SUM('2 - G'!D14,'2 - G'!I14,'2 - G'!N14)</f>
        <v>0.97892359804290552</v>
      </c>
      <c r="AO14" s="40">
        <f>SUM('6 - Agr'!D14,'6 - Agr'!I14)/SUM('2 - G'!D14,'2 - G'!I14,'2 - G'!N14)</f>
        <v>0.9830636055701919</v>
      </c>
      <c r="AP14" s="40">
        <f>SUM('7 - Ins'!D14,'7 - Ins'!I14,'7 - Ins'!N14)/SUM('2 - G'!D14,'2 - G'!I14,'2 - G'!N14)</f>
        <v>0.98231087692886709</v>
      </c>
      <c r="AQ14" s="40">
        <f>SUM('8 - Edu'!D14,'8 - Edu'!I14)/SUM('2 - G'!D14,'2 - G'!I14,'2 - G'!N14)</f>
        <v>0.98419269853217917</v>
      </c>
      <c r="AR14" s="40">
        <f>SUM('9 - Lab'!D14,'9 - Lab'!I14)/SUM('2 - G'!D14,'2 - G'!I14,'2 - G'!N14)</f>
        <v>0.98174633044787352</v>
      </c>
      <c r="AT14" s="34">
        <f t="shared" si="2"/>
        <v>0.94606256742179073</v>
      </c>
      <c r="AU14" s="40">
        <f>SUM('4 - SoS'!E14,'4 - SoS'!J14,'4 - SoS'!O14)/SUM('2 - G'!E14,'2 - G'!J14,'2 - G'!O14)</f>
        <v>0.99126561575669003</v>
      </c>
      <c r="AV14" s="40">
        <f>SUM('5 - AG'!E14,'5 - AG'!J14)/SUM('2 - G'!E14,'2 - G'!J14,'2 - G'!O14)</f>
        <v>0.9821136513901938</v>
      </c>
      <c r="AW14" s="40">
        <f>SUM('6 - Agr'!E14,'6 - Agr'!J14)/SUM('2 - G'!E14,'2 - G'!J14,'2 - G'!O14)</f>
        <v>0.97616313463479143</v>
      </c>
      <c r="AX14" s="40">
        <f>SUM('7 - Ins'!E14,'7 - Ins'!J14,'7 - Ins'!O14)/SUM('2 - G'!E14,'2 - G'!J14,'2 - G'!O14)</f>
        <v>0.98298360998016499</v>
      </c>
      <c r="AY14" s="40">
        <f>SUM('8 - Edu'!E14,'8 - Edu'!J14)/SUM('2 - G'!E14,'2 - G'!J14,'2 - G'!O14)</f>
        <v>0.98475832550370601</v>
      </c>
      <c r="AZ14" s="40">
        <f>SUM('9 - Lab'!E14,'9 - Lab'!J14)/SUM('2 - G'!E14,'2 - G'!J14,'2 - G'!O14)</f>
        <v>0.98246163482618232</v>
      </c>
      <c r="BB14" s="40">
        <f t="shared" si="11"/>
        <v>0.67751407597462765</v>
      </c>
      <c r="BC14" s="40">
        <f>G14/'2 - G'!G14</f>
        <v>0.98917376336292806</v>
      </c>
      <c r="BD14" s="40">
        <f>L14/'2 - G'!L14</f>
        <v>0.9422061391512907</v>
      </c>
      <c r="BF14" s="30">
        <f t="shared" si="3"/>
        <v>0.61943759539744037</v>
      </c>
      <c r="BG14" s="30">
        <f t="shared" si="4"/>
        <v>0.76669838249286393</v>
      </c>
      <c r="BH14" s="30">
        <f t="shared" si="5"/>
        <v>0.71957185419501968</v>
      </c>
      <c r="BI14" s="30">
        <f t="shared" si="6"/>
        <v>0.80180180180180183</v>
      </c>
      <c r="BJ14" s="30">
        <f t="shared" si="7"/>
        <v>0.67222047102265048</v>
      </c>
      <c r="BL14" s="31">
        <f>SUM('2 - G'!C14,'2 - G'!E14,'2 - G'!H14,'2 - G'!J14,'2 - G'!M14,'2 - G'!O14)</f>
        <v>64729</v>
      </c>
      <c r="BM14" s="41">
        <f t="shared" si="8"/>
        <v>0.98889725254045913</v>
      </c>
      <c r="BN14" s="42">
        <f t="shared" si="12"/>
        <v>64010.330259691378</v>
      </c>
      <c r="BO14" s="42">
        <f t="shared" si="13"/>
        <v>2755.3302596913782</v>
      </c>
      <c r="BQ14" s="40">
        <v>0.51678895052790841</v>
      </c>
      <c r="BR14" s="40">
        <f>SUM(C14,E14,F14,H14,J14,K14)/SUM('2 - G'!C14,'2 - G'!E14,'2 - G'!F14,'2 - G'!H14,'2 - G'!J14,'2 - G'!K14,'2 - G'!M14,'2 - G'!P13)</f>
        <v>0.9481035148706064</v>
      </c>
      <c r="BS14" s="40">
        <f>SUM('4 - SoS'!C14,'4 - SoS'!E14,'4 - SoS'!F14,'4 - SoS'!H14,'4 - SoS'!J14,'4 - SoS'!K14,'4 - SoS'!M14,'4 - SoS'!O14,'4 - SoS'!P14)/SUM('2 - G'!C14,'2 - G'!E14,'2 - G'!F14,'2 - G'!H14,'2 - G'!J14,'2 - G'!K14,'2 - G'!M14,'2 - G'!P13)</f>
        <v>0.99250675936655075</v>
      </c>
      <c r="BT14" s="40">
        <f>SUM('5 - AG'!C14,'5 - AG'!E14,'5 - AG'!F14,'5 - AG'!H14,'5 - AG'!J14,'5 - AG'!K14)/SUM('2 - G'!C14,'2 - G'!E14,'2 - G'!F14,'2 - G'!H14,'2 - G'!J14,'2 - G'!K14,'2 - G'!M14,'2 - G'!P13)</f>
        <v>0.98113557358053305</v>
      </c>
    </row>
    <row r="15" spans="1:72" ht="14.55" customHeight="1" x14ac:dyDescent="0.3">
      <c r="A15" t="s">
        <v>506</v>
      </c>
      <c r="B15" s="21">
        <v>114817</v>
      </c>
      <c r="C15" s="21">
        <v>28824</v>
      </c>
      <c r="D15" s="21">
        <v>2073</v>
      </c>
      <c r="E15" s="21">
        <v>17651</v>
      </c>
      <c r="F15" s="21">
        <v>88</v>
      </c>
      <c r="G15" s="21">
        <v>48636</v>
      </c>
      <c r="H15" s="21">
        <v>8980</v>
      </c>
      <c r="I15" s="21">
        <v>1403</v>
      </c>
      <c r="J15" s="21">
        <v>5987</v>
      </c>
      <c r="K15" s="21">
        <v>31</v>
      </c>
      <c r="L15" s="21">
        <v>16401</v>
      </c>
      <c r="M15" s="21">
        <v>65037</v>
      </c>
      <c r="N15" s="21"/>
      <c r="O15" s="24">
        <f>'2 - G'!R15</f>
        <v>67406</v>
      </c>
      <c r="P15" s="30">
        <f>'2 - G'!S15</f>
        <v>0.25497730172388217</v>
      </c>
      <c r="Q15" s="35">
        <f t="shared" si="1"/>
        <v>0.96485476070379494</v>
      </c>
      <c r="R15" s="30">
        <f>'4 - SoS'!R15/'3 - LG'!O15</f>
        <v>0.98601014746461735</v>
      </c>
      <c r="S15" s="30">
        <f>'5 - AG'!M15/'3 - LG'!O15</f>
        <v>0.98129246654600477</v>
      </c>
      <c r="T15" s="30">
        <f>'6 - Agr'!M15/'3 - LG'!O15</f>
        <v>0.97672314037326058</v>
      </c>
      <c r="U15" s="30">
        <f>'7 - Ins'!R15/'3 - LG'!O15</f>
        <v>0.9824793045129514</v>
      </c>
      <c r="V15" s="30">
        <f>'8 - Edu'!M15/'3 - LG'!O15</f>
        <v>0.98087707325757356</v>
      </c>
      <c r="W15" s="30">
        <f>'9 - Lab'!M15/'3 - LG'!O15</f>
        <v>0.97897813251045906</v>
      </c>
      <c r="X15" s="21"/>
      <c r="Y15" s="30">
        <f>(C15+H15)/('2 - G'!C15+'2 - G'!H15+'2 - G'!M15)</f>
        <v>0.95849496716614691</v>
      </c>
      <c r="Z15" s="30">
        <f>(D15+I15)/('2 - G'!D15+'2 - G'!I15+'2 - G'!N15)</f>
        <v>0.99513312338963644</v>
      </c>
      <c r="AA15" s="30">
        <f>(E15+J15)/('2 - G'!E15+'2 - G'!J15+'2 - G'!O15)</f>
        <v>0.97083949400361425</v>
      </c>
      <c r="AB15" s="30">
        <f>(F15+K15)/('2 - G'!F15+'2 - G'!K15+'2 - G'!P15)</f>
        <v>0.95967741935483875</v>
      </c>
      <c r="AD15" s="34">
        <f t="shared" si="9"/>
        <v>0.95849496716614691</v>
      </c>
      <c r="AE15" s="40">
        <f>SUM('4 - SoS'!C15,'4 - SoS'!H15,'4 - SoS'!M15)/SUM('2 - G'!C15,'2 - G'!H15,'2 - G'!M15)</f>
        <v>0.98542126213838388</v>
      </c>
      <c r="AF15" s="40">
        <f>SUM('5 - AG'!C15,'5 - AG'!H15)/SUM('2 - G'!C15,'2 - G'!H15,'2 - G'!M15)</f>
        <v>0.97966582997388507</v>
      </c>
      <c r="AG15" s="40">
        <f>SUM('6 - Agr'!C15,'6 - Agr'!H15)/SUM('2 - G'!C15,'2 - G'!H15,'2 - G'!M15)</f>
        <v>0.97413858674982889</v>
      </c>
      <c r="AH15" s="40">
        <f>SUM('7 - Ins'!C15,'7 - Ins'!H15,'7 - Ins'!M15)/SUM('2 - G'!C15,'2 - G'!H15,'2 - G'!M15)</f>
        <v>0.98017291650820215</v>
      </c>
      <c r="AI15" s="40">
        <f>SUM('8 - Edu'!C15,'8 - Edu'!H15)/SUM('2 - G'!C15,'2 - G'!H15,'2 - G'!M15)</f>
        <v>0.97984331026089599</v>
      </c>
      <c r="AJ15" s="40">
        <f>SUM('9 - Lab'!C15,'9 - Lab'!H15)/SUM('2 - G'!C15,'2 - G'!H15,'2 - G'!M15)</f>
        <v>0.97723181460916309</v>
      </c>
      <c r="AL15" s="34">
        <f t="shared" si="10"/>
        <v>0.99513312338963644</v>
      </c>
      <c r="AM15" s="40">
        <f>SUM('4 - SoS'!D15,'4 - SoS'!I15,'4 - SoS'!N15)/SUM('2 - G'!D15,'2 - G'!I15,'2 - G'!N15)</f>
        <v>0.99055253363870599</v>
      </c>
      <c r="AN15" s="40">
        <f>SUM('5 - AG'!D15,'5 - AG'!I15)/SUM('2 - G'!D15,'2 - G'!I15,'2 - G'!N15)</f>
        <v>0.98997995991983967</v>
      </c>
      <c r="AO15" s="40">
        <f>SUM('6 - Agr'!D15,'6 - Agr'!I15)/SUM('2 - G'!D15,'2 - G'!I15,'2 - G'!N15)</f>
        <v>0.9848267964500429</v>
      </c>
      <c r="AP15" s="40">
        <f>SUM('7 - Ins'!D15,'7 - Ins'!I15,'7 - Ins'!N15)/SUM('2 - G'!D15,'2 - G'!I15,'2 - G'!N15)</f>
        <v>0.98854852562267392</v>
      </c>
      <c r="AQ15" s="40">
        <f>SUM('8 - Edu'!D15,'8 - Edu'!I15)/SUM('2 - G'!D15,'2 - G'!I15,'2 - G'!N15)</f>
        <v>0.97995991983967934</v>
      </c>
      <c r="AR15" s="40">
        <f>SUM('9 - Lab'!D15,'9 - Lab'!I15)/SUM('2 - G'!D15,'2 - G'!I15,'2 - G'!N15)</f>
        <v>0.97795591182364727</v>
      </c>
      <c r="AT15" s="34">
        <f t="shared" si="2"/>
        <v>0.97083949400361425</v>
      </c>
      <c r="AU15" s="40">
        <f>SUM('4 - SoS'!E15,'4 - SoS'!J15,'4 - SoS'!O15)/SUM('2 - G'!E15,'2 - G'!J15,'2 - G'!O15)</f>
        <v>0.98648759651716778</v>
      </c>
      <c r="AV15" s="40">
        <f>SUM('5 - AG'!E15,'5 - AG'!J15)/SUM('2 - G'!E15,'2 - G'!J15,'2 - G'!O15)</f>
        <v>0.98279119434861184</v>
      </c>
      <c r="AW15" s="40">
        <f>SUM('6 - Agr'!E15,'6 - Agr'!J15)/SUM('2 - G'!E15,'2 - G'!J15,'2 - G'!O15)</f>
        <v>0.97987514374897322</v>
      </c>
      <c r="AX15" s="40">
        <f>SUM('7 - Ins'!E15,'7 - Ins'!J15,'7 - Ins'!O15)/SUM('2 - G'!E15,'2 - G'!J15,'2 - G'!O15)</f>
        <v>0.98546081813701336</v>
      </c>
      <c r="AY15" s="40">
        <f>SUM('8 - Edu'!E15,'8 - Edu'!J15)/SUM('2 - G'!E15,'2 - G'!J15,'2 - G'!O15)</f>
        <v>0.9828733366190241</v>
      </c>
      <c r="AZ15" s="40">
        <f>SUM('9 - Lab'!E15,'9 - Lab'!J15)/SUM('2 - G'!E15,'2 - G'!J15,'2 - G'!O15)</f>
        <v>0.98213405618531291</v>
      </c>
      <c r="BB15" s="40">
        <f t="shared" si="11"/>
        <v>0.25497730172388217</v>
      </c>
      <c r="BC15" s="40">
        <f>G15/'2 - G'!G15</f>
        <v>0.98369807046640512</v>
      </c>
      <c r="BD15" s="40">
        <f>L15/'2 - G'!L15</f>
        <v>0.95426776051666962</v>
      </c>
      <c r="BF15" s="30">
        <f t="shared" si="3"/>
        <v>0.23754100095228017</v>
      </c>
      <c r="BG15" s="30">
        <f t="shared" si="4"/>
        <v>0.40362485615650173</v>
      </c>
      <c r="BH15" s="30">
        <f t="shared" si="5"/>
        <v>0.25327861917251882</v>
      </c>
      <c r="BI15" s="30">
        <f t="shared" si="6"/>
        <v>0.26050420168067229</v>
      </c>
      <c r="BJ15" s="30">
        <f t="shared" si="7"/>
        <v>0.25217952857604131</v>
      </c>
      <c r="BL15" s="31">
        <f>SUM('2 - G'!C15,'2 - G'!E15,'2 - G'!H15,'2 - G'!J15,'2 - G'!M15,'2 - G'!O15)</f>
        <v>63789</v>
      </c>
      <c r="BM15" s="41">
        <f t="shared" si="8"/>
        <v>0.99513312338963644</v>
      </c>
      <c r="BN15" s="42">
        <f t="shared" si="12"/>
        <v>63478.546807901519</v>
      </c>
      <c r="BO15" s="42">
        <f t="shared" si="13"/>
        <v>2036.5468079015191</v>
      </c>
      <c r="BQ15" s="40">
        <v>6.7673032583634232E-2</v>
      </c>
      <c r="BR15" s="40">
        <f>SUM(C15,E15,F15,H15,J15,K15)/SUM('2 - G'!C15,'2 - G'!E15,'2 - G'!F15,'2 - G'!H15,'2 - G'!J15,'2 - G'!K15,'2 - G'!M15,'2 - G'!P14)</f>
        <v>0.96561730428371995</v>
      </c>
      <c r="BS15" s="40">
        <f>SUM('4 - SoS'!C15,'4 - SoS'!E15,'4 - SoS'!F15,'4 - SoS'!H15,'4 - SoS'!J15,'4 - SoS'!K15,'4 - SoS'!M15,'4 - SoS'!O15,'4 - SoS'!P15)/SUM('2 - G'!C15,'2 - G'!E15,'2 - G'!F15,'2 - G'!H15,'2 - G'!J15,'2 - G'!K15,'2 - G'!M15,'2 - G'!P14)</f>
        <v>0.98823584772481299</v>
      </c>
      <c r="BT15" s="40">
        <f>SUM('5 - AG'!C15,'5 - AG'!E15,'5 - AG'!F15,'5 - AG'!H15,'5 - AG'!J15,'5 - AG'!K15)/SUM('2 - G'!C15,'2 - G'!E15,'2 - G'!F15,'2 - G'!H15,'2 - G'!J15,'2 - G'!K15,'2 - G'!M15,'2 - G'!P14)</f>
        <v>0.98327921823286746</v>
      </c>
    </row>
    <row r="16" spans="1:72" ht="14.55" customHeight="1" x14ac:dyDescent="0.3">
      <c r="A16" t="s">
        <v>552</v>
      </c>
      <c r="B16" s="21">
        <v>112540</v>
      </c>
      <c r="C16" s="21">
        <v>13437</v>
      </c>
      <c r="D16" s="21">
        <v>1190</v>
      </c>
      <c r="E16" s="21">
        <v>9021</v>
      </c>
      <c r="F16" s="21">
        <v>24</v>
      </c>
      <c r="G16" s="21">
        <v>23672</v>
      </c>
      <c r="H16" s="21">
        <v>15547</v>
      </c>
      <c r="I16" s="21">
        <v>3181</v>
      </c>
      <c r="J16" s="21">
        <v>16671</v>
      </c>
      <c r="K16" s="21">
        <v>107</v>
      </c>
      <c r="L16" s="21">
        <v>35506</v>
      </c>
      <c r="M16" s="21">
        <v>59178</v>
      </c>
      <c r="N16" s="21"/>
      <c r="O16" s="24">
        <f>'2 - G'!R16</f>
        <v>63272</v>
      </c>
      <c r="P16" s="30">
        <f>'2 - G'!S16</f>
        <v>0.60788342394740169</v>
      </c>
      <c r="Q16" s="35">
        <f t="shared" si="1"/>
        <v>0.93529523327854347</v>
      </c>
      <c r="R16" s="30">
        <f>'4 - SoS'!R16/'3 - LG'!O16</f>
        <v>0.98331015299026425</v>
      </c>
      <c r="S16" s="30">
        <f>'5 - AG'!M16/'3 - LG'!O16</f>
        <v>0.98030724491086108</v>
      </c>
      <c r="T16" s="30">
        <f>'6 - Agr'!M16/'3 - LG'!O16</f>
        <v>0.97412757617903656</v>
      </c>
      <c r="U16" s="30">
        <f>'7 - Ins'!R16/'3 - LG'!O16</f>
        <v>0.97871096219496778</v>
      </c>
      <c r="V16" s="30">
        <f>'8 - Edu'!M16/'3 - LG'!O16</f>
        <v>0.9814451890251612</v>
      </c>
      <c r="W16" s="30">
        <f>'9 - Lab'!M16/'3 - LG'!O16</f>
        <v>0.97945378682513595</v>
      </c>
      <c r="X16" s="21"/>
      <c r="Y16" s="30">
        <f>(C16+H16)/('2 - G'!C16+'2 - G'!H16+'2 - G'!M16)</f>
        <v>0.93439504819626684</v>
      </c>
      <c r="Z16" s="30">
        <f>(D16+I16)/('2 - G'!D16+'2 - G'!I16+'2 - G'!N16)</f>
        <v>0.98846675712347354</v>
      </c>
      <c r="AA16" s="30">
        <f>(E16+J16)/('2 - G'!E16+'2 - G'!J16+'2 - G'!O16)</f>
        <v>0.92750902527075807</v>
      </c>
      <c r="AB16" s="30">
        <f>(F16+K16)/('2 - G'!F16+'2 - G'!K16+'2 - G'!P16)</f>
        <v>1</v>
      </c>
      <c r="AD16" s="34">
        <f t="shared" si="9"/>
        <v>0.93439504819626684</v>
      </c>
      <c r="AE16" s="40">
        <f>SUM('4 - SoS'!C16,'4 - SoS'!H16,'4 - SoS'!M16)/SUM('2 - G'!C16,'2 - G'!H16,'2 - G'!M16)</f>
        <v>0.98368741738934207</v>
      </c>
      <c r="AF16" s="40">
        <f>SUM('5 - AG'!C16,'5 - AG'!H16)/SUM('2 - G'!C16,'2 - G'!H16,'2 - G'!M16)</f>
        <v>0.97904510138947098</v>
      </c>
      <c r="AG16" s="40">
        <f>SUM('6 - Agr'!C16,'6 - Agr'!H16)/SUM('2 - G'!C16,'2 - G'!H16,'2 - G'!M16)</f>
        <v>0.97075985686192334</v>
      </c>
      <c r="AH16" s="40">
        <f>SUM('7 - Ins'!C16,'7 - Ins'!H16,'7 - Ins'!M16)/SUM('2 - G'!C16,'2 - G'!H16,'2 - G'!M16)</f>
        <v>0.97630484541732487</v>
      </c>
      <c r="AI16" s="40">
        <f>SUM('8 - Edu'!C16,'8 - Edu'!H16)/SUM('2 - G'!C16,'2 - G'!H16,'2 - G'!M16)</f>
        <v>0.98001225055611074</v>
      </c>
      <c r="AJ16" s="40">
        <f>SUM('9 - Lab'!C16,'9 - Lab'!H16)/SUM('2 - G'!C16,'2 - G'!H16,'2 - G'!M16)</f>
        <v>0.97752990102840198</v>
      </c>
      <c r="AL16" s="34">
        <f t="shared" si="10"/>
        <v>0.98846675712347354</v>
      </c>
      <c r="AM16" s="40">
        <f>SUM('4 - SoS'!D16,'4 - SoS'!I16,'4 - SoS'!N16)/SUM('2 - G'!D16,'2 - G'!I16,'2 - G'!N16)</f>
        <v>0.98439620081411128</v>
      </c>
      <c r="AN16" s="40">
        <f>SUM('5 - AG'!D16,'5 - AG'!I16)/SUM('2 - G'!D16,'2 - G'!I16,'2 - G'!N16)</f>
        <v>0.98801447308909995</v>
      </c>
      <c r="AO16" s="40">
        <f>SUM('6 - Agr'!D16,'6 - Agr'!I16)/SUM('2 - G'!D16,'2 - G'!I16,'2 - G'!N16)</f>
        <v>0.98417005879692443</v>
      </c>
      <c r="AP16" s="40">
        <f>SUM('7 - Ins'!D16,'7 - Ins'!I16,'7 - Ins'!N16)/SUM('2 - G'!D16,'2 - G'!I16,'2 - G'!N16)</f>
        <v>0.98733604703753952</v>
      </c>
      <c r="AQ16" s="40">
        <f>SUM('8 - Edu'!D16,'8 - Edu'!I16)/SUM('2 - G'!D16,'2 - G'!I16,'2 - G'!N16)</f>
        <v>0.98281320669380368</v>
      </c>
      <c r="AR16" s="40">
        <f>SUM('9 - Lab'!D16,'9 - Lab'!I16)/SUM('2 - G'!D16,'2 - G'!I16,'2 - G'!N16)</f>
        <v>0.9807779285391226</v>
      </c>
      <c r="AT16" s="34">
        <f t="shared" si="2"/>
        <v>0.92750902527075807</v>
      </c>
      <c r="AU16" s="40">
        <f>SUM('4 - SoS'!E16,'4 - SoS'!J16,'4 - SoS'!O16)/SUM('2 - G'!E16,'2 - G'!J16,'2 - G'!O16)</f>
        <v>0.98281588447653434</v>
      </c>
      <c r="AV16" s="40">
        <f>SUM('5 - AG'!E16,'5 - AG'!J16)/SUM('2 - G'!E16,'2 - G'!J16,'2 - G'!O16)</f>
        <v>0.98050541516245482</v>
      </c>
      <c r="AW16" s="40">
        <f>SUM('6 - Agr'!E16,'6 - Agr'!J16)/SUM('2 - G'!E16,'2 - G'!J16,'2 - G'!O16)</f>
        <v>0.97635379061371841</v>
      </c>
      <c r="AX16" s="40">
        <f>SUM('7 - Ins'!E16,'7 - Ins'!J16,'7 - Ins'!O16)/SUM('2 - G'!E16,'2 - G'!J16,'2 - G'!O16)</f>
        <v>0.98014440433213001</v>
      </c>
      <c r="AY16" s="40">
        <f>SUM('8 - Edu'!E16,'8 - Edu'!J16)/SUM('2 - G'!E16,'2 - G'!J16,'2 - G'!O16)</f>
        <v>0.9828880866425993</v>
      </c>
      <c r="AZ16" s="40">
        <f>SUM('9 - Lab'!E16,'9 - Lab'!J16)/SUM('2 - G'!E16,'2 - G'!J16,'2 - G'!O16)</f>
        <v>0.9815162454873646</v>
      </c>
      <c r="BB16" s="40">
        <f t="shared" si="11"/>
        <v>0.60788342394740169</v>
      </c>
      <c r="BC16" s="40">
        <f>G16/'2 - G'!G16</f>
        <v>0.97223591260062425</v>
      </c>
      <c r="BD16" s="40">
        <f>L16/'2 - G'!L16</f>
        <v>0.92314492226093292</v>
      </c>
      <c r="BF16" s="30">
        <f t="shared" si="3"/>
        <v>0.53639939276842397</v>
      </c>
      <c r="BG16" s="30">
        <f t="shared" si="4"/>
        <v>0.72775108670784716</v>
      </c>
      <c r="BH16" s="30">
        <f t="shared" si="5"/>
        <v>0.64887902849135914</v>
      </c>
      <c r="BI16" s="30">
        <f t="shared" si="6"/>
        <v>0.81679389312977102</v>
      </c>
      <c r="BJ16" s="30">
        <f t="shared" si="7"/>
        <v>0.59998648146270572</v>
      </c>
      <c r="BL16" s="31">
        <f>SUM('2 - G'!C16,'2 - G'!E16,'2 - G'!H16,'2 - G'!J16,'2 - G'!M16,'2 - G'!O16)</f>
        <v>58719</v>
      </c>
      <c r="BM16" s="41">
        <f t="shared" si="8"/>
        <v>0.98846675712347354</v>
      </c>
      <c r="BN16" s="42">
        <f t="shared" si="12"/>
        <v>58041.779511533241</v>
      </c>
      <c r="BO16" s="42">
        <f t="shared" si="13"/>
        <v>3365.779511533241</v>
      </c>
      <c r="BQ16" s="40">
        <v>0.46683395921805354</v>
      </c>
      <c r="BR16" s="40">
        <f>SUM(C16,E16,F16,H16,J16,K16)/SUM('2 - G'!C16,'2 - G'!E16,'2 - G'!F16,'2 - G'!H16,'2 - G'!J16,'2 - G'!K16,'2 - G'!M16,'2 - G'!P15)</f>
        <v>0.93294862628944952</v>
      </c>
      <c r="BS16" s="40">
        <f>SUM('4 - SoS'!C16,'4 - SoS'!E16,'4 - SoS'!F16,'4 - SoS'!H16,'4 - SoS'!J16,'4 - SoS'!K16,'4 - SoS'!M16,'4 - SoS'!O16,'4 - SoS'!P16)/SUM('2 - G'!C16,'2 - G'!E16,'2 - G'!F16,'2 - G'!H16,'2 - G'!J16,'2 - G'!K16,'2 - G'!M16,'2 - G'!P15)</f>
        <v>0.98496918939161815</v>
      </c>
      <c r="BT16" s="40">
        <f>SUM('5 - AG'!C16,'5 - AG'!E16,'5 - AG'!F16,'5 - AG'!H16,'5 - AG'!J16,'5 - AG'!K16)/SUM('2 - G'!C16,'2 - G'!E16,'2 - G'!F16,'2 - G'!H16,'2 - G'!J16,'2 - G'!K16,'2 - G'!M16,'2 - G'!P15)</f>
        <v>0.98146256766418138</v>
      </c>
    </row>
    <row r="17" spans="1:72" ht="14.55" customHeight="1" x14ac:dyDescent="0.3">
      <c r="A17" t="s">
        <v>435</v>
      </c>
      <c r="B17" s="21">
        <v>99934</v>
      </c>
      <c r="C17" s="21">
        <v>13543</v>
      </c>
      <c r="D17" s="21">
        <v>1215</v>
      </c>
      <c r="E17" s="21">
        <v>7828</v>
      </c>
      <c r="F17" s="21">
        <v>47</v>
      </c>
      <c r="G17" s="21">
        <v>22633</v>
      </c>
      <c r="H17" s="21">
        <v>14738</v>
      </c>
      <c r="I17" s="21">
        <v>3211</v>
      </c>
      <c r="J17" s="21">
        <v>16876</v>
      </c>
      <c r="K17" s="21">
        <v>181</v>
      </c>
      <c r="L17" s="21">
        <v>35006</v>
      </c>
      <c r="M17" s="21">
        <v>57639</v>
      </c>
      <c r="N17" s="21"/>
      <c r="O17" s="24">
        <f>'2 - G'!R17</f>
        <v>60692</v>
      </c>
      <c r="P17" s="30">
        <f>'2 - G'!S17</f>
        <v>0.61072299479338299</v>
      </c>
      <c r="Q17" s="35">
        <f t="shared" si="1"/>
        <v>0.94969682989520865</v>
      </c>
      <c r="R17" s="30">
        <f>'4 - SoS'!R17/'3 - LG'!O17</f>
        <v>0.98515455084689907</v>
      </c>
      <c r="S17" s="30">
        <f>'5 - AG'!M17/'3 - LG'!O17</f>
        <v>0.97861332630330189</v>
      </c>
      <c r="T17" s="30">
        <f>'6 - Agr'!M17/'3 - LG'!O17</f>
        <v>0.97413168127595073</v>
      </c>
      <c r="U17" s="30">
        <f>'7 - Ins'!R17/'3 - LG'!O17</f>
        <v>0.97988202728530938</v>
      </c>
      <c r="V17" s="30">
        <f>'8 - Edu'!M17/'3 - LG'!O17</f>
        <v>0.97905819547881101</v>
      </c>
      <c r="W17" s="30">
        <f>'9 - Lab'!M17/'3 - LG'!O17</f>
        <v>0.97594411125024716</v>
      </c>
      <c r="X17" s="21"/>
      <c r="Y17" s="30">
        <f>(C17+H17)/('2 - G'!C17+'2 - G'!H17+'2 - G'!M17)</f>
        <v>0.94851757445666751</v>
      </c>
      <c r="Z17" s="30">
        <f>(D17+I17)/('2 - G'!D17+'2 - G'!I17+'2 - G'!N17)</f>
        <v>0.99215422550997534</v>
      </c>
      <c r="AA17" s="30">
        <f>(E17+J17)/('2 - G'!E17+'2 - G'!J17+'2 - G'!O17)</f>
        <v>0.94351296642859872</v>
      </c>
      <c r="AB17" s="30">
        <f>(F17+K17)/('2 - G'!F17+'2 - G'!K17+'2 - G'!P17)</f>
        <v>0.98275862068965514</v>
      </c>
      <c r="AD17" s="34">
        <f t="shared" si="9"/>
        <v>0.94851757445666751</v>
      </c>
      <c r="AE17" s="40">
        <f>SUM('4 - SoS'!C17,'4 - SoS'!H17,'4 - SoS'!M17)/SUM('2 - G'!C17,'2 - G'!H17,'2 - G'!M17)</f>
        <v>0.98520928360611748</v>
      </c>
      <c r="AF17" s="40">
        <f>SUM('5 - AG'!C17,'5 - AG'!H17)/SUM('2 - G'!C17,'2 - G'!H17,'2 - G'!M17)</f>
        <v>0.97756238261336192</v>
      </c>
      <c r="AG17" s="40">
        <f>SUM('6 - Agr'!C17,'6 - Agr'!H17)/SUM('2 - G'!C17,'2 - G'!H17,'2 - G'!M17)</f>
        <v>0.97350415884089081</v>
      </c>
      <c r="AH17" s="40">
        <f>SUM('7 - Ins'!C17,'7 - Ins'!H17,'7 - Ins'!M17)/SUM('2 - G'!C17,'2 - G'!H17,'2 - G'!M17)</f>
        <v>0.97900456130936409</v>
      </c>
      <c r="AI17" s="40">
        <f>SUM('8 - Edu'!C17,'8 - Edu'!H17)/SUM('2 - G'!C17,'2 - G'!H17,'2 - G'!M17)</f>
        <v>0.97759592165280385</v>
      </c>
      <c r="AJ17" s="40">
        <f>SUM('9 - Lab'!C17,'9 - Lab'!H17)/SUM('2 - G'!C17,'2 - G'!H17,'2 - G'!M17)</f>
        <v>0.97444325194526427</v>
      </c>
      <c r="AL17" s="34">
        <f t="shared" si="10"/>
        <v>0.99215422550997534</v>
      </c>
      <c r="AM17" s="40">
        <f>SUM('4 - SoS'!D17,'4 - SoS'!I17,'4 - SoS'!N17)/SUM('2 - G'!D17,'2 - G'!I17,'2 - G'!N17)</f>
        <v>0.9930508854516924</v>
      </c>
      <c r="AN17" s="40">
        <f>SUM('5 - AG'!D17,'5 - AG'!I17)/SUM('2 - G'!D17,'2 - G'!I17,'2 - G'!N17)</f>
        <v>0.98946424568482405</v>
      </c>
      <c r="AO17" s="40">
        <f>SUM('6 - Agr'!D17,'6 - Agr'!I17)/SUM('2 - G'!D17,'2 - G'!I17,'2 - G'!N17)</f>
        <v>0.98229096615108724</v>
      </c>
      <c r="AP17" s="40">
        <f>SUM('7 - Ins'!D17,'7 - Ins'!I17,'7 - Ins'!N17)/SUM('2 - G'!D17,'2 - G'!I17,'2 - G'!N17)</f>
        <v>0.98901591571396552</v>
      </c>
      <c r="AQ17" s="40">
        <f>SUM('8 - Edu'!D17,'8 - Edu'!I17)/SUM('2 - G'!D17,'2 - G'!I17,'2 - G'!N17)</f>
        <v>0.98610177090338491</v>
      </c>
      <c r="AR17" s="40">
        <f>SUM('9 - Lab'!D17,'9 - Lab'!I17)/SUM('2 - G'!D17,'2 - G'!I17,'2 - G'!N17)</f>
        <v>0.9775835014570724</v>
      </c>
      <c r="AT17" s="34">
        <f t="shared" si="2"/>
        <v>0.94351296642859872</v>
      </c>
      <c r="AU17" s="40">
        <f>SUM('4 - SoS'!E17,'4 - SoS'!J17,'4 - SoS'!O17)/SUM('2 - G'!E17,'2 - G'!J17,'2 - G'!O17)</f>
        <v>0.98376809380132146</v>
      </c>
      <c r="AV17" s="40">
        <f>SUM('5 - AG'!E17,'5 - AG'!J17)/SUM('2 - G'!E17,'2 - G'!J17,'2 - G'!O17)</f>
        <v>0.97792460756979716</v>
      </c>
      <c r="AW17" s="40">
        <f>SUM('6 - Agr'!E17,'6 - Agr'!J17)/SUM('2 - G'!E17,'2 - G'!J17,'2 - G'!O17)</f>
        <v>0.9734942519955696</v>
      </c>
      <c r="AX17" s="40">
        <f>SUM('7 - Ins'!E17,'7 - Ins'!J17,'7 - Ins'!O17)/SUM('2 - G'!E17,'2 - G'!J17,'2 - G'!O17)</f>
        <v>0.97922316006569143</v>
      </c>
      <c r="AY17" s="40">
        <f>SUM('8 - Edu'!E17,'8 - Edu'!J17)/SUM('2 - G'!E17,'2 - G'!J17,'2 - G'!O17)</f>
        <v>0.97949050910896385</v>
      </c>
      <c r="AZ17" s="40">
        <f>SUM('9 - Lab'!E17,'9 - Lab'!J17)/SUM('2 - G'!E17,'2 - G'!J17,'2 - G'!O17)</f>
        <v>0.97735171676278498</v>
      </c>
      <c r="BB17" s="40">
        <f t="shared" si="11"/>
        <v>0.61072299479338299</v>
      </c>
      <c r="BC17" s="40">
        <f>G17/'2 - G'!G17</f>
        <v>0.97451022604951565</v>
      </c>
      <c r="BD17" s="40">
        <f>L17/'2 - G'!L17</f>
        <v>0.94442346085361251</v>
      </c>
      <c r="BF17" s="30">
        <f t="shared" si="3"/>
        <v>0.52112725858350128</v>
      </c>
      <c r="BG17" s="30">
        <f t="shared" si="4"/>
        <v>0.7254857659286037</v>
      </c>
      <c r="BH17" s="30">
        <f t="shared" si="5"/>
        <v>0.6831282383419689</v>
      </c>
      <c r="BI17" s="30">
        <f t="shared" si="6"/>
        <v>0.79385964912280704</v>
      </c>
      <c r="BJ17" s="30">
        <f t="shared" si="7"/>
        <v>0.60733184128801676</v>
      </c>
      <c r="BL17" s="31">
        <f>SUM('2 - G'!C17,'2 - G'!E17,'2 - G'!H17,'2 - G'!J17,'2 - G'!M17,'2 - G'!O17)</f>
        <v>55999</v>
      </c>
      <c r="BM17" s="41">
        <f t="shared" si="8"/>
        <v>0.99215422550997534</v>
      </c>
      <c r="BN17" s="42">
        <f t="shared" si="12"/>
        <v>55559.644474333109</v>
      </c>
      <c r="BO17" s="42">
        <f t="shared" si="13"/>
        <v>2574.6444743331085</v>
      </c>
      <c r="BQ17" s="40">
        <v>0.51403561424569832</v>
      </c>
      <c r="BR17" s="40">
        <f>SUM(C17,E17,F17,H17,J17,K17)/SUM('2 - G'!C17,'2 - G'!E17,'2 - G'!F17,'2 - G'!H17,'2 - G'!J17,'2 - G'!K17,'2 - G'!M17,'2 - G'!P16)</f>
        <v>0.94803135578122222</v>
      </c>
      <c r="BS17" s="40">
        <f>SUM('4 - SoS'!C17,'4 - SoS'!E17,'4 - SoS'!F17,'4 - SoS'!H17,'4 - SoS'!J17,'4 - SoS'!K17,'4 - SoS'!M17,'4 - SoS'!O17,'4 - SoS'!P17)/SUM('2 - G'!C17,'2 - G'!E17,'2 - G'!F17,'2 - G'!H17,'2 - G'!J17,'2 - G'!K17,'2 - G'!M17,'2 - G'!P16)</f>
        <v>0.98629966150008908</v>
      </c>
      <c r="BT17" s="40">
        <f>SUM('5 - AG'!C17,'5 - AG'!E17,'5 - AG'!F17,'5 - AG'!H17,'5 - AG'!J17,'5 - AG'!K17)/SUM('2 - G'!C17,'2 - G'!E17,'2 - G'!F17,'2 - G'!H17,'2 - G'!J17,'2 - G'!K17,'2 - G'!M17,'2 - G'!P16)</f>
        <v>0.97951184749688225</v>
      </c>
    </row>
    <row r="18" spans="1:72" ht="14.55" customHeight="1" x14ac:dyDescent="0.3">
      <c r="A18" t="s">
        <v>556</v>
      </c>
      <c r="B18" s="21">
        <v>98948</v>
      </c>
      <c r="C18" s="21">
        <v>16299</v>
      </c>
      <c r="D18" s="21">
        <v>1878</v>
      </c>
      <c r="E18" s="21">
        <v>21799</v>
      </c>
      <c r="F18" s="21">
        <v>37</v>
      </c>
      <c r="G18" s="21">
        <v>40013</v>
      </c>
      <c r="H18" s="21">
        <v>7777</v>
      </c>
      <c r="I18" s="21">
        <v>1403</v>
      </c>
      <c r="J18" s="21">
        <v>10034</v>
      </c>
      <c r="K18" s="21">
        <v>44</v>
      </c>
      <c r="L18" s="21">
        <v>19258</v>
      </c>
      <c r="M18" s="21">
        <v>59271</v>
      </c>
      <c r="N18" s="21"/>
      <c r="O18" s="24">
        <f>'2 - G'!R18</f>
        <v>61305</v>
      </c>
      <c r="P18" s="30">
        <f>'2 - G'!S18</f>
        <v>0.32556887692684122</v>
      </c>
      <c r="Q18" s="35">
        <f t="shared" si="1"/>
        <v>0.96682162955713236</v>
      </c>
      <c r="R18" s="30">
        <f>'4 - SoS'!R18/'3 - LG'!O18</f>
        <v>0.98812494902536496</v>
      </c>
      <c r="S18" s="30">
        <f>'5 - AG'!M18/'3 - LG'!O18</f>
        <v>0.98427534458853272</v>
      </c>
      <c r="T18" s="30">
        <f>'6 - Agr'!M18/'3 - LG'!O18</f>
        <v>0.98000163118832073</v>
      </c>
      <c r="U18" s="30">
        <f>'7 - Ins'!R18/'3 - LG'!O18</f>
        <v>0.98595546855884508</v>
      </c>
      <c r="V18" s="30">
        <f>'8 - Edu'!M18/'3 - LG'!O18</f>
        <v>0.98430796835494661</v>
      </c>
      <c r="W18" s="30">
        <f>'9 - Lab'!M18/'3 - LG'!O18</f>
        <v>0.98148601256015011</v>
      </c>
      <c r="X18" s="21"/>
      <c r="Y18" s="30">
        <f>(C18+H18)/('2 - G'!C18+'2 - G'!H18+'2 - G'!M18)</f>
        <v>0.96023611055717306</v>
      </c>
      <c r="Z18" s="30">
        <f>(D18+I18)/('2 - G'!D18+'2 - G'!I18+'2 - G'!N18)</f>
        <v>0.99213788932567282</v>
      </c>
      <c r="AA18" s="30">
        <f>(E18+J18)/('2 - G'!E18+'2 - G'!J18+'2 - G'!O18)</f>
        <v>0.96927714511905483</v>
      </c>
      <c r="AB18" s="30">
        <f>(F18+K18)/('2 - G'!F18+'2 - G'!K18+'2 - G'!P18)</f>
        <v>0.97590361445783136</v>
      </c>
      <c r="AD18" s="34">
        <f t="shared" si="9"/>
        <v>0.96023611055717306</v>
      </c>
      <c r="AE18" s="40">
        <f>SUM('4 - SoS'!C18,'4 - SoS'!H18,'4 - SoS'!M18)/SUM('2 - G'!C18,'2 - G'!H18,'2 - G'!M18)</f>
        <v>0.98847365692178835</v>
      </c>
      <c r="AF18" s="40">
        <f>SUM('5 - AG'!C18,'5 - AG'!H18)/SUM('2 - G'!C18,'2 - G'!H18,'2 - G'!M18)</f>
        <v>0.98332868025365927</v>
      </c>
      <c r="AG18" s="40">
        <f>SUM('6 - Agr'!C18,'6 - Agr'!H18)/SUM('2 - G'!C18,'2 - G'!H18,'2 - G'!M18)</f>
        <v>0.97686754676345078</v>
      </c>
      <c r="AH18" s="40">
        <f>SUM('7 - Ins'!C18,'7 - Ins'!H18,'7 - Ins'!M18)/SUM('2 - G'!C18,'2 - G'!H18,'2 - G'!M18)</f>
        <v>0.9846448370757388</v>
      </c>
      <c r="AI18" s="40">
        <f>SUM('8 - Edu'!C18,'8 - Edu'!H18)/SUM('2 - G'!C18,'2 - G'!H18,'2 - G'!M18)</f>
        <v>0.98237147529214697</v>
      </c>
      <c r="AJ18" s="40">
        <f>SUM('9 - Lab'!C18,'9 - Lab'!H18)/SUM('2 - G'!C18,'2 - G'!H18,'2 - G'!M18)</f>
        <v>0.97977904518805092</v>
      </c>
      <c r="AL18" s="34">
        <f t="shared" si="10"/>
        <v>0.99213788932567282</v>
      </c>
      <c r="AM18" s="40">
        <f>SUM('4 - SoS'!D18,'4 - SoS'!I18,'4 - SoS'!N18)/SUM('2 - G'!D18,'2 - G'!I18,'2 - G'!N18)</f>
        <v>0.98760205624433017</v>
      </c>
      <c r="AN18" s="40">
        <f>SUM('5 - AG'!D18,'5 - AG'!I18)/SUM('2 - G'!D18,'2 - G'!I18,'2 - G'!N18)</f>
        <v>0.98578772301179318</v>
      </c>
      <c r="AO18" s="40">
        <f>SUM('6 - Agr'!D18,'6 - Agr'!I18)/SUM('2 - G'!D18,'2 - G'!I18,'2 - G'!N18)</f>
        <v>0.98125188993045054</v>
      </c>
      <c r="AP18" s="40">
        <f>SUM('7 - Ins'!D18,'7 - Ins'!I18,'7 - Ins'!N18)/SUM('2 - G'!D18,'2 - G'!I18,'2 - G'!N18)</f>
        <v>0.98548533413970363</v>
      </c>
      <c r="AQ18" s="40">
        <f>SUM('8 - Edu'!D18,'8 - Edu'!I18)/SUM('2 - G'!D18,'2 - G'!I18,'2 - G'!N18)</f>
        <v>0.98246144541880864</v>
      </c>
      <c r="AR18" s="40">
        <f>SUM('9 - Lab'!D18,'9 - Lab'!I18)/SUM('2 - G'!D18,'2 - G'!I18,'2 - G'!N18)</f>
        <v>0.977925612337466</v>
      </c>
      <c r="AT18" s="34">
        <f t="shared" si="2"/>
        <v>0.96927714511905483</v>
      </c>
      <c r="AU18" s="40">
        <f>SUM('4 - SoS'!E18,'4 - SoS'!J18,'4 - SoS'!O18)/SUM('2 - G'!E18,'2 - G'!J18,'2 - G'!O18)</f>
        <v>0.98794226904573412</v>
      </c>
      <c r="AV18" s="40">
        <f>SUM('5 - AG'!E18,'5 - AG'!J18)/SUM('2 - G'!E18,'2 - G'!J18,'2 - G'!O18)</f>
        <v>0.98486693867608555</v>
      </c>
      <c r="AW18" s="40">
        <f>SUM('6 - Agr'!E18,'6 - Agr'!J18)/SUM('2 - G'!E18,'2 - G'!J18,'2 - G'!O18)</f>
        <v>0.98227878935509405</v>
      </c>
      <c r="AX18" s="40">
        <f>SUM('7 - Ins'!E18,'7 - Ins'!J18,'7 - Ins'!O18)/SUM('2 - G'!E18,'2 - G'!J18,'2 - G'!O18)</f>
        <v>0.98699835576396078</v>
      </c>
      <c r="AY18" s="40">
        <f>SUM('8 - Edu'!E18,'8 - Edu'!J18)/SUM('2 - G'!E18,'2 - G'!J18,'2 - G'!O18)</f>
        <v>0.98602399366664639</v>
      </c>
      <c r="AZ18" s="40">
        <f>SUM('9 - Lab'!E18,'9 - Lab'!J18)/SUM('2 - G'!E18,'2 - G'!J18,'2 - G'!O18)</f>
        <v>0.98319225382132636</v>
      </c>
      <c r="BB18" s="40">
        <f t="shared" si="11"/>
        <v>0.32556887692684122</v>
      </c>
      <c r="BC18" s="40">
        <f>G18/'2 - G'!G18</f>
        <v>0.98109552765790509</v>
      </c>
      <c r="BD18" s="40">
        <f>L18/'2 - G'!L18</f>
        <v>0.96487799989979461</v>
      </c>
      <c r="BF18" s="30">
        <f t="shared" si="3"/>
        <v>0.32301877388270478</v>
      </c>
      <c r="BG18" s="30">
        <f t="shared" si="4"/>
        <v>0.42761353245961597</v>
      </c>
      <c r="BH18" s="30">
        <f t="shared" si="5"/>
        <v>0.31520748908365531</v>
      </c>
      <c r="BI18" s="30">
        <f t="shared" si="6"/>
        <v>0.54320987654320985</v>
      </c>
      <c r="BJ18" s="30">
        <f t="shared" si="7"/>
        <v>0.32491437633918779</v>
      </c>
      <c r="BL18" s="31">
        <f>SUM('2 - G'!C18,'2 - G'!E18,'2 - G'!H18,'2 - G'!J18,'2 - G'!M18,'2 - G'!O18)</f>
        <v>57915</v>
      </c>
      <c r="BM18" s="41">
        <f t="shared" si="8"/>
        <v>0.99213788932567282</v>
      </c>
      <c r="BN18" s="42">
        <f t="shared" si="12"/>
        <v>57459.665860296343</v>
      </c>
      <c r="BO18" s="42">
        <f t="shared" si="13"/>
        <v>1550.6658602963435</v>
      </c>
      <c r="BQ18" s="40">
        <v>0.17848232953225529</v>
      </c>
      <c r="BR18" s="40">
        <f>SUM(C18,E18,F18,H18,J18,K18)/SUM('2 - G'!C18,'2 - G'!E18,'2 - G'!F18,'2 - G'!H18,'2 - G'!J18,'2 - G'!K18,'2 - G'!M18,'2 - G'!P17)</f>
        <v>0.96863484594225213</v>
      </c>
      <c r="BS18" s="40">
        <f>SUM('4 - SoS'!C18,'4 - SoS'!E18,'4 - SoS'!F18,'4 - SoS'!H18,'4 - SoS'!J18,'4 - SoS'!K18,'4 - SoS'!M18,'4 - SoS'!O18,'4 - SoS'!P18)/SUM('2 - G'!C18,'2 - G'!E18,'2 - G'!F18,'2 - G'!H18,'2 - G'!J18,'2 - G'!K18,'2 - G'!M18,'2 - G'!P17)</f>
        <v>0.99148833105548151</v>
      </c>
      <c r="BT18" s="40">
        <f>SUM('5 - AG'!C18,'5 - AG'!E18,'5 - AG'!F18,'5 - AG'!H18,'5 - AG'!J18,'5 - AG'!K18)/SUM('2 - G'!C18,'2 - G'!E18,'2 - G'!F18,'2 - G'!H18,'2 - G'!J18,'2 - G'!K18,'2 - G'!M18,'2 - G'!P17)</f>
        <v>0.98750929882532046</v>
      </c>
    </row>
    <row r="19" spans="1:72" ht="14.55" customHeight="1" x14ac:dyDescent="0.3">
      <c r="A19" t="s">
        <v>465</v>
      </c>
      <c r="B19" s="21">
        <v>95779</v>
      </c>
      <c r="C19" s="21">
        <v>19488</v>
      </c>
      <c r="D19" s="21">
        <v>1341</v>
      </c>
      <c r="E19" s="21">
        <v>19544</v>
      </c>
      <c r="F19" s="21">
        <v>27</v>
      </c>
      <c r="G19" s="21">
        <v>40400</v>
      </c>
      <c r="H19" s="21">
        <v>8531</v>
      </c>
      <c r="I19" s="21">
        <v>1568</v>
      </c>
      <c r="J19" s="21">
        <v>9164</v>
      </c>
      <c r="K19" s="21">
        <v>16</v>
      </c>
      <c r="L19" s="21">
        <v>19279</v>
      </c>
      <c r="M19" s="21">
        <v>59679</v>
      </c>
      <c r="N19" s="21"/>
      <c r="O19" s="24">
        <f>'2 - G'!R19</f>
        <v>61634</v>
      </c>
      <c r="P19" s="30">
        <f>'2 - G'!S19</f>
        <v>0.32486939027160333</v>
      </c>
      <c r="Q19" s="35">
        <f t="shared" si="1"/>
        <v>0.96828049453223874</v>
      </c>
      <c r="R19" s="30">
        <f>'4 - SoS'!R19/'3 - LG'!O19</f>
        <v>0.99183892007658114</v>
      </c>
      <c r="S19" s="30">
        <f>'5 - AG'!M19/'3 - LG'!O19</f>
        <v>0.98624136028815268</v>
      </c>
      <c r="T19" s="30">
        <f>'6 - Agr'!M19/'3 - LG'!O19</f>
        <v>0.98075737417659081</v>
      </c>
      <c r="U19" s="30">
        <f>'7 - Ins'!R19/'3 - LG'!O19</f>
        <v>0.98604666255638118</v>
      </c>
      <c r="V19" s="30">
        <f>'8 - Edu'!M19/'3 - LG'!O19</f>
        <v>0.98606288736736214</v>
      </c>
      <c r="W19" s="30">
        <f>'9 - Lab'!M19/'3 - LG'!O19</f>
        <v>0.98281792517117172</v>
      </c>
      <c r="X19" s="21"/>
      <c r="Y19" s="30">
        <f>(C19+H19)/('2 - G'!C19+'2 - G'!H19+'2 - G'!M19)</f>
        <v>0.96720632400151885</v>
      </c>
      <c r="Z19" s="30">
        <f>(D19+I19)/('2 - G'!D19+'2 - G'!I19+'2 - G'!N19)</f>
        <v>0.99080381471389645</v>
      </c>
      <c r="AA19" s="30">
        <f>(E19+J19)/('2 - G'!E19+'2 - G'!J19+'2 - G'!O19)</f>
        <v>0.96705517752475911</v>
      </c>
      <c r="AB19" s="30">
        <f>(F19+K19)/('2 - G'!F19+'2 - G'!K19+'2 - G'!P19)</f>
        <v>1</v>
      </c>
      <c r="AD19" s="34">
        <f t="shared" si="9"/>
        <v>0.96720632400151885</v>
      </c>
      <c r="AE19" s="40">
        <f>SUM('4 - SoS'!C19,'4 - SoS'!H19,'4 - SoS'!M19)/SUM('2 - G'!C19,'2 - G'!H19,'2 - G'!M19)</f>
        <v>0.99040353481307608</v>
      </c>
      <c r="AF19" s="40">
        <f>SUM('5 - AG'!C19,'5 - AG'!H19)/SUM('2 - G'!C19,'2 - G'!H19,'2 - G'!M19)</f>
        <v>0.98453519279229518</v>
      </c>
      <c r="AG19" s="40">
        <f>SUM('6 - Agr'!C19,'6 - Agr'!H19)/SUM('2 - G'!C19,'2 - G'!H19,'2 - G'!M19)</f>
        <v>0.97783837895681591</v>
      </c>
      <c r="AH19" s="40">
        <f>SUM('7 - Ins'!C19,'7 - Ins'!H19,'7 - Ins'!M19)/SUM('2 - G'!C19,'2 - G'!H19,'2 - G'!M19)</f>
        <v>0.98270565086816941</v>
      </c>
      <c r="AI19" s="40">
        <f>SUM('8 - Edu'!C19,'8 - Edu'!H19)/SUM('2 - G'!C19,'2 - G'!H19,'2 - G'!M19)</f>
        <v>0.98360316200075948</v>
      </c>
      <c r="AJ19" s="40">
        <f>SUM('9 - Lab'!C19,'9 - Lab'!H19)/SUM('2 - G'!C19,'2 - G'!H19,'2 - G'!M19)</f>
        <v>0.97911560633780936</v>
      </c>
      <c r="AL19" s="34">
        <f t="shared" si="10"/>
        <v>0.99080381471389645</v>
      </c>
      <c r="AM19" s="40">
        <f>SUM('4 - SoS'!D19,'4 - SoS'!I19,'4 - SoS'!N19)/SUM('2 - G'!D19,'2 - G'!I19,'2 - G'!N19)</f>
        <v>0.98739782016348776</v>
      </c>
      <c r="AN19" s="40">
        <f>SUM('5 - AG'!D19,'5 - AG'!I19)/SUM('2 - G'!D19,'2 - G'!I19,'2 - G'!N19)</f>
        <v>0.98637602179836514</v>
      </c>
      <c r="AO19" s="40">
        <f>SUM('6 - Agr'!D19,'6 - Agr'!I19)/SUM('2 - G'!D19,'2 - G'!I19,'2 - G'!N19)</f>
        <v>0.97786103542234337</v>
      </c>
      <c r="AP19" s="40">
        <f>SUM('7 - Ins'!D19,'7 - Ins'!I19,'7 - Ins'!N19)/SUM('2 - G'!D19,'2 - G'!I19,'2 - G'!N19)</f>
        <v>0.98739782016348776</v>
      </c>
      <c r="AQ19" s="40">
        <f>SUM('8 - Edu'!D19,'8 - Edu'!I19)/SUM('2 - G'!D19,'2 - G'!I19,'2 - G'!N19)</f>
        <v>0.97649863760217981</v>
      </c>
      <c r="AR19" s="40">
        <f>SUM('9 - Lab'!D19,'9 - Lab'!I19)/SUM('2 - G'!D19,'2 - G'!I19,'2 - G'!N19)</f>
        <v>0.97309264305177112</v>
      </c>
      <c r="AT19" s="34">
        <f t="shared" si="2"/>
        <v>0.96705517752475911</v>
      </c>
      <c r="AU19" s="40">
        <f>SUM('4 - SoS'!E19,'4 - SoS'!J19,'4 - SoS'!O19)/SUM('2 - G'!E19,'2 - G'!J19,'2 - G'!O19)</f>
        <v>0.99366704844034226</v>
      </c>
      <c r="AV19" s="40">
        <f>SUM('5 - AG'!E19,'5 - AG'!J19)/SUM('2 - G'!E19,'2 - G'!J19,'2 - G'!O19)</f>
        <v>0.98787307148150638</v>
      </c>
      <c r="AW19" s="40">
        <f>SUM('6 - Agr'!E19,'6 - Agr'!J19)/SUM('2 - G'!E19,'2 - G'!J19,'2 - G'!O19)</f>
        <v>0.98389813380044466</v>
      </c>
      <c r="AX19" s="40">
        <f>SUM('7 - Ins'!E19,'7 - Ins'!J19,'7 - Ins'!O19)/SUM('2 - G'!E19,'2 - G'!J19,'2 - G'!O19)</f>
        <v>0.98915313615845857</v>
      </c>
      <c r="AY19" s="40">
        <f>SUM('8 - Edu'!E19,'8 - Edu'!J19)/SUM('2 - G'!E19,'2 - G'!J19,'2 - G'!O19)</f>
        <v>0.98942262345886955</v>
      </c>
      <c r="AZ19" s="40">
        <f>SUM('9 - Lab'!E19,'9 - Lab'!J19)/SUM('2 - G'!E19,'2 - G'!J19,'2 - G'!O19)</f>
        <v>0.98736778279323589</v>
      </c>
      <c r="BB19" s="40">
        <f t="shared" si="11"/>
        <v>0.32486939027160333</v>
      </c>
      <c r="BC19" s="40">
        <f>G19/'2 - G'!G19</f>
        <v>0.98664126798056029</v>
      </c>
      <c r="BD19" s="40">
        <f>L19/'2 - G'!L19</f>
        <v>0.96284273085951155</v>
      </c>
      <c r="BF19" s="30">
        <f t="shared" si="3"/>
        <v>0.30447196545201471</v>
      </c>
      <c r="BG19" s="30">
        <f t="shared" si="4"/>
        <v>0.53901684427638363</v>
      </c>
      <c r="BH19" s="30">
        <f t="shared" si="5"/>
        <v>0.31921415633272954</v>
      </c>
      <c r="BI19" s="30">
        <f t="shared" si="6"/>
        <v>0.37209302325581395</v>
      </c>
      <c r="BJ19" s="30">
        <f t="shared" si="7"/>
        <v>0.32304495718762044</v>
      </c>
      <c r="BL19" s="31">
        <f>SUM('2 - G'!C19,'2 - G'!E19,'2 - G'!H19,'2 - G'!J19,'2 - G'!M19,'2 - G'!O19)</f>
        <v>58655</v>
      </c>
      <c r="BM19" s="41">
        <f t="shared" si="8"/>
        <v>0.99080381471389645</v>
      </c>
      <c r="BN19" s="42">
        <f t="shared" si="12"/>
        <v>58115.597752043599</v>
      </c>
      <c r="BO19" s="42">
        <f t="shared" si="13"/>
        <v>1388.597752043599</v>
      </c>
      <c r="BQ19" s="40">
        <v>0.15918196994991654</v>
      </c>
      <c r="BR19" s="40">
        <f>SUM(C19,E19,F19,H19,J19,K19)/SUM('2 - G'!C19,'2 - G'!E19,'2 - G'!F19,'2 - G'!H19,'2 - G'!J19,'2 - G'!K19,'2 - G'!M19,'2 - G'!P18)</f>
        <v>0.9700293896521085</v>
      </c>
      <c r="BS19" s="40">
        <f>SUM('4 - SoS'!C19,'4 - SoS'!E19,'4 - SoS'!F19,'4 - SoS'!H19,'4 - SoS'!J19,'4 - SoS'!K19,'4 - SoS'!M19,'4 - SoS'!O19,'4 - SoS'!P19)/SUM('2 - G'!C19,'2 - G'!E19,'2 - G'!F19,'2 - G'!H19,'2 - G'!J19,'2 - G'!K19,'2 - G'!M19,'2 - G'!P18)</f>
        <v>0.99501059394436475</v>
      </c>
      <c r="BT19" s="40">
        <f>SUM('5 - AG'!C19,'5 - AG'!E19,'5 - AG'!F19,'5 - AG'!H19,'5 - AG'!J19,'5 - AG'!K19)/SUM('2 - G'!C19,'2 - G'!E19,'2 - G'!F19,'2 - G'!H19,'2 - G'!J19,'2 - G'!K19,'2 - G'!M19,'2 - G'!P18)</f>
        <v>0.98916683753673706</v>
      </c>
    </row>
    <row r="20" spans="1:72" ht="14.55" customHeight="1" x14ac:dyDescent="0.3">
      <c r="A20" t="s">
        <v>516</v>
      </c>
      <c r="B20" s="21">
        <v>93924</v>
      </c>
      <c r="C20" s="21">
        <v>11810</v>
      </c>
      <c r="D20" s="21">
        <v>1251</v>
      </c>
      <c r="E20" s="21">
        <v>20360</v>
      </c>
      <c r="F20" s="21">
        <v>35</v>
      </c>
      <c r="G20" s="21">
        <v>33456</v>
      </c>
      <c r="H20" s="21">
        <v>8474</v>
      </c>
      <c r="I20" s="21">
        <v>1913</v>
      </c>
      <c r="J20" s="21">
        <v>13018</v>
      </c>
      <c r="K20" s="21">
        <v>37</v>
      </c>
      <c r="L20" s="21">
        <v>23442</v>
      </c>
      <c r="M20" s="21">
        <v>56898</v>
      </c>
      <c r="N20" s="21"/>
      <c r="O20" s="24">
        <f>'2 - G'!R20</f>
        <v>59232</v>
      </c>
      <c r="P20" s="30">
        <f>'2 - G'!S20</f>
        <v>0.41123041599135601</v>
      </c>
      <c r="Q20" s="35">
        <f t="shared" si="1"/>
        <v>0.96059562398703402</v>
      </c>
      <c r="R20" s="30">
        <f>'4 - SoS'!R20/'3 - LG'!O20</f>
        <v>0.9884184224743382</v>
      </c>
      <c r="S20" s="30">
        <f>'5 - AG'!M20/'3 - LG'!O20</f>
        <v>0.98426526202052944</v>
      </c>
      <c r="T20" s="30">
        <f>'6 - Agr'!M20/'3 - LG'!O20</f>
        <v>0.9811925985953539</v>
      </c>
      <c r="U20" s="30">
        <f>'7 - Ins'!R20/'3 - LG'!O20</f>
        <v>0.98510940032414906</v>
      </c>
      <c r="V20" s="30">
        <f>'8 - Edu'!M20/'3 - LG'!O20</f>
        <v>0.98519381415451113</v>
      </c>
      <c r="W20" s="30">
        <f>'9 - Lab'!M20/'3 - LG'!O20</f>
        <v>0.98299905456509995</v>
      </c>
      <c r="X20" s="21"/>
      <c r="Y20" s="30">
        <f>(C20+H20)/('2 - G'!C20+'2 - G'!H20+'2 - G'!M20)</f>
        <v>0.95896369137670201</v>
      </c>
      <c r="Z20" s="30">
        <f>(D20+I20)/('2 - G'!D20+'2 - G'!I20+'2 - G'!N20)</f>
        <v>0.99184952978056429</v>
      </c>
      <c r="AA20" s="30">
        <f>(E20+J20)/('2 - G'!E20+'2 - G'!J20+'2 - G'!O20)</f>
        <v>0.95869715073529416</v>
      </c>
      <c r="AB20" s="30">
        <f>(F20+K20)/('2 - G'!F20+'2 - G'!K20+'2 - G'!P20)</f>
        <v>0.97297297297297303</v>
      </c>
      <c r="AD20" s="34">
        <f t="shared" si="9"/>
        <v>0.95896369137670201</v>
      </c>
      <c r="AE20" s="40">
        <f>SUM('4 - SoS'!C20,'4 - SoS'!H20,'4 - SoS'!M20)/SUM('2 - G'!C20,'2 - G'!H20,'2 - G'!M20)</f>
        <v>0.98624243570347958</v>
      </c>
      <c r="AF20" s="40">
        <f>SUM('5 - AG'!C20,'5 - AG'!H20)/SUM('2 - G'!C20,'2 - G'!H20,'2 - G'!M20)</f>
        <v>0.98146747352496222</v>
      </c>
      <c r="AG20" s="40">
        <f>SUM('6 - Agr'!C20,'6 - Agr'!H20)/SUM('2 - G'!C20,'2 - G'!H20,'2 - G'!M20)</f>
        <v>0.97801626323751889</v>
      </c>
      <c r="AH20" s="40">
        <f>SUM('7 - Ins'!C20,'7 - Ins'!H20,'7 - Ins'!M20)/SUM('2 - G'!C20,'2 - G'!H20,'2 - G'!M20)</f>
        <v>0.98198751891074132</v>
      </c>
      <c r="AI20" s="40">
        <f>SUM('8 - Edu'!C20,'8 - Edu'!H20)/SUM('2 - G'!C20,'2 - G'!H20,'2 - G'!M20)</f>
        <v>0.98179841149773073</v>
      </c>
      <c r="AJ20" s="40">
        <f>SUM('9 - Lab'!C20,'9 - Lab'!H20)/SUM('2 - G'!C20,'2 - G'!H20,'2 - G'!M20)</f>
        <v>0.97981278366111957</v>
      </c>
      <c r="AL20" s="34">
        <f t="shared" si="10"/>
        <v>0.99184952978056429</v>
      </c>
      <c r="AM20" s="40">
        <f>SUM('4 - SoS'!D20,'4 - SoS'!I20,'4 - SoS'!N20)/SUM('2 - G'!D20,'2 - G'!I20,'2 - G'!N20)</f>
        <v>0.98965517241379308</v>
      </c>
      <c r="AN20" s="40">
        <f>SUM('5 - AG'!D20,'5 - AG'!I20)/SUM('2 - G'!D20,'2 - G'!I20,'2 - G'!N20)</f>
        <v>0.98307210031347958</v>
      </c>
      <c r="AO20" s="40">
        <f>SUM('6 - Agr'!D20,'6 - Agr'!I20)/SUM('2 - G'!D20,'2 - G'!I20,'2 - G'!N20)</f>
        <v>0.97962382445141061</v>
      </c>
      <c r="AP20" s="40">
        <f>SUM('7 - Ins'!D20,'7 - Ins'!I20,'7 - Ins'!N20)/SUM('2 - G'!D20,'2 - G'!I20,'2 - G'!N20)</f>
        <v>0.98307210031347958</v>
      </c>
      <c r="AQ20" s="40">
        <f>SUM('8 - Edu'!D20,'8 - Edu'!I20)/SUM('2 - G'!D20,'2 - G'!I20,'2 - G'!N20)</f>
        <v>0.98181818181818181</v>
      </c>
      <c r="AR20" s="40">
        <f>SUM('9 - Lab'!D20,'9 - Lab'!I20)/SUM('2 - G'!D20,'2 - G'!I20,'2 - G'!N20)</f>
        <v>0.9780564263322884</v>
      </c>
      <c r="AT20" s="34">
        <f t="shared" si="2"/>
        <v>0.95869715073529416</v>
      </c>
      <c r="AU20" s="40">
        <f>SUM('4 - SoS'!E20,'4 - SoS'!J20,'4 - SoS'!O20)/SUM('2 - G'!E20,'2 - G'!J20,'2 - G'!O20)</f>
        <v>0.98971737132352944</v>
      </c>
      <c r="AV20" s="40">
        <f>SUM('5 - AG'!E20,'5 - AG'!J20)/SUM('2 - G'!E20,'2 - G'!J20,'2 - G'!O20)</f>
        <v>0.98615579044117652</v>
      </c>
      <c r="AW20" s="40">
        <f>SUM('6 - Agr'!E20,'6 - Agr'!J20)/SUM('2 - G'!E20,'2 - G'!J20,'2 - G'!O20)</f>
        <v>0.98334099264705888</v>
      </c>
      <c r="AX20" s="40">
        <f>SUM('7 - Ins'!E20,'7 - Ins'!J20,'7 - Ins'!O20)/SUM('2 - G'!E20,'2 - G'!J20,'2 - G'!O20)</f>
        <v>0.9872185202205882</v>
      </c>
      <c r="AY20" s="40">
        <f>SUM('8 - Edu'!E20,'8 - Edu'!J20)/SUM('2 - G'!E20,'2 - G'!J20,'2 - G'!O20)</f>
        <v>0.9877068014705882</v>
      </c>
      <c r="AZ20" s="40">
        <f>SUM('9 - Lab'!E20,'9 - Lab'!J20)/SUM('2 - G'!E20,'2 - G'!J20,'2 - G'!O20)</f>
        <v>0.98549517463235292</v>
      </c>
      <c r="BB20" s="40">
        <f t="shared" si="11"/>
        <v>0.41123041599135601</v>
      </c>
      <c r="BC20" s="40">
        <f>G20/'2 - G'!G20</f>
        <v>0.97499562860639977</v>
      </c>
      <c r="BD20" s="40">
        <f>L20/'2 - G'!L20</f>
        <v>0.96239428524509396</v>
      </c>
      <c r="BF20" s="30">
        <f t="shared" si="3"/>
        <v>0.41776769867876157</v>
      </c>
      <c r="BG20" s="30">
        <f t="shared" si="4"/>
        <v>0.60461441213653599</v>
      </c>
      <c r="BH20" s="30">
        <f t="shared" si="5"/>
        <v>0.39001737671520165</v>
      </c>
      <c r="BI20" s="30">
        <f t="shared" si="6"/>
        <v>0.51388888888888884</v>
      </c>
      <c r="BJ20" s="30">
        <f t="shared" si="7"/>
        <v>0.41200042180744489</v>
      </c>
      <c r="BL20" s="31">
        <f>SUM('2 - G'!C20,'2 - G'!E20,'2 - G'!H20,'2 - G'!J20,'2 - G'!M20,'2 - G'!O20)</f>
        <v>55968</v>
      </c>
      <c r="BM20" s="41">
        <f t="shared" si="8"/>
        <v>0.99184952978056429</v>
      </c>
      <c r="BN20" s="42">
        <f t="shared" si="12"/>
        <v>55511.834482758619</v>
      </c>
      <c r="BO20" s="42">
        <f t="shared" si="13"/>
        <v>1849.8344827586188</v>
      </c>
      <c r="BQ20" s="40">
        <v>0.29480428108476892</v>
      </c>
      <c r="BR20" s="40">
        <f>SUM(C20,E20,F20,H20,J20,K20)/SUM('2 - G'!C20,'2 - G'!E20,'2 - G'!F20,'2 - G'!H20,'2 - G'!J20,'2 - G'!K20,'2 - G'!M20,'2 - G'!P19)</f>
        <v>0.96195778656975595</v>
      </c>
      <c r="BS20" s="40">
        <f>SUM('4 - SoS'!C20,'4 - SoS'!E20,'4 - SoS'!F20,'4 - SoS'!H20,'4 - SoS'!J20,'4 - SoS'!K20,'4 - SoS'!M20,'4 - SoS'!O20,'4 - SoS'!P20)/SUM('2 - G'!C20,'2 - G'!E20,'2 - G'!F20,'2 - G'!H20,'2 - G'!J20,'2 - G'!K20,'2 - G'!M20,'2 - G'!P19)</f>
        <v>0.99158595750013423</v>
      </c>
      <c r="BT20" s="40">
        <f>SUM('5 - AG'!C20,'5 - AG'!E20,'5 - AG'!F20,'5 - AG'!H20,'5 - AG'!J20,'5 - AG'!K20)/SUM('2 - G'!C20,'2 - G'!E20,'2 - G'!F20,'2 - G'!H20,'2 - G'!J20,'2 - G'!K20,'2 - G'!M20,'2 - G'!P19)</f>
        <v>0.98755795843104965</v>
      </c>
    </row>
    <row r="21" spans="1:72" ht="14.55" customHeight="1" x14ac:dyDescent="0.3">
      <c r="A21" t="s">
        <v>468</v>
      </c>
      <c r="B21" s="21">
        <v>91585</v>
      </c>
      <c r="C21" s="21">
        <v>20915</v>
      </c>
      <c r="D21" s="21">
        <v>1506</v>
      </c>
      <c r="E21" s="21">
        <v>17475</v>
      </c>
      <c r="F21" s="21">
        <v>6</v>
      </c>
      <c r="G21" s="21">
        <v>39902</v>
      </c>
      <c r="H21" s="21">
        <v>7626</v>
      </c>
      <c r="I21" s="21">
        <v>1286</v>
      </c>
      <c r="J21" s="21">
        <v>7319</v>
      </c>
      <c r="K21" s="21">
        <v>9</v>
      </c>
      <c r="L21" s="21">
        <v>16240</v>
      </c>
      <c r="M21" s="21">
        <v>56142</v>
      </c>
      <c r="N21" s="21"/>
      <c r="O21" s="24">
        <f>'2 - G'!R21</f>
        <v>58071</v>
      </c>
      <c r="P21" s="30">
        <f>'2 - G'!S21</f>
        <v>0.29116082037505814</v>
      </c>
      <c r="Q21" s="35">
        <f t="shared" si="1"/>
        <v>0.9667820426719016</v>
      </c>
      <c r="R21" s="30">
        <f>'4 - SoS'!R21/'3 - LG'!O21</f>
        <v>0.98870348366654615</v>
      </c>
      <c r="S21" s="30">
        <f>'5 - AG'!M21/'3 - LG'!O21</f>
        <v>0.98436396824576811</v>
      </c>
      <c r="T21" s="30">
        <f>'6 - Agr'!M21/'3 - LG'!O21</f>
        <v>0.97900845516695079</v>
      </c>
      <c r="U21" s="30">
        <f>'7 - Ins'!R21/'3 - LG'!O21</f>
        <v>0.98517332231234178</v>
      </c>
      <c r="V21" s="30">
        <f>'8 - Edu'!M21/'3 - LG'!O21</f>
        <v>0.98370959687279369</v>
      </c>
      <c r="W21" s="30">
        <f>'9 - Lab'!M21/'3 - LG'!O21</f>
        <v>0.9811265519794734</v>
      </c>
      <c r="X21" s="21"/>
      <c r="Y21" s="30">
        <f>(C21+H21)/('2 - G'!C21+'2 - G'!H21+'2 - G'!M21)</f>
        <v>0.9641252575752457</v>
      </c>
      <c r="Z21" s="30">
        <f>(D21+I21)/('2 - G'!D21+'2 - G'!I21+'2 - G'!N21)</f>
        <v>0.99288762446657186</v>
      </c>
      <c r="AA21" s="30">
        <f>(E21+J21)/('2 - G'!E21+'2 - G'!J21+'2 - G'!O21)</f>
        <v>0.96696696696696693</v>
      </c>
      <c r="AB21" s="30">
        <f>(F21+K21)/('2 - G'!F21+'2 - G'!K21+'2 - G'!P21)</f>
        <v>1</v>
      </c>
      <c r="AD21" s="34">
        <f t="shared" si="9"/>
        <v>0.9641252575752457</v>
      </c>
      <c r="AE21" s="40">
        <f>SUM('4 - SoS'!C21,'4 - SoS'!H21,'4 - SoS'!M21)/SUM('2 - G'!C21,'2 - G'!H21,'2 - G'!M21)</f>
        <v>0.98726480424281327</v>
      </c>
      <c r="AF21" s="40">
        <f>SUM('5 - AG'!C21,'5 - AG'!H21)/SUM('2 - G'!C21,'2 - G'!H21,'2 - G'!M21)</f>
        <v>0.98185994662703102</v>
      </c>
      <c r="AG21" s="40">
        <f>SUM('6 - Agr'!C21,'6 - Agr'!H21)/SUM('2 - G'!C21,'2 - G'!H21,'2 - G'!M21)</f>
        <v>0.97594838360976932</v>
      </c>
      <c r="AH21" s="40">
        <f>SUM('7 - Ins'!C21,'7 - Ins'!H21,'7 - Ins'!M21)/SUM('2 - G'!C21,'2 - G'!H21,'2 - G'!M21)</f>
        <v>0.98250177346890522</v>
      </c>
      <c r="AI21" s="40">
        <f>SUM('8 - Edu'!C21,'8 - Edu'!H21)/SUM('2 - G'!C21,'2 - G'!H21,'2 - G'!M21)</f>
        <v>0.98179238590683382</v>
      </c>
      <c r="AJ21" s="40">
        <f>SUM('9 - Lab'!C21,'9 - Lab'!H21)/SUM('2 - G'!C21,'2 - G'!H21,'2 - G'!M21)</f>
        <v>0.97834678917677265</v>
      </c>
      <c r="AL21" s="34">
        <f t="shared" si="10"/>
        <v>0.99288762446657186</v>
      </c>
      <c r="AM21" s="40">
        <f>SUM('4 - SoS'!D21,'4 - SoS'!I21,'4 - SoS'!N21)/SUM('2 - G'!D21,'2 - G'!I21,'2 - G'!N21)</f>
        <v>0.99359886201991465</v>
      </c>
      <c r="AN21" s="40">
        <f>SUM('5 - AG'!D21,'5 - AG'!I21)/SUM('2 - G'!D21,'2 - G'!I21,'2 - G'!N21)</f>
        <v>0.98933143669985779</v>
      </c>
      <c r="AO21" s="40">
        <f>SUM('6 - Agr'!D21,'6 - Agr'!I21)/SUM('2 - G'!D21,'2 - G'!I21,'2 - G'!N21)</f>
        <v>0.98577524893314372</v>
      </c>
      <c r="AP21" s="40">
        <f>SUM('7 - Ins'!D21,'7 - Ins'!I21,'7 - Ins'!N21)/SUM('2 - G'!D21,'2 - G'!I21,'2 - G'!N21)</f>
        <v>0.99217638691322907</v>
      </c>
      <c r="AQ21" s="40">
        <f>SUM('8 - Edu'!D21,'8 - Edu'!I21)/SUM('2 - G'!D21,'2 - G'!I21,'2 - G'!N21)</f>
        <v>0.98648648648648651</v>
      </c>
      <c r="AR21" s="40">
        <f>SUM('9 - Lab'!D21,'9 - Lab'!I21)/SUM('2 - G'!D21,'2 - G'!I21,'2 - G'!N21)</f>
        <v>0.98150782361308675</v>
      </c>
      <c r="AT21" s="34">
        <f t="shared" si="2"/>
        <v>0.96696696696696693</v>
      </c>
      <c r="AU21" s="40">
        <f>SUM('4 - SoS'!E21,'4 - SoS'!J21,'4 - SoS'!O21)/SUM('2 - G'!E21,'2 - G'!J21,'2 - G'!O21)</f>
        <v>0.98982098982098987</v>
      </c>
      <c r="AV21" s="40">
        <f>SUM('5 - AG'!E21,'5 - AG'!J21)/SUM('2 - G'!E21,'2 - G'!J21,'2 - G'!O21)</f>
        <v>0.98670098670098672</v>
      </c>
      <c r="AW21" s="40">
        <f>SUM('6 - Agr'!E21,'6 - Agr'!J21)/SUM('2 - G'!E21,'2 - G'!J21,'2 - G'!O21)</f>
        <v>0.98178698178698176</v>
      </c>
      <c r="AX21" s="40">
        <f>SUM('7 - Ins'!E21,'7 - Ins'!J21,'7 - Ins'!O21)/SUM('2 - G'!E21,'2 - G'!J21,'2 - G'!O21)</f>
        <v>0.98748098748098745</v>
      </c>
      <c r="AY21" s="40">
        <f>SUM('8 - Edu'!E21,'8 - Edu'!J21)/SUM('2 - G'!E21,'2 - G'!J21,'2 - G'!O21)</f>
        <v>0.98560898560898558</v>
      </c>
      <c r="AZ21" s="40">
        <f>SUM('9 - Lab'!E21,'9 - Lab'!J21)/SUM('2 - G'!E21,'2 - G'!J21,'2 - G'!O21)</f>
        <v>0.98428298428298433</v>
      </c>
      <c r="BB21" s="40">
        <f t="shared" si="11"/>
        <v>0.29116082037505814</v>
      </c>
      <c r="BC21" s="40">
        <f>G21/'2 - G'!G21</f>
        <v>0.98594055002347358</v>
      </c>
      <c r="BD21" s="40">
        <f>L21/'2 - G'!L21</f>
        <v>0.96049207475751119</v>
      </c>
      <c r="BF21" s="30">
        <f t="shared" si="3"/>
        <v>0.26719456220875232</v>
      </c>
      <c r="BG21" s="30">
        <f t="shared" si="4"/>
        <v>0.46060171919770776</v>
      </c>
      <c r="BH21" s="30">
        <f t="shared" si="5"/>
        <v>0.29519238525449704</v>
      </c>
      <c r="BI21" s="30">
        <f t="shared" si="6"/>
        <v>0.6</v>
      </c>
      <c r="BJ21" s="30">
        <f t="shared" si="7"/>
        <v>0.28926650279648036</v>
      </c>
      <c r="BL21" s="31">
        <f>SUM('2 - G'!C21,'2 - G'!E21,'2 - G'!H21,'2 - G'!J21,'2 - G'!M21,'2 - G'!O21)</f>
        <v>55244</v>
      </c>
      <c r="BM21" s="41">
        <f t="shared" si="8"/>
        <v>0.99288762446657186</v>
      </c>
      <c r="BN21" s="42">
        <f t="shared" si="12"/>
        <v>54851.083926031293</v>
      </c>
      <c r="BO21" s="42">
        <f t="shared" si="13"/>
        <v>1516.0839260312932</v>
      </c>
      <c r="BQ21" s="40">
        <v>0.14706491976392813</v>
      </c>
      <c r="BR21" s="40">
        <f>SUM(C21,E21,F21,H21,J21,K21)/SUM('2 - G'!C21,'2 - G'!E21,'2 - G'!F21,'2 - G'!H21,'2 - G'!J21,'2 - G'!K21,'2 - G'!M21,'2 - G'!P20)</f>
        <v>0.96848564063464404</v>
      </c>
      <c r="BS21" s="40">
        <f>SUM('4 - SoS'!C21,'4 - SoS'!E21,'4 - SoS'!F21,'4 - SoS'!H21,'4 - SoS'!J21,'4 - SoS'!K21,'4 - SoS'!M21,'4 - SoS'!O21,'4 - SoS'!P21)/SUM('2 - G'!C21,'2 - G'!E21,'2 - G'!F21,'2 - G'!H21,'2 - G'!J21,'2 - G'!K21,'2 - G'!M21,'2 - G'!P20)</f>
        <v>0.99155865374142249</v>
      </c>
      <c r="BT21" s="40">
        <f>SUM('5 - AG'!C21,'5 - AG'!E21,'5 - AG'!F21,'5 - AG'!H21,'5 - AG'!J21,'5 - AG'!K21)/SUM('2 - G'!C21,'2 - G'!E21,'2 - G'!F21,'2 - G'!H21,'2 - G'!J21,'2 - G'!K21,'2 - G'!M21,'2 - G'!P20)</f>
        <v>0.98720182986602767</v>
      </c>
    </row>
    <row r="22" spans="1:72" ht="14.55" customHeight="1" x14ac:dyDescent="0.3">
      <c r="A22" t="s">
        <v>478</v>
      </c>
      <c r="B22" s="21">
        <v>89305</v>
      </c>
      <c r="C22" s="21">
        <v>8569</v>
      </c>
      <c r="D22" s="21">
        <v>1009</v>
      </c>
      <c r="E22" s="21">
        <v>11956</v>
      </c>
      <c r="F22" s="21">
        <v>12</v>
      </c>
      <c r="G22" s="21">
        <v>21546</v>
      </c>
      <c r="H22" s="21">
        <v>12273</v>
      </c>
      <c r="I22" s="21">
        <v>2204</v>
      </c>
      <c r="J22" s="21">
        <v>17292</v>
      </c>
      <c r="K22" s="21">
        <v>46</v>
      </c>
      <c r="L22" s="21">
        <v>31815</v>
      </c>
      <c r="M22" s="21">
        <v>53361</v>
      </c>
      <c r="N22" s="21"/>
      <c r="O22" s="24">
        <f>'2 - G'!R22</f>
        <v>55255</v>
      </c>
      <c r="P22" s="30">
        <f>'2 - G'!S22</f>
        <v>0.59819020903085696</v>
      </c>
      <c r="Q22" s="35">
        <f t="shared" si="1"/>
        <v>0.96572255904443038</v>
      </c>
      <c r="R22" s="30">
        <f>'4 - SoS'!R22/'3 - LG'!O22</f>
        <v>0.98991946430187316</v>
      </c>
      <c r="S22" s="30">
        <f>'5 - AG'!M22/'3 - LG'!O22</f>
        <v>0.98548547642747264</v>
      </c>
      <c r="T22" s="30">
        <f>'6 - Agr'!M22/'3 - LG'!O22</f>
        <v>0.98208306940548362</v>
      </c>
      <c r="U22" s="30">
        <f>'7 - Ins'!R22/'3 - LG'!O22</f>
        <v>0.98827255451995299</v>
      </c>
      <c r="V22" s="30">
        <f>'8 - Edu'!M22/'3 - LG'!O22</f>
        <v>0.98662564473803271</v>
      </c>
      <c r="W22" s="30">
        <f>'9 - Lab'!M22/'3 - LG'!O22</f>
        <v>0.98458058094290113</v>
      </c>
      <c r="X22" s="21"/>
      <c r="Y22" s="30">
        <f>(C22+H22)/('2 - G'!C22+'2 - G'!H22+'2 - G'!M22)</f>
        <v>0.95847321223269721</v>
      </c>
      <c r="Z22" s="30">
        <f>(D22+I22)/('2 - G'!D22+'2 - G'!I22+'2 - G'!N22)</f>
        <v>0.99381379523662228</v>
      </c>
      <c r="AA22" s="30">
        <f>(E22+J22)/('2 - G'!E22+'2 - G'!J22+'2 - G'!O22)</f>
        <v>0.96786789768026738</v>
      </c>
      <c r="AB22" s="30">
        <f>(F22+K22)/('2 - G'!F22+'2 - G'!K22+'2 - G'!P22)</f>
        <v>1</v>
      </c>
      <c r="AD22" s="34">
        <f t="shared" si="9"/>
        <v>0.95847321223269721</v>
      </c>
      <c r="AE22" s="40">
        <f>SUM('4 - SoS'!C22,'4 - SoS'!H22,'4 - SoS'!M22)/SUM('2 - G'!C22,'2 - G'!H22,'2 - G'!M22)</f>
        <v>0.98831915382846636</v>
      </c>
      <c r="AF22" s="40">
        <f>SUM('5 - AG'!C22,'5 - AG'!H22)/SUM('2 - G'!C22,'2 - G'!H22,'2 - G'!M22)</f>
        <v>0.98270866865946194</v>
      </c>
      <c r="AG22" s="40">
        <f>SUM('6 - Agr'!C22,'6 - Agr'!H22)/SUM('2 - G'!C22,'2 - G'!H22,'2 - G'!M22)</f>
        <v>0.97769602207404005</v>
      </c>
      <c r="AH22" s="40">
        <f>SUM('7 - Ins'!C22,'7 - Ins'!H22,'7 - Ins'!M22)/SUM('2 - G'!C22,'2 - G'!H22,'2 - G'!M22)</f>
        <v>0.98675557599448149</v>
      </c>
      <c r="AI22" s="40">
        <f>SUM('8 - Edu'!C22,'8 - Edu'!H22)/SUM('2 - G'!C22,'2 - G'!H22,'2 - G'!M22)</f>
        <v>0.98482409749367672</v>
      </c>
      <c r="AJ22" s="40">
        <f>SUM('9 - Lab'!C22,'9 - Lab'!H22)/SUM('2 - G'!C22,'2 - G'!H22,'2 - G'!M22)</f>
        <v>0.981880892159117</v>
      </c>
      <c r="AL22" s="34">
        <f t="shared" si="10"/>
        <v>0.99381379523662228</v>
      </c>
      <c r="AM22" s="40">
        <f>SUM('4 - SoS'!D22,'4 - SoS'!I22,'4 - SoS'!N22)/SUM('2 - G'!D22,'2 - G'!I22,'2 - G'!N22)</f>
        <v>0.99226724404577793</v>
      </c>
      <c r="AN22" s="40">
        <f>SUM('5 - AG'!D22,'5 - AG'!I22)/SUM('2 - G'!D22,'2 - G'!I22,'2 - G'!N22)</f>
        <v>0.98731828023507573</v>
      </c>
      <c r="AO22" s="40">
        <f>SUM('6 - Agr'!D22,'6 - Agr'!I22)/SUM('2 - G'!D22,'2 - G'!I22,'2 - G'!N22)</f>
        <v>0.98422517785338692</v>
      </c>
      <c r="AP22" s="40">
        <f>SUM('7 - Ins'!D22,'7 - Ins'!I22,'7 - Ins'!N22)/SUM('2 - G'!D22,'2 - G'!I22,'2 - G'!N22)</f>
        <v>0.99133931333127123</v>
      </c>
      <c r="AQ22" s="40">
        <f>SUM('8 - Edu'!D22,'8 - Edu'!I22)/SUM('2 - G'!D22,'2 - G'!I22,'2 - G'!N22)</f>
        <v>0.98484379832972468</v>
      </c>
      <c r="AR22" s="40">
        <f>SUM('9 - Lab'!D22,'9 - Lab'!I22)/SUM('2 - G'!D22,'2 - G'!I22,'2 - G'!N22)</f>
        <v>0.98515310856789362</v>
      </c>
      <c r="AT22" s="34">
        <f t="shared" si="2"/>
        <v>0.96786789768026738</v>
      </c>
      <c r="AU22" s="40">
        <f>SUM('4 - SoS'!E22,'4 - SoS'!J22,'4 - SoS'!O22)/SUM('2 - G'!E22,'2 - G'!J22,'2 - G'!O22)</f>
        <v>0.9908004897580992</v>
      </c>
      <c r="AV22" s="40">
        <f>SUM('5 - AG'!E22,'5 - AG'!J22)/SUM('2 - G'!E22,'2 - G'!J22,'2 - G'!O22)</f>
        <v>0.98725967106787116</v>
      </c>
      <c r="AW22" s="40">
        <f>SUM('6 - Agr'!E22,'6 - Agr'!J22)/SUM('2 - G'!E22,'2 - G'!J22,'2 - G'!O22)</f>
        <v>0.9849763393891261</v>
      </c>
      <c r="AX22" s="40">
        <f>SUM('7 - Ins'!E22,'7 - Ins'!J22,'7 - Ins'!O22)/SUM('2 - G'!E22,'2 - G'!J22,'2 - G'!O22)</f>
        <v>0.98901353453125518</v>
      </c>
      <c r="AY22" s="40">
        <f>SUM('8 - Edu'!E22,'8 - Edu'!J22)/SUM('2 - G'!E22,'2 - G'!J22,'2 - G'!O22)</f>
        <v>0.98808696515437311</v>
      </c>
      <c r="AZ22" s="40">
        <f>SUM('9 - Lab'!E22,'9 - Lab'!J22)/SUM('2 - G'!E22,'2 - G'!J22,'2 - G'!O22)</f>
        <v>0.98643237698136932</v>
      </c>
      <c r="BB22" s="40">
        <f t="shared" si="11"/>
        <v>0.59819020903085696</v>
      </c>
      <c r="BC22" s="40">
        <f>G22/'2 - G'!G22</f>
        <v>0.99089403973509937</v>
      </c>
      <c r="BD22" s="40">
        <f>L22/'2 - G'!L22</f>
        <v>0.96254500347926053</v>
      </c>
      <c r="BF22" s="30">
        <f t="shared" si="3"/>
        <v>0.58885903464158906</v>
      </c>
      <c r="BG22" s="30">
        <f t="shared" si="4"/>
        <v>0.68596327419856828</v>
      </c>
      <c r="BH22" s="30">
        <f t="shared" si="5"/>
        <v>0.59121991247264771</v>
      </c>
      <c r="BI22" s="30">
        <f t="shared" si="6"/>
        <v>0.7931034482758621</v>
      </c>
      <c r="BJ22" s="30">
        <f t="shared" si="7"/>
        <v>0.59622195985832349</v>
      </c>
      <c r="BL22" s="31">
        <f>SUM('2 - G'!C22,'2 - G'!E22,'2 - G'!H22,'2 - G'!J22,'2 - G'!M22,'2 - G'!O22)</f>
        <v>51964</v>
      </c>
      <c r="BM22" s="41">
        <f t="shared" si="8"/>
        <v>0.99381379523662228</v>
      </c>
      <c r="BN22" s="42">
        <f t="shared" si="12"/>
        <v>51642.54005567584</v>
      </c>
      <c r="BO22" s="42">
        <f t="shared" si="13"/>
        <v>1552.5400556758395</v>
      </c>
      <c r="BQ22" s="40">
        <v>0.43678289209339705</v>
      </c>
      <c r="BR22" s="40">
        <f>SUM(C22,E22,F22,H22,J22,K22)/SUM('2 - G'!C22,'2 - G'!E22,'2 - G'!F22,'2 - G'!H22,'2 - G'!J22,'2 - G'!K22,'2 - G'!M22,'2 - G'!P21)</f>
        <v>0.9667270694374831</v>
      </c>
      <c r="BS22" s="40">
        <f>SUM('4 - SoS'!C22,'4 - SoS'!E22,'4 - SoS'!F22,'4 - SoS'!H22,'4 - SoS'!J22,'4 - SoS'!K22,'4 - SoS'!M22,'4 - SoS'!O22,'4 - SoS'!P22)/SUM('2 - G'!C22,'2 - G'!E22,'2 - G'!F22,'2 - G'!H22,'2 - G'!J22,'2 - G'!K22,'2 - G'!M22,'2 - G'!P21)</f>
        <v>0.99259744766164171</v>
      </c>
      <c r="BT22" s="40">
        <f>SUM('5 - AG'!C22,'5 - AG'!E22,'5 - AG'!F22,'5 - AG'!H22,'5 - AG'!J22,'5 - AG'!K22)/SUM('2 - G'!C22,'2 - G'!E22,'2 - G'!F22,'2 - G'!H22,'2 - G'!J22,'2 - G'!K22,'2 - G'!M22,'2 - G'!P21)</f>
        <v>0.98818290473069359</v>
      </c>
    </row>
    <row r="23" spans="1:72" ht="14.55" customHeight="1" x14ac:dyDescent="0.3">
      <c r="A23" t="s">
        <v>490</v>
      </c>
      <c r="B23" s="21">
        <v>83763</v>
      </c>
      <c r="C23" s="21">
        <v>14191</v>
      </c>
      <c r="D23" s="21">
        <v>1105</v>
      </c>
      <c r="E23" s="21">
        <v>17208</v>
      </c>
      <c r="F23" s="21">
        <v>18</v>
      </c>
      <c r="G23" s="21">
        <v>32522</v>
      </c>
      <c r="H23" s="21">
        <v>9255</v>
      </c>
      <c r="I23" s="21">
        <v>1521</v>
      </c>
      <c r="J23" s="21">
        <v>13110</v>
      </c>
      <c r="K23" s="21">
        <v>17</v>
      </c>
      <c r="L23" s="21">
        <v>23903</v>
      </c>
      <c r="M23" s="21">
        <v>56425</v>
      </c>
      <c r="N23" s="21"/>
      <c r="O23" s="24">
        <f>'2 - G'!R23</f>
        <v>57998</v>
      </c>
      <c r="P23" s="30">
        <f>'2 - G'!S23</f>
        <v>0.42753198386151248</v>
      </c>
      <c r="Q23" s="35">
        <f t="shared" si="1"/>
        <v>0.97287837511638331</v>
      </c>
      <c r="R23" s="30">
        <f>'4 - SoS'!R23/'3 - LG'!O23</f>
        <v>0.98815476395737789</v>
      </c>
      <c r="S23" s="30">
        <f>'5 - AG'!M23/'3 - LG'!O23</f>
        <v>0.98315459153763918</v>
      </c>
      <c r="T23" s="30">
        <f>'6 - Agr'!M23/'3 - LG'!O23</f>
        <v>0.97793027345770545</v>
      </c>
      <c r="U23" s="30">
        <f>'7 - Ins'!R23/'3 - LG'!O23</f>
        <v>0.98425807786475394</v>
      </c>
      <c r="V23" s="30">
        <f>'8 - Edu'!M23/'3 - LG'!O23</f>
        <v>0.98396496430911407</v>
      </c>
      <c r="W23" s="30">
        <f>'9 - Lab'!M23/'3 - LG'!O23</f>
        <v>0.97887858202006961</v>
      </c>
      <c r="X23" s="21"/>
      <c r="Y23" s="30">
        <f>(C23+H23)/('2 - G'!C23+'2 - G'!H23+'2 - G'!M23)</f>
        <v>0.96716442537744407</v>
      </c>
      <c r="Z23" s="30">
        <f>(D23+I23)/('2 - G'!D23+'2 - G'!I23+'2 - G'!N23)</f>
        <v>0.99206649036645256</v>
      </c>
      <c r="AA23" s="30">
        <f>(E23+J23)/('2 - G'!E23+'2 - G'!J23+'2 - G'!O23)</f>
        <v>0.9757023782705242</v>
      </c>
      <c r="AB23" s="30">
        <f>(F23+K23)/('2 - G'!F23+'2 - G'!K23+'2 - G'!P23)</f>
        <v>0.97222222222222221</v>
      </c>
      <c r="AD23" s="34">
        <f t="shared" si="9"/>
        <v>0.96716442537744407</v>
      </c>
      <c r="AE23" s="40">
        <f>SUM('4 - SoS'!C23,'4 - SoS'!H23,'4 - SoS'!M23)/SUM('2 - G'!C23,'2 - G'!H23,'2 - G'!M23)</f>
        <v>0.98589225311442952</v>
      </c>
      <c r="AF23" s="40">
        <f>SUM('5 - AG'!C23,'5 - AG'!H23)/SUM('2 - G'!C23,'2 - G'!H23,'2 - G'!M23)</f>
        <v>0.97995214916261031</v>
      </c>
      <c r="AG23" s="40">
        <f>SUM('6 - Agr'!C23,'6 - Agr'!H23)/SUM('2 - G'!C23,'2 - G'!H23,'2 - G'!M23)</f>
        <v>0.97236201633528585</v>
      </c>
      <c r="AH23" s="40">
        <f>SUM('7 - Ins'!C23,'7 - Ins'!H23,'7 - Ins'!M23)/SUM('2 - G'!C23,'2 - G'!H23,'2 - G'!M23)</f>
        <v>0.98019965349393612</v>
      </c>
      <c r="AI23" s="40">
        <f>SUM('8 - Edu'!C23,'8 - Edu'!H23)/SUM('2 - G'!C23,'2 - G'!H23,'2 - G'!M23)</f>
        <v>0.97941588977807115</v>
      </c>
      <c r="AJ23" s="40">
        <f>SUM('9 - Lab'!C23,'9 - Lab'!H23)/SUM('2 - G'!C23,'2 - G'!H23,'2 - G'!M23)</f>
        <v>0.97380579160135305</v>
      </c>
      <c r="AL23" s="34">
        <f t="shared" si="10"/>
        <v>0.99206649036645256</v>
      </c>
      <c r="AM23" s="40">
        <f>SUM('4 - SoS'!D23,'4 - SoS'!I23,'4 - SoS'!N23)/SUM('2 - G'!D23,'2 - G'!I23,'2 - G'!N23)</f>
        <v>0.98866641480921802</v>
      </c>
      <c r="AN23" s="40">
        <f>SUM('5 - AG'!D23,'5 - AG'!I23)/SUM('2 - G'!D23,'2 - G'!I23,'2 - G'!N23)</f>
        <v>0.97997733282961841</v>
      </c>
      <c r="AO23" s="40">
        <f>SUM('6 - Agr'!D23,'6 - Agr'!I23)/SUM('2 - G'!D23,'2 - G'!I23,'2 - G'!N23)</f>
        <v>0.9780884019644881</v>
      </c>
      <c r="AP23" s="40">
        <f>SUM('7 - Ins'!D23,'7 - Ins'!I23,'7 - Ins'!N23)/SUM('2 - G'!D23,'2 - G'!I23,'2 - G'!N23)</f>
        <v>0.98337740838685306</v>
      </c>
      <c r="AQ23" s="40">
        <f>SUM('8 - Edu'!D23,'8 - Edu'!I23)/SUM('2 - G'!D23,'2 - G'!I23,'2 - G'!N23)</f>
        <v>0.98035511900264449</v>
      </c>
      <c r="AR23" s="40">
        <f>SUM('9 - Lab'!D23,'9 - Lab'!I23)/SUM('2 - G'!D23,'2 - G'!I23,'2 - G'!N23)</f>
        <v>0.9735549678881753</v>
      </c>
      <c r="AT23" s="34">
        <f t="shared" si="2"/>
        <v>0.9757023782705242</v>
      </c>
      <c r="AU23" s="40">
        <f>SUM('4 - SoS'!E23,'4 - SoS'!J23,'4 - SoS'!O23)/SUM('2 - G'!E23,'2 - G'!J23,'2 - G'!O23)</f>
        <v>0.98992694622340938</v>
      </c>
      <c r="AV23" s="40">
        <f>SUM('5 - AG'!E23,'5 - AG'!J23)/SUM('2 - G'!E23,'2 - G'!J23,'2 - G'!O23)</f>
        <v>0.98593634344929681</v>
      </c>
      <c r="AW23" s="40">
        <f>SUM('6 - Agr'!E23,'6 - Agr'!J23)/SUM('2 - G'!E23,'2 - G'!J23,'2 - G'!O23)</f>
        <v>0.98226756347954813</v>
      </c>
      <c r="AX23" s="40">
        <f>SUM('7 - Ins'!E23,'7 - Ins'!J23,'7 - Ins'!O23)/SUM('2 - G'!E23,'2 - G'!J23,'2 - G'!O23)</f>
        <v>0.98751327519068</v>
      </c>
      <c r="AY23" s="40">
        <f>SUM('8 - Edu'!E23,'8 - Edu'!J23)/SUM('2 - G'!E23,'2 - G'!J23,'2 - G'!O23)</f>
        <v>0.98783509799504388</v>
      </c>
      <c r="AZ23" s="40">
        <f>SUM('9 - Lab'!E23,'9 - Lab'!J23)/SUM('2 - G'!E23,'2 - G'!J23,'2 - G'!O23)</f>
        <v>0.98332957873394911</v>
      </c>
      <c r="BB23" s="40">
        <f t="shared" si="11"/>
        <v>0.42753198386151248</v>
      </c>
      <c r="BC23" s="40">
        <f>G23/'2 - G'!G23</f>
        <v>1.000769301781703</v>
      </c>
      <c r="BD23" s="40">
        <f>L23/'2 - G'!L23</f>
        <v>0.96398612679464435</v>
      </c>
      <c r="BF23" s="30">
        <f t="shared" si="3"/>
        <v>0.39473684210526316</v>
      </c>
      <c r="BG23" s="30">
        <f t="shared" si="4"/>
        <v>0.57920792079207917</v>
      </c>
      <c r="BH23" s="30">
        <f t="shared" si="5"/>
        <v>0.43241638630516527</v>
      </c>
      <c r="BI23" s="30">
        <f t="shared" si="6"/>
        <v>0.48571428571428571</v>
      </c>
      <c r="BJ23" s="30">
        <f t="shared" si="7"/>
        <v>0.42362428001772262</v>
      </c>
      <c r="BL23" s="31">
        <f>SUM('2 - G'!C23,'2 - G'!E23,'2 - G'!H23,'2 - G'!J23,'2 - G'!M23,'2 - G'!O23)</f>
        <v>55315</v>
      </c>
      <c r="BM23" s="41">
        <f t="shared" si="8"/>
        <v>0.99206649036645256</v>
      </c>
      <c r="BN23" s="42">
        <f t="shared" si="12"/>
        <v>54876.157914620322</v>
      </c>
      <c r="BO23" s="42">
        <f t="shared" si="13"/>
        <v>1112.1579146203221</v>
      </c>
      <c r="BQ23" s="40">
        <v>0.2147979918718623</v>
      </c>
      <c r="BR23" s="40">
        <f>SUM(C23,E23,F23,H23,J23,K23)/SUM('2 - G'!C23,'2 - G'!E23,'2 - G'!F23,'2 - G'!H23,'2 - G'!J23,'2 - G'!K23,'2 - G'!M23,'2 - G'!P22)</f>
        <v>0.97573317373088853</v>
      </c>
      <c r="BS23" s="40">
        <f>SUM('4 - SoS'!C23,'4 - SoS'!E23,'4 - SoS'!F23,'4 - SoS'!H23,'4 - SoS'!J23,'4 - SoS'!K23,'4 - SoS'!M23,'4 - SoS'!O23,'4 - SoS'!P23)/SUM('2 - G'!C23,'2 - G'!E23,'2 - G'!F23,'2 - G'!H23,'2 - G'!J23,'2 - G'!K23,'2 - G'!M23,'2 - G'!P22)</f>
        <v>0.99196546783466633</v>
      </c>
      <c r="BT23" s="40">
        <f>SUM('5 - AG'!C23,'5 - AG'!E23,'5 - AG'!F23,'5 - AG'!H23,'5 - AG'!J23,'5 - AG'!K23)/SUM('2 - G'!C23,'2 - G'!E23,'2 - G'!F23,'2 - G'!H23,'2 - G'!J23,'2 - G'!K23,'2 - G'!M23,'2 - G'!P22)</f>
        <v>0.98712298456571812</v>
      </c>
    </row>
    <row r="24" spans="1:72" ht="14.55" customHeight="1" x14ac:dyDescent="0.3">
      <c r="A24" t="s">
        <v>448</v>
      </c>
      <c r="B24" s="21">
        <v>72908</v>
      </c>
      <c r="C24" s="21">
        <v>14183</v>
      </c>
      <c r="D24" s="21">
        <v>812</v>
      </c>
      <c r="E24" s="21">
        <v>13464</v>
      </c>
      <c r="F24" s="21">
        <v>68</v>
      </c>
      <c r="G24" s="21">
        <v>28527</v>
      </c>
      <c r="H24" s="21">
        <v>5141</v>
      </c>
      <c r="I24" s="21">
        <v>699</v>
      </c>
      <c r="J24" s="21">
        <v>5892</v>
      </c>
      <c r="K24" s="21">
        <v>35</v>
      </c>
      <c r="L24" s="21">
        <v>11767</v>
      </c>
      <c r="M24" s="21">
        <v>40294</v>
      </c>
      <c r="N24" s="21"/>
      <c r="O24" s="24">
        <f>'2 - G'!R24</f>
        <v>41843</v>
      </c>
      <c r="P24" s="30">
        <f>'2 - G'!S24</f>
        <v>0.29108811509690991</v>
      </c>
      <c r="Q24" s="35">
        <f t="shared" si="1"/>
        <v>0.96298066582224029</v>
      </c>
      <c r="R24" s="30">
        <f>'4 - SoS'!R24/'3 - LG'!O24</f>
        <v>0.98776378366751905</v>
      </c>
      <c r="S24" s="30">
        <f>'5 - AG'!M24/'3 - LG'!O24</f>
        <v>0.98193246182157112</v>
      </c>
      <c r="T24" s="30">
        <f>'6 - Agr'!M24/'3 - LG'!O24</f>
        <v>0.978371531677939</v>
      </c>
      <c r="U24" s="30">
        <f>'7 - Ins'!R24/'3 - LG'!O24</f>
        <v>0.98597136916569084</v>
      </c>
      <c r="V24" s="30">
        <f>'8 - Edu'!M24/'3 - LG'!O24</f>
        <v>0.98205195612169305</v>
      </c>
      <c r="W24" s="30">
        <f>'9 - Lab'!M24/'3 - LG'!O24</f>
        <v>0.98150228234113235</v>
      </c>
      <c r="X24" s="21"/>
      <c r="Y24" s="30">
        <f>(C24+H24)/('2 - G'!C24+'2 - G'!H24+'2 - G'!M24)</f>
        <v>0.96038964266189553</v>
      </c>
      <c r="Z24" s="30">
        <f>(D24+I24)/('2 - G'!D24+'2 - G'!I24+'2 - G'!N24)</f>
        <v>0.99538866930171277</v>
      </c>
      <c r="AA24" s="30">
        <f>(E24+J24)/('2 - G'!E24+'2 - G'!J24+'2 - G'!O24)</f>
        <v>0.96298507462686567</v>
      </c>
      <c r="AB24" s="30">
        <f>(F24+K24)/('2 - G'!F24+'2 - G'!K24+'2 - G'!P24)</f>
        <v>0.99038461538461542</v>
      </c>
      <c r="AD24" s="34">
        <f t="shared" si="9"/>
        <v>0.96038964266189553</v>
      </c>
      <c r="AE24" s="40">
        <f>SUM('4 - SoS'!C24,'4 - SoS'!H24,'4 - SoS'!M24)/SUM('2 - G'!C24,'2 - G'!H24,'2 - G'!M24)</f>
        <v>0.9875254709010487</v>
      </c>
      <c r="AF24" s="40">
        <f>SUM('5 - AG'!C24,'5 - AG'!H24)/SUM('2 - G'!C24,'2 - G'!H24,'2 - G'!M24)</f>
        <v>0.97907658665076291</v>
      </c>
      <c r="AG24" s="40">
        <f>SUM('6 - Agr'!C24,'6 - Agr'!H24)/SUM('2 - G'!C24,'2 - G'!H24,'2 - G'!M24)</f>
        <v>0.97649222205655783</v>
      </c>
      <c r="AH24" s="40">
        <f>SUM('7 - Ins'!C24,'7 - Ins'!H24,'7 - Ins'!M24)/SUM('2 - G'!C24,'2 - G'!H24,'2 - G'!M24)</f>
        <v>0.98364892400974102</v>
      </c>
      <c r="AI24" s="40">
        <f>SUM('8 - Edu'!C24,'8 - Edu'!H24)/SUM('2 - G'!C24,'2 - G'!H24,'2 - G'!M24)</f>
        <v>0.97867899209780829</v>
      </c>
      <c r="AJ24" s="40">
        <f>SUM('9 - Lab'!C24,'9 - Lab'!H24)/SUM('2 - G'!C24,'2 - G'!H24,'2 - G'!M24)</f>
        <v>0.97848019482133097</v>
      </c>
      <c r="AL24" s="34">
        <f t="shared" si="10"/>
        <v>0.99538866930171277</v>
      </c>
      <c r="AM24" s="40">
        <f>SUM('4 - SoS'!D24,'4 - SoS'!I24,'4 - SoS'!N24)/SUM('2 - G'!D24,'2 - G'!I24,'2 - G'!N24)</f>
        <v>0.99143610013175232</v>
      </c>
      <c r="AN24" s="40">
        <f>SUM('5 - AG'!D24,'5 - AG'!I24)/SUM('2 - G'!D24,'2 - G'!I24,'2 - G'!N24)</f>
        <v>0.98880105401844531</v>
      </c>
      <c r="AO24" s="40">
        <f>SUM('6 - Agr'!D24,'6 - Agr'!I24)/SUM('2 - G'!D24,'2 - G'!I24,'2 - G'!N24)</f>
        <v>0.98023715415019763</v>
      </c>
      <c r="AP24" s="40">
        <f>SUM('7 - Ins'!D24,'7 - Ins'!I24,'7 - Ins'!N24)/SUM('2 - G'!D24,'2 - G'!I24,'2 - G'!N24)</f>
        <v>0.98880105401844531</v>
      </c>
      <c r="AQ24" s="40">
        <f>SUM('8 - Edu'!D24,'8 - Edu'!I24)/SUM('2 - G'!D24,'2 - G'!I24,'2 - G'!N24)</f>
        <v>0.98418972332015808</v>
      </c>
      <c r="AR24" s="40">
        <f>SUM('9 - Lab'!D24,'9 - Lab'!I24)/SUM('2 - G'!D24,'2 - G'!I24,'2 - G'!N24)</f>
        <v>0.98418972332015808</v>
      </c>
      <c r="AT24" s="34">
        <f t="shared" si="2"/>
        <v>0.96298507462686567</v>
      </c>
      <c r="AU24" s="40">
        <f>SUM('4 - SoS'!E24,'4 - SoS'!J24,'4 - SoS'!O24)/SUM('2 - G'!E24,'2 - G'!J24,'2 - G'!O24)</f>
        <v>0.98786069651741293</v>
      </c>
      <c r="AV24" s="40">
        <f>SUM('5 - AG'!E24,'5 - AG'!J24)/SUM('2 - G'!E24,'2 - G'!J24,'2 - G'!O24)</f>
        <v>0.98427860696517411</v>
      </c>
      <c r="AW24" s="40">
        <f>SUM('6 - Agr'!E24,'6 - Agr'!J24)/SUM('2 - G'!E24,'2 - G'!J24,'2 - G'!O24)</f>
        <v>0.98014925373134332</v>
      </c>
      <c r="AX24" s="40">
        <f>SUM('7 - Ins'!E24,'7 - Ins'!J24,'7 - Ins'!O24)/SUM('2 - G'!E24,'2 - G'!J24,'2 - G'!O24)</f>
        <v>0.98810945273631845</v>
      </c>
      <c r="AY24" s="40">
        <f>SUM('8 - Edu'!E24,'8 - Edu'!J24)/SUM('2 - G'!E24,'2 - G'!J24,'2 - G'!O24)</f>
        <v>0.98532338308457712</v>
      </c>
      <c r="AZ24" s="40">
        <f>SUM('9 - Lab'!E24,'9 - Lab'!J24)/SUM('2 - G'!E24,'2 - G'!J24,'2 - G'!O24)</f>
        <v>0.98437810945273629</v>
      </c>
      <c r="BB24" s="40">
        <f t="shared" si="11"/>
        <v>0.29108811509690991</v>
      </c>
      <c r="BC24" s="40">
        <f>G24/'2 - G'!G24</f>
        <v>0.97681824407615392</v>
      </c>
      <c r="BD24" s="40">
        <f>L24/'2 - G'!L24</f>
        <v>0.96609195402298853</v>
      </c>
      <c r="BF24" s="30">
        <f t="shared" si="3"/>
        <v>0.26604222728213622</v>
      </c>
      <c r="BG24" s="30">
        <f t="shared" si="4"/>
        <v>0.46260754467240239</v>
      </c>
      <c r="BH24" s="30">
        <f t="shared" si="5"/>
        <v>0.30440173589584624</v>
      </c>
      <c r="BI24" s="30">
        <f t="shared" si="6"/>
        <v>0.33980582524271846</v>
      </c>
      <c r="BJ24" s="30">
        <f t="shared" si="7"/>
        <v>0.29202858986449598</v>
      </c>
      <c r="BL24" s="31">
        <f>SUM('2 - G'!C24,'2 - G'!E24,'2 - G'!H24,'2 - G'!J24,'2 - G'!M24,'2 - G'!O24)</f>
        <v>40221</v>
      </c>
      <c r="BM24" s="41">
        <f t="shared" si="8"/>
        <v>0.99538866930171277</v>
      </c>
      <c r="BN24" s="42">
        <f t="shared" si="12"/>
        <v>40035.527667984192</v>
      </c>
      <c r="BO24" s="42">
        <f t="shared" si="13"/>
        <v>1355.5276679841918</v>
      </c>
      <c r="BQ24" s="40">
        <v>0.16927899686520376</v>
      </c>
      <c r="BR24" s="40">
        <f>SUM(C24,E24,F24,H24,J24,K24)/SUM('2 - G'!C24,'2 - G'!E24,'2 - G'!F24,'2 - G'!H24,'2 - G'!J24,'2 - G'!K24,'2 - G'!M24,'2 - G'!P23)</f>
        <v>0.96530353187146878</v>
      </c>
      <c r="BS24" s="40">
        <f>SUM('4 - SoS'!C24,'4 - SoS'!E24,'4 - SoS'!F24,'4 - SoS'!H24,'4 - SoS'!J24,'4 - SoS'!K24,'4 - SoS'!M24,'4 - SoS'!O24,'4 - SoS'!P24)/SUM('2 - G'!C24,'2 - G'!E24,'2 - G'!F24,'2 - G'!H24,'2 - G'!J24,'2 - G'!K24,'2 - G'!M24,'2 - G'!P23)</f>
        <v>0.9912636583119695</v>
      </c>
      <c r="BT24" s="40">
        <f>SUM('5 - AG'!C24,'5 - AG'!E24,'5 - AG'!F24,'5 - AG'!H24,'5 - AG'!J24,'5 - AG'!K24)/SUM('2 - G'!C24,'2 - G'!E24,'2 - G'!F24,'2 - G'!H24,'2 - G'!J24,'2 - G'!K24,'2 - G'!M24,'2 - G'!P23)</f>
        <v>0.98529009134579482</v>
      </c>
    </row>
    <row r="25" spans="1:72" ht="14.55" customHeight="1" x14ac:dyDescent="0.3">
      <c r="A25" t="s">
        <v>456</v>
      </c>
      <c r="B25" s="21">
        <v>70597</v>
      </c>
      <c r="C25" s="21">
        <v>6802</v>
      </c>
      <c r="D25" s="21">
        <v>929</v>
      </c>
      <c r="E25" s="21">
        <v>4883</v>
      </c>
      <c r="F25" s="21">
        <v>6</v>
      </c>
      <c r="G25" s="21">
        <v>12620</v>
      </c>
      <c r="H25" s="21">
        <v>12559</v>
      </c>
      <c r="I25" s="21">
        <v>2061</v>
      </c>
      <c r="J25" s="21">
        <v>14372</v>
      </c>
      <c r="K25" s="21">
        <v>34</v>
      </c>
      <c r="L25" s="21">
        <v>29026</v>
      </c>
      <c r="M25" s="21">
        <v>41646</v>
      </c>
      <c r="N25" s="21"/>
      <c r="O25" s="24">
        <f>'2 - G'!R25</f>
        <v>43302</v>
      </c>
      <c r="P25" s="30">
        <f>'2 - G'!S25</f>
        <v>0.70266962265022403</v>
      </c>
      <c r="Q25" s="35">
        <f t="shared" si="1"/>
        <v>0.96175696272689482</v>
      </c>
      <c r="R25" s="30">
        <f>'4 - SoS'!R25/'3 - LG'!O25</f>
        <v>0.98605145258879501</v>
      </c>
      <c r="S25" s="30">
        <f>'5 - AG'!M25/'3 - LG'!O25</f>
        <v>0.97783012331993902</v>
      </c>
      <c r="T25" s="30">
        <f>'6 - Agr'!M25/'3 - LG'!O25</f>
        <v>0.97304974366080088</v>
      </c>
      <c r="U25" s="30">
        <f>'7 - Ins'!R25/'3 - LG'!O25</f>
        <v>0.97565932289501645</v>
      </c>
      <c r="V25" s="30">
        <f>'8 - Edu'!M25/'3 - LG'!O25</f>
        <v>0.97739134451064613</v>
      </c>
      <c r="W25" s="30">
        <f>'9 - Lab'!M25/'3 - LG'!O25</f>
        <v>0.97187196896217265</v>
      </c>
      <c r="X25" s="21"/>
      <c r="Y25" s="30">
        <f>(C25+H25)/('2 - G'!C25+'2 - G'!H25+'2 - G'!M25)</f>
        <v>0.95459027709298883</v>
      </c>
      <c r="Z25" s="30">
        <f>(D25+I25)/('2 - G'!D25+'2 - G'!I25+'2 - G'!N25)</f>
        <v>0.98941098610191924</v>
      </c>
      <c r="AA25" s="30">
        <f>(E25+J25)/('2 - G'!E25+'2 - G'!J25+'2 - G'!O25)</f>
        <v>0.96482437240066143</v>
      </c>
      <c r="AB25" s="30">
        <f>(F25+K25)/('2 - G'!F25+'2 - G'!K25+'2 - G'!P25)</f>
        <v>0.97560975609756095</v>
      </c>
      <c r="AD25" s="34">
        <f t="shared" si="9"/>
        <v>0.95459027709298883</v>
      </c>
      <c r="AE25" s="40">
        <f>SUM('4 - SoS'!C25,'4 - SoS'!H25,'4 - SoS'!M25)/SUM('2 - G'!C25,'2 - G'!H25,'2 - G'!M25)</f>
        <v>0.98249679518785127</v>
      </c>
      <c r="AF25" s="40">
        <f>SUM('5 - AG'!C25,'5 - AG'!H25)/SUM('2 - G'!C25,'2 - G'!H25,'2 - G'!M25)</f>
        <v>0.97214278670742527</v>
      </c>
      <c r="AG25" s="40">
        <f>SUM('6 - Agr'!C25,'6 - Agr'!H25)/SUM('2 - G'!C25,'2 - G'!H25,'2 - G'!M25)</f>
        <v>0.96681786806034908</v>
      </c>
      <c r="AH25" s="40">
        <f>SUM('7 - Ins'!C25,'7 - Ins'!H25,'7 - Ins'!M25)/SUM('2 - G'!C25,'2 - G'!H25,'2 - G'!M25)</f>
        <v>0.96982546099990141</v>
      </c>
      <c r="AI25" s="40">
        <f>SUM('8 - Edu'!C25,'8 - Edu'!H25)/SUM('2 - G'!C25,'2 - G'!H25,'2 - G'!M25)</f>
        <v>0.97204417710284985</v>
      </c>
      <c r="AJ25" s="40">
        <f>SUM('9 - Lab'!C25,'9 - Lab'!H25)/SUM('2 - G'!C25,'2 - G'!H25,'2 - G'!M25)</f>
        <v>0.96489498077112712</v>
      </c>
      <c r="AL25" s="34">
        <f t="shared" si="10"/>
        <v>0.98941098610191924</v>
      </c>
      <c r="AM25" s="40">
        <f>SUM('4 - SoS'!D25,'4 - SoS'!I25,'4 - SoS'!N25)/SUM('2 - G'!D25,'2 - G'!I25,'2 - G'!N25)</f>
        <v>0.98378557246856391</v>
      </c>
      <c r="AN25" s="40">
        <f>SUM('5 - AG'!D25,'5 - AG'!I25)/SUM('2 - G'!D25,'2 - G'!I25,'2 - G'!N25)</f>
        <v>0.98444738583719393</v>
      </c>
      <c r="AO25" s="40">
        <f>SUM('6 - Agr'!D25,'6 - Agr'!I25)/SUM('2 - G'!D25,'2 - G'!I25,'2 - G'!N25)</f>
        <v>0.98213103904698873</v>
      </c>
      <c r="AP25" s="40">
        <f>SUM('7 - Ins'!D25,'7 - Ins'!I25,'7 - Ins'!N25)/SUM('2 - G'!D25,'2 - G'!I25,'2 - G'!N25)</f>
        <v>0.98213103904698873</v>
      </c>
      <c r="AQ25" s="40">
        <f>SUM('8 - Edu'!D25,'8 - Edu'!I25)/SUM('2 - G'!D25,'2 - G'!I25,'2 - G'!N25)</f>
        <v>0.97683653209794841</v>
      </c>
      <c r="AR25" s="40">
        <f>SUM('9 - Lab'!D25,'9 - Lab'!I25)/SUM('2 - G'!D25,'2 - G'!I25,'2 - G'!N25)</f>
        <v>0.97187293183322299</v>
      </c>
      <c r="AT25" s="34">
        <f t="shared" si="2"/>
        <v>0.96482437240066143</v>
      </c>
      <c r="AU25" s="40">
        <f>SUM('4 - SoS'!E25,'4 - SoS'!J25,'4 - SoS'!O25)/SUM('2 - G'!E25,'2 - G'!J25,'2 - G'!O25)</f>
        <v>0.99002856140702511</v>
      </c>
      <c r="AV25" s="40">
        <f>SUM('5 - AG'!E25,'5 - AG'!J25)/SUM('2 - G'!E25,'2 - G'!J25,'2 - G'!O25)</f>
        <v>0.98261261712682268</v>
      </c>
      <c r="AW25" s="40">
        <f>SUM('6 - Agr'!E25,'6 - Agr'!J25)/SUM('2 - G'!E25,'2 - G'!J25,'2 - G'!O25)</f>
        <v>0.97800270581750759</v>
      </c>
      <c r="AX25" s="40">
        <f>SUM('7 - Ins'!E25,'7 - Ins'!J25,'7 - Ins'!O25)/SUM('2 - G'!E25,'2 - G'!J25,'2 - G'!O25)</f>
        <v>0.98060830786190312</v>
      </c>
      <c r="AY25" s="40">
        <f>SUM('8 - Edu'!E25,'8 - Edu'!J25)/SUM('2 - G'!E25,'2 - G'!J25,'2 - G'!O25)</f>
        <v>0.98291326351656061</v>
      </c>
      <c r="AZ25" s="40">
        <f>SUM('9 - Lab'!E25,'9 - Lab'!J25)/SUM('2 - G'!E25,'2 - G'!J25,'2 - G'!O25)</f>
        <v>0.97895475271834442</v>
      </c>
      <c r="BB25" s="40">
        <f t="shared" si="11"/>
        <v>0.70266962265022403</v>
      </c>
      <c r="BC25" s="40">
        <f>G25/'2 - G'!G25</f>
        <v>1.0206227254346947</v>
      </c>
      <c r="BD25" s="40">
        <f>L25/'2 - G'!L25</f>
        <v>0.95395536858711016</v>
      </c>
      <c r="BF25" s="30">
        <f t="shared" si="3"/>
        <v>0.64867517173699707</v>
      </c>
      <c r="BG25" s="30">
        <f t="shared" si="4"/>
        <v>0.68929765886287631</v>
      </c>
      <c r="BH25" s="30">
        <f t="shared" si="5"/>
        <v>0.74640353155024664</v>
      </c>
      <c r="BI25" s="30">
        <f t="shared" si="6"/>
        <v>0.85</v>
      </c>
      <c r="BJ25" s="30">
        <f t="shared" si="7"/>
        <v>0.69696969696969702</v>
      </c>
      <c r="BL25" s="31">
        <f>SUM('2 - G'!C25,'2 - G'!E25,'2 - G'!H25,'2 - G'!J25,'2 - G'!M25,'2 - G'!O25)</f>
        <v>40239</v>
      </c>
      <c r="BM25" s="43">
        <f>BM3</f>
        <v>0.99001234479550582</v>
      </c>
      <c r="BN25" s="42">
        <f t="shared" si="12"/>
        <v>39837.106742226359</v>
      </c>
      <c r="BO25" s="42">
        <f t="shared" si="13"/>
        <v>1221.1067422263586</v>
      </c>
      <c r="BQ25" s="40">
        <v>0.25737732561407456</v>
      </c>
      <c r="BR25" s="40">
        <f>SUM(C25,E25,F25,H25,J25,K25)/SUM('2 - G'!C25,'2 - G'!E25,'2 - G'!F25,'2 - G'!H25,'2 - G'!J25,'2 - G'!K25,'2 - G'!M25,'2 - G'!P24)</f>
        <v>0.96274158198844395</v>
      </c>
      <c r="BS25" s="40">
        <f>SUM('4 - SoS'!C25,'4 - SoS'!E25,'4 - SoS'!F25,'4 - SoS'!H25,'4 - SoS'!J25,'4 - SoS'!K25,'4 - SoS'!M25,'4 - SoS'!O25,'4 - SoS'!P25)/SUM('2 - G'!C25,'2 - G'!E25,'2 - G'!F25,'2 - G'!H25,'2 - G'!J25,'2 - G'!K25,'2 - G'!M25,'2 - G'!P24)</f>
        <v>0.98936541143654111</v>
      </c>
      <c r="BT25" s="40">
        <f>SUM('5 - AG'!C25,'5 - AG'!E25,'5 - AG'!F25,'5 - AG'!H25,'5 - AG'!J25,'5 - AG'!K25)/SUM('2 - G'!C25,'2 - G'!E25,'2 - G'!F25,'2 - G'!H25,'2 - G'!J25,'2 - G'!K25,'2 - G'!M25,'2 - G'!P24)</f>
        <v>0.98044929268778647</v>
      </c>
    </row>
    <row r="26" spans="1:72" ht="14.55" customHeight="1" x14ac:dyDescent="0.3">
      <c r="A26" t="s">
        <v>553</v>
      </c>
      <c r="B26" s="21">
        <v>69805</v>
      </c>
      <c r="C26" s="21">
        <v>10450</v>
      </c>
      <c r="D26" s="21">
        <v>756</v>
      </c>
      <c r="E26" s="21">
        <v>7764</v>
      </c>
      <c r="F26" s="21">
        <v>5</v>
      </c>
      <c r="G26" s="21">
        <v>18975</v>
      </c>
      <c r="H26" s="21">
        <v>9708</v>
      </c>
      <c r="I26" s="21">
        <v>1958</v>
      </c>
      <c r="J26" s="21">
        <v>10595</v>
      </c>
      <c r="K26" s="21">
        <v>7</v>
      </c>
      <c r="L26" s="21">
        <v>22268</v>
      </c>
      <c r="M26" s="21">
        <v>41243</v>
      </c>
      <c r="N26" s="21"/>
      <c r="O26" s="24">
        <f>'2 - G'!R26</f>
        <v>43141</v>
      </c>
      <c r="P26" s="30">
        <f>'2 - G'!S26</f>
        <v>0.54268561229456902</v>
      </c>
      <c r="Q26" s="35">
        <f t="shared" si="1"/>
        <v>0.95600472868037367</v>
      </c>
      <c r="R26" s="30">
        <f>'4 - SoS'!R26/'3 - LG'!O26</f>
        <v>0.98634709441134882</v>
      </c>
      <c r="S26" s="30">
        <f>'5 - AG'!M26/'3 - LG'!O26</f>
        <v>0.98103891889385963</v>
      </c>
      <c r="T26" s="30">
        <f>'6 - Agr'!M26/'3 - LG'!O26</f>
        <v>0.97763148744813522</v>
      </c>
      <c r="U26" s="30">
        <f>'7 - Ins'!R26/'3 - LG'!O26</f>
        <v>0.9824528870448066</v>
      </c>
      <c r="V26" s="30">
        <f>'8 - Edu'!M26/'3 - LG'!O26</f>
        <v>0.98347279849794855</v>
      </c>
      <c r="W26" s="30">
        <f>'9 - Lab'!M26/'3 - LG'!O26</f>
        <v>0.97981038918893859</v>
      </c>
      <c r="X26" s="21"/>
      <c r="Y26" s="30">
        <f>(C26+H26)/('2 - G'!C26+'2 - G'!H26+'2 - G'!M26)</f>
        <v>0.95273655354948483</v>
      </c>
      <c r="Z26" s="30">
        <f>(D26+I26)/('2 - G'!D26+'2 - G'!I26+'2 - G'!N26)</f>
        <v>0.99232175502742226</v>
      </c>
      <c r="AA26" s="30">
        <f>(E26+J26)/('2 - G'!E26+'2 - G'!J26+'2 - G'!O26)</f>
        <v>0.95440840091495116</v>
      </c>
      <c r="AB26" s="30">
        <f>(F26+K26)/('2 - G'!F26+'2 - G'!K26+'2 - G'!P26)</f>
        <v>1</v>
      </c>
      <c r="AD26" s="34">
        <f t="shared" si="9"/>
        <v>0.95273655354948483</v>
      </c>
      <c r="AE26" s="40">
        <f>SUM('4 - SoS'!C26,'4 - SoS'!H26,'4 - SoS'!M26)/SUM('2 - G'!C26,'2 - G'!H26,'2 - G'!M26)</f>
        <v>0.98676623499385574</v>
      </c>
      <c r="AF26" s="40">
        <f>SUM('5 - AG'!C26,'5 - AG'!H26)/SUM('2 - G'!C26,'2 - G'!H26,'2 - G'!M26)</f>
        <v>0.98137820209849702</v>
      </c>
      <c r="AG26" s="40">
        <f>SUM('6 - Agr'!C26,'6 - Agr'!H26)/SUM('2 - G'!C26,'2 - G'!H26,'2 - G'!M26)</f>
        <v>0.97773891672180735</v>
      </c>
      <c r="AH26" s="40">
        <f>SUM('7 - Ins'!C26,'7 - Ins'!H26,'7 - Ins'!M26)/SUM('2 - G'!C26,'2 - G'!H26,'2 - G'!M26)</f>
        <v>0.98185083656300221</v>
      </c>
      <c r="AI26" s="40">
        <f>SUM('8 - Edu'!C26,'8 - Edu'!H26)/SUM('2 - G'!C26,'2 - G'!H26,'2 - G'!M26)</f>
        <v>0.98255978825975987</v>
      </c>
      <c r="AJ26" s="40">
        <f>SUM('9 - Lab'!C26,'9 - Lab'!H26)/SUM('2 - G'!C26,'2 - G'!H26,'2 - G'!M26)</f>
        <v>0.98014935249078361</v>
      </c>
      <c r="AL26" s="34">
        <f t="shared" si="10"/>
        <v>0.99232175502742226</v>
      </c>
      <c r="AM26" s="40">
        <f>SUM('4 - SoS'!D26,'4 - SoS'!I26,'4 - SoS'!N26)/SUM('2 - G'!D26,'2 - G'!I26,'2 - G'!N26)</f>
        <v>0.98647166361974403</v>
      </c>
      <c r="AN26" s="40">
        <f>SUM('5 - AG'!D26,'5 - AG'!I26)/SUM('2 - G'!D26,'2 - G'!I26,'2 - G'!N26)</f>
        <v>0.98720292504570384</v>
      </c>
      <c r="AO26" s="40">
        <f>SUM('6 - Agr'!D26,'6 - Agr'!I26)/SUM('2 - G'!D26,'2 - G'!I26,'2 - G'!N26)</f>
        <v>0.9784277879341865</v>
      </c>
      <c r="AP26" s="40">
        <f>SUM('7 - Ins'!D26,'7 - Ins'!I26,'7 - Ins'!N26)/SUM('2 - G'!D26,'2 - G'!I26,'2 - G'!N26)</f>
        <v>0.98829981718464355</v>
      </c>
      <c r="AQ26" s="40">
        <f>SUM('8 - Edu'!D26,'8 - Edu'!I26)/SUM('2 - G'!D26,'2 - G'!I26,'2 - G'!N26)</f>
        <v>0.98354661791590492</v>
      </c>
      <c r="AR26" s="40">
        <f>SUM('9 - Lab'!D26,'9 - Lab'!I26)/SUM('2 - G'!D26,'2 - G'!I26,'2 - G'!N26)</f>
        <v>0.97550274223034739</v>
      </c>
      <c r="AT26" s="34">
        <f t="shared" si="2"/>
        <v>0.95440840091495116</v>
      </c>
      <c r="AU26" s="40">
        <f>SUM('4 - SoS'!E26,'4 - SoS'!J26,'4 - SoS'!O26)/SUM('2 - G'!E26,'2 - G'!J26,'2 - G'!O26)</f>
        <v>0.98585984612185484</v>
      </c>
      <c r="AV26" s="40">
        <f>SUM('5 - AG'!E26,'5 - AG'!J26)/SUM('2 - G'!E26,'2 - G'!J26,'2 - G'!O26)</f>
        <v>0.97977750051985857</v>
      </c>
      <c r="AW26" s="40">
        <f>SUM('6 - Agr'!E26,'6 - Agr'!J26)/SUM('2 - G'!E26,'2 - G'!J26,'2 - G'!O26)</f>
        <v>0.97738615096693704</v>
      </c>
      <c r="AX26" s="40">
        <f>SUM('7 - Ins'!E26,'7 - Ins'!J26,'7 - Ins'!O26)/SUM('2 - G'!E26,'2 - G'!J26,'2 - G'!O26)</f>
        <v>0.98232480765231855</v>
      </c>
      <c r="AY26" s="40">
        <f>SUM('8 - Edu'!E26,'8 - Edu'!J26)/SUM('2 - G'!E26,'2 - G'!J26,'2 - G'!O26)</f>
        <v>0.98450821376585573</v>
      </c>
      <c r="AZ26" s="40">
        <f>SUM('9 - Lab'!E26,'9 - Lab'!J26)/SUM('2 - G'!E26,'2 - G'!J26,'2 - G'!O26)</f>
        <v>0.98008941567893537</v>
      </c>
      <c r="BB26" s="40">
        <f t="shared" si="11"/>
        <v>0.54268561229456902</v>
      </c>
      <c r="BC26" s="40">
        <f>G26/'2 - G'!G26</f>
        <v>0.97562856702144074</v>
      </c>
      <c r="BD26" s="40">
        <f>L26/'2 - G'!L26</f>
        <v>0.95113616948573376</v>
      </c>
      <c r="BF26" s="30">
        <f t="shared" si="3"/>
        <v>0.48159539636868737</v>
      </c>
      <c r="BG26" s="30">
        <f t="shared" si="4"/>
        <v>0.72144436256448052</v>
      </c>
      <c r="BH26" s="30">
        <f t="shared" si="5"/>
        <v>0.57710114930007084</v>
      </c>
      <c r="BI26" s="30">
        <f t="shared" si="6"/>
        <v>0.58333333333333337</v>
      </c>
      <c r="BJ26" s="30">
        <f t="shared" si="7"/>
        <v>0.53992192614504275</v>
      </c>
      <c r="BL26" s="31">
        <f>SUM('2 - G'!C26,'2 - G'!E26,'2 - G'!H26,'2 - G'!J26,'2 - G'!M26,'2 - G'!O26)</f>
        <v>40394</v>
      </c>
      <c r="BM26" s="41">
        <f t="shared" ref="BM26:BM68" si="14">AL26</f>
        <v>0.99232175502742226</v>
      </c>
      <c r="BN26" s="42">
        <f t="shared" si="12"/>
        <v>40083.844972577695</v>
      </c>
      <c r="BO26" s="42">
        <f t="shared" si="13"/>
        <v>1566.8449725776954</v>
      </c>
      <c r="BQ26" s="40">
        <v>0.43931704799587135</v>
      </c>
      <c r="BR26" s="40">
        <f>SUM(C26,E26,F26,H26,J26,K26)/SUM('2 - G'!C26,'2 - G'!E26,'2 - G'!F26,'2 - G'!H26,'2 - G'!J26,'2 - G'!K26,'2 - G'!M26,'2 - G'!P25)</f>
        <v>0.9548935537435872</v>
      </c>
      <c r="BS26" s="40">
        <f>SUM('4 - SoS'!C26,'4 - SoS'!E26,'4 - SoS'!F26,'4 - SoS'!H26,'4 - SoS'!J26,'4 - SoS'!K26,'4 - SoS'!M26,'4 - SoS'!O26,'4 - SoS'!P26)/SUM('2 - G'!C26,'2 - G'!E26,'2 - G'!F26,'2 - G'!H26,'2 - G'!J26,'2 - G'!K26,'2 - G'!M26,'2 - G'!P25)</f>
        <v>0.98773203796872289</v>
      </c>
      <c r="BT26" s="40">
        <f>SUM('5 - AG'!C26,'5 - AG'!E26,'5 - AG'!F26,'5 - AG'!H26,'5 - AG'!J26,'5 - AG'!K26)/SUM('2 - G'!C26,'2 - G'!E26,'2 - G'!F26,'2 - G'!H26,'2 - G'!J26,'2 - G'!K26,'2 - G'!M26,'2 - G'!P25)</f>
        <v>0.98200698902079353</v>
      </c>
    </row>
    <row r="27" spans="1:72" ht="14.55" customHeight="1" x14ac:dyDescent="0.3">
      <c r="A27" t="s">
        <v>535</v>
      </c>
      <c r="B27" s="21">
        <v>67459</v>
      </c>
      <c r="C27" s="21">
        <v>6935</v>
      </c>
      <c r="D27" s="21">
        <v>630</v>
      </c>
      <c r="E27" s="21">
        <v>12265</v>
      </c>
      <c r="F27" s="21">
        <v>227</v>
      </c>
      <c r="G27" s="21">
        <v>20057</v>
      </c>
      <c r="H27" s="21">
        <v>4563</v>
      </c>
      <c r="I27" s="21">
        <v>1235</v>
      </c>
      <c r="J27" s="21">
        <v>8007</v>
      </c>
      <c r="K27" s="21">
        <v>298</v>
      </c>
      <c r="L27" s="21">
        <v>14103</v>
      </c>
      <c r="M27" s="21">
        <v>34160</v>
      </c>
      <c r="N27" s="21"/>
      <c r="O27" s="24">
        <f>'2 - G'!R27</f>
        <v>35753</v>
      </c>
      <c r="P27" s="30">
        <f>'2 - G'!S27</f>
        <v>0.42021648532990241</v>
      </c>
      <c r="Q27" s="35">
        <f t="shared" si="1"/>
        <v>0.95544429838055545</v>
      </c>
      <c r="R27" s="30">
        <f>'4 - SoS'!R27/'3 - LG'!O27</f>
        <v>0.98562358403490613</v>
      </c>
      <c r="S27" s="30">
        <f>'5 - AG'!M27/'3 - LG'!O27</f>
        <v>0.98299443403350772</v>
      </c>
      <c r="T27" s="30">
        <f>'6 - Agr'!M27/'3 - LG'!O27</f>
        <v>0.98106452605375771</v>
      </c>
      <c r="U27" s="30">
        <f>'7 - Ins'!R27/'3 - LG'!O27</f>
        <v>0.9830503733952396</v>
      </c>
      <c r="V27" s="30">
        <f>'8 - Edu'!M27/'3 - LG'!O27</f>
        <v>0.98447682711940254</v>
      </c>
      <c r="W27" s="30">
        <f>'9 - Lab'!M27/'3 - LG'!O27</f>
        <v>0.9815120409476128</v>
      </c>
      <c r="X27" s="21"/>
      <c r="Y27" s="30">
        <f>(C27+H27)/('2 - G'!C27+'2 - G'!H27+'2 - G'!M27)</f>
        <v>0.95150612380006616</v>
      </c>
      <c r="Z27" s="30">
        <f>(D27+I27)/('2 - G'!D27+'2 - G'!I27+'2 - G'!N27)</f>
        <v>0.98677248677248675</v>
      </c>
      <c r="AA27" s="30">
        <f>(E27+J27)/('2 - G'!E27+'2 - G'!J27+'2 - G'!O27)</f>
        <v>0.95451549110085698</v>
      </c>
      <c r="AB27" s="30">
        <f>(F27+K27)/('2 - G'!F27+'2 - G'!K27+'2 - G'!P27)</f>
        <v>0.97042513863216262</v>
      </c>
      <c r="AD27" s="34">
        <f t="shared" si="9"/>
        <v>0.95150612380006616</v>
      </c>
      <c r="AE27" s="40">
        <f>SUM('4 - SoS'!C27,'4 - SoS'!H27,'4 - SoS'!M27)/SUM('2 - G'!C27,'2 - G'!H27,'2 - G'!M27)</f>
        <v>0.98195961602118509</v>
      </c>
      <c r="AF27" s="40">
        <f>SUM('5 - AG'!C27,'5 - AG'!H27)/SUM('2 - G'!C27,'2 - G'!H27,'2 - G'!M27)</f>
        <v>0.97914597815292947</v>
      </c>
      <c r="AG27" s="40">
        <f>SUM('6 - Agr'!C27,'6 - Agr'!H27)/SUM('2 - G'!C27,'2 - G'!H27,'2 - G'!M27)</f>
        <v>0.97542204568023838</v>
      </c>
      <c r="AH27" s="40">
        <f>SUM('7 - Ins'!C27,'7 - Ins'!H27,'7 - Ins'!M27)/SUM('2 - G'!C27,'2 - G'!H27,'2 - G'!M27)</f>
        <v>0.97881496193313478</v>
      </c>
      <c r="AI27" s="40">
        <f>SUM('8 - Edu'!C27,'8 - Edu'!H27)/SUM('2 - G'!C27,'2 - G'!H27,'2 - G'!M27)</f>
        <v>0.97964250248262164</v>
      </c>
      <c r="AJ27" s="40">
        <f>SUM('9 - Lab'!C27,'9 - Lab'!H27)/SUM('2 - G'!C27,'2 - G'!H27,'2 - G'!M27)</f>
        <v>0.9767461105594174</v>
      </c>
      <c r="AL27" s="34">
        <f t="shared" si="10"/>
        <v>0.98677248677248675</v>
      </c>
      <c r="AM27" s="40">
        <f>SUM('4 - SoS'!D27,'4 - SoS'!I27,'4 - SoS'!N27)/SUM('2 - G'!D27,'2 - G'!I27,'2 - G'!N27)</f>
        <v>0.98412698412698407</v>
      </c>
      <c r="AN27" s="40">
        <f>SUM('5 - AG'!D27,'5 - AG'!I27)/SUM('2 - G'!D27,'2 - G'!I27,'2 - G'!N27)</f>
        <v>0.98412698412698407</v>
      </c>
      <c r="AO27" s="40">
        <f>SUM('6 - Agr'!D27,'6 - Agr'!I27)/SUM('2 - G'!D27,'2 - G'!I27,'2 - G'!N27)</f>
        <v>0.98571428571428577</v>
      </c>
      <c r="AP27" s="40">
        <f>SUM('7 - Ins'!D27,'7 - Ins'!I27,'7 - Ins'!N27)/SUM('2 - G'!D27,'2 - G'!I27,'2 - G'!N27)</f>
        <v>0.98148148148148151</v>
      </c>
      <c r="AQ27" s="40">
        <f>SUM('8 - Edu'!D27,'8 - Edu'!I27)/SUM('2 - G'!D27,'2 - G'!I27,'2 - G'!N27)</f>
        <v>0.97883597883597884</v>
      </c>
      <c r="AR27" s="40">
        <f>SUM('9 - Lab'!D27,'9 - Lab'!I27)/SUM('2 - G'!D27,'2 - G'!I27,'2 - G'!N27)</f>
        <v>0.97619047619047616</v>
      </c>
      <c r="AT27" s="34">
        <f t="shared" si="2"/>
        <v>0.95451549110085698</v>
      </c>
      <c r="AU27" s="40">
        <f>SUM('4 - SoS'!E27,'4 - SoS'!J27,'4 - SoS'!O27)/SUM('2 - G'!E27,'2 - G'!J27,'2 - G'!O27)</f>
        <v>0.98832281759111029</v>
      </c>
      <c r="AV27" s="40">
        <f>SUM('5 - AG'!E27,'5 - AG'!J27)/SUM('2 - G'!E27,'2 - G'!J27,'2 - G'!O27)</f>
        <v>0.9857802052924004</v>
      </c>
      <c r="AW27" s="40">
        <f>SUM('6 - Agr'!E27,'6 - Agr'!J27)/SUM('2 - G'!E27,'2 - G'!J27,'2 - G'!O27)</f>
        <v>0.98436764290422829</v>
      </c>
      <c r="AX27" s="40">
        <f>SUM('7 - Ins'!E27,'7 - Ins'!J27,'7 - Ins'!O27)/SUM('2 - G'!E27,'2 - G'!J27,'2 - G'!O27)</f>
        <v>0.98610980318297392</v>
      </c>
      <c r="AY27" s="40">
        <f>SUM('8 - Edu'!E27,'8 - Edu'!J27)/SUM('2 - G'!E27,'2 - G'!J27,'2 - G'!O27)</f>
        <v>0.98846407382992751</v>
      </c>
      <c r="AZ27" s="40">
        <f>SUM('9 - Lab'!E27,'9 - Lab'!J27)/SUM('2 - G'!E27,'2 - G'!J27,'2 - G'!O27)</f>
        <v>0.98540352198888781</v>
      </c>
      <c r="BB27" s="40">
        <f t="shared" si="11"/>
        <v>0.42021648532990241</v>
      </c>
      <c r="BC27" s="40">
        <f>G27/'2 - G'!G27</f>
        <v>0.97896329558766104</v>
      </c>
      <c r="BD27" s="40">
        <f>L27/'2 - G'!L27</f>
        <v>0.93869808306709268</v>
      </c>
      <c r="BF27" s="30">
        <f t="shared" si="3"/>
        <v>0.39685162636980342</v>
      </c>
      <c r="BG27" s="30">
        <f t="shared" si="4"/>
        <v>0.66219839142091153</v>
      </c>
      <c r="BH27" s="30">
        <f t="shared" si="5"/>
        <v>0.3949782951854775</v>
      </c>
      <c r="BI27" s="30">
        <f t="shared" si="6"/>
        <v>0.56761904761904758</v>
      </c>
      <c r="BJ27" s="30">
        <f t="shared" si="7"/>
        <v>0.41285128805620608</v>
      </c>
      <c r="BL27" s="31">
        <f>SUM('2 - G'!C27,'2 - G'!E27,'2 - G'!H27,'2 - G'!J27,'2 - G'!M27,'2 - G'!O27)</f>
        <v>33322</v>
      </c>
      <c r="BM27" s="41">
        <f t="shared" si="14"/>
        <v>0.98677248677248675</v>
      </c>
      <c r="BN27" s="42">
        <f t="shared" si="12"/>
        <v>32881.232804232801</v>
      </c>
      <c r="BO27" s="42">
        <f t="shared" si="13"/>
        <v>1111.2328042328008</v>
      </c>
      <c r="BQ27" s="40">
        <v>0.34672920704910998</v>
      </c>
      <c r="BR27" s="40">
        <f>SUM(C27,E27,F27,H27,J27,K27)/SUM('2 - G'!C27,'2 - G'!E27,'2 - G'!F27,'2 - G'!H27,'2 - G'!J27,'2 - G'!K27,'2 - G'!M27,'2 - G'!P26)</f>
        <v>0.95654878265505594</v>
      </c>
      <c r="BS27" s="40">
        <f>SUM('4 - SoS'!C27,'4 - SoS'!E27,'4 - SoS'!F27,'4 - SoS'!H27,'4 - SoS'!J27,'4 - SoS'!K27,'4 - SoS'!M27,'4 - SoS'!O27,'4 - SoS'!P27)/SUM('2 - G'!C27,'2 - G'!E27,'2 - G'!F27,'2 - G'!H27,'2 - G'!J27,'2 - G'!K27,'2 - G'!M27,'2 - G'!P26)</f>
        <v>0.98865588531485105</v>
      </c>
      <c r="BT27" s="40">
        <f>SUM('5 - AG'!C27,'5 - AG'!E27,'5 - AG'!F27,'5 - AG'!H27,'5 - AG'!J27,'5 - AG'!K27)/SUM('2 - G'!C27,'2 - G'!E27,'2 - G'!F27,'2 - G'!H27,'2 - G'!J27,'2 - G'!K27,'2 - G'!M27,'2 - G'!P26)</f>
        <v>0.98587169006575437</v>
      </c>
    </row>
    <row r="28" spans="1:72" ht="14.55" customHeight="1" x14ac:dyDescent="0.3">
      <c r="A28" t="s">
        <v>432</v>
      </c>
      <c r="B28" s="21">
        <v>64074</v>
      </c>
      <c r="C28" s="21">
        <v>14991</v>
      </c>
      <c r="D28" s="21">
        <v>983</v>
      </c>
      <c r="E28" s="21">
        <v>12215</v>
      </c>
      <c r="F28" s="21">
        <v>20</v>
      </c>
      <c r="G28" s="21">
        <v>28209</v>
      </c>
      <c r="H28" s="21">
        <v>4288</v>
      </c>
      <c r="I28" s="21">
        <v>583</v>
      </c>
      <c r="J28" s="21">
        <v>3789</v>
      </c>
      <c r="K28" s="21">
        <v>11</v>
      </c>
      <c r="L28" s="21">
        <v>8671</v>
      </c>
      <c r="M28" s="21">
        <v>36880</v>
      </c>
      <c r="N28" s="21"/>
      <c r="O28" s="24">
        <f>'2 - G'!R28</f>
        <v>37359</v>
      </c>
      <c r="P28" s="30">
        <f>'2 - G'!S28</f>
        <v>0.22816456543269359</v>
      </c>
      <c r="Q28" s="35">
        <f t="shared" si="1"/>
        <v>0.98717845766749646</v>
      </c>
      <c r="R28" s="30">
        <f>'4 - SoS'!R28/'3 - LG'!O28</f>
        <v>0.98300275703311113</v>
      </c>
      <c r="S28" s="30">
        <f>'5 - AG'!M28/'3 - LG'!O28</f>
        <v>0.98016542198666989</v>
      </c>
      <c r="T28" s="30">
        <f>'6 - Agr'!M28/'3 - LG'!O28</f>
        <v>0.98310982628014665</v>
      </c>
      <c r="U28" s="30">
        <f>'7 - Ins'!R28/'3 - LG'!O28</f>
        <v>0.98498353810326833</v>
      </c>
      <c r="V28" s="30">
        <f>'8 - Edu'!M28/'3 - LG'!O28</f>
        <v>0.97896089295752031</v>
      </c>
      <c r="W28" s="30">
        <f>'9 - Lab'!M28/'3 - LG'!O28</f>
        <v>0.98056693166305309</v>
      </c>
      <c r="X28" s="21"/>
      <c r="Y28" s="30">
        <f>(C28+H28)/('2 - G'!C28+'2 - G'!H28+'2 - G'!M28)</f>
        <v>0.9844260620915033</v>
      </c>
      <c r="Z28" s="30">
        <f>(D28+I28)/('2 - G'!D28+'2 - G'!I28+'2 - G'!N28)</f>
        <v>0.99872448979591832</v>
      </c>
      <c r="AA28" s="30">
        <f>(E28+J28)/('2 - G'!E28+'2 - G'!J28+'2 - G'!O28)</f>
        <v>0.98942812982998452</v>
      </c>
      <c r="AB28" s="30">
        <f>(F28+K28)/('2 - G'!F28+'2 - G'!K28+'2 - G'!P28)</f>
        <v>0.96875</v>
      </c>
      <c r="AD28" s="34">
        <f t="shared" si="9"/>
        <v>0.9844260620915033</v>
      </c>
      <c r="AE28" s="40">
        <f>SUM('4 - SoS'!C28,'4 - SoS'!H28,'4 - SoS'!M28)/SUM('2 - G'!C28,'2 - G'!H28,'2 - G'!M28)</f>
        <v>0.981515522875817</v>
      </c>
      <c r="AF28" s="40">
        <f>SUM('5 - AG'!C28,'5 - AG'!H28)/SUM('2 - G'!C28,'2 - G'!H28,'2 - G'!M28)</f>
        <v>0.97931985294117652</v>
      </c>
      <c r="AG28" s="40">
        <f>SUM('6 - Agr'!C28,'6 - Agr'!H28)/SUM('2 - G'!C28,'2 - G'!H28,'2 - G'!M28)</f>
        <v>0.98171977124183007</v>
      </c>
      <c r="AH28" s="40">
        <f>SUM('7 - Ins'!C28,'7 - Ins'!H28,'7 - Ins'!M28)/SUM('2 - G'!C28,'2 - G'!H28,'2 - G'!M28)</f>
        <v>0.98320057189542487</v>
      </c>
      <c r="AI28" s="40">
        <f>SUM('8 - Edu'!C28,'8 - Edu'!H28)/SUM('2 - G'!C28,'2 - G'!H28,'2 - G'!M28)</f>
        <v>0.97681781045751637</v>
      </c>
      <c r="AJ28" s="40">
        <f>SUM('9 - Lab'!C28,'9 - Lab'!H28)/SUM('2 - G'!C28,'2 - G'!H28,'2 - G'!M28)</f>
        <v>0.97804330065359479</v>
      </c>
      <c r="AL28" s="34">
        <f t="shared" si="10"/>
        <v>0.99872448979591832</v>
      </c>
      <c r="AM28" s="40">
        <f>SUM('4 - SoS'!D28,'4 - SoS'!I28,'4 - SoS'!N28)/SUM('2 - G'!D28,'2 - G'!I28,'2 - G'!N28)</f>
        <v>0.99234693877551017</v>
      </c>
      <c r="AN28" s="40">
        <f>SUM('5 - AG'!D28,'5 - AG'!I28)/SUM('2 - G'!D28,'2 - G'!I28,'2 - G'!N28)</f>
        <v>0.98915816326530615</v>
      </c>
      <c r="AO28" s="40">
        <f>SUM('6 - Agr'!D28,'6 - Agr'!I28)/SUM('2 - G'!D28,'2 - G'!I28,'2 - G'!N28)</f>
        <v>0.98405612244897955</v>
      </c>
      <c r="AP28" s="40">
        <f>SUM('7 - Ins'!D28,'7 - Ins'!I28,'7 - Ins'!N28)/SUM('2 - G'!D28,'2 - G'!I28,'2 - G'!N28)</f>
        <v>0.99426020408163263</v>
      </c>
      <c r="AQ28" s="40">
        <f>SUM('8 - Edu'!D28,'8 - Edu'!I28)/SUM('2 - G'!D28,'2 - G'!I28,'2 - G'!N28)</f>
        <v>0.99170918367346939</v>
      </c>
      <c r="AR28" s="40">
        <f>SUM('9 - Lab'!D28,'9 - Lab'!I28)/SUM('2 - G'!D28,'2 - G'!I28,'2 - G'!N28)</f>
        <v>0.98915816326530615</v>
      </c>
      <c r="AT28" s="34">
        <f t="shared" si="2"/>
        <v>0.98942812982998452</v>
      </c>
      <c r="AU28" s="40">
        <f>SUM('4 - SoS'!E28,'4 - SoS'!J28,'4 - SoS'!O28)/SUM('2 - G'!E28,'2 - G'!J28,'2 - G'!O28)</f>
        <v>0.98392581143740343</v>
      </c>
      <c r="AV28" s="40">
        <f>SUM('5 - AG'!E28,'5 - AG'!J28)/SUM('2 - G'!E28,'2 - G'!J28,'2 - G'!O28)</f>
        <v>0.98027820710973723</v>
      </c>
      <c r="AW28" s="40">
        <f>SUM('6 - Agr'!E28,'6 - Agr'!J28)/SUM('2 - G'!E28,'2 - G'!J28,'2 - G'!O28)</f>
        <v>0.98466769706336943</v>
      </c>
      <c r="AX28" s="40">
        <f>SUM('7 - Ins'!E28,'7 - Ins'!J28,'7 - Ins'!O28)/SUM('2 - G'!E28,'2 - G'!J28,'2 - G'!O28)</f>
        <v>0.98621329211746522</v>
      </c>
      <c r="AY28" s="40">
        <f>SUM('8 - Edu'!E28,'8 - Edu'!J28)/SUM('2 - G'!E28,'2 - G'!J28,'2 - G'!O28)</f>
        <v>0.98027820710973723</v>
      </c>
      <c r="AZ28" s="40">
        <f>SUM('9 - Lab'!E28,'9 - Lab'!J28)/SUM('2 - G'!E28,'2 - G'!J28,'2 - G'!O28)</f>
        <v>0.98275115919629052</v>
      </c>
      <c r="BB28" s="40">
        <f t="shared" si="11"/>
        <v>0.22816456543269359</v>
      </c>
      <c r="BC28" s="40">
        <f>G28/'2 - G'!G28</f>
        <v>0.99240105540897094</v>
      </c>
      <c r="BD28" s="40">
        <f>L28/'2 - G'!L28</f>
        <v>1.0172454246832474</v>
      </c>
      <c r="BF28" s="30">
        <f t="shared" si="3"/>
        <v>0.22241817521655688</v>
      </c>
      <c r="BG28" s="30">
        <f t="shared" si="4"/>
        <v>0.3722860791826309</v>
      </c>
      <c r="BH28" s="30">
        <f t="shared" si="5"/>
        <v>0.23675331167208197</v>
      </c>
      <c r="BI28" s="30">
        <f t="shared" si="6"/>
        <v>0.35483870967741937</v>
      </c>
      <c r="BJ28" s="30">
        <f t="shared" si="7"/>
        <v>0.23511388286334056</v>
      </c>
      <c r="BL28" s="31">
        <f>SUM('2 - G'!C28,'2 - G'!E28,'2 - G'!H28,'2 - G'!J28,'2 - G'!M28,'2 - G'!O28)</f>
        <v>35759</v>
      </c>
      <c r="BM28" s="41">
        <f t="shared" si="14"/>
        <v>0.99872448979591832</v>
      </c>
      <c r="BN28" s="42">
        <f t="shared" si="12"/>
        <v>35713.389030612241</v>
      </c>
      <c r="BO28" s="42">
        <f t="shared" si="13"/>
        <v>430.38903061224119</v>
      </c>
      <c r="BQ28" s="40">
        <v>9.3965275396652226E-2</v>
      </c>
      <c r="BR28" s="40">
        <f>SUM(C28,E28,F28,H28,J28,K28)/SUM('2 - G'!C28,'2 - G'!E28,'2 - G'!F28,'2 - G'!H28,'2 - G'!J28,'2 - G'!K28,'2 - G'!M28,'2 - G'!P27)</f>
        <v>0.98943711299767445</v>
      </c>
      <c r="BS28" s="40">
        <f>SUM('4 - SoS'!C28,'4 - SoS'!E28,'4 - SoS'!F28,'4 - SoS'!H28,'4 - SoS'!J28,'4 - SoS'!K28,'4 - SoS'!M28,'4 - SoS'!O28,'4 - SoS'!P28)/SUM('2 - G'!C28,'2 - G'!E28,'2 - G'!F28,'2 - G'!H28,'2 - G'!J28,'2 - G'!K28,'2 - G'!M28,'2 - G'!P27)</f>
        <v>0.98534644588271558</v>
      </c>
      <c r="BT28" s="40">
        <f>SUM('5 - AG'!C28,'5 - AG'!E28,'5 - AG'!F28,'5 - AG'!H28,'5 - AG'!J28,'5 - AG'!K28)/SUM('2 - G'!C28,'2 - G'!E28,'2 - G'!F28,'2 - G'!H28,'2 - G'!J28,'2 - G'!K28,'2 - G'!M28,'2 - G'!P27)</f>
        <v>0.98251660082373704</v>
      </c>
    </row>
    <row r="29" spans="1:72" ht="14.55" customHeight="1" x14ac:dyDescent="0.3">
      <c r="A29" t="s">
        <v>597</v>
      </c>
      <c r="B29" s="21">
        <v>61655</v>
      </c>
      <c r="C29" s="21">
        <v>17024</v>
      </c>
      <c r="D29" s="21">
        <v>1093</v>
      </c>
      <c r="E29" s="21">
        <v>10775</v>
      </c>
      <c r="F29" s="21">
        <v>32</v>
      </c>
      <c r="G29" s="21">
        <v>28924</v>
      </c>
      <c r="H29" s="21">
        <v>4623</v>
      </c>
      <c r="I29" s="21">
        <v>663</v>
      </c>
      <c r="J29" s="21">
        <v>3013</v>
      </c>
      <c r="K29" s="21">
        <v>18</v>
      </c>
      <c r="L29" s="21">
        <v>8317</v>
      </c>
      <c r="M29" s="21">
        <v>37241</v>
      </c>
      <c r="N29" s="21"/>
      <c r="O29" s="24">
        <f>'2 - G'!R29</f>
        <v>38686</v>
      </c>
      <c r="P29" s="30">
        <f>'2 - G'!S29</f>
        <v>0.22434472418962934</v>
      </c>
      <c r="Q29" s="35">
        <f t="shared" si="1"/>
        <v>0.96264798635165172</v>
      </c>
      <c r="R29" s="30">
        <f>'4 - SoS'!R29/'3 - LG'!O29</f>
        <v>0.98717882438091298</v>
      </c>
      <c r="S29" s="30">
        <f>'5 - AG'!M29/'3 - LG'!O29</f>
        <v>0.98092333143772936</v>
      </c>
      <c r="T29" s="30">
        <f>'6 - Agr'!M29/'3 - LG'!O29</f>
        <v>0.97712350721191132</v>
      </c>
      <c r="U29" s="30">
        <f>'7 - Ins'!R29/'3 - LG'!O29</f>
        <v>0.98250012924572194</v>
      </c>
      <c r="V29" s="30">
        <f>'8 - Edu'!M29/'3 - LG'!O29</f>
        <v>0.98293956470040844</v>
      </c>
      <c r="W29" s="30">
        <f>'9 - Lab'!M29/'3 - LG'!O29</f>
        <v>0.98001861138396318</v>
      </c>
      <c r="X29" s="21"/>
      <c r="Y29" s="30">
        <f>(C29+H29)/('2 - G'!C29+'2 - G'!H29+'2 - G'!M29)</f>
        <v>0.96225995732574676</v>
      </c>
      <c r="Z29" s="30">
        <f>(D29+I29)/('2 - G'!D29+'2 - G'!I29+'2 - G'!N29)</f>
        <v>0.99265121537591861</v>
      </c>
      <c r="AA29" s="30">
        <f>(E29+J29)/('2 - G'!E29+'2 - G'!J29+'2 - G'!O29)</f>
        <v>0.95949895615866387</v>
      </c>
      <c r="AB29" s="30">
        <f>(F29+K29)/('2 - G'!F29+'2 - G'!K29+'2 - G'!P29)</f>
        <v>0.98039215686274506</v>
      </c>
      <c r="AD29" s="34">
        <f t="shared" si="9"/>
        <v>0.96225995732574676</v>
      </c>
      <c r="AE29" s="40">
        <f>SUM('4 - SoS'!C29,'4 - SoS'!H29,'4 - SoS'!M29)/SUM('2 - G'!C29,'2 - G'!H29,'2 - G'!M29)</f>
        <v>0.98746443812233287</v>
      </c>
      <c r="AF29" s="40">
        <f>SUM('5 - AG'!C29,'5 - AG'!H29)/SUM('2 - G'!C29,'2 - G'!H29,'2 - G'!M29)</f>
        <v>0.98190789473684215</v>
      </c>
      <c r="AG29" s="40">
        <f>SUM('6 - Agr'!C29,'6 - Agr'!H29)/SUM('2 - G'!C29,'2 - G'!H29,'2 - G'!M29)</f>
        <v>0.97697368421052633</v>
      </c>
      <c r="AH29" s="40">
        <f>SUM('7 - Ins'!C29,'7 - Ins'!H29,'7 - Ins'!M29)/SUM('2 - G'!C29,'2 - G'!H29,'2 - G'!M29)</f>
        <v>0.98204125177809387</v>
      </c>
      <c r="AI29" s="40">
        <f>SUM('8 - Edu'!C29,'8 - Edu'!H29)/SUM('2 - G'!C29,'2 - G'!H29,'2 - G'!M29)</f>
        <v>0.98217460881934571</v>
      </c>
      <c r="AJ29" s="40">
        <f>SUM('9 - Lab'!C29,'9 - Lab'!H29)/SUM('2 - G'!C29,'2 - G'!H29,'2 - G'!M29)</f>
        <v>0.97901849217638692</v>
      </c>
      <c r="AL29" s="34">
        <f t="shared" si="10"/>
        <v>0.99265121537591861</v>
      </c>
      <c r="AM29" s="40">
        <f>SUM('4 - SoS'!D29,'4 - SoS'!I29,'4 - SoS'!N29)/SUM('2 - G'!D29,'2 - G'!I29,'2 - G'!N29)</f>
        <v>0.98982475975127193</v>
      </c>
      <c r="AN29" s="40">
        <f>SUM('5 - AG'!D29,'5 - AG'!I29)/SUM('2 - G'!D29,'2 - G'!I29,'2 - G'!N29)</f>
        <v>0.98812888637648388</v>
      </c>
      <c r="AO29" s="40">
        <f>SUM('6 - Agr'!D29,'6 - Agr'!I29)/SUM('2 - G'!D29,'2 - G'!I29,'2 - G'!N29)</f>
        <v>0.97851893725268513</v>
      </c>
      <c r="AP29" s="40">
        <f>SUM('7 - Ins'!D29,'7 - Ins'!I29,'7 - Ins'!N29)/SUM('2 - G'!D29,'2 - G'!I29,'2 - G'!N29)</f>
        <v>0.98643301300169584</v>
      </c>
      <c r="AQ29" s="40">
        <f>SUM('8 - Edu'!D29,'8 - Edu'!I29)/SUM('2 - G'!D29,'2 - G'!I29,'2 - G'!N29)</f>
        <v>0.98643301300169584</v>
      </c>
      <c r="AR29" s="40">
        <f>SUM('9 - Lab'!D29,'9 - Lab'!I29)/SUM('2 - G'!D29,'2 - G'!I29,'2 - G'!N29)</f>
        <v>0.98021481062747318</v>
      </c>
      <c r="AT29" s="34">
        <f t="shared" si="2"/>
        <v>0.95949895615866387</v>
      </c>
      <c r="AU29" s="40">
        <f>SUM('4 - SoS'!E29,'4 - SoS'!J29,'4 - SoS'!O29)/SUM('2 - G'!E29,'2 - G'!J29,'2 - G'!O29)</f>
        <v>0.98643006263048016</v>
      </c>
      <c r="AV29" s="40">
        <f>SUM('5 - AG'!E29,'5 - AG'!J29)/SUM('2 - G'!E29,'2 - G'!J29,'2 - G'!O29)</f>
        <v>0.97856645789839947</v>
      </c>
      <c r="AW29" s="40">
        <f>SUM('6 - Agr'!E29,'6 - Agr'!J29)/SUM('2 - G'!E29,'2 - G'!J29,'2 - G'!O29)</f>
        <v>0.97724425887265132</v>
      </c>
      <c r="AX29" s="40">
        <f>SUM('7 - Ins'!E29,'7 - Ins'!J29,'7 - Ins'!O29)/SUM('2 - G'!E29,'2 - G'!J29,'2 - G'!O29)</f>
        <v>0.98274182324286707</v>
      </c>
      <c r="AY29" s="40">
        <f>SUM('8 - Edu'!E29,'8 - Edu'!J29)/SUM('2 - G'!E29,'2 - G'!J29,'2 - G'!O29)</f>
        <v>0.98364648573416835</v>
      </c>
      <c r="AZ29" s="40">
        <f>SUM('9 - Lab'!E29,'9 - Lab'!J29)/SUM('2 - G'!E29,'2 - G'!J29,'2 - G'!O29)</f>
        <v>0.98162839248434242</v>
      </c>
      <c r="BB29" s="40">
        <f t="shared" si="11"/>
        <v>0.22434472418962934</v>
      </c>
      <c r="BC29" s="40">
        <f>G29/'2 - G'!G29</f>
        <v>0.97249680586376164</v>
      </c>
      <c r="BD29" s="40">
        <f>L29/'2 - G'!L29</f>
        <v>0.95829012559050586</v>
      </c>
      <c r="BF29" s="30">
        <f t="shared" si="3"/>
        <v>0.21356308033445742</v>
      </c>
      <c r="BG29" s="30">
        <f t="shared" si="4"/>
        <v>0.37756264236902048</v>
      </c>
      <c r="BH29" s="30">
        <f t="shared" si="5"/>
        <v>0.2185233536408471</v>
      </c>
      <c r="BI29" s="30">
        <f t="shared" si="6"/>
        <v>0.36</v>
      </c>
      <c r="BJ29" s="30">
        <f t="shared" si="7"/>
        <v>0.22332912650036249</v>
      </c>
      <c r="BL29" s="31">
        <f>SUM('2 - G'!C29,'2 - G'!E29,'2 - G'!H29,'2 - G'!J29,'2 - G'!M29,'2 - G'!O29)</f>
        <v>36866</v>
      </c>
      <c r="BM29" s="41">
        <f t="shared" si="14"/>
        <v>0.99265121537591861</v>
      </c>
      <c r="BN29" s="42">
        <f t="shared" si="12"/>
        <v>36595.079706048615</v>
      </c>
      <c r="BO29" s="42">
        <f t="shared" si="13"/>
        <v>1160.0797060486148</v>
      </c>
      <c r="BQ29" s="40">
        <v>0.1382961473602283</v>
      </c>
      <c r="BR29" s="40">
        <f>SUM(C29,E29,F29,H29,J29,K29)/SUM('2 - G'!C29,'2 - G'!E29,'2 - G'!F29,'2 - G'!H29,'2 - G'!J29,'2 - G'!K29,'2 - G'!M29,'2 - G'!P28)</f>
        <v>0.96267057323458394</v>
      </c>
      <c r="BS29" s="40">
        <f>SUM('4 - SoS'!C29,'4 - SoS'!E29,'4 - SoS'!F29,'4 - SoS'!H29,'4 - SoS'!J29,'4 - SoS'!K29,'4 - SoS'!M29,'4 - SoS'!O29,'4 - SoS'!P29)/SUM('2 - G'!C29,'2 - G'!E29,'2 - G'!F29,'2 - G'!H29,'2 - G'!J29,'2 - G'!K29,'2 - G'!M29,'2 - G'!P28)</f>
        <v>0.98855158568676926</v>
      </c>
      <c r="BT29" s="40">
        <f>SUM('5 - AG'!C29,'5 - AG'!E29,'5 - AG'!F29,'5 - AG'!H29,'5 - AG'!J29,'5 - AG'!K29)/SUM('2 - G'!C29,'2 - G'!E29,'2 - G'!F29,'2 - G'!H29,'2 - G'!J29,'2 - G'!K29,'2 - G'!M29,'2 - G'!P28)</f>
        <v>0.98206776810178775</v>
      </c>
    </row>
    <row r="30" spans="1:72" ht="14.55" customHeight="1" x14ac:dyDescent="0.3">
      <c r="A30" t="s">
        <v>571</v>
      </c>
      <c r="B30" s="21">
        <v>58299</v>
      </c>
      <c r="C30" s="21">
        <v>3969</v>
      </c>
      <c r="D30" s="21">
        <v>460</v>
      </c>
      <c r="E30" s="21">
        <v>7186</v>
      </c>
      <c r="F30" s="21">
        <v>9</v>
      </c>
      <c r="G30" s="21">
        <v>11624</v>
      </c>
      <c r="H30" s="21">
        <v>7411</v>
      </c>
      <c r="I30" s="21">
        <v>1387</v>
      </c>
      <c r="J30" s="21">
        <v>14802</v>
      </c>
      <c r="K30" s="21">
        <v>44</v>
      </c>
      <c r="L30" s="21">
        <v>23644</v>
      </c>
      <c r="M30" s="21">
        <v>35268</v>
      </c>
      <c r="N30" s="21"/>
      <c r="O30" s="24">
        <f>'2 - G'!R30</f>
        <v>36655</v>
      </c>
      <c r="P30" s="30">
        <f>'2 - G'!S30</f>
        <v>0.67453280589278408</v>
      </c>
      <c r="Q30" s="35">
        <f t="shared" si="1"/>
        <v>0.96216068749147454</v>
      </c>
      <c r="R30" s="30">
        <f>'4 - SoS'!R30/'3 - LG'!O30</f>
        <v>0.98796889919519848</v>
      </c>
      <c r="S30" s="30">
        <f>'5 - AG'!M30/'3 - LG'!O30</f>
        <v>0.98341290410585191</v>
      </c>
      <c r="T30" s="30">
        <f>'6 - Agr'!M30/'3 - LG'!O30</f>
        <v>0.97975719547128637</v>
      </c>
      <c r="U30" s="30">
        <f>'7 - Ins'!R30/'3 - LG'!O30</f>
        <v>0.98532260264629656</v>
      </c>
      <c r="V30" s="30">
        <f>'8 - Edu'!M30/'3 - LG'!O30</f>
        <v>0.98575910516982679</v>
      </c>
      <c r="W30" s="30">
        <f>'9 - Lab'!M30/'3 - LG'!O30</f>
        <v>0.98278543172827715</v>
      </c>
      <c r="X30" s="21"/>
      <c r="Y30" s="30">
        <f>(C30+H30)/('2 - G'!C30+'2 - G'!H30+'2 - G'!M30)</f>
        <v>0.95166415788593406</v>
      </c>
      <c r="Z30" s="30">
        <f>(D30+I30)/('2 - G'!D30+'2 - G'!I30+'2 - G'!N30)</f>
        <v>0.99676200755531574</v>
      </c>
      <c r="AA30" s="30">
        <f>(E30+J30)/('2 - G'!E30+'2 - G'!J30+'2 - G'!O30)</f>
        <v>0.96485146342533679</v>
      </c>
      <c r="AB30" s="30">
        <f>(F30+K30)/('2 - G'!F30+'2 - G'!K30+'2 - G'!P30)</f>
        <v>0.96363636363636362</v>
      </c>
      <c r="AD30" s="34">
        <f t="shared" si="9"/>
        <v>0.95166415788593406</v>
      </c>
      <c r="AE30" s="40">
        <f>SUM('4 - SoS'!C30,'4 - SoS'!H30,'4 - SoS'!M30)/SUM('2 - G'!C30,'2 - G'!H30,'2 - G'!M30)</f>
        <v>0.98653621006857339</v>
      </c>
      <c r="AF30" s="40">
        <f>SUM('5 - AG'!C30,'5 - AG'!H30)/SUM('2 - G'!C30,'2 - G'!H30,'2 - G'!M30)</f>
        <v>0.98026425823716345</v>
      </c>
      <c r="AG30" s="40">
        <f>SUM('6 - Agr'!C30,'6 - Agr'!H30)/SUM('2 - G'!C30,'2 - G'!H30,'2 - G'!M30)</f>
        <v>0.97583207894296708</v>
      </c>
      <c r="AH30" s="40">
        <f>SUM('7 - Ins'!C30,'7 - Ins'!H30,'7 - Ins'!M30)/SUM('2 - G'!C30,'2 - G'!H30,'2 - G'!M30)</f>
        <v>0.98252216089647093</v>
      </c>
      <c r="AI30" s="40">
        <f>SUM('8 - Edu'!C30,'8 - Edu'!H30)/SUM('2 - G'!C30,'2 - G'!H30,'2 - G'!M30)</f>
        <v>0.98227128282321463</v>
      </c>
      <c r="AJ30" s="40">
        <f>SUM('9 - Lab'!C30,'9 - Lab'!H30)/SUM('2 - G'!C30,'2 - G'!H30,'2 - G'!M30)</f>
        <v>0.97942799799297542</v>
      </c>
      <c r="AL30" s="34">
        <f t="shared" si="10"/>
        <v>0.99676200755531574</v>
      </c>
      <c r="AM30" s="40">
        <f>SUM('4 - SoS'!D30,'4 - SoS'!I30,'4 - SoS'!N30)/SUM('2 - G'!D30,'2 - G'!I30,'2 - G'!N30)</f>
        <v>0.98866702644360493</v>
      </c>
      <c r="AN30" s="40">
        <f>SUM('5 - AG'!D30,'5 - AG'!I30)/SUM('2 - G'!D30,'2 - G'!I30,'2 - G'!N30)</f>
        <v>0.98327037236913117</v>
      </c>
      <c r="AO30" s="40">
        <f>SUM('6 - Agr'!D30,'6 - Agr'!I30)/SUM('2 - G'!D30,'2 - G'!I30,'2 - G'!N30)</f>
        <v>0.98003237992444681</v>
      </c>
      <c r="AP30" s="40">
        <f>SUM('7 - Ins'!D30,'7 - Ins'!I30,'7 - Ins'!N30)/SUM('2 - G'!D30,'2 - G'!I30,'2 - G'!N30)</f>
        <v>0.98974635725849969</v>
      </c>
      <c r="AQ30" s="40">
        <f>SUM('8 - Edu'!D30,'8 - Edu'!I30)/SUM('2 - G'!D30,'2 - G'!I30,'2 - G'!N30)</f>
        <v>0.98434970318402593</v>
      </c>
      <c r="AR30" s="40">
        <f>SUM('9 - Lab'!D30,'9 - Lab'!I30)/SUM('2 - G'!D30,'2 - G'!I30,'2 - G'!N30)</f>
        <v>0.98327037236913117</v>
      </c>
      <c r="AT30" s="34">
        <f t="shared" si="2"/>
        <v>0.96485146342533679</v>
      </c>
      <c r="AU30" s="40">
        <f>SUM('4 - SoS'!E30,'4 - SoS'!J30,'4 - SoS'!O30)/SUM('2 - G'!E30,'2 - G'!J30,'2 - G'!O30)</f>
        <v>0.98876651015840977</v>
      </c>
      <c r="AV30" s="40">
        <f>SUM('5 - AG'!E30,'5 - AG'!J30)/SUM('2 - G'!E30,'2 - G'!J30,'2 - G'!O30)</f>
        <v>0.98512440212383168</v>
      </c>
      <c r="AW30" s="40">
        <f>SUM('6 - Agr'!E30,'6 - Agr'!J30)/SUM('2 - G'!E30,'2 - G'!J30,'2 - G'!O30)</f>
        <v>0.98183334064680328</v>
      </c>
      <c r="AX30" s="40">
        <f>SUM('7 - Ins'!E30,'7 - Ins'!J30,'7 - Ins'!O30)/SUM('2 - G'!E30,'2 - G'!J30,'2 - G'!O30)</f>
        <v>0.98652858835403046</v>
      </c>
      <c r="AY30" s="40">
        <f>SUM('8 - Edu'!E30,'8 - Edu'!J30)/SUM('2 - G'!E30,'2 - G'!J30,'2 - G'!O30)</f>
        <v>0.98784501294484184</v>
      </c>
      <c r="AZ30" s="40">
        <f>SUM('9 - Lab'!E30,'9 - Lab'!J30)/SUM('2 - G'!E30,'2 - G'!J30,'2 - G'!O30)</f>
        <v>0.98468559392689459</v>
      </c>
      <c r="BB30" s="40">
        <f t="shared" si="11"/>
        <v>0.67453280589278408</v>
      </c>
      <c r="BC30" s="40">
        <f>G30/'2 - G'!G30</f>
        <v>0.99324959412116554</v>
      </c>
      <c r="BD30" s="40">
        <f>L30/'2 - G'!L30</f>
        <v>0.95627906976744181</v>
      </c>
      <c r="BF30" s="30">
        <f t="shared" si="3"/>
        <v>0.65123022847100176</v>
      </c>
      <c r="BG30" s="30">
        <f t="shared" si="4"/>
        <v>0.75094748240389819</v>
      </c>
      <c r="BH30" s="30">
        <f t="shared" si="5"/>
        <v>0.67318537384027655</v>
      </c>
      <c r="BI30" s="30">
        <f t="shared" si="6"/>
        <v>0.83018867924528306</v>
      </c>
      <c r="BJ30" s="30">
        <f t="shared" si="7"/>
        <v>0.67040943631620731</v>
      </c>
      <c r="BL30" s="31">
        <f>SUM('2 - G'!C30,'2 - G'!E30,'2 - G'!H30,'2 - G'!J30,'2 - G'!M30,'2 - G'!O30)</f>
        <v>34747</v>
      </c>
      <c r="BM30" s="41">
        <f t="shared" si="14"/>
        <v>0.99676200755531574</v>
      </c>
      <c r="BN30" s="42">
        <f t="shared" si="12"/>
        <v>34634.489476524555</v>
      </c>
      <c r="BO30" s="42">
        <f t="shared" si="13"/>
        <v>1266.4894765245554</v>
      </c>
      <c r="BQ30" s="40">
        <v>0.51735605190530876</v>
      </c>
      <c r="BR30" s="40">
        <f>SUM(C30,E30,F30,H30,J30,K30)/SUM('2 - G'!C30,'2 - G'!E30,'2 - G'!F30,'2 - G'!H30,'2 - G'!J30,'2 - G'!K30,'2 - G'!M30,'2 - G'!P29)</f>
        <v>0.96275277985827046</v>
      </c>
      <c r="BS30" s="40">
        <f>SUM('4 - SoS'!C30,'4 - SoS'!E30,'4 - SoS'!F30,'4 - SoS'!H30,'4 - SoS'!J30,'4 - SoS'!K30,'4 - SoS'!M30,'4 - SoS'!O30,'4 - SoS'!P30)/SUM('2 - G'!C30,'2 - G'!E30,'2 - G'!F30,'2 - G'!H30,'2 - G'!J30,'2 - G'!K30,'2 - G'!M30,'2 - G'!P29)</f>
        <v>0.99043613527683361</v>
      </c>
      <c r="BT30" s="40">
        <f>SUM('5 - AG'!C30,'5 - AG'!E30,'5 - AG'!F30,'5 - AG'!H30,'5 - AG'!J30,'5 - AG'!K30)/SUM('2 - G'!C30,'2 - G'!E30,'2 - G'!F30,'2 - G'!H30,'2 - G'!J30,'2 - G'!K30,'2 - G'!M30,'2 - G'!P29)</f>
        <v>0.98591346430834825</v>
      </c>
    </row>
    <row r="31" spans="1:72" ht="14.55" customHeight="1" x14ac:dyDescent="0.3">
      <c r="A31" t="s">
        <v>477</v>
      </c>
      <c r="B31" s="21">
        <v>57817</v>
      </c>
      <c r="C31" s="21">
        <v>6090</v>
      </c>
      <c r="D31" s="21">
        <v>378</v>
      </c>
      <c r="E31" s="21">
        <v>2730</v>
      </c>
      <c r="F31" s="21">
        <v>13</v>
      </c>
      <c r="G31" s="21">
        <v>9211</v>
      </c>
      <c r="H31" s="21">
        <v>10741</v>
      </c>
      <c r="I31" s="21">
        <v>1544</v>
      </c>
      <c r="J31" s="21">
        <v>7771</v>
      </c>
      <c r="K31" s="21">
        <v>113</v>
      </c>
      <c r="L31" s="21">
        <v>20169</v>
      </c>
      <c r="M31" s="21">
        <v>29380</v>
      </c>
      <c r="N31" s="21"/>
      <c r="O31" s="24">
        <f>'2 - G'!R31</f>
        <v>31425</v>
      </c>
      <c r="P31" s="30">
        <f>'2 - G'!S31</f>
        <v>0.69944311853619734</v>
      </c>
      <c r="Q31" s="35">
        <f t="shared" si="1"/>
        <v>0.93492442322991254</v>
      </c>
      <c r="R31" s="30">
        <f>'4 - SoS'!R31/'3 - LG'!O31</f>
        <v>0.98300715990453458</v>
      </c>
      <c r="S31" s="30">
        <f>'5 - AG'!M31/'3 - LG'!O31</f>
        <v>0.97864757358790777</v>
      </c>
      <c r="T31" s="30">
        <f>'6 - Agr'!M31/'3 - LG'!O31</f>
        <v>0.97253778838504379</v>
      </c>
      <c r="U31" s="30">
        <f>'7 - Ins'!R31/'3 - LG'!O31</f>
        <v>0.97724741447891805</v>
      </c>
      <c r="V31" s="30">
        <f>'8 - Edu'!M31/'3 - LG'!O31</f>
        <v>0.98042959427207632</v>
      </c>
      <c r="W31" s="30">
        <f>'9 - Lab'!M31/'3 - LG'!O31</f>
        <v>0.97832935560859191</v>
      </c>
      <c r="X31" s="21"/>
      <c r="Y31" s="30">
        <f>(C31+H31)/('2 - G'!C31+'2 - G'!H31+'2 - G'!M31)</f>
        <v>0.93396592863881023</v>
      </c>
      <c r="Z31" s="30">
        <f>(D31+I31)/('2 - G'!D31+'2 - G'!I31+'2 - G'!N31)</f>
        <v>0.98868312757201648</v>
      </c>
      <c r="AA31" s="30">
        <f>(E31+J31)/('2 - G'!E31+'2 - G'!J31+'2 - G'!O31)</f>
        <v>0.92666784327567953</v>
      </c>
      <c r="AB31" s="30">
        <f>(F31+K31)/('2 - G'!F31+'2 - G'!K31+'2 - G'!P31)</f>
        <v>0.984375</v>
      </c>
      <c r="AD31" s="34">
        <f t="shared" si="9"/>
        <v>0.93396592863881023</v>
      </c>
      <c r="AE31" s="40">
        <f>SUM('4 - SoS'!C31,'4 - SoS'!H31,'4 - SoS'!M31)/SUM('2 - G'!C31,'2 - G'!H31,'2 - G'!M31)</f>
        <v>0.98274235614005878</v>
      </c>
      <c r="AF31" s="40">
        <f>SUM('5 - AG'!C31,'5 - AG'!H31)/SUM('2 - G'!C31,'2 - G'!H31,'2 - G'!M31)</f>
        <v>0.97708229288052828</v>
      </c>
      <c r="AG31" s="40">
        <f>SUM('6 - Agr'!C31,'6 - Agr'!H31)/SUM('2 - G'!C31,'2 - G'!H31,'2 - G'!M31)</f>
        <v>0.97047888574440933</v>
      </c>
      <c r="AH31" s="40">
        <f>SUM('7 - Ins'!C31,'7 - Ins'!H31,'7 - Ins'!M31)/SUM('2 - G'!C31,'2 - G'!H31,'2 - G'!M31)</f>
        <v>0.9745852061483824</v>
      </c>
      <c r="AI31" s="40">
        <f>SUM('8 - Edu'!C31,'8 - Edu'!H31)/SUM('2 - G'!C31,'2 - G'!H31,'2 - G'!M31)</f>
        <v>0.97869152655235558</v>
      </c>
      <c r="AJ31" s="40">
        <f>SUM('9 - Lab'!C31,'9 - Lab'!H31)/SUM('2 - G'!C31,'2 - G'!H31,'2 - G'!M31)</f>
        <v>0.9754175683924311</v>
      </c>
      <c r="AL31" s="34">
        <f t="shared" si="10"/>
        <v>0.98868312757201648</v>
      </c>
      <c r="AM31" s="40">
        <f>SUM('4 - SoS'!D31,'4 - SoS'!I31,'4 - SoS'!N31)/SUM('2 - G'!D31,'2 - G'!I31,'2 - G'!N31)</f>
        <v>0.9907407407407407</v>
      </c>
      <c r="AN31" s="40">
        <f>SUM('5 - AG'!D31,'5 - AG'!I31)/SUM('2 - G'!D31,'2 - G'!I31,'2 - G'!N31)</f>
        <v>0.98302469135802473</v>
      </c>
      <c r="AO31" s="40">
        <f>SUM('6 - Agr'!D31,'6 - Agr'!I31)/SUM('2 - G'!D31,'2 - G'!I31,'2 - G'!N31)</f>
        <v>0.97582304526748975</v>
      </c>
      <c r="AP31" s="40">
        <f>SUM('7 - Ins'!D31,'7 - Ins'!I31,'7 - Ins'!N31)/SUM('2 - G'!D31,'2 - G'!I31,'2 - G'!N31)</f>
        <v>0.98611111111111116</v>
      </c>
      <c r="AQ31" s="40">
        <f>SUM('8 - Edu'!D31,'8 - Edu'!I31)/SUM('2 - G'!D31,'2 - G'!I31,'2 - G'!N31)</f>
        <v>0.97736625514403297</v>
      </c>
      <c r="AR31" s="40">
        <f>SUM('9 - Lab'!D31,'9 - Lab'!I31)/SUM('2 - G'!D31,'2 - G'!I31,'2 - G'!N31)</f>
        <v>0.98148148148148151</v>
      </c>
      <c r="AT31" s="34">
        <f t="shared" si="2"/>
        <v>0.92666784327567953</v>
      </c>
      <c r="AU31" s="40">
        <f>SUM('4 - SoS'!E31,'4 - SoS'!J31,'4 - SoS'!O31)/SUM('2 - G'!E31,'2 - G'!J31,'2 - G'!O31)</f>
        <v>0.98217437345570069</v>
      </c>
      <c r="AV31" s="40">
        <f>SUM('5 - AG'!E31,'5 - AG'!J31)/SUM('2 - G'!E31,'2 - G'!J31,'2 - G'!O31)</f>
        <v>0.98058595128838688</v>
      </c>
      <c r="AW31" s="40">
        <f>SUM('6 - Agr'!E31,'6 - Agr'!J31)/SUM('2 - G'!E31,'2 - G'!J31,'2 - G'!O31)</f>
        <v>0.97546770208259792</v>
      </c>
      <c r="AX31" s="40">
        <f>SUM('7 - Ins'!E31,'7 - Ins'!J31,'7 - Ins'!O31)/SUM('2 - G'!E31,'2 - G'!J31,'2 - G'!O31)</f>
        <v>0.98005647723261557</v>
      </c>
      <c r="AY31" s="40">
        <f>SUM('8 - Edu'!E31,'8 - Edu'!J31)/SUM('2 - G'!E31,'2 - G'!J31,'2 - G'!O31)</f>
        <v>0.98402753265090015</v>
      </c>
      <c r="AZ31" s="40">
        <f>SUM('9 - Lab'!E31,'9 - Lab'!J31)/SUM('2 - G'!E31,'2 - G'!J31,'2 - G'!O31)</f>
        <v>0.98279209318743377</v>
      </c>
      <c r="BB31" s="40">
        <f t="shared" si="11"/>
        <v>0.69944311853619734</v>
      </c>
      <c r="BC31" s="40">
        <f>G31/'2 - G'!G31</f>
        <v>0.98724544480171494</v>
      </c>
      <c r="BD31" s="40">
        <f>L31/'2 - G'!L31</f>
        <v>0.91760691537761596</v>
      </c>
      <c r="BF31" s="30">
        <f t="shared" si="3"/>
        <v>0.63816766680529979</v>
      </c>
      <c r="BG31" s="30">
        <f t="shared" si="4"/>
        <v>0.80332986472424561</v>
      </c>
      <c r="BH31" s="30">
        <f t="shared" si="5"/>
        <v>0.74002475954670988</v>
      </c>
      <c r="BI31" s="30">
        <f t="shared" si="6"/>
        <v>0.89682539682539686</v>
      </c>
      <c r="BJ31" s="30">
        <f t="shared" si="7"/>
        <v>0.68648740639891082</v>
      </c>
      <c r="BL31" s="31">
        <f>SUM('2 - G'!C31,'2 - G'!E31,'2 - G'!H31,'2 - G'!J31,'2 - G'!M31,'2 - G'!O31)</f>
        <v>29353</v>
      </c>
      <c r="BM31" s="41">
        <f t="shared" si="14"/>
        <v>0.98868312757201648</v>
      </c>
      <c r="BN31" s="42">
        <f t="shared" si="12"/>
        <v>29020.8158436214</v>
      </c>
      <c r="BO31" s="42">
        <f t="shared" si="13"/>
        <v>1688.8158436213998</v>
      </c>
      <c r="BQ31" s="40">
        <v>0.63900465586691546</v>
      </c>
      <c r="BR31" s="40">
        <f>SUM(C31,E31,F31,H31,J31,K31)/SUM('2 - G'!C31,'2 - G'!E31,'2 - G'!F31,'2 - G'!H31,'2 - G'!J31,'2 - G'!K31,'2 - G'!M31,'2 - G'!P30)</f>
        <v>0.93217001629549157</v>
      </c>
      <c r="BS31" s="40">
        <f>SUM('4 - SoS'!C31,'4 - SoS'!E31,'4 - SoS'!F31,'4 - SoS'!H31,'4 - SoS'!J31,'4 - SoS'!K31,'4 - SoS'!M31,'4 - SoS'!O31,'4 - SoS'!P31)/SUM('2 - G'!C31,'2 - G'!E31,'2 - G'!F31,'2 - G'!H31,'2 - G'!J31,'2 - G'!K31,'2 - G'!M31,'2 - G'!P30)</f>
        <v>0.98333107007061382</v>
      </c>
      <c r="BT31" s="40">
        <f>SUM('5 - AG'!C31,'5 - AG'!E31,'5 - AG'!F31,'5 - AG'!H31,'5 - AG'!J31,'5 - AG'!K31)/SUM('2 - G'!C31,'2 - G'!E31,'2 - G'!F31,'2 - G'!H31,'2 - G'!J31,'2 - G'!K31,'2 - G'!M31,'2 - G'!P30)</f>
        <v>0.979189299293862</v>
      </c>
    </row>
    <row r="32" spans="1:72" ht="14.55" customHeight="1" x14ac:dyDescent="0.3">
      <c r="A32" t="s">
        <v>499</v>
      </c>
      <c r="B32" s="21">
        <v>54274</v>
      </c>
      <c r="C32" s="21">
        <v>8351</v>
      </c>
      <c r="D32" s="21">
        <v>781</v>
      </c>
      <c r="E32" s="21">
        <v>10985</v>
      </c>
      <c r="F32" s="21">
        <v>83</v>
      </c>
      <c r="G32" s="21">
        <v>20200</v>
      </c>
      <c r="H32" s="21">
        <v>4199</v>
      </c>
      <c r="I32" s="21">
        <v>1018</v>
      </c>
      <c r="J32" s="21">
        <v>5783</v>
      </c>
      <c r="K32" s="21">
        <v>61</v>
      </c>
      <c r="L32" s="21">
        <v>11061</v>
      </c>
      <c r="M32" s="21">
        <v>31261</v>
      </c>
      <c r="N32" s="21"/>
      <c r="O32" s="24">
        <f>'2 - G'!R32</f>
        <v>32648</v>
      </c>
      <c r="P32" s="30">
        <f>'2 - G'!S32</f>
        <v>0.35640774320019603</v>
      </c>
      <c r="Q32" s="35">
        <f t="shared" si="1"/>
        <v>0.9575165400637099</v>
      </c>
      <c r="R32" s="30">
        <f>'4 - SoS'!R32/'3 - LG'!O32</f>
        <v>0.98557338887527568</v>
      </c>
      <c r="S32" s="30">
        <f>'5 - AG'!M32/'3 - LG'!O32</f>
        <v>0.98030507228620434</v>
      </c>
      <c r="T32" s="30">
        <f>'6 - Agr'!M32/'3 - LG'!O32</f>
        <v>0.97396471453075228</v>
      </c>
      <c r="U32" s="30">
        <f>'7 - Ins'!R32/'3 - LG'!O32</f>
        <v>0.98012129380053903</v>
      </c>
      <c r="V32" s="30">
        <f>'8 - Edu'!M32/'3 - LG'!O32</f>
        <v>0.9823266356285224</v>
      </c>
      <c r="W32" s="30">
        <f>'9 - Lab'!M32/'3 - LG'!O32</f>
        <v>0.97681328105856413</v>
      </c>
      <c r="X32" s="21"/>
      <c r="Y32" s="30">
        <f>(C32+H32)/('2 - G'!C32+'2 - G'!H32+'2 - G'!M32)</f>
        <v>0.95227255482206541</v>
      </c>
      <c r="Z32" s="30">
        <f>(D32+I32)/('2 - G'!D32+'2 - G'!I32+'2 - G'!N32)</f>
        <v>0.99282560706401768</v>
      </c>
      <c r="AA32" s="30">
        <f>(E32+J32)/('2 - G'!E32+'2 - G'!J32+'2 - G'!O32)</f>
        <v>0.95762421473443748</v>
      </c>
      <c r="AB32" s="30">
        <f>(F32+K32)/('2 - G'!F32+'2 - G'!K32+'2 - G'!P32)</f>
        <v>0.97959183673469385</v>
      </c>
      <c r="AD32" s="34">
        <f t="shared" si="9"/>
        <v>0.95227255482206541</v>
      </c>
      <c r="AE32" s="40">
        <f>SUM('4 - SoS'!C32,'4 - SoS'!H32,'4 - SoS'!M32)/SUM('2 - G'!C32,'2 - G'!H32,'2 - G'!M32)</f>
        <v>0.9830032627665225</v>
      </c>
      <c r="AF32" s="40">
        <f>SUM('5 - AG'!C32,'5 - AG'!H32)/SUM('2 - G'!C32,'2 - G'!H32,'2 - G'!M32)</f>
        <v>0.97693299946885193</v>
      </c>
      <c r="AG32" s="40">
        <f>SUM('6 - Agr'!C32,'6 - Agr'!H32)/SUM('2 - G'!C32,'2 - G'!H32,'2 - G'!M32)</f>
        <v>0.97093861446240226</v>
      </c>
      <c r="AH32" s="40">
        <f>SUM('7 - Ins'!C32,'7 - Ins'!H32,'7 - Ins'!M32)/SUM('2 - G'!C32,'2 - G'!H32,'2 - G'!M32)</f>
        <v>0.97632597313908487</v>
      </c>
      <c r="AI32" s="40">
        <f>SUM('8 - Edu'!C32,'8 - Edu'!H32)/SUM('2 - G'!C32,'2 - G'!H32,'2 - G'!M32)</f>
        <v>0.97943698307914107</v>
      </c>
      <c r="AJ32" s="40">
        <f>SUM('9 - Lab'!C32,'9 - Lab'!H32)/SUM('2 - G'!C32,'2 - G'!H32,'2 - G'!M32)</f>
        <v>0.97367023294635402</v>
      </c>
      <c r="AL32" s="34">
        <f t="shared" si="10"/>
        <v>0.99282560706401768</v>
      </c>
      <c r="AM32" s="40">
        <f>SUM('4 - SoS'!D32,'4 - SoS'!I32,'4 - SoS'!N32)/SUM('2 - G'!D32,'2 - G'!I32,'2 - G'!N32)</f>
        <v>0.99172185430463577</v>
      </c>
      <c r="AN32" s="40">
        <f>SUM('5 - AG'!D32,'5 - AG'!I32)/SUM('2 - G'!D32,'2 - G'!I32,'2 - G'!N32)</f>
        <v>0.99006622516556286</v>
      </c>
      <c r="AO32" s="40">
        <f>SUM('6 - Agr'!D32,'6 - Agr'!I32)/SUM('2 - G'!D32,'2 - G'!I32,'2 - G'!N32)</f>
        <v>0.98344370860927155</v>
      </c>
      <c r="AP32" s="40">
        <f>SUM('7 - Ins'!D32,'7 - Ins'!I32,'7 - Ins'!N32)/SUM('2 - G'!D32,'2 - G'!I32,'2 - G'!N32)</f>
        <v>0.99061810154525387</v>
      </c>
      <c r="AQ32" s="40">
        <f>SUM('8 - Edu'!D32,'8 - Edu'!I32)/SUM('2 - G'!D32,'2 - G'!I32,'2 - G'!N32)</f>
        <v>0.98730684326710816</v>
      </c>
      <c r="AR32" s="40">
        <f>SUM('9 - Lab'!D32,'9 - Lab'!I32)/SUM('2 - G'!D32,'2 - G'!I32,'2 - G'!N32)</f>
        <v>0.98785871964679917</v>
      </c>
      <c r="AT32" s="34">
        <f t="shared" si="2"/>
        <v>0.95762421473443748</v>
      </c>
      <c r="AU32" s="40">
        <f>SUM('4 - SoS'!E32,'4 - SoS'!J32,'4 - SoS'!O32)/SUM('2 - G'!E32,'2 - G'!J32,'2 - G'!O32)</f>
        <v>0.98709308966304965</v>
      </c>
      <c r="AV32" s="40">
        <f>SUM('5 - AG'!E32,'5 - AG'!J32)/SUM('2 - G'!E32,'2 - G'!J32,'2 - G'!O32)</f>
        <v>0.98195316961736145</v>
      </c>
      <c r="AW32" s="40">
        <f>SUM('6 - Agr'!E32,'6 - Agr'!J32)/SUM('2 - G'!E32,'2 - G'!J32,'2 - G'!O32)</f>
        <v>0.97538549400342667</v>
      </c>
      <c r="AX32" s="40">
        <f>SUM('7 - Ins'!E32,'7 - Ins'!J32,'7 - Ins'!O32)/SUM('2 - G'!E32,'2 - G'!J32,'2 - G'!O32)</f>
        <v>0.98223872073101082</v>
      </c>
      <c r="AY32" s="40">
        <f>SUM('8 - Edu'!E32,'8 - Edu'!J32)/SUM('2 - G'!E32,'2 - G'!J32,'2 - G'!O32)</f>
        <v>0.98412335808109652</v>
      </c>
      <c r="AZ32" s="40">
        <f>SUM('9 - Lab'!E32,'9 - Lab'!J32)/SUM('2 - G'!E32,'2 - G'!J32,'2 - G'!O32)</f>
        <v>0.97824100513992007</v>
      </c>
      <c r="BB32" s="40">
        <f t="shared" si="11"/>
        <v>0.35640774320019603</v>
      </c>
      <c r="BC32" s="40">
        <f>G32/'2 - G'!G32</f>
        <v>0.97382249433543844</v>
      </c>
      <c r="BD32" s="40">
        <f>L32/'2 - G'!L32</f>
        <v>0.9505843932622895</v>
      </c>
      <c r="BF32" s="30">
        <f t="shared" si="3"/>
        <v>0.33458167330677291</v>
      </c>
      <c r="BG32" s="30">
        <f t="shared" si="4"/>
        <v>0.56586992773763201</v>
      </c>
      <c r="BH32" s="30">
        <f t="shared" si="5"/>
        <v>0.34488311068702288</v>
      </c>
      <c r="BI32" s="30">
        <f t="shared" si="6"/>
        <v>0.4236111111111111</v>
      </c>
      <c r="BJ32" s="30">
        <f t="shared" si="7"/>
        <v>0.35382745273663668</v>
      </c>
      <c r="BL32" s="31">
        <f>SUM('2 - G'!C32,'2 - G'!E32,'2 - G'!H32,'2 - G'!J32,'2 - G'!M32,'2 - G'!O32)</f>
        <v>30689</v>
      </c>
      <c r="BM32" s="41">
        <f t="shared" si="14"/>
        <v>0.99282560706401768</v>
      </c>
      <c r="BN32" s="42">
        <f t="shared" si="12"/>
        <v>30468.825055187637</v>
      </c>
      <c r="BO32" s="42">
        <f t="shared" si="13"/>
        <v>1150.8250551876372</v>
      </c>
      <c r="BQ32" s="40">
        <v>0.20874993095067115</v>
      </c>
      <c r="BR32" s="40">
        <f>SUM(C32,E32,F32,H32,J32,K32)/SUM('2 - G'!C32,'2 - G'!E32,'2 - G'!F32,'2 - G'!H32,'2 - G'!J32,'2 - G'!K32,'2 - G'!M32,'2 - G'!P31)</f>
        <v>0.95867499674606271</v>
      </c>
      <c r="BS32" s="40">
        <f>SUM('4 - SoS'!C32,'4 - SoS'!E32,'4 - SoS'!F32,'4 - SoS'!H32,'4 - SoS'!J32,'4 - SoS'!K32,'4 - SoS'!M32,'4 - SoS'!O32,'4 - SoS'!P32)/SUM('2 - G'!C32,'2 - G'!E32,'2 - G'!F32,'2 - G'!H32,'2 - G'!J32,'2 - G'!K32,'2 - G'!M32,'2 - G'!P31)</f>
        <v>0.98854614083040482</v>
      </c>
      <c r="BT32" s="40">
        <f>SUM('5 - AG'!C32,'5 - AG'!E32,'5 - AG'!F32,'5 - AG'!H32,'5 - AG'!J32,'5 - AG'!K32)/SUM('2 - G'!C32,'2 - G'!E32,'2 - G'!F32,'2 - G'!H32,'2 - G'!J32,'2 - G'!K32,'2 - G'!M32,'2 - G'!P31)</f>
        <v>0.98304698685409342</v>
      </c>
    </row>
    <row r="33" spans="1:72" ht="14.55" customHeight="1" x14ac:dyDescent="0.3">
      <c r="A33" t="s">
        <v>491</v>
      </c>
      <c r="B33" s="21">
        <v>52469</v>
      </c>
      <c r="C33" s="21">
        <v>10728</v>
      </c>
      <c r="D33" s="21">
        <v>662</v>
      </c>
      <c r="E33" s="21">
        <v>9470</v>
      </c>
      <c r="F33" s="21">
        <v>80</v>
      </c>
      <c r="G33" s="21">
        <v>20940</v>
      </c>
      <c r="H33" s="21">
        <v>3848</v>
      </c>
      <c r="I33" s="21">
        <v>591</v>
      </c>
      <c r="J33" s="21">
        <v>3695</v>
      </c>
      <c r="K33" s="21">
        <v>31</v>
      </c>
      <c r="L33" s="21">
        <v>8165</v>
      </c>
      <c r="M33" s="21">
        <v>29105</v>
      </c>
      <c r="N33" s="21"/>
      <c r="O33" s="24">
        <f>'2 - G'!R33</f>
        <v>30338</v>
      </c>
      <c r="P33" s="30">
        <f>'2 - G'!S33</f>
        <v>0.27836376821148395</v>
      </c>
      <c r="Q33" s="35">
        <f t="shared" si="1"/>
        <v>0.95935790098226648</v>
      </c>
      <c r="R33" s="30">
        <f>'4 - SoS'!R33/'3 - LG'!O33</f>
        <v>0.98424418221372534</v>
      </c>
      <c r="S33" s="30">
        <f>'5 - AG'!M33/'3 - LG'!O33</f>
        <v>0.97860768672951415</v>
      </c>
      <c r="T33" s="30">
        <f>'6 - Agr'!M33/'3 - LG'!O33</f>
        <v>0.97300415320719891</v>
      </c>
      <c r="U33" s="30">
        <f>'7 - Ins'!R33/'3 - LG'!O33</f>
        <v>0.97880545850088996</v>
      </c>
      <c r="V33" s="30">
        <f>'8 - Edu'!M33/'3 - LG'!O33</f>
        <v>0.98121168171929596</v>
      </c>
      <c r="W33" s="30">
        <f>'9 - Lab'!M33/'3 - LG'!O33</f>
        <v>0.97771771375832295</v>
      </c>
      <c r="X33" s="21"/>
      <c r="Y33" s="30">
        <f>(C33+H33)/('2 - G'!C33+'2 - G'!H33+'2 - G'!M33)</f>
        <v>0.9541140276232245</v>
      </c>
      <c r="Z33" s="30">
        <f>(D33+I33)/('2 - G'!D33+'2 - G'!I33+'2 - G'!N33)</f>
        <v>0.99444444444444446</v>
      </c>
      <c r="AA33" s="30">
        <f>(E33+J33)/('2 - G'!E33+'2 - G'!J33+'2 - G'!O33)</f>
        <v>0.96179135008766803</v>
      </c>
      <c r="AB33" s="30">
        <f>(F33+K33)/('2 - G'!F33+'2 - G'!K33+'2 - G'!P33)</f>
        <v>0.98230088495575218</v>
      </c>
      <c r="AD33" s="34">
        <f t="shared" si="9"/>
        <v>0.9541140276232245</v>
      </c>
      <c r="AE33" s="40">
        <f>SUM('4 - SoS'!C33,'4 - SoS'!H33,'4 - SoS'!M33)/SUM('2 - G'!C33,'2 - G'!H33,'2 - G'!M33)</f>
        <v>0.98049355239903124</v>
      </c>
      <c r="AF33" s="40">
        <f>SUM('5 - AG'!C33,'5 - AG'!H33)/SUM('2 - G'!C33,'2 - G'!H33,'2 - G'!M33)</f>
        <v>0.97453688551417161</v>
      </c>
      <c r="AG33" s="40">
        <f>SUM('6 - Agr'!C33,'6 - Agr'!H33)/SUM('2 - G'!C33,'2 - G'!H33,'2 - G'!M33)</f>
        <v>0.969234797407868</v>
      </c>
      <c r="AH33" s="40">
        <f>SUM('7 - Ins'!C33,'7 - Ins'!H33,'7 - Ins'!M33)/SUM('2 - G'!C33,'2 - G'!H33,'2 - G'!M33)</f>
        <v>0.97466780126988284</v>
      </c>
      <c r="AI33" s="40">
        <f>SUM('8 - Edu'!C33,'8 - Edu'!H33)/SUM('2 - G'!C33,'2 - G'!H33,'2 - G'!M33)</f>
        <v>0.97767886365124046</v>
      </c>
      <c r="AJ33" s="40">
        <f>SUM('9 - Lab'!C33,'9 - Lab'!H33)/SUM('2 - G'!C33,'2 - G'!H33,'2 - G'!M33)</f>
        <v>0.97420959612489366</v>
      </c>
      <c r="AL33" s="34">
        <f t="shared" si="10"/>
        <v>0.99444444444444446</v>
      </c>
      <c r="AM33" s="40">
        <f>SUM('4 - SoS'!D33,'4 - SoS'!I33,'4 - SoS'!N33)/SUM('2 - G'!D33,'2 - G'!I33,'2 - G'!N33)</f>
        <v>0.98809523809523814</v>
      </c>
      <c r="AN33" s="40">
        <f>SUM('5 - AG'!D33,'5 - AG'!I33)/SUM('2 - G'!D33,'2 - G'!I33,'2 - G'!N33)</f>
        <v>0.98650793650793656</v>
      </c>
      <c r="AO33" s="40">
        <f>SUM('6 - Agr'!D33,'6 - Agr'!I33)/SUM('2 - G'!D33,'2 - G'!I33,'2 - G'!N33)</f>
        <v>0.97380952380952379</v>
      </c>
      <c r="AP33" s="40">
        <f>SUM('7 - Ins'!D33,'7 - Ins'!I33,'7 - Ins'!N33)/SUM('2 - G'!D33,'2 - G'!I33,'2 - G'!N33)</f>
        <v>0.98730158730158735</v>
      </c>
      <c r="AQ33" s="40">
        <f>SUM('8 - Edu'!D33,'8 - Edu'!I33)/SUM('2 - G'!D33,'2 - G'!I33,'2 - G'!N33)</f>
        <v>0.9817460317460317</v>
      </c>
      <c r="AR33" s="40">
        <f>SUM('9 - Lab'!D33,'9 - Lab'!I33)/SUM('2 - G'!D33,'2 - G'!I33,'2 - G'!N33)</f>
        <v>0.97222222222222221</v>
      </c>
      <c r="AT33" s="34">
        <f t="shared" si="2"/>
        <v>0.96179135008766803</v>
      </c>
      <c r="AU33" s="40">
        <f>SUM('4 - SoS'!E33,'4 - SoS'!J33,'4 - SoS'!O33)/SUM('2 - G'!E33,'2 - G'!J33,'2 - G'!O33)</f>
        <v>0.98816481589713623</v>
      </c>
      <c r="AV33" s="40">
        <f>SUM('5 - AG'!E33,'5 - AG'!J33)/SUM('2 - G'!E33,'2 - G'!J33,'2 - G'!O33)</f>
        <v>0.9825394506136762</v>
      </c>
      <c r="AW33" s="40">
        <f>SUM('6 - Agr'!E33,'6 - Agr'!J33)/SUM('2 - G'!E33,'2 - G'!J33,'2 - G'!O33)</f>
        <v>0.9772063120981882</v>
      </c>
      <c r="AX33" s="40">
        <f>SUM('7 - Ins'!E33,'7 - Ins'!J33,'7 - Ins'!O33)/SUM('2 - G'!E33,'2 - G'!J33,'2 - G'!O33)</f>
        <v>0.98261250730566918</v>
      </c>
      <c r="AY33" s="40">
        <f>SUM('8 - Edu'!E33,'8 - Edu'!J33)/SUM('2 - G'!E33,'2 - G'!J33,'2 - G'!O33)</f>
        <v>0.98495032144944472</v>
      </c>
      <c r="AZ33" s="40">
        <f>SUM('9 - Lab'!E33,'9 - Lab'!J33)/SUM('2 - G'!E33,'2 - G'!J33,'2 - G'!O33)</f>
        <v>0.98224722384570429</v>
      </c>
      <c r="BB33" s="40">
        <f t="shared" si="11"/>
        <v>0.27836376821148395</v>
      </c>
      <c r="BC33" s="40">
        <f>G33/'2 - G'!G33</f>
        <v>0.97083777643840696</v>
      </c>
      <c r="BD33" s="40">
        <f>L33/'2 - G'!L33</f>
        <v>0.96684428656009469</v>
      </c>
      <c r="BF33" s="30">
        <f t="shared" si="3"/>
        <v>0.26399560922063664</v>
      </c>
      <c r="BG33" s="30">
        <f t="shared" si="4"/>
        <v>0.47166799680766164</v>
      </c>
      <c r="BH33" s="30">
        <f t="shared" si="5"/>
        <v>0.28066843904291683</v>
      </c>
      <c r="BI33" s="30">
        <f t="shared" si="6"/>
        <v>0.27927927927927926</v>
      </c>
      <c r="BJ33" s="30">
        <f t="shared" si="7"/>
        <v>0.28053599037965987</v>
      </c>
      <c r="BL33" s="31">
        <f>SUM('2 - G'!C33,'2 - G'!E33,'2 - G'!H33,'2 - G'!J33,'2 - G'!M33,'2 - G'!O33)</f>
        <v>28965</v>
      </c>
      <c r="BM33" s="41">
        <f t="shared" si="14"/>
        <v>0.99444444444444446</v>
      </c>
      <c r="BN33" s="42">
        <f t="shared" si="12"/>
        <v>28804.083333333332</v>
      </c>
      <c r="BO33" s="42">
        <f t="shared" si="13"/>
        <v>1063.0833333333321</v>
      </c>
      <c r="BQ33" s="40">
        <v>0.12153928177005979</v>
      </c>
      <c r="BR33" s="40">
        <f>SUM(C33,E33,F33,H33,J33,K33)/SUM('2 - G'!C33,'2 - G'!E33,'2 - G'!F33,'2 - G'!H33,'2 - G'!J33,'2 - G'!K33,'2 - G'!M33,'2 - G'!P32)</f>
        <v>0.96120927664273881</v>
      </c>
      <c r="BS33" s="40">
        <f>SUM('4 - SoS'!C33,'4 - SoS'!E33,'4 - SoS'!F33,'4 - SoS'!H33,'4 - SoS'!J33,'4 - SoS'!K33,'4 - SoS'!M33,'4 - SoS'!O33,'4 - SoS'!P33)/SUM('2 - G'!C33,'2 - G'!E33,'2 - G'!F33,'2 - G'!H33,'2 - G'!J33,'2 - G'!K33,'2 - G'!M33,'2 - G'!P32)</f>
        <v>0.98754141358365544</v>
      </c>
      <c r="BT33" s="40">
        <f>SUM('5 - AG'!C33,'5 - AG'!E33,'5 - AG'!F33,'5 - AG'!H33,'5 - AG'!J33,'5 - AG'!K33)/SUM('2 - G'!C33,'2 - G'!E33,'2 - G'!F33,'2 - G'!H33,'2 - G'!J33,'2 - G'!K33,'2 - G'!M33,'2 - G'!P32)</f>
        <v>0.98170900055218113</v>
      </c>
    </row>
    <row r="34" spans="1:72" ht="14.55" customHeight="1" x14ac:dyDescent="0.3">
      <c r="A34" t="s">
        <v>431</v>
      </c>
      <c r="B34" s="21">
        <v>47514</v>
      </c>
      <c r="C34" s="21">
        <v>10042</v>
      </c>
      <c r="D34" s="21">
        <v>683</v>
      </c>
      <c r="E34" s="21">
        <v>8923</v>
      </c>
      <c r="F34" s="21">
        <v>2</v>
      </c>
      <c r="G34" s="21">
        <v>19650</v>
      </c>
      <c r="H34" s="21">
        <v>3334</v>
      </c>
      <c r="I34" s="21">
        <v>569</v>
      </c>
      <c r="J34" s="21">
        <v>2787</v>
      </c>
      <c r="K34" s="21">
        <v>5</v>
      </c>
      <c r="L34" s="21">
        <v>6695</v>
      </c>
      <c r="M34" s="21">
        <v>26345</v>
      </c>
      <c r="N34" s="21"/>
      <c r="O34" s="24">
        <f>'2 - G'!R34</f>
        <v>27405</v>
      </c>
      <c r="P34" s="30">
        <f>'2 - G'!S34</f>
        <v>0.25177887246852765</v>
      </c>
      <c r="Q34" s="35">
        <f t="shared" si="1"/>
        <v>0.96132092683816817</v>
      </c>
      <c r="R34" s="30">
        <f>'4 - SoS'!R34/'3 - LG'!O34</f>
        <v>0.98960043787629992</v>
      </c>
      <c r="S34" s="30">
        <f>'5 - AG'!M34/'3 - LG'!O34</f>
        <v>0.98277686553548627</v>
      </c>
      <c r="T34" s="30">
        <f>'6 - Agr'!M34/'3 - LG'!O34</f>
        <v>0.97956577266922096</v>
      </c>
      <c r="U34" s="30">
        <f>'7 - Ins'!R34/'3 - LG'!O34</f>
        <v>0.98398102536033571</v>
      </c>
      <c r="V34" s="30">
        <f>'8 - Edu'!M34/'3 - LG'!O34</f>
        <v>0.98306878306878309</v>
      </c>
      <c r="W34" s="30">
        <f>'9 - Lab'!M34/'3 - LG'!O34</f>
        <v>0.98044152526911144</v>
      </c>
      <c r="X34" s="21"/>
      <c r="Y34" s="30">
        <f>(C34+H34)/('2 - G'!C34+'2 - G'!H34+'2 - G'!M34)</f>
        <v>0.96147211040828062</v>
      </c>
      <c r="Z34" s="30">
        <f>(D34+I34)/('2 - G'!D34+'2 - G'!I34+'2 - G'!N34)</f>
        <v>0.99129057798891529</v>
      </c>
      <c r="AA34" s="30">
        <f>(E34+J34)/('2 - G'!E34+'2 - G'!J34+'2 - G'!O34)</f>
        <v>0.95802994354904691</v>
      </c>
      <c r="AB34" s="30">
        <f>(F34+K34)/('2 - G'!F34+'2 - G'!K34+'2 - G'!P34)</f>
        <v>1</v>
      </c>
      <c r="AD34" s="34">
        <f t="shared" si="9"/>
        <v>0.96147211040828062</v>
      </c>
      <c r="AE34" s="40">
        <f>SUM('4 - SoS'!C34,'4 - SoS'!H34,'4 - SoS'!M34)/SUM('2 - G'!C34,'2 - G'!H34,'2 - G'!M34)</f>
        <v>0.98900230017251289</v>
      </c>
      <c r="AF34" s="40">
        <f>SUM('5 - AG'!C34,'5 - AG'!H34)/SUM('2 - G'!C34,'2 - G'!H34,'2 - G'!M34)</f>
        <v>0.98202990224266817</v>
      </c>
      <c r="AG34" s="40">
        <f>SUM('6 - Agr'!C34,'6 - Agr'!H34)/SUM('2 - G'!C34,'2 - G'!H34,'2 - G'!M34)</f>
        <v>0.97879528464634846</v>
      </c>
      <c r="AH34" s="40">
        <f>SUM('7 - Ins'!C34,'7 - Ins'!H34,'7 - Ins'!M34)/SUM('2 - G'!C34,'2 - G'!H34,'2 - G'!M34)</f>
        <v>0.98267682576193216</v>
      </c>
      <c r="AI34" s="40">
        <f>SUM('8 - Edu'!C34,'8 - Edu'!H34)/SUM('2 - G'!C34,'2 - G'!H34,'2 - G'!M34)</f>
        <v>0.98109545715928692</v>
      </c>
      <c r="AJ34" s="40">
        <f>SUM('9 - Lab'!C34,'9 - Lab'!H34)/SUM('2 - G'!C34,'2 - G'!H34,'2 - G'!M34)</f>
        <v>0.97771707878090852</v>
      </c>
      <c r="AL34" s="34">
        <f t="shared" si="10"/>
        <v>0.99129057798891529</v>
      </c>
      <c r="AM34" s="40">
        <f>SUM('4 - SoS'!D34,'4 - SoS'!I34,'4 - SoS'!N34)/SUM('2 - G'!D34,'2 - G'!I34,'2 - G'!N34)</f>
        <v>0.98891528107680127</v>
      </c>
      <c r="AN34" s="40">
        <f>SUM('5 - AG'!D34,'5 - AG'!I34)/SUM('2 - G'!D34,'2 - G'!I34,'2 - G'!N34)</f>
        <v>0.98416468725257322</v>
      </c>
      <c r="AO34" s="40">
        <f>SUM('6 - Agr'!D34,'6 - Agr'!I34)/SUM('2 - G'!D34,'2 - G'!I34,'2 - G'!N34)</f>
        <v>0.98653998416468724</v>
      </c>
      <c r="AP34" s="40">
        <f>SUM('7 - Ins'!D34,'7 - Ins'!I34,'7 - Ins'!N34)/SUM('2 - G'!D34,'2 - G'!I34,'2 - G'!N34)</f>
        <v>0.98653998416468724</v>
      </c>
      <c r="AQ34" s="40">
        <f>SUM('8 - Edu'!D34,'8 - Edu'!I34)/SUM('2 - G'!D34,'2 - G'!I34,'2 - G'!N34)</f>
        <v>0.97783056215360253</v>
      </c>
      <c r="AR34" s="40">
        <f>SUM('9 - Lab'!D34,'9 - Lab'!I34)/SUM('2 - G'!D34,'2 - G'!I34,'2 - G'!N34)</f>
        <v>0.97149643705463185</v>
      </c>
      <c r="AT34" s="34">
        <f t="shared" si="2"/>
        <v>0.95802994354904691</v>
      </c>
      <c r="AU34" s="40">
        <f>SUM('4 - SoS'!E34,'4 - SoS'!J34,'4 - SoS'!O34)/SUM('2 - G'!E34,'2 - G'!J34,'2 - G'!O34)</f>
        <v>0.99034606888652543</v>
      </c>
      <c r="AV34" s="40">
        <f>SUM('5 - AG'!E34,'5 - AG'!J34)/SUM('2 - G'!E34,'2 - G'!J34,'2 - G'!O34)</f>
        <v>0.98347377894134014</v>
      </c>
      <c r="AW34" s="40">
        <f>SUM('6 - Agr'!E34,'6 - Agr'!J34)/SUM('2 - G'!E34,'2 - G'!J34,'2 - G'!O34)</f>
        <v>0.97971038206659578</v>
      </c>
      <c r="AX34" s="40">
        <f>SUM('7 - Ins'!E34,'7 - Ins'!J34,'7 - Ins'!O34)/SUM('2 - G'!E34,'2 - G'!J34,'2 - G'!O34)</f>
        <v>0.98519185142763643</v>
      </c>
      <c r="AY34" s="40">
        <f>SUM('8 - Edu'!E34,'8 - Edu'!J34)/SUM('2 - G'!E34,'2 - G'!J34,'2 - G'!O34)</f>
        <v>0.98584635523193975</v>
      </c>
      <c r="AZ34" s="40">
        <f>SUM('9 - Lab'!E34,'9 - Lab'!J34)/SUM('2 - G'!E34,'2 - G'!J34,'2 - G'!O34)</f>
        <v>0.98445553464779512</v>
      </c>
      <c r="BB34" s="40">
        <f t="shared" si="11"/>
        <v>0.25177887246852765</v>
      </c>
      <c r="BC34" s="40">
        <f>G34/'2 - G'!G34</f>
        <v>0.97460569387957541</v>
      </c>
      <c r="BD34" s="40">
        <f>L34/'2 - G'!L34</f>
        <v>0.97028985507246379</v>
      </c>
      <c r="BF34" s="30">
        <f t="shared" si="3"/>
        <v>0.24925239234449761</v>
      </c>
      <c r="BG34" s="30">
        <f t="shared" si="4"/>
        <v>0.45447284345047922</v>
      </c>
      <c r="BH34" s="30">
        <f t="shared" si="5"/>
        <v>0.23800170794192999</v>
      </c>
      <c r="BI34" s="30">
        <f t="shared" si="6"/>
        <v>0.7142857142857143</v>
      </c>
      <c r="BJ34" s="30">
        <f t="shared" si="7"/>
        <v>0.25412791801100776</v>
      </c>
      <c r="BL34" s="31">
        <f>SUM('2 - G'!C34,'2 - G'!E34,'2 - G'!H34,'2 - G'!J34,'2 - G'!M34,'2 - G'!O34)</f>
        <v>26135</v>
      </c>
      <c r="BM34" s="41">
        <f t="shared" si="14"/>
        <v>0.99129057798891529</v>
      </c>
      <c r="BN34" s="42">
        <f t="shared" si="12"/>
        <v>25907.379255740299</v>
      </c>
      <c r="BO34" s="42">
        <f t="shared" si="13"/>
        <v>821.37925574029941</v>
      </c>
      <c r="BQ34" s="40">
        <v>0.10887198453391611</v>
      </c>
      <c r="BR34" s="40">
        <f>SUM(C34,E34,F34,H34,J34,K34)/SUM('2 - G'!C34,'2 - G'!E34,'2 - G'!F34,'2 - G'!H34,'2 - G'!J34,'2 - G'!K34,'2 - G'!M34,'2 - G'!P33)</f>
        <v>0.96326295585412669</v>
      </c>
      <c r="BS34" s="40">
        <f>SUM('4 - SoS'!C34,'4 - SoS'!E34,'4 - SoS'!F34,'4 - SoS'!H34,'4 - SoS'!J34,'4 - SoS'!K34,'4 - SoS'!M34,'4 - SoS'!O34,'4 - SoS'!P34)/SUM('2 - G'!C34,'2 - G'!E34,'2 - G'!F34,'2 - G'!H34,'2 - G'!J34,'2 - G'!K34,'2 - G'!M34,'2 - G'!P33)</f>
        <v>0.99312859884836857</v>
      </c>
      <c r="BT34" s="40">
        <f>SUM('5 - AG'!C34,'5 - AG'!E34,'5 - AG'!F34,'5 - AG'!H34,'5 - AG'!J34,'5 - AG'!K34)/SUM('2 - G'!C34,'2 - G'!E34,'2 - G'!F34,'2 - G'!H34,'2 - G'!J34,'2 - G'!K34,'2 - G'!M34,'2 - G'!P33)</f>
        <v>0.98618042226487523</v>
      </c>
    </row>
    <row r="35" spans="1:72" ht="14.55" customHeight="1" x14ac:dyDescent="0.3">
      <c r="A35" t="s">
        <v>607</v>
      </c>
      <c r="B35" s="21">
        <v>46058</v>
      </c>
      <c r="C35" s="21">
        <v>11525</v>
      </c>
      <c r="D35" s="21">
        <v>608</v>
      </c>
      <c r="E35" s="21">
        <v>6810</v>
      </c>
      <c r="F35" s="21">
        <v>13</v>
      </c>
      <c r="G35" s="21">
        <v>18956</v>
      </c>
      <c r="H35" s="21">
        <v>4158</v>
      </c>
      <c r="I35" s="21">
        <v>396</v>
      </c>
      <c r="J35" s="21">
        <v>2316</v>
      </c>
      <c r="K35" s="21">
        <v>11</v>
      </c>
      <c r="L35" s="21">
        <v>6881</v>
      </c>
      <c r="M35" s="21">
        <v>25837</v>
      </c>
      <c r="N35" s="21"/>
      <c r="O35" s="24">
        <f>'2 - G'!R35</f>
        <v>27327</v>
      </c>
      <c r="P35" s="30">
        <f>'2 - G'!S35</f>
        <v>0.26797672631463387</v>
      </c>
      <c r="Q35" s="35">
        <f t="shared" si="1"/>
        <v>0.94547517107622503</v>
      </c>
      <c r="R35" s="30">
        <f>'4 - SoS'!R35/'3 - LG'!O35</f>
        <v>0.98162988985252686</v>
      </c>
      <c r="S35" s="30">
        <f>'5 - AG'!M35/'3 - LG'!O35</f>
        <v>0.97292055476268891</v>
      </c>
      <c r="T35" s="30">
        <f>'6 - Agr'!M35/'3 - LG'!O35</f>
        <v>0.97149339481099284</v>
      </c>
      <c r="U35" s="30">
        <f>'7 - Ins'!R35/'3 - LG'!O35</f>
        <v>0.97427452702455442</v>
      </c>
      <c r="V35" s="30">
        <f>'8 - Edu'!M35/'3 - LG'!O35</f>
        <v>0.9767263146338786</v>
      </c>
      <c r="W35" s="30">
        <f>'9 - Lab'!M35/'3 - LG'!O35</f>
        <v>0.97299374245251946</v>
      </c>
      <c r="X35" s="21"/>
      <c r="Y35" s="30">
        <f>(C35+H35)/('2 - G'!C35+'2 - G'!H35+'2 - G'!M35)</f>
        <v>0.94050974512743624</v>
      </c>
      <c r="Z35" s="30">
        <f>(D35+I35)/('2 - G'!D35+'2 - G'!I35+'2 - G'!N35)</f>
        <v>0.98721730580137657</v>
      </c>
      <c r="AA35" s="30">
        <f>(E35+J35)/('2 - G'!E35+'2 - G'!J35+'2 - G'!O35)</f>
        <v>0.94963579604578563</v>
      </c>
      <c r="AB35" s="30">
        <f>(F35+K35)/('2 - G'!F35+'2 - G'!K35+'2 - G'!P35)</f>
        <v>0.96</v>
      </c>
      <c r="AD35" s="34">
        <f t="shared" si="9"/>
        <v>0.94050974512743624</v>
      </c>
      <c r="AE35" s="40">
        <f>SUM('4 - SoS'!C35,'4 - SoS'!H35,'4 - SoS'!M35)/SUM('2 - G'!C35,'2 - G'!H35,'2 - G'!M35)</f>
        <v>0.98002998500749627</v>
      </c>
      <c r="AF35" s="40">
        <f>SUM('5 - AG'!C35,'5 - AG'!H35)/SUM('2 - G'!C35,'2 - G'!H35,'2 - G'!M35)</f>
        <v>0.97097451274362823</v>
      </c>
      <c r="AG35" s="40">
        <f>SUM('6 - Agr'!C35,'6 - Agr'!H35)/SUM('2 - G'!C35,'2 - G'!H35,'2 - G'!M35)</f>
        <v>0.96707646176911544</v>
      </c>
      <c r="AH35" s="40">
        <f>SUM('7 - Ins'!C35,'7 - Ins'!H35,'7 - Ins'!M35)/SUM('2 - G'!C35,'2 - G'!H35,'2 - G'!M35)</f>
        <v>0.9705547226386807</v>
      </c>
      <c r="AI35" s="40">
        <f>SUM('8 - Edu'!C35,'8 - Edu'!H35)/SUM('2 - G'!C35,'2 - G'!H35,'2 - G'!M35)</f>
        <v>0.97493253373313349</v>
      </c>
      <c r="AJ35" s="40">
        <f>SUM('9 - Lab'!C35,'9 - Lab'!H35)/SUM('2 - G'!C35,'2 - G'!H35,'2 - G'!M35)</f>
        <v>0.96929535232383812</v>
      </c>
      <c r="AL35" s="34">
        <f t="shared" si="10"/>
        <v>0.98721730580137657</v>
      </c>
      <c r="AM35" s="40">
        <f>SUM('4 - SoS'!D35,'4 - SoS'!I35,'4 - SoS'!N35)/SUM('2 - G'!D35,'2 - G'!I35,'2 - G'!N35)</f>
        <v>0.98721730580137657</v>
      </c>
      <c r="AN35" s="40">
        <f>SUM('5 - AG'!D35,'5 - AG'!I35)/SUM('2 - G'!D35,'2 - G'!I35,'2 - G'!N35)</f>
        <v>0.98230088495575218</v>
      </c>
      <c r="AO35" s="40">
        <f>SUM('6 - Agr'!D35,'6 - Agr'!I35)/SUM('2 - G'!D35,'2 - G'!I35,'2 - G'!N35)</f>
        <v>0.98131760078662733</v>
      </c>
      <c r="AP35" s="40">
        <f>SUM('7 - Ins'!D35,'7 - Ins'!I35,'7 - Ins'!N35)/SUM('2 - G'!D35,'2 - G'!I35,'2 - G'!N35)</f>
        <v>0.98820058997050142</v>
      </c>
      <c r="AQ35" s="40">
        <f>SUM('8 - Edu'!D35,'8 - Edu'!I35)/SUM('2 - G'!D35,'2 - G'!I35,'2 - G'!N35)</f>
        <v>0.97443461160275324</v>
      </c>
      <c r="AR35" s="40">
        <f>SUM('9 - Lab'!D35,'9 - Lab'!I35)/SUM('2 - G'!D35,'2 - G'!I35,'2 - G'!N35)</f>
        <v>0.97640117994100295</v>
      </c>
      <c r="AT35" s="34">
        <f t="shared" si="2"/>
        <v>0.94963579604578563</v>
      </c>
      <c r="AU35" s="40">
        <f>SUM('4 - SoS'!E35,'4 - SoS'!J35,'4 - SoS'!O35)/SUM('2 - G'!E35,'2 - G'!J35,'2 - G'!O35)</f>
        <v>0.9838709677419355</v>
      </c>
      <c r="AV35" s="40">
        <f>SUM('5 - AG'!E35,'5 - AG'!J35)/SUM('2 - G'!E35,'2 - G'!J35,'2 - G'!O35)</f>
        <v>0.97533818938605621</v>
      </c>
      <c r="AW35" s="40">
        <f>SUM('6 - Agr'!E35,'6 - Agr'!J35)/SUM('2 - G'!E35,'2 - G'!J35,'2 - G'!O35)</f>
        <v>0.97814776274713844</v>
      </c>
      <c r="AX35" s="40">
        <f>SUM('7 - Ins'!E35,'7 - Ins'!J35,'7 - Ins'!O35)/SUM('2 - G'!E35,'2 - G'!J35,'2 - G'!O35)</f>
        <v>0.97929240374609783</v>
      </c>
      <c r="AY35" s="40">
        <f>SUM('8 - Edu'!E35,'8 - Edu'!J35)/SUM('2 - G'!E35,'2 - G'!J35,'2 - G'!O35)</f>
        <v>0.98012486992715919</v>
      </c>
      <c r="AZ35" s="40">
        <f>SUM('9 - Lab'!E35,'9 - Lab'!J35)/SUM('2 - G'!E35,'2 - G'!J35,'2 - G'!O35)</f>
        <v>0.97908428720083251</v>
      </c>
      <c r="BB35" s="40">
        <f t="shared" si="11"/>
        <v>0.26797672631463387</v>
      </c>
      <c r="BC35" s="40">
        <f>G35/'2 - G'!G35</f>
        <v>0.95940884704929652</v>
      </c>
      <c r="BD35" s="40">
        <f>L35/'2 - G'!L35</f>
        <v>0.93964222313259593</v>
      </c>
      <c r="BF35" s="30">
        <f t="shared" si="3"/>
        <v>0.26512784543773515</v>
      </c>
      <c r="BG35" s="30">
        <f t="shared" si="4"/>
        <v>0.39442231075697209</v>
      </c>
      <c r="BH35" s="30">
        <f t="shared" si="5"/>
        <v>0.25378040762656146</v>
      </c>
      <c r="BI35" s="30">
        <f t="shared" si="6"/>
        <v>0.45833333333333331</v>
      </c>
      <c r="BJ35" s="30">
        <f t="shared" si="7"/>
        <v>0.26632348956922242</v>
      </c>
      <c r="BL35" s="31">
        <f>SUM('2 - G'!C35,'2 - G'!E35,'2 - G'!H35,'2 - G'!J35,'2 - G'!M35,'2 - G'!O35)</f>
        <v>26285</v>
      </c>
      <c r="BM35" s="41">
        <f t="shared" si="14"/>
        <v>0.98721730580137657</v>
      </c>
      <c r="BN35" s="42">
        <f t="shared" si="12"/>
        <v>25949.006882989182</v>
      </c>
      <c r="BO35" s="42">
        <f t="shared" si="13"/>
        <v>1140.0068829891825</v>
      </c>
      <c r="BQ35" s="40">
        <v>3.9624156413427945E-2</v>
      </c>
      <c r="BR35" s="40">
        <f>SUM(C35,E35,F35,H35,J35,K35)/SUM('2 - G'!C35,'2 - G'!E35,'2 - G'!F35,'2 - G'!H35,'2 - G'!J35,'2 - G'!K35,'2 - G'!M35,'2 - G'!P34)</f>
        <v>0.94562278664178823</v>
      </c>
      <c r="BS35" s="40">
        <f>SUM('4 - SoS'!C35,'4 - SoS'!E35,'4 - SoS'!F35,'4 - SoS'!H35,'4 - SoS'!J35,'4 - SoS'!K35,'4 - SoS'!M35,'4 - SoS'!O35,'4 - SoS'!P35)/SUM('2 - G'!C35,'2 - G'!E35,'2 - G'!F35,'2 - G'!H35,'2 - G'!J35,'2 - G'!K35,'2 - G'!M35,'2 - G'!P34)</f>
        <v>0.98324511633220368</v>
      </c>
      <c r="BT35" s="40">
        <f>SUM('5 - AG'!C35,'5 - AG'!E35,'5 - AG'!F35,'5 - AG'!H35,'5 - AG'!J35,'5 - AG'!K35)/SUM('2 - G'!C35,'2 - G'!E35,'2 - G'!F35,'2 - G'!H35,'2 - G'!J35,'2 - G'!K35,'2 - G'!M35,'2 - G'!P34)</f>
        <v>0.97437264384448419</v>
      </c>
    </row>
    <row r="36" spans="1:72" ht="14.55" customHeight="1" x14ac:dyDescent="0.3">
      <c r="A36" t="s">
        <v>518</v>
      </c>
      <c r="B36" s="21">
        <v>42272</v>
      </c>
      <c r="C36" s="21">
        <v>8540</v>
      </c>
      <c r="D36" s="21">
        <v>696</v>
      </c>
      <c r="E36" s="21">
        <v>12121</v>
      </c>
      <c r="F36" s="21">
        <v>9</v>
      </c>
      <c r="G36" s="21">
        <v>21366</v>
      </c>
      <c r="H36" s="21">
        <v>2041</v>
      </c>
      <c r="I36" s="21">
        <v>316</v>
      </c>
      <c r="J36" s="21">
        <v>2271</v>
      </c>
      <c r="K36" s="21">
        <v>1</v>
      </c>
      <c r="L36" s="21">
        <v>4629</v>
      </c>
      <c r="M36" s="21">
        <v>25995</v>
      </c>
      <c r="N36" s="21"/>
      <c r="O36" s="24">
        <f>'2 - G'!R36</f>
        <v>26899</v>
      </c>
      <c r="P36" s="30">
        <f>'2 - G'!S36</f>
        <v>0.17376110636083125</v>
      </c>
      <c r="Q36" s="35">
        <f t="shared" si="1"/>
        <v>0.96639280270642036</v>
      </c>
      <c r="R36" s="30">
        <f>'4 - SoS'!R36/'3 - LG'!O36</f>
        <v>0.98903304955574556</v>
      </c>
      <c r="S36" s="30">
        <f>'5 - AG'!M36/'3 - LG'!O36</f>
        <v>0.98353098628201796</v>
      </c>
      <c r="T36" s="30">
        <f>'6 - Agr'!M36/'3 - LG'!O36</f>
        <v>0.98393992341722736</v>
      </c>
      <c r="U36" s="30">
        <f>'7 - Ins'!R36/'3 - LG'!O36</f>
        <v>0.98542696754526193</v>
      </c>
      <c r="V36" s="30">
        <f>'8 - Edu'!M36/'3 - LG'!O36</f>
        <v>0.98591025688687317</v>
      </c>
      <c r="W36" s="30">
        <f>'9 - Lab'!M36/'3 - LG'!O36</f>
        <v>0.98275028811479981</v>
      </c>
      <c r="X36" s="21"/>
      <c r="Y36" s="30">
        <f>(C36+H36)/('2 - G'!C36+'2 - G'!H36+'2 - G'!M36)</f>
        <v>0.96621313122089303</v>
      </c>
      <c r="Z36" s="30">
        <f>(D36+I36)/('2 - G'!D36+'2 - G'!I36+'2 - G'!N36)</f>
        <v>0.99313052011776248</v>
      </c>
      <c r="AA36" s="30">
        <f>(E36+J36)/('2 - G'!E36+'2 - G'!J36+'2 - G'!O36)</f>
        <v>0.96467591661639518</v>
      </c>
      <c r="AB36" s="30">
        <f>(F36+K36)/('2 - G'!F36+'2 - G'!K36+'2 - G'!P36)</f>
        <v>1</v>
      </c>
      <c r="AD36" s="34">
        <f t="shared" si="9"/>
        <v>0.96621313122089303</v>
      </c>
      <c r="AE36" s="40">
        <f>SUM('4 - SoS'!C36,'4 - SoS'!H36,'4 - SoS'!M36)/SUM('2 - G'!C36,'2 - G'!H36,'2 - G'!M36)</f>
        <v>0.98812893799653001</v>
      </c>
      <c r="AF36" s="40">
        <f>SUM('5 - AG'!C36,'5 - AG'!H36)/SUM('2 - G'!C36,'2 - G'!H36,'2 - G'!M36)</f>
        <v>0.98155419596383897</v>
      </c>
      <c r="AG36" s="40">
        <f>SUM('6 - Agr'!C36,'6 - Agr'!H36)/SUM('2 - G'!C36,'2 - G'!H36,'2 - G'!M36)</f>
        <v>0.98100630079444795</v>
      </c>
      <c r="AH36" s="40">
        <f>SUM('7 - Ins'!C36,'7 - Ins'!H36,'7 - Ins'!M36)/SUM('2 - G'!C36,'2 - G'!H36,'2 - G'!M36)</f>
        <v>0.98356314491827235</v>
      </c>
      <c r="AI36" s="40">
        <f>SUM('8 - Edu'!C36,'8 - Edu'!H36)/SUM('2 - G'!C36,'2 - G'!H36,'2 - G'!M36)</f>
        <v>0.98264998630262079</v>
      </c>
      <c r="AJ36" s="40">
        <f>SUM('9 - Lab'!C36,'9 - Lab'!H36)/SUM('2 - G'!C36,'2 - G'!H36,'2 - G'!M36)</f>
        <v>0.97881472011688431</v>
      </c>
      <c r="AL36" s="34">
        <f t="shared" si="10"/>
        <v>0.99313052011776248</v>
      </c>
      <c r="AM36" s="40">
        <f>SUM('4 - SoS'!D36,'4 - SoS'!I36,'4 - SoS'!N36)/SUM('2 - G'!D36,'2 - G'!I36,'2 - G'!N36)</f>
        <v>0.99116781157998035</v>
      </c>
      <c r="AN36" s="40">
        <f>SUM('5 - AG'!D36,'5 - AG'!I36)/SUM('2 - G'!D36,'2 - G'!I36,'2 - G'!N36)</f>
        <v>0.98724239450441609</v>
      </c>
      <c r="AO36" s="40">
        <f>SUM('6 - Agr'!D36,'6 - Agr'!I36)/SUM('2 - G'!D36,'2 - G'!I36,'2 - G'!N36)</f>
        <v>0.99018645731108934</v>
      </c>
      <c r="AP36" s="40">
        <f>SUM('7 - Ins'!D36,'7 - Ins'!I36,'7 - Ins'!N36)/SUM('2 - G'!D36,'2 - G'!I36,'2 - G'!N36)</f>
        <v>0.98920510304219822</v>
      </c>
      <c r="AQ36" s="40">
        <f>SUM('8 - Edu'!D36,'8 - Edu'!I36)/SUM('2 - G'!D36,'2 - G'!I36,'2 - G'!N36)</f>
        <v>0.98626104023552508</v>
      </c>
      <c r="AR36" s="40">
        <f>SUM('9 - Lab'!D36,'9 - Lab'!I36)/SUM('2 - G'!D36,'2 - G'!I36,'2 - G'!N36)</f>
        <v>0.98527968596663396</v>
      </c>
      <c r="AT36" s="34">
        <f t="shared" si="2"/>
        <v>0.96467591661639518</v>
      </c>
      <c r="AU36" s="40">
        <f>SUM('4 - SoS'!E36,'4 - SoS'!J36,'4 - SoS'!O36)/SUM('2 - G'!E36,'2 - G'!J36,'2 - G'!O36)</f>
        <v>0.98954353508948323</v>
      </c>
      <c r="AV36" s="40">
        <f>SUM('5 - AG'!E36,'5 - AG'!J36)/SUM('2 - G'!E36,'2 - G'!J36,'2 - G'!O36)</f>
        <v>0.98471747436155244</v>
      </c>
      <c r="AW36" s="40">
        <f>SUM('6 - Agr'!E36,'6 - Agr'!J36)/SUM('2 - G'!E36,'2 - G'!J36,'2 - G'!O36)</f>
        <v>0.98572290367987125</v>
      </c>
      <c r="AX36" s="40">
        <f>SUM('7 - Ins'!E36,'7 - Ins'!J36,'7 - Ins'!O36)/SUM('2 - G'!E36,'2 - G'!J36,'2 - G'!O36)</f>
        <v>0.98652724713452644</v>
      </c>
      <c r="AY36" s="40">
        <f>SUM('8 - Edu'!E36,'8 - Edu'!J36)/SUM('2 - G'!E36,'2 - G'!J36,'2 - G'!O36)</f>
        <v>0.98833701990750056</v>
      </c>
      <c r="AZ36" s="40">
        <f>SUM('9 - Lab'!E36,'9 - Lab'!J36)/SUM('2 - G'!E36,'2 - G'!J36,'2 - G'!O36)</f>
        <v>0.98552181781620751</v>
      </c>
      <c r="BB36" s="40">
        <f t="shared" si="11"/>
        <v>0.17376110636083125</v>
      </c>
      <c r="BC36" s="40">
        <f>G36/'2 - G'!G36</f>
        <v>0.97339407744874717</v>
      </c>
      <c r="BD36" s="40">
        <f>L36/'2 - G'!L36</f>
        <v>0.9903722721437741</v>
      </c>
      <c r="BF36" s="30">
        <f t="shared" si="3"/>
        <v>0.19289292127398167</v>
      </c>
      <c r="BG36" s="30">
        <f t="shared" si="4"/>
        <v>0.31225296442687744</v>
      </c>
      <c r="BH36" s="30">
        <f t="shared" si="5"/>
        <v>0.15779599777654252</v>
      </c>
      <c r="BI36" s="30">
        <f t="shared" si="6"/>
        <v>0.1</v>
      </c>
      <c r="BJ36" s="30">
        <f t="shared" si="7"/>
        <v>0.17807270628967109</v>
      </c>
      <c r="BL36" s="31">
        <f>SUM('2 - G'!C36,'2 - G'!E36,'2 - G'!H36,'2 - G'!J36,'2 - G'!M36,'2 - G'!O36)</f>
        <v>25870</v>
      </c>
      <c r="BM36" s="41">
        <f t="shared" si="14"/>
        <v>0.99313052011776248</v>
      </c>
      <c r="BN36" s="42">
        <f t="shared" si="12"/>
        <v>25692.286555446517</v>
      </c>
      <c r="BO36" s="42">
        <f t="shared" si="13"/>
        <v>719.28655544651701</v>
      </c>
      <c r="BQ36" s="40">
        <v>5.8323869013817906E-2</v>
      </c>
      <c r="BR36" s="40">
        <f>SUM(C36,E36,F36,H36,J36,K36)/SUM('2 - G'!C36,'2 - G'!E36,'2 - G'!F36,'2 - G'!H36,'2 - G'!J36,'2 - G'!K36,'2 - G'!M36,'2 - G'!P35)</f>
        <v>0.96912215369098875</v>
      </c>
      <c r="BS36" s="40">
        <f>SUM('4 - SoS'!C36,'4 - SoS'!E36,'4 - SoS'!F36,'4 - SoS'!H36,'4 - SoS'!J36,'4 - SoS'!K36,'4 - SoS'!M36,'4 - SoS'!O36,'4 - SoS'!P36)/SUM('2 - G'!C36,'2 - G'!E36,'2 - G'!F36,'2 - G'!H36,'2 - G'!J36,'2 - G'!K36,'2 - G'!M36,'2 - G'!P35)</f>
        <v>0.99282361612164938</v>
      </c>
      <c r="BT36" s="40">
        <f>SUM('5 - AG'!C36,'5 - AG'!E36,'5 - AG'!F36,'5 - AG'!H36,'5 - AG'!J36,'5 - AG'!K36)/SUM('2 - G'!C36,'2 - G'!E36,'2 - G'!F36,'2 - G'!H36,'2 - G'!J36,'2 - G'!K36,'2 - G'!M36,'2 - G'!P35)</f>
        <v>0.9872376740757981</v>
      </c>
    </row>
    <row r="37" spans="1:72" ht="14.55" customHeight="1" x14ac:dyDescent="0.3">
      <c r="A37" t="s">
        <v>575</v>
      </c>
      <c r="B37" s="21">
        <v>41325</v>
      </c>
      <c r="C37" s="21">
        <v>6023</v>
      </c>
      <c r="D37" s="21">
        <v>539</v>
      </c>
      <c r="E37" s="21">
        <v>8031</v>
      </c>
      <c r="F37" s="21">
        <v>9</v>
      </c>
      <c r="G37" s="21">
        <v>14602</v>
      </c>
      <c r="H37" s="21">
        <v>3495</v>
      </c>
      <c r="I37" s="21">
        <v>726</v>
      </c>
      <c r="J37" s="21">
        <v>4416</v>
      </c>
      <c r="K37" s="21">
        <v>21</v>
      </c>
      <c r="L37" s="21">
        <v>8658</v>
      </c>
      <c r="M37" s="21">
        <v>23260</v>
      </c>
      <c r="N37" s="21"/>
      <c r="O37" s="24">
        <f>'2 - G'!R37</f>
        <v>24417</v>
      </c>
      <c r="P37" s="30">
        <f>'2 - G'!S37</f>
        <v>0.37916205922103452</v>
      </c>
      <c r="Q37" s="35">
        <f t="shared" ref="Q37:Q68" si="15">M37/O37</f>
        <v>0.95261498136544209</v>
      </c>
      <c r="R37" s="30">
        <f>'4 - SoS'!R37/'3 - LG'!O37</f>
        <v>0.98111971167629108</v>
      </c>
      <c r="S37" s="30">
        <f>'5 - AG'!M37/'3 - LG'!O37</f>
        <v>0.97509931605029287</v>
      </c>
      <c r="T37" s="30">
        <f>'6 - Agr'!M37/'3 - LG'!O37</f>
        <v>0.96780931318343777</v>
      </c>
      <c r="U37" s="30">
        <f>'7 - Ins'!R37/'3 - LG'!O37</f>
        <v>0.97624605807429254</v>
      </c>
      <c r="V37" s="30">
        <f>'8 - Edu'!M37/'3 - LG'!O37</f>
        <v>0.97522218126714999</v>
      </c>
      <c r="W37" s="30">
        <f>'9 - Lab'!M37/'3 - LG'!O37</f>
        <v>0.97272392185772205</v>
      </c>
      <c r="X37" s="21"/>
      <c r="Y37" s="30">
        <f>(C37+H37)/('2 - G'!C37+'2 - G'!H37+'2 - G'!M37)</f>
        <v>0.94649960222752583</v>
      </c>
      <c r="Z37" s="30">
        <f>(D37+I37)/('2 - G'!D37+'2 - G'!I37+'2 - G'!N37)</f>
        <v>0.98597038191738118</v>
      </c>
      <c r="AA37" s="30">
        <f>(E37+J37)/('2 - G'!E37+'2 - G'!J37+'2 - G'!O37)</f>
        <v>0.95408554346159746</v>
      </c>
      <c r="AB37" s="30">
        <f>(F37+K37)/('2 - G'!F37+'2 - G'!K37+'2 - G'!P37)</f>
        <v>0.9375</v>
      </c>
      <c r="AD37" s="34">
        <f t="shared" si="9"/>
        <v>0.94649960222752583</v>
      </c>
      <c r="AE37" s="40">
        <f>SUM('4 - SoS'!C37,'4 - SoS'!H37,'4 - SoS'!M37)/SUM('2 - G'!C37,'2 - G'!H37,'2 - G'!M37)</f>
        <v>0.98190135242641208</v>
      </c>
      <c r="AF37" s="40">
        <f>SUM('5 - AG'!C37,'5 - AG'!H37)/SUM('2 - G'!C37,'2 - G'!H37,'2 - G'!M37)</f>
        <v>0.97633253778838502</v>
      </c>
      <c r="AG37" s="40">
        <f>SUM('6 - Agr'!C37,'6 - Agr'!H37)/SUM('2 - G'!C37,'2 - G'!H37,'2 - G'!M37)</f>
        <v>0.97026650755767696</v>
      </c>
      <c r="AH37" s="40">
        <f>SUM('7 - Ins'!C37,'7 - Ins'!H37,'7 - Ins'!M37)/SUM('2 - G'!C37,'2 - G'!H37,'2 - G'!M37)</f>
        <v>0.97772474144789179</v>
      </c>
      <c r="AI37" s="40">
        <f>SUM('8 - Edu'!C37,'8 - Edu'!H37)/SUM('2 - G'!C37,'2 - G'!H37,'2 - G'!M37)</f>
        <v>0.97663086714399361</v>
      </c>
      <c r="AJ37" s="40">
        <f>SUM('9 - Lab'!C37,'9 - Lab'!H37)/SUM('2 - G'!C37,'2 - G'!H37,'2 - G'!M37)</f>
        <v>0.97364757358790777</v>
      </c>
      <c r="AL37" s="34">
        <f t="shared" si="10"/>
        <v>0.98597038191738118</v>
      </c>
      <c r="AM37" s="40">
        <f>SUM('4 - SoS'!D37,'4 - SoS'!I37,'4 - SoS'!N37)/SUM('2 - G'!D37,'2 - G'!I37,'2 - G'!N37)</f>
        <v>0.9812938425565082</v>
      </c>
      <c r="AN37" s="40">
        <f>SUM('5 - AG'!D37,'5 - AG'!I37)/SUM('2 - G'!D37,'2 - G'!I37,'2 - G'!N37)</f>
        <v>0.97817614964925959</v>
      </c>
      <c r="AO37" s="40">
        <f>SUM('6 - Agr'!D37,'6 - Agr'!I37)/SUM('2 - G'!D37,'2 - G'!I37,'2 - G'!N37)</f>
        <v>0.96726422447388927</v>
      </c>
      <c r="AP37" s="40">
        <f>SUM('7 - Ins'!D37,'7 - Ins'!I37,'7 - Ins'!N37)/SUM('2 - G'!D37,'2 - G'!I37,'2 - G'!N37)</f>
        <v>0.97817614964925959</v>
      </c>
      <c r="AQ37" s="40">
        <f>SUM('8 - Edu'!D37,'8 - Edu'!I37)/SUM('2 - G'!D37,'2 - G'!I37,'2 - G'!N37)</f>
        <v>0.97116134060795012</v>
      </c>
      <c r="AR37" s="40">
        <f>SUM('9 - Lab'!D37,'9 - Lab'!I37)/SUM('2 - G'!D37,'2 - G'!I37,'2 - G'!N37)</f>
        <v>0.9625876851130164</v>
      </c>
      <c r="AT37" s="34">
        <f t="shared" si="2"/>
        <v>0.95408554346159746</v>
      </c>
      <c r="AU37" s="40">
        <f>SUM('4 - SoS'!E37,'4 - SoS'!J37,'4 - SoS'!O37)/SUM('2 - G'!E37,'2 - G'!J37,'2 - G'!O37)</f>
        <v>0.98068373447800095</v>
      </c>
      <c r="AV37" s="40">
        <f>SUM('5 - AG'!E37,'5 - AG'!J37)/SUM('2 - G'!E37,'2 - G'!J37,'2 - G'!O37)</f>
        <v>0.97393837191476318</v>
      </c>
      <c r="AW37" s="40">
        <f>SUM('6 - Agr'!E37,'6 - Agr'!J37)/SUM('2 - G'!E37,'2 - G'!J37,'2 - G'!O37)</f>
        <v>0.96611988348919209</v>
      </c>
      <c r="AX37" s="40">
        <f>SUM('7 - Ins'!E37,'7 - Ins'!J37,'7 - Ins'!O37)/SUM('2 - G'!E37,'2 - G'!J37,'2 - G'!O37)</f>
        <v>0.97508814962440593</v>
      </c>
      <c r="AY37" s="40">
        <f>SUM('8 - Edu'!E37,'8 - Edu'!J37)/SUM('2 - G'!E37,'2 - G'!J37,'2 - G'!O37)</f>
        <v>0.97478154223516789</v>
      </c>
      <c r="AZ37" s="40">
        <f>SUM('9 - Lab'!E37,'9 - Lab'!J37)/SUM('2 - G'!E37,'2 - G'!J37,'2 - G'!O37)</f>
        <v>0.97324850528897744</v>
      </c>
      <c r="BB37" s="40">
        <f t="shared" si="11"/>
        <v>0.37916205922103452</v>
      </c>
      <c r="BC37" s="40">
        <f>G37/'2 - G'!G37</f>
        <v>0.97757247104505585</v>
      </c>
      <c r="BD37" s="40">
        <f>L37/'2 - G'!L37</f>
        <v>0.93519118600129614</v>
      </c>
      <c r="BF37" s="30">
        <f t="shared" si="3"/>
        <v>0.36719899138474471</v>
      </c>
      <c r="BG37" s="30">
        <f t="shared" si="4"/>
        <v>0.57391304347826089</v>
      </c>
      <c r="BH37" s="30">
        <f t="shared" si="5"/>
        <v>0.35478428536996864</v>
      </c>
      <c r="BI37" s="30">
        <f t="shared" si="6"/>
        <v>0.7</v>
      </c>
      <c r="BJ37" s="30">
        <f t="shared" si="7"/>
        <v>0.37222699914015478</v>
      </c>
      <c r="BL37" s="31">
        <f>SUM('2 - G'!C37,'2 - G'!E37,'2 - G'!H37,'2 - G'!J37,'2 - G'!M37,'2 - G'!O37)</f>
        <v>23102</v>
      </c>
      <c r="BM37" s="41">
        <f t="shared" si="14"/>
        <v>0.98597038191738118</v>
      </c>
      <c r="BN37" s="42">
        <f t="shared" si="12"/>
        <v>22777.88776305534</v>
      </c>
      <c r="BO37" s="42">
        <f t="shared" si="13"/>
        <v>812.88776305533975</v>
      </c>
      <c r="BQ37" s="40">
        <v>0.30637397899649943</v>
      </c>
      <c r="BR37" s="40">
        <f>SUM(C37,E37,F37,H37,J37,K37)/SUM('2 - G'!C37,'2 - G'!E37,'2 - G'!F37,'2 - G'!H37,'2 - G'!J37,'2 - G'!K37,'2 - G'!M37,'2 - G'!P36)</f>
        <v>0.95389886373492927</v>
      </c>
      <c r="BS37" s="40">
        <f>SUM('4 - SoS'!C37,'4 - SoS'!E37,'4 - SoS'!F37,'4 - SoS'!H37,'4 - SoS'!J37,'4 - SoS'!K37,'4 - SoS'!M37,'4 - SoS'!O37,'4 - SoS'!P37)/SUM('2 - G'!C37,'2 - G'!E37,'2 - G'!F37,'2 - G'!H37,'2 - G'!J37,'2 - G'!K37,'2 - G'!M37,'2 - G'!P36)</f>
        <v>0.98434382860612368</v>
      </c>
      <c r="BT37" s="40">
        <f>SUM('5 - AG'!C37,'5 - AG'!E37,'5 - AG'!F37,'5 - AG'!H37,'5 - AG'!J37,'5 - AG'!K37)/SUM('2 - G'!C37,'2 - G'!E37,'2 - G'!F37,'2 - G'!H37,'2 - G'!J37,'2 - G'!K37,'2 - G'!M37,'2 - G'!P36)</f>
        <v>0.97814207650273222</v>
      </c>
    </row>
    <row r="38" spans="1:72" ht="14.55" customHeight="1" x14ac:dyDescent="0.3">
      <c r="A38" t="s">
        <v>449</v>
      </c>
      <c r="B38" s="21">
        <v>40513</v>
      </c>
      <c r="C38" s="21">
        <v>7280</v>
      </c>
      <c r="D38" s="21">
        <v>362</v>
      </c>
      <c r="E38" s="21">
        <v>10644</v>
      </c>
      <c r="F38" s="21">
        <v>25</v>
      </c>
      <c r="G38" s="21">
        <v>18311</v>
      </c>
      <c r="H38" s="21">
        <v>1857</v>
      </c>
      <c r="I38" s="21">
        <v>175</v>
      </c>
      <c r="J38" s="21">
        <v>2517</v>
      </c>
      <c r="K38" s="21">
        <v>8</v>
      </c>
      <c r="L38" s="21">
        <v>4557</v>
      </c>
      <c r="M38" s="21">
        <v>22868</v>
      </c>
      <c r="N38" s="21"/>
      <c r="O38" s="24">
        <f>'2 - G'!R38</f>
        <v>23758</v>
      </c>
      <c r="P38" s="30">
        <f>'2 - G'!S38</f>
        <v>0.19319808064651905</v>
      </c>
      <c r="Q38" s="35">
        <f t="shared" si="15"/>
        <v>0.96253893425372505</v>
      </c>
      <c r="R38" s="30">
        <f>'4 - SoS'!R38/'3 - LG'!O38</f>
        <v>0.98455257176530009</v>
      </c>
      <c r="S38" s="30">
        <f>'5 - AG'!M38/'3 - LG'!O38</f>
        <v>0.98194292448859333</v>
      </c>
      <c r="T38" s="30">
        <f>'6 - Agr'!M38/'3 - LG'!O38</f>
        <v>0.98063810085023995</v>
      </c>
      <c r="U38" s="30">
        <f>'7 - Ins'!R38/'3 - LG'!O38</f>
        <v>0.98253219968010774</v>
      </c>
      <c r="V38" s="30">
        <f>'8 - Edu'!M38/'3 - LG'!O38</f>
        <v>0.98480511827594919</v>
      </c>
      <c r="W38" s="30">
        <f>'9 - Lab'!M38/'3 - LG'!O38</f>
        <v>0.97988046131829276</v>
      </c>
      <c r="X38" s="21"/>
      <c r="Y38" s="30">
        <f>(C38+H38)/('2 - G'!C38+'2 - G'!H38+'2 - G'!M38)</f>
        <v>0.96057611438183343</v>
      </c>
      <c r="Z38" s="30">
        <f>(D38+I38)/('2 - G'!D38+'2 - G'!I38+'2 - G'!N38)</f>
        <v>0.99444444444444446</v>
      </c>
      <c r="AA38" s="30">
        <f>(E38+J38)/('2 - G'!E38+'2 - G'!J38+'2 - G'!O38)</f>
        <v>0.96255393841878156</v>
      </c>
      <c r="AB38" s="30">
        <f>(F38+K38)/('2 - G'!F38+'2 - G'!K38+'2 - G'!P38)</f>
        <v>1</v>
      </c>
      <c r="AD38" s="34">
        <f t="shared" si="9"/>
        <v>0.96057611438183343</v>
      </c>
      <c r="AE38" s="40">
        <f>SUM('4 - SoS'!C38,'4 - SoS'!H38,'4 - SoS'!M38)/SUM('2 - G'!C38,'2 - G'!H38,'2 - G'!M38)</f>
        <v>0.98380992430613956</v>
      </c>
      <c r="AF38" s="40">
        <f>SUM('5 - AG'!C38,'5 - AG'!H38)/SUM('2 - G'!C38,'2 - G'!H38,'2 - G'!M38)</f>
        <v>0.98118166526492856</v>
      </c>
      <c r="AG38" s="40">
        <f>SUM('6 - Agr'!C38,'6 - Agr'!H38)/SUM('2 - G'!C38,'2 - G'!H38,'2 - G'!M38)</f>
        <v>0.98013036164844403</v>
      </c>
      <c r="AH38" s="40">
        <f>SUM('7 - Ins'!C38,'7 - Ins'!H38,'7 - Ins'!M38)/SUM('2 - G'!C38,'2 - G'!H38,'2 - G'!M38)</f>
        <v>0.98149705634987383</v>
      </c>
      <c r="AI38" s="40">
        <f>SUM('8 - Edu'!C38,'8 - Edu'!H38)/SUM('2 - G'!C38,'2 - G'!H38,'2 - G'!M38)</f>
        <v>0.98402018502943656</v>
      </c>
      <c r="AJ38" s="40">
        <f>SUM('9 - Lab'!C38,'9 - Lab'!H38)/SUM('2 - G'!C38,'2 - G'!H38,'2 - G'!M38)</f>
        <v>0.97802775441547518</v>
      </c>
      <c r="AL38" s="34">
        <f t="shared" si="10"/>
        <v>0.99444444444444446</v>
      </c>
      <c r="AM38" s="40">
        <f>SUM('4 - SoS'!D38,'4 - SoS'!I38,'4 - SoS'!N38)/SUM('2 - G'!D38,'2 - G'!I38,'2 - G'!N38)</f>
        <v>0.98703703703703705</v>
      </c>
      <c r="AN38" s="40">
        <f>SUM('5 - AG'!D38,'5 - AG'!I38)/SUM('2 - G'!D38,'2 - G'!I38,'2 - G'!N38)</f>
        <v>0.97962962962962963</v>
      </c>
      <c r="AO38" s="40">
        <f>SUM('6 - Agr'!D38,'6 - Agr'!I38)/SUM('2 - G'!D38,'2 - G'!I38,'2 - G'!N38)</f>
        <v>0.9907407407407407</v>
      </c>
      <c r="AP38" s="40">
        <f>SUM('7 - Ins'!D38,'7 - Ins'!I38,'7 - Ins'!N38)/SUM('2 - G'!D38,'2 - G'!I38,'2 - G'!N38)</f>
        <v>0.98703703703703705</v>
      </c>
      <c r="AQ38" s="40">
        <f>SUM('8 - Edu'!D38,'8 - Edu'!I38)/SUM('2 - G'!D38,'2 - G'!I38,'2 - G'!N38)</f>
        <v>0.98518518518518516</v>
      </c>
      <c r="AR38" s="40">
        <f>SUM('9 - Lab'!D38,'9 - Lab'!I38)/SUM('2 - G'!D38,'2 - G'!I38,'2 - G'!N38)</f>
        <v>0.97962962962962963</v>
      </c>
      <c r="AT38" s="34">
        <f t="shared" si="2"/>
        <v>0.96255393841878156</v>
      </c>
      <c r="AU38" s="40">
        <f>SUM('4 - SoS'!E38,'4 - SoS'!J38,'4 - SoS'!O38)/SUM('2 - G'!E38,'2 - G'!J38,'2 - G'!O38)</f>
        <v>0.98493381116068168</v>
      </c>
      <c r="AV38" s="40">
        <f>SUM('5 - AG'!E38,'5 - AG'!J38)/SUM('2 - G'!E38,'2 - G'!J38,'2 - G'!O38)</f>
        <v>0.98252029547282971</v>
      </c>
      <c r="AW38" s="40">
        <f>SUM('6 - Agr'!E38,'6 - Agr'!J38)/SUM('2 - G'!E38,'2 - G'!J38,'2 - G'!O38)</f>
        <v>0.98054560081913256</v>
      </c>
      <c r="AX38" s="40">
        <f>SUM('7 - Ins'!E38,'7 - Ins'!J38,'7 - Ins'!O38)/SUM('2 - G'!E38,'2 - G'!J38,'2 - G'!O38)</f>
        <v>0.98303225334601041</v>
      </c>
      <c r="AY38" s="40">
        <f>SUM('8 - Edu'!E38,'8 - Edu'!J38)/SUM('2 - G'!E38,'2 - G'!J38,'2 - G'!O38)</f>
        <v>0.98529949535581074</v>
      </c>
      <c r="AZ38" s="40">
        <f>SUM('9 - Lab'!E38,'9 - Lab'!J38)/SUM('2 - G'!E38,'2 - G'!J38,'2 - G'!O38)</f>
        <v>0.98113069553133914</v>
      </c>
      <c r="BB38" s="40">
        <f t="shared" si="11"/>
        <v>0.19319808064651905</v>
      </c>
      <c r="BC38" s="40">
        <f>G38/'2 - G'!G38</f>
        <v>0.96981092103172506</v>
      </c>
      <c r="BD38" s="40">
        <f>L38/'2 - G'!L38</f>
        <v>0.99281045751633989</v>
      </c>
      <c r="BF38" s="30">
        <f t="shared" si="3"/>
        <v>0.2032395753529605</v>
      </c>
      <c r="BG38" s="30">
        <f t="shared" si="4"/>
        <v>0.32588454376163872</v>
      </c>
      <c r="BH38" s="30">
        <f t="shared" si="5"/>
        <v>0.19124686573968544</v>
      </c>
      <c r="BI38" s="30">
        <f t="shared" si="6"/>
        <v>0.24242424242424243</v>
      </c>
      <c r="BJ38" s="30">
        <f t="shared" si="7"/>
        <v>0.19927409480496763</v>
      </c>
      <c r="BL38" s="31">
        <f>SUM('2 - G'!C38,'2 - G'!E38,'2 - G'!H38,'2 - G'!J38,'2 - G'!M38,'2 - G'!O38)</f>
        <v>23185</v>
      </c>
      <c r="BM38" s="41">
        <f t="shared" si="14"/>
        <v>0.99444444444444446</v>
      </c>
      <c r="BN38" s="42">
        <f t="shared" si="12"/>
        <v>23056.194444444445</v>
      </c>
      <c r="BO38" s="42">
        <f t="shared" si="13"/>
        <v>758.19444444444525</v>
      </c>
      <c r="BQ38" s="40">
        <v>1.8082691928162621E-2</v>
      </c>
      <c r="BR38" s="40">
        <f>SUM(C38,E38,F38,H38,J38,K38)/SUM('2 - G'!C38,'2 - G'!E38,'2 - G'!F38,'2 - G'!H38,'2 - G'!J38,'2 - G'!K38,'2 - G'!M38,'2 - G'!P37)</f>
        <v>0.96641710304236816</v>
      </c>
      <c r="BS38" s="40">
        <f>SUM('4 - SoS'!C38,'4 - SoS'!E38,'4 - SoS'!F38,'4 - SoS'!H38,'4 - SoS'!J38,'4 - SoS'!K38,'4 - SoS'!M38,'4 - SoS'!O38,'4 - SoS'!P38)/SUM('2 - G'!C38,'2 - G'!E38,'2 - G'!F38,'2 - G'!H38,'2 - G'!J38,'2 - G'!K38,'2 - G'!M38,'2 - G'!P37)</f>
        <v>0.98922404466179081</v>
      </c>
      <c r="BT38" s="40">
        <f>SUM('5 - AG'!C38,'5 - AG'!E38,'5 - AG'!F38,'5 - AG'!H38,'5 - AG'!J38,'5 - AG'!K38)/SUM('2 - G'!C38,'2 - G'!E38,'2 - G'!F38,'2 - G'!H38,'2 - G'!J38,'2 - G'!K38,'2 - G'!M38,'2 - G'!P37)</f>
        <v>0.98671398277578226</v>
      </c>
    </row>
    <row r="39" spans="1:72" ht="14.55" customHeight="1" x14ac:dyDescent="0.3">
      <c r="A39" t="s">
        <v>440</v>
      </c>
      <c r="B39" s="21">
        <v>39983</v>
      </c>
      <c r="C39" s="21">
        <v>7394</v>
      </c>
      <c r="D39" s="21">
        <v>539</v>
      </c>
      <c r="E39" s="21">
        <v>6524</v>
      </c>
      <c r="F39" s="21">
        <v>66</v>
      </c>
      <c r="G39" s="21">
        <v>14523</v>
      </c>
      <c r="H39" s="21">
        <v>3422</v>
      </c>
      <c r="I39" s="21">
        <v>521</v>
      </c>
      <c r="J39" s="21">
        <v>4155</v>
      </c>
      <c r="K39" s="21">
        <v>68</v>
      </c>
      <c r="L39" s="21">
        <v>8166</v>
      </c>
      <c r="M39" s="21">
        <v>22689</v>
      </c>
      <c r="N39" s="21"/>
      <c r="O39" s="24">
        <f>'2 - G'!R39</f>
        <v>23683</v>
      </c>
      <c r="P39" s="30">
        <f>'2 - G'!S39</f>
        <v>0.36439640248279359</v>
      </c>
      <c r="Q39" s="35">
        <f t="shared" si="15"/>
        <v>0.95802896592492504</v>
      </c>
      <c r="R39" s="30">
        <f>'4 - SoS'!R39/'3 - LG'!O39</f>
        <v>0.98729046151247735</v>
      </c>
      <c r="S39" s="30">
        <f>'5 - AG'!M39/'3 - LG'!O39</f>
        <v>0.97626989823924337</v>
      </c>
      <c r="T39" s="30">
        <f>'6 - Agr'!M39/'3 - LG'!O39</f>
        <v>0.97398978169995354</v>
      </c>
      <c r="U39" s="30">
        <f>'7 - Ins'!R39/'3 - LG'!O39</f>
        <v>0.97728328336781656</v>
      </c>
      <c r="V39" s="30">
        <f>'8 - Edu'!M39/'3 - LG'!O39</f>
        <v>0.97909893172317697</v>
      </c>
      <c r="W39" s="30">
        <f>'9 - Lab'!M39/'3 - LG'!O39</f>
        <v>0.97517206434995563</v>
      </c>
      <c r="X39" s="21"/>
      <c r="Y39" s="30">
        <f>(C39+H39)/('2 - G'!C39+'2 - G'!H39+'2 - G'!M39)</f>
        <v>0.95742232451093212</v>
      </c>
      <c r="Z39" s="30">
        <f>(D39+I39)/('2 - G'!D39+'2 - G'!I39+'2 - G'!N39)</f>
        <v>0.98513011152416352</v>
      </c>
      <c r="AA39" s="30">
        <f>(E39+J39)/('2 - G'!E39+'2 - G'!J39+'2 - G'!O39)</f>
        <v>0.95604297224709045</v>
      </c>
      <c r="AB39" s="30">
        <f>(F39+K39)/('2 - G'!F39+'2 - G'!K39+'2 - G'!P39)</f>
        <v>0.95714285714285718</v>
      </c>
      <c r="AD39" s="34">
        <f t="shared" si="9"/>
        <v>0.95742232451093212</v>
      </c>
      <c r="AE39" s="40">
        <f>SUM('4 - SoS'!C39,'4 - SoS'!H39,'4 - SoS'!M39)/SUM('2 - G'!C39,'2 - G'!H39,'2 - G'!M39)</f>
        <v>0.98486323802779496</v>
      </c>
      <c r="AF39" s="40">
        <f>SUM('5 - AG'!C39,'5 - AG'!H39)/SUM('2 - G'!C39,'2 - G'!H39,'2 - G'!M39)</f>
        <v>0.97530317783482345</v>
      </c>
      <c r="AG39" s="40">
        <f>SUM('6 - Agr'!C39,'6 - Agr'!H39)/SUM('2 - G'!C39,'2 - G'!H39,'2 - G'!M39)</f>
        <v>0.97273612463485881</v>
      </c>
      <c r="AH39" s="40">
        <f>SUM('7 - Ins'!C39,'7 - Ins'!H39,'7 - Ins'!M39)/SUM('2 - G'!C39,'2 - G'!H39,'2 - G'!M39)</f>
        <v>0.97565725413826676</v>
      </c>
      <c r="AI39" s="40">
        <f>SUM('8 - Edu'!C39,'8 - Edu'!H39)/SUM('2 - G'!C39,'2 - G'!H39,'2 - G'!M39)</f>
        <v>0.97795875011064881</v>
      </c>
      <c r="AJ39" s="40">
        <f>SUM('9 - Lab'!C39,'9 - Lab'!H39)/SUM('2 - G'!C39,'2 - G'!H39,'2 - G'!M39)</f>
        <v>0.97388687262104978</v>
      </c>
      <c r="AL39" s="34">
        <f t="shared" si="10"/>
        <v>0.98513011152416352</v>
      </c>
      <c r="AM39" s="40">
        <f>SUM('4 - SoS'!D39,'4 - SoS'!I39,'4 - SoS'!N39)/SUM('2 - G'!D39,'2 - G'!I39,'2 - G'!N39)</f>
        <v>0.98420074349442377</v>
      </c>
      <c r="AN39" s="40">
        <f>SUM('5 - AG'!D39,'5 - AG'!I39)/SUM('2 - G'!D39,'2 - G'!I39,'2 - G'!N39)</f>
        <v>0.97862453531598514</v>
      </c>
      <c r="AO39" s="40">
        <f>SUM('6 - Agr'!D39,'6 - Agr'!I39)/SUM('2 - G'!D39,'2 - G'!I39,'2 - G'!N39)</f>
        <v>0.97490706319702602</v>
      </c>
      <c r="AP39" s="40">
        <f>SUM('7 - Ins'!D39,'7 - Ins'!I39,'7 - Ins'!N39)/SUM('2 - G'!D39,'2 - G'!I39,'2 - G'!N39)</f>
        <v>0.98420074349442377</v>
      </c>
      <c r="AQ39" s="40">
        <f>SUM('8 - Edu'!D39,'8 - Edu'!I39)/SUM('2 - G'!D39,'2 - G'!I39,'2 - G'!N39)</f>
        <v>0.97769516728624539</v>
      </c>
      <c r="AR39" s="40">
        <f>SUM('9 - Lab'!D39,'9 - Lab'!I39)/SUM('2 - G'!D39,'2 - G'!I39,'2 - G'!N39)</f>
        <v>0.97583643122676578</v>
      </c>
      <c r="AT39" s="34">
        <f t="shared" si="2"/>
        <v>0.95604297224709045</v>
      </c>
      <c r="AU39" s="40">
        <f>SUM('4 - SoS'!E39,'4 - SoS'!J39,'4 - SoS'!O39)/SUM('2 - G'!E39,'2 - G'!J39,'2 - G'!O39)</f>
        <v>0.99024171888988366</v>
      </c>
      <c r="AV39" s="40">
        <f>SUM('5 - AG'!E39,'5 - AG'!J39)/SUM('2 - G'!E39,'2 - G'!J39,'2 - G'!O39)</f>
        <v>0.97726051924798563</v>
      </c>
      <c r="AW39" s="40">
        <f>SUM('6 - Agr'!E39,'6 - Agr'!J39)/SUM('2 - G'!E39,'2 - G'!J39,'2 - G'!O39)</f>
        <v>0.97555953446732324</v>
      </c>
      <c r="AX39" s="40">
        <f>SUM('7 - Ins'!E39,'7 - Ins'!J39,'7 - Ins'!O39)/SUM('2 - G'!E39,'2 - G'!J39,'2 - G'!O39)</f>
        <v>0.97824529991047449</v>
      </c>
      <c r="AY39" s="40">
        <f>SUM('8 - Edu'!E39,'8 - Edu'!J39)/SUM('2 - G'!E39,'2 - G'!J39,'2 - G'!O39)</f>
        <v>0.98066248880931062</v>
      </c>
      <c r="AZ39" s="40">
        <f>SUM('9 - Lab'!E39,'9 - Lab'!J39)/SUM('2 - G'!E39,'2 - G'!J39,'2 - G'!O39)</f>
        <v>0.9768128916741271</v>
      </c>
      <c r="BB39" s="40">
        <f t="shared" si="11"/>
        <v>0.36439640248279359</v>
      </c>
      <c r="BC39" s="40">
        <f>G39/'2 - G'!G39</f>
        <v>0.97811153017241381</v>
      </c>
      <c r="BD39" s="40">
        <f>L39/'2 - G'!L39</f>
        <v>0.94623406720741599</v>
      </c>
      <c r="BF39" s="30">
        <f t="shared" si="3"/>
        <v>0.31638313609467456</v>
      </c>
      <c r="BG39" s="30">
        <f t="shared" si="4"/>
        <v>0.49150943396226415</v>
      </c>
      <c r="BH39" s="30">
        <f t="shared" si="5"/>
        <v>0.38908137466054876</v>
      </c>
      <c r="BI39" s="30">
        <f t="shared" si="6"/>
        <v>0.5074626865671642</v>
      </c>
      <c r="BJ39" s="30">
        <f t="shared" si="7"/>
        <v>0.35991008858918416</v>
      </c>
      <c r="BL39" s="31">
        <f>SUM('2 - G'!C39,'2 - G'!E39,'2 - G'!H39,'2 - G'!J39,'2 - G'!M39,'2 - G'!O39)</f>
        <v>22467</v>
      </c>
      <c r="BM39" s="41">
        <f t="shared" si="14"/>
        <v>0.98513011152416352</v>
      </c>
      <c r="BN39" s="42">
        <f t="shared" si="12"/>
        <v>22132.918215613383</v>
      </c>
      <c r="BO39" s="42">
        <f t="shared" si="13"/>
        <v>637.91821561338293</v>
      </c>
      <c r="BQ39" s="40">
        <v>0.24287559844973022</v>
      </c>
      <c r="BR39" s="40">
        <f>SUM(C39,E39,F39,H39,J39,K39)/SUM('2 - G'!C39,'2 - G'!E39,'2 - G'!F39,'2 - G'!H39,'2 - G'!J39,'2 - G'!K39,'2 - G'!M39,'2 - G'!P38)</f>
        <v>0.95949782627983315</v>
      </c>
      <c r="BS39" s="40">
        <f>SUM('4 - SoS'!C39,'4 - SoS'!E39,'4 - SoS'!F39,'4 - SoS'!H39,'4 - SoS'!J39,'4 - SoS'!K39,'4 - SoS'!M39,'4 - SoS'!O39,'4 - SoS'!P39)/SUM('2 - G'!C39,'2 - G'!E39,'2 - G'!F39,'2 - G'!H39,'2 - G'!J39,'2 - G'!K39,'2 - G'!M39,'2 - G'!P38)</f>
        <v>0.99028480170348687</v>
      </c>
      <c r="BT39" s="40">
        <f>SUM('5 - AG'!C39,'5 - AG'!E39,'5 - AG'!F39,'5 - AG'!H39,'5 - AG'!J39,'5 - AG'!K39)/SUM('2 - G'!C39,'2 - G'!E39,'2 - G'!F39,'2 - G'!H39,'2 - G'!J39,'2 - G'!K39,'2 - G'!M39,'2 - G'!P38)</f>
        <v>0.97897258450891667</v>
      </c>
    </row>
    <row r="40" spans="1:72" ht="14.55" customHeight="1" x14ac:dyDescent="0.3">
      <c r="A40" t="s">
        <v>591</v>
      </c>
      <c r="B40" s="21">
        <v>38876</v>
      </c>
      <c r="C40" s="21">
        <v>6537</v>
      </c>
      <c r="D40" s="21">
        <v>553</v>
      </c>
      <c r="E40" s="21">
        <v>7013</v>
      </c>
      <c r="F40" s="21">
        <v>129</v>
      </c>
      <c r="G40" s="21">
        <v>14232</v>
      </c>
      <c r="H40" s="21">
        <v>4015</v>
      </c>
      <c r="I40" s="21">
        <v>694</v>
      </c>
      <c r="J40" s="21">
        <v>3710</v>
      </c>
      <c r="K40" s="21">
        <v>116</v>
      </c>
      <c r="L40" s="21">
        <v>8535</v>
      </c>
      <c r="M40" s="21">
        <v>22767</v>
      </c>
      <c r="N40" s="21"/>
      <c r="O40" s="24">
        <f>'2 - G'!R40</f>
        <v>23913</v>
      </c>
      <c r="P40" s="30">
        <f>'2 - G'!S40</f>
        <v>0.3854807008740016</v>
      </c>
      <c r="Q40" s="35">
        <f t="shared" si="15"/>
        <v>0.95207627650232096</v>
      </c>
      <c r="R40" s="30">
        <f>'4 - SoS'!R40/'3 - LG'!O40</f>
        <v>0.98197633086605607</v>
      </c>
      <c r="S40" s="30">
        <f>'5 - AG'!M40/'3 - LG'!O40</f>
        <v>0.97833814243298622</v>
      </c>
      <c r="T40" s="30">
        <f>'6 - Agr'!M40/'3 - LG'!O40</f>
        <v>0.97403086187429433</v>
      </c>
      <c r="U40" s="30">
        <f>'7 - Ins'!R40/'3 - LG'!O40</f>
        <v>0.979634508426379</v>
      </c>
      <c r="V40" s="30">
        <f>'8 - Edu'!M40/'3 - LG'!O40</f>
        <v>0.98210178563961026</v>
      </c>
      <c r="W40" s="30">
        <f>'9 - Lab'!M40/'3 - LG'!O40</f>
        <v>0.97791995985447244</v>
      </c>
      <c r="X40" s="21"/>
      <c r="Y40" s="30">
        <f>(C40+H40)/('2 - G'!C40+'2 - G'!H40+'2 - G'!M40)</f>
        <v>0.94441958292311823</v>
      </c>
      <c r="Z40" s="30">
        <f>(D40+I40)/('2 - G'!D40+'2 - G'!I40+'2 - G'!N40)</f>
        <v>0.98655063291139244</v>
      </c>
      <c r="AA40" s="30">
        <f>(E40+J40)/('2 - G'!E40+'2 - G'!J40+'2 - G'!O40)</f>
        <v>0.95519330126492075</v>
      </c>
      <c r="AB40" s="30">
        <f>(F40+K40)/('2 - G'!F40+'2 - G'!K40+'2 - G'!P40)</f>
        <v>0.98</v>
      </c>
      <c r="AD40" s="34">
        <f t="shared" si="9"/>
        <v>0.94441958292311823</v>
      </c>
      <c r="AE40" s="40">
        <f>SUM('4 - SoS'!C40,'4 - SoS'!H40,'4 - SoS'!M40)/SUM('2 - G'!C40,'2 - G'!H40,'2 - G'!M40)</f>
        <v>0.98013067215609062</v>
      </c>
      <c r="AF40" s="40">
        <f>SUM('5 - AG'!C40,'5 - AG'!H40)/SUM('2 - G'!C40,'2 - G'!H40,'2 - G'!M40)</f>
        <v>0.97592410274769537</v>
      </c>
      <c r="AG40" s="40">
        <f>SUM('6 - Agr'!C40,'6 - Agr'!H40)/SUM('2 - G'!C40,'2 - G'!H40,'2 - G'!M40)</f>
        <v>0.97019600823413588</v>
      </c>
      <c r="AH40" s="40">
        <f>SUM('7 - Ins'!C40,'7 - Ins'!H40,'7 - Ins'!M40)/SUM('2 - G'!C40,'2 - G'!H40,'2 - G'!M40)</f>
        <v>0.9760136042244697</v>
      </c>
      <c r="AI40" s="40">
        <f>SUM('8 - Edu'!C40,'8 - Edu'!H40)/SUM('2 - G'!C40,'2 - G'!H40,'2 - G'!M40)</f>
        <v>0.9791461559115725</v>
      </c>
      <c r="AJ40" s="40">
        <f>SUM('9 - Lab'!C40,'9 - Lab'!H40)/SUM('2 - G'!C40,'2 - G'!H40,'2 - G'!M40)</f>
        <v>0.97583460127092092</v>
      </c>
      <c r="AL40" s="34">
        <f t="shared" si="10"/>
        <v>0.98655063291139244</v>
      </c>
      <c r="AM40" s="40">
        <f>SUM('4 - SoS'!D40,'4 - SoS'!I40,'4 - SoS'!N40)/SUM('2 - G'!D40,'2 - G'!I40,'2 - G'!N40)</f>
        <v>0.97943037974683544</v>
      </c>
      <c r="AN40" s="40">
        <f>SUM('5 - AG'!D40,'5 - AG'!I40)/SUM('2 - G'!D40,'2 - G'!I40,'2 - G'!N40)</f>
        <v>0.98259493670886078</v>
      </c>
      <c r="AO40" s="40">
        <f>SUM('6 - Agr'!D40,'6 - Agr'!I40)/SUM('2 - G'!D40,'2 - G'!I40,'2 - G'!N40)</f>
        <v>0.97863924050632911</v>
      </c>
      <c r="AP40" s="40">
        <f>SUM('7 - Ins'!D40,'7 - Ins'!I40,'7 - Ins'!N40)/SUM('2 - G'!D40,'2 - G'!I40,'2 - G'!N40)</f>
        <v>0.98101265822784811</v>
      </c>
      <c r="AQ40" s="40">
        <f>SUM('8 - Edu'!D40,'8 - Edu'!I40)/SUM('2 - G'!D40,'2 - G'!I40,'2 - G'!N40)</f>
        <v>0.97547468354430378</v>
      </c>
      <c r="AR40" s="40">
        <f>SUM('9 - Lab'!D40,'9 - Lab'!I40)/SUM('2 - G'!D40,'2 - G'!I40,'2 - G'!N40)</f>
        <v>0.97072784810126578</v>
      </c>
      <c r="AT40" s="34">
        <f t="shared" si="2"/>
        <v>0.95519330126492075</v>
      </c>
      <c r="AU40" s="40">
        <f>SUM('4 - SoS'!E40,'4 - SoS'!J40,'4 - SoS'!O40)/SUM('2 - G'!E40,'2 - G'!J40,'2 - G'!O40)</f>
        <v>0.98441118831284513</v>
      </c>
      <c r="AV40" s="40">
        <f>SUM('5 - AG'!E40,'5 - AG'!J40)/SUM('2 - G'!E40,'2 - G'!J40,'2 - G'!O40)</f>
        <v>0.98049171566007487</v>
      </c>
      <c r="AW40" s="40">
        <f>SUM('6 - Agr'!E40,'6 - Agr'!J40)/SUM('2 - G'!E40,'2 - G'!J40,'2 - G'!O40)</f>
        <v>0.97737395332264387</v>
      </c>
      <c r="AX40" s="40">
        <f>SUM('7 - Ins'!E40,'7 - Ins'!J40,'7 - Ins'!O40)/SUM('2 - G'!E40,'2 - G'!J40,'2 - G'!O40)</f>
        <v>0.98325316230179938</v>
      </c>
      <c r="AY40" s="40">
        <f>SUM('8 - Edu'!E40,'8 - Edu'!J40)/SUM('2 - G'!E40,'2 - G'!J40,'2 - G'!O40)</f>
        <v>0.98610368786745051</v>
      </c>
      <c r="AZ40" s="40">
        <f>SUM('9 - Lab'!E40,'9 - Lab'!J40)/SUM('2 - G'!E40,'2 - G'!J40,'2 - G'!O40)</f>
        <v>0.981115268127561</v>
      </c>
      <c r="BB40" s="40">
        <f t="shared" si="11"/>
        <v>0.3854807008740016</v>
      </c>
      <c r="BC40" s="40">
        <f>G40/'2 - G'!G40</f>
        <v>0.97928851579164655</v>
      </c>
      <c r="BD40" s="40">
        <f>L40/'2 - G'!L40</f>
        <v>0.92590583640702973</v>
      </c>
      <c r="BF40" s="30">
        <f t="shared" si="3"/>
        <v>0.38049658832448824</v>
      </c>
      <c r="BG40" s="30">
        <f t="shared" si="4"/>
        <v>0.55653568564554934</v>
      </c>
      <c r="BH40" s="30">
        <f t="shared" si="5"/>
        <v>0.34598526531754176</v>
      </c>
      <c r="BI40" s="30">
        <f t="shared" si="6"/>
        <v>0.47346938775510206</v>
      </c>
      <c r="BJ40" s="30">
        <f t="shared" si="7"/>
        <v>0.37488470154170511</v>
      </c>
      <c r="BL40" s="31">
        <f>SUM('2 - G'!C40,'2 - G'!E40,'2 - G'!H40,'2 - G'!J40,'2 - G'!M40,'2 - G'!O40)</f>
        <v>22399</v>
      </c>
      <c r="BM40" s="41">
        <f t="shared" si="14"/>
        <v>0.98655063291139244</v>
      </c>
      <c r="BN40" s="42">
        <f t="shared" si="12"/>
        <v>22097.747626582281</v>
      </c>
      <c r="BO40" s="42">
        <f t="shared" si="13"/>
        <v>822.74762658228065</v>
      </c>
      <c r="BQ40" s="40">
        <v>0.32271653138806122</v>
      </c>
      <c r="BR40" s="40">
        <f>SUM(C40,E40,F40,H40,J40,K40)/SUM('2 - G'!C40,'2 - G'!E40,'2 - G'!F40,'2 - G'!H40,'2 - G'!J40,'2 - G'!K40,'2 - G'!M40,'2 - G'!P39)</f>
        <v>0.95200176952001769</v>
      </c>
      <c r="BS40" s="40">
        <f>SUM('4 - SoS'!C40,'4 - SoS'!E40,'4 - SoS'!F40,'4 - SoS'!H40,'4 - SoS'!J40,'4 - SoS'!K40,'4 - SoS'!M40,'4 - SoS'!O40,'4 - SoS'!P40)/SUM('2 - G'!C40,'2 - G'!E40,'2 - G'!F40,'2 - G'!H40,'2 - G'!J40,'2 - G'!K40,'2 - G'!M40,'2 - G'!P39)</f>
        <v>0.98403008184030083</v>
      </c>
      <c r="BT40" s="40">
        <f>SUM('5 - AG'!C40,'5 - AG'!E40,'5 - AG'!F40,'5 - AG'!H40,'5 - AG'!J40,'5 - AG'!K40)/SUM('2 - G'!C40,'2 - G'!E40,'2 - G'!F40,'2 - G'!H40,'2 - G'!J40,'2 - G'!K40,'2 - G'!M40,'2 - G'!P39)</f>
        <v>0.98000442380004427</v>
      </c>
    </row>
    <row r="41" spans="1:72" ht="14.55" customHeight="1" x14ac:dyDescent="0.3">
      <c r="A41" t="s">
        <v>596</v>
      </c>
      <c r="B41" s="21">
        <v>38613</v>
      </c>
      <c r="C41" s="21">
        <v>7231</v>
      </c>
      <c r="D41" s="21">
        <v>560</v>
      </c>
      <c r="E41" s="21">
        <v>8699</v>
      </c>
      <c r="F41" s="21">
        <v>31</v>
      </c>
      <c r="G41" s="21">
        <v>16521</v>
      </c>
      <c r="H41" s="21">
        <v>1749</v>
      </c>
      <c r="I41" s="21">
        <v>248</v>
      </c>
      <c r="J41" s="21">
        <v>1847</v>
      </c>
      <c r="K41" s="21">
        <v>7</v>
      </c>
      <c r="L41" s="21">
        <v>3851</v>
      </c>
      <c r="M41" s="21">
        <v>20372</v>
      </c>
      <c r="N41" s="21"/>
      <c r="O41" s="24">
        <f>'2 - G'!R41</f>
        <v>21490</v>
      </c>
      <c r="P41" s="30">
        <f>'2 - G'!S41</f>
        <v>0.17859469520707305</v>
      </c>
      <c r="Q41" s="35">
        <f t="shared" si="15"/>
        <v>0.94797580269892978</v>
      </c>
      <c r="R41" s="30">
        <f>'4 - SoS'!R41/'3 - LG'!O41</f>
        <v>0.98194509073987901</v>
      </c>
      <c r="S41" s="30">
        <f>'5 - AG'!M41/'3 - LG'!O41</f>
        <v>0.97650069799906936</v>
      </c>
      <c r="T41" s="30">
        <f>'6 - Agr'!M41/'3 - LG'!O41</f>
        <v>0.97636109818520245</v>
      </c>
      <c r="U41" s="30">
        <f>'7 - Ins'!R41/'3 - LG'!O41</f>
        <v>0.97919962773382974</v>
      </c>
      <c r="V41" s="30">
        <f>'8 - Edu'!M41/'3 - LG'!O41</f>
        <v>0.98152629129827829</v>
      </c>
      <c r="W41" s="30">
        <f>'9 - Lab'!M41/'3 - LG'!O41</f>
        <v>0.97552349930200088</v>
      </c>
      <c r="X41" s="21"/>
      <c r="Y41" s="30">
        <f>(C41+H41)/('2 - G'!C41+'2 - G'!H41+'2 - G'!M41)</f>
        <v>0.94476591267753818</v>
      </c>
      <c r="Z41" s="30">
        <f>(D41+I41)/('2 - G'!D41+'2 - G'!I41+'2 - G'!N41)</f>
        <v>0.99384993849938497</v>
      </c>
      <c r="AA41" s="30">
        <f>(E41+J41)/('2 - G'!E41+'2 - G'!J41+'2 - G'!O41)</f>
        <v>0.94727387047516398</v>
      </c>
      <c r="AB41" s="30">
        <f>(F41+K41)/('2 - G'!F41+'2 - G'!K41+'2 - G'!P41)</f>
        <v>0.97435897435897434</v>
      </c>
      <c r="AD41" s="34">
        <f t="shared" si="9"/>
        <v>0.94476591267753818</v>
      </c>
      <c r="AE41" s="40">
        <f>SUM('4 - SoS'!C41,'4 - SoS'!H41,'4 - SoS'!M41)/SUM('2 - G'!C41,'2 - G'!H41,'2 - G'!M41)</f>
        <v>0.98148342977380321</v>
      </c>
      <c r="AF41" s="40">
        <f>SUM('5 - AG'!C41,'5 - AG'!H41)/SUM('2 - G'!C41,'2 - G'!H41,'2 - G'!M41)</f>
        <v>0.97369805365597051</v>
      </c>
      <c r="AG41" s="40">
        <f>SUM('6 - Agr'!C41,'6 - Agr'!H41)/SUM('2 - G'!C41,'2 - G'!H41,'2 - G'!M41)</f>
        <v>0.97569700157811678</v>
      </c>
      <c r="AH41" s="40">
        <f>SUM('7 - Ins'!C41,'7 - Ins'!H41,'7 - Ins'!M41)/SUM('2 - G'!C41,'2 - G'!H41,'2 - G'!M41)</f>
        <v>0.97590741714886897</v>
      </c>
      <c r="AI41" s="40">
        <f>SUM('8 - Edu'!C41,'8 - Edu'!H41)/SUM('2 - G'!C41,'2 - G'!H41,'2 - G'!M41)</f>
        <v>0.97822198842714359</v>
      </c>
      <c r="AJ41" s="40">
        <f>SUM('9 - Lab'!C41,'9 - Lab'!H41)/SUM('2 - G'!C41,'2 - G'!H41,'2 - G'!M41)</f>
        <v>0.97190952130457653</v>
      </c>
      <c r="AL41" s="34">
        <f t="shared" si="10"/>
        <v>0.99384993849938497</v>
      </c>
      <c r="AM41" s="40">
        <f>SUM('4 - SoS'!D41,'4 - SoS'!I41,'4 - SoS'!N41)/SUM('2 - G'!D41,'2 - G'!I41,'2 - G'!N41)</f>
        <v>0.98892988929889303</v>
      </c>
      <c r="AN41" s="40">
        <f>SUM('5 - AG'!D41,'5 - AG'!I41)/SUM('2 - G'!D41,'2 - G'!I41,'2 - G'!N41)</f>
        <v>0.98400984009840098</v>
      </c>
      <c r="AO41" s="40">
        <f>SUM('6 - Agr'!D41,'6 - Agr'!I41)/SUM('2 - G'!D41,'2 - G'!I41,'2 - G'!N41)</f>
        <v>0.97785977859778594</v>
      </c>
      <c r="AP41" s="40">
        <f>SUM('7 - Ins'!D41,'7 - Ins'!I41,'7 - Ins'!N41)/SUM('2 - G'!D41,'2 - G'!I41,'2 - G'!N41)</f>
        <v>0.98400984009840098</v>
      </c>
      <c r="AQ41" s="40">
        <f>SUM('8 - Edu'!D41,'8 - Edu'!I41)/SUM('2 - G'!D41,'2 - G'!I41,'2 - G'!N41)</f>
        <v>0.98031980319803202</v>
      </c>
      <c r="AR41" s="40">
        <f>SUM('9 - Lab'!D41,'9 - Lab'!I41)/SUM('2 - G'!D41,'2 - G'!I41,'2 - G'!N41)</f>
        <v>0.97539975399753998</v>
      </c>
      <c r="AT41" s="34">
        <f t="shared" si="2"/>
        <v>0.94727387047516398</v>
      </c>
      <c r="AU41" s="40">
        <f>SUM('4 - SoS'!E41,'4 - SoS'!J41,'4 - SoS'!O41)/SUM('2 - G'!E41,'2 - G'!J41,'2 - G'!O41)</f>
        <v>0.98194556723255189</v>
      </c>
      <c r="AV41" s="40">
        <f>SUM('5 - AG'!E41,'5 - AG'!J41)/SUM('2 - G'!E41,'2 - G'!J41,'2 - G'!O41)</f>
        <v>0.97835264528878108</v>
      </c>
      <c r="AW41" s="40">
        <f>SUM('6 - Agr'!E41,'6 - Agr'!J41)/SUM('2 - G'!E41,'2 - G'!J41,'2 - G'!O41)</f>
        <v>0.97682565346267858</v>
      </c>
      <c r="AX41" s="40">
        <f>SUM('7 - Ins'!E41,'7 - Ins'!J41,'7 - Ins'!O41)/SUM('2 - G'!E41,'2 - G'!J41,'2 - G'!O41)</f>
        <v>0.98167609808676903</v>
      </c>
      <c r="AY41" s="40">
        <f>SUM('8 - Edu'!E41,'8 - Edu'!J41)/SUM('2 - G'!E41,'2 - G'!J41,'2 - G'!O41)</f>
        <v>0.9844606125931914</v>
      </c>
      <c r="AZ41" s="40">
        <f>SUM('9 - Lab'!E41,'9 - Lab'!J41)/SUM('2 - G'!E41,'2 - G'!J41,'2 - G'!O41)</f>
        <v>0.97862211443456393</v>
      </c>
      <c r="BB41" s="40">
        <f t="shared" si="11"/>
        <v>0.17859469520707305</v>
      </c>
      <c r="BC41" s="40">
        <f>G41/'2 - G'!G41</f>
        <v>0.94948275862068965</v>
      </c>
      <c r="BD41" s="40">
        <f>L41/'2 - G'!L41</f>
        <v>1.0033871808233454</v>
      </c>
      <c r="BF41" s="30">
        <f t="shared" si="3"/>
        <v>0.19476614699331848</v>
      </c>
      <c r="BG41" s="30">
        <f t="shared" si="4"/>
        <v>0.30693069306930693</v>
      </c>
      <c r="BH41" s="30">
        <f t="shared" si="5"/>
        <v>0.17513749288829888</v>
      </c>
      <c r="BI41" s="30">
        <f t="shared" si="6"/>
        <v>0.18421052631578946</v>
      </c>
      <c r="BJ41" s="30">
        <f t="shared" si="7"/>
        <v>0.18903396819163557</v>
      </c>
      <c r="BL41" s="31">
        <f>SUM('2 - G'!C41,'2 - G'!E41,'2 - G'!H41,'2 - G'!J41,'2 - G'!M41,'2 - G'!O41)</f>
        <v>20638</v>
      </c>
      <c r="BM41" s="41">
        <f t="shared" si="14"/>
        <v>0.99384993849938497</v>
      </c>
      <c r="BN41" s="42">
        <f t="shared" si="12"/>
        <v>20511.075030750308</v>
      </c>
      <c r="BO41" s="42">
        <f t="shared" si="13"/>
        <v>985.07503075030763</v>
      </c>
      <c r="BQ41" s="40">
        <v>3.0724592627134013E-2</v>
      </c>
      <c r="BR41" s="40">
        <f>SUM(C41,E41,F41,H41,J41,K41)/SUM('2 - G'!C41,'2 - G'!E41,'2 - G'!F41,'2 - G'!H41,'2 - G'!J41,'2 - G'!K41,'2 - G'!M41,'2 - G'!P40)</f>
        <v>0.94993930565671281</v>
      </c>
      <c r="BS41" s="40">
        <f>SUM('4 - SoS'!C41,'4 - SoS'!E41,'4 - SoS'!F41,'4 - SoS'!H41,'4 - SoS'!J41,'4 - SoS'!K41,'4 - SoS'!M41,'4 - SoS'!O41,'4 - SoS'!P41)/SUM('2 - G'!C41,'2 - G'!E41,'2 - G'!F41,'2 - G'!H41,'2 - G'!J41,'2 - G'!K41,'2 - G'!M41,'2 - G'!P40)</f>
        <v>0.98557902403495989</v>
      </c>
      <c r="BT41" s="40">
        <f>SUM('5 - AG'!C41,'5 - AG'!E41,'5 - AG'!F41,'5 - AG'!H41,'5 - AG'!J41,'5 - AG'!K41)/SUM('2 - G'!C41,'2 - G'!E41,'2 - G'!F41,'2 - G'!H41,'2 - G'!J41,'2 - G'!K41,'2 - G'!M41,'2 - G'!P40)</f>
        <v>0.98009225540179656</v>
      </c>
    </row>
    <row r="42" spans="1:72" ht="14.55" customHeight="1" x14ac:dyDescent="0.3">
      <c r="A42" t="s">
        <v>483</v>
      </c>
      <c r="B42" s="21">
        <v>38132</v>
      </c>
      <c r="C42" s="21">
        <v>8801</v>
      </c>
      <c r="D42" s="21">
        <v>420</v>
      </c>
      <c r="E42" s="21">
        <v>8235</v>
      </c>
      <c r="F42" s="21">
        <v>3</v>
      </c>
      <c r="G42" s="21">
        <v>17459</v>
      </c>
      <c r="H42" s="21">
        <v>2631</v>
      </c>
      <c r="I42" s="21">
        <v>320</v>
      </c>
      <c r="J42" s="21">
        <v>2007</v>
      </c>
      <c r="K42" s="21">
        <v>3</v>
      </c>
      <c r="L42" s="21">
        <v>4961</v>
      </c>
      <c r="M42" s="21">
        <v>22420</v>
      </c>
      <c r="N42" s="21"/>
      <c r="O42" s="24">
        <f>'2 - G'!R42</f>
        <v>23371</v>
      </c>
      <c r="P42" s="30">
        <f>'2 - G'!S42</f>
        <v>0.22014462367891832</v>
      </c>
      <c r="Q42" s="35">
        <f t="shared" si="15"/>
        <v>0.95930854477771599</v>
      </c>
      <c r="R42" s="30">
        <f>'4 - SoS'!R42/'3 - LG'!O42</f>
        <v>0.99165632621625088</v>
      </c>
      <c r="S42" s="30">
        <f>'5 - AG'!M42/'3 - LG'!O42</f>
        <v>0.98228573873604041</v>
      </c>
      <c r="T42" s="30">
        <f>'6 - Agr'!M42/'3 - LG'!O42</f>
        <v>0.97984681870694446</v>
      </c>
      <c r="U42" s="30">
        <f>'7 - Ins'!R42/'3 - LG'!O42</f>
        <v>0.98459629455307862</v>
      </c>
      <c r="V42" s="30">
        <f>'8 - Edu'!M42/'3 - LG'!O42</f>
        <v>0.98412562577553375</v>
      </c>
      <c r="W42" s="30">
        <f>'9 - Lab'!M42/'3 - LG'!O42</f>
        <v>0.98228573873604041</v>
      </c>
      <c r="X42" s="21"/>
      <c r="Y42" s="30">
        <f>(C42+H42)/('2 - G'!C42+'2 - G'!H42+'2 - G'!M42)</f>
        <v>0.96083375357202894</v>
      </c>
      <c r="Z42" s="30">
        <f>(D42+I42)/('2 - G'!D42+'2 - G'!I42+'2 - G'!N42)</f>
        <v>0.98666666666666669</v>
      </c>
      <c r="AA42" s="30">
        <f>(E42+J42)/('2 - G'!E42+'2 - G'!J42+'2 - G'!O42)</f>
        <v>0.95567789493328359</v>
      </c>
      <c r="AB42" s="30">
        <f>(F42+K42)/('2 - G'!F42+'2 - G'!K42+'2 - G'!P42)</f>
        <v>1</v>
      </c>
      <c r="AD42" s="34">
        <f t="shared" si="9"/>
        <v>0.96083375357202894</v>
      </c>
      <c r="AE42" s="40">
        <f>SUM('4 - SoS'!C42,'4 - SoS'!H42,'4 - SoS'!M42)/SUM('2 - G'!C42,'2 - G'!H42,'2 - G'!M42)</f>
        <v>0.99209951252311313</v>
      </c>
      <c r="AF42" s="40">
        <f>SUM('5 - AG'!C42,'5 - AG'!H42)/SUM('2 - G'!C42,'2 - G'!H42,'2 - G'!M42)</f>
        <v>0.9821818793074466</v>
      </c>
      <c r="AG42" s="40">
        <f>SUM('6 - Agr'!C42,'6 - Agr'!H42)/SUM('2 - G'!C42,'2 - G'!H42,'2 - G'!M42)</f>
        <v>0.97806354009077157</v>
      </c>
      <c r="AH42" s="40">
        <f>SUM('7 - Ins'!C42,'7 - Ins'!H42,'7 - Ins'!M42)/SUM('2 - G'!C42,'2 - G'!H42,'2 - G'!M42)</f>
        <v>0.98445116826357371</v>
      </c>
      <c r="AI42" s="40">
        <f>SUM('8 - Edu'!C42,'8 - Edu'!H42)/SUM('2 - G'!C42,'2 - G'!H42,'2 - G'!M42)</f>
        <v>0.98234997478567831</v>
      </c>
      <c r="AJ42" s="40">
        <f>SUM('9 - Lab'!C42,'9 - Lab'!H42)/SUM('2 - G'!C42,'2 - G'!H42,'2 - G'!M42)</f>
        <v>0.98024878130778281</v>
      </c>
      <c r="AL42" s="34">
        <f t="shared" si="10"/>
        <v>0.98666666666666669</v>
      </c>
      <c r="AM42" s="40">
        <f>SUM('4 - SoS'!D42,'4 - SoS'!I42,'4 - SoS'!N42)/SUM('2 - G'!D42,'2 - G'!I42,'2 - G'!N42)</f>
        <v>0.9906666666666667</v>
      </c>
      <c r="AN42" s="40">
        <f>SUM('5 - AG'!D42,'5 - AG'!I42)/SUM('2 - G'!D42,'2 - G'!I42,'2 - G'!N42)</f>
        <v>0.98266666666666669</v>
      </c>
      <c r="AO42" s="40">
        <f>SUM('6 - Agr'!D42,'6 - Agr'!I42)/SUM('2 - G'!D42,'2 - G'!I42,'2 - G'!N42)</f>
        <v>0.98533333333333328</v>
      </c>
      <c r="AP42" s="40">
        <f>SUM('7 - Ins'!D42,'7 - Ins'!I42,'7 - Ins'!N42)/SUM('2 - G'!D42,'2 - G'!I42,'2 - G'!N42)</f>
        <v>0.98133333333333328</v>
      </c>
      <c r="AQ42" s="40">
        <f>SUM('8 - Edu'!D42,'8 - Edu'!I42)/SUM('2 - G'!D42,'2 - G'!I42,'2 - G'!N42)</f>
        <v>0.99199999999999999</v>
      </c>
      <c r="AR42" s="40">
        <f>SUM('9 - Lab'!D42,'9 - Lab'!I42)/SUM('2 - G'!D42,'2 - G'!I42,'2 - G'!N42)</f>
        <v>0.98666666666666669</v>
      </c>
      <c r="AT42" s="34">
        <f t="shared" si="2"/>
        <v>0.95567789493328359</v>
      </c>
      <c r="AU42" s="40">
        <f>SUM('4 - SoS'!E42,'4 - SoS'!J42,'4 - SoS'!O42)/SUM('2 - G'!E42,'2 - G'!J42,'2 - G'!O42)</f>
        <v>0.99122888868153403</v>
      </c>
      <c r="AV42" s="40">
        <f>SUM('5 - AG'!E42,'5 - AG'!J42)/SUM('2 - G'!E42,'2 - G'!J42,'2 - G'!O42)</f>
        <v>0.98236446766819074</v>
      </c>
      <c r="AW42" s="40">
        <f>SUM('6 - Agr'!E42,'6 - Agr'!J42)/SUM('2 - G'!E42,'2 - G'!J42,'2 - G'!O42)</f>
        <v>0.98143137071941777</v>
      </c>
      <c r="AX42" s="40">
        <f>SUM('7 - Ins'!E42,'7 - Ins'!J42,'7 - Ins'!O42)/SUM('2 - G'!E42,'2 - G'!J42,'2 - G'!O42)</f>
        <v>0.98497713912475504</v>
      </c>
      <c r="AY42" s="40">
        <f>SUM('8 - Edu'!E42,'8 - Edu'!J42)/SUM('2 - G'!E42,'2 - G'!J42,'2 - G'!O42)</f>
        <v>0.98553699729401889</v>
      </c>
      <c r="AZ42" s="40">
        <f>SUM('9 - Lab'!E42,'9 - Lab'!J42)/SUM('2 - G'!E42,'2 - G'!J42,'2 - G'!O42)</f>
        <v>0.98423066156573669</v>
      </c>
      <c r="BB42" s="40">
        <f t="shared" si="11"/>
        <v>0.22014462367891832</v>
      </c>
      <c r="BC42" s="40">
        <f>G42/'2 - G'!G42</f>
        <v>0.97161778618732264</v>
      </c>
      <c r="BD42" s="40">
        <f>L42/'2 - G'!L42</f>
        <v>0.96423712342079693</v>
      </c>
      <c r="BF42" s="30">
        <f t="shared" si="3"/>
        <v>0.23014345696291114</v>
      </c>
      <c r="BG42" s="30">
        <f t="shared" si="4"/>
        <v>0.43243243243243246</v>
      </c>
      <c r="BH42" s="30">
        <f t="shared" si="5"/>
        <v>0.19595782073813708</v>
      </c>
      <c r="BI42" s="30">
        <f t="shared" si="6"/>
        <v>0.5</v>
      </c>
      <c r="BJ42" s="30">
        <f t="shared" si="7"/>
        <v>0.22127564674397859</v>
      </c>
      <c r="BL42" s="31">
        <f>SUM('2 - G'!C42,'2 - G'!E42,'2 - G'!H42,'2 - G'!J42,'2 - G'!M42,'2 - G'!O42)</f>
        <v>22615</v>
      </c>
      <c r="BM42" s="41">
        <f t="shared" si="14"/>
        <v>0.98666666666666669</v>
      </c>
      <c r="BN42" s="42">
        <f t="shared" si="12"/>
        <v>22313.466666666667</v>
      </c>
      <c r="BO42" s="42">
        <f t="shared" si="13"/>
        <v>639.46666666666715</v>
      </c>
      <c r="BQ42" s="40">
        <v>0.11766246693035073</v>
      </c>
      <c r="BR42" s="40">
        <f>SUM(C42,E42,F42,H42,J42,K42)/SUM('2 - G'!C42,'2 - G'!E42,'2 - G'!F42,'2 - G'!H42,'2 - G'!J42,'2 - G'!K42,'2 - G'!M42,'2 - G'!P41)</f>
        <v>0.96107810976150365</v>
      </c>
      <c r="BS42" s="40">
        <f>SUM('4 - SoS'!C42,'4 - SoS'!E42,'4 - SoS'!F42,'4 - SoS'!H42,'4 - SoS'!J42,'4 - SoS'!K42,'4 - SoS'!M42,'4 - SoS'!O42,'4 - SoS'!P42)/SUM('2 - G'!C42,'2 - G'!E42,'2 - G'!F42,'2 - G'!H42,'2 - G'!J42,'2 - G'!K42,'2 - G'!M42,'2 - G'!P41)</f>
        <v>0.9944587286106924</v>
      </c>
      <c r="BT42" s="40">
        <f>SUM('5 - AG'!C42,'5 - AG'!E42,'5 - AG'!F42,'5 - AG'!H42,'5 - AG'!J42,'5 - AG'!K42)/SUM('2 - G'!C42,'2 - G'!E42,'2 - G'!F42,'2 - G'!H42,'2 - G'!J42,'2 - G'!K42,'2 - G'!M42,'2 - G'!P41)</f>
        <v>0.98501640216331232</v>
      </c>
    </row>
    <row r="43" spans="1:72" ht="14.55" customHeight="1" x14ac:dyDescent="0.3">
      <c r="A43" t="s">
        <v>446</v>
      </c>
      <c r="B43" s="21">
        <v>31632</v>
      </c>
      <c r="C43" s="21">
        <v>5156</v>
      </c>
      <c r="D43" s="21">
        <v>514</v>
      </c>
      <c r="E43" s="21">
        <v>5261</v>
      </c>
      <c r="F43" s="21">
        <v>4</v>
      </c>
      <c r="G43" s="21">
        <v>10935</v>
      </c>
      <c r="H43" s="21">
        <v>2264</v>
      </c>
      <c r="I43" s="21">
        <v>670</v>
      </c>
      <c r="J43" s="21">
        <v>2557</v>
      </c>
      <c r="K43" s="21">
        <v>4</v>
      </c>
      <c r="L43" s="21">
        <v>5495</v>
      </c>
      <c r="M43" s="21">
        <v>16430</v>
      </c>
      <c r="N43" s="21"/>
      <c r="O43" s="24">
        <f>'2 - G'!R43</f>
        <v>17061</v>
      </c>
      <c r="P43" s="30">
        <f>'2 - G'!S43</f>
        <v>0.33567786179004749</v>
      </c>
      <c r="Q43" s="35">
        <f t="shared" si="15"/>
        <v>0.9630150635953344</v>
      </c>
      <c r="R43" s="30">
        <f>'4 - SoS'!R43/'3 - LG'!O43</f>
        <v>0.98605005568255089</v>
      </c>
      <c r="S43" s="30">
        <f>'5 - AG'!M43/'3 - LG'!O43</f>
        <v>0.98218158372897246</v>
      </c>
      <c r="T43" s="30">
        <f>'6 - Agr'!M43/'3 - LG'!O43</f>
        <v>0.97725807396987285</v>
      </c>
      <c r="U43" s="30">
        <f>'7 - Ins'!R43/'3 - LG'!O43</f>
        <v>0.9822988101518082</v>
      </c>
      <c r="V43" s="30">
        <f>'8 - Edu'!M43/'3 - LG'!O43</f>
        <v>0.9826504894203153</v>
      </c>
      <c r="W43" s="30">
        <f>'9 - Lab'!M43/'3 - LG'!O43</f>
        <v>0.97854756462106562</v>
      </c>
      <c r="X43" s="21"/>
      <c r="Y43" s="30">
        <f>(C43+H43)/('2 - G'!C43+'2 - G'!H43+'2 - G'!M43)</f>
        <v>0.95434083601286168</v>
      </c>
      <c r="Z43" s="30">
        <f>(D43+I43)/('2 - G'!D43+'2 - G'!I43+'2 - G'!N43)</f>
        <v>0.9924559932942163</v>
      </c>
      <c r="AA43" s="30">
        <f>(E43+J43)/('2 - G'!E43+'2 - G'!J43+'2 - G'!O43)</f>
        <v>0.9669758812615955</v>
      </c>
      <c r="AB43" s="30">
        <f>(F43+K43)/('2 - G'!F43+'2 - G'!K43+'2 - G'!P43)</f>
        <v>1</v>
      </c>
      <c r="AD43" s="34">
        <f t="shared" si="9"/>
        <v>0.95434083601286168</v>
      </c>
      <c r="AE43" s="40">
        <f>SUM('4 - SoS'!C43,'4 - SoS'!H43,'4 - SoS'!M43)/SUM('2 - G'!C43,'2 - G'!H43,'2 - G'!M43)</f>
        <v>0.98289389067524113</v>
      </c>
      <c r="AF43" s="40">
        <f>SUM('5 - AG'!C43,'5 - AG'!H43)/SUM('2 - G'!C43,'2 - G'!H43,'2 - G'!M43)</f>
        <v>0.97646302250803862</v>
      </c>
      <c r="AG43" s="40">
        <f>SUM('6 - Agr'!C43,'6 - Agr'!H43)/SUM('2 - G'!C43,'2 - G'!H43,'2 - G'!M43)</f>
        <v>0.97363344051446943</v>
      </c>
      <c r="AH43" s="40">
        <f>SUM('7 - Ins'!C43,'7 - Ins'!H43,'7 - Ins'!M43)/SUM('2 - G'!C43,'2 - G'!H43,'2 - G'!M43)</f>
        <v>0.9786495176848875</v>
      </c>
      <c r="AI43" s="40">
        <f>SUM('8 - Edu'!C43,'8 - Edu'!H43)/SUM('2 - G'!C43,'2 - G'!H43,'2 - G'!M43)</f>
        <v>0.97929260450160771</v>
      </c>
      <c r="AJ43" s="40">
        <f>SUM('9 - Lab'!C43,'9 - Lab'!H43)/SUM('2 - G'!C43,'2 - G'!H43,'2 - G'!M43)</f>
        <v>0.97247588424437303</v>
      </c>
      <c r="AL43" s="34">
        <f t="shared" si="10"/>
        <v>0.9924559932942163</v>
      </c>
      <c r="AM43" s="40">
        <f>SUM('4 - SoS'!D43,'4 - SoS'!I43,'4 - SoS'!N43)/SUM('2 - G'!D43,'2 - G'!I43,'2 - G'!N43)</f>
        <v>0.99329421626152559</v>
      </c>
      <c r="AN43" s="40">
        <f>SUM('5 - AG'!D43,'5 - AG'!I43)/SUM('2 - G'!D43,'2 - G'!I43,'2 - G'!N43)</f>
        <v>0.98910310142497904</v>
      </c>
      <c r="AO43" s="40">
        <f>SUM('6 - Agr'!D43,'6 - Agr'!I43)/SUM('2 - G'!D43,'2 - G'!I43,'2 - G'!N43)</f>
        <v>0.98575020955574177</v>
      </c>
      <c r="AP43" s="40">
        <f>SUM('7 - Ins'!D43,'7 - Ins'!I43,'7 - Ins'!N43)/SUM('2 - G'!D43,'2 - G'!I43,'2 - G'!N43)</f>
        <v>0.98826487845766975</v>
      </c>
      <c r="AQ43" s="40">
        <f>SUM('8 - Edu'!D43,'8 - Edu'!I43)/SUM('2 - G'!D43,'2 - G'!I43,'2 - G'!N43)</f>
        <v>0.97904442581726736</v>
      </c>
      <c r="AR43" s="40">
        <f>SUM('9 - Lab'!D43,'9 - Lab'!I43)/SUM('2 - G'!D43,'2 - G'!I43,'2 - G'!N43)</f>
        <v>0.98155909471919534</v>
      </c>
      <c r="AT43" s="34">
        <f t="shared" si="2"/>
        <v>0.9669758812615955</v>
      </c>
      <c r="AU43" s="40">
        <f>SUM('4 - SoS'!E43,'4 - SoS'!J43,'4 - SoS'!O43)/SUM('2 - G'!E43,'2 - G'!J43,'2 - G'!O43)</f>
        <v>0.98800247371675942</v>
      </c>
      <c r="AV43" s="40">
        <f>SUM('5 - AG'!E43,'5 - AG'!J43)/SUM('2 - G'!E43,'2 - G'!J43,'2 - G'!O43)</f>
        <v>0.98664192949907237</v>
      </c>
      <c r="AW43" s="40">
        <f>SUM('6 - Agr'!E43,'6 - Agr'!J43)/SUM('2 - G'!E43,'2 - G'!J43,'2 - G'!O43)</f>
        <v>0.97946815089672234</v>
      </c>
      <c r="AX43" s="40">
        <f>SUM('7 - Ins'!E43,'7 - Ins'!J43,'7 - Ins'!O43)/SUM('2 - G'!E43,'2 - G'!J43,'2 - G'!O43)</f>
        <v>0.98491032776747067</v>
      </c>
      <c r="AY43" s="40">
        <f>SUM('8 - Edu'!E43,'8 - Edu'!J43)/SUM('2 - G'!E43,'2 - G'!J43,'2 - G'!O43)</f>
        <v>0.98639455782312924</v>
      </c>
      <c r="AZ43" s="40">
        <f>SUM('9 - Lab'!E43,'9 - Lab'!J43)/SUM('2 - G'!E43,'2 - G'!J43,'2 - G'!O43)</f>
        <v>0.98392084106369826</v>
      </c>
      <c r="BB43" s="40">
        <f t="shared" si="11"/>
        <v>0.33567786179004749</v>
      </c>
      <c r="BC43" s="40">
        <f>G43/'2 - G'!G43</f>
        <v>0.98168596821976839</v>
      </c>
      <c r="BD43" s="40">
        <f>L43/'2 - G'!L43</f>
        <v>0.95949013445084685</v>
      </c>
      <c r="BF43" s="30">
        <f t="shared" si="3"/>
        <v>0.3051212938005391</v>
      </c>
      <c r="BG43" s="30">
        <f t="shared" si="4"/>
        <v>0.5658783783783784</v>
      </c>
      <c r="BH43" s="30">
        <f t="shared" si="5"/>
        <v>0.32706574571501662</v>
      </c>
      <c r="BI43" s="30">
        <f t="shared" si="6"/>
        <v>0.5</v>
      </c>
      <c r="BJ43" s="30">
        <f t="shared" si="7"/>
        <v>0.33444917833231891</v>
      </c>
      <c r="BL43" s="31">
        <f>SUM('2 - G'!C43,'2 - G'!E43,'2 - G'!H43,'2 - G'!J43,'2 - G'!M43,'2 - G'!O43)</f>
        <v>15860</v>
      </c>
      <c r="BM43" s="41">
        <f t="shared" si="14"/>
        <v>0.9924559932942163</v>
      </c>
      <c r="BN43" s="42">
        <f t="shared" si="12"/>
        <v>15740.352053646271</v>
      </c>
      <c r="BO43" s="42">
        <f t="shared" si="13"/>
        <v>502.35205364627109</v>
      </c>
      <c r="BQ43" s="40">
        <v>0.15629339729832092</v>
      </c>
      <c r="BR43" s="40">
        <f>SUM(C43,E43,F43,H43,J43,K43)/SUM('2 - G'!C43,'2 - G'!E43,'2 - G'!F43,'2 - G'!H43,'2 - G'!J43,'2 - G'!K43,'2 - G'!M43,'2 - G'!P42)</f>
        <v>0.96383866481223923</v>
      </c>
      <c r="BS43" s="40">
        <f>SUM('4 - SoS'!C43,'4 - SoS'!E43,'4 - SoS'!F43,'4 - SoS'!H43,'4 - SoS'!J43,'4 - SoS'!K43,'4 - SoS'!M43,'4 - SoS'!O43,'4 - SoS'!P43)/SUM('2 - G'!C43,'2 - G'!E43,'2 - G'!F43,'2 - G'!H43,'2 - G'!J43,'2 - G'!K43,'2 - G'!M43,'2 - G'!P42)</f>
        <v>0.9886205588569984</v>
      </c>
      <c r="BT43" s="40">
        <f>SUM('5 - AG'!C43,'5 - AG'!E43,'5 - AG'!F43,'5 - AG'!H43,'5 - AG'!J43,'5 - AG'!K43)/SUM('2 - G'!C43,'2 - G'!E43,'2 - G'!F43,'2 - G'!H43,'2 - G'!J43,'2 - G'!K43,'2 - G'!M43,'2 - G'!P42)</f>
        <v>0.98476419269186999</v>
      </c>
    </row>
    <row r="44" spans="1:72" ht="14.55" customHeight="1" x14ac:dyDescent="0.3">
      <c r="A44" t="s">
        <v>532</v>
      </c>
      <c r="B44" s="21">
        <v>31051</v>
      </c>
      <c r="C44" s="21">
        <v>2653</v>
      </c>
      <c r="D44" s="21">
        <v>184</v>
      </c>
      <c r="E44" s="21">
        <v>2574</v>
      </c>
      <c r="F44" s="21">
        <v>4</v>
      </c>
      <c r="G44" s="21">
        <v>5415</v>
      </c>
      <c r="H44" s="21">
        <v>3318</v>
      </c>
      <c r="I44" s="21">
        <v>760</v>
      </c>
      <c r="J44" s="21">
        <v>5221</v>
      </c>
      <c r="K44" s="21">
        <v>6</v>
      </c>
      <c r="L44" s="21">
        <v>9305</v>
      </c>
      <c r="M44" s="21">
        <v>14720</v>
      </c>
      <c r="N44" s="21"/>
      <c r="O44" s="24">
        <f>'2 - G'!R44</f>
        <v>15368</v>
      </c>
      <c r="P44" s="30">
        <f>'2 - G'!S44</f>
        <v>0.6309213951067153</v>
      </c>
      <c r="Q44" s="35">
        <f t="shared" si="15"/>
        <v>0.95783446121811555</v>
      </c>
      <c r="R44" s="30">
        <f>'4 - SoS'!R44/'3 - LG'!O44</f>
        <v>0.98939354502863097</v>
      </c>
      <c r="S44" s="30">
        <f>'5 - AG'!M44/'3 - LG'!O44</f>
        <v>0.98223581467985421</v>
      </c>
      <c r="T44" s="30">
        <f>'6 - Agr'!M44/'3 - LG'!O44</f>
        <v>0.97917751171264966</v>
      </c>
      <c r="U44" s="30">
        <f>'7 - Ins'!R44/'3 - LG'!O44</f>
        <v>0.98418792295679336</v>
      </c>
      <c r="V44" s="30">
        <f>'8 - Edu'!M44/'3 - LG'!O44</f>
        <v>0.98561946902654862</v>
      </c>
      <c r="W44" s="30">
        <f>'9 - Lab'!M44/'3 - LG'!O44</f>
        <v>0.98314679854242581</v>
      </c>
      <c r="X44" s="21"/>
      <c r="Y44" s="30">
        <f>(C44+H44)/('2 - G'!C44+'2 - G'!H44+'2 - G'!M44)</f>
        <v>0.95307262569832407</v>
      </c>
      <c r="Z44" s="30">
        <f>(D44+I44)/('2 - G'!D44+'2 - G'!I44+'2 - G'!N44)</f>
        <v>0.99368421052631584</v>
      </c>
      <c r="AA44" s="30">
        <f>(E44+J44)/('2 - G'!E44+'2 - G'!J44+'2 - G'!O44)</f>
        <v>0.95726390765074298</v>
      </c>
      <c r="AB44" s="30">
        <f>(F44+K44)/('2 - G'!F44+'2 - G'!K44+'2 - G'!P44)</f>
        <v>1</v>
      </c>
      <c r="AD44" s="34">
        <f t="shared" si="9"/>
        <v>0.95307262569832407</v>
      </c>
      <c r="AE44" s="40">
        <f>SUM('4 - SoS'!C44,'4 - SoS'!H44,'4 - SoS'!M44)/SUM('2 - G'!C44,'2 - G'!H44,'2 - G'!M44)</f>
        <v>0.98898643256185159</v>
      </c>
      <c r="AF44" s="40">
        <f>SUM('5 - AG'!C44,'5 - AG'!H44)/SUM('2 - G'!C44,'2 - G'!H44,'2 - G'!M44)</f>
        <v>0.98052673583399841</v>
      </c>
      <c r="AG44" s="40">
        <f>SUM('6 - Agr'!C44,'6 - Agr'!H44)/SUM('2 - G'!C44,'2 - G'!H44,'2 - G'!M44)</f>
        <v>0.97621707901037513</v>
      </c>
      <c r="AH44" s="40">
        <f>SUM('7 - Ins'!C44,'7 - Ins'!H44,'7 - Ins'!M44)/SUM('2 - G'!C44,'2 - G'!H44,'2 - G'!M44)</f>
        <v>0.98260175578611331</v>
      </c>
      <c r="AI44" s="40">
        <f>SUM('8 - Edu'!C44,'8 - Edu'!H44)/SUM('2 - G'!C44,'2 - G'!H44,'2 - G'!M44)</f>
        <v>0.98355945730247407</v>
      </c>
      <c r="AJ44" s="40">
        <f>SUM('9 - Lab'!C44,'9 - Lab'!H44)/SUM('2 - G'!C44,'2 - G'!H44,'2 - G'!M44)</f>
        <v>0.98116520351157221</v>
      </c>
      <c r="AL44" s="34">
        <f t="shared" si="10"/>
        <v>0.99368421052631584</v>
      </c>
      <c r="AM44" s="40">
        <f>SUM('4 - SoS'!D44,'4 - SoS'!I44,'4 - SoS'!N44)/SUM('2 - G'!D44,'2 - G'!I44,'2 - G'!N44)</f>
        <v>0.991578947368421</v>
      </c>
      <c r="AN44" s="40">
        <f>SUM('5 - AG'!D44,'5 - AG'!I44)/SUM('2 - G'!D44,'2 - G'!I44,'2 - G'!N44)</f>
        <v>0.9905263157894737</v>
      </c>
      <c r="AO44" s="40">
        <f>SUM('6 - Agr'!D44,'6 - Agr'!I44)/SUM('2 - G'!D44,'2 - G'!I44,'2 - G'!N44)</f>
        <v>0.98631578947368426</v>
      </c>
      <c r="AP44" s="40">
        <f>SUM('7 - Ins'!D44,'7 - Ins'!I44,'7 - Ins'!N44)/SUM('2 - G'!D44,'2 - G'!I44,'2 - G'!N44)</f>
        <v>0.9905263157894737</v>
      </c>
      <c r="AQ44" s="40">
        <f>SUM('8 - Edu'!D44,'8 - Edu'!I44)/SUM('2 - G'!D44,'2 - G'!I44,'2 - G'!N44)</f>
        <v>0.98631578947368426</v>
      </c>
      <c r="AR44" s="40">
        <f>SUM('9 - Lab'!D44,'9 - Lab'!I44)/SUM('2 - G'!D44,'2 - G'!I44,'2 - G'!N44)</f>
        <v>0.98</v>
      </c>
      <c r="AT44" s="34">
        <f t="shared" si="2"/>
        <v>0.95726390765074298</v>
      </c>
      <c r="AU44" s="40">
        <f>SUM('4 - SoS'!E44,'4 - SoS'!J44,'4 - SoS'!O44)/SUM('2 - G'!E44,'2 - G'!J44,'2 - G'!O44)</f>
        <v>0.98943878177575828</v>
      </c>
      <c r="AV44" s="40">
        <f>SUM('5 - AG'!E44,'5 - AG'!J44)/SUM('2 - G'!E44,'2 - G'!J44,'2 - G'!O44)</f>
        <v>0.98268451430676651</v>
      </c>
      <c r="AW44" s="40">
        <f>SUM('6 - Agr'!E44,'6 - Agr'!J44)/SUM('2 - G'!E44,'2 - G'!J44,'2 - G'!O44)</f>
        <v>0.9807196364976053</v>
      </c>
      <c r="AX44" s="40">
        <f>SUM('7 - Ins'!E44,'7 - Ins'!J44,'7 - Ins'!O44)/SUM('2 - G'!E44,'2 - G'!J44,'2 - G'!O44)</f>
        <v>0.98477219697900031</v>
      </c>
      <c r="AY44" s="40">
        <f>SUM('8 - Edu'!E44,'8 - Edu'!J44)/SUM('2 - G'!E44,'2 - G'!J44,'2 - G'!O44)</f>
        <v>0.9871054893773793</v>
      </c>
      <c r="AZ44" s="40">
        <f>SUM('9 - Lab'!E44,'9 - Lab'!J44)/SUM('2 - G'!E44,'2 - G'!J44,'2 - G'!O44)</f>
        <v>0.98514061156821808</v>
      </c>
      <c r="BB44" s="40">
        <f t="shared" si="11"/>
        <v>0.6309213951067153</v>
      </c>
      <c r="BC44" s="40">
        <f>G44/'2 - G'!G44</f>
        <v>0.97444664387259317</v>
      </c>
      <c r="BD44" s="40">
        <f>L44/'2 - G'!L44</f>
        <v>0.95967409240924095</v>
      </c>
      <c r="BF44" s="30">
        <f t="shared" si="3"/>
        <v>0.55568581477139511</v>
      </c>
      <c r="BG44" s="30">
        <f t="shared" si="4"/>
        <v>0.80508474576271183</v>
      </c>
      <c r="BH44" s="30">
        <f t="shared" si="5"/>
        <v>0.66978832584990378</v>
      </c>
      <c r="BI44" s="30">
        <f t="shared" si="6"/>
        <v>0.6</v>
      </c>
      <c r="BJ44" s="30">
        <f t="shared" si="7"/>
        <v>0.63213315217391308</v>
      </c>
      <c r="BL44" s="31">
        <f>SUM('2 - G'!C44,'2 - G'!E44,'2 - G'!H44,'2 - G'!J44,'2 - G'!M44,'2 - G'!O44)</f>
        <v>14408</v>
      </c>
      <c r="BM44" s="41">
        <f t="shared" si="14"/>
        <v>0.99368421052631584</v>
      </c>
      <c r="BN44" s="42">
        <f t="shared" si="12"/>
        <v>14317.002105263158</v>
      </c>
      <c r="BO44" s="42">
        <f t="shared" si="13"/>
        <v>551.00210526315823</v>
      </c>
      <c r="BQ44" s="40">
        <v>0.44502803376941419</v>
      </c>
      <c r="BR44" s="40">
        <f>SUM(C44,E44,F44,H44,J44,K44)/SUM('2 - G'!C44,'2 - G'!E44,'2 - G'!F44,'2 - G'!H44,'2 - G'!J44,'2 - G'!K44,'2 - G'!M44,'2 - G'!P43)</f>
        <v>0.95793060287879839</v>
      </c>
      <c r="BS44" s="40">
        <f>SUM('4 - SoS'!C44,'4 - SoS'!E44,'4 - SoS'!F44,'4 - SoS'!H44,'4 - SoS'!J44,'4 - SoS'!K44,'4 - SoS'!M44,'4 - SoS'!O44,'4 - SoS'!P44)/SUM('2 - G'!C44,'2 - G'!E44,'2 - G'!F44,'2 - G'!H44,'2 - G'!J44,'2 - G'!K44,'2 - G'!M44,'2 - G'!P43)</f>
        <v>0.991794729156526</v>
      </c>
      <c r="BT44" s="40">
        <f>SUM('5 - AG'!C44,'5 - AG'!E44,'5 - AG'!F44,'5 - AG'!H44,'5 - AG'!J44,'5 - AG'!K44)/SUM('2 - G'!C44,'2 - G'!E44,'2 - G'!F44,'2 - G'!H44,'2 - G'!J44,'2 - G'!K44,'2 - G'!M44,'2 - G'!P43)</f>
        <v>0.98421528405535086</v>
      </c>
    </row>
    <row r="45" spans="1:72" ht="14.55" customHeight="1" x14ac:dyDescent="0.3">
      <c r="A45" t="s">
        <v>500</v>
      </c>
      <c r="B45" s="21">
        <v>30086</v>
      </c>
      <c r="C45" s="21">
        <v>7245</v>
      </c>
      <c r="D45" s="21">
        <v>360</v>
      </c>
      <c r="E45" s="21">
        <v>6435</v>
      </c>
      <c r="F45" s="21">
        <v>26</v>
      </c>
      <c r="G45" s="21">
        <v>14066</v>
      </c>
      <c r="H45" s="21">
        <v>1529</v>
      </c>
      <c r="I45" s="21">
        <v>178</v>
      </c>
      <c r="J45" s="21">
        <v>1365</v>
      </c>
      <c r="K45" s="21">
        <v>6</v>
      </c>
      <c r="L45" s="21">
        <v>3078</v>
      </c>
      <c r="M45" s="21">
        <v>17144</v>
      </c>
      <c r="N45" s="21"/>
      <c r="O45" s="24">
        <f>'2 - G'!R45</f>
        <v>17804</v>
      </c>
      <c r="P45" s="30">
        <f>'2 - G'!S45</f>
        <v>0.17108514940462818</v>
      </c>
      <c r="Q45" s="35">
        <f t="shared" si="15"/>
        <v>0.96292967872388224</v>
      </c>
      <c r="R45" s="30">
        <f>'4 - SoS'!R45/'3 - LG'!O45</f>
        <v>0.98208267804987648</v>
      </c>
      <c r="S45" s="30">
        <f>'5 - AG'!M45/'3 - LG'!O45</f>
        <v>0.97702763423949679</v>
      </c>
      <c r="T45" s="30">
        <f>'6 - Agr'!M45/'3 - LG'!O45</f>
        <v>0.97551112109638283</v>
      </c>
      <c r="U45" s="30">
        <f>'7 - Ins'!R45/'3 - LG'!O45</f>
        <v>0.97764547292743209</v>
      </c>
      <c r="V45" s="30">
        <f>'8 - Edu'!M45/'3 - LG'!O45</f>
        <v>0.97708380139294537</v>
      </c>
      <c r="W45" s="30">
        <f>'9 - Lab'!M45/'3 - LG'!O45</f>
        <v>0.97270276342394968</v>
      </c>
      <c r="X45" s="21"/>
      <c r="Y45" s="30">
        <f>(C45+H45)/('2 - G'!C45+'2 - G'!H45+'2 - G'!M45)</f>
        <v>0.96354052273226443</v>
      </c>
      <c r="Z45" s="30">
        <f>(D45+I45)/('2 - G'!D45+'2 - G'!I45+'2 - G'!N45)</f>
        <v>0.98354661791590492</v>
      </c>
      <c r="AA45" s="30">
        <f>(E45+J45)/('2 - G'!E45+'2 - G'!J45+'2 - G'!O45)</f>
        <v>0.96070944697622862</v>
      </c>
      <c r="AB45" s="30">
        <f>(F45+K45)/('2 - G'!F45+'2 - G'!K45+'2 - G'!P45)</f>
        <v>1</v>
      </c>
      <c r="AD45" s="34">
        <f t="shared" si="9"/>
        <v>0.96354052273226443</v>
      </c>
      <c r="AE45" s="40">
        <f>SUM('4 - SoS'!C45,'4 - SoS'!H45,'4 - SoS'!M45)/SUM('2 - G'!C45,'2 - G'!H45,'2 - G'!M45)</f>
        <v>0.98209971447397315</v>
      </c>
      <c r="AF45" s="40">
        <f>SUM('5 - AG'!C45,'5 - AG'!H45)/SUM('2 - G'!C45,'2 - G'!H45,'2 - G'!M45)</f>
        <v>0.9778168240720404</v>
      </c>
      <c r="AG45" s="40">
        <f>SUM('6 - Agr'!C45,'6 - Agr'!H45)/SUM('2 - G'!C45,'2 - G'!H45,'2 - G'!M45)</f>
        <v>0.97540083461453986</v>
      </c>
      <c r="AH45" s="40">
        <f>SUM('7 - Ins'!C45,'7 - Ins'!H45,'7 - Ins'!M45)/SUM('2 - G'!C45,'2 - G'!H45,'2 - G'!M45)</f>
        <v>0.97836591258510874</v>
      </c>
      <c r="AI45" s="40">
        <f>SUM('8 - Edu'!C45,'8 - Edu'!H45)/SUM('2 - G'!C45,'2 - G'!H45,'2 - G'!M45)</f>
        <v>0.97682846474851748</v>
      </c>
      <c r="AJ45" s="40">
        <f>SUM('9 - Lab'!C45,'9 - Lab'!H45)/SUM('2 - G'!C45,'2 - G'!H45,'2 - G'!M45)</f>
        <v>0.97144739732044805</v>
      </c>
      <c r="AL45" s="34">
        <f t="shared" si="10"/>
        <v>0.98354661791590492</v>
      </c>
      <c r="AM45" s="40">
        <f>SUM('4 - SoS'!D45,'4 - SoS'!I45,'4 - SoS'!N45)/SUM('2 - G'!D45,'2 - G'!I45,'2 - G'!N45)</f>
        <v>0.98171846435100552</v>
      </c>
      <c r="AN45" s="40">
        <f>SUM('5 - AG'!D45,'5 - AG'!I45)/SUM('2 - G'!D45,'2 - G'!I45,'2 - G'!N45)</f>
        <v>0.97440585009140768</v>
      </c>
      <c r="AO45" s="40">
        <f>SUM('6 - Agr'!D45,'6 - Agr'!I45)/SUM('2 - G'!D45,'2 - G'!I45,'2 - G'!N45)</f>
        <v>0.979890310786106</v>
      </c>
      <c r="AP45" s="40">
        <f>SUM('7 - Ins'!D45,'7 - Ins'!I45,'7 - Ins'!N45)/SUM('2 - G'!D45,'2 - G'!I45,'2 - G'!N45)</f>
        <v>0.97440585009140768</v>
      </c>
      <c r="AQ45" s="40">
        <f>SUM('8 - Edu'!D45,'8 - Edu'!I45)/SUM('2 - G'!D45,'2 - G'!I45,'2 - G'!N45)</f>
        <v>0.96892138939670935</v>
      </c>
      <c r="AR45" s="40">
        <f>SUM('9 - Lab'!D45,'9 - Lab'!I45)/SUM('2 - G'!D45,'2 - G'!I45,'2 - G'!N45)</f>
        <v>0.96709323583180984</v>
      </c>
      <c r="AT45" s="34">
        <f t="shared" si="2"/>
        <v>0.96070944697622862</v>
      </c>
      <c r="AU45" s="40">
        <f>SUM('4 - SoS'!E45,'4 - SoS'!J45,'4 - SoS'!O45)/SUM('2 - G'!E45,'2 - G'!J45,'2 - G'!O45)</f>
        <v>0.98214065771646752</v>
      </c>
      <c r="AV45" s="40">
        <f>SUM('5 - AG'!E45,'5 - AG'!J45)/SUM('2 - G'!E45,'2 - G'!J45,'2 - G'!O45)</f>
        <v>0.97622859958122921</v>
      </c>
      <c r="AW45" s="40">
        <f>SUM('6 - Agr'!E45,'6 - Agr'!J45)/SUM('2 - G'!E45,'2 - G'!J45,'2 - G'!O45)</f>
        <v>0.97548959231432442</v>
      </c>
      <c r="AX45" s="40">
        <f>SUM('7 - Ins'!E45,'7 - Ins'!J45,'7 - Ins'!O45)/SUM('2 - G'!E45,'2 - G'!J45,'2 - G'!O45)</f>
        <v>0.97709077472595152</v>
      </c>
      <c r="AY45" s="40">
        <f>SUM('8 - Edu'!E45,'8 - Edu'!J45)/SUM('2 - G'!E45,'2 - G'!J45,'2 - G'!O45)</f>
        <v>0.97807611774849124</v>
      </c>
      <c r="AZ45" s="40">
        <f>SUM('9 - Lab'!E45,'9 - Lab'!J45)/SUM('2 - G'!E45,'2 - G'!J45,'2 - G'!O45)</f>
        <v>0.9745042492917847</v>
      </c>
      <c r="BB45" s="40">
        <f t="shared" si="11"/>
        <v>0.17108514940462818</v>
      </c>
      <c r="BC45" s="40">
        <f>G45/'2 - G'!G45</f>
        <v>0.964349376114082</v>
      </c>
      <c r="BD45" s="40">
        <f>L45/'2 - G'!L45</f>
        <v>1.0105055810899541</v>
      </c>
      <c r="BF45" s="30">
        <f t="shared" si="3"/>
        <v>0.17426487348985639</v>
      </c>
      <c r="BG45" s="30">
        <f t="shared" si="4"/>
        <v>0.33085501858736061</v>
      </c>
      <c r="BH45" s="30">
        <f t="shared" si="5"/>
        <v>0.17499999999999999</v>
      </c>
      <c r="BI45" s="30">
        <f t="shared" si="6"/>
        <v>0.1875</v>
      </c>
      <c r="BJ45" s="30">
        <f t="shared" si="7"/>
        <v>0.17953803079794681</v>
      </c>
      <c r="BL45" s="31">
        <f>SUM('2 - G'!C45,'2 - G'!E45,'2 - G'!H45,'2 - G'!J45,'2 - G'!M45,'2 - G'!O45)</f>
        <v>17225</v>
      </c>
      <c r="BM45" s="41">
        <f t="shared" si="14"/>
        <v>0.98354661791590492</v>
      </c>
      <c r="BN45" s="42">
        <f t="shared" si="12"/>
        <v>16941.590493601463</v>
      </c>
      <c r="BO45" s="42">
        <f t="shared" si="13"/>
        <v>367.59049360146309</v>
      </c>
      <c r="BQ45" s="40">
        <v>3.79389389056842E-2</v>
      </c>
      <c r="BR45" s="40">
        <f>SUM(C45,E45,F45,H45,J45,K45)/SUM('2 - G'!C45,'2 - G'!E45,'2 - G'!F45,'2 - G'!H45,'2 - G'!J45,'2 - G'!K45,'2 - G'!M45,'2 - G'!P44)</f>
        <v>0.965521251235537</v>
      </c>
      <c r="BS45" s="40">
        <f>SUM('4 - SoS'!C45,'4 - SoS'!E45,'4 - SoS'!F45,'4 - SoS'!H45,'4 - SoS'!J45,'4 - SoS'!K45,'4 - SoS'!M45,'4 - SoS'!O45,'4 - SoS'!P45)/SUM('2 - G'!C45,'2 - G'!E45,'2 - G'!F45,'2 - G'!H45,'2 - G'!J45,'2 - G'!K45,'2 - G'!M45,'2 - G'!P44)</f>
        <v>0.98540612826327112</v>
      </c>
      <c r="BT45" s="40">
        <f>SUM('5 - AG'!C45,'5 - AG'!E45,'5 - AG'!F45,'5 - AG'!H45,'5 - AG'!J45,'5 - AG'!K45)/SUM('2 - G'!C45,'2 - G'!E45,'2 - G'!F45,'2 - G'!H45,'2 - G'!J45,'2 - G'!K45,'2 - G'!M45,'2 - G'!P44)</f>
        <v>0.9804058375486947</v>
      </c>
    </row>
    <row r="46" spans="1:72" ht="14.55" customHeight="1" x14ac:dyDescent="0.3">
      <c r="A46" t="s">
        <v>530</v>
      </c>
      <c r="B46" s="21">
        <v>28805</v>
      </c>
      <c r="C46" s="21">
        <v>5934</v>
      </c>
      <c r="D46" s="21">
        <v>659</v>
      </c>
      <c r="E46" s="21">
        <v>5290</v>
      </c>
      <c r="F46" s="21">
        <v>2</v>
      </c>
      <c r="G46" s="21">
        <v>11885</v>
      </c>
      <c r="H46" s="21">
        <v>2698</v>
      </c>
      <c r="I46" s="21">
        <v>606</v>
      </c>
      <c r="J46" s="21">
        <v>2707</v>
      </c>
      <c r="K46" s="21">
        <v>10</v>
      </c>
      <c r="L46" s="21">
        <v>6021</v>
      </c>
      <c r="M46" s="21">
        <v>17906</v>
      </c>
      <c r="N46" s="21"/>
      <c r="O46" s="24">
        <f>'2 - G'!R46</f>
        <v>18952</v>
      </c>
      <c r="P46" s="30">
        <f>'2 - G'!S46</f>
        <v>0.33637610806247364</v>
      </c>
      <c r="Q46" s="35">
        <f t="shared" si="15"/>
        <v>0.94480793583790634</v>
      </c>
      <c r="R46" s="30">
        <f>'4 - SoS'!R46/'3 - LG'!O46</f>
        <v>0.97979105107640352</v>
      </c>
      <c r="S46" s="30">
        <f>'5 - AG'!M46/'3 - LG'!O46</f>
        <v>0.9706627268889827</v>
      </c>
      <c r="T46" s="30">
        <f>'6 - Agr'!M46/'3 - LG'!O46</f>
        <v>0.96987125369354155</v>
      </c>
      <c r="U46" s="30">
        <f>'7 - Ins'!R46/'3 - LG'!O46</f>
        <v>0.97140143520472777</v>
      </c>
      <c r="V46" s="30">
        <f>'8 - Edu'!M46/'3 - LG'!O46</f>
        <v>0.97456732798649215</v>
      </c>
      <c r="W46" s="30">
        <f>'9 - Lab'!M46/'3 - LG'!O46</f>
        <v>0.97245673279864919</v>
      </c>
      <c r="X46" s="21"/>
      <c r="Y46" s="30">
        <f>(C46+H46)/('2 - G'!C46+'2 - G'!H46+'2 - G'!M46)</f>
        <v>0.94153577661431065</v>
      </c>
      <c r="Z46" s="30">
        <f>(D46+I46)/('2 - G'!D46+'2 - G'!I46+'2 - G'!N46)</f>
        <v>0.98367029548989116</v>
      </c>
      <c r="AA46" s="30">
        <f>(E46+J46)/('2 - G'!E46+'2 - G'!J46+'2 - G'!O46)</f>
        <v>0.94248674130819088</v>
      </c>
      <c r="AB46" s="30">
        <f>(F46+K46)/('2 - G'!F46+'2 - G'!K46+'2 - G'!P46)</f>
        <v>0.92307692307692313</v>
      </c>
      <c r="AD46" s="34">
        <f t="shared" si="9"/>
        <v>0.94153577661431065</v>
      </c>
      <c r="AE46" s="40">
        <f>SUM('4 - SoS'!C46,'4 - SoS'!H46,'4 - SoS'!M46)/SUM('2 - G'!C46,'2 - G'!H46,'2 - G'!M46)</f>
        <v>0.98003926701570676</v>
      </c>
      <c r="AF46" s="40">
        <f>SUM('5 - AG'!C46,'5 - AG'!H46)/SUM('2 - G'!C46,'2 - G'!H46,'2 - G'!M46)</f>
        <v>0.97109511343804533</v>
      </c>
      <c r="AG46" s="40">
        <f>SUM('6 - Agr'!C46,'6 - Agr'!H46)/SUM('2 - G'!C46,'2 - G'!H46,'2 - G'!M46)</f>
        <v>0.96815008726003493</v>
      </c>
      <c r="AH46" s="40">
        <f>SUM('7 - Ins'!C46,'7 - Ins'!H46,'7 - Ins'!M46)/SUM('2 - G'!C46,'2 - G'!H46,'2 - G'!M46)</f>
        <v>0.9703315881326352</v>
      </c>
      <c r="AI46" s="40">
        <f>SUM('8 - Edu'!C46,'8 - Edu'!H46)/SUM('2 - G'!C46,'2 - G'!H46,'2 - G'!M46)</f>
        <v>0.97251308900523559</v>
      </c>
      <c r="AJ46" s="40">
        <f>SUM('9 - Lab'!C46,'9 - Lab'!H46)/SUM('2 - G'!C46,'2 - G'!H46,'2 - G'!M46)</f>
        <v>0.97109511343804533</v>
      </c>
      <c r="AL46" s="34">
        <f t="shared" si="10"/>
        <v>0.98367029548989116</v>
      </c>
      <c r="AM46" s="40">
        <f>SUM('4 - SoS'!D46,'4 - SoS'!I46,'4 - SoS'!N46)/SUM('2 - G'!D46,'2 - G'!I46,'2 - G'!N46)</f>
        <v>0.97900466562985999</v>
      </c>
      <c r="AN46" s="40">
        <f>SUM('5 - AG'!D46,'5 - AG'!I46)/SUM('2 - G'!D46,'2 - G'!I46,'2 - G'!N46)</f>
        <v>0.97900466562985999</v>
      </c>
      <c r="AO46" s="40">
        <f>SUM('6 - Agr'!D46,'6 - Agr'!I46)/SUM('2 - G'!D46,'2 - G'!I46,'2 - G'!N46)</f>
        <v>0.97433903576982894</v>
      </c>
      <c r="AP46" s="40">
        <f>SUM('7 - Ins'!D46,'7 - Ins'!I46,'7 - Ins'!N46)/SUM('2 - G'!D46,'2 - G'!I46,'2 - G'!N46)</f>
        <v>0.97667185069984452</v>
      </c>
      <c r="AQ46" s="40">
        <f>SUM('8 - Edu'!D46,'8 - Edu'!I46)/SUM('2 - G'!D46,'2 - G'!I46,'2 - G'!N46)</f>
        <v>0.97278382581648526</v>
      </c>
      <c r="AR46" s="40">
        <f>SUM('9 - Lab'!D46,'9 - Lab'!I46)/SUM('2 - G'!D46,'2 - G'!I46,'2 - G'!N46)</f>
        <v>0.96967340590979778</v>
      </c>
      <c r="AT46" s="34">
        <f t="shared" si="2"/>
        <v>0.94248674130819088</v>
      </c>
      <c r="AU46" s="40">
        <f>SUM('4 - SoS'!E46,'4 - SoS'!J46,'4 - SoS'!O46)/SUM('2 - G'!E46,'2 - G'!J46,'2 - G'!O46)</f>
        <v>0.97972893341190337</v>
      </c>
      <c r="AV46" s="40">
        <f>SUM('5 - AG'!E46,'5 - AG'!J46)/SUM('2 - G'!E46,'2 - G'!J46,'2 - G'!O46)</f>
        <v>0.96888626988803772</v>
      </c>
      <c r="AW46" s="40">
        <f>SUM('6 - Agr'!E46,'6 - Agr'!J46)/SUM('2 - G'!E46,'2 - G'!J46,'2 - G'!O46)</f>
        <v>0.97100766057748966</v>
      </c>
      <c r="AX46" s="40">
        <f>SUM('7 - Ins'!E46,'7 - Ins'!J46,'7 - Ins'!O46)/SUM('2 - G'!E46,'2 - G'!J46,'2 - G'!O46)</f>
        <v>0.97171479080730705</v>
      </c>
      <c r="AY46" s="40">
        <f>SUM('8 - Edu'!E46,'8 - Edu'!J46)/SUM('2 - G'!E46,'2 - G'!J46,'2 - G'!O46)</f>
        <v>0.9770182675309369</v>
      </c>
      <c r="AZ46" s="40">
        <f>SUM('9 - Lab'!E46,'9 - Lab'!J46)/SUM('2 - G'!E46,'2 - G'!J46,'2 - G'!O46)</f>
        <v>0.97442545668827341</v>
      </c>
      <c r="BB46" s="40">
        <f t="shared" si="11"/>
        <v>0.33637610806247364</v>
      </c>
      <c r="BC46" s="40">
        <f>G46/'2 - G'!G46</f>
        <v>0.95201858378724769</v>
      </c>
      <c r="BD46" s="40">
        <f>L46/'2 - G'!L46</f>
        <v>0.94447058823529417</v>
      </c>
      <c r="BF46" s="30">
        <f t="shared" si="3"/>
        <v>0.31255792400370713</v>
      </c>
      <c r="BG46" s="30">
        <f t="shared" si="4"/>
        <v>0.4790513833992095</v>
      </c>
      <c r="BH46" s="30">
        <f t="shared" si="5"/>
        <v>0.33850193822683505</v>
      </c>
      <c r="BI46" s="30">
        <f t="shared" si="6"/>
        <v>0.83333333333333337</v>
      </c>
      <c r="BJ46" s="30">
        <f t="shared" si="7"/>
        <v>0.33625600357422092</v>
      </c>
      <c r="BL46" s="31">
        <f>SUM('2 - G'!C46,'2 - G'!E46,'2 - G'!H46,'2 - G'!J46,'2 - G'!M46,'2 - G'!O46)</f>
        <v>17653</v>
      </c>
      <c r="BM46" s="41">
        <f t="shared" si="14"/>
        <v>0.98367029548989116</v>
      </c>
      <c r="BN46" s="42">
        <f t="shared" si="12"/>
        <v>17364.731726283047</v>
      </c>
      <c r="BO46" s="42">
        <f t="shared" si="13"/>
        <v>735.73172628304746</v>
      </c>
      <c r="BQ46" s="40">
        <v>0.33709386281588449</v>
      </c>
      <c r="BR46" s="40">
        <f>SUM(C46,E46,F46,H46,J46,K46)/SUM('2 - G'!C46,'2 - G'!E46,'2 - G'!F46,'2 - G'!H46,'2 - G'!J46,'2 - G'!K46,'2 - G'!M46,'2 - G'!P45)</f>
        <v>0.94358131095486508</v>
      </c>
      <c r="BS46" s="40">
        <f>SUM('4 - SoS'!C46,'4 - SoS'!E46,'4 - SoS'!F46,'4 - SoS'!H46,'4 - SoS'!J46,'4 - SoS'!K46,'4 - SoS'!M46,'4 - SoS'!O46,'4 - SoS'!P46)/SUM('2 - G'!C46,'2 - G'!E46,'2 - G'!F46,'2 - G'!H46,'2 - G'!J46,'2 - G'!K46,'2 - G'!M46,'2 - G'!P45)</f>
        <v>0.98151508278521205</v>
      </c>
      <c r="BT46" s="40">
        <f>SUM('5 - AG'!C46,'5 - AG'!E46,'5 - AG'!F46,'5 - AG'!H46,'5 - AG'!J46,'5 - AG'!K46)/SUM('2 - G'!C46,'2 - G'!E46,'2 - G'!F46,'2 - G'!H46,'2 - G'!J46,'2 - G'!K46,'2 - G'!M46,'2 - G'!P45)</f>
        <v>0.97170560217736446</v>
      </c>
    </row>
    <row r="47" spans="1:72" ht="14.55" customHeight="1" x14ac:dyDescent="0.3">
      <c r="A47" t="s">
        <v>585</v>
      </c>
      <c r="B47" s="21">
        <v>27686</v>
      </c>
      <c r="C47" s="21">
        <v>4835</v>
      </c>
      <c r="D47" s="21">
        <v>380</v>
      </c>
      <c r="E47" s="21">
        <v>5046</v>
      </c>
      <c r="F47" s="21">
        <v>3</v>
      </c>
      <c r="G47" s="21">
        <v>10264</v>
      </c>
      <c r="H47" s="21">
        <v>2600</v>
      </c>
      <c r="I47" s="21">
        <v>606</v>
      </c>
      <c r="J47" s="21">
        <v>2839</v>
      </c>
      <c r="K47" s="21">
        <v>0</v>
      </c>
      <c r="L47" s="21">
        <v>6045</v>
      </c>
      <c r="M47" s="21">
        <v>16309</v>
      </c>
      <c r="N47" s="21"/>
      <c r="O47" s="24">
        <f>'2 - G'!R47</f>
        <v>17244</v>
      </c>
      <c r="P47" s="30">
        <f>'2 - G'!S47</f>
        <v>0.38285780561354676</v>
      </c>
      <c r="Q47" s="35">
        <f t="shared" si="15"/>
        <v>0.94577824170726055</v>
      </c>
      <c r="R47" s="30">
        <f>'4 - SoS'!R47/'3 - LG'!O47</f>
        <v>0.97918116446300163</v>
      </c>
      <c r="S47" s="30">
        <f>'5 - AG'!M47/'3 - LG'!O47</f>
        <v>0.97726745534678727</v>
      </c>
      <c r="T47" s="30">
        <f>'6 - Agr'!M47/'3 - LG'!O47</f>
        <v>0.97425191370911624</v>
      </c>
      <c r="U47" s="30">
        <f>'7 - Ins'!R47/'3 - LG'!O47</f>
        <v>0.97691950823474827</v>
      </c>
      <c r="V47" s="30">
        <f>'8 - Edu'!M47/'3 - LG'!O47</f>
        <v>0.98074692646717698</v>
      </c>
      <c r="W47" s="30">
        <f>'9 - Lab'!M47/'3 - LG'!O47</f>
        <v>0.97784736720018561</v>
      </c>
      <c r="X47" s="21"/>
      <c r="Y47" s="30">
        <f>(C47+H47)/('2 - G'!C47+'2 - G'!H47+'2 - G'!M47)</f>
        <v>0.94424688849377703</v>
      </c>
      <c r="Z47" s="30">
        <f>(D47+I47)/('2 - G'!D47+'2 - G'!I47+'2 - G'!N47)</f>
        <v>0.99495459132189712</v>
      </c>
      <c r="AA47" s="30">
        <f>(E47+J47)/('2 - G'!E47+'2 - G'!J47+'2 - G'!O47)</f>
        <v>0.94138013371537732</v>
      </c>
      <c r="AB47" s="30">
        <f>(F47+K47)/('2 - G'!F47+'2 - G'!K47+'2 - G'!P47)</f>
        <v>1</v>
      </c>
      <c r="AD47" s="34">
        <f t="shared" si="9"/>
        <v>0.94424688849377703</v>
      </c>
      <c r="AE47" s="40">
        <f>SUM('4 - SoS'!C47,'4 - SoS'!H47,'4 - SoS'!M47)/SUM('2 - G'!C47,'2 - G'!H47,'2 - G'!M47)</f>
        <v>0.97828295656591313</v>
      </c>
      <c r="AF47" s="40">
        <f>SUM('5 - AG'!C47,'5 - AG'!H47)/SUM('2 - G'!C47,'2 - G'!H47,'2 - G'!M47)</f>
        <v>0.97853695707391419</v>
      </c>
      <c r="AG47" s="40">
        <f>SUM('6 - Agr'!C47,'6 - Agr'!H47)/SUM('2 - G'!C47,'2 - G'!H47,'2 - G'!M47)</f>
        <v>0.97231394462788923</v>
      </c>
      <c r="AH47" s="40">
        <f>SUM('7 - Ins'!C47,'7 - Ins'!H47,'7 - Ins'!M47)/SUM('2 - G'!C47,'2 - G'!H47,'2 - G'!M47)</f>
        <v>0.9748539497078994</v>
      </c>
      <c r="AI47" s="40">
        <f>SUM('8 - Edu'!C47,'8 - Edu'!H47)/SUM('2 - G'!C47,'2 - G'!H47,'2 - G'!M47)</f>
        <v>0.97891795783591562</v>
      </c>
      <c r="AJ47" s="40">
        <f>SUM('9 - Lab'!C47,'9 - Lab'!H47)/SUM('2 - G'!C47,'2 - G'!H47,'2 - G'!M47)</f>
        <v>0.975488950977902</v>
      </c>
      <c r="AL47" s="34">
        <f t="shared" si="10"/>
        <v>0.99495459132189712</v>
      </c>
      <c r="AM47" s="40">
        <f>SUM('4 - SoS'!D47,'4 - SoS'!I47,'4 - SoS'!N47)/SUM('2 - G'!D47,'2 - G'!I47,'2 - G'!N47)</f>
        <v>0.99091826437941477</v>
      </c>
      <c r="AN47" s="40">
        <f>SUM('5 - AG'!D47,'5 - AG'!I47)/SUM('2 - G'!D47,'2 - G'!I47,'2 - G'!N47)</f>
        <v>0.98284561049445007</v>
      </c>
      <c r="AO47" s="40">
        <f>SUM('6 - Agr'!D47,'6 - Agr'!I47)/SUM('2 - G'!D47,'2 - G'!I47,'2 - G'!N47)</f>
        <v>0.9838546922300706</v>
      </c>
      <c r="AP47" s="40">
        <f>SUM('7 - Ins'!D47,'7 - Ins'!I47,'7 - Ins'!N47)/SUM('2 - G'!D47,'2 - G'!I47,'2 - G'!N47)</f>
        <v>0.9889001009081736</v>
      </c>
      <c r="AQ47" s="40">
        <f>SUM('8 - Edu'!D47,'8 - Edu'!I47)/SUM('2 - G'!D47,'2 - G'!I47,'2 - G'!N47)</f>
        <v>0.98183652875882943</v>
      </c>
      <c r="AR47" s="40">
        <f>SUM('9 - Lab'!D47,'9 - Lab'!I47)/SUM('2 - G'!D47,'2 - G'!I47,'2 - G'!N47)</f>
        <v>0.9838546922300706</v>
      </c>
      <c r="AT47" s="34">
        <f t="shared" si="2"/>
        <v>0.94138013371537732</v>
      </c>
      <c r="AU47" s="40">
        <f>SUM('4 - SoS'!E47,'4 - SoS'!J47,'4 - SoS'!O47)/SUM('2 - G'!E47,'2 - G'!J47,'2 - G'!O47)</f>
        <v>0.97862941738299902</v>
      </c>
      <c r="AV47" s="40">
        <f>SUM('5 - AG'!E47,'5 - AG'!J47)/SUM('2 - G'!E47,'2 - G'!J47,'2 - G'!O47)</f>
        <v>0.97540592168099327</v>
      </c>
      <c r="AW47" s="40">
        <f>SUM('6 - Agr'!E47,'6 - Agr'!J47)/SUM('2 - G'!E47,'2 - G'!J47,'2 - G'!O47)</f>
        <v>0.97492836676217765</v>
      </c>
      <c r="AX47" s="40">
        <f>SUM('7 - Ins'!E47,'7 - Ins'!J47,'7 - Ins'!O47)/SUM('2 - G'!E47,'2 - G'!J47,'2 - G'!O47)</f>
        <v>0.97743553008595985</v>
      </c>
      <c r="AY47" s="40">
        <f>SUM('8 - Edu'!E47,'8 - Edu'!J47)/SUM('2 - G'!E47,'2 - G'!J47,'2 - G'!O47)</f>
        <v>0.9823304680038204</v>
      </c>
      <c r="AZ47" s="40">
        <f>SUM('9 - Lab'!E47,'9 - Lab'!J47)/SUM('2 - G'!E47,'2 - G'!J47,'2 - G'!O47)</f>
        <v>0.97934574976122257</v>
      </c>
      <c r="BB47" s="40">
        <f t="shared" si="11"/>
        <v>0.38285780561354676</v>
      </c>
      <c r="BC47" s="40">
        <f>G47/'2 - G'!G47</f>
        <v>0.97224590319219473</v>
      </c>
      <c r="BD47" s="40">
        <f>L47/'2 - G'!L47</f>
        <v>0.91563162677976373</v>
      </c>
      <c r="BF47" s="30">
        <f t="shared" si="3"/>
        <v>0.34969737726967048</v>
      </c>
      <c r="BG47" s="30">
        <f t="shared" si="4"/>
        <v>0.61460446247464506</v>
      </c>
      <c r="BH47" s="30">
        <f t="shared" si="5"/>
        <v>0.36005072923272036</v>
      </c>
      <c r="BI47" s="30">
        <f t="shared" si="6"/>
        <v>0</v>
      </c>
      <c r="BJ47" s="30">
        <f t="shared" si="7"/>
        <v>0.37065423999018948</v>
      </c>
      <c r="BL47" s="31">
        <f>SUM('2 - G'!C47,'2 - G'!E47,'2 - G'!H47,'2 - G'!J47,'2 - G'!M47,'2 - G'!O47)</f>
        <v>16250</v>
      </c>
      <c r="BM47" s="41">
        <f t="shared" si="14"/>
        <v>0.99495459132189712</v>
      </c>
      <c r="BN47" s="42">
        <f t="shared" si="12"/>
        <v>16168.012108980829</v>
      </c>
      <c r="BO47" s="42">
        <f t="shared" si="13"/>
        <v>848.012108980829</v>
      </c>
      <c r="BQ47" s="40">
        <v>0.31607245958429564</v>
      </c>
      <c r="BR47" s="40">
        <f>SUM(C47,E47,F47,H47,J47,K47)/SUM('2 - G'!C47,'2 - G'!E47,'2 - G'!F47,'2 - G'!H47,'2 - G'!J47,'2 - G'!K47,'2 - G'!M47,'2 - G'!P46)</f>
        <v>0.94446499013806706</v>
      </c>
      <c r="BS47" s="40">
        <f>SUM('4 - SoS'!C47,'4 - SoS'!E47,'4 - SoS'!F47,'4 - SoS'!H47,'4 - SoS'!J47,'4 - SoS'!K47,'4 - SoS'!M47,'4 - SoS'!O47,'4 - SoS'!P47)/SUM('2 - G'!C47,'2 - G'!E47,'2 - G'!F47,'2 - G'!H47,'2 - G'!J47,'2 - G'!K47,'2 - G'!M47,'2 - G'!P46)</f>
        <v>0.98021449704142016</v>
      </c>
      <c r="BT47" s="40">
        <f>SUM('5 - AG'!C47,'5 - AG'!E47,'5 - AG'!F47,'5 - AG'!H47,'5 - AG'!J47,'5 - AG'!K47)/SUM('2 - G'!C47,'2 - G'!E47,'2 - G'!F47,'2 - G'!H47,'2 - G'!J47,'2 - G'!K47,'2 - G'!M47,'2 - G'!P46)</f>
        <v>0.97867357001972388</v>
      </c>
    </row>
    <row r="48" spans="1:72" ht="14.55" customHeight="1" x14ac:dyDescent="0.3">
      <c r="A48" t="s">
        <v>554</v>
      </c>
      <c r="B48" s="21">
        <v>27538</v>
      </c>
      <c r="C48" s="21">
        <v>5801</v>
      </c>
      <c r="D48" s="21">
        <v>519</v>
      </c>
      <c r="E48" s="21">
        <v>8060</v>
      </c>
      <c r="F48" s="21">
        <v>4</v>
      </c>
      <c r="G48" s="21">
        <v>14384</v>
      </c>
      <c r="H48" s="21">
        <v>2072</v>
      </c>
      <c r="I48" s="21">
        <v>406</v>
      </c>
      <c r="J48" s="21">
        <v>3368</v>
      </c>
      <c r="K48" s="21">
        <v>7</v>
      </c>
      <c r="L48" s="21">
        <v>5853</v>
      </c>
      <c r="M48" s="21">
        <v>20237</v>
      </c>
      <c r="N48" s="21"/>
      <c r="O48" s="24">
        <f>'2 - G'!R48</f>
        <v>20744</v>
      </c>
      <c r="P48" s="30">
        <f>'2 - G'!S48</f>
        <v>0.28996336290011571</v>
      </c>
      <c r="Q48" s="35">
        <f t="shared" si="15"/>
        <v>0.9755591978403394</v>
      </c>
      <c r="R48" s="30">
        <f>'4 - SoS'!R48/'3 - LG'!O48</f>
        <v>0.98823756266872353</v>
      </c>
      <c r="S48" s="30">
        <f>'5 - AG'!M48/'3 - LG'!O48</f>
        <v>0.98293482452757419</v>
      </c>
      <c r="T48" s="30">
        <f>'6 - Agr'!M48/'3 - LG'!O48</f>
        <v>0.98086193598148863</v>
      </c>
      <c r="U48" s="30">
        <f>'7 - Ins'!R48/'3 - LG'!O48</f>
        <v>0.9801870420362514</v>
      </c>
      <c r="V48" s="30">
        <f>'8 - Edu'!M48/'3 - LG'!O48</f>
        <v>0.9801870420362514</v>
      </c>
      <c r="W48" s="30">
        <f>'9 - Lab'!M48/'3 - LG'!O48</f>
        <v>0.97560740455071349</v>
      </c>
      <c r="X48" s="21"/>
      <c r="Y48" s="30">
        <f>(C48+H48)/('2 - G'!C48+'2 - G'!H48+'2 - G'!M48)</f>
        <v>0.9702982499383781</v>
      </c>
      <c r="Z48" s="30">
        <f>(D48+I48)/('2 - G'!D48+'2 - G'!I48+'2 - G'!N48)</f>
        <v>0.99355531686358756</v>
      </c>
      <c r="AA48" s="30">
        <f>(E48+J48)/('2 - G'!E48+'2 - G'!J48+'2 - G'!O48)</f>
        <v>0.97775496235455173</v>
      </c>
      <c r="AB48" s="30">
        <f>(F48+K48)/('2 - G'!F48+'2 - G'!K48+'2 - G'!P48)</f>
        <v>1</v>
      </c>
      <c r="AD48" s="34">
        <f t="shared" si="9"/>
        <v>0.9702982499383781</v>
      </c>
      <c r="AE48" s="40">
        <f>SUM('4 - SoS'!C48,'4 - SoS'!H48,'4 - SoS'!M48)/SUM('2 - G'!C48,'2 - G'!H48,'2 - G'!M48)</f>
        <v>0.9860734532906088</v>
      </c>
      <c r="AF48" s="40">
        <f>SUM('5 - AG'!C48,'5 - AG'!H48)/SUM('2 - G'!C48,'2 - G'!H48,'2 - G'!M48)</f>
        <v>0.98003450825733296</v>
      </c>
      <c r="AG48" s="40">
        <f>SUM('6 - Agr'!C48,'6 - Agr'!H48)/SUM('2 - G'!C48,'2 - G'!H48,'2 - G'!M48)</f>
        <v>0.97670692630022182</v>
      </c>
      <c r="AH48" s="40">
        <f>SUM('7 - Ins'!C48,'7 - Ins'!H48,'7 - Ins'!M48)/SUM('2 - G'!C48,'2 - G'!H48,'2 - G'!M48)</f>
        <v>0.97547448853832885</v>
      </c>
      <c r="AI48" s="40">
        <f>SUM('8 - Edu'!C48,'8 - Edu'!H48)/SUM('2 - G'!C48,'2 - G'!H48,'2 - G'!M48)</f>
        <v>0.97609070741927528</v>
      </c>
      <c r="AJ48" s="40">
        <f>SUM('9 - Lab'!C48,'9 - Lab'!H48)/SUM('2 - G'!C48,'2 - G'!H48,'2 - G'!M48)</f>
        <v>0.97042149371456743</v>
      </c>
      <c r="AL48" s="34">
        <f t="shared" si="10"/>
        <v>0.99355531686358756</v>
      </c>
      <c r="AM48" s="40">
        <f>SUM('4 - SoS'!D48,'4 - SoS'!I48,'4 - SoS'!N48)/SUM('2 - G'!D48,'2 - G'!I48,'2 - G'!N48)</f>
        <v>0.98388829215896889</v>
      </c>
      <c r="AN48" s="40">
        <f>SUM('5 - AG'!D48,'5 - AG'!I48)/SUM('2 - G'!D48,'2 - G'!I48,'2 - G'!N48)</f>
        <v>0.98711063372717511</v>
      </c>
      <c r="AO48" s="40">
        <f>SUM('6 - Agr'!D48,'6 - Agr'!I48)/SUM('2 - G'!D48,'2 - G'!I48,'2 - G'!N48)</f>
        <v>0.97959183673469385</v>
      </c>
      <c r="AP48" s="40">
        <f>SUM('7 - Ins'!D48,'7 - Ins'!I48,'7 - Ins'!N48)/SUM('2 - G'!D48,'2 - G'!I48,'2 - G'!N48)</f>
        <v>0.98388829215896889</v>
      </c>
      <c r="AQ48" s="40">
        <f>SUM('8 - Edu'!D48,'8 - Edu'!I48)/SUM('2 - G'!D48,'2 - G'!I48,'2 - G'!N48)</f>
        <v>0.97959183673469385</v>
      </c>
      <c r="AR48" s="40">
        <f>SUM('9 - Lab'!D48,'9 - Lab'!I48)/SUM('2 - G'!D48,'2 - G'!I48,'2 - G'!N48)</f>
        <v>0.97529538131041893</v>
      </c>
      <c r="AT48" s="34">
        <f t="shared" si="2"/>
        <v>0.97775496235455173</v>
      </c>
      <c r="AU48" s="40">
        <f>SUM('4 - SoS'!E48,'4 - SoS'!J48,'4 - SoS'!O48)/SUM('2 - G'!E48,'2 - G'!J48,'2 - G'!O48)</f>
        <v>0.99007529089664614</v>
      </c>
      <c r="AV48" s="40">
        <f>SUM('5 - AG'!E48,'5 - AG'!J48)/SUM('2 - G'!E48,'2 - G'!J48,'2 - G'!O48)</f>
        <v>0.9845995893223819</v>
      </c>
      <c r="AW48" s="40">
        <f>SUM('6 - Agr'!E48,'6 - Agr'!J48)/SUM('2 - G'!E48,'2 - G'!J48,'2 - G'!O48)</f>
        <v>0.98382956878850103</v>
      </c>
      <c r="AX48" s="40">
        <f>SUM('7 - Ins'!E48,'7 - Ins'!J48,'7 - Ins'!O48)/SUM('2 - G'!E48,'2 - G'!J48,'2 - G'!O48)</f>
        <v>0.98314510609171801</v>
      </c>
      <c r="AY48" s="40">
        <f>SUM('8 - Edu'!E48,'8 - Edu'!J48)/SUM('2 - G'!E48,'2 - G'!J48,'2 - G'!O48)</f>
        <v>0.98305954825462016</v>
      </c>
      <c r="AZ48" s="40">
        <f>SUM('9 - Lab'!E48,'9 - Lab'!J48)/SUM('2 - G'!E48,'2 - G'!J48,'2 - G'!O48)</f>
        <v>0.97920944558521561</v>
      </c>
      <c r="BB48" s="40">
        <f t="shared" si="11"/>
        <v>0.28996336290011571</v>
      </c>
      <c r="BC48" s="40">
        <f>G48/'2 - G'!G48</f>
        <v>0.99337016574585635</v>
      </c>
      <c r="BD48" s="40">
        <f>L48/'2 - G'!L48</f>
        <v>0.97306733167082293</v>
      </c>
      <c r="BF48" s="30">
        <f t="shared" si="3"/>
        <v>0.26317794995554428</v>
      </c>
      <c r="BG48" s="30">
        <f t="shared" si="4"/>
        <v>0.43891891891891893</v>
      </c>
      <c r="BH48" s="30">
        <f t="shared" si="5"/>
        <v>0.29471473573678686</v>
      </c>
      <c r="BI48" s="30">
        <f t="shared" si="6"/>
        <v>0.63636363636363635</v>
      </c>
      <c r="BJ48" s="30">
        <f t="shared" si="7"/>
        <v>0.28922271087611801</v>
      </c>
      <c r="BL48" s="31">
        <f>SUM('2 - G'!C48,'2 - G'!E48,'2 - G'!H48,'2 - G'!J48,'2 - G'!M48,'2 - G'!O48)</f>
        <v>19802</v>
      </c>
      <c r="BM48" s="41">
        <f t="shared" si="14"/>
        <v>0.99355531686358756</v>
      </c>
      <c r="BN48" s="42">
        <f t="shared" si="12"/>
        <v>19674.382384532761</v>
      </c>
      <c r="BO48" s="42">
        <f t="shared" si="13"/>
        <v>373.38238453276063</v>
      </c>
      <c r="BQ48" s="40">
        <v>3.8532776466315595E-2</v>
      </c>
      <c r="BR48" s="40">
        <f>SUM(C48,E48,F48,H48,J48,K48)/SUM('2 - G'!C48,'2 - G'!E48,'2 - G'!F48,'2 - G'!H48,'2 - G'!J48,'2 - G'!K48,'2 - G'!M48,'2 - G'!P47)</f>
        <v>0.97846683893195519</v>
      </c>
      <c r="BS48" s="40">
        <f>SUM('4 - SoS'!C48,'4 - SoS'!E48,'4 - SoS'!F48,'4 - SoS'!H48,'4 - SoS'!J48,'4 - SoS'!K48,'4 - SoS'!M48,'4 - SoS'!O48,'4 - SoS'!P48)/SUM('2 - G'!C48,'2 - G'!E48,'2 - G'!F48,'2 - G'!H48,'2 - G'!J48,'2 - G'!K48,'2 - G'!M48,'2 - G'!P47)</f>
        <v>0.99224806201550386</v>
      </c>
      <c r="BT48" s="40">
        <f>SUM('5 - AG'!C48,'5 - AG'!E48,'5 - AG'!F48,'5 - AG'!H48,'5 - AG'!J48,'5 - AG'!K48)/SUM('2 - G'!C48,'2 - G'!E48,'2 - G'!F48,'2 - G'!H48,'2 - G'!J48,'2 - G'!K48,'2 - G'!M48,'2 - G'!P47)</f>
        <v>0.98652277448447079</v>
      </c>
    </row>
    <row r="49" spans="1:72" ht="14.55" customHeight="1" x14ac:dyDescent="0.3">
      <c r="A49" t="s">
        <v>439</v>
      </c>
      <c r="B49" s="21">
        <v>25712</v>
      </c>
      <c r="C49" s="21">
        <v>4114</v>
      </c>
      <c r="D49" s="21">
        <v>234</v>
      </c>
      <c r="E49" s="21">
        <v>5887</v>
      </c>
      <c r="F49" s="21">
        <v>13</v>
      </c>
      <c r="G49" s="21">
        <v>10248</v>
      </c>
      <c r="H49" s="21">
        <v>1662</v>
      </c>
      <c r="I49" s="21">
        <v>345</v>
      </c>
      <c r="J49" s="21">
        <v>2185</v>
      </c>
      <c r="K49" s="21">
        <v>2</v>
      </c>
      <c r="L49" s="21">
        <v>4194</v>
      </c>
      <c r="M49" s="21">
        <v>14442</v>
      </c>
      <c r="N49" s="21"/>
      <c r="O49" s="24">
        <f>'2 - G'!R49</f>
        <v>14985</v>
      </c>
      <c r="P49" s="30">
        <f>'2 - G'!S49</f>
        <v>0.28782115448782114</v>
      </c>
      <c r="Q49" s="35">
        <f t="shared" si="15"/>
        <v>0.96376376376376371</v>
      </c>
      <c r="R49" s="30">
        <f>'4 - SoS'!R49/'3 - LG'!O49</f>
        <v>0.98952285618952285</v>
      </c>
      <c r="S49" s="30">
        <f>'5 - AG'!M49/'3 - LG'!O49</f>
        <v>0.98258258258258258</v>
      </c>
      <c r="T49" s="30">
        <f>'6 - Agr'!M49/'3 - LG'!O49</f>
        <v>0.97704371037704374</v>
      </c>
      <c r="U49" s="30">
        <f>'7 - Ins'!R49/'3 - LG'!O49</f>
        <v>0.98311644978311641</v>
      </c>
      <c r="V49" s="30">
        <f>'8 - Edu'!M49/'3 - LG'!O49</f>
        <v>0.98365031698365035</v>
      </c>
      <c r="W49" s="30">
        <f>'9 - Lab'!M49/'3 - LG'!O49</f>
        <v>0.98098098098098097</v>
      </c>
      <c r="X49" s="21"/>
      <c r="Y49" s="30">
        <f>(C49+H49)/('2 - G'!C49+'2 - G'!H49+'2 - G'!M49)</f>
        <v>0.95534237512404896</v>
      </c>
      <c r="Z49" s="30">
        <f>(D49+I49)/('2 - G'!D49+'2 - G'!I49+'2 - G'!N49)</f>
        <v>0.99484536082474229</v>
      </c>
      <c r="AA49" s="30">
        <f>(E49+J49)/('2 - G'!E49+'2 - G'!J49+'2 - G'!O49)</f>
        <v>0.96763366099256776</v>
      </c>
      <c r="AB49" s="30">
        <f>(F49+K49)/('2 - G'!F49+'2 - G'!K49+'2 - G'!P49)</f>
        <v>1</v>
      </c>
      <c r="AD49" s="34">
        <f t="shared" si="9"/>
        <v>0.95534237512404896</v>
      </c>
      <c r="AE49" s="40">
        <f>SUM('4 - SoS'!C49,'4 - SoS'!H49,'4 - SoS'!M49)/SUM('2 - G'!C49,'2 - G'!H49,'2 - G'!M49)</f>
        <v>0.98643731392656298</v>
      </c>
      <c r="AF49" s="40">
        <f>SUM('5 - AG'!C49,'5 - AG'!H49)/SUM('2 - G'!C49,'2 - G'!H49,'2 - G'!M49)</f>
        <v>0.97998676811114782</v>
      </c>
      <c r="AG49" s="40">
        <f>SUM('6 - Agr'!C49,'6 - Agr'!H49)/SUM('2 - G'!C49,'2 - G'!H49,'2 - G'!M49)</f>
        <v>0.9748594111809461</v>
      </c>
      <c r="AH49" s="40">
        <f>SUM('7 - Ins'!C49,'7 - Ins'!H49,'7 - Ins'!M49)/SUM('2 - G'!C49,'2 - G'!H49,'2 - G'!M49)</f>
        <v>0.98180615282831629</v>
      </c>
      <c r="AI49" s="40">
        <f>SUM('8 - Edu'!C49,'8 - Edu'!H49)/SUM('2 - G'!C49,'2 - G'!H49,'2 - G'!M49)</f>
        <v>0.98114455838570958</v>
      </c>
      <c r="AJ49" s="40">
        <f>SUM('9 - Lab'!C49,'9 - Lab'!H49)/SUM('2 - G'!C49,'2 - G'!H49,'2 - G'!M49)</f>
        <v>0.97882897783658618</v>
      </c>
      <c r="AL49" s="34">
        <f t="shared" si="10"/>
        <v>0.99484536082474229</v>
      </c>
      <c r="AM49" s="40">
        <f>SUM('4 - SoS'!D49,'4 - SoS'!I49,'4 - SoS'!N49)/SUM('2 - G'!D49,'2 - G'!I49,'2 - G'!N49)</f>
        <v>0.99312714776632305</v>
      </c>
      <c r="AN49" s="40">
        <f>SUM('5 - AG'!D49,'5 - AG'!I49)/SUM('2 - G'!D49,'2 - G'!I49,'2 - G'!N49)</f>
        <v>0.98281786941580751</v>
      </c>
      <c r="AO49" s="40">
        <f>SUM('6 - Agr'!D49,'6 - Agr'!I49)/SUM('2 - G'!D49,'2 - G'!I49,'2 - G'!N49)</f>
        <v>0.98109965635738827</v>
      </c>
      <c r="AP49" s="40">
        <f>SUM('7 - Ins'!D49,'7 - Ins'!I49,'7 - Ins'!N49)/SUM('2 - G'!D49,'2 - G'!I49,'2 - G'!N49)</f>
        <v>0.98797250859106533</v>
      </c>
      <c r="AQ49" s="40">
        <f>SUM('8 - Edu'!D49,'8 - Edu'!I49)/SUM('2 - G'!D49,'2 - G'!I49,'2 - G'!N49)</f>
        <v>0.98797250859106533</v>
      </c>
      <c r="AR49" s="40">
        <f>SUM('9 - Lab'!D49,'9 - Lab'!I49)/SUM('2 - G'!D49,'2 - G'!I49,'2 - G'!N49)</f>
        <v>0.97938144329896903</v>
      </c>
      <c r="AT49" s="34">
        <f t="shared" si="2"/>
        <v>0.96763366099256776</v>
      </c>
      <c r="AU49" s="40">
        <f>SUM('4 - SoS'!E49,'4 - SoS'!J49,'4 - SoS'!O49)/SUM('2 - G'!E49,'2 - G'!J49,'2 - G'!O49)</f>
        <v>0.99148885159434186</v>
      </c>
      <c r="AV49" s="40">
        <f>SUM('5 - AG'!E49,'5 - AG'!J49)/SUM('2 - G'!E49,'2 - G'!J49,'2 - G'!O49)</f>
        <v>0.98441620714456968</v>
      </c>
      <c r="AW49" s="40">
        <f>SUM('6 - Agr'!E49,'6 - Agr'!J49)/SUM('2 - G'!E49,'2 - G'!J49,'2 - G'!O49)</f>
        <v>0.97830256533205462</v>
      </c>
      <c r="AX49" s="40">
        <f>SUM('7 - Ins'!E49,'7 - Ins'!J49,'7 - Ins'!O49)/SUM('2 - G'!E49,'2 - G'!J49,'2 - G'!O49)</f>
        <v>0.9836969551666267</v>
      </c>
      <c r="AY49" s="40">
        <f>SUM('8 - Edu'!E49,'8 - Edu'!J49)/SUM('2 - G'!E49,'2 - G'!J49,'2 - G'!O49)</f>
        <v>0.98513545912251255</v>
      </c>
      <c r="AZ49" s="40">
        <f>SUM('9 - Lab'!E49,'9 - Lab'!J49)/SUM('2 - G'!E49,'2 - G'!J49,'2 - G'!O49)</f>
        <v>0.98261807719971228</v>
      </c>
      <c r="BB49" s="40">
        <f t="shared" si="11"/>
        <v>0.28782115448782114</v>
      </c>
      <c r="BC49" s="40">
        <f>G49/'2 - G'!G49</f>
        <v>0.9753497668221186</v>
      </c>
      <c r="BD49" s="40">
        <f>L49/'2 - G'!L49</f>
        <v>0.97240899605842801</v>
      </c>
      <c r="BF49" s="30">
        <f t="shared" si="3"/>
        <v>0.28774238227146814</v>
      </c>
      <c r="BG49" s="30">
        <f t="shared" si="4"/>
        <v>0.59585492227979275</v>
      </c>
      <c r="BH49" s="30">
        <f t="shared" si="5"/>
        <v>0.27068880079286423</v>
      </c>
      <c r="BI49" s="30">
        <f t="shared" si="6"/>
        <v>0.13333333333333333</v>
      </c>
      <c r="BJ49" s="30">
        <f t="shared" si="7"/>
        <v>0.29040299127544661</v>
      </c>
      <c r="BL49" s="31">
        <f>SUM('2 - G'!C49,'2 - G'!E49,'2 - G'!H49,'2 - G'!J49,'2 - G'!M49,'2 - G'!O49)</f>
        <v>14388</v>
      </c>
      <c r="BM49" s="41">
        <f t="shared" si="14"/>
        <v>0.99484536082474229</v>
      </c>
      <c r="BN49" s="42">
        <f t="shared" si="12"/>
        <v>14313.835051546392</v>
      </c>
      <c r="BO49" s="42">
        <f t="shared" si="13"/>
        <v>465.8350515463917</v>
      </c>
      <c r="BQ49" s="40">
        <v>0.12865451422772162</v>
      </c>
      <c r="BR49" s="40">
        <f>SUM(C49,E49,F49,H49,J49,K49)/SUM('2 - G'!C49,'2 - G'!E49,'2 - G'!F49,'2 - G'!H49,'2 - G'!J49,'2 - G'!K49,'2 - G'!M49,'2 - G'!P48)</f>
        <v>0.96687125122053286</v>
      </c>
      <c r="BS49" s="40">
        <f>SUM('4 - SoS'!C49,'4 - SoS'!E49,'4 - SoS'!F49,'4 - SoS'!H49,'4 - SoS'!J49,'4 - SoS'!K49,'4 - SoS'!M49,'4 - SoS'!O49,'4 - SoS'!P49)/SUM('2 - G'!C49,'2 - G'!E49,'2 - G'!F49,'2 - G'!H49,'2 - G'!J49,'2 - G'!K49,'2 - G'!M49,'2 - G'!P48)</f>
        <v>0.99386246338401452</v>
      </c>
      <c r="BT49" s="40">
        <f>SUM('5 - AG'!C49,'5 - AG'!E49,'5 - AG'!F49,'5 - AG'!H49,'5 - AG'!J49,'5 - AG'!K49)/SUM('2 - G'!C49,'2 - G'!E49,'2 - G'!F49,'2 - G'!H49,'2 - G'!J49,'2 - G'!K49,'2 - G'!M49,'2 - G'!P48)</f>
        <v>0.98702747942530344</v>
      </c>
    </row>
    <row r="50" spans="1:72" ht="14.55" customHeight="1" x14ac:dyDescent="0.3">
      <c r="A50" t="s">
        <v>505</v>
      </c>
      <c r="B50" s="21">
        <v>24707</v>
      </c>
      <c r="C50" s="21">
        <v>3639</v>
      </c>
      <c r="D50" s="21">
        <v>650</v>
      </c>
      <c r="E50" s="21">
        <v>8269</v>
      </c>
      <c r="F50" s="21">
        <v>5</v>
      </c>
      <c r="G50" s="21">
        <v>12563</v>
      </c>
      <c r="H50" s="21">
        <v>791</v>
      </c>
      <c r="I50" s="21">
        <v>194</v>
      </c>
      <c r="J50" s="21">
        <v>1424</v>
      </c>
      <c r="K50" s="21">
        <v>0</v>
      </c>
      <c r="L50" s="21">
        <v>2409</v>
      </c>
      <c r="M50" s="21">
        <v>14972</v>
      </c>
      <c r="N50" s="21"/>
      <c r="O50" s="24">
        <f>'2 - G'!R50</f>
        <v>15500</v>
      </c>
      <c r="P50" s="30">
        <f>'2 - G'!S50</f>
        <v>0.15593548387096773</v>
      </c>
      <c r="Q50" s="35">
        <f t="shared" si="15"/>
        <v>0.96593548387096773</v>
      </c>
      <c r="R50" s="30">
        <f>'4 - SoS'!R50/'3 - LG'!O50</f>
        <v>0.9824516129032258</v>
      </c>
      <c r="S50" s="30">
        <f>'5 - AG'!M50/'3 - LG'!O50</f>
        <v>0.97961290322580641</v>
      </c>
      <c r="T50" s="30">
        <f>'6 - Agr'!M50/'3 - LG'!O50</f>
        <v>0.97812903225806447</v>
      </c>
      <c r="U50" s="30">
        <f>'7 - Ins'!R50/'3 - LG'!O50</f>
        <v>0.97993548387096774</v>
      </c>
      <c r="V50" s="30">
        <f>'8 - Edu'!M50/'3 - LG'!O50</f>
        <v>0.98012903225806447</v>
      </c>
      <c r="W50" s="30">
        <f>'9 - Lab'!M50/'3 - LG'!O50</f>
        <v>0.97619354838709682</v>
      </c>
      <c r="X50" s="21"/>
      <c r="Y50" s="30">
        <f>(C50+H50)/('2 - G'!C50+'2 - G'!H50+'2 - G'!M50)</f>
        <v>0.95908205239229272</v>
      </c>
      <c r="Z50" s="30">
        <f>(D50+I50)/('2 - G'!D50+'2 - G'!I50+'2 - G'!N50)</f>
        <v>0.98944900351699883</v>
      </c>
      <c r="AA50" s="30">
        <f>(E50+J50)/('2 - G'!E50+'2 - G'!J50+'2 - G'!O50)</f>
        <v>0.96707572583058965</v>
      </c>
      <c r="AB50" s="30">
        <f>(F50+K50)/('2 - G'!F50+'2 - G'!K50+'2 - G'!P50)</f>
        <v>1</v>
      </c>
      <c r="AD50" s="34">
        <f t="shared" si="9"/>
        <v>0.95908205239229272</v>
      </c>
      <c r="AE50" s="40">
        <f>SUM('4 - SoS'!C50,'4 - SoS'!H50,'4 - SoS'!M50)/SUM('2 - G'!C50,'2 - G'!H50,'2 - G'!M50)</f>
        <v>0.97899978350292272</v>
      </c>
      <c r="AF50" s="40">
        <f>SUM('5 - AG'!C50,'5 - AG'!H50)/SUM('2 - G'!C50,'2 - G'!H50,'2 - G'!M50)</f>
        <v>0.97466984195713358</v>
      </c>
      <c r="AG50" s="40">
        <f>SUM('6 - Agr'!C50,'6 - Agr'!H50)/SUM('2 - G'!C50,'2 - G'!H50,'2 - G'!M50)</f>
        <v>0.97207187702966014</v>
      </c>
      <c r="AH50" s="40">
        <f>SUM('7 - Ins'!C50,'7 - Ins'!H50,'7 - Ins'!M50)/SUM('2 - G'!C50,'2 - G'!H50,'2 - G'!M50)</f>
        <v>0.9759688244208703</v>
      </c>
      <c r="AI50" s="40">
        <f>SUM('8 - Edu'!C50,'8 - Edu'!H50)/SUM('2 - G'!C50,'2 - G'!H50,'2 - G'!M50)</f>
        <v>0.97488633903442301</v>
      </c>
      <c r="AJ50" s="40">
        <f>SUM('9 - Lab'!C50,'9 - Lab'!H50)/SUM('2 - G'!C50,'2 - G'!H50,'2 - G'!M50)</f>
        <v>0.97142238579779172</v>
      </c>
      <c r="AL50" s="34">
        <f t="shared" si="10"/>
        <v>0.98944900351699883</v>
      </c>
      <c r="AM50" s="40">
        <f>SUM('4 - SoS'!D50,'4 - SoS'!I50,'4 - SoS'!N50)/SUM('2 - G'!D50,'2 - G'!I50,'2 - G'!N50)</f>
        <v>0.98475967174677603</v>
      </c>
      <c r="AN50" s="40">
        <f>SUM('5 - AG'!D50,'5 - AG'!I50)/SUM('2 - G'!D50,'2 - G'!I50,'2 - G'!N50)</f>
        <v>0.98475967174677603</v>
      </c>
      <c r="AO50" s="40">
        <f>SUM('6 - Agr'!D50,'6 - Agr'!I50)/SUM('2 - G'!D50,'2 - G'!I50,'2 - G'!N50)</f>
        <v>0.98124267291910905</v>
      </c>
      <c r="AP50" s="40">
        <f>SUM('7 - Ins'!D50,'7 - Ins'!I50,'7 - Ins'!N50)/SUM('2 - G'!D50,'2 - G'!I50,'2 - G'!N50)</f>
        <v>0.98710433763188743</v>
      </c>
      <c r="AQ50" s="40">
        <f>SUM('8 - Edu'!D50,'8 - Edu'!I50)/SUM('2 - G'!D50,'2 - G'!I50,'2 - G'!N50)</f>
        <v>0.98124267291910905</v>
      </c>
      <c r="AR50" s="40">
        <f>SUM('9 - Lab'!D50,'9 - Lab'!I50)/SUM('2 - G'!D50,'2 - G'!I50,'2 - G'!N50)</f>
        <v>0.98124267291910905</v>
      </c>
      <c r="AT50" s="34">
        <f t="shared" si="2"/>
        <v>0.96707572583058965</v>
      </c>
      <c r="AU50" s="40">
        <f>SUM('4 - SoS'!E50,'4 - SoS'!J50,'4 - SoS'!O50)/SUM('2 - G'!E50,'2 - G'!J50,'2 - G'!O50)</f>
        <v>0.98383717449865304</v>
      </c>
      <c r="AV50" s="40">
        <f>SUM('5 - AG'!E50,'5 - AG'!J50)/SUM('2 - G'!E50,'2 - G'!J50,'2 - G'!O50)</f>
        <v>0.98144268183178685</v>
      </c>
      <c r="AW50" s="40">
        <f>SUM('6 - Agr'!E50,'6 - Agr'!J50)/SUM('2 - G'!E50,'2 - G'!J50,'2 - G'!O50)</f>
        <v>0.98064451760949811</v>
      </c>
      <c r="AX50" s="40">
        <f>SUM('7 - Ins'!E50,'7 - Ins'!J50,'7 - Ins'!O50)/SUM('2 - G'!E50,'2 - G'!J50,'2 - G'!O50)</f>
        <v>0.98114337024842857</v>
      </c>
      <c r="AY50" s="40">
        <f>SUM('8 - Edu'!E50,'8 - Edu'!J50)/SUM('2 - G'!E50,'2 - G'!J50,'2 - G'!O50)</f>
        <v>0.98244038710964776</v>
      </c>
      <c r="AZ50" s="40">
        <f>SUM('9 - Lab'!E50,'9 - Lab'!J50)/SUM('2 - G'!E50,'2 - G'!J50,'2 - G'!O50)</f>
        <v>0.97795071335927364</v>
      </c>
      <c r="BB50" s="40">
        <f t="shared" si="11"/>
        <v>0.15593548387096773</v>
      </c>
      <c r="BC50" s="40">
        <f>G50/'2 - G'!G50</f>
        <v>0.97056551297898641</v>
      </c>
      <c r="BD50" s="40">
        <f>L50/'2 - G'!L50</f>
        <v>0.99669011170872979</v>
      </c>
      <c r="BF50" s="30">
        <f t="shared" si="3"/>
        <v>0.17855530474040632</v>
      </c>
      <c r="BG50" s="30">
        <f t="shared" si="4"/>
        <v>0.22985781990521326</v>
      </c>
      <c r="BH50" s="30">
        <f t="shared" si="5"/>
        <v>0.14691014133911071</v>
      </c>
      <c r="BI50" s="30">
        <f t="shared" si="6"/>
        <v>0</v>
      </c>
      <c r="BJ50" s="30">
        <f t="shared" si="7"/>
        <v>0.16090034731498798</v>
      </c>
      <c r="BL50" s="31">
        <f>SUM('2 - G'!C50,'2 - G'!E50,'2 - G'!H50,'2 - G'!J50,'2 - G'!M50,'2 - G'!O50)</f>
        <v>14642</v>
      </c>
      <c r="BM50" s="41">
        <f t="shared" si="14"/>
        <v>0.98944900351699883</v>
      </c>
      <c r="BN50" s="42">
        <f t="shared" si="12"/>
        <v>14487.512309495896</v>
      </c>
      <c r="BO50" s="42">
        <f t="shared" si="13"/>
        <v>364.51230949589626</v>
      </c>
      <c r="BQ50" s="40">
        <v>1.8760129659643437E-2</v>
      </c>
      <c r="BR50" s="40">
        <f>SUM(C50,E50,F50,H50,J50,K50)/SUM('2 - G'!C50,'2 - G'!E50,'2 - G'!F50,'2 - G'!H50,'2 - G'!J50,'2 - G'!K50,'2 - G'!M50,'2 - G'!P49)</f>
        <v>0.96879928684084204</v>
      </c>
      <c r="BS50" s="40">
        <f>SUM('4 - SoS'!C50,'4 - SoS'!E50,'4 - SoS'!F50,'4 - SoS'!H50,'4 - SoS'!J50,'4 - SoS'!K50,'4 - SoS'!M50,'4 - SoS'!O50,'4 - SoS'!P50)/SUM('2 - G'!C50,'2 - G'!E50,'2 - G'!F50,'2 - G'!H50,'2 - G'!J50,'2 - G'!K50,'2 - G'!M50,'2 - G'!P49)</f>
        <v>0.98662826578893237</v>
      </c>
      <c r="BT50" s="40">
        <f>SUM('5 - AG'!C50,'5 - AG'!E50,'5 - AG'!F50,'5 - AG'!H50,'5 - AG'!J50,'5 - AG'!K50)/SUM('2 - G'!C50,'2 - G'!E50,'2 - G'!F50,'2 - G'!H50,'2 - G'!J50,'2 - G'!K50,'2 - G'!M50,'2 - G'!P49)</f>
        <v>0.98361105396694781</v>
      </c>
    </row>
    <row r="51" spans="1:72" ht="14.55" customHeight="1" x14ac:dyDescent="0.3">
      <c r="A51" t="s">
        <v>429</v>
      </c>
      <c r="B51" s="21">
        <v>23399</v>
      </c>
      <c r="C51" s="21">
        <v>2908</v>
      </c>
      <c r="D51" s="21">
        <v>344</v>
      </c>
      <c r="E51" s="21">
        <v>4221</v>
      </c>
      <c r="F51" s="21">
        <v>0</v>
      </c>
      <c r="G51" s="21">
        <v>7473</v>
      </c>
      <c r="H51" s="21">
        <v>2840</v>
      </c>
      <c r="I51" s="21">
        <v>804</v>
      </c>
      <c r="J51" s="21">
        <v>3624</v>
      </c>
      <c r="K51" s="21">
        <v>3</v>
      </c>
      <c r="L51" s="21">
        <v>7271</v>
      </c>
      <c r="M51" s="21">
        <v>14744</v>
      </c>
      <c r="N51" s="21"/>
      <c r="O51" s="24">
        <f>'2 - G'!R51</f>
        <v>15636</v>
      </c>
      <c r="P51" s="30">
        <f>'2 - G'!S51</f>
        <v>0.49840112560757227</v>
      </c>
      <c r="Q51" s="35">
        <f t="shared" si="15"/>
        <v>0.94295216167817852</v>
      </c>
      <c r="R51" s="30">
        <f>'4 - SoS'!R51/'3 - LG'!O51</f>
        <v>0.98036582246098747</v>
      </c>
      <c r="S51" s="30">
        <f>'5 - AG'!M51/'3 - LG'!O51</f>
        <v>0.97224354054745454</v>
      </c>
      <c r="T51" s="30">
        <f>'6 - Agr'!M51/'3 - LG'!O51</f>
        <v>0.96815042210283964</v>
      </c>
      <c r="U51" s="30">
        <f>'7 - Ins'!R51/'3 - LG'!O51</f>
        <v>0.97320286518291121</v>
      </c>
      <c r="V51" s="30">
        <f>'8 - Edu'!M51/'3 - LG'!O51</f>
        <v>0.97243540547454588</v>
      </c>
      <c r="W51" s="30">
        <f>'9 - Lab'!M51/'3 - LG'!O51</f>
        <v>0.97090048605781532</v>
      </c>
      <c r="X51" s="21"/>
      <c r="Y51" s="30">
        <f>(C51+H51)/('2 - G'!C51+'2 - G'!H51+'2 - G'!M51)</f>
        <v>0.93009708737864083</v>
      </c>
      <c r="Z51" s="30">
        <f>(D51+I51)/('2 - G'!D51+'2 - G'!I51+'2 - G'!N51)</f>
        <v>0.99136442141623493</v>
      </c>
      <c r="AA51" s="30">
        <f>(E51+J51)/('2 - G'!E51+'2 - G'!J51+'2 - G'!O51)</f>
        <v>0.94575045207956598</v>
      </c>
      <c r="AB51" s="30">
        <f>(F51+K51)/('2 - G'!F51+'2 - G'!K51+'2 - G'!P51)</f>
        <v>1</v>
      </c>
      <c r="AD51" s="34">
        <f t="shared" si="9"/>
        <v>0.93009708737864083</v>
      </c>
      <c r="AE51" s="40">
        <f>SUM('4 - SoS'!C51,'4 - SoS'!H51,'4 - SoS'!M51)/SUM('2 - G'!C51,'2 - G'!H51,'2 - G'!M51)</f>
        <v>0.97847896440129445</v>
      </c>
      <c r="AF51" s="40">
        <f>SUM('5 - AG'!C51,'5 - AG'!H51)/SUM('2 - G'!C51,'2 - G'!H51,'2 - G'!M51)</f>
        <v>0.96747572815533978</v>
      </c>
      <c r="AG51" s="40">
        <f>SUM('6 - Agr'!C51,'6 - Agr'!H51)/SUM('2 - G'!C51,'2 - G'!H51,'2 - G'!M51)</f>
        <v>0.96262135922330094</v>
      </c>
      <c r="AH51" s="40">
        <f>SUM('7 - Ins'!C51,'7 - Ins'!H51,'7 - Ins'!M51)/SUM('2 - G'!C51,'2 - G'!H51,'2 - G'!M51)</f>
        <v>0.9718446601941747</v>
      </c>
      <c r="AI51" s="40">
        <f>SUM('8 - Edu'!C51,'8 - Edu'!H51)/SUM('2 - G'!C51,'2 - G'!H51,'2 - G'!M51)</f>
        <v>0.96779935275080908</v>
      </c>
      <c r="AJ51" s="40">
        <f>SUM('9 - Lab'!C51,'9 - Lab'!H51)/SUM('2 - G'!C51,'2 - G'!H51,'2 - G'!M51)</f>
        <v>0.96812297734627828</v>
      </c>
      <c r="AL51" s="34">
        <f t="shared" si="10"/>
        <v>0.99136442141623493</v>
      </c>
      <c r="AM51" s="40">
        <f>SUM('4 - SoS'!D51,'4 - SoS'!I51,'4 - SoS'!N51)/SUM('2 - G'!D51,'2 - G'!I51,'2 - G'!N51)</f>
        <v>0.98963730569948183</v>
      </c>
      <c r="AN51" s="40">
        <f>SUM('5 - AG'!D51,'5 - AG'!I51)/SUM('2 - G'!D51,'2 - G'!I51,'2 - G'!N51)</f>
        <v>0.98704663212435229</v>
      </c>
      <c r="AO51" s="40">
        <f>SUM('6 - Agr'!D51,'6 - Agr'!I51)/SUM('2 - G'!D51,'2 - G'!I51,'2 - G'!N51)</f>
        <v>0.98531951640759929</v>
      </c>
      <c r="AP51" s="40">
        <f>SUM('7 - Ins'!D51,'7 - Ins'!I51,'7 - Ins'!N51)/SUM('2 - G'!D51,'2 - G'!I51,'2 - G'!N51)</f>
        <v>0.98531951640759929</v>
      </c>
      <c r="AQ51" s="40">
        <f>SUM('8 - Edu'!D51,'8 - Edu'!I51)/SUM('2 - G'!D51,'2 - G'!I51,'2 - G'!N51)</f>
        <v>0.98704663212435229</v>
      </c>
      <c r="AR51" s="40">
        <f>SUM('9 - Lab'!D51,'9 - Lab'!I51)/SUM('2 - G'!D51,'2 - G'!I51,'2 - G'!N51)</f>
        <v>0.97495682210708112</v>
      </c>
      <c r="AT51" s="34">
        <f t="shared" si="2"/>
        <v>0.94575045207956598</v>
      </c>
      <c r="AU51" s="40">
        <f>SUM('4 - SoS'!E51,'4 - SoS'!J51,'4 - SoS'!O51)/SUM('2 - G'!E51,'2 - G'!J51,'2 - G'!O51)</f>
        <v>0.98047016274864374</v>
      </c>
      <c r="AV51" s="40">
        <f>SUM('5 - AG'!E51,'5 - AG'!J51)/SUM('2 - G'!E51,'2 - G'!J51,'2 - G'!O51)</f>
        <v>0.9737191078963231</v>
      </c>
      <c r="AW51" s="40">
        <f>SUM('6 - Agr'!E51,'6 - Agr'!J51)/SUM('2 - G'!E51,'2 - G'!J51,'2 - G'!O51)</f>
        <v>0.96986136226642561</v>
      </c>
      <c r="AX51" s="40">
        <f>SUM('7 - Ins'!E51,'7 - Ins'!J51,'7 - Ins'!O51)/SUM('2 - G'!E51,'2 - G'!J51,'2 - G'!O51)</f>
        <v>0.97251356238698006</v>
      </c>
      <c r="AY51" s="40">
        <f>SUM('8 - Edu'!E51,'8 - Edu'!J51)/SUM('2 - G'!E51,'2 - G'!J51,'2 - G'!O51)</f>
        <v>0.97383966244725739</v>
      </c>
      <c r="AZ51" s="40">
        <f>SUM('9 - Lab'!E51,'9 - Lab'!J51)/SUM('2 - G'!E51,'2 - G'!J51,'2 - G'!O51)</f>
        <v>0.97239300783604576</v>
      </c>
      <c r="BB51" s="40">
        <f t="shared" si="11"/>
        <v>0.49840112560757227</v>
      </c>
      <c r="BC51" s="40">
        <f>G51/'2 - G'!G51</f>
        <v>0.96612798965740143</v>
      </c>
      <c r="BD51" s="40">
        <f>L51/'2 - G'!L51</f>
        <v>0.93301680995765435</v>
      </c>
      <c r="BF51" s="30">
        <f t="shared" si="3"/>
        <v>0.49408489909533748</v>
      </c>
      <c r="BG51" s="30">
        <f t="shared" si="4"/>
        <v>0.70034843205574915</v>
      </c>
      <c r="BH51" s="30">
        <f t="shared" si="5"/>
        <v>0.46195028680688338</v>
      </c>
      <c r="BI51" s="30">
        <f t="shared" si="6"/>
        <v>1</v>
      </c>
      <c r="BJ51" s="30">
        <f t="shared" si="7"/>
        <v>0.49314975583288118</v>
      </c>
      <c r="BL51" s="31">
        <f>SUM('2 - G'!C51,'2 - G'!E51,'2 - G'!H51,'2 - G'!J51,'2 - G'!M51,'2 - G'!O51)</f>
        <v>14475</v>
      </c>
      <c r="BM51" s="41">
        <f t="shared" si="14"/>
        <v>0.99136442141623493</v>
      </c>
      <c r="BN51" s="42">
        <f t="shared" si="12"/>
        <v>14350</v>
      </c>
      <c r="BO51" s="42">
        <f t="shared" si="13"/>
        <v>757</v>
      </c>
      <c r="BQ51" s="40">
        <v>0.40704526046114431</v>
      </c>
      <c r="BR51" s="40">
        <f>SUM(C51,E51,F51,H51,J51,K51)/SUM('2 - G'!C51,'2 - G'!E51,'2 - G'!F51,'2 - G'!H51,'2 - G'!J51,'2 - G'!K51,'2 - G'!M51,'2 - G'!P50)</f>
        <v>0.94187738136473853</v>
      </c>
      <c r="BS51" s="40">
        <f>SUM('4 - SoS'!C51,'4 - SoS'!E51,'4 - SoS'!F51,'4 - SoS'!H51,'4 - SoS'!J51,'4 - SoS'!K51,'4 - SoS'!M51,'4 - SoS'!O51,'4 - SoS'!P51)/SUM('2 - G'!C51,'2 - G'!E51,'2 - G'!F51,'2 - G'!H51,'2 - G'!J51,'2 - G'!K51,'2 - G'!M51,'2 - G'!P50)</f>
        <v>0.98254243158988575</v>
      </c>
      <c r="BT51" s="40">
        <f>SUM('5 - AG'!C51,'5 - AG'!E51,'5 - AG'!F51,'5 - AG'!H51,'5 - AG'!J51,'5 - AG'!K51)/SUM('2 - G'!C51,'2 - G'!E51,'2 - G'!F51,'2 - G'!H51,'2 - G'!J51,'2 - G'!K51,'2 - G'!M51,'2 - G'!P50)</f>
        <v>0.97395219951506751</v>
      </c>
    </row>
    <row r="52" spans="1:72" ht="14.55" customHeight="1" x14ac:dyDescent="0.3">
      <c r="A52" t="s">
        <v>510</v>
      </c>
      <c r="B52" s="21">
        <v>22877</v>
      </c>
      <c r="C52" s="21">
        <v>5874</v>
      </c>
      <c r="D52" s="21">
        <v>407</v>
      </c>
      <c r="E52" s="21">
        <v>5240</v>
      </c>
      <c r="F52" s="21">
        <v>11</v>
      </c>
      <c r="G52" s="21">
        <v>11532</v>
      </c>
      <c r="H52" s="21">
        <v>1773</v>
      </c>
      <c r="I52" s="21">
        <v>313</v>
      </c>
      <c r="J52" s="21">
        <v>1726</v>
      </c>
      <c r="K52" s="21">
        <v>3</v>
      </c>
      <c r="L52" s="21">
        <v>3815</v>
      </c>
      <c r="M52" s="21">
        <v>15347</v>
      </c>
      <c r="N52" s="21"/>
      <c r="O52" s="24">
        <f>'2 - G'!R52</f>
        <v>15986</v>
      </c>
      <c r="P52" s="30">
        <f>'2 - G'!S52</f>
        <v>0.25153259101713998</v>
      </c>
      <c r="Q52" s="35">
        <f t="shared" si="15"/>
        <v>0.96002752408357317</v>
      </c>
      <c r="R52" s="30">
        <f>'4 - SoS'!R52/'3 - LG'!O52</f>
        <v>0.98648817715501058</v>
      </c>
      <c r="S52" s="30">
        <f>'5 - AG'!M52/'3 - LG'!O52</f>
        <v>0.9827974477667959</v>
      </c>
      <c r="T52" s="30">
        <f>'6 - Agr'!M52/'3 - LG'!O52</f>
        <v>0.9768547479044164</v>
      </c>
      <c r="U52" s="30">
        <f>'7 - Ins'!R52/'3 - LG'!O52</f>
        <v>0.98079569623420493</v>
      </c>
      <c r="V52" s="30">
        <f>'8 - Edu'!M52/'3 - LG'!O52</f>
        <v>0.98317277617915677</v>
      </c>
      <c r="W52" s="30">
        <f>'9 - Lab'!M52/'3 - LG'!O52</f>
        <v>0.98067058676341801</v>
      </c>
      <c r="X52" s="21"/>
      <c r="Y52" s="30">
        <f>(C52+H52)/('2 - G'!C52+'2 - G'!H52+'2 - G'!M52)</f>
        <v>0.95683183183183185</v>
      </c>
      <c r="Z52" s="30">
        <f>(D52+I52)/('2 - G'!D52+'2 - G'!I52+'2 - G'!N52)</f>
        <v>0.98765432098765427</v>
      </c>
      <c r="AA52" s="30">
        <f>(E52+J52)/('2 - G'!E52+'2 - G'!J52+'2 - G'!O52)</f>
        <v>0.9606950765411667</v>
      </c>
      <c r="AB52" s="30">
        <f>(F52+K52)/('2 - G'!F52+'2 - G'!K52+'2 - G'!P52)</f>
        <v>1</v>
      </c>
      <c r="AD52" s="34">
        <f t="shared" si="9"/>
        <v>0.95683183183183185</v>
      </c>
      <c r="AE52" s="40">
        <f>SUM('4 - SoS'!C52,'4 - SoS'!H52,'4 - SoS'!M52)/SUM('2 - G'!C52,'2 - G'!H52,'2 - G'!M52)</f>
        <v>0.98473473473473472</v>
      </c>
      <c r="AF52" s="40">
        <f>SUM('5 - AG'!C52,'5 - AG'!H52)/SUM('2 - G'!C52,'2 - G'!H52,'2 - G'!M52)</f>
        <v>0.98010510510510507</v>
      </c>
      <c r="AG52" s="40">
        <f>SUM('6 - Agr'!C52,'6 - Agr'!H52)/SUM('2 - G'!C52,'2 - G'!H52,'2 - G'!M52)</f>
        <v>0.97309809809809811</v>
      </c>
      <c r="AH52" s="40">
        <f>SUM('7 - Ins'!C52,'7 - Ins'!H52,'7 - Ins'!M52)/SUM('2 - G'!C52,'2 - G'!H52,'2 - G'!M52)</f>
        <v>0.97610110110110115</v>
      </c>
      <c r="AI52" s="40">
        <f>SUM('8 - Edu'!C52,'8 - Edu'!H52)/SUM('2 - G'!C52,'2 - G'!H52,'2 - G'!M52)</f>
        <v>0.97985485485485491</v>
      </c>
      <c r="AJ52" s="40">
        <f>SUM('9 - Lab'!C52,'9 - Lab'!H52)/SUM('2 - G'!C52,'2 - G'!H52,'2 - G'!M52)</f>
        <v>0.97660160160160159</v>
      </c>
      <c r="AL52" s="34">
        <f t="shared" si="10"/>
        <v>0.98765432098765427</v>
      </c>
      <c r="AM52" s="40">
        <f>SUM('4 - SoS'!D52,'4 - SoS'!I52,'4 - SoS'!N52)/SUM('2 - G'!D52,'2 - G'!I52,'2 - G'!N52)</f>
        <v>0.99176954732510292</v>
      </c>
      <c r="AN52" s="40">
        <f>SUM('5 - AG'!D52,'5 - AG'!I52)/SUM('2 - G'!D52,'2 - G'!I52,'2 - G'!N52)</f>
        <v>0.98765432098765427</v>
      </c>
      <c r="AO52" s="40">
        <f>SUM('6 - Agr'!D52,'6 - Agr'!I52)/SUM('2 - G'!D52,'2 - G'!I52,'2 - G'!N52)</f>
        <v>0.98353909465020573</v>
      </c>
      <c r="AP52" s="40">
        <f>SUM('7 - Ins'!D52,'7 - Ins'!I52,'7 - Ins'!N52)/SUM('2 - G'!D52,'2 - G'!I52,'2 - G'!N52)</f>
        <v>0.98491083676268865</v>
      </c>
      <c r="AQ52" s="40">
        <f>SUM('8 - Edu'!D52,'8 - Edu'!I52)/SUM('2 - G'!D52,'2 - G'!I52,'2 - G'!N52)</f>
        <v>0.98079561042524011</v>
      </c>
      <c r="AR52" s="40">
        <f>SUM('9 - Lab'!D52,'9 - Lab'!I52)/SUM('2 - G'!D52,'2 - G'!I52,'2 - G'!N52)</f>
        <v>0.97530864197530864</v>
      </c>
      <c r="AT52" s="34">
        <f t="shared" si="2"/>
        <v>0.9606950765411667</v>
      </c>
      <c r="AU52" s="40">
        <f>SUM('4 - SoS'!E52,'4 - SoS'!J52,'4 - SoS'!O52)/SUM('2 - G'!E52,'2 - G'!J52,'2 - G'!O52)</f>
        <v>0.9878637429320094</v>
      </c>
      <c r="AV52" s="40">
        <f>SUM('5 - AG'!E52,'5 - AG'!J52)/SUM('2 - G'!E52,'2 - G'!J52,'2 - G'!O52)</f>
        <v>0.98524341470142052</v>
      </c>
      <c r="AW52" s="40">
        <f>SUM('6 - Agr'!E52,'6 - Agr'!J52)/SUM('2 - G'!E52,'2 - G'!J52,'2 - G'!O52)</f>
        <v>0.98027858226451525</v>
      </c>
      <c r="AX52" s="40">
        <f>SUM('7 - Ins'!E52,'7 - Ins'!J52,'7 - Ins'!O52)/SUM('2 - G'!E52,'2 - G'!J52,'2 - G'!O52)</f>
        <v>0.98551923872569303</v>
      </c>
      <c r="AY52" s="40">
        <f>SUM('8 - Edu'!E52,'8 - Edu'!J52)/SUM('2 - G'!E52,'2 - G'!J52,'2 - G'!O52)</f>
        <v>0.98703627085919188</v>
      </c>
      <c r="AZ52" s="40">
        <f>SUM('9 - Lab'!E52,'9 - Lab'!J52)/SUM('2 - G'!E52,'2 - G'!J52,'2 - G'!O52)</f>
        <v>0.98565715073782922</v>
      </c>
      <c r="BB52" s="40">
        <f t="shared" si="11"/>
        <v>0.25153259101713998</v>
      </c>
      <c r="BC52" s="40">
        <f>G52/'2 - G'!G52</f>
        <v>0.97448031096839616</v>
      </c>
      <c r="BD52" s="40">
        <f>L52/'2 - G'!L52</f>
        <v>0.94876896294454116</v>
      </c>
      <c r="BF52" s="30">
        <f t="shared" si="3"/>
        <v>0.23185562965868969</v>
      </c>
      <c r="BG52" s="30">
        <f t="shared" si="4"/>
        <v>0.43472222222222223</v>
      </c>
      <c r="BH52" s="30">
        <f t="shared" si="5"/>
        <v>0.24777490668963537</v>
      </c>
      <c r="BI52" s="30">
        <f t="shared" si="6"/>
        <v>0.21428571428571427</v>
      </c>
      <c r="BJ52" s="30">
        <f t="shared" si="7"/>
        <v>0.24858278490910277</v>
      </c>
      <c r="BL52" s="31">
        <f>SUM('2 - G'!C52,'2 - G'!E52,'2 - G'!H52,'2 - G'!J52,'2 - G'!M52,'2 - G'!O52)</f>
        <v>15243</v>
      </c>
      <c r="BM52" s="41">
        <f t="shared" si="14"/>
        <v>0.98765432098765427</v>
      </c>
      <c r="BN52" s="42">
        <f t="shared" si="12"/>
        <v>15054.814814814814</v>
      </c>
      <c r="BO52" s="42">
        <f t="shared" si="13"/>
        <v>441.81481481481387</v>
      </c>
      <c r="BQ52" s="40">
        <v>0.14814164728597129</v>
      </c>
      <c r="BR52" s="40">
        <f>SUM(C52,E52,F52,H52,J52,K52)/SUM('2 - G'!C52,'2 - G'!E52,'2 - G'!F52,'2 - G'!H52,'2 - G'!J52,'2 - G'!K52,'2 - G'!M52,'2 - G'!P51)</f>
        <v>0.96097496879311473</v>
      </c>
      <c r="BS52" s="40">
        <f>SUM('4 - SoS'!C52,'4 - SoS'!E52,'4 - SoS'!F52,'4 - SoS'!H52,'4 - SoS'!J52,'4 - SoS'!K52,'4 - SoS'!M52,'4 - SoS'!O52,'4 - SoS'!P52)/SUM('2 - G'!C52,'2 - G'!E52,'2 - G'!F52,'2 - G'!H52,'2 - G'!J52,'2 - G'!K52,'2 - G'!M52,'2 - G'!P51)</f>
        <v>0.98856842520202348</v>
      </c>
      <c r="BT52" s="40">
        <f>SUM('5 - AG'!C52,'5 - AG'!E52,'5 - AG'!F52,'5 - AG'!H52,'5 - AG'!J52,'5 - AG'!K52)/SUM('2 - G'!C52,'2 - G'!E52,'2 - G'!F52,'2 - G'!H52,'2 - G'!J52,'2 - G'!K52,'2 - G'!M52,'2 - G'!P51)</f>
        <v>0.98488929768083566</v>
      </c>
    </row>
    <row r="53" spans="1:72" ht="14.55" customHeight="1" x14ac:dyDescent="0.3">
      <c r="A53" t="s">
        <v>586</v>
      </c>
      <c r="B53" s="21">
        <v>22064</v>
      </c>
      <c r="C53" s="21">
        <v>3449</v>
      </c>
      <c r="D53" s="21">
        <v>277</v>
      </c>
      <c r="E53" s="21">
        <v>5534</v>
      </c>
      <c r="F53" s="21">
        <v>1</v>
      </c>
      <c r="G53" s="21">
        <v>9261</v>
      </c>
      <c r="H53" s="21">
        <v>1683</v>
      </c>
      <c r="I53" s="21">
        <v>274</v>
      </c>
      <c r="J53" s="21">
        <v>1679</v>
      </c>
      <c r="K53" s="21">
        <v>2</v>
      </c>
      <c r="L53" s="21">
        <v>3638</v>
      </c>
      <c r="M53" s="21">
        <v>12899</v>
      </c>
      <c r="N53" s="21"/>
      <c r="O53" s="24">
        <f>'2 - G'!R53</f>
        <v>13673</v>
      </c>
      <c r="P53" s="30">
        <f>'2 - G'!S53</f>
        <v>0.29766693483507645</v>
      </c>
      <c r="Q53" s="35">
        <f t="shared" si="15"/>
        <v>0.94339208659401741</v>
      </c>
      <c r="R53" s="30">
        <f>'4 - SoS'!R53/'3 - LG'!O53</f>
        <v>0.97762012725809988</v>
      </c>
      <c r="S53" s="30">
        <f>'5 - AG'!M53/'3 - LG'!O53</f>
        <v>0.97147663277993124</v>
      </c>
      <c r="T53" s="30">
        <f>'6 - Agr'!M53/'3 - LG'!O53</f>
        <v>0.97089153806772466</v>
      </c>
      <c r="U53" s="30">
        <f>'7 - Ins'!R53/'3 - LG'!O53</f>
        <v>0.97220800117018946</v>
      </c>
      <c r="V53" s="30">
        <f>'8 - Edu'!M53/'3 - LG'!O53</f>
        <v>0.97959482191179692</v>
      </c>
      <c r="W53" s="30">
        <f>'9 - Lab'!M53/'3 - LG'!O53</f>
        <v>0.97140349594090547</v>
      </c>
      <c r="X53" s="21"/>
      <c r="Y53" s="30">
        <f>(C53+H53)/('2 - G'!C53+'2 - G'!H53+'2 - G'!M53)</f>
        <v>0.93958257048700111</v>
      </c>
      <c r="Z53" s="30">
        <f>(D53+I53)/('2 - G'!D53+'2 - G'!I53+'2 - G'!N53)</f>
        <v>0.982174688057041</v>
      </c>
      <c r="AA53" s="30">
        <f>(E53+J53)/('2 - G'!E53+'2 - G'!J53+'2 - G'!O53)</f>
        <v>0.94336908187287472</v>
      </c>
      <c r="AB53" s="30">
        <f>(F53+K53)/('2 - G'!F53+'2 - G'!K53+'2 - G'!P53)</f>
        <v>0.75</v>
      </c>
      <c r="AD53" s="34">
        <f t="shared" si="9"/>
        <v>0.93958257048700111</v>
      </c>
      <c r="AE53" s="40">
        <f>SUM('4 - SoS'!C53,'4 - SoS'!H53,'4 - SoS'!M53)/SUM('2 - G'!C53,'2 - G'!H53,'2 - G'!M53)</f>
        <v>0.97674844379348225</v>
      </c>
      <c r="AF53" s="40">
        <f>SUM('5 - AG'!C53,'5 - AG'!H53)/SUM('2 - G'!C53,'2 - G'!H53,'2 - G'!M53)</f>
        <v>0.96942511900402784</v>
      </c>
      <c r="AG53" s="40">
        <f>SUM('6 - Agr'!C53,'6 - Agr'!H53)/SUM('2 - G'!C53,'2 - G'!H53,'2 - G'!M53)</f>
        <v>0.96887586964481875</v>
      </c>
      <c r="AH53" s="40">
        <f>SUM('7 - Ins'!C53,'7 - Ins'!H53,'7 - Ins'!M53)/SUM('2 - G'!C53,'2 - G'!H53,'2 - G'!M53)</f>
        <v>0.96832662028560967</v>
      </c>
      <c r="AI53" s="40">
        <f>SUM('8 - Edu'!C53,'8 - Edu'!H53)/SUM('2 - G'!C53,'2 - G'!H53,'2 - G'!M53)</f>
        <v>0.97857927499084585</v>
      </c>
      <c r="AJ53" s="40">
        <f>SUM('9 - Lab'!C53,'9 - Lab'!H53)/SUM('2 - G'!C53,'2 - G'!H53,'2 - G'!M53)</f>
        <v>0.96686195532771879</v>
      </c>
      <c r="AL53" s="34">
        <f t="shared" si="10"/>
        <v>0.982174688057041</v>
      </c>
      <c r="AM53" s="40">
        <f>SUM('4 - SoS'!D53,'4 - SoS'!I53,'4 - SoS'!N53)/SUM('2 - G'!D53,'2 - G'!I53,'2 - G'!N53)</f>
        <v>0.9732620320855615</v>
      </c>
      <c r="AN53" s="40">
        <f>SUM('5 - AG'!D53,'5 - AG'!I53)/SUM('2 - G'!D53,'2 - G'!I53,'2 - G'!N53)</f>
        <v>0.97147950089126556</v>
      </c>
      <c r="AO53" s="40">
        <f>SUM('6 - Agr'!D53,'6 - Agr'!I53)/SUM('2 - G'!D53,'2 - G'!I53,'2 - G'!N53)</f>
        <v>0.97682709447415328</v>
      </c>
      <c r="AP53" s="40">
        <f>SUM('7 - Ins'!D53,'7 - Ins'!I53,'7 - Ins'!N53)/SUM('2 - G'!D53,'2 - G'!I53,'2 - G'!N53)</f>
        <v>0.982174688057041</v>
      </c>
      <c r="AQ53" s="40">
        <f>SUM('8 - Edu'!D53,'8 - Edu'!I53)/SUM('2 - G'!D53,'2 - G'!I53,'2 - G'!N53)</f>
        <v>0.97860962566844922</v>
      </c>
      <c r="AR53" s="40">
        <f>SUM('9 - Lab'!D53,'9 - Lab'!I53)/SUM('2 - G'!D53,'2 - G'!I53,'2 - G'!N53)</f>
        <v>0.96791443850267378</v>
      </c>
      <c r="AT53" s="34">
        <f t="shared" si="2"/>
        <v>0.94336908187287472</v>
      </c>
      <c r="AU53" s="40">
        <f>SUM('4 - SoS'!E53,'4 - SoS'!J53,'4 - SoS'!O53)/SUM('2 - G'!E53,'2 - G'!J53,'2 - G'!O53)</f>
        <v>0.97868166361496212</v>
      </c>
      <c r="AV53" s="40">
        <f>SUM('5 - AG'!E53,'5 - AG'!J53)/SUM('2 - G'!E53,'2 - G'!J53,'2 - G'!O53)</f>
        <v>0.97305780800418518</v>
      </c>
      <c r="AW53" s="40">
        <f>SUM('6 - Agr'!E53,'6 - Agr'!J53)/SUM('2 - G'!E53,'2 - G'!J53,'2 - G'!O53)</f>
        <v>0.97201150928590108</v>
      </c>
      <c r="AX53" s="40">
        <f>SUM('7 - Ins'!E53,'7 - Ins'!J53,'7 - Ins'!O53)/SUM('2 - G'!E53,'2 - G'!J53,'2 - G'!O53)</f>
        <v>0.97436568140204027</v>
      </c>
      <c r="AY53" s="40">
        <f>SUM('8 - Edu'!E53,'8 - Edu'!J53)/SUM('2 - G'!E53,'2 - G'!J53,'2 - G'!O53)</f>
        <v>0.98051268637195921</v>
      </c>
      <c r="AZ53" s="40">
        <f>SUM('9 - Lab'!E53,'9 - Lab'!J53)/SUM('2 - G'!E53,'2 - G'!J53,'2 - G'!O53)</f>
        <v>0.97501961810096782</v>
      </c>
      <c r="BB53" s="40">
        <f t="shared" si="11"/>
        <v>0.29766693483507645</v>
      </c>
      <c r="BC53" s="40">
        <f>G53/'2 - G'!G53</f>
        <v>0.97248766145122334</v>
      </c>
      <c r="BD53" s="40">
        <f>L53/'2 - G'!L53</f>
        <v>0.89385749385749391</v>
      </c>
      <c r="BF53" s="30">
        <f t="shared" si="3"/>
        <v>0.32794232268121593</v>
      </c>
      <c r="BG53" s="30">
        <f t="shared" si="4"/>
        <v>0.49727767695099817</v>
      </c>
      <c r="BH53" s="30">
        <f t="shared" si="5"/>
        <v>0.2327741577706918</v>
      </c>
      <c r="BI53" s="30">
        <f t="shared" si="6"/>
        <v>0.66666666666666663</v>
      </c>
      <c r="BJ53" s="30">
        <f t="shared" si="7"/>
        <v>0.28203736723777034</v>
      </c>
      <c r="BL53" s="31">
        <f>SUM('2 - G'!C53,'2 - G'!E53,'2 - G'!H53,'2 - G'!J53,'2 - G'!M53,'2 - G'!O53)</f>
        <v>13108</v>
      </c>
      <c r="BM53" s="41">
        <f t="shared" si="14"/>
        <v>0.982174688057041</v>
      </c>
      <c r="BN53" s="42">
        <f t="shared" si="12"/>
        <v>12874.345811051693</v>
      </c>
      <c r="BO53" s="42">
        <f t="shared" si="13"/>
        <v>529.34581105169309</v>
      </c>
      <c r="BQ53" s="40">
        <v>0.27502829975096221</v>
      </c>
      <c r="BR53" s="40">
        <f>SUM(C53,E53,F53,H53,J53,K53)/SUM('2 - G'!C53,'2 - G'!E53,'2 - G'!F53,'2 - G'!H53,'2 - G'!J53,'2 - G'!K53,'2 - G'!M53,'2 - G'!P52)</f>
        <v>0.94396452870575642</v>
      </c>
      <c r="BS53" s="40">
        <f>SUM('4 - SoS'!C53,'4 - SoS'!E53,'4 - SoS'!F53,'4 - SoS'!H53,'4 - SoS'!J53,'4 - SoS'!K53,'4 - SoS'!M53,'4 - SoS'!O53,'4 - SoS'!P53)/SUM('2 - G'!C53,'2 - G'!E53,'2 - G'!F53,'2 - G'!H53,'2 - G'!J53,'2 - G'!K53,'2 - G'!M53,'2 - G'!P52)</f>
        <v>0.98012384374283312</v>
      </c>
      <c r="BT53" s="40">
        <f>SUM('5 - AG'!C53,'5 - AG'!E53,'5 - AG'!F53,'5 - AG'!H53,'5 - AG'!J53,'5 - AG'!K53)/SUM('2 - G'!C53,'2 - G'!E53,'2 - G'!F53,'2 - G'!H53,'2 - G'!J53,'2 - G'!K53,'2 - G'!M53,'2 - G'!P52)</f>
        <v>0.97377876309150679</v>
      </c>
    </row>
    <row r="54" spans="1:72" ht="14.55" customHeight="1" x14ac:dyDescent="0.3">
      <c r="A54" t="s">
        <v>464</v>
      </c>
      <c r="B54" s="21">
        <v>21948</v>
      </c>
      <c r="C54" s="21">
        <v>4591</v>
      </c>
      <c r="D54" s="21">
        <v>256</v>
      </c>
      <c r="E54" s="21">
        <v>4529</v>
      </c>
      <c r="F54" s="21">
        <v>5</v>
      </c>
      <c r="G54" s="21">
        <v>9381</v>
      </c>
      <c r="H54" s="21">
        <v>1328</v>
      </c>
      <c r="I54" s="21">
        <v>255</v>
      </c>
      <c r="J54" s="21">
        <v>1175</v>
      </c>
      <c r="K54" s="21">
        <v>5</v>
      </c>
      <c r="L54" s="21">
        <v>2763</v>
      </c>
      <c r="M54" s="21">
        <v>12144</v>
      </c>
      <c r="N54" s="21"/>
      <c r="O54" s="24">
        <f>'2 - G'!R54</f>
        <v>12963</v>
      </c>
      <c r="P54" s="30">
        <f>'2 - G'!S54</f>
        <v>0.23559361258967831</v>
      </c>
      <c r="Q54" s="35">
        <f t="shared" si="15"/>
        <v>0.93682018051376992</v>
      </c>
      <c r="R54" s="30">
        <f>'4 - SoS'!R54/'3 - LG'!O54</f>
        <v>0.97570006942837306</v>
      </c>
      <c r="S54" s="30">
        <f>'5 - AG'!M54/'3 - LG'!O54</f>
        <v>0.97030008485690045</v>
      </c>
      <c r="T54" s="30">
        <f>'6 - Agr'!M54/'3 - LG'!O54</f>
        <v>0.96798580575484072</v>
      </c>
      <c r="U54" s="30">
        <f>'7 - Ins'!R54/'3 - LG'!O54</f>
        <v>0.96636581038339886</v>
      </c>
      <c r="V54" s="30">
        <f>'8 - Edu'!M54/'3 - LG'!O54</f>
        <v>0.97361721823651937</v>
      </c>
      <c r="W54" s="30">
        <f>'9 - Lab'!M54/'3 - LG'!O54</f>
        <v>0.96952865848954717</v>
      </c>
      <c r="X54" s="21"/>
      <c r="Y54" s="30">
        <f>(C54+H54)/('2 - G'!C54+'2 - G'!H54+'2 - G'!M54)</f>
        <v>0.92949120603015079</v>
      </c>
      <c r="Z54" s="30">
        <f>(D54+I54)/('2 - G'!D54+'2 - G'!I54+'2 - G'!N54)</f>
        <v>0.99416342412451364</v>
      </c>
      <c r="AA54" s="30">
        <f>(E54+J54)/('2 - G'!E54+'2 - G'!J54+'2 - G'!O54)</f>
        <v>0.93954867402404874</v>
      </c>
      <c r="AB54" s="30">
        <f>(F54+K54)/('2 - G'!F54+'2 - G'!K54+'2 - G'!P54)</f>
        <v>1</v>
      </c>
      <c r="AD54" s="34">
        <f t="shared" si="9"/>
        <v>0.92949120603015079</v>
      </c>
      <c r="AE54" s="40">
        <f>SUM('4 - SoS'!C54,'4 - SoS'!H54,'4 - SoS'!M54)/SUM('2 - G'!C54,'2 - G'!H54,'2 - G'!M54)</f>
        <v>0.97393216080402012</v>
      </c>
      <c r="AF54" s="40">
        <f>SUM('5 - AG'!C54,'5 - AG'!H54)/SUM('2 - G'!C54,'2 - G'!H54,'2 - G'!M54)</f>
        <v>0.96639447236180909</v>
      </c>
      <c r="AG54" s="40">
        <f>SUM('6 - Agr'!C54,'6 - Agr'!H54)/SUM('2 - G'!C54,'2 - G'!H54,'2 - G'!M54)</f>
        <v>0.96356783919597988</v>
      </c>
      <c r="AH54" s="40">
        <f>SUM('7 - Ins'!C54,'7 - Ins'!H54,'7 - Ins'!M54)/SUM('2 - G'!C54,'2 - G'!H54,'2 - G'!M54)</f>
        <v>0.9602701005025126</v>
      </c>
      <c r="AI54" s="40">
        <f>SUM('8 - Edu'!C54,'8 - Edu'!H54)/SUM('2 - G'!C54,'2 - G'!H54,'2 - G'!M54)</f>
        <v>0.97204773869346739</v>
      </c>
      <c r="AJ54" s="40">
        <f>SUM('9 - Lab'!C54,'9 - Lab'!H54)/SUM('2 - G'!C54,'2 - G'!H54,'2 - G'!M54)</f>
        <v>0.96560929648241201</v>
      </c>
      <c r="AL54" s="34">
        <f t="shared" si="10"/>
        <v>0.99416342412451364</v>
      </c>
      <c r="AM54" s="40">
        <f>SUM('4 - SoS'!D54,'4 - SoS'!I54,'4 - SoS'!N54)/SUM('2 - G'!D54,'2 - G'!I54,'2 - G'!N54)</f>
        <v>0.99027237354085607</v>
      </c>
      <c r="AN54" s="40">
        <f>SUM('5 - AG'!D54,'5 - AG'!I54)/SUM('2 - G'!D54,'2 - G'!I54,'2 - G'!N54)</f>
        <v>0.98638132295719849</v>
      </c>
      <c r="AO54" s="40">
        <f>SUM('6 - Agr'!D54,'6 - Agr'!I54)/SUM('2 - G'!D54,'2 - G'!I54,'2 - G'!N54)</f>
        <v>0.98443579766536971</v>
      </c>
      <c r="AP54" s="40">
        <f>SUM('7 - Ins'!D54,'7 - Ins'!I54,'7 - Ins'!N54)/SUM('2 - G'!D54,'2 - G'!I54,'2 - G'!N54)</f>
        <v>0.99221789883268485</v>
      </c>
      <c r="AQ54" s="40">
        <f>SUM('8 - Edu'!D54,'8 - Edu'!I54)/SUM('2 - G'!D54,'2 - G'!I54,'2 - G'!N54)</f>
        <v>0.98054474708171202</v>
      </c>
      <c r="AR54" s="40">
        <f>SUM('9 - Lab'!D54,'9 - Lab'!I54)/SUM('2 - G'!D54,'2 - G'!I54,'2 - G'!N54)</f>
        <v>0.97665369649805445</v>
      </c>
      <c r="AT54" s="34">
        <f t="shared" si="2"/>
        <v>0.93954867402404874</v>
      </c>
      <c r="AU54" s="40">
        <f>SUM('4 - SoS'!E54,'4 - SoS'!J54,'4 - SoS'!O54)/SUM('2 - G'!E54,'2 - G'!J54,'2 - G'!O54)</f>
        <v>0.97628067863613899</v>
      </c>
      <c r="AV54" s="40">
        <f>SUM('5 - AG'!E54,'5 - AG'!J54)/SUM('2 - G'!E54,'2 - G'!J54,'2 - G'!O54)</f>
        <v>0.97298632844671384</v>
      </c>
      <c r="AW54" s="40">
        <f>SUM('6 - Agr'!E54,'6 - Agr'!J54)/SUM('2 - G'!E54,'2 - G'!J54,'2 - G'!O54)</f>
        <v>0.97117443584253005</v>
      </c>
      <c r="AX54" s="40">
        <f>SUM('7 - Ins'!E54,'7 - Ins'!J54,'7 - Ins'!O54)/SUM('2 - G'!E54,'2 - G'!J54,'2 - G'!O54)</f>
        <v>0.97051556580464504</v>
      </c>
      <c r="AY54" s="40">
        <f>SUM('8 - Edu'!E54,'8 - Edu'!J54)/SUM('2 - G'!E54,'2 - G'!J54,'2 - G'!O54)</f>
        <v>0.97463350354142642</v>
      </c>
      <c r="AZ54" s="40">
        <f>SUM('9 - Lab'!E54,'9 - Lab'!J54)/SUM('2 - G'!E54,'2 - G'!J54,'2 - G'!O54)</f>
        <v>0.97315104595618518</v>
      </c>
      <c r="BB54" s="40">
        <f t="shared" si="11"/>
        <v>0.23559361258967831</v>
      </c>
      <c r="BC54" s="40">
        <f>G54/'2 - G'!G54</f>
        <v>0.95432349949135298</v>
      </c>
      <c r="BD54" s="40">
        <f>L54/'2 - G'!L54</f>
        <v>0.9047151277013753</v>
      </c>
      <c r="BF54" s="30">
        <f t="shared" si="3"/>
        <v>0.22436222334853861</v>
      </c>
      <c r="BG54" s="30">
        <f t="shared" si="4"/>
        <v>0.49902152641878667</v>
      </c>
      <c r="BH54" s="30">
        <f t="shared" si="5"/>
        <v>0.20599579242636745</v>
      </c>
      <c r="BI54" s="30">
        <f t="shared" si="6"/>
        <v>0.5</v>
      </c>
      <c r="BJ54" s="30">
        <f t="shared" si="7"/>
        <v>0.22751976284584979</v>
      </c>
      <c r="BL54" s="31">
        <f>SUM('2 - G'!C54,'2 - G'!E54,'2 - G'!H54,'2 - G'!J54,'2 - G'!M54,'2 - G'!O54)</f>
        <v>12439</v>
      </c>
      <c r="BM54" s="41">
        <f t="shared" si="14"/>
        <v>0.99416342412451364</v>
      </c>
      <c r="BN54" s="42">
        <f t="shared" si="12"/>
        <v>12366.398832684825</v>
      </c>
      <c r="BO54" s="42">
        <f t="shared" si="13"/>
        <v>743.39883268482481</v>
      </c>
      <c r="BQ54" s="40">
        <v>0.22158496062633712</v>
      </c>
      <c r="BR54" s="40">
        <f>SUM(C54,E54,F54,H54,J54,K54)/SUM('2 - G'!C54,'2 - G'!E54,'2 - G'!F54,'2 - G'!H54,'2 - G'!J54,'2 - G'!K54,'2 - G'!M54,'2 - G'!P53)</f>
        <v>0.93663446054750399</v>
      </c>
      <c r="BS54" s="40">
        <f>SUM('4 - SoS'!C54,'4 - SoS'!E54,'4 - SoS'!F54,'4 - SoS'!H54,'4 - SoS'!J54,'4 - SoS'!K54,'4 - SoS'!M54,'4 - SoS'!O54,'4 - SoS'!P54)/SUM('2 - G'!C54,'2 - G'!E54,'2 - G'!F54,'2 - G'!H54,'2 - G'!J54,'2 - G'!K54,'2 - G'!M54,'2 - G'!P53)</f>
        <v>0.97737520128824473</v>
      </c>
      <c r="BT54" s="40">
        <f>SUM('5 - AG'!C54,'5 - AG'!E54,'5 - AG'!F54,'5 - AG'!H54,'5 - AG'!J54,'5 - AG'!K54)/SUM('2 - G'!C54,'2 - G'!E54,'2 - G'!F54,'2 - G'!H54,'2 - G'!J54,'2 - G'!K54,'2 - G'!M54,'2 - G'!P53)</f>
        <v>0.97190016103059584</v>
      </c>
    </row>
    <row r="55" spans="1:72" ht="14.55" customHeight="1" x14ac:dyDescent="0.3">
      <c r="A55" t="s">
        <v>463</v>
      </c>
      <c r="B55" s="21">
        <v>21900</v>
      </c>
      <c r="C55" s="21">
        <v>2775</v>
      </c>
      <c r="D55" s="21">
        <v>175</v>
      </c>
      <c r="E55" s="21">
        <v>5482</v>
      </c>
      <c r="F55" s="21">
        <v>9</v>
      </c>
      <c r="G55" s="21">
        <v>8441</v>
      </c>
      <c r="H55" s="21">
        <v>1396</v>
      </c>
      <c r="I55" s="21">
        <v>214</v>
      </c>
      <c r="J55" s="21">
        <v>1623</v>
      </c>
      <c r="K55" s="21">
        <v>10</v>
      </c>
      <c r="L55" s="21">
        <v>3243</v>
      </c>
      <c r="M55" s="21">
        <v>11684</v>
      </c>
      <c r="N55" s="21"/>
      <c r="O55" s="24">
        <f>'2 - G'!R55</f>
        <v>12615</v>
      </c>
      <c r="P55" s="30">
        <f>'2 - G'!S55</f>
        <v>0.28775267538644472</v>
      </c>
      <c r="Q55" s="35">
        <f t="shared" si="15"/>
        <v>0.92619896948077685</v>
      </c>
      <c r="R55" s="30">
        <f>'4 - SoS'!R55/'3 - LG'!O55</f>
        <v>0.97796274276654771</v>
      </c>
      <c r="S55" s="30">
        <f>'5 - AG'!M55/'3 - LG'!O55</f>
        <v>0.96551724137931039</v>
      </c>
      <c r="T55" s="30">
        <f>'6 - Agr'!M55/'3 - LG'!O55</f>
        <v>0.96765755053507729</v>
      </c>
      <c r="U55" s="30">
        <f>'7 - Ins'!R55/'3 - LG'!O55</f>
        <v>0.96860879904875152</v>
      </c>
      <c r="V55" s="30">
        <f>'8 - Edu'!M55/'3 - LG'!O55</f>
        <v>0.9747919143876338</v>
      </c>
      <c r="W55" s="30">
        <f>'9 - Lab'!M55/'3 - LG'!O55</f>
        <v>0.96884661117717008</v>
      </c>
      <c r="X55" s="21"/>
      <c r="Y55" s="30">
        <f>(C55+H55)/('2 - G'!C55+'2 - G'!H55+'2 - G'!M55)</f>
        <v>0.91953262786596124</v>
      </c>
      <c r="Z55" s="30">
        <f>(D55+I55)/('2 - G'!D55+'2 - G'!I55+'2 - G'!N55)</f>
        <v>0.98481012658227851</v>
      </c>
      <c r="AA55" s="30">
        <f>(E55+J55)/('2 - G'!E55+'2 - G'!J55+'2 - G'!O55)</f>
        <v>0.92706158663883087</v>
      </c>
      <c r="AB55" s="30">
        <f>(F55+K55)/('2 - G'!F55+'2 - G'!K55+'2 - G'!P55)</f>
        <v>0.95</v>
      </c>
      <c r="AD55" s="34">
        <f t="shared" si="9"/>
        <v>0.91953262786596124</v>
      </c>
      <c r="AE55" s="40">
        <f>SUM('4 - SoS'!C55,'4 - SoS'!H55,'4 - SoS'!M55)/SUM('2 - G'!C55,'2 - G'!H55,'2 - G'!M55)</f>
        <v>0.97751322751322756</v>
      </c>
      <c r="AF55" s="40">
        <f>SUM('5 - AG'!C55,'5 - AG'!H55)/SUM('2 - G'!C55,'2 - G'!H55,'2 - G'!M55)</f>
        <v>0.9642857142857143</v>
      </c>
      <c r="AG55" s="40">
        <f>SUM('6 - Agr'!C55,'6 - Agr'!H55)/SUM('2 - G'!C55,'2 - G'!H55,'2 - G'!M55)</f>
        <v>0.96869488536155202</v>
      </c>
      <c r="AH55" s="40">
        <f>SUM('7 - Ins'!C55,'7 - Ins'!H55,'7 - Ins'!M55)/SUM('2 - G'!C55,'2 - G'!H55,'2 - G'!M55)</f>
        <v>0.96825396825396826</v>
      </c>
      <c r="AI55" s="40">
        <f>SUM('8 - Edu'!C55,'8 - Edu'!H55)/SUM('2 - G'!C55,'2 - G'!H55,'2 - G'!M55)</f>
        <v>0.97111992945326275</v>
      </c>
      <c r="AJ55" s="40">
        <f>SUM('9 - Lab'!C55,'9 - Lab'!H55)/SUM('2 - G'!C55,'2 - G'!H55,'2 - G'!M55)</f>
        <v>0.96472663139329806</v>
      </c>
      <c r="AL55" s="34">
        <f t="shared" si="10"/>
        <v>0.98481012658227851</v>
      </c>
      <c r="AM55" s="40">
        <f>SUM('4 - SoS'!D55,'4 - SoS'!I55,'4 - SoS'!N55)/SUM('2 - G'!D55,'2 - G'!I55,'2 - G'!N55)</f>
        <v>0.9924050632911392</v>
      </c>
      <c r="AN55" s="40">
        <f>SUM('5 - AG'!D55,'5 - AG'!I55)/SUM('2 - G'!D55,'2 - G'!I55,'2 - G'!N55)</f>
        <v>0.98987341772151893</v>
      </c>
      <c r="AO55" s="40">
        <f>SUM('6 - Agr'!D55,'6 - Agr'!I55)/SUM('2 - G'!D55,'2 - G'!I55,'2 - G'!N55)</f>
        <v>0.98227848101265824</v>
      </c>
      <c r="AP55" s="40">
        <f>SUM('7 - Ins'!D55,'7 - Ins'!I55,'7 - Ins'!N55)/SUM('2 - G'!D55,'2 - G'!I55,'2 - G'!N55)</f>
        <v>0.98227848101265824</v>
      </c>
      <c r="AQ55" s="40">
        <f>SUM('8 - Edu'!D55,'8 - Edu'!I55)/SUM('2 - G'!D55,'2 - G'!I55,'2 - G'!N55)</f>
        <v>0.98227848101265824</v>
      </c>
      <c r="AR55" s="40">
        <f>SUM('9 - Lab'!D55,'9 - Lab'!I55)/SUM('2 - G'!D55,'2 - G'!I55,'2 - G'!N55)</f>
        <v>0.97468354430379744</v>
      </c>
      <c r="AT55" s="34">
        <f t="shared" si="2"/>
        <v>0.92706158663883087</v>
      </c>
      <c r="AU55" s="40">
        <f>SUM('4 - SoS'!E55,'4 - SoS'!J55,'4 - SoS'!O55)/SUM('2 - G'!E55,'2 - G'!J55,'2 - G'!O55)</f>
        <v>0.97755741127348639</v>
      </c>
      <c r="AV55" s="40">
        <f>SUM('5 - AG'!E55,'5 - AG'!J55)/SUM('2 - G'!E55,'2 - G'!J55,'2 - G'!O55)</f>
        <v>0.9649008350730689</v>
      </c>
      <c r="AW55" s="40">
        <f>SUM('6 - Agr'!E55,'6 - Agr'!J55)/SUM('2 - G'!E55,'2 - G'!J55,'2 - G'!O55)</f>
        <v>0.96646659707724425</v>
      </c>
      <c r="AX55" s="40">
        <f>SUM('7 - Ins'!E55,'7 - Ins'!J55,'7 - Ins'!O55)/SUM('2 - G'!E55,'2 - G'!J55,'2 - G'!O55)</f>
        <v>0.96816283924843427</v>
      </c>
      <c r="AY55" s="40">
        <f>SUM('8 - Edu'!E55,'8 - Edu'!J55)/SUM('2 - G'!E55,'2 - G'!J55,'2 - G'!O55)</f>
        <v>0.97664405010438415</v>
      </c>
      <c r="AZ55" s="40">
        <f>SUM('9 - Lab'!E55,'9 - Lab'!J55)/SUM('2 - G'!E55,'2 - G'!J55,'2 - G'!O55)</f>
        <v>0.97103340292275575</v>
      </c>
      <c r="BB55" s="40">
        <f t="shared" si="11"/>
        <v>0.28775267538644472</v>
      </c>
      <c r="BC55" s="40">
        <f>G55/'2 - G'!G55</f>
        <v>0.94534662336207864</v>
      </c>
      <c r="BD55" s="40">
        <f>L55/'2 - G'!L55</f>
        <v>0.89338842975206612</v>
      </c>
      <c r="BF55" s="30">
        <f t="shared" si="3"/>
        <v>0.33469192040278112</v>
      </c>
      <c r="BG55" s="30">
        <f t="shared" si="4"/>
        <v>0.55012853470437018</v>
      </c>
      <c r="BH55" s="30">
        <f t="shared" si="5"/>
        <v>0.22843068261787475</v>
      </c>
      <c r="BI55" s="30">
        <f t="shared" si="6"/>
        <v>0.52631578947368418</v>
      </c>
      <c r="BJ55" s="30">
        <f t="shared" si="7"/>
        <v>0.27755905511811024</v>
      </c>
      <c r="BL55" s="31">
        <f>SUM('2 - G'!C55,'2 - G'!E55,'2 - G'!H55,'2 - G'!J55,'2 - G'!M55,'2 - G'!O55)</f>
        <v>12200</v>
      </c>
      <c r="BM55" s="41">
        <f t="shared" si="14"/>
        <v>0.98481012658227851</v>
      </c>
      <c r="BN55" s="42">
        <f t="shared" si="12"/>
        <v>12014.683544303798</v>
      </c>
      <c r="BO55" s="42">
        <f t="shared" si="13"/>
        <v>738.68354430379804</v>
      </c>
      <c r="BQ55" s="40">
        <v>0.26495999999999997</v>
      </c>
      <c r="BR55" s="40">
        <f>SUM(C55,E55,F55,H55,J55,K55)/SUM('2 - G'!C55,'2 - G'!E55,'2 - G'!F55,'2 - G'!H55,'2 - G'!J55,'2 - G'!K55,'2 - G'!M55,'2 - G'!P54)</f>
        <v>0.92589556521026317</v>
      </c>
      <c r="BS55" s="40">
        <f>SUM('4 - SoS'!C55,'4 - SoS'!E55,'4 - SoS'!F55,'4 - SoS'!H55,'4 - SoS'!J55,'4 - SoS'!K55,'4 - SoS'!M55,'4 - SoS'!O55,'4 - SoS'!P55)/SUM('2 - G'!C55,'2 - G'!E55,'2 - G'!F55,'2 - G'!H55,'2 - G'!J55,'2 - G'!K55,'2 - G'!M55,'2 - G'!P54)</f>
        <v>0.97917862119845889</v>
      </c>
      <c r="BT55" s="40">
        <f>SUM('5 - AG'!C55,'5 - AG'!E55,'5 - AG'!F55,'5 - AG'!H55,'5 - AG'!J55,'5 - AG'!K55)/SUM('2 - G'!C55,'2 - G'!E55,'2 - G'!F55,'2 - G'!H55,'2 - G'!J55,'2 - G'!K55,'2 - G'!M55,'2 - G'!P54)</f>
        <v>0.96639068776129189</v>
      </c>
    </row>
    <row r="56" spans="1:72" ht="14.55" customHeight="1" x14ac:dyDescent="0.3">
      <c r="A56" t="s">
        <v>558</v>
      </c>
      <c r="B56" s="21">
        <v>21151</v>
      </c>
      <c r="C56" s="21">
        <v>4891</v>
      </c>
      <c r="D56" s="21">
        <v>165</v>
      </c>
      <c r="E56" s="21">
        <v>5896</v>
      </c>
      <c r="F56" s="21">
        <v>0</v>
      </c>
      <c r="G56" s="21">
        <v>10952</v>
      </c>
      <c r="H56" s="21">
        <v>869</v>
      </c>
      <c r="I56" s="21">
        <v>56</v>
      </c>
      <c r="J56" s="21">
        <v>1034</v>
      </c>
      <c r="K56" s="21">
        <v>0</v>
      </c>
      <c r="L56" s="21">
        <v>1959</v>
      </c>
      <c r="M56" s="21">
        <v>12911</v>
      </c>
      <c r="N56" s="21"/>
      <c r="O56" s="24">
        <f>'2 - G'!R56</f>
        <v>13362</v>
      </c>
      <c r="P56" s="30">
        <f>'2 - G'!S56</f>
        <v>0.14226912138901363</v>
      </c>
      <c r="Q56" s="35">
        <f t="shared" si="15"/>
        <v>0.96624756772938181</v>
      </c>
      <c r="R56" s="30">
        <f>'4 - SoS'!R56/'3 - LG'!O56</f>
        <v>0.98548121538691813</v>
      </c>
      <c r="S56" s="30">
        <f>'5 - AG'!M56/'3 - LG'!O56</f>
        <v>0.97897021403981443</v>
      </c>
      <c r="T56" s="30">
        <f>'6 - Agr'!M56/'3 - LG'!O56</f>
        <v>0.97620116748989672</v>
      </c>
      <c r="U56" s="30">
        <f>'7 - Ins'!R56/'3 - LG'!O56</f>
        <v>0.98054183505463255</v>
      </c>
      <c r="V56" s="30">
        <f>'8 - Edu'!M56/'3 - LG'!O56</f>
        <v>0.97897021403981443</v>
      </c>
      <c r="W56" s="30">
        <f>'9 - Lab'!M56/'3 - LG'!O56</f>
        <v>0.97350696003592274</v>
      </c>
      <c r="X56" s="21"/>
      <c r="Y56" s="30">
        <f>(C56+H56)/('2 - G'!C56+'2 - G'!H56+'2 - G'!M56)</f>
        <v>0.95696959627845157</v>
      </c>
      <c r="Z56" s="30">
        <f>(D56+I56)/('2 - G'!D56+'2 - G'!I56+'2 - G'!N56)</f>
        <v>0.99549549549549554</v>
      </c>
      <c r="AA56" s="30">
        <f>(E56+J56)/('2 - G'!E56+'2 - G'!J56+'2 - G'!O56)</f>
        <v>0.97317792444881335</v>
      </c>
      <c r="AB56" s="30" t="e">
        <f>(F56+K56)/('2 - G'!F56+'2 - G'!K56+'2 - G'!P56)</f>
        <v>#DIV/0!</v>
      </c>
      <c r="AD56" s="34">
        <f t="shared" si="9"/>
        <v>0.95696959627845157</v>
      </c>
      <c r="AE56" s="40">
        <f>SUM('4 - SoS'!C56,'4 - SoS'!H56,'4 - SoS'!M56)/SUM('2 - G'!C56,'2 - G'!H56,'2 - G'!M56)</f>
        <v>0.98371822561887357</v>
      </c>
      <c r="AF56" s="40">
        <f>SUM('5 - AG'!C56,'5 - AG'!H56)/SUM('2 - G'!C56,'2 - G'!H56,'2 - G'!M56)</f>
        <v>0.97790330619704269</v>
      </c>
      <c r="AG56" s="40">
        <f>SUM('6 - Agr'!C56,'6 - Agr'!H56)/SUM('2 - G'!C56,'2 - G'!H56,'2 - G'!M56)</f>
        <v>0.97624190064794814</v>
      </c>
      <c r="AH56" s="40">
        <f>SUM('7 - Ins'!C56,'7 - Ins'!H56,'7 - Ins'!M56)/SUM('2 - G'!C56,'2 - G'!H56,'2 - G'!M56)</f>
        <v>0.97973085230104673</v>
      </c>
      <c r="AI56" s="40">
        <f>SUM('8 - Edu'!C56,'8 - Edu'!H56)/SUM('2 - G'!C56,'2 - G'!H56,'2 - G'!M56)</f>
        <v>0.97757102508722382</v>
      </c>
      <c r="AJ56" s="40">
        <f>SUM('9 - Lab'!C56,'9 - Lab'!H56)/SUM('2 - G'!C56,'2 - G'!H56,'2 - G'!M56)</f>
        <v>0.97075926233593623</v>
      </c>
      <c r="AL56" s="34">
        <f t="shared" si="10"/>
        <v>0.99549549549549554</v>
      </c>
      <c r="AM56" s="40">
        <f>SUM('4 - SoS'!D56,'4 - SoS'!I56,'4 - SoS'!N56)/SUM('2 - G'!D56,'2 - G'!I56,'2 - G'!N56)</f>
        <v>0.98648648648648651</v>
      </c>
      <c r="AN56" s="40">
        <f>SUM('5 - AG'!D56,'5 - AG'!I56)/SUM('2 - G'!D56,'2 - G'!I56,'2 - G'!N56)</f>
        <v>0.99099099099099097</v>
      </c>
      <c r="AO56" s="40">
        <f>SUM('6 - Agr'!D56,'6 - Agr'!I56)/SUM('2 - G'!D56,'2 - G'!I56,'2 - G'!N56)</f>
        <v>0.98198198198198194</v>
      </c>
      <c r="AP56" s="40">
        <f>SUM('7 - Ins'!D56,'7 - Ins'!I56,'7 - Ins'!N56)/SUM('2 - G'!D56,'2 - G'!I56,'2 - G'!N56)</f>
        <v>0.99099099099099097</v>
      </c>
      <c r="AQ56" s="40">
        <f>SUM('8 - Edu'!D56,'8 - Edu'!I56)/SUM('2 - G'!D56,'2 - G'!I56,'2 - G'!N56)</f>
        <v>0.96846846846846846</v>
      </c>
      <c r="AR56" s="40">
        <f>SUM('9 - Lab'!D56,'9 - Lab'!I56)/SUM('2 - G'!D56,'2 - G'!I56,'2 - G'!N56)</f>
        <v>0.96846846846846846</v>
      </c>
      <c r="AT56" s="34">
        <f t="shared" si="2"/>
        <v>0.97317792444881335</v>
      </c>
      <c r="AU56" s="40">
        <f>SUM('4 - SoS'!E56,'4 - SoS'!J56,'4 - SoS'!O56)/SUM('2 - G'!E56,'2 - G'!J56,'2 - G'!O56)</f>
        <v>0.9869400365117259</v>
      </c>
      <c r="AV56" s="40">
        <f>SUM('5 - AG'!E56,'5 - AG'!J56)/SUM('2 - G'!E56,'2 - G'!J56,'2 - G'!O56)</f>
        <v>0.97949726162055895</v>
      </c>
      <c r="AW56" s="40">
        <f>SUM('6 - Agr'!E56,'6 - Agr'!J56)/SUM('2 - G'!E56,'2 - G'!J56,'2 - G'!O56)</f>
        <v>0.97598651874736697</v>
      </c>
      <c r="AX56" s="40">
        <f>SUM('7 - Ins'!E56,'7 - Ins'!J56,'7 - Ins'!O56)/SUM('2 - G'!E56,'2 - G'!J56,'2 - G'!O56)</f>
        <v>0.98090155876983565</v>
      </c>
      <c r="AY56" s="40">
        <f>SUM('8 - Edu'!E56,'8 - Edu'!J56)/SUM('2 - G'!E56,'2 - G'!J56,'2 - G'!O56)</f>
        <v>0.98048026962505264</v>
      </c>
      <c r="AZ56" s="40">
        <f>SUM('9 - Lab'!E56,'9 - Lab'!J56)/SUM('2 - G'!E56,'2 - G'!J56,'2 - G'!O56)</f>
        <v>0.97598651874736697</v>
      </c>
      <c r="BB56" s="40">
        <f t="shared" si="11"/>
        <v>0.14226912138901363</v>
      </c>
      <c r="BC56" s="40">
        <f>G56/'2 - G'!G56</f>
        <v>0.96655193716353371</v>
      </c>
      <c r="BD56" s="40">
        <f>L56/'2 - G'!L56</f>
        <v>1.0305102577590741</v>
      </c>
      <c r="BF56" s="30">
        <f t="shared" si="3"/>
        <v>0.15086805555555555</v>
      </c>
      <c r="BG56" s="30">
        <f t="shared" si="4"/>
        <v>0.25339366515837103</v>
      </c>
      <c r="BH56" s="30">
        <f t="shared" si="5"/>
        <v>0.1492063492063492</v>
      </c>
      <c r="BI56" s="30" t="e">
        <f t="shared" si="6"/>
        <v>#DIV/0!</v>
      </c>
      <c r="BJ56" s="30">
        <f t="shared" si="7"/>
        <v>0.15173108202308108</v>
      </c>
      <c r="BL56" s="31">
        <f>SUM('2 - G'!C56,'2 - G'!E56,'2 - G'!H56,'2 - G'!J56,'2 - G'!M56,'2 - G'!O56)</f>
        <v>13140</v>
      </c>
      <c r="BM56" s="41">
        <f t="shared" si="14"/>
        <v>0.99549549549549554</v>
      </c>
      <c r="BN56" s="42">
        <f t="shared" si="12"/>
        <v>13080.810810810812</v>
      </c>
      <c r="BO56" s="42">
        <f t="shared" si="13"/>
        <v>390.81081081081174</v>
      </c>
      <c r="BQ56" s="40">
        <v>8.0503859449732439E-3</v>
      </c>
      <c r="BR56" s="40">
        <f>SUM(C56,E56,F56,H56,J56,K56)/SUM('2 - G'!C56,'2 - G'!E56,'2 - G'!F56,'2 - G'!H56,'2 - G'!J56,'2 - G'!K56,'2 - G'!M56,'2 - G'!P55)</f>
        <v>0.96862834898099381</v>
      </c>
      <c r="BS56" s="40">
        <f>SUM('4 - SoS'!C56,'4 - SoS'!E56,'4 - SoS'!F56,'4 - SoS'!H56,'4 - SoS'!J56,'4 - SoS'!K56,'4 - SoS'!M56,'4 - SoS'!O56,'4 - SoS'!P56)/SUM('2 - G'!C56,'2 - G'!E56,'2 - G'!F56,'2 - G'!H56,'2 - G'!J56,'2 - G'!K56,'2 - G'!M56,'2 - G'!P55)</f>
        <v>0.98839783222654765</v>
      </c>
      <c r="BT56" s="40">
        <f>SUM('5 - AG'!C56,'5 - AG'!E56,'5 - AG'!F56,'5 - AG'!H56,'5 - AG'!J56,'5 - AG'!K56)/SUM('2 - G'!C56,'2 - G'!E56,'2 - G'!F56,'2 - G'!H56,'2 - G'!J56,'2 - G'!K56,'2 - G'!M56,'2 - G'!P55)</f>
        <v>0.98168078772612777</v>
      </c>
    </row>
    <row r="57" spans="1:72" ht="14.55" customHeight="1" x14ac:dyDescent="0.3">
      <c r="A57" t="s">
        <v>531</v>
      </c>
      <c r="B57" s="21">
        <v>21012</v>
      </c>
      <c r="C57" s="21">
        <v>5436</v>
      </c>
      <c r="D57" s="21">
        <v>254</v>
      </c>
      <c r="E57" s="21">
        <v>4149</v>
      </c>
      <c r="F57" s="21">
        <v>4</v>
      </c>
      <c r="G57" s="21">
        <v>9843</v>
      </c>
      <c r="H57" s="21">
        <v>1628</v>
      </c>
      <c r="I57" s="21">
        <v>219</v>
      </c>
      <c r="J57" s="21">
        <v>1327</v>
      </c>
      <c r="K57" s="21">
        <v>2</v>
      </c>
      <c r="L57" s="21">
        <v>3176</v>
      </c>
      <c r="M57" s="21">
        <v>13019</v>
      </c>
      <c r="N57" s="21"/>
      <c r="O57" s="24">
        <f>'2 - G'!R57</f>
        <v>13555</v>
      </c>
      <c r="P57" s="30">
        <f>'2 - G'!S57</f>
        <v>0.24758391737366287</v>
      </c>
      <c r="Q57" s="35">
        <f t="shared" si="15"/>
        <v>0.96045739579490963</v>
      </c>
      <c r="R57" s="30">
        <f>'4 - SoS'!R57/'3 - LG'!O57</f>
        <v>0.98863887864256728</v>
      </c>
      <c r="S57" s="30">
        <f>'5 - AG'!M57/'3 - LG'!O57</f>
        <v>0.98325341202508298</v>
      </c>
      <c r="T57" s="30">
        <f>'6 - Agr'!M57/'3 - LG'!O57</f>
        <v>0.97978605680560682</v>
      </c>
      <c r="U57" s="30">
        <f>'7 - Ins'!R57/'3 - LG'!O57</f>
        <v>0.98413869420877909</v>
      </c>
      <c r="V57" s="30">
        <f>'8 - Edu'!M57/'3 - LG'!O57</f>
        <v>0.98554039099963109</v>
      </c>
      <c r="W57" s="30">
        <f>'9 - Lab'!M57/'3 - LG'!O57</f>
        <v>0.98325341202508298</v>
      </c>
      <c r="X57" s="21"/>
      <c r="Y57" s="30">
        <f>(C57+H57)/('2 - G'!C57+'2 - G'!H57+'2 - G'!M57)</f>
        <v>0.9561451001624256</v>
      </c>
      <c r="Z57" s="30">
        <f>(D57+I57)/('2 - G'!D57+'2 - G'!I57+'2 - G'!N57)</f>
        <v>0.98541666666666672</v>
      </c>
      <c r="AA57" s="30">
        <f>(E57+J57)/('2 - G'!E57+'2 - G'!J57+'2 - G'!O57)</f>
        <v>0.96391480373173732</v>
      </c>
      <c r="AB57" s="30">
        <f>(F57+K57)/('2 - G'!F57+'2 - G'!K57+'2 - G'!P57)</f>
        <v>1</v>
      </c>
      <c r="AD57" s="34">
        <f t="shared" si="9"/>
        <v>0.9561451001624256</v>
      </c>
      <c r="AE57" s="40">
        <f>SUM('4 - SoS'!C57,'4 - SoS'!H57,'4 - SoS'!M57)/SUM('2 - G'!C57,'2 - G'!H57,'2 - G'!M57)</f>
        <v>0.98808879263670812</v>
      </c>
      <c r="AF57" s="40">
        <f>SUM('5 - AG'!C57,'5 - AG'!H57)/SUM('2 - G'!C57,'2 - G'!H57,'2 - G'!M57)</f>
        <v>0.98321602598808877</v>
      </c>
      <c r="AG57" s="40">
        <f>SUM('6 - Agr'!C57,'6 - Agr'!H57)/SUM('2 - G'!C57,'2 - G'!H57,'2 - G'!M57)</f>
        <v>0.97888467785598265</v>
      </c>
      <c r="AH57" s="40">
        <f>SUM('7 - Ins'!C57,'7 - Ins'!H57,'7 - Ins'!M57)/SUM('2 - G'!C57,'2 - G'!H57,'2 - G'!M57)</f>
        <v>0.98240389821331886</v>
      </c>
      <c r="AI57" s="40">
        <f>SUM('8 - Edu'!C57,'8 - Edu'!H57)/SUM('2 - G'!C57,'2 - G'!H57,'2 - G'!M57)</f>
        <v>0.98429886302111536</v>
      </c>
      <c r="AJ57" s="40">
        <f>SUM('9 - Lab'!C57,'9 - Lab'!H57)/SUM('2 - G'!C57,'2 - G'!H57,'2 - G'!M57)</f>
        <v>0.98308067135896049</v>
      </c>
      <c r="AL57" s="34">
        <f t="shared" si="10"/>
        <v>0.98541666666666672</v>
      </c>
      <c r="AM57" s="40">
        <f>SUM('4 - SoS'!D57,'4 - SoS'!I57,'4 - SoS'!N57)/SUM('2 - G'!D57,'2 - G'!I57,'2 - G'!N57)</f>
        <v>0.99375000000000002</v>
      </c>
      <c r="AN57" s="40">
        <f>SUM('5 - AG'!D57,'5 - AG'!I57)/SUM('2 - G'!D57,'2 - G'!I57,'2 - G'!N57)</f>
        <v>0.98750000000000004</v>
      </c>
      <c r="AO57" s="40">
        <f>SUM('6 - Agr'!D57,'6 - Agr'!I57)/SUM('2 - G'!D57,'2 - G'!I57,'2 - G'!N57)</f>
        <v>0.98333333333333328</v>
      </c>
      <c r="AP57" s="40">
        <f>SUM('7 - Ins'!D57,'7 - Ins'!I57,'7 - Ins'!N57)/SUM('2 - G'!D57,'2 - G'!I57,'2 - G'!N57)</f>
        <v>0.98750000000000004</v>
      </c>
      <c r="AQ57" s="40">
        <f>SUM('8 - Edu'!D57,'8 - Edu'!I57)/SUM('2 - G'!D57,'2 - G'!I57,'2 - G'!N57)</f>
        <v>0.98750000000000004</v>
      </c>
      <c r="AR57" s="40">
        <f>SUM('9 - Lab'!D57,'9 - Lab'!I57)/SUM('2 - G'!D57,'2 - G'!I57,'2 - G'!N57)</f>
        <v>0.98124999999999996</v>
      </c>
      <c r="AT57" s="34">
        <f t="shared" si="2"/>
        <v>0.96391480373173732</v>
      </c>
      <c r="AU57" s="40">
        <f>SUM('4 - SoS'!E57,'4 - SoS'!J57,'4 - SoS'!O57)/SUM('2 - G'!E57,'2 - G'!J57,'2 - G'!O57)</f>
        <v>0.98891040309804612</v>
      </c>
      <c r="AV57" s="40">
        <f>SUM('5 - AG'!E57,'5 - AG'!J57)/SUM('2 - G'!E57,'2 - G'!J57,'2 - G'!O57)</f>
        <v>0.98292554127794407</v>
      </c>
      <c r="AW57" s="40">
        <f>SUM('6 - Agr'!E57,'6 - Agr'!J57)/SUM('2 - G'!E57,'2 - G'!J57,'2 - G'!O57)</f>
        <v>0.98063721175849328</v>
      </c>
      <c r="AX57" s="40">
        <f>SUM('7 - Ins'!E57,'7 - Ins'!J57,'7 - Ins'!O57)/SUM('2 - G'!E57,'2 - G'!J57,'2 - G'!O57)</f>
        <v>0.98609399753564508</v>
      </c>
      <c r="AY57" s="40">
        <f>SUM('8 - Edu'!E57,'8 - Edu'!J57)/SUM('2 - G'!E57,'2 - G'!J57,'2 - G'!O57)</f>
        <v>0.98697412427389541</v>
      </c>
      <c r="AZ57" s="40">
        <f>SUM('9 - Lab'!E57,'9 - Lab'!J57)/SUM('2 - G'!E57,'2 - G'!J57,'2 - G'!O57)</f>
        <v>0.98362964266854425</v>
      </c>
      <c r="BB57" s="40">
        <f t="shared" si="11"/>
        <v>0.24758391737366287</v>
      </c>
      <c r="BC57" s="40">
        <f>G57/'2 - G'!G57</f>
        <v>0.97262845849802371</v>
      </c>
      <c r="BD57" s="40">
        <f>L57/'2 - G'!L57</f>
        <v>0.94636471990464843</v>
      </c>
      <c r="BF57" s="30">
        <f t="shared" si="3"/>
        <v>0.23046432616081541</v>
      </c>
      <c r="BG57" s="30">
        <f t="shared" si="4"/>
        <v>0.46300211416490489</v>
      </c>
      <c r="BH57" s="30">
        <f t="shared" si="5"/>
        <v>0.24233016800584367</v>
      </c>
      <c r="BI57" s="30">
        <f t="shared" si="6"/>
        <v>0.33333333333333331</v>
      </c>
      <c r="BJ57" s="30">
        <f t="shared" si="7"/>
        <v>0.24395114832168369</v>
      </c>
      <c r="BL57" s="31">
        <f>SUM('2 - G'!C57,'2 - G'!E57,'2 - G'!H57,'2 - G'!J57,'2 - G'!M57,'2 - G'!O57)</f>
        <v>13069</v>
      </c>
      <c r="BM57" s="41">
        <f t="shared" si="14"/>
        <v>0.98541666666666672</v>
      </c>
      <c r="BN57" s="42">
        <f t="shared" si="12"/>
        <v>12878.410416666668</v>
      </c>
      <c r="BO57" s="42">
        <f t="shared" si="13"/>
        <v>338.41041666666752</v>
      </c>
      <c r="BQ57" s="40">
        <v>0.18200826878296822</v>
      </c>
      <c r="BR57" s="40">
        <f>SUM(C57,E57,F57,H57,J57,K57)/SUM('2 - G'!C57,'2 - G'!E57,'2 - G'!F57,'2 - G'!H57,'2 - G'!J57,'2 - G'!K57,'2 - G'!M57,'2 - G'!P56)</f>
        <v>0.96108472498850928</v>
      </c>
      <c r="BS57" s="40">
        <f>SUM('4 - SoS'!C57,'4 - SoS'!E57,'4 - SoS'!F57,'4 - SoS'!H57,'4 - SoS'!J57,'4 - SoS'!K57,'4 - SoS'!M57,'4 - SoS'!O57,'4 - SoS'!P57)/SUM('2 - G'!C57,'2 - G'!E57,'2 - G'!F57,'2 - G'!H57,'2 - G'!J57,'2 - G'!K57,'2 - G'!M57,'2 - G'!P56)</f>
        <v>0.99004136663091769</v>
      </c>
      <c r="BT57" s="40">
        <f>SUM('5 - AG'!C57,'5 - AG'!E57,'5 - AG'!F57,'5 - AG'!H57,'5 - AG'!J57,'5 - AG'!K57)/SUM('2 - G'!C57,'2 - G'!E57,'2 - G'!F57,'2 - G'!H57,'2 - G'!J57,'2 - G'!K57,'2 - G'!M57,'2 - G'!P56)</f>
        <v>0.98467902558602727</v>
      </c>
    </row>
    <row r="58" spans="1:72" ht="14.55" customHeight="1" x14ac:dyDescent="0.3">
      <c r="A58" t="s">
        <v>562</v>
      </c>
      <c r="B58" s="21">
        <v>20970</v>
      </c>
      <c r="C58" s="21">
        <v>3470</v>
      </c>
      <c r="D58" s="21">
        <v>274</v>
      </c>
      <c r="E58" s="21">
        <v>5950</v>
      </c>
      <c r="F58" s="21">
        <v>1</v>
      </c>
      <c r="G58" s="21">
        <v>9695</v>
      </c>
      <c r="H58" s="21">
        <v>949</v>
      </c>
      <c r="I58" s="21">
        <v>170</v>
      </c>
      <c r="J58" s="21">
        <v>1372</v>
      </c>
      <c r="K58" s="21">
        <v>1</v>
      </c>
      <c r="L58" s="21">
        <v>2492</v>
      </c>
      <c r="M58" s="21">
        <v>12187</v>
      </c>
      <c r="N58" s="21"/>
      <c r="O58" s="24">
        <f>'2 - G'!R58</f>
        <v>12861</v>
      </c>
      <c r="P58" s="30">
        <f>'2 - G'!S58</f>
        <v>0.20122852033278904</v>
      </c>
      <c r="Q58" s="35">
        <f t="shared" si="15"/>
        <v>0.94759349972785945</v>
      </c>
      <c r="R58" s="30">
        <f>'4 - SoS'!R58/'3 - LG'!O58</f>
        <v>0.98180545836249122</v>
      </c>
      <c r="S58" s="30">
        <f>'5 - AG'!M58/'3 - LG'!O58</f>
        <v>0.97737345463027758</v>
      </c>
      <c r="T58" s="30">
        <f>'6 - Agr'!M58/'3 - LG'!O58</f>
        <v>0.9727859419951792</v>
      </c>
      <c r="U58" s="30">
        <f>'7 - Ins'!R58/'3 - LG'!O58</f>
        <v>0.97846201695047041</v>
      </c>
      <c r="V58" s="30">
        <f>'8 - Edu'!M58/'3 - LG'!O58</f>
        <v>0.98009486043075966</v>
      </c>
      <c r="W58" s="30">
        <f>'9 - Lab'!M58/'3 - LG'!O58</f>
        <v>0.97737345463027758</v>
      </c>
      <c r="X58" s="21"/>
      <c r="Y58" s="30">
        <f>(C58+H58)/('2 - G'!C58+'2 - G'!H58+'2 - G'!M58)</f>
        <v>0.94665809768637532</v>
      </c>
      <c r="Z58" s="30">
        <f>(D58+I58)/('2 - G'!D58+'2 - G'!I58+'2 - G'!N58)</f>
        <v>0.99328859060402686</v>
      </c>
      <c r="AA58" s="30">
        <f>(E58+J58)/('2 - G'!E58+'2 - G'!J58+'2 - G'!O58)</f>
        <v>0.94550619834710747</v>
      </c>
      <c r="AB58" s="30">
        <f>(F58+K58)/('2 - G'!F58+'2 - G'!K58+'2 - G'!P58)</f>
        <v>1</v>
      </c>
      <c r="AD58" s="34">
        <f t="shared" si="9"/>
        <v>0.94665809768637532</v>
      </c>
      <c r="AE58" s="40">
        <f>SUM('4 - SoS'!C58,'4 - SoS'!H58,'4 - SoS'!M58)/SUM('2 - G'!C58,'2 - G'!H58,'2 - G'!M58)</f>
        <v>0.97922022279348753</v>
      </c>
      <c r="AF58" s="40">
        <f>SUM('5 - AG'!C58,'5 - AG'!H58)/SUM('2 - G'!C58,'2 - G'!H58,'2 - G'!M58)</f>
        <v>0.97557840616966585</v>
      </c>
      <c r="AG58" s="40">
        <f>SUM('6 - Agr'!C58,'6 - Agr'!H58)/SUM('2 - G'!C58,'2 - G'!H58,'2 - G'!M58)</f>
        <v>0.96508140531276776</v>
      </c>
      <c r="AH58" s="40">
        <f>SUM('7 - Ins'!C58,'7 - Ins'!H58,'7 - Ins'!M58)/SUM('2 - G'!C58,'2 - G'!H58,'2 - G'!M58)</f>
        <v>0.97579263067694944</v>
      </c>
      <c r="AI58" s="40">
        <f>SUM('8 - Edu'!C58,'8 - Edu'!H58)/SUM('2 - G'!C58,'2 - G'!H58,'2 - G'!M58)</f>
        <v>0.97600685518423302</v>
      </c>
      <c r="AJ58" s="40">
        <f>SUM('9 - Lab'!C58,'9 - Lab'!H58)/SUM('2 - G'!C58,'2 - G'!H58,'2 - G'!M58)</f>
        <v>0.97107969151670948</v>
      </c>
      <c r="AL58" s="34">
        <f t="shared" si="10"/>
        <v>0.99328859060402686</v>
      </c>
      <c r="AM58" s="40">
        <f>SUM('4 - SoS'!D58,'4 - SoS'!I58,'4 - SoS'!N58)/SUM('2 - G'!D58,'2 - G'!I58,'2 - G'!N58)</f>
        <v>0.99105145413870244</v>
      </c>
      <c r="AN58" s="40">
        <f>SUM('5 - AG'!D58,'5 - AG'!I58)/SUM('2 - G'!D58,'2 - G'!I58,'2 - G'!N58)</f>
        <v>0.99105145413870244</v>
      </c>
      <c r="AO58" s="40">
        <f>SUM('6 - Agr'!D58,'6 - Agr'!I58)/SUM('2 - G'!D58,'2 - G'!I58,'2 - G'!N58)</f>
        <v>0.99105145413870244</v>
      </c>
      <c r="AP58" s="40">
        <f>SUM('7 - Ins'!D58,'7 - Ins'!I58,'7 - Ins'!N58)/SUM('2 - G'!D58,'2 - G'!I58,'2 - G'!N58)</f>
        <v>0.99328859060402686</v>
      </c>
      <c r="AQ58" s="40">
        <f>SUM('8 - Edu'!D58,'8 - Edu'!I58)/SUM('2 - G'!D58,'2 - G'!I58,'2 - G'!N58)</f>
        <v>0.98434004474272929</v>
      </c>
      <c r="AR58" s="40">
        <f>SUM('9 - Lab'!D58,'9 - Lab'!I58)/SUM('2 - G'!D58,'2 - G'!I58,'2 - G'!N58)</f>
        <v>0.98657718120805371</v>
      </c>
      <c r="AT58" s="34">
        <f t="shared" si="2"/>
        <v>0.94550619834710747</v>
      </c>
      <c r="AU58" s="40">
        <f>SUM('4 - SoS'!E58,'4 - SoS'!J58,'4 - SoS'!O58)/SUM('2 - G'!E58,'2 - G'!J58,'2 - G'!O58)</f>
        <v>0.98282541322314054</v>
      </c>
      <c r="AV58" s="40">
        <f>SUM('5 - AG'!E58,'5 - AG'!J58)/SUM('2 - G'!E58,'2 - G'!J58,'2 - G'!O58)</f>
        <v>0.97766012396694213</v>
      </c>
      <c r="AW58" s="40">
        <f>SUM('6 - Agr'!E58,'6 - Agr'!J58)/SUM('2 - G'!E58,'2 - G'!J58,'2 - G'!O58)</f>
        <v>0.97636880165289253</v>
      </c>
      <c r="AX58" s="40">
        <f>SUM('7 - Ins'!E58,'7 - Ins'!J58,'7 - Ins'!O58)/SUM('2 - G'!E58,'2 - G'!J58,'2 - G'!O58)</f>
        <v>0.9792097107438017</v>
      </c>
      <c r="AY58" s="40">
        <f>SUM('8 - Edu'!E58,'8 - Edu'!J58)/SUM('2 - G'!E58,'2 - G'!J58,'2 - G'!O58)</f>
        <v>0.98230888429752061</v>
      </c>
      <c r="AZ58" s="40">
        <f>SUM('9 - Lab'!E58,'9 - Lab'!J58)/SUM('2 - G'!E58,'2 - G'!J58,'2 - G'!O58)</f>
        <v>0.98075929752066116</v>
      </c>
      <c r="BB58" s="40">
        <f t="shared" si="11"/>
        <v>0.20122852033278904</v>
      </c>
      <c r="BC58" s="40">
        <f>G58/'2 - G'!G58</f>
        <v>0.95263830205365041</v>
      </c>
      <c r="BD58" s="40">
        <f>L58/'2 - G'!L58</f>
        <v>0.96290571870170016</v>
      </c>
      <c r="BF58" s="30">
        <f t="shared" si="3"/>
        <v>0.21475446933695405</v>
      </c>
      <c r="BG58" s="30">
        <f t="shared" si="4"/>
        <v>0.38288288288288286</v>
      </c>
      <c r="BH58" s="30">
        <f t="shared" si="5"/>
        <v>0.18738049713193117</v>
      </c>
      <c r="BI58" s="30">
        <f t="shared" si="6"/>
        <v>0.5</v>
      </c>
      <c r="BJ58" s="30">
        <f t="shared" si="7"/>
        <v>0.2044801838024124</v>
      </c>
      <c r="BL58" s="31">
        <f>SUM('2 - G'!C58,'2 - G'!E58,'2 - G'!H58,'2 - G'!J58,'2 - G'!M58,'2 - G'!O58)</f>
        <v>12412</v>
      </c>
      <c r="BM58" s="41">
        <f t="shared" si="14"/>
        <v>0.99328859060402686</v>
      </c>
      <c r="BN58" s="42">
        <f t="shared" si="12"/>
        <v>12328.697986577181</v>
      </c>
      <c r="BO58" s="42">
        <f t="shared" si="13"/>
        <v>587.69798657718093</v>
      </c>
      <c r="BQ58" s="40">
        <v>0.10831426392067124</v>
      </c>
      <c r="BR58" s="40">
        <f>SUM(C58,E58,F58,H58,J58,K58)/SUM('2 - G'!C58,'2 - G'!E58,'2 - G'!F58,'2 - G'!H58,'2 - G'!J58,'2 - G'!K58,'2 - G'!M58,'2 - G'!P57)</f>
        <v>0.94885261797026499</v>
      </c>
      <c r="BS58" s="40">
        <f>SUM('4 - SoS'!C58,'4 - SoS'!E58,'4 - SoS'!F58,'4 - SoS'!H58,'4 - SoS'!J58,'4 - SoS'!K58,'4 - SoS'!M58,'4 - SoS'!O58,'4 - SoS'!P58)/SUM('2 - G'!C58,'2 - G'!E58,'2 - G'!F58,'2 - G'!H58,'2 - G'!J58,'2 - G'!K58,'2 - G'!M58,'2 - G'!P57)</f>
        <v>0.98448610213316101</v>
      </c>
      <c r="BT58" s="40">
        <f>SUM('5 - AG'!C58,'5 - AG'!E58,'5 - AG'!F58,'5 - AG'!H58,'5 - AG'!J58,'5 - AG'!K58)/SUM('2 - G'!C58,'2 - G'!E58,'2 - G'!F58,'2 - G'!H58,'2 - G'!J58,'2 - G'!K58,'2 - G'!M58,'2 - G'!P57)</f>
        <v>0.97988041370394308</v>
      </c>
    </row>
    <row r="59" spans="1:72" ht="14.55" customHeight="1" x14ac:dyDescent="0.3">
      <c r="A59" t="s">
        <v>536</v>
      </c>
      <c r="B59" s="21">
        <v>19567</v>
      </c>
      <c r="C59" s="21">
        <v>2874</v>
      </c>
      <c r="D59" s="21">
        <v>301</v>
      </c>
      <c r="E59" s="21">
        <v>5838</v>
      </c>
      <c r="F59" s="21">
        <v>7</v>
      </c>
      <c r="G59" s="21">
        <v>9020</v>
      </c>
      <c r="H59" s="21">
        <v>704</v>
      </c>
      <c r="I59" s="21">
        <v>165</v>
      </c>
      <c r="J59" s="21">
        <v>1345</v>
      </c>
      <c r="K59" s="21">
        <v>0</v>
      </c>
      <c r="L59" s="21">
        <v>2214</v>
      </c>
      <c r="M59" s="21">
        <v>11234</v>
      </c>
      <c r="N59" s="21"/>
      <c r="O59" s="24">
        <f>'2 - G'!R59</f>
        <v>11558</v>
      </c>
      <c r="P59" s="30">
        <f>'2 - G'!S59</f>
        <v>0.19276691469112303</v>
      </c>
      <c r="Q59" s="35">
        <f t="shared" si="15"/>
        <v>0.97196746842014192</v>
      </c>
      <c r="R59" s="30">
        <f>'4 - SoS'!R59/'3 - LG'!O59</f>
        <v>0.98771413739401281</v>
      </c>
      <c r="S59" s="30">
        <f>'5 - AG'!M59/'3 - LG'!O59</f>
        <v>0.98183076656861046</v>
      </c>
      <c r="T59" s="30">
        <f>'6 - Agr'!M59/'3 - LG'!O59</f>
        <v>0.97992732306627439</v>
      </c>
      <c r="U59" s="30">
        <f>'7 - Ins'!R59/'3 - LG'!O59</f>
        <v>0.98312856895656686</v>
      </c>
      <c r="V59" s="30">
        <f>'8 - Edu'!M59/'3 - LG'!O59</f>
        <v>0.9807925246582454</v>
      </c>
      <c r="W59" s="30">
        <f>'9 - Lab'!M59/'3 - LG'!O59</f>
        <v>0.97819691988233259</v>
      </c>
      <c r="X59" s="21"/>
      <c r="Y59" s="30">
        <f>(C59+H59)/('2 - G'!C59+'2 - G'!H59+'2 - G'!M59)</f>
        <v>0.96520097113568926</v>
      </c>
      <c r="Z59" s="30">
        <f>(D59+I59)/('2 - G'!D59+'2 - G'!I59+'2 - G'!N59)</f>
        <v>0.99785867237687365</v>
      </c>
      <c r="AA59" s="30">
        <f>(E59+J59)/('2 - G'!E59+'2 - G'!J59+'2 - G'!O59)</f>
        <v>0.97370204690253492</v>
      </c>
      <c r="AB59" s="30">
        <f>(F59+K59)/('2 - G'!F59+'2 - G'!K59+'2 - G'!P59)</f>
        <v>1</v>
      </c>
      <c r="AD59" s="34">
        <f t="shared" si="9"/>
        <v>0.96520097113568926</v>
      </c>
      <c r="AE59" s="40">
        <f>SUM('4 - SoS'!C59,'4 - SoS'!H59,'4 - SoS'!M59)/SUM('2 - G'!C59,'2 - G'!H59,'2 - G'!M59)</f>
        <v>0.9835446452657135</v>
      </c>
      <c r="AF59" s="40">
        <f>SUM('5 - AG'!C59,'5 - AG'!H59)/SUM('2 - G'!C59,'2 - G'!H59,'2 - G'!M59)</f>
        <v>0.97464256811437822</v>
      </c>
      <c r="AG59" s="40">
        <f>SUM('6 - Agr'!C59,'6 - Agr'!H59)/SUM('2 - G'!C59,'2 - G'!H59,'2 - G'!M59)</f>
        <v>0.97329376854599403</v>
      </c>
      <c r="AH59" s="40">
        <f>SUM('7 - Ins'!C59,'7 - Ins'!H59,'7 - Ins'!M59)/SUM('2 - G'!C59,'2 - G'!H59,'2 - G'!M59)</f>
        <v>0.9789587267332075</v>
      </c>
      <c r="AI59" s="40">
        <f>SUM('8 - Edu'!C59,'8 - Edu'!H59)/SUM('2 - G'!C59,'2 - G'!H59,'2 - G'!M59)</f>
        <v>0.97464256811437822</v>
      </c>
      <c r="AJ59" s="40">
        <f>SUM('9 - Lab'!C59,'9 - Lab'!H59)/SUM('2 - G'!C59,'2 - G'!H59,'2 - G'!M59)</f>
        <v>0.97032640949554894</v>
      </c>
      <c r="AL59" s="34">
        <f t="shared" si="10"/>
        <v>0.99785867237687365</v>
      </c>
      <c r="AM59" s="40">
        <f>SUM('4 - SoS'!D59,'4 - SoS'!I59,'4 - SoS'!N59)/SUM('2 - G'!D59,'2 - G'!I59,'2 - G'!N59)</f>
        <v>0.98929336188436834</v>
      </c>
      <c r="AN59" s="40">
        <f>SUM('5 - AG'!D59,'5 - AG'!I59)/SUM('2 - G'!D59,'2 - G'!I59,'2 - G'!N59)</f>
        <v>0.99143468950749469</v>
      </c>
      <c r="AO59" s="40">
        <f>SUM('6 - Agr'!D59,'6 - Agr'!I59)/SUM('2 - G'!D59,'2 - G'!I59,'2 - G'!N59)</f>
        <v>0.98715203426124198</v>
      </c>
      <c r="AP59" s="40">
        <f>SUM('7 - Ins'!D59,'7 - Ins'!I59,'7 - Ins'!N59)/SUM('2 - G'!D59,'2 - G'!I59,'2 - G'!N59)</f>
        <v>0.98715203426124198</v>
      </c>
      <c r="AQ59" s="40">
        <f>SUM('8 - Edu'!D59,'8 - Edu'!I59)/SUM('2 - G'!D59,'2 - G'!I59,'2 - G'!N59)</f>
        <v>0.97644539614561032</v>
      </c>
      <c r="AR59" s="40">
        <f>SUM('9 - Lab'!D59,'9 - Lab'!I59)/SUM('2 - G'!D59,'2 - G'!I59,'2 - G'!N59)</f>
        <v>0.97430406852248397</v>
      </c>
      <c r="AT59" s="34">
        <f t="shared" si="2"/>
        <v>0.97370204690253492</v>
      </c>
      <c r="AU59" s="40">
        <f>SUM('4 - SoS'!E59,'4 - SoS'!J59,'4 - SoS'!O59)/SUM('2 - G'!E59,'2 - G'!J59,'2 - G'!O59)</f>
        <v>0.98969770909583843</v>
      </c>
      <c r="AV59" s="40">
        <f>SUM('5 - AG'!E59,'5 - AG'!J59)/SUM('2 - G'!E59,'2 - G'!J59,'2 - G'!O59)</f>
        <v>0.98481767656228825</v>
      </c>
      <c r="AW59" s="40">
        <f>SUM('6 - Agr'!E59,'6 - Agr'!J59)/SUM('2 - G'!E59,'2 - G'!J59,'2 - G'!O59)</f>
        <v>0.98278432967330898</v>
      </c>
      <c r="AX59" s="40">
        <f>SUM('7 - Ins'!E59,'7 - Ins'!J59,'7 - Ins'!O59)/SUM('2 - G'!E59,'2 - G'!J59,'2 - G'!O59)</f>
        <v>0.98495323302155346</v>
      </c>
      <c r="AY59" s="40">
        <f>SUM('8 - Edu'!E59,'8 - Edu'!J59)/SUM('2 - G'!E59,'2 - G'!J59,'2 - G'!O59)</f>
        <v>0.98413989426596182</v>
      </c>
      <c r="AZ59" s="40">
        <f>SUM('9 - Lab'!E59,'9 - Lab'!J59)/SUM('2 - G'!E59,'2 - G'!J59,'2 - G'!O59)</f>
        <v>0.9823776602955131</v>
      </c>
      <c r="BB59" s="40">
        <f t="shared" si="11"/>
        <v>0.19276691469112303</v>
      </c>
      <c r="BC59" s="40">
        <f>G59/'2 - G'!G59</f>
        <v>0.98503876815550939</v>
      </c>
      <c r="BD59" s="40">
        <f>L59/'2 - G'!L59</f>
        <v>0.99371633752244171</v>
      </c>
      <c r="BF59" s="30">
        <f t="shared" si="3"/>
        <v>0.19675796534376747</v>
      </c>
      <c r="BG59" s="30">
        <f t="shared" si="4"/>
        <v>0.35407725321888411</v>
      </c>
      <c r="BH59" s="30">
        <f t="shared" si="5"/>
        <v>0.18724766810524851</v>
      </c>
      <c r="BI59" s="30">
        <f t="shared" si="6"/>
        <v>0</v>
      </c>
      <c r="BJ59" s="30">
        <f t="shared" si="7"/>
        <v>0.19708029197080293</v>
      </c>
      <c r="BL59" s="31">
        <f>SUM('2 - G'!C59,'2 - G'!E59,'2 - G'!H59,'2 - G'!J59,'2 - G'!M59,'2 - G'!O59)</f>
        <v>11084</v>
      </c>
      <c r="BM59" s="41">
        <f t="shared" si="14"/>
        <v>0.99785867237687365</v>
      </c>
      <c r="BN59" s="42">
        <f t="shared" si="12"/>
        <v>11060.265524625267</v>
      </c>
      <c r="BO59" s="42">
        <f t="shared" si="13"/>
        <v>299.26552462526706</v>
      </c>
      <c r="BQ59" s="40">
        <v>8.0093867972655854E-3</v>
      </c>
      <c r="BR59" s="40">
        <f>SUM(C59,E59,F59,H59,J59,K59)/SUM('2 - G'!C59,'2 - G'!E59,'2 - G'!F59,'2 - G'!H59,'2 - G'!J59,'2 - G'!K59,'2 - G'!M59,'2 - G'!P58)</f>
        <v>0.97828654492595624</v>
      </c>
      <c r="BS59" s="40">
        <f>SUM('4 - SoS'!C59,'4 - SoS'!E59,'4 - SoS'!F59,'4 - SoS'!H59,'4 - SoS'!J59,'4 - SoS'!K59,'4 - SoS'!M59,'4 - SoS'!O59,'4 - SoS'!P59)/SUM('2 - G'!C59,'2 - G'!E59,'2 - G'!F59,'2 - G'!H59,'2 - G'!J59,'2 - G'!K59,'2 - G'!M59,'2 - G'!P58)</f>
        <v>0.99518488234759694</v>
      </c>
      <c r="BT59" s="40">
        <f>SUM('5 - AG'!C59,'5 - AG'!E59,'5 - AG'!F59,'5 - AG'!H59,'5 - AG'!J59,'5 - AG'!K59)/SUM('2 - G'!C59,'2 - G'!E59,'2 - G'!F59,'2 - G'!H59,'2 - G'!J59,'2 - G'!K59,'2 - G'!M59,'2 - G'!P58)</f>
        <v>0.98891614427182706</v>
      </c>
    </row>
    <row r="60" spans="1:72" ht="14.55" customHeight="1" x14ac:dyDescent="0.3">
      <c r="A60" t="s">
        <v>550</v>
      </c>
      <c r="B60" s="21">
        <v>19170</v>
      </c>
      <c r="C60" s="21">
        <v>4596</v>
      </c>
      <c r="D60" s="21">
        <v>161</v>
      </c>
      <c r="E60" s="21">
        <v>4222</v>
      </c>
      <c r="F60" s="21">
        <v>0</v>
      </c>
      <c r="G60" s="21">
        <v>8979</v>
      </c>
      <c r="H60" s="21">
        <v>798</v>
      </c>
      <c r="I60" s="21">
        <v>98</v>
      </c>
      <c r="J60" s="21">
        <v>606</v>
      </c>
      <c r="K60" s="21">
        <v>0</v>
      </c>
      <c r="L60" s="21">
        <v>1502</v>
      </c>
      <c r="M60" s="21">
        <v>10481</v>
      </c>
      <c r="N60" s="21"/>
      <c r="O60" s="24">
        <f>'2 - G'!R60</f>
        <v>11091</v>
      </c>
      <c r="P60" s="30">
        <f>'2 - G'!S60</f>
        <v>0.13425299792624651</v>
      </c>
      <c r="Q60" s="35">
        <f t="shared" si="15"/>
        <v>0.94500045081597694</v>
      </c>
      <c r="R60" s="30">
        <f>'4 - SoS'!R60/'3 - LG'!O60</f>
        <v>0.97691822198178702</v>
      </c>
      <c r="S60" s="30">
        <f>'5 - AG'!M60/'3 - LG'!O60</f>
        <v>0.96934451356956086</v>
      </c>
      <c r="T60" s="30">
        <f>'6 - Agr'!M60/'3 - LG'!O60</f>
        <v>0.96727076007573709</v>
      </c>
      <c r="U60" s="30">
        <f>'7 - Ins'!R60/'3 - LG'!O60</f>
        <v>0.97141826706338474</v>
      </c>
      <c r="V60" s="30">
        <f>'8 - Edu'!M60/'3 - LG'!O60</f>
        <v>0.97565593724641597</v>
      </c>
      <c r="W60" s="30">
        <f>'9 - Lab'!M60/'3 - LG'!O60</f>
        <v>0.97168875664953569</v>
      </c>
      <c r="X60" s="21"/>
      <c r="Y60" s="30">
        <f>(C60+H60)/('2 - G'!C60+'2 - G'!H60+'2 - G'!M60)</f>
        <v>0.94383202099737529</v>
      </c>
      <c r="Z60" s="30">
        <f>(D60+I60)/('2 - G'!D60+'2 - G'!I60+'2 - G'!N60)</f>
        <v>0.97735849056603774</v>
      </c>
      <c r="AA60" s="30">
        <f>(E60+J60)/('2 - G'!E60+'2 - G'!J60+'2 - G'!O60)</f>
        <v>0.94462923107024066</v>
      </c>
      <c r="AB60" s="30" t="e">
        <f>(F60+K60)/('2 - G'!F60+'2 - G'!K60+'2 - G'!P60)</f>
        <v>#DIV/0!</v>
      </c>
      <c r="AD60" s="34">
        <f t="shared" si="9"/>
        <v>0.94383202099737529</v>
      </c>
      <c r="AE60" s="40">
        <f>SUM('4 - SoS'!C60,'4 - SoS'!H60,'4 - SoS'!M60)/SUM('2 - G'!C60,'2 - G'!H60,'2 - G'!M60)</f>
        <v>0.97672790901137363</v>
      </c>
      <c r="AF60" s="40">
        <f>SUM('5 - AG'!C60,'5 - AG'!H60)/SUM('2 - G'!C60,'2 - G'!H60,'2 - G'!M60)</f>
        <v>0.96780402449693792</v>
      </c>
      <c r="AG60" s="40">
        <f>SUM('6 - Agr'!C60,'6 - Agr'!H60)/SUM('2 - G'!C60,'2 - G'!H60,'2 - G'!M60)</f>
        <v>0.96850393700787396</v>
      </c>
      <c r="AH60" s="40">
        <f>SUM('7 - Ins'!C60,'7 - Ins'!H60,'7 - Ins'!M60)/SUM('2 - G'!C60,'2 - G'!H60,'2 - G'!M60)</f>
        <v>0.96937882764654415</v>
      </c>
      <c r="AI60" s="40">
        <f>SUM('8 - Edu'!C60,'8 - Edu'!H60)/SUM('2 - G'!C60,'2 - G'!H60,'2 - G'!M60)</f>
        <v>0.97725284339457563</v>
      </c>
      <c r="AJ60" s="40">
        <f>SUM('9 - Lab'!C60,'9 - Lab'!H60)/SUM('2 - G'!C60,'2 - G'!H60,'2 - G'!M60)</f>
        <v>0.97060367454068242</v>
      </c>
      <c r="AL60" s="34">
        <f t="shared" si="10"/>
        <v>0.97735849056603774</v>
      </c>
      <c r="AM60" s="40">
        <f>SUM('4 - SoS'!D60,'4 - SoS'!I60,'4 - SoS'!N60)/SUM('2 - G'!D60,'2 - G'!I60,'2 - G'!N60)</f>
        <v>0.96603773584905661</v>
      </c>
      <c r="AN60" s="40">
        <f>SUM('5 - AG'!D60,'5 - AG'!I60)/SUM('2 - G'!D60,'2 - G'!I60,'2 - G'!N60)</f>
        <v>0.96981132075471699</v>
      </c>
      <c r="AO60" s="40">
        <f>SUM('6 - Agr'!D60,'6 - Agr'!I60)/SUM('2 - G'!D60,'2 - G'!I60,'2 - G'!N60)</f>
        <v>0.98113207547169812</v>
      </c>
      <c r="AP60" s="40">
        <f>SUM('7 - Ins'!D60,'7 - Ins'!I60,'7 - Ins'!N60)/SUM('2 - G'!D60,'2 - G'!I60,'2 - G'!N60)</f>
        <v>0.97358490566037736</v>
      </c>
      <c r="AQ60" s="40">
        <f>SUM('8 - Edu'!D60,'8 - Edu'!I60)/SUM('2 - G'!D60,'2 - G'!I60,'2 - G'!N60)</f>
        <v>0.95849056603773586</v>
      </c>
      <c r="AR60" s="40">
        <f>SUM('9 - Lab'!D60,'9 - Lab'!I60)/SUM('2 - G'!D60,'2 - G'!I60,'2 - G'!N60)</f>
        <v>0.94339622641509435</v>
      </c>
      <c r="AT60" s="34">
        <f t="shared" si="2"/>
        <v>0.94462923107024066</v>
      </c>
      <c r="AU60" s="40">
        <f>SUM('4 - SoS'!E60,'4 - SoS'!J60,'4 - SoS'!O60)/SUM('2 - G'!E60,'2 - G'!J60,'2 - G'!O60)</f>
        <v>0.97769516728624539</v>
      </c>
      <c r="AV60" s="40">
        <f>SUM('5 - AG'!E60,'5 - AG'!J60)/SUM('2 - G'!E60,'2 - G'!J60,'2 - G'!O60)</f>
        <v>0.97104284875758173</v>
      </c>
      <c r="AW60" s="40">
        <f>SUM('6 - Agr'!E60,'6 - Agr'!J60)/SUM('2 - G'!E60,'2 - G'!J60,'2 - G'!O60)</f>
        <v>0.96517315593817254</v>
      </c>
      <c r="AX60" s="40">
        <f>SUM('7 - Ins'!E60,'7 - Ins'!J60,'7 - Ins'!O60)/SUM('2 - G'!E60,'2 - G'!J60,'2 - G'!O60)</f>
        <v>0.97358638231265893</v>
      </c>
      <c r="AY60" s="40">
        <f>SUM('8 - Edu'!E60,'8 - Edu'!J60)/SUM('2 - G'!E60,'2 - G'!J60,'2 - G'!O60)</f>
        <v>0.97476032087654074</v>
      </c>
      <c r="AZ60" s="40">
        <f>SUM('9 - Lab'!E60,'9 - Lab'!J60)/SUM('2 - G'!E60,'2 - G'!J60,'2 - G'!O60)</f>
        <v>0.97436900802191351</v>
      </c>
      <c r="BB60" s="40">
        <f t="shared" si="11"/>
        <v>0.13425299792624651</v>
      </c>
      <c r="BC60" s="40">
        <f>G60/'2 - G'!G60</f>
        <v>0.94396551724137934</v>
      </c>
      <c r="BD60" s="40">
        <f>L60/'2 - G'!L60</f>
        <v>1.0087306917394225</v>
      </c>
      <c r="BF60" s="30">
        <f t="shared" si="3"/>
        <v>0.14794215795328142</v>
      </c>
      <c r="BG60" s="30">
        <f t="shared" si="4"/>
        <v>0.3783783783783784</v>
      </c>
      <c r="BH60" s="30">
        <f t="shared" si="5"/>
        <v>0.12551781275890639</v>
      </c>
      <c r="BI60" s="30" t="e">
        <f t="shared" si="6"/>
        <v>#DIV/0!</v>
      </c>
      <c r="BJ60" s="30">
        <f t="shared" si="7"/>
        <v>0.14330693636103425</v>
      </c>
      <c r="BL60" s="31">
        <f>SUM('2 - G'!C60,'2 - G'!E60,'2 - G'!H60,'2 - G'!J60,'2 - G'!M60,'2 - G'!O60)</f>
        <v>10826</v>
      </c>
      <c r="BM60" s="41">
        <f t="shared" si="14"/>
        <v>0.97735849056603774</v>
      </c>
      <c r="BN60" s="42">
        <f t="shared" si="12"/>
        <v>10580.883018867924</v>
      </c>
      <c r="BO60" s="42">
        <f t="shared" si="13"/>
        <v>358.88301886792397</v>
      </c>
      <c r="BQ60" s="40">
        <v>4.6936114732724901E-3</v>
      </c>
      <c r="BR60" s="40">
        <f>SUM(C60,E60,F60,H60,J60,K60)/SUM('2 - G'!C60,'2 - G'!E60,'2 - G'!F60,'2 - G'!H60,'2 - G'!J60,'2 - G'!K60,'2 - G'!M60,'2 - G'!P59)</f>
        <v>0.94630623958526194</v>
      </c>
      <c r="BS60" s="40">
        <f>SUM('4 - SoS'!C60,'4 - SoS'!E60,'4 - SoS'!F60,'4 - SoS'!H60,'4 - SoS'!J60,'4 - SoS'!K60,'4 - SoS'!M60,'4 - SoS'!O60,'4 - SoS'!P60)/SUM('2 - G'!C60,'2 - G'!E60,'2 - G'!F60,'2 - G'!H60,'2 - G'!J60,'2 - G'!K60,'2 - G'!M60,'2 - G'!P59)</f>
        <v>0.97935567487502317</v>
      </c>
      <c r="BT60" s="40">
        <f>SUM('5 - AG'!C60,'5 - AG'!E60,'5 - AG'!F60,'5 - AG'!H60,'5 - AG'!J60,'5 - AG'!K60)/SUM('2 - G'!C60,'2 - G'!E60,'2 - G'!F60,'2 - G'!H60,'2 - G'!J60,'2 - G'!K60,'2 - G'!M60,'2 - G'!P59)</f>
        <v>0.97148676171079429</v>
      </c>
    </row>
    <row r="61" spans="1:72" ht="14.55" customHeight="1" x14ac:dyDescent="0.3">
      <c r="A61" t="s">
        <v>497</v>
      </c>
      <c r="B61" s="21">
        <v>19069</v>
      </c>
      <c r="C61" s="21">
        <v>4607</v>
      </c>
      <c r="D61" s="21">
        <v>411</v>
      </c>
      <c r="E61" s="21">
        <v>5032</v>
      </c>
      <c r="F61" s="21">
        <v>34</v>
      </c>
      <c r="G61" s="21">
        <v>10084</v>
      </c>
      <c r="H61" s="21">
        <v>796</v>
      </c>
      <c r="I61" s="21">
        <v>148</v>
      </c>
      <c r="J61" s="21">
        <v>1012</v>
      </c>
      <c r="K61" s="21">
        <v>4</v>
      </c>
      <c r="L61" s="21">
        <v>1960</v>
      </c>
      <c r="M61" s="21">
        <v>12044</v>
      </c>
      <c r="N61" s="21"/>
      <c r="O61" s="24">
        <f>'2 - G'!R61</f>
        <v>12510</v>
      </c>
      <c r="P61" s="30">
        <f>'2 - G'!S61</f>
        <v>0.15323741007194244</v>
      </c>
      <c r="Q61" s="35">
        <f t="shared" si="15"/>
        <v>0.9627498001598721</v>
      </c>
      <c r="R61" s="30">
        <f>'4 - SoS'!R61/'3 - LG'!O61</f>
        <v>0.98305355715427656</v>
      </c>
      <c r="S61" s="30">
        <f>'5 - AG'!M61/'3 - LG'!O61</f>
        <v>0.97817745803357314</v>
      </c>
      <c r="T61" s="30">
        <f>'6 - Agr'!M61/'3 - LG'!O61</f>
        <v>0.97537969624300558</v>
      </c>
      <c r="U61" s="30">
        <f>'7 - Ins'!R61/'3 - LG'!O61</f>
        <v>0.98057553956834531</v>
      </c>
      <c r="V61" s="30">
        <f>'8 - Edu'!M61/'3 - LG'!O61</f>
        <v>0.97809752198241406</v>
      </c>
      <c r="W61" s="30">
        <f>'9 - Lab'!M61/'3 - LG'!O61</f>
        <v>0.97442046362909673</v>
      </c>
      <c r="X61" s="21"/>
      <c r="Y61" s="30">
        <f>(C61+H61)/('2 - G'!C61+'2 - G'!H61+'2 - G'!M61)</f>
        <v>0.96190137083852589</v>
      </c>
      <c r="Z61" s="30">
        <f>(D61+I61)/('2 - G'!D61+'2 - G'!I61+'2 - G'!N61)</f>
        <v>1</v>
      </c>
      <c r="AA61" s="30">
        <f>(E61+J61)/('2 - G'!E61+'2 - G'!J61+'2 - G'!O61)</f>
        <v>0.96012708498808574</v>
      </c>
      <c r="AB61" s="30">
        <f>(F61+K61)/('2 - G'!F61+'2 - G'!K61+'2 - G'!P61)</f>
        <v>0.97435897435897434</v>
      </c>
      <c r="AD61" s="34">
        <f t="shared" si="9"/>
        <v>0.96190137083852589</v>
      </c>
      <c r="AE61" s="40">
        <f>SUM('4 - SoS'!C61,'4 - SoS'!H61,'4 - SoS'!M61)/SUM('2 - G'!C61,'2 - G'!H61,'2 - G'!M61)</f>
        <v>0.97934840662275235</v>
      </c>
      <c r="AF61" s="40">
        <f>SUM('5 - AG'!C61,'5 - AG'!H61)/SUM('2 - G'!C61,'2 - G'!H61,'2 - G'!M61)</f>
        <v>0.97525369414278085</v>
      </c>
      <c r="AG61" s="40">
        <f>SUM('6 - Agr'!C61,'6 - Agr'!H61)/SUM('2 - G'!C61,'2 - G'!H61,'2 - G'!M61)</f>
        <v>0.97382944632366031</v>
      </c>
      <c r="AH61" s="40">
        <f>SUM('7 - Ins'!C61,'7 - Ins'!H61,'7 - Ins'!M61)/SUM('2 - G'!C61,'2 - G'!H61,'2 - G'!M61)</f>
        <v>0.97934840662275235</v>
      </c>
      <c r="AI61" s="40">
        <f>SUM('8 - Edu'!C61,'8 - Edu'!H61)/SUM('2 - G'!C61,'2 - G'!H61,'2 - G'!M61)</f>
        <v>0.97471960121061063</v>
      </c>
      <c r="AJ61" s="40">
        <f>SUM('9 - Lab'!C61,'9 - Lab'!H61)/SUM('2 - G'!C61,'2 - G'!H61,'2 - G'!M61)</f>
        <v>0.96955670286629869</v>
      </c>
      <c r="AL61" s="34">
        <f t="shared" si="10"/>
        <v>1</v>
      </c>
      <c r="AM61" s="40">
        <f>SUM('4 - SoS'!D61,'4 - SoS'!I61,'4 - SoS'!N61)/SUM('2 - G'!D61,'2 - G'!I61,'2 - G'!N61)</f>
        <v>0.98926654740608233</v>
      </c>
      <c r="AN61" s="40">
        <f>SUM('5 - AG'!D61,'5 - AG'!I61)/SUM('2 - G'!D61,'2 - G'!I61,'2 - G'!N61)</f>
        <v>0.99284436493738815</v>
      </c>
      <c r="AO61" s="40">
        <f>SUM('6 - Agr'!D61,'6 - Agr'!I61)/SUM('2 - G'!D61,'2 - G'!I61,'2 - G'!N61)</f>
        <v>0.99463327370304111</v>
      </c>
      <c r="AP61" s="40">
        <f>SUM('7 - Ins'!D61,'7 - Ins'!I61,'7 - Ins'!N61)/SUM('2 - G'!D61,'2 - G'!I61,'2 - G'!N61)</f>
        <v>0.98926654740608233</v>
      </c>
      <c r="AQ61" s="40">
        <f>SUM('8 - Edu'!D61,'8 - Edu'!I61)/SUM('2 - G'!D61,'2 - G'!I61,'2 - G'!N61)</f>
        <v>0.99105545617173529</v>
      </c>
      <c r="AR61" s="40">
        <f>SUM('9 - Lab'!D61,'9 - Lab'!I61)/SUM('2 - G'!D61,'2 - G'!I61,'2 - G'!N61)</f>
        <v>0.99284436493738815</v>
      </c>
      <c r="AT61" s="34">
        <f t="shared" si="2"/>
        <v>0.96012708498808574</v>
      </c>
      <c r="AU61" s="40">
        <f>SUM('4 - SoS'!E61,'4 - SoS'!J61,'4 - SoS'!O61)/SUM('2 - G'!E61,'2 - G'!J61,'2 - G'!O61)</f>
        <v>0.98602065131056393</v>
      </c>
      <c r="AV61" s="40">
        <f>SUM('5 - AG'!E61,'5 - AG'!J61)/SUM('2 - G'!E61,'2 - G'!J61,'2 - G'!O61)</f>
        <v>0.97966640190627485</v>
      </c>
      <c r="AW61" s="40">
        <f>SUM('6 - Agr'!E61,'6 - Agr'!J61)/SUM('2 - G'!E61,'2 - G'!J61,'2 - G'!O61)</f>
        <v>0.97537728355837972</v>
      </c>
      <c r="AX61" s="40">
        <f>SUM('7 - Ins'!E61,'7 - Ins'!J61,'7 - Ins'!O61)/SUM('2 - G'!E61,'2 - G'!J61,'2 - G'!O61)</f>
        <v>0.98125496425734715</v>
      </c>
      <c r="AY61" s="40">
        <f>SUM('8 - Edu'!E61,'8 - Edu'!J61)/SUM('2 - G'!E61,'2 - G'!J61,'2 - G'!O61)</f>
        <v>0.9801429706115965</v>
      </c>
      <c r="AZ61" s="40">
        <f>SUM('9 - Lab'!E61,'9 - Lab'!J61)/SUM('2 - G'!E61,'2 - G'!J61,'2 - G'!O61)</f>
        <v>0.97744241461477366</v>
      </c>
      <c r="BB61" s="40">
        <f t="shared" si="11"/>
        <v>0.15323741007194244</v>
      </c>
      <c r="BC61" s="40">
        <f>G61/'2 - G'!G61</f>
        <v>0.96304077929519627</v>
      </c>
      <c r="BD61" s="40">
        <f>L61/'2 - G'!L61</f>
        <v>1.0224308815858112</v>
      </c>
      <c r="BF61" s="30">
        <f t="shared" si="3"/>
        <v>0.147325559874144</v>
      </c>
      <c r="BG61" s="30">
        <f t="shared" si="4"/>
        <v>0.26475849731663686</v>
      </c>
      <c r="BH61" s="30">
        <f t="shared" si="5"/>
        <v>0.16743878226340173</v>
      </c>
      <c r="BI61" s="30">
        <f t="shared" si="6"/>
        <v>0.10526315789473684</v>
      </c>
      <c r="BJ61" s="30">
        <f t="shared" si="7"/>
        <v>0.16273663234805713</v>
      </c>
      <c r="BL61" s="31">
        <f>SUM('2 - G'!C61,'2 - G'!E61,'2 - G'!H61,'2 - G'!J61,'2 - G'!M61,'2 - G'!O61)</f>
        <v>11912</v>
      </c>
      <c r="BM61" s="41">
        <f t="shared" si="14"/>
        <v>1</v>
      </c>
      <c r="BN61" s="42">
        <f t="shared" si="12"/>
        <v>11912</v>
      </c>
      <c r="BO61" s="42">
        <f t="shared" si="13"/>
        <v>465</v>
      </c>
      <c r="BQ61" s="40">
        <v>2.9374737725556023E-3</v>
      </c>
      <c r="BR61" s="40">
        <f>SUM(C61,E61,F61,H61,J61,K61)/SUM('2 - G'!C61,'2 - G'!E61,'2 - G'!F61,'2 - G'!H61,'2 - G'!J61,'2 - G'!K61,'2 - G'!M61,'2 - G'!P60)</f>
        <v>0.96512605042016808</v>
      </c>
      <c r="BS61" s="40">
        <f>SUM('4 - SoS'!C61,'4 - SoS'!E61,'4 - SoS'!F61,'4 - SoS'!H61,'4 - SoS'!J61,'4 - SoS'!K61,'4 - SoS'!M61,'4 - SoS'!O61,'4 - SoS'!P61)/SUM('2 - G'!C61,'2 - G'!E61,'2 - G'!F61,'2 - G'!H61,'2 - G'!J61,'2 - G'!K61,'2 - G'!M61,'2 - G'!P60)</f>
        <v>0.98697478991596643</v>
      </c>
      <c r="BT61" s="40">
        <f>SUM('5 - AG'!C61,'5 - AG'!E61,'5 - AG'!F61,'5 - AG'!H61,'5 - AG'!J61,'5 - AG'!K61)/SUM('2 - G'!C61,'2 - G'!E61,'2 - G'!F61,'2 - G'!H61,'2 - G'!J61,'2 - G'!K61,'2 - G'!M61,'2 - G'!P60)</f>
        <v>0.98168067226890754</v>
      </c>
    </row>
    <row r="62" spans="1:72" ht="14.55" customHeight="1" x14ac:dyDescent="0.3">
      <c r="A62" t="s">
        <v>547</v>
      </c>
      <c r="B62" s="21">
        <v>18724</v>
      </c>
      <c r="C62" s="21">
        <v>4292</v>
      </c>
      <c r="D62" s="21">
        <v>304</v>
      </c>
      <c r="E62" s="21">
        <v>4379</v>
      </c>
      <c r="F62" s="21">
        <v>8</v>
      </c>
      <c r="G62" s="21">
        <v>8983</v>
      </c>
      <c r="H62" s="21">
        <v>1326</v>
      </c>
      <c r="I62" s="21">
        <v>392</v>
      </c>
      <c r="J62" s="21">
        <v>1618</v>
      </c>
      <c r="K62" s="21">
        <v>2</v>
      </c>
      <c r="L62" s="21">
        <v>3338</v>
      </c>
      <c r="M62" s="21">
        <v>12321</v>
      </c>
      <c r="N62" s="21"/>
      <c r="O62" s="24">
        <f>'2 - G'!R62</f>
        <v>12938</v>
      </c>
      <c r="P62" s="30">
        <f>'2 - G'!S62</f>
        <v>0.27175761323233882</v>
      </c>
      <c r="Q62" s="35">
        <f t="shared" si="15"/>
        <v>0.95231102179625904</v>
      </c>
      <c r="R62" s="30">
        <f>'4 - SoS'!R62/'3 - LG'!O62</f>
        <v>0.98601020250425109</v>
      </c>
      <c r="S62" s="30">
        <f>'5 - AG'!M62/'3 - LG'!O62</f>
        <v>0.97735353223063848</v>
      </c>
      <c r="T62" s="30">
        <f>'6 - Agr'!M62/'3 - LG'!O62</f>
        <v>0.97518936466223527</v>
      </c>
      <c r="U62" s="30">
        <f>'7 - Ins'!R62/'3 - LG'!O62</f>
        <v>0.97959499149791307</v>
      </c>
      <c r="V62" s="30">
        <f>'8 - Edu'!M62/'3 - LG'!O62</f>
        <v>0.97828103261709687</v>
      </c>
      <c r="W62" s="30">
        <f>'9 - Lab'!M62/'3 - LG'!O62</f>
        <v>0.97511207296336377</v>
      </c>
      <c r="X62" s="21"/>
      <c r="Y62" s="30">
        <f>(C62+H62)/('2 - G'!C62+'2 - G'!H62+'2 - G'!M62)</f>
        <v>0.94818565400843879</v>
      </c>
      <c r="Z62" s="30">
        <f>(D62+I62)/('2 - G'!D62+'2 - G'!I62+'2 - G'!N62)</f>
        <v>1.0057803468208093</v>
      </c>
      <c r="AA62" s="30">
        <f>(E62+J62)/('2 - G'!E62+'2 - G'!J62+'2 - G'!O62)</f>
        <v>0.95024560291554427</v>
      </c>
      <c r="AB62" s="30">
        <f>(F62+K62)/('2 - G'!F62+'2 - G'!K62+'2 - G'!P62)</f>
        <v>1</v>
      </c>
      <c r="AD62" s="34">
        <f t="shared" si="9"/>
        <v>0.94818565400843879</v>
      </c>
      <c r="AE62" s="40">
        <f>SUM('4 - SoS'!C62,'4 - SoS'!H62,'4 - SoS'!M62)/SUM('2 - G'!C62,'2 - G'!H62,'2 - G'!M62)</f>
        <v>0.98666666666666669</v>
      </c>
      <c r="AF62" s="40">
        <f>SUM('5 - AG'!C62,'5 - AG'!H62)/SUM('2 - G'!C62,'2 - G'!H62,'2 - G'!M62)</f>
        <v>0.97586497890295354</v>
      </c>
      <c r="AG62" s="40">
        <f>SUM('6 - Agr'!C62,'6 - Agr'!H62)/SUM('2 - G'!C62,'2 - G'!H62,'2 - G'!M62)</f>
        <v>0.9726582278481013</v>
      </c>
      <c r="AH62" s="40">
        <f>SUM('7 - Ins'!C62,'7 - Ins'!H62,'7 - Ins'!M62)/SUM('2 - G'!C62,'2 - G'!H62,'2 - G'!M62)</f>
        <v>0.97839662447257381</v>
      </c>
      <c r="AI62" s="40">
        <f>SUM('8 - Edu'!C62,'8 - Edu'!H62)/SUM('2 - G'!C62,'2 - G'!H62,'2 - G'!M62)</f>
        <v>0.97738396624472579</v>
      </c>
      <c r="AJ62" s="40">
        <f>SUM('9 - Lab'!C62,'9 - Lab'!H62)/SUM('2 - G'!C62,'2 - G'!H62,'2 - G'!M62)</f>
        <v>0.97215189873417718</v>
      </c>
      <c r="AL62" s="34">
        <f t="shared" si="10"/>
        <v>1.0057803468208093</v>
      </c>
      <c r="AM62" s="40">
        <f>SUM('4 - SoS'!D62,'4 - SoS'!I62,'4 - SoS'!N62)/SUM('2 - G'!D62,'2 - G'!I62,'2 - G'!N62)</f>
        <v>1.0057803468208093</v>
      </c>
      <c r="AN62" s="40">
        <f>SUM('5 - AG'!D62,'5 - AG'!I62)/SUM('2 - G'!D62,'2 - G'!I62,'2 - G'!N62)</f>
        <v>1</v>
      </c>
      <c r="AO62" s="40">
        <f>SUM('6 - Agr'!D62,'6 - Agr'!I62)/SUM('2 - G'!D62,'2 - G'!I62,'2 - G'!N62)</f>
        <v>1</v>
      </c>
      <c r="AP62" s="40">
        <f>SUM('7 - Ins'!D62,'7 - Ins'!I62,'7 - Ins'!N62)/SUM('2 - G'!D62,'2 - G'!I62,'2 - G'!N62)</f>
        <v>1.004335260115607</v>
      </c>
      <c r="AQ62" s="40">
        <f>SUM('8 - Edu'!D62,'8 - Edu'!I62)/SUM('2 - G'!D62,'2 - G'!I62,'2 - G'!N62)</f>
        <v>0.9942196531791907</v>
      </c>
      <c r="AR62" s="40">
        <f>SUM('9 - Lab'!D62,'9 - Lab'!I62)/SUM('2 - G'!D62,'2 - G'!I62,'2 - G'!N62)</f>
        <v>0.99132947976878616</v>
      </c>
      <c r="AT62" s="34">
        <f t="shared" si="2"/>
        <v>0.95024560291554427</v>
      </c>
      <c r="AU62" s="40">
        <f>SUM('4 - SoS'!E62,'4 - SoS'!J62,'4 - SoS'!O62)/SUM('2 - G'!E62,'2 - G'!J62,'2 - G'!O62)</f>
        <v>0.98320392964664871</v>
      </c>
      <c r="AV62" s="40">
        <f>SUM('5 - AG'!E62,'5 - AG'!J62)/SUM('2 - G'!E62,'2 - G'!J62,'2 - G'!O62)</f>
        <v>0.97623197591506894</v>
      </c>
      <c r="AW62" s="40">
        <f>SUM('6 - Agr'!E62,'6 - Agr'!J62)/SUM('2 - G'!E62,'2 - G'!J62,'2 - G'!O62)</f>
        <v>0.97480589446997301</v>
      </c>
      <c r="AX62" s="40">
        <f>SUM('7 - Ins'!E62,'7 - Ins'!J62,'7 - Ins'!O62)/SUM('2 - G'!E62,'2 - G'!J62,'2 - G'!O62)</f>
        <v>0.97797496434796383</v>
      </c>
      <c r="AY62" s="40">
        <f>SUM('8 - Edu'!E62,'8 - Edu'!J62)/SUM('2 - G'!E62,'2 - G'!J62,'2 - G'!O62)</f>
        <v>0.97734115037236569</v>
      </c>
      <c r="AZ62" s="40">
        <f>SUM('9 - Lab'!E62,'9 - Lab'!J62)/SUM('2 - G'!E62,'2 - G'!J62,'2 - G'!O62)</f>
        <v>0.9760735224211694</v>
      </c>
      <c r="BB62" s="40">
        <f t="shared" si="11"/>
        <v>0.27175761323233882</v>
      </c>
      <c r="BC62" s="40">
        <f>G62/'2 - G'!G62</f>
        <v>0.96508379888268159</v>
      </c>
      <c r="BD62" s="40">
        <f>L62/'2 - G'!L62</f>
        <v>0.94937428896473264</v>
      </c>
      <c r="BF62" s="30">
        <f t="shared" si="3"/>
        <v>0.23602705589177644</v>
      </c>
      <c r="BG62" s="30">
        <f t="shared" si="4"/>
        <v>0.56321839080459768</v>
      </c>
      <c r="BH62" s="30">
        <f t="shared" si="5"/>
        <v>0.26980156745039185</v>
      </c>
      <c r="BI62" s="30">
        <f t="shared" si="6"/>
        <v>0.2</v>
      </c>
      <c r="BJ62" s="30">
        <f t="shared" si="7"/>
        <v>0.27091956821686553</v>
      </c>
      <c r="BL62" s="31">
        <f>SUM('2 - G'!C62,'2 - G'!E62,'2 - G'!H62,'2 - G'!J62,'2 - G'!M62,'2 - G'!O62)</f>
        <v>12236</v>
      </c>
      <c r="BM62" s="41">
        <f t="shared" si="14"/>
        <v>1.0057803468208093</v>
      </c>
      <c r="BN62" s="42">
        <f t="shared" si="12"/>
        <v>12306.728323699423</v>
      </c>
      <c r="BO62" s="42">
        <f t="shared" si="13"/>
        <v>691.72832369942262</v>
      </c>
      <c r="BQ62" s="40">
        <v>0.20122666666666666</v>
      </c>
      <c r="BR62" s="40">
        <f>SUM(C62,E62,F62,H62,J62,K62)/SUM('2 - G'!C62,'2 - G'!E62,'2 - G'!F62,'2 - G'!H62,'2 - G'!J62,'2 - G'!K62,'2 - G'!M62,'2 - G'!P61)</f>
        <v>0.95318137094129218</v>
      </c>
      <c r="BS62" s="40">
        <f>SUM('4 - SoS'!C62,'4 - SoS'!E62,'4 - SoS'!F62,'4 - SoS'!H62,'4 - SoS'!J62,'4 - SoS'!K62,'4 - SoS'!M62,'4 - SoS'!O62,'4 - SoS'!P62)/SUM('2 - G'!C62,'2 - G'!E62,'2 - G'!F62,'2 - G'!H62,'2 - G'!J62,'2 - G'!K62,'2 - G'!M62,'2 - G'!P61)</f>
        <v>0.98893079698261721</v>
      </c>
      <c r="BT62" s="40">
        <f>SUM('5 - AG'!C62,'5 - AG'!E62,'5 - AG'!F62,'5 - AG'!H62,'5 - AG'!J62,'5 - AG'!K62)/SUM('2 - G'!C62,'2 - G'!E62,'2 - G'!F62,'2 - G'!H62,'2 - G'!J62,'2 - G'!K62,'2 - G'!M62,'2 - G'!P61)</f>
        <v>0.98007543456871105</v>
      </c>
    </row>
    <row r="63" spans="1:72" ht="14.55" customHeight="1" x14ac:dyDescent="0.3">
      <c r="A63" t="s">
        <v>598</v>
      </c>
      <c r="B63" s="21">
        <v>18506</v>
      </c>
      <c r="C63" s="21">
        <v>3577</v>
      </c>
      <c r="D63" s="21">
        <v>332</v>
      </c>
      <c r="E63" s="21">
        <v>3702</v>
      </c>
      <c r="F63" s="21">
        <v>8</v>
      </c>
      <c r="G63" s="21">
        <v>7619</v>
      </c>
      <c r="H63" s="21">
        <v>1093</v>
      </c>
      <c r="I63" s="21">
        <v>291</v>
      </c>
      <c r="J63" s="21">
        <v>1487</v>
      </c>
      <c r="K63" s="21">
        <v>4</v>
      </c>
      <c r="L63" s="21">
        <v>2875</v>
      </c>
      <c r="M63" s="21">
        <v>10494</v>
      </c>
      <c r="N63" s="21"/>
      <c r="O63" s="24">
        <f>'2 - G'!R63</f>
        <v>11016</v>
      </c>
      <c r="P63" s="30">
        <f>'2 - G'!S63</f>
        <v>0.27841321713870731</v>
      </c>
      <c r="Q63" s="35">
        <f t="shared" si="15"/>
        <v>0.95261437908496727</v>
      </c>
      <c r="R63" s="30">
        <f>'4 - SoS'!R63/'3 - LG'!O63</f>
        <v>0.98493100944081335</v>
      </c>
      <c r="S63" s="30">
        <f>'5 - AG'!M63/'3 - LG'!O63</f>
        <v>0.97930283224400871</v>
      </c>
      <c r="T63" s="30">
        <f>'6 - Agr'!M63/'3 - LG'!O63</f>
        <v>0.97476397966594042</v>
      </c>
      <c r="U63" s="30">
        <f>'7 - Ins'!R63/'3 - LG'!O63</f>
        <v>0.98211692084241109</v>
      </c>
      <c r="V63" s="30">
        <f>'8 - Edu'!M63/'3 - LG'!O63</f>
        <v>0.98538489469862023</v>
      </c>
      <c r="W63" s="30">
        <f>'9 - Lab'!M63/'3 - LG'!O63</f>
        <v>0.98202614379084963</v>
      </c>
      <c r="X63" s="21"/>
      <c r="Y63" s="30">
        <f>(C63+H63)/('2 - G'!C63+'2 - G'!H63+'2 - G'!M63)</f>
        <v>0.94976611755135243</v>
      </c>
      <c r="Z63" s="30">
        <f>(D63+I63)/('2 - G'!D63+'2 - G'!I63+'2 - G'!N63)</f>
        <v>0.99362041467304629</v>
      </c>
      <c r="AA63" s="30">
        <f>(E63+J63)/('2 - G'!E63+'2 - G'!J63+'2 - G'!O63)</f>
        <v>0.95036630036630032</v>
      </c>
      <c r="AB63" s="30">
        <f>(F63+K63)/('2 - G'!F63+'2 - G'!K63+'2 - G'!P63)</f>
        <v>1</v>
      </c>
      <c r="AD63" s="34">
        <f t="shared" si="9"/>
        <v>0.94976611755135243</v>
      </c>
      <c r="AE63" s="40">
        <f>SUM('4 - SoS'!C63,'4 - SoS'!H63,'4 - SoS'!M63)/SUM('2 - G'!C63,'2 - G'!H63,'2 - G'!M63)</f>
        <v>0.97986577181208057</v>
      </c>
      <c r="AF63" s="40">
        <f>SUM('5 - AG'!C63,'5 - AG'!H63)/SUM('2 - G'!C63,'2 - G'!H63,'2 - G'!M63)</f>
        <v>0.97193410616229403</v>
      </c>
      <c r="AG63" s="40">
        <f>SUM('6 - Agr'!C63,'6 - Agr'!H63)/SUM('2 - G'!C63,'2 - G'!H63,'2 - G'!M63)</f>
        <v>0.96990034573927186</v>
      </c>
      <c r="AH63" s="40">
        <f>SUM('7 - Ins'!C63,'7 - Ins'!H63,'7 - Ins'!M63)/SUM('2 - G'!C63,'2 - G'!H63,'2 - G'!M63)</f>
        <v>0.97905226764287168</v>
      </c>
      <c r="AI63" s="40">
        <f>SUM('8 - Edu'!C63,'8 - Edu'!H63)/SUM('2 - G'!C63,'2 - G'!H63,'2 - G'!M63)</f>
        <v>0.98047589993898721</v>
      </c>
      <c r="AJ63" s="40">
        <f>SUM('9 - Lab'!C63,'9 - Lab'!H63)/SUM('2 - G'!C63,'2 - G'!H63,'2 - G'!M63)</f>
        <v>0.97701850721984951</v>
      </c>
      <c r="AL63" s="34">
        <f t="shared" si="10"/>
        <v>0.99362041467304629</v>
      </c>
      <c r="AM63" s="40">
        <f>SUM('4 - SoS'!D63,'4 - SoS'!I63,'4 - SoS'!N63)/SUM('2 - G'!D63,'2 - G'!I63,'2 - G'!N63)</f>
        <v>0.98724082934609247</v>
      </c>
      <c r="AN63" s="40">
        <f>SUM('5 - AG'!D63,'5 - AG'!I63)/SUM('2 - G'!D63,'2 - G'!I63,'2 - G'!N63)</f>
        <v>0.98724082934609247</v>
      </c>
      <c r="AO63" s="40">
        <f>SUM('6 - Agr'!D63,'6 - Agr'!I63)/SUM('2 - G'!D63,'2 - G'!I63,'2 - G'!N63)</f>
        <v>0.97767145135566191</v>
      </c>
      <c r="AP63" s="40">
        <f>SUM('7 - Ins'!D63,'7 - Ins'!I63,'7 - Ins'!N63)/SUM('2 - G'!D63,'2 - G'!I63,'2 - G'!N63)</f>
        <v>0.98724082934609247</v>
      </c>
      <c r="AQ63" s="40">
        <f>SUM('8 - Edu'!D63,'8 - Edu'!I63)/SUM('2 - G'!D63,'2 - G'!I63,'2 - G'!N63)</f>
        <v>0.98086124401913877</v>
      </c>
      <c r="AR63" s="40">
        <f>SUM('9 - Lab'!D63,'9 - Lab'!I63)/SUM('2 - G'!D63,'2 - G'!I63,'2 - G'!N63)</f>
        <v>0.97926634768740028</v>
      </c>
      <c r="AT63" s="34">
        <f t="shared" si="2"/>
        <v>0.95036630036630032</v>
      </c>
      <c r="AU63" s="40">
        <f>SUM('4 - SoS'!E63,'4 - SoS'!J63,'4 - SoS'!O63)/SUM('2 - G'!E63,'2 - G'!J63,'2 - G'!O63)</f>
        <v>0.98919413919413923</v>
      </c>
      <c r="AV63" s="40">
        <f>SUM('5 - AG'!E63,'5 - AG'!J63)/SUM('2 - G'!E63,'2 - G'!J63,'2 - G'!O63)</f>
        <v>0.98498168498168504</v>
      </c>
      <c r="AW63" s="40">
        <f>SUM('6 - Agr'!E63,'6 - Agr'!J63)/SUM('2 - G'!E63,'2 - G'!J63,'2 - G'!O63)</f>
        <v>0.97875457875457872</v>
      </c>
      <c r="AX63" s="40">
        <f>SUM('7 - Ins'!E63,'7 - Ins'!J63,'7 - Ins'!O63)/SUM('2 - G'!E63,'2 - G'!J63,'2 - G'!O63)</f>
        <v>0.98424908424908419</v>
      </c>
      <c r="AY63" s="40">
        <f>SUM('8 - Edu'!E63,'8 - Edu'!J63)/SUM('2 - G'!E63,'2 - G'!J63,'2 - G'!O63)</f>
        <v>0.99029304029304033</v>
      </c>
      <c r="AZ63" s="40">
        <f>SUM('9 - Lab'!E63,'9 - Lab'!J63)/SUM('2 - G'!E63,'2 - G'!J63,'2 - G'!O63)</f>
        <v>0.98681318681318686</v>
      </c>
      <c r="BB63" s="40">
        <f t="shared" si="11"/>
        <v>0.27841321713870731</v>
      </c>
      <c r="BC63" s="40">
        <f>G63/'2 - G'!G63</f>
        <v>0.96516341525209015</v>
      </c>
      <c r="BD63" s="40">
        <f>L63/'2 - G'!L63</f>
        <v>0.93739810890120634</v>
      </c>
      <c r="BF63" s="30">
        <f t="shared" si="3"/>
        <v>0.23404710920770877</v>
      </c>
      <c r="BG63" s="30">
        <f t="shared" si="4"/>
        <v>0.46709470304975925</v>
      </c>
      <c r="BH63" s="30">
        <f t="shared" si="5"/>
        <v>0.28656773944883407</v>
      </c>
      <c r="BI63" s="30">
        <f t="shared" si="6"/>
        <v>0.33333333333333331</v>
      </c>
      <c r="BJ63" s="30">
        <f t="shared" si="7"/>
        <v>0.27396607585286831</v>
      </c>
      <c r="BL63" s="31">
        <f>SUM('2 - G'!C63,'2 - G'!E63,'2 - G'!H63,'2 - G'!J63,'2 - G'!M63,'2 - G'!O63)</f>
        <v>10377</v>
      </c>
      <c r="BM63" s="41">
        <f t="shared" si="14"/>
        <v>0.99362041467304629</v>
      </c>
      <c r="BN63" s="42">
        <f t="shared" si="12"/>
        <v>10310.799043062201</v>
      </c>
      <c r="BO63" s="42">
        <f t="shared" si="13"/>
        <v>451.79904306220124</v>
      </c>
      <c r="BQ63" s="40">
        <v>0.25029534958651056</v>
      </c>
      <c r="BR63" s="40">
        <f>SUM(C63,E63,F63,H63,J63,K63)/SUM('2 - G'!C63,'2 - G'!E63,'2 - G'!F63,'2 - G'!H63,'2 - G'!J63,'2 - G'!K63,'2 - G'!M63,'2 - G'!P62)</f>
        <v>0.95169687620516774</v>
      </c>
      <c r="BS63" s="40">
        <f>SUM('4 - SoS'!C63,'4 - SoS'!E63,'4 - SoS'!F63,'4 - SoS'!H63,'4 - SoS'!J63,'4 - SoS'!K63,'4 - SoS'!M63,'4 - SoS'!O63,'4 - SoS'!P63)/SUM('2 - G'!C63,'2 - G'!E63,'2 - G'!F63,'2 - G'!H63,'2 - G'!J63,'2 - G'!K63,'2 - G'!M63,'2 - G'!P62)</f>
        <v>0.9864057076745083</v>
      </c>
      <c r="BT63" s="40">
        <f>SUM('5 - AG'!C63,'5 - AG'!E63,'5 - AG'!F63,'5 - AG'!H63,'5 - AG'!J63,'5 - AG'!K63)/SUM('2 - G'!C63,'2 - G'!E63,'2 - G'!F63,'2 - G'!H63,'2 - G'!J63,'2 - G'!K63,'2 - G'!M63,'2 - G'!P62)</f>
        <v>0.98042807558812184</v>
      </c>
    </row>
    <row r="64" spans="1:72" ht="14.55" customHeight="1" x14ac:dyDescent="0.3">
      <c r="A64" t="s">
        <v>472</v>
      </c>
      <c r="B64" s="21">
        <v>18278</v>
      </c>
      <c r="C64" s="21">
        <v>3427</v>
      </c>
      <c r="D64" s="21">
        <v>321</v>
      </c>
      <c r="E64" s="21">
        <v>5972</v>
      </c>
      <c r="F64" s="21">
        <v>10</v>
      </c>
      <c r="G64" s="21">
        <v>9730</v>
      </c>
      <c r="H64" s="21">
        <v>538</v>
      </c>
      <c r="I64" s="21">
        <v>115</v>
      </c>
      <c r="J64" s="21">
        <v>830</v>
      </c>
      <c r="K64" s="21">
        <v>1</v>
      </c>
      <c r="L64" s="21">
        <v>1484</v>
      </c>
      <c r="M64" s="21">
        <v>11214</v>
      </c>
      <c r="N64" s="21"/>
      <c r="O64" s="24">
        <f>'2 - G'!R64</f>
        <v>11581</v>
      </c>
      <c r="P64" s="30">
        <f>'2 - G'!S64</f>
        <v>0.13116311199378292</v>
      </c>
      <c r="Q64" s="35">
        <f t="shared" si="15"/>
        <v>0.96831016319834207</v>
      </c>
      <c r="R64" s="30">
        <f>'4 - SoS'!R64/'3 - LG'!O64</f>
        <v>0.98877471720922205</v>
      </c>
      <c r="S64" s="30">
        <f>'5 - AG'!M64/'3 - LG'!O64</f>
        <v>0.98350746913047238</v>
      </c>
      <c r="T64" s="30">
        <f>'6 - Agr'!M64/'3 - LG'!O64</f>
        <v>0.97944909765996024</v>
      </c>
      <c r="U64" s="30">
        <f>'7 - Ins'!R64/'3 - LG'!O64</f>
        <v>0.98575252568862792</v>
      </c>
      <c r="V64" s="30">
        <f>'8 - Edu'!M64/'3 - LG'!O64</f>
        <v>0.9827303341680339</v>
      </c>
      <c r="W64" s="30">
        <f>'9 - Lab'!M64/'3 - LG'!O64</f>
        <v>0.98039892928071837</v>
      </c>
      <c r="X64" s="21"/>
      <c r="Y64" s="30">
        <f>(C64+H64)/('2 - G'!C64+'2 - G'!H64+'2 - G'!M64)</f>
        <v>0.96448552663585507</v>
      </c>
      <c r="Z64" s="30">
        <f>(D64+I64)/('2 - G'!D64+'2 - G'!I64+'2 - G'!N64)</f>
        <v>0.99316628701594534</v>
      </c>
      <c r="AA64" s="30">
        <f>(E64+J64)/('2 - G'!E64+'2 - G'!J64+'2 - G'!O64)</f>
        <v>0.96894586894586898</v>
      </c>
      <c r="AB64" s="30">
        <f>(F64+K64)/('2 - G'!F64+'2 - G'!K64+'2 - G'!P64)</f>
        <v>1</v>
      </c>
      <c r="AD64" s="34">
        <f t="shared" si="9"/>
        <v>0.96448552663585507</v>
      </c>
      <c r="AE64" s="40">
        <f>SUM('4 - SoS'!C64,'4 - SoS'!H64,'4 - SoS'!M64)/SUM('2 - G'!C64,'2 - G'!H64,'2 - G'!M64)</f>
        <v>0.9863780102164923</v>
      </c>
      <c r="AF64" s="40">
        <f>SUM('5 - AG'!C64,'5 - AG'!H64)/SUM('2 - G'!C64,'2 - G'!H64,'2 - G'!M64)</f>
        <v>0.9807832644125517</v>
      </c>
      <c r="AG64" s="40">
        <f>SUM('6 - Agr'!C64,'6 - Agr'!H64)/SUM('2 - G'!C64,'2 - G'!H64,'2 - G'!M64)</f>
        <v>0.97397226952079785</v>
      </c>
      <c r="AH64" s="40">
        <f>SUM('7 - Ins'!C64,'7 - Ins'!H64,'7 - Ins'!M64)/SUM('2 - G'!C64,'2 - G'!H64,'2 - G'!M64)</f>
        <v>0.98151301386523959</v>
      </c>
      <c r="AI64" s="40">
        <f>SUM('8 - Edu'!C64,'8 - Edu'!H64)/SUM('2 - G'!C64,'2 - G'!H64,'2 - G'!M64)</f>
        <v>0.97932376550717581</v>
      </c>
      <c r="AJ64" s="40">
        <f>SUM('9 - Lab'!C64,'9 - Lab'!H64)/SUM('2 - G'!C64,'2 - G'!H64,'2 - G'!M64)</f>
        <v>0.97737776696667478</v>
      </c>
      <c r="AL64" s="34">
        <f t="shared" si="10"/>
        <v>0.99316628701594534</v>
      </c>
      <c r="AM64" s="40">
        <f>SUM('4 - SoS'!D64,'4 - SoS'!I64,'4 - SoS'!N64)/SUM('2 - G'!D64,'2 - G'!I64,'2 - G'!N64)</f>
        <v>0.98633257403189067</v>
      </c>
      <c r="AN64" s="40">
        <f>SUM('5 - AG'!D64,'5 - AG'!I64)/SUM('2 - G'!D64,'2 - G'!I64,'2 - G'!N64)</f>
        <v>0.99544419134396356</v>
      </c>
      <c r="AO64" s="40">
        <f>SUM('6 - Agr'!D64,'6 - Agr'!I64)/SUM('2 - G'!D64,'2 - G'!I64,'2 - G'!N64)</f>
        <v>0.98405466970387245</v>
      </c>
      <c r="AP64" s="40">
        <f>SUM('7 - Ins'!D64,'7 - Ins'!I64,'7 - Ins'!N64)/SUM('2 - G'!D64,'2 - G'!I64,'2 - G'!N64)</f>
        <v>0.99316628701594534</v>
      </c>
      <c r="AQ64" s="40">
        <f>SUM('8 - Edu'!D64,'8 - Edu'!I64)/SUM('2 - G'!D64,'2 - G'!I64,'2 - G'!N64)</f>
        <v>0.98405466970387245</v>
      </c>
      <c r="AR64" s="40">
        <f>SUM('9 - Lab'!D64,'9 - Lab'!I64)/SUM('2 - G'!D64,'2 - G'!I64,'2 - G'!N64)</f>
        <v>0.98405466970387245</v>
      </c>
      <c r="AT64" s="34">
        <f t="shared" si="2"/>
        <v>0.96894586894586898</v>
      </c>
      <c r="AU64" s="40">
        <f>SUM('4 - SoS'!E64,'4 - SoS'!J64,'4 - SoS'!O64)/SUM('2 - G'!E64,'2 - G'!J64,'2 - G'!O64)</f>
        <v>0.99031339031339027</v>
      </c>
      <c r="AV64" s="40">
        <f>SUM('5 - AG'!E64,'5 - AG'!J64)/SUM('2 - G'!E64,'2 - G'!J64,'2 - G'!O64)</f>
        <v>0.98433048433048431</v>
      </c>
      <c r="AW64" s="40">
        <f>SUM('6 - Agr'!E64,'6 - Agr'!J64)/SUM('2 - G'!E64,'2 - G'!J64,'2 - G'!O64)</f>
        <v>0.98233618233618236</v>
      </c>
      <c r="AX64" s="40">
        <f>SUM('7 - Ins'!E64,'7 - Ins'!J64,'7 - Ins'!O64)/SUM('2 - G'!E64,'2 - G'!J64,'2 - G'!O64)</f>
        <v>0.98774928774928772</v>
      </c>
      <c r="AY64" s="40">
        <f>SUM('8 - Edu'!E64,'8 - Edu'!J64)/SUM('2 - G'!E64,'2 - G'!J64,'2 - G'!O64)</f>
        <v>0.98461538461538467</v>
      </c>
      <c r="AZ64" s="40">
        <f>SUM('9 - Lab'!E64,'9 - Lab'!J64)/SUM('2 - G'!E64,'2 - G'!J64,'2 - G'!O64)</f>
        <v>0.982051282051282</v>
      </c>
      <c r="BB64" s="40">
        <f t="shared" si="11"/>
        <v>0.13116311199378292</v>
      </c>
      <c r="BC64" s="40">
        <f>G64/'2 - G'!G64</f>
        <v>0.97759469506681407</v>
      </c>
      <c r="BD64" s="40">
        <f>L64/'2 - G'!L64</f>
        <v>0.97695852534562211</v>
      </c>
      <c r="BF64" s="30">
        <f t="shared" si="3"/>
        <v>0.13568726355611602</v>
      </c>
      <c r="BG64" s="30">
        <f t="shared" si="4"/>
        <v>0.26376146788990823</v>
      </c>
      <c r="BH64" s="30">
        <f t="shared" si="5"/>
        <v>0.1220229344310497</v>
      </c>
      <c r="BI64" s="30">
        <f t="shared" si="6"/>
        <v>9.0909090909090912E-2</v>
      </c>
      <c r="BJ64" s="30">
        <f t="shared" si="7"/>
        <v>0.13233458177278401</v>
      </c>
      <c r="BL64" s="31">
        <f>SUM('2 - G'!C64,'2 - G'!E64,'2 - G'!H64,'2 - G'!J64,'2 - G'!M64,'2 - G'!O64)</f>
        <v>11131</v>
      </c>
      <c r="BM64" s="41">
        <f t="shared" si="14"/>
        <v>0.99316628701594534</v>
      </c>
      <c r="BN64" s="42">
        <f t="shared" si="12"/>
        <v>11054.933940774488</v>
      </c>
      <c r="BO64" s="42">
        <f t="shared" si="13"/>
        <v>287.93394077448829</v>
      </c>
      <c r="BQ64" s="40">
        <v>4.2650918635170603E-3</v>
      </c>
      <c r="BR64" s="40">
        <f>SUM(C64,E64,F64,H64,J64,K64)/SUM('2 - G'!C64,'2 - G'!E64,'2 - G'!F64,'2 - G'!H64,'2 - G'!J64,'2 - G'!K64,'2 - G'!M64,'2 - G'!P63)</f>
        <v>0.97081606917672492</v>
      </c>
      <c r="BS64" s="40">
        <f>SUM('4 - SoS'!C64,'4 - SoS'!E64,'4 - SoS'!F64,'4 - SoS'!H64,'4 - SoS'!J64,'4 - SoS'!K64,'4 - SoS'!M64,'4 - SoS'!O64,'4 - SoS'!P64)/SUM('2 - G'!C64,'2 - G'!E64,'2 - G'!F64,'2 - G'!H64,'2 - G'!J64,'2 - G'!K64,'2 - G'!M64,'2 - G'!P63)</f>
        <v>0.99243379571248425</v>
      </c>
      <c r="BT64" s="40">
        <f>SUM('5 - AG'!C64,'5 - AG'!E64,'5 - AG'!F64,'5 - AG'!H64,'5 - AG'!J64,'5 - AG'!K64)/SUM('2 - G'!C64,'2 - G'!E64,'2 - G'!F64,'2 - G'!H64,'2 - G'!J64,'2 - G'!K64,'2 - G'!M64,'2 - G'!P63)</f>
        <v>0.98657899477571609</v>
      </c>
    </row>
    <row r="65" spans="1:72" ht="14.55" customHeight="1" x14ac:dyDescent="0.3">
      <c r="A65" t="s">
        <v>527</v>
      </c>
      <c r="B65" s="21">
        <v>18194</v>
      </c>
      <c r="C65" s="21">
        <v>3061</v>
      </c>
      <c r="D65" s="21">
        <v>364</v>
      </c>
      <c r="E65" s="21">
        <v>4683</v>
      </c>
      <c r="F65" s="21">
        <v>6</v>
      </c>
      <c r="G65" s="21">
        <v>8114</v>
      </c>
      <c r="H65" s="21">
        <v>1437</v>
      </c>
      <c r="I65" s="21">
        <v>409</v>
      </c>
      <c r="J65" s="21">
        <v>1984</v>
      </c>
      <c r="K65" s="21">
        <v>3</v>
      </c>
      <c r="L65" s="21">
        <v>3833</v>
      </c>
      <c r="M65" s="21">
        <v>11947</v>
      </c>
      <c r="N65" s="21"/>
      <c r="O65" s="24">
        <f>'2 - G'!R65</f>
        <v>12441</v>
      </c>
      <c r="P65" s="30">
        <f>'2 - G'!S65</f>
        <v>0.31653404067197172</v>
      </c>
      <c r="Q65" s="35">
        <f t="shared" si="15"/>
        <v>0.96029258098223613</v>
      </c>
      <c r="R65" s="30">
        <f>'4 - SoS'!R65/'3 - LG'!O65</f>
        <v>0.98585322723253754</v>
      </c>
      <c r="S65" s="30">
        <f>'5 - AG'!M65/'3 - LG'!O65</f>
        <v>0.9806285668354634</v>
      </c>
      <c r="T65" s="30">
        <f>'6 - Agr'!M65/'3 - LG'!O65</f>
        <v>0.97789566755084001</v>
      </c>
      <c r="U65" s="30">
        <f>'7 - Ins'!R65/'3 - LG'!O65</f>
        <v>0.97990515231894537</v>
      </c>
      <c r="V65" s="30">
        <f>'8 - Edu'!M65/'3 - LG'!O65</f>
        <v>0.98191463708705085</v>
      </c>
      <c r="W65" s="30">
        <f>'9 - Lab'!M65/'3 - LG'!O65</f>
        <v>0.97797604694156415</v>
      </c>
      <c r="X65" s="21"/>
      <c r="Y65" s="30">
        <f>(C65+H65)/('2 - G'!C65+'2 - G'!H65+'2 - G'!M65)</f>
        <v>0.96111111111111114</v>
      </c>
      <c r="Z65" s="30">
        <f>(D65+I65)/('2 - G'!D65+'2 - G'!I65+'2 - G'!N65)</f>
        <v>0.98596938775510201</v>
      </c>
      <c r="AA65" s="30">
        <f>(E65+J65)/('2 - G'!E65+'2 - G'!J65+'2 - G'!O65)</f>
        <v>0.95680252583237657</v>
      </c>
      <c r="AB65" s="30">
        <f>(F65+K65)/('2 - G'!F65+'2 - G'!K65+'2 - G'!P65)</f>
        <v>1</v>
      </c>
      <c r="AD65" s="34">
        <f t="shared" si="9"/>
        <v>0.96111111111111114</v>
      </c>
      <c r="AE65" s="40">
        <f>SUM('4 - SoS'!C65,'4 - SoS'!H65,'4 - SoS'!M65)/SUM('2 - G'!C65,'2 - G'!H65,'2 - G'!M65)</f>
        <v>0.98632478632478637</v>
      </c>
      <c r="AF65" s="40">
        <f>SUM('5 - AG'!C65,'5 - AG'!H65)/SUM('2 - G'!C65,'2 - G'!H65,'2 - G'!M65)</f>
        <v>0.9786324786324786</v>
      </c>
      <c r="AG65" s="40">
        <f>SUM('6 - Agr'!C65,'6 - Agr'!H65)/SUM('2 - G'!C65,'2 - G'!H65,'2 - G'!M65)</f>
        <v>0.97692307692307689</v>
      </c>
      <c r="AH65" s="40">
        <f>SUM('7 - Ins'!C65,'7 - Ins'!H65,'7 - Ins'!M65)/SUM('2 - G'!C65,'2 - G'!H65,'2 - G'!M65)</f>
        <v>0.97991452991452987</v>
      </c>
      <c r="AI65" s="40">
        <f>SUM('8 - Edu'!C65,'8 - Edu'!H65)/SUM('2 - G'!C65,'2 - G'!H65,'2 - G'!M65)</f>
        <v>0.98076923076923073</v>
      </c>
      <c r="AJ65" s="40">
        <f>SUM('9 - Lab'!C65,'9 - Lab'!H65)/SUM('2 - G'!C65,'2 - G'!H65,'2 - G'!M65)</f>
        <v>0.9754273504273504</v>
      </c>
      <c r="AL65" s="34">
        <f t="shared" si="10"/>
        <v>0.98596938775510201</v>
      </c>
      <c r="AM65" s="40">
        <f>SUM('4 - SoS'!D65,'4 - SoS'!I65,'4 - SoS'!N65)/SUM('2 - G'!D65,'2 - G'!I65,'2 - G'!N65)</f>
        <v>0.98596938775510201</v>
      </c>
      <c r="AN65" s="40">
        <f>SUM('5 - AG'!D65,'5 - AG'!I65)/SUM('2 - G'!D65,'2 - G'!I65,'2 - G'!N65)</f>
        <v>0.98852040816326525</v>
      </c>
      <c r="AO65" s="40">
        <f>SUM('6 - Agr'!D65,'6 - Agr'!I65)/SUM('2 - G'!D65,'2 - G'!I65,'2 - G'!N65)</f>
        <v>0.98596938775510201</v>
      </c>
      <c r="AP65" s="40">
        <f>SUM('7 - Ins'!D65,'7 - Ins'!I65,'7 - Ins'!N65)/SUM('2 - G'!D65,'2 - G'!I65,'2 - G'!N65)</f>
        <v>0.97831632653061229</v>
      </c>
      <c r="AQ65" s="40">
        <f>SUM('8 - Edu'!D65,'8 - Edu'!I65)/SUM('2 - G'!D65,'2 - G'!I65,'2 - G'!N65)</f>
        <v>0.97704081632653061</v>
      </c>
      <c r="AR65" s="40">
        <f>SUM('9 - Lab'!D65,'9 - Lab'!I65)/SUM('2 - G'!D65,'2 - G'!I65,'2 - G'!N65)</f>
        <v>0.97193877551020413</v>
      </c>
      <c r="AT65" s="34">
        <f t="shared" si="2"/>
        <v>0.95680252583237657</v>
      </c>
      <c r="AU65" s="40">
        <f>SUM('4 - SoS'!E65,'4 - SoS'!J65,'4 - SoS'!O65)/SUM('2 - G'!E65,'2 - G'!J65,'2 - G'!O65)</f>
        <v>0.98550516647531572</v>
      </c>
      <c r="AV65" s="40">
        <f>SUM('5 - AG'!E65,'5 - AG'!J65)/SUM('2 - G'!E65,'2 - G'!J65,'2 - G'!O65)</f>
        <v>0.98105625717566014</v>
      </c>
      <c r="AW65" s="40">
        <f>SUM('6 - Agr'!E65,'6 - Agr'!J65)/SUM('2 - G'!E65,'2 - G'!J65,'2 - G'!O65)</f>
        <v>0.97761194029850751</v>
      </c>
      <c r="AX65" s="40">
        <f>SUM('7 - Ins'!E65,'7 - Ins'!J65,'7 - Ins'!O65)/SUM('2 - G'!E65,'2 - G'!J65,'2 - G'!O65)</f>
        <v>0.9800516647531573</v>
      </c>
      <c r="AY65" s="40">
        <f>SUM('8 - Edu'!E65,'8 - Edu'!J65)/SUM('2 - G'!E65,'2 - G'!J65,'2 - G'!O65)</f>
        <v>0.98320895522388063</v>
      </c>
      <c r="AZ65" s="40">
        <f>SUM('9 - Lab'!E65,'9 - Lab'!J65)/SUM('2 - G'!E65,'2 - G'!J65,'2 - G'!O65)</f>
        <v>0.98033869115958672</v>
      </c>
      <c r="BB65" s="40">
        <f t="shared" si="11"/>
        <v>0.31653404067197172</v>
      </c>
      <c r="BC65" s="40">
        <f>G65/'2 - G'!G65</f>
        <v>0.96160227542071586</v>
      </c>
      <c r="BD65" s="40">
        <f>L65/'2 - G'!L65</f>
        <v>0.973336719146775</v>
      </c>
      <c r="BF65" s="30">
        <f t="shared" si="3"/>
        <v>0.31947532236549575</v>
      </c>
      <c r="BG65" s="30">
        <f t="shared" si="4"/>
        <v>0.52910737386804663</v>
      </c>
      <c r="BH65" s="30">
        <f t="shared" si="5"/>
        <v>0.29758512074396282</v>
      </c>
      <c r="BI65" s="30">
        <f t="shared" si="6"/>
        <v>0.33333333333333331</v>
      </c>
      <c r="BJ65" s="30">
        <f t="shared" si="7"/>
        <v>0.32083368209592367</v>
      </c>
      <c r="BL65" s="31">
        <f>SUM('2 - G'!C65,'2 - G'!E65,'2 - G'!H65,'2 - G'!J65,'2 - G'!M65,'2 - G'!O65)</f>
        <v>11648</v>
      </c>
      <c r="BM65" s="41">
        <f t="shared" si="14"/>
        <v>0.98596938775510201</v>
      </c>
      <c r="BN65" s="42">
        <f t="shared" si="12"/>
        <v>11484.571428571428</v>
      </c>
      <c r="BO65" s="42">
        <f t="shared" si="13"/>
        <v>319.57142857142753</v>
      </c>
      <c r="BQ65" s="40">
        <v>0.24971142747210465</v>
      </c>
      <c r="BR65" s="40">
        <f>SUM(C65,E65,F65,H65,J65,K65)/SUM('2 - G'!C65,'2 - G'!E65,'2 - G'!F65,'2 - G'!H65,'2 - G'!J65,'2 - G'!K65,'2 - G'!M65,'2 - G'!P64)</f>
        <v>0.96013060663344219</v>
      </c>
      <c r="BS65" s="40">
        <f>SUM('4 - SoS'!C65,'4 - SoS'!E65,'4 - SoS'!F65,'4 - SoS'!H65,'4 - SoS'!J65,'4 - SoS'!K65,'4 - SoS'!M65,'4 - SoS'!O65,'4 - SoS'!P65)/SUM('2 - G'!C65,'2 - G'!E65,'2 - G'!F65,'2 - G'!H65,'2 - G'!J65,'2 - G'!K65,'2 - G'!M65,'2 - G'!P64)</f>
        <v>0.98745488915621238</v>
      </c>
      <c r="BT65" s="40">
        <f>SUM('5 - AG'!C65,'5 - AG'!E65,'5 - AG'!F65,'5 - AG'!H65,'5 - AG'!J65,'5 - AG'!K65)/SUM('2 - G'!C65,'2 - G'!E65,'2 - G'!F65,'2 - G'!H65,'2 - G'!J65,'2 - G'!K65,'2 - G'!M65,'2 - G'!P64)</f>
        <v>0.98169788623474818</v>
      </c>
    </row>
    <row r="66" spans="1:72" ht="14.55" customHeight="1" x14ac:dyDescent="0.3">
      <c r="A66" t="s">
        <v>606</v>
      </c>
      <c r="B66" s="21">
        <v>18137</v>
      </c>
      <c r="C66" s="21">
        <v>4595</v>
      </c>
      <c r="D66" s="21">
        <v>414</v>
      </c>
      <c r="E66" s="21">
        <v>4398</v>
      </c>
      <c r="F66" s="21">
        <v>4</v>
      </c>
      <c r="G66" s="21">
        <v>9411</v>
      </c>
      <c r="H66" s="21">
        <v>757</v>
      </c>
      <c r="I66" s="21">
        <v>121</v>
      </c>
      <c r="J66" s="21">
        <v>840</v>
      </c>
      <c r="K66" s="21">
        <v>1</v>
      </c>
      <c r="L66" s="21">
        <v>1719</v>
      </c>
      <c r="M66" s="21">
        <v>11130</v>
      </c>
      <c r="N66" s="21"/>
      <c r="O66" s="24">
        <f>'2 - G'!R66</f>
        <v>11439</v>
      </c>
      <c r="P66" s="30">
        <f>'2 - G'!S66</f>
        <v>0.14398111723052714</v>
      </c>
      <c r="Q66" s="35">
        <f t="shared" si="15"/>
        <v>0.97298714922633101</v>
      </c>
      <c r="R66" s="30">
        <f>'4 - SoS'!R66/'3 - LG'!O66</f>
        <v>0.98706180610193195</v>
      </c>
      <c r="S66" s="30">
        <f>'5 - AG'!M66/'3 - LG'!O66</f>
        <v>0.98391467785645603</v>
      </c>
      <c r="T66" s="30">
        <f>'6 - Agr'!M66/'3 - LG'!O66</f>
        <v>0.98172917213043098</v>
      </c>
      <c r="U66" s="30">
        <f>'7 - Ins'!R66/'3 - LG'!O66</f>
        <v>0.98400209808549699</v>
      </c>
      <c r="V66" s="30">
        <f>'8 - Edu'!M66/'3 - LG'!O66</f>
        <v>0.98234111373371802</v>
      </c>
      <c r="W66" s="30">
        <f>'9 - Lab'!M66/'3 - LG'!O66</f>
        <v>0.98094239006906203</v>
      </c>
      <c r="X66" s="21"/>
      <c r="Y66" s="30">
        <f>(C66+H66)/('2 - G'!C66+'2 - G'!H66+'2 - G'!M66)</f>
        <v>0.9750409910730552</v>
      </c>
      <c r="Z66" s="30">
        <f>(D66+I66)/('2 - G'!D66+'2 - G'!I66+'2 - G'!N66)</f>
        <v>0.9962756052141527</v>
      </c>
      <c r="AA66" s="30">
        <f>(E66+J66)/('2 - G'!E66+'2 - G'!J66+'2 - G'!O66)</f>
        <v>0.96856508875739644</v>
      </c>
      <c r="AB66" s="30">
        <f>(F66+K66)/('2 - G'!F66+'2 - G'!K66+'2 - G'!P66)</f>
        <v>1</v>
      </c>
      <c r="AD66" s="34">
        <f t="shared" si="9"/>
        <v>0.9750409910730552</v>
      </c>
      <c r="AE66" s="40">
        <f>SUM('4 - SoS'!C66,'4 - SoS'!H66,'4 - SoS'!M66)/SUM('2 - G'!C66,'2 - G'!H66,'2 - G'!M66)</f>
        <v>0.98979777737292762</v>
      </c>
      <c r="AF66" s="40">
        <f>SUM('5 - AG'!C66,'5 - AG'!H66)/SUM('2 - G'!C66,'2 - G'!H66,'2 - G'!M66)</f>
        <v>0.98615412643468758</v>
      </c>
      <c r="AG66" s="40">
        <f>SUM('6 - Agr'!C66,'6 - Agr'!H66)/SUM('2 - G'!C66,'2 - G'!H66,'2 - G'!M66)</f>
        <v>0.98378575332483154</v>
      </c>
      <c r="AH66" s="40">
        <f>SUM('7 - Ins'!C66,'7 - Ins'!H66,'7 - Ins'!M66)/SUM('2 - G'!C66,'2 - G'!H66,'2 - G'!M66)</f>
        <v>0.98487884860630348</v>
      </c>
      <c r="AI66" s="40">
        <f>SUM('8 - Edu'!C66,'8 - Edu'!H66)/SUM('2 - G'!C66,'2 - G'!H66,'2 - G'!M66)</f>
        <v>0.98269265804335948</v>
      </c>
      <c r="AJ66" s="40">
        <f>SUM('9 - Lab'!C66,'9 - Lab'!H66)/SUM('2 - G'!C66,'2 - G'!H66,'2 - G'!M66)</f>
        <v>0.97995991983967934</v>
      </c>
      <c r="AL66" s="34">
        <f t="shared" si="10"/>
        <v>0.9962756052141527</v>
      </c>
      <c r="AM66" s="40">
        <f>SUM('4 - SoS'!D66,'4 - SoS'!I66,'4 - SoS'!N66)/SUM('2 - G'!D66,'2 - G'!I66,'2 - G'!N66)</f>
        <v>0.98137802607076352</v>
      </c>
      <c r="AN66" s="40">
        <f>SUM('5 - AG'!D66,'5 - AG'!I66)/SUM('2 - G'!D66,'2 - G'!I66,'2 - G'!N66)</f>
        <v>0.994413407821229</v>
      </c>
      <c r="AO66" s="40">
        <f>SUM('6 - Agr'!D66,'6 - Agr'!I66)/SUM('2 - G'!D66,'2 - G'!I66,'2 - G'!N66)</f>
        <v>0.994413407821229</v>
      </c>
      <c r="AP66" s="40">
        <f>SUM('7 - Ins'!D66,'7 - Ins'!I66,'7 - Ins'!N66)/SUM('2 - G'!D66,'2 - G'!I66,'2 - G'!N66)</f>
        <v>0.9906890130353817</v>
      </c>
      <c r="AQ66" s="40">
        <f>SUM('8 - Edu'!D66,'8 - Edu'!I66)/SUM('2 - G'!D66,'2 - G'!I66,'2 - G'!N66)</f>
        <v>0.98510242085661082</v>
      </c>
      <c r="AR66" s="40">
        <f>SUM('9 - Lab'!D66,'9 - Lab'!I66)/SUM('2 - G'!D66,'2 - G'!I66,'2 - G'!N66)</f>
        <v>0.97951582867783982</v>
      </c>
      <c r="AT66" s="34">
        <f t="shared" si="2"/>
        <v>0.96856508875739644</v>
      </c>
      <c r="AU66" s="40">
        <f>SUM('4 - SoS'!E66,'4 - SoS'!J66,'4 - SoS'!O66)/SUM('2 - G'!E66,'2 - G'!J66,'2 - G'!O66)</f>
        <v>0.98465236686390534</v>
      </c>
      <c r="AV66" s="40">
        <f>SUM('5 - AG'!E66,'5 - AG'!J66)/SUM('2 - G'!E66,'2 - G'!J66,'2 - G'!O66)</f>
        <v>0.98039940828402372</v>
      </c>
      <c r="AW66" s="40">
        <f>SUM('6 - Agr'!E66,'6 - Agr'!J66)/SUM('2 - G'!E66,'2 - G'!J66,'2 - G'!O66)</f>
        <v>0.97818047337278102</v>
      </c>
      <c r="AX66" s="40">
        <f>SUM('7 - Ins'!E66,'7 - Ins'!J66,'7 - Ins'!O66)/SUM('2 - G'!E66,'2 - G'!J66,'2 - G'!O66)</f>
        <v>0.98224852071005919</v>
      </c>
      <c r="AY66" s="40">
        <f>SUM('8 - Edu'!E66,'8 - Edu'!J66)/SUM('2 - G'!E66,'2 - G'!J66,'2 - G'!O66)</f>
        <v>0.98150887573964496</v>
      </c>
      <c r="AZ66" s="40">
        <f>SUM('9 - Lab'!E66,'9 - Lab'!J66)/SUM('2 - G'!E66,'2 - G'!J66,'2 - G'!O66)</f>
        <v>0.98187869822485208</v>
      </c>
      <c r="BB66" s="40">
        <f t="shared" si="11"/>
        <v>0.14398111723052714</v>
      </c>
      <c r="BC66" s="40">
        <f>G66/'2 - G'!G66</f>
        <v>0.9735181545463949</v>
      </c>
      <c r="BD66" s="40">
        <f>L66/'2 - G'!L66</f>
        <v>1.0437158469945356</v>
      </c>
      <c r="BF66" s="30">
        <f t="shared" si="3"/>
        <v>0.1414424514200299</v>
      </c>
      <c r="BG66" s="30">
        <f t="shared" si="4"/>
        <v>0.22616822429906541</v>
      </c>
      <c r="BH66" s="30">
        <f t="shared" si="5"/>
        <v>0.16036655211912945</v>
      </c>
      <c r="BI66" s="30">
        <f t="shared" si="6"/>
        <v>0.2</v>
      </c>
      <c r="BJ66" s="30">
        <f t="shared" si="7"/>
        <v>0.15444743935309974</v>
      </c>
      <c r="BL66" s="31">
        <f>SUM('2 - G'!C66,'2 - G'!E66,'2 - G'!H66,'2 - G'!J66,'2 - G'!M66,'2 - G'!O66)</f>
        <v>10897</v>
      </c>
      <c r="BM66" s="41">
        <f t="shared" si="14"/>
        <v>0.9962756052141527</v>
      </c>
      <c r="BN66" s="42">
        <f t="shared" si="12"/>
        <v>10856.415270018622</v>
      </c>
      <c r="BO66" s="42">
        <f t="shared" si="13"/>
        <v>266.41527001862232</v>
      </c>
      <c r="BQ66" s="40">
        <v>1.1732951415665969E-2</v>
      </c>
      <c r="BR66" s="40">
        <f>SUM(C66,E66,F66,H66,J66,K66)/SUM('2 - G'!C66,'2 - G'!E66,'2 - G'!F66,'2 - G'!H66,'2 - G'!J66,'2 - G'!K66,'2 - G'!M66,'2 - G'!P65)</f>
        <v>0.9754188915485178</v>
      </c>
      <c r="BS66" s="40">
        <f>SUM('4 - SoS'!C66,'4 - SoS'!E66,'4 - SoS'!F66,'4 - SoS'!H66,'4 - SoS'!J66,'4 - SoS'!K66,'4 - SoS'!M66,'4 - SoS'!O66,'4 - SoS'!P66)/SUM('2 - G'!C66,'2 - G'!E66,'2 - G'!F66,'2 - G'!H66,'2 - G'!J66,'2 - G'!K66,'2 - G'!M66,'2 - G'!P65)</f>
        <v>0.99097772049346344</v>
      </c>
      <c r="BT66" s="40">
        <f>SUM('5 - AG'!C66,'5 - AG'!E66,'5 - AG'!F66,'5 - AG'!H66,'5 - AG'!J66,'5 - AG'!K66)/SUM('2 - G'!C66,'2 - G'!E66,'2 - G'!F66,'2 - G'!H66,'2 - G'!J66,'2 - G'!K66,'2 - G'!M66,'2 - G'!P65)</f>
        <v>0.98701896519977905</v>
      </c>
    </row>
    <row r="67" spans="1:72" ht="14.55" customHeight="1" x14ac:dyDescent="0.3">
      <c r="A67" t="s">
        <v>539</v>
      </c>
      <c r="B67" s="21">
        <v>18018</v>
      </c>
      <c r="C67" s="21">
        <v>4414</v>
      </c>
      <c r="D67" s="21">
        <v>343</v>
      </c>
      <c r="E67" s="21">
        <v>4048</v>
      </c>
      <c r="F67" s="21">
        <v>2</v>
      </c>
      <c r="G67" s="21">
        <v>8807</v>
      </c>
      <c r="H67" s="21">
        <v>1233</v>
      </c>
      <c r="I67" s="21">
        <v>180</v>
      </c>
      <c r="J67" s="21">
        <v>963</v>
      </c>
      <c r="K67" s="21">
        <v>0</v>
      </c>
      <c r="L67" s="21">
        <v>2376</v>
      </c>
      <c r="M67" s="21">
        <v>11183</v>
      </c>
      <c r="N67" s="21"/>
      <c r="O67" s="24">
        <f>'2 - G'!R67</f>
        <v>11699</v>
      </c>
      <c r="P67" s="30">
        <f>'2 - G'!S67</f>
        <v>0.20668433199418754</v>
      </c>
      <c r="Q67" s="35">
        <f t="shared" si="15"/>
        <v>0.9558936661253099</v>
      </c>
      <c r="R67" s="30">
        <f>'4 - SoS'!R67/'3 - LG'!O67</f>
        <v>0.9852124113172066</v>
      </c>
      <c r="S67" s="30">
        <f>'5 - AG'!M67/'3 - LG'!O67</f>
        <v>0.97546798871698437</v>
      </c>
      <c r="T67" s="30">
        <f>'6 - Agr'!M67/'3 - LG'!O67</f>
        <v>0.97529703393452427</v>
      </c>
      <c r="U67" s="30">
        <f>'7 - Ins'!R67/'3 - LG'!O67</f>
        <v>0.97837422001880503</v>
      </c>
      <c r="V67" s="30">
        <f>'8 - Edu'!M67/'3 - LG'!O67</f>
        <v>0.97982733566971536</v>
      </c>
      <c r="W67" s="30">
        <f>'9 - Lab'!M67/'3 - LG'!O67</f>
        <v>0.97563894349944436</v>
      </c>
      <c r="X67" s="21"/>
      <c r="Y67" s="30">
        <f>(C67+H67)/('2 - G'!C67+'2 - G'!H67+'2 - G'!M67)</f>
        <v>0.9525978407557355</v>
      </c>
      <c r="Z67" s="30">
        <f>(D67+I67)/('2 - G'!D67+'2 - G'!I67+'2 - G'!N67)</f>
        <v>0.99240986717267554</v>
      </c>
      <c r="AA67" s="30">
        <f>(E67+J67)/('2 - G'!E67+'2 - G'!J67+'2 - G'!O67)</f>
        <v>0.95593285005723005</v>
      </c>
      <c r="AB67" s="30">
        <f>(F67+K67)/('2 - G'!F67+'2 - G'!K67+'2 - G'!P67)</f>
        <v>1</v>
      </c>
      <c r="AD67" s="34">
        <f t="shared" si="9"/>
        <v>0.9525978407557355</v>
      </c>
      <c r="AE67" s="40">
        <f>SUM('4 - SoS'!C67,'4 - SoS'!H67,'4 - SoS'!M67)/SUM('2 - G'!C67,'2 - G'!H67,'2 - G'!M67)</f>
        <v>0.98633603238866396</v>
      </c>
      <c r="AF67" s="40">
        <f>SUM('5 - AG'!C67,'5 - AG'!H67)/SUM('2 - G'!C67,'2 - G'!H67,'2 - G'!M67)</f>
        <v>0.97604588394062075</v>
      </c>
      <c r="AG67" s="40">
        <f>SUM('6 - Agr'!C67,'6 - Agr'!H67)/SUM('2 - G'!C67,'2 - G'!H67,'2 - G'!M67)</f>
        <v>0.97368421052631582</v>
      </c>
      <c r="AH67" s="40">
        <f>SUM('7 - Ins'!C67,'7 - Ins'!H67,'7 - Ins'!M67)/SUM('2 - G'!C67,'2 - G'!H67,'2 - G'!M67)</f>
        <v>0.97773279352226716</v>
      </c>
      <c r="AI67" s="40">
        <f>SUM('8 - Edu'!C67,'8 - Edu'!H67)/SUM('2 - G'!C67,'2 - G'!H67,'2 - G'!M67)</f>
        <v>0.97874493927125505</v>
      </c>
      <c r="AJ67" s="40">
        <f>SUM('9 - Lab'!C67,'9 - Lab'!H67)/SUM('2 - G'!C67,'2 - G'!H67,'2 - G'!M67)</f>
        <v>0.97317813765182182</v>
      </c>
      <c r="AL67" s="34">
        <f t="shared" si="10"/>
        <v>0.99240986717267554</v>
      </c>
      <c r="AM67" s="40">
        <f>SUM('4 - SoS'!D67,'4 - SoS'!I67,'4 - SoS'!N67)/SUM('2 - G'!D67,'2 - G'!I67,'2 - G'!N67)</f>
        <v>0.99240986717267554</v>
      </c>
      <c r="AN67" s="40">
        <f>SUM('5 - AG'!D67,'5 - AG'!I67)/SUM('2 - G'!D67,'2 - G'!I67,'2 - G'!N67)</f>
        <v>0.98861480075901331</v>
      </c>
      <c r="AO67" s="40">
        <f>SUM('6 - Agr'!D67,'6 - Agr'!I67)/SUM('2 - G'!D67,'2 - G'!I67,'2 - G'!N67)</f>
        <v>0.98861480075901331</v>
      </c>
      <c r="AP67" s="40">
        <f>SUM('7 - Ins'!D67,'7 - Ins'!I67,'7 - Ins'!N67)/SUM('2 - G'!D67,'2 - G'!I67,'2 - G'!N67)</f>
        <v>0.98671726755218214</v>
      </c>
      <c r="AQ67" s="40">
        <f>SUM('8 - Edu'!D67,'8 - Edu'!I67)/SUM('2 - G'!D67,'2 - G'!I67,'2 - G'!N67)</f>
        <v>0.98671726755218214</v>
      </c>
      <c r="AR67" s="40">
        <f>SUM('9 - Lab'!D67,'9 - Lab'!I67)/SUM('2 - G'!D67,'2 - G'!I67,'2 - G'!N67)</f>
        <v>0.98671726755218214</v>
      </c>
      <c r="AT67" s="34">
        <f t="shared" si="2"/>
        <v>0.95593285005723005</v>
      </c>
      <c r="AU67" s="40">
        <f>SUM('4 - SoS'!E67,'4 - SoS'!J67,'4 - SoS'!O67)/SUM('2 - G'!E67,'2 - G'!J67,'2 - G'!O67)</f>
        <v>0.98321251430751622</v>
      </c>
      <c r="AV67" s="40">
        <f>SUM('5 - AG'!E67,'5 - AG'!J67)/SUM('2 - G'!E67,'2 - G'!J67,'2 - G'!O67)</f>
        <v>0.97348340328119043</v>
      </c>
      <c r="AW67" s="40">
        <f>SUM('6 - Agr'!E67,'6 - Agr'!J67)/SUM('2 - G'!E67,'2 - G'!J67,'2 - G'!O67)</f>
        <v>0.97577260587561998</v>
      </c>
      <c r="AX67" s="40">
        <f>SUM('7 - Ins'!E67,'7 - Ins'!J67,'7 - Ins'!O67)/SUM('2 - G'!E67,'2 - G'!J67,'2 - G'!O67)</f>
        <v>0.97825257535291876</v>
      </c>
      <c r="AY67" s="40">
        <f>SUM('8 - Edu'!E67,'8 - Edu'!J67)/SUM('2 - G'!E67,'2 - G'!J67,'2 - G'!O67)</f>
        <v>0.98035101106447919</v>
      </c>
      <c r="AZ67" s="40">
        <f>SUM('9 - Lab'!E67,'9 - Lab'!J67)/SUM('2 - G'!E67,'2 - G'!J67,'2 - G'!O67)</f>
        <v>0.97729874093857305</v>
      </c>
      <c r="BB67" s="40">
        <f t="shared" si="11"/>
        <v>0.20668433199418754</v>
      </c>
      <c r="BC67" s="40">
        <f>G67/'2 - G'!G67</f>
        <v>0.95926369676505829</v>
      </c>
      <c r="BD67" s="40">
        <f>L67/'2 - G'!L67</f>
        <v>0.98263027295285355</v>
      </c>
      <c r="BF67" s="30">
        <f t="shared" si="3"/>
        <v>0.21834602443775455</v>
      </c>
      <c r="BG67" s="30">
        <f t="shared" si="4"/>
        <v>0.34416826003824091</v>
      </c>
      <c r="BH67" s="30">
        <f t="shared" si="5"/>
        <v>0.19217721013769706</v>
      </c>
      <c r="BI67" s="30">
        <f t="shared" si="6"/>
        <v>0</v>
      </c>
      <c r="BJ67" s="30">
        <f t="shared" si="7"/>
        <v>0.21246534919073592</v>
      </c>
      <c r="BL67" s="31">
        <f>SUM('2 - G'!C67,'2 - G'!E67,'2 - G'!H67,'2 - G'!J67,'2 - G'!M67,'2 - G'!O67)</f>
        <v>11170</v>
      </c>
      <c r="BM67" s="41">
        <f t="shared" si="14"/>
        <v>0.99240986717267554</v>
      </c>
      <c r="BN67" s="42">
        <f t="shared" si="12"/>
        <v>11085.218216318786</v>
      </c>
      <c r="BO67" s="42">
        <f t="shared" si="13"/>
        <v>427.21821631878629</v>
      </c>
      <c r="BQ67" s="40">
        <v>8.121602130256296E-2</v>
      </c>
      <c r="BR67" s="40">
        <f>SUM(C67,E67,F67,H67,J67,K67)/SUM('2 - G'!C67,'2 - G'!E67,'2 - G'!F67,'2 - G'!H67,'2 - G'!J67,'2 - G'!K67,'2 - G'!M67,'2 - G'!P66)</f>
        <v>0.95631111509823274</v>
      </c>
      <c r="BS67" s="40">
        <f>SUM('4 - SoS'!C67,'4 - SoS'!E67,'4 - SoS'!F67,'4 - SoS'!H67,'4 - SoS'!J67,'4 - SoS'!K67,'4 - SoS'!M67,'4 - SoS'!O67,'4 - SoS'!P67)/SUM('2 - G'!C67,'2 - G'!E67,'2 - G'!F67,'2 - G'!H67,'2 - G'!J67,'2 - G'!K67,'2 - G'!M67,'2 - G'!P66)</f>
        <v>0.98708172602493949</v>
      </c>
      <c r="BT67" s="40">
        <f>SUM('5 - AG'!C67,'5 - AG'!E67,'5 - AG'!F67,'5 - AG'!H67,'5 - AG'!J67,'5 - AG'!K67)/SUM('2 - G'!C67,'2 - G'!E67,'2 - G'!F67,'2 - G'!H67,'2 - G'!J67,'2 - G'!K67,'2 - G'!M67,'2 - G'!P66)</f>
        <v>0.97703417959989236</v>
      </c>
    </row>
    <row r="68" spans="1:72" ht="14.55" customHeight="1" x14ac:dyDescent="0.3">
      <c r="A68" t="s">
        <v>508</v>
      </c>
      <c r="B68" s="21">
        <v>17923</v>
      </c>
      <c r="C68" s="21">
        <v>5017</v>
      </c>
      <c r="D68" s="21">
        <v>287</v>
      </c>
      <c r="E68" s="21">
        <v>3584</v>
      </c>
      <c r="F68" s="21">
        <v>0</v>
      </c>
      <c r="G68" s="21">
        <v>8888</v>
      </c>
      <c r="H68" s="21">
        <v>729</v>
      </c>
      <c r="I68" s="21">
        <v>105</v>
      </c>
      <c r="J68" s="21">
        <v>476</v>
      </c>
      <c r="K68" s="21">
        <v>0</v>
      </c>
      <c r="L68" s="21">
        <v>1310</v>
      </c>
      <c r="M68" s="21">
        <v>10198</v>
      </c>
      <c r="N68" s="21"/>
      <c r="O68" s="24">
        <f>'2 - G'!R68</f>
        <v>10585</v>
      </c>
      <c r="P68" s="30">
        <f>'2 - G'!S68</f>
        <v>0.11516296646197449</v>
      </c>
      <c r="Q68" s="35">
        <f t="shared" si="15"/>
        <v>0.96343882853093998</v>
      </c>
      <c r="R68" s="30">
        <f>'4 - SoS'!R68/'3 - LG'!O68</f>
        <v>0.98658478979688236</v>
      </c>
      <c r="S68" s="30">
        <f>'5 - AG'!M68/'3 - LG'!O68</f>
        <v>0.9814832309872461</v>
      </c>
      <c r="T68" s="30">
        <f>'6 - Agr'!M68/'3 - LG'!O68</f>
        <v>0.97893245158242792</v>
      </c>
      <c r="U68" s="30">
        <f>'7 - Ins'!R68/'3 - LG'!O68</f>
        <v>0.98545111006140762</v>
      </c>
      <c r="V68" s="30">
        <f>'8 - Edu'!M68/'3 - LG'!O68</f>
        <v>0.98186112423240435</v>
      </c>
      <c r="W68" s="30">
        <f>'9 - Lab'!M68/'3 - LG'!O68</f>
        <v>0.98290033065658955</v>
      </c>
      <c r="X68" s="21"/>
      <c r="Y68" s="30">
        <f>(C68+H68)/('2 - G'!C68+'2 - G'!H68+'2 - G'!M68)</f>
        <v>0.95926544240400669</v>
      </c>
      <c r="Z68" s="30">
        <f>(D68+I68)/('2 - G'!D68+'2 - G'!I68+'2 - G'!N68)</f>
        <v>0.99745547073791352</v>
      </c>
      <c r="AA68" s="30">
        <f>(E68+J68)/('2 - G'!E68+'2 - G'!J68+'2 - G'!O68)</f>
        <v>0.96620656830080909</v>
      </c>
      <c r="AB68" s="30" t="e">
        <f>(F68+K68)/('2 - G'!F68+'2 - G'!K68+'2 - G'!P68)</f>
        <v>#DIV/0!</v>
      </c>
      <c r="AD68" s="34">
        <f t="shared" si="9"/>
        <v>0.95926544240400669</v>
      </c>
      <c r="AE68" s="40">
        <f>SUM('4 - SoS'!C68,'4 - SoS'!H68,'4 - SoS'!M68)/SUM('2 - G'!C68,'2 - G'!H68,'2 - G'!M68)</f>
        <v>0.98681135225375627</v>
      </c>
      <c r="AF68" s="40">
        <f>SUM('5 - AG'!C68,'5 - AG'!H68)/SUM('2 - G'!C68,'2 - G'!H68,'2 - G'!M68)</f>
        <v>0.98030050083472453</v>
      </c>
      <c r="AG68" s="40">
        <f>SUM('6 - Agr'!C68,'6 - Agr'!H68)/SUM('2 - G'!C68,'2 - G'!H68,'2 - G'!M68)</f>
        <v>0.97829716193656091</v>
      </c>
      <c r="AH68" s="40">
        <f>SUM('7 - Ins'!C68,'7 - Ins'!H68,'7 - Ins'!M68)/SUM('2 - G'!C68,'2 - G'!H68,'2 - G'!M68)</f>
        <v>0.9849749582637729</v>
      </c>
      <c r="AI68" s="40">
        <f>SUM('8 - Edu'!C68,'8 - Edu'!H68)/SUM('2 - G'!C68,'2 - G'!H68,'2 - G'!M68)</f>
        <v>0.98180300500834727</v>
      </c>
      <c r="AJ68" s="40">
        <f>SUM('9 - Lab'!C68,'9 - Lab'!H68)/SUM('2 - G'!C68,'2 - G'!H68,'2 - G'!M68)</f>
        <v>0.98263772954924877</v>
      </c>
      <c r="AL68" s="34">
        <f t="shared" si="10"/>
        <v>0.99745547073791352</v>
      </c>
      <c r="AM68" s="40">
        <f>SUM('4 - SoS'!D68,'4 - SoS'!I68,'4 - SoS'!N68)/SUM('2 - G'!D68,'2 - G'!I68,'2 - G'!N68)</f>
        <v>0.99236641221374045</v>
      </c>
      <c r="AN68" s="40">
        <f>SUM('5 - AG'!D68,'5 - AG'!I68)/SUM('2 - G'!D68,'2 - G'!I68,'2 - G'!N68)</f>
        <v>0.99236641221374045</v>
      </c>
      <c r="AO68" s="40">
        <f>SUM('6 - Agr'!D68,'6 - Agr'!I68)/SUM('2 - G'!D68,'2 - G'!I68,'2 - G'!N68)</f>
        <v>0.98473282442748089</v>
      </c>
      <c r="AP68" s="40">
        <f>SUM('7 - Ins'!D68,'7 - Ins'!I68,'7 - Ins'!N68)/SUM('2 - G'!D68,'2 - G'!I68,'2 - G'!N68)</f>
        <v>0.99491094147582693</v>
      </c>
      <c r="AQ68" s="40">
        <f>SUM('8 - Edu'!D68,'8 - Edu'!I68)/SUM('2 - G'!D68,'2 - G'!I68,'2 - G'!N68)</f>
        <v>0.99236641221374045</v>
      </c>
      <c r="AR68" s="40">
        <f>SUM('9 - Lab'!D68,'9 - Lab'!I68)/SUM('2 - G'!D68,'2 - G'!I68,'2 - G'!N68)</f>
        <v>0.99236641221374045</v>
      </c>
      <c r="AT68" s="34">
        <f t="shared" si="2"/>
        <v>0.96620656830080909</v>
      </c>
      <c r="AU68" s="40">
        <f>SUM('4 - SoS'!E68,'4 - SoS'!J68,'4 - SoS'!O68)/SUM('2 - G'!E68,'2 - G'!J68,'2 - G'!O68)</f>
        <v>0.98572108519752499</v>
      </c>
      <c r="AV68" s="40">
        <f>SUM('5 - AG'!E68,'5 - AG'!J68)/SUM('2 - G'!E68,'2 - G'!J68,'2 - G'!O68)</f>
        <v>0.98215135649690621</v>
      </c>
      <c r="AW68" s="40">
        <f>SUM('6 - Agr'!E68,'6 - Agr'!J68)/SUM('2 - G'!E68,'2 - G'!J68,'2 - G'!O68)</f>
        <v>0.97929557353641128</v>
      </c>
      <c r="AX68" s="40">
        <f>SUM('7 - Ins'!E68,'7 - Ins'!J68,'7 - Ins'!O68)/SUM('2 - G'!E68,'2 - G'!J68,'2 - G'!O68)</f>
        <v>0.9852451213707758</v>
      </c>
      <c r="AY68" s="40">
        <f>SUM('8 - Edu'!E68,'8 - Edu'!J68)/SUM('2 - G'!E68,'2 - G'!J68,'2 - G'!O68)</f>
        <v>0.98096144693003329</v>
      </c>
      <c r="AZ68" s="40">
        <f>SUM('9 - Lab'!E68,'9 - Lab'!J68)/SUM('2 - G'!E68,'2 - G'!J68,'2 - G'!O68)</f>
        <v>0.98238933841028087</v>
      </c>
      <c r="BB68" s="40">
        <f t="shared" si="11"/>
        <v>0.11516296646197449</v>
      </c>
      <c r="BC68" s="40">
        <f>G68/'2 - G'!G68</f>
        <v>0.9579650786807502</v>
      </c>
      <c r="BD68" s="40">
        <f>L68/'2 - G'!L68</f>
        <v>1.0746513535684987</v>
      </c>
      <c r="BF68" s="30">
        <f t="shared" si="3"/>
        <v>0.12687086668987121</v>
      </c>
      <c r="BG68" s="30">
        <f t="shared" si="4"/>
        <v>0.26785714285714285</v>
      </c>
      <c r="BH68" s="30">
        <f t="shared" si="5"/>
        <v>0.11724137931034483</v>
      </c>
      <c r="BI68" s="30" t="e">
        <f t="shared" si="6"/>
        <v>#DIV/0!</v>
      </c>
      <c r="BJ68" s="30">
        <f t="shared" si="7"/>
        <v>0.12845656010982545</v>
      </c>
      <c r="BL68" s="31">
        <f>SUM('2 - G'!C68,'2 - G'!E68,'2 - G'!H68,'2 - G'!J68,'2 - G'!M68,'2 - G'!O68)</f>
        <v>10192</v>
      </c>
      <c r="BM68" s="41">
        <f t="shared" si="14"/>
        <v>0.99745547073791352</v>
      </c>
      <c r="BN68" s="42">
        <f t="shared" si="12"/>
        <v>10166.066157760815</v>
      </c>
      <c r="BO68" s="42">
        <f t="shared" si="13"/>
        <v>360.06615776081526</v>
      </c>
      <c r="BQ68" s="40">
        <v>4.0138253985951611E-2</v>
      </c>
      <c r="BR68" s="40">
        <f>SUM(C68,E68,F68,H68,J68,K68)/SUM('2 - G'!C68,'2 - G'!E68,'2 - G'!F68,'2 - G'!H68,'2 - G'!J68,'2 - G'!K68,'2 - G'!M68,'2 - G'!P67)</f>
        <v>0.96420845624385443</v>
      </c>
      <c r="BS68" s="40">
        <f>SUM('4 - SoS'!C68,'4 - SoS'!E68,'4 - SoS'!F68,'4 - SoS'!H68,'4 - SoS'!J68,'4 - SoS'!K68,'4 - SoS'!M68,'4 - SoS'!O68,'4 - SoS'!P68)/SUM('2 - G'!C68,'2 - G'!E68,'2 - G'!F68,'2 - G'!H68,'2 - G'!J68,'2 - G'!K68,'2 - G'!M68,'2 - G'!P67)</f>
        <v>0.98849557522123899</v>
      </c>
      <c r="BT68" s="40">
        <f>SUM('5 - AG'!C68,'5 - AG'!E68,'5 - AG'!F68,'5 - AG'!H68,'5 - AG'!J68,'5 - AG'!K68)/SUM('2 - G'!C68,'2 - G'!E68,'2 - G'!F68,'2 - G'!H68,'2 - G'!J68,'2 - G'!K68,'2 - G'!M68,'2 - G'!P67)</f>
        <v>0.98318584070796455</v>
      </c>
    </row>
    <row r="69" spans="1:72" ht="14.55" customHeight="1" x14ac:dyDescent="0.3">
      <c r="A69" t="s">
        <v>594</v>
      </c>
      <c r="B69" s="21">
        <v>17800</v>
      </c>
      <c r="C69" s="21">
        <v>3907</v>
      </c>
      <c r="D69" s="21">
        <v>335</v>
      </c>
      <c r="E69" s="21">
        <v>5277</v>
      </c>
      <c r="F69" s="21">
        <v>2</v>
      </c>
      <c r="G69" s="21">
        <v>9521</v>
      </c>
      <c r="H69" s="21">
        <v>665</v>
      </c>
      <c r="I69" s="21">
        <v>143</v>
      </c>
      <c r="J69" s="21">
        <v>1130</v>
      </c>
      <c r="K69" s="21">
        <v>0</v>
      </c>
      <c r="L69" s="21">
        <v>1938</v>
      </c>
      <c r="M69" s="21">
        <v>11459</v>
      </c>
      <c r="N69" s="21"/>
      <c r="O69" s="24">
        <f>'2 - G'!R69</f>
        <v>11865</v>
      </c>
      <c r="P69" s="30">
        <f>'2 - G'!S69</f>
        <v>0.15608933839022335</v>
      </c>
      <c r="Q69" s="35">
        <f t="shared" ref="Q69:Q100" si="16">M69/O69</f>
        <v>0.96578171091445431</v>
      </c>
      <c r="R69" s="30">
        <f>'4 - SoS'!R69/'3 - LG'!O69</f>
        <v>0.9841550779603877</v>
      </c>
      <c r="S69" s="30">
        <f>'5 - AG'!M69/'3 - LG'!O69</f>
        <v>0.97825537294563847</v>
      </c>
      <c r="T69" s="30">
        <f>'6 - Agr'!M69/'3 - LG'!O69</f>
        <v>0.97572692793931737</v>
      </c>
      <c r="U69" s="30">
        <f>'7 - Ins'!R69/'3 - LG'!O69</f>
        <v>0.97935103244837762</v>
      </c>
      <c r="V69" s="30">
        <f>'8 - Edu'!M69/'3 - LG'!O69</f>
        <v>0.97918246944795617</v>
      </c>
      <c r="W69" s="30">
        <f>'9 - Lab'!M69/'3 - LG'!O69</f>
        <v>0.9774968394437421</v>
      </c>
      <c r="X69" s="21"/>
      <c r="Y69" s="30">
        <f>(C69+H69)/('2 - G'!C69+'2 - G'!H69+'2 - G'!M69)</f>
        <v>0.96151419558359619</v>
      </c>
      <c r="Z69" s="30">
        <f>(D69+I69)/('2 - G'!D69+'2 - G'!I69+'2 - G'!N69)</f>
        <v>0.99170124481327804</v>
      </c>
      <c r="AA69" s="30">
        <f>(E69+J69)/('2 - G'!E69+'2 - G'!J69+'2 - G'!O69)</f>
        <v>0.96694838514941139</v>
      </c>
      <c r="AB69" s="30">
        <f>(F69+K69)/('2 - G'!F69+'2 - G'!K69+'2 - G'!P69)</f>
        <v>1</v>
      </c>
      <c r="AD69" s="34">
        <f t="shared" si="9"/>
        <v>0.96151419558359619</v>
      </c>
      <c r="AE69" s="40">
        <f>SUM('4 - SoS'!C69,'4 - SoS'!H69,'4 - SoS'!M69)/SUM('2 - G'!C69,'2 - G'!H69,'2 - G'!M69)</f>
        <v>0.98023133543638274</v>
      </c>
      <c r="AF69" s="40">
        <f>SUM('5 - AG'!C69,'5 - AG'!H69)/SUM('2 - G'!C69,'2 - G'!H69,'2 - G'!M69)</f>
        <v>0.97202944269190328</v>
      </c>
      <c r="AG69" s="40">
        <f>SUM('6 - Agr'!C69,'6 - Agr'!H69)/SUM('2 - G'!C69,'2 - G'!H69,'2 - G'!M69)</f>
        <v>0.9680336487907466</v>
      </c>
      <c r="AH69" s="40">
        <f>SUM('7 - Ins'!C69,'7 - Ins'!H69,'7 - Ins'!M69)/SUM('2 - G'!C69,'2 - G'!H69,'2 - G'!M69)</f>
        <v>0.97329127234490009</v>
      </c>
      <c r="AI69" s="40">
        <f>SUM('8 - Edu'!C69,'8 - Edu'!H69)/SUM('2 - G'!C69,'2 - G'!H69,'2 - G'!M69)</f>
        <v>0.97350157728706621</v>
      </c>
      <c r="AJ69" s="40">
        <f>SUM('9 - Lab'!C69,'9 - Lab'!H69)/SUM('2 - G'!C69,'2 - G'!H69,'2 - G'!M69)</f>
        <v>0.970136698212408</v>
      </c>
      <c r="AL69" s="34">
        <f t="shared" si="10"/>
        <v>0.99170124481327804</v>
      </c>
      <c r="AM69" s="40">
        <f>SUM('4 - SoS'!D69,'4 - SoS'!I69,'4 - SoS'!N69)/SUM('2 - G'!D69,'2 - G'!I69,'2 - G'!N69)</f>
        <v>0.98962655601659755</v>
      </c>
      <c r="AN69" s="40">
        <f>SUM('5 - AG'!D69,'5 - AG'!I69)/SUM('2 - G'!D69,'2 - G'!I69,'2 - G'!N69)</f>
        <v>0.98547717842323657</v>
      </c>
      <c r="AO69" s="40">
        <f>SUM('6 - Agr'!D69,'6 - Agr'!I69)/SUM('2 - G'!D69,'2 - G'!I69,'2 - G'!N69)</f>
        <v>0.98962655601659755</v>
      </c>
      <c r="AP69" s="40">
        <f>SUM('7 - Ins'!D69,'7 - Ins'!I69,'7 - Ins'!N69)/SUM('2 - G'!D69,'2 - G'!I69,'2 - G'!N69)</f>
        <v>0.98132780082987547</v>
      </c>
      <c r="AQ69" s="40">
        <f>SUM('8 - Edu'!D69,'8 - Edu'!I69)/SUM('2 - G'!D69,'2 - G'!I69,'2 - G'!N69)</f>
        <v>0.97302904564315351</v>
      </c>
      <c r="AR69" s="40">
        <f>SUM('9 - Lab'!D69,'9 - Lab'!I69)/SUM('2 - G'!D69,'2 - G'!I69,'2 - G'!N69)</f>
        <v>0.975103734439834</v>
      </c>
      <c r="AT69" s="34">
        <f t="shared" ref="AT69:AT132" si="17">AA69</f>
        <v>0.96694838514941139</v>
      </c>
      <c r="AU69" s="40">
        <f>SUM('4 - SoS'!E69,'4 - SoS'!J69,'4 - SoS'!O69)/SUM('2 - G'!E69,'2 - G'!J69,'2 - G'!O69)</f>
        <v>0.98656806519770601</v>
      </c>
      <c r="AV69" s="40">
        <f>SUM('5 - AG'!E69,'5 - AG'!J69)/SUM('2 - G'!E69,'2 - G'!J69,'2 - G'!O69)</f>
        <v>0.98219136734077872</v>
      </c>
      <c r="AW69" s="40">
        <f>SUM('6 - Agr'!E69,'6 - Agr'!J69)/SUM('2 - G'!E69,'2 - G'!J69,'2 - G'!O69)</f>
        <v>0.98022939933594933</v>
      </c>
      <c r="AX69" s="40">
        <f>SUM('7 - Ins'!E69,'7 - Ins'!J69,'7 - Ins'!O69)/SUM('2 - G'!E69,'2 - G'!J69,'2 - G'!O69)</f>
        <v>0.98354965288258378</v>
      </c>
      <c r="AY69" s="40">
        <f>SUM('8 - Edu'!E69,'8 - Edu'!J69)/SUM('2 - G'!E69,'2 - G'!J69,'2 - G'!O69)</f>
        <v>0.98370057349833984</v>
      </c>
      <c r="AZ69" s="40">
        <f>SUM('9 - Lab'!E69,'9 - Lab'!J69)/SUM('2 - G'!E69,'2 - G'!J69,'2 - G'!O69)</f>
        <v>0.98294597041955933</v>
      </c>
      <c r="BB69" s="40">
        <f t="shared" si="11"/>
        <v>0.15608933839022335</v>
      </c>
      <c r="BC69" s="40">
        <f>G69/'2 - G'!G69</f>
        <v>0.96181432467926053</v>
      </c>
      <c r="BD69" s="40">
        <f>L69/'2 - G'!L69</f>
        <v>1.0464362850971922</v>
      </c>
      <c r="BF69" s="30">
        <f t="shared" ref="BF69:BF132" si="18">H69/SUM(C69,H69)</f>
        <v>0.14545056867891515</v>
      </c>
      <c r="BG69" s="30">
        <f t="shared" ref="BG69:BG132" si="19">I69/SUM(D69,I69)</f>
        <v>0.29916317991631797</v>
      </c>
      <c r="BH69" s="30">
        <f t="shared" ref="BH69:BH132" si="20">J69/SUM(E69,J69)</f>
        <v>0.17636959575464337</v>
      </c>
      <c r="BI69" s="30">
        <f t="shared" ref="BI69:BI132" si="21">K69/SUM(F69,K69)</f>
        <v>0</v>
      </c>
      <c r="BJ69" s="30">
        <f t="shared" ref="BJ69:BJ132" si="22">L69/SUM(G69,L69)</f>
        <v>0.16912470547168165</v>
      </c>
      <c r="BL69" s="31">
        <f>SUM('2 - G'!C69,'2 - G'!E69,'2 - G'!H69,'2 - G'!J69,'2 - G'!M69,'2 - G'!O69)</f>
        <v>11381</v>
      </c>
      <c r="BM69" s="41">
        <f t="shared" ref="BM69:BM132" si="23">AL69</f>
        <v>0.99170124481327804</v>
      </c>
      <c r="BN69" s="42">
        <f t="shared" si="12"/>
        <v>11286.551867219918</v>
      </c>
      <c r="BO69" s="42">
        <f t="shared" si="13"/>
        <v>307.55186721991777</v>
      </c>
      <c r="BQ69" s="40">
        <v>1.6834004689472734E-3</v>
      </c>
      <c r="BR69" s="40">
        <f>SUM(C69,E69,F69,H69,J69,K69)/SUM('2 - G'!C69,'2 - G'!E69,'2 - G'!F69,'2 - G'!H69,'2 - G'!J69,'2 - G'!K69,'2 - G'!M69,'2 - G'!P68)</f>
        <v>0.96894026294891022</v>
      </c>
      <c r="BS69" s="40">
        <f>SUM('4 - SoS'!C69,'4 - SoS'!E69,'4 - SoS'!F69,'4 - SoS'!H69,'4 - SoS'!J69,'4 - SoS'!K69,'4 - SoS'!M69,'4 - SoS'!O69,'4 - SoS'!P69)/SUM('2 - G'!C69,'2 - G'!E69,'2 - G'!F69,'2 - G'!H69,'2 - G'!J69,'2 - G'!K69,'2 - G'!M69,'2 - G'!P68)</f>
        <v>0.98826436071649171</v>
      </c>
      <c r="BT69" s="40">
        <f>SUM('5 - AG'!C69,'5 - AG'!E69,'5 - AG'!F69,'5 - AG'!H69,'5 - AG'!J69,'5 - AG'!K69)/SUM('2 - G'!C69,'2 - G'!E69,'2 - G'!F69,'2 - G'!H69,'2 - G'!J69,'2 - G'!K69,'2 - G'!M69,'2 - G'!P68)</f>
        <v>0.98226418424071293</v>
      </c>
    </row>
    <row r="70" spans="1:72" ht="14.55" customHeight="1" x14ac:dyDescent="0.3">
      <c r="A70" t="s">
        <v>489</v>
      </c>
      <c r="B70" s="21">
        <v>17200</v>
      </c>
      <c r="C70" s="21">
        <v>4264</v>
      </c>
      <c r="D70" s="21">
        <v>477</v>
      </c>
      <c r="E70" s="21">
        <v>4127</v>
      </c>
      <c r="F70" s="21">
        <v>14</v>
      </c>
      <c r="G70" s="21">
        <v>8882</v>
      </c>
      <c r="H70" s="21">
        <v>658</v>
      </c>
      <c r="I70" s="21">
        <v>181</v>
      </c>
      <c r="J70" s="21">
        <v>1004</v>
      </c>
      <c r="K70" s="21">
        <v>2</v>
      </c>
      <c r="L70" s="21">
        <v>1845</v>
      </c>
      <c r="M70" s="21">
        <v>10727</v>
      </c>
      <c r="N70" s="21"/>
      <c r="O70" s="24">
        <f>'2 - G'!R70</f>
        <v>11218</v>
      </c>
      <c r="P70" s="30">
        <f>'2 - G'!S70</f>
        <v>0.16125869138883936</v>
      </c>
      <c r="Q70" s="35">
        <f t="shared" si="16"/>
        <v>0.95623105722945267</v>
      </c>
      <c r="R70" s="30">
        <f>'4 - SoS'!R70/'3 - LG'!O70</f>
        <v>0.98199322517382781</v>
      </c>
      <c r="S70" s="30">
        <f>'5 - AG'!M70/'3 - LG'!O70</f>
        <v>0.97610982349794972</v>
      </c>
      <c r="T70" s="30">
        <f>'6 - Agr'!M70/'3 - LG'!O70</f>
        <v>0.9730789802103762</v>
      </c>
      <c r="U70" s="30">
        <f>'7 - Ins'!R70/'3 - LG'!O70</f>
        <v>0.97896238188625428</v>
      </c>
      <c r="V70" s="30">
        <f>'8 - Edu'!M70/'3 - LG'!O70</f>
        <v>0.97833838473881263</v>
      </c>
      <c r="W70" s="30">
        <f>'9 - Lab'!M70/'3 - LG'!O70</f>
        <v>0.97441611695489394</v>
      </c>
      <c r="X70" s="21"/>
      <c r="Y70" s="30">
        <f>(C70+H70)/('2 - G'!C70+'2 - G'!H70+'2 - G'!M70)</f>
        <v>0.94581091468101464</v>
      </c>
      <c r="Z70" s="30">
        <f>(D70+I70)/('2 - G'!D70+'2 - G'!I70+'2 - G'!N70)</f>
        <v>1.0015220700152208</v>
      </c>
      <c r="AA70" s="30">
        <f>(E70+J70)/('2 - G'!E70+'2 - G'!J70+'2 - G'!O70)</f>
        <v>0.96068152031454779</v>
      </c>
      <c r="AB70" s="30">
        <f>(F70+K70)/('2 - G'!F70+'2 - G'!K70+'2 - G'!P70)</f>
        <v>1</v>
      </c>
      <c r="AD70" s="34">
        <f t="shared" ref="AD70:AD133" si="24">Y70</f>
        <v>0.94581091468101464</v>
      </c>
      <c r="AE70" s="40">
        <f>SUM('4 - SoS'!C70,'4 - SoS'!H70,'4 - SoS'!M70)/SUM('2 - G'!C70,'2 - G'!H70,'2 - G'!M70)</f>
        <v>0.97694081475787853</v>
      </c>
      <c r="AF70" s="40">
        <f>SUM('5 - AG'!C70,'5 - AG'!H70)/SUM('2 - G'!C70,'2 - G'!H70,'2 - G'!M70)</f>
        <v>0.97021521906225983</v>
      </c>
      <c r="AG70" s="40">
        <f>SUM('6 - Agr'!C70,'6 - Agr'!H70)/SUM('2 - G'!C70,'2 - G'!H70,'2 - G'!M70)</f>
        <v>0.96521906225980014</v>
      </c>
      <c r="AH70" s="40">
        <f>SUM('7 - Ins'!C70,'7 - Ins'!H70,'7 - Ins'!M70)/SUM('2 - G'!C70,'2 - G'!H70,'2 - G'!M70)</f>
        <v>0.9754035357417371</v>
      </c>
      <c r="AI70" s="40">
        <f>SUM('8 - Edu'!C70,'8 - Edu'!H70)/SUM('2 - G'!C70,'2 - G'!H70,'2 - G'!M70)</f>
        <v>0.97348193697156038</v>
      </c>
      <c r="AJ70" s="40">
        <f>SUM('9 - Lab'!C70,'9 - Lab'!H70)/SUM('2 - G'!C70,'2 - G'!H70,'2 - G'!M70)</f>
        <v>0.96983089930822441</v>
      </c>
      <c r="AL70" s="34">
        <f t="shared" ref="AL70:AL133" si="25">Z70</f>
        <v>1.0015220700152208</v>
      </c>
      <c r="AM70" s="40">
        <f>SUM('4 - SoS'!D70,'4 - SoS'!I70,'4 - SoS'!N70)/SUM('2 - G'!D70,'2 - G'!I70,'2 - G'!N70)</f>
        <v>0.9908675799086758</v>
      </c>
      <c r="AN70" s="40">
        <f>SUM('5 - AG'!D70,'5 - AG'!I70)/SUM('2 - G'!D70,'2 - G'!I70,'2 - G'!N70)</f>
        <v>0.98934550989345504</v>
      </c>
      <c r="AO70" s="40">
        <f>SUM('6 - Agr'!D70,'6 - Agr'!I70)/SUM('2 - G'!D70,'2 - G'!I70,'2 - G'!N70)</f>
        <v>0.98934550989345504</v>
      </c>
      <c r="AP70" s="40">
        <f>SUM('7 - Ins'!D70,'7 - Ins'!I70,'7 - Ins'!N70)/SUM('2 - G'!D70,'2 - G'!I70,'2 - G'!N70)</f>
        <v>0.98325722983257224</v>
      </c>
      <c r="AQ70" s="40">
        <f>SUM('8 - Edu'!D70,'8 - Edu'!I70)/SUM('2 - G'!D70,'2 - G'!I70,'2 - G'!N70)</f>
        <v>0.9756468797564688</v>
      </c>
      <c r="AR70" s="40">
        <f>SUM('9 - Lab'!D70,'9 - Lab'!I70)/SUM('2 - G'!D70,'2 - G'!I70,'2 - G'!N70)</f>
        <v>0.9726027397260274</v>
      </c>
      <c r="AT70" s="34">
        <f t="shared" si="17"/>
        <v>0.96068152031454779</v>
      </c>
      <c r="AU70" s="40">
        <f>SUM('4 - SoS'!E70,'4 - SoS'!J70,'4 - SoS'!O70)/SUM('2 - G'!E70,'2 - G'!J70,'2 - G'!O70)</f>
        <v>0.98577045497097926</v>
      </c>
      <c r="AV70" s="40">
        <f>SUM('5 - AG'!E70,'5 - AG'!J70)/SUM('2 - G'!E70,'2 - G'!J70,'2 - G'!O70)</f>
        <v>0.98015352930162891</v>
      </c>
      <c r="AW70" s="40">
        <f>SUM('6 - Agr'!E70,'6 - Agr'!J70)/SUM('2 - G'!E70,'2 - G'!J70,'2 - G'!O70)</f>
        <v>0.97865568245646883</v>
      </c>
      <c r="AX70" s="40">
        <f>SUM('7 - Ins'!E70,'7 - Ins'!J70,'7 - Ins'!O70)/SUM('2 - G'!E70,'2 - G'!J70,'2 - G'!O70)</f>
        <v>0.98202583785807906</v>
      </c>
      <c r="AY70" s="40">
        <f>SUM('8 - Edu'!E70,'8 - Edu'!J70)/SUM('2 - G'!E70,'2 - G'!J70,'2 - G'!O70)</f>
        <v>0.98333645384759405</v>
      </c>
      <c r="AZ70" s="40">
        <f>SUM('9 - Lab'!E70,'9 - Lab'!J70)/SUM('2 - G'!E70,'2 - G'!J70,'2 - G'!O70)</f>
        <v>0.97921737502340389</v>
      </c>
      <c r="BB70" s="40">
        <f t="shared" ref="BB70:BB133" si="26">P70</f>
        <v>0.16125869138883936</v>
      </c>
      <c r="BC70" s="40">
        <f>G70/'2 - G'!G70</f>
        <v>0.95443799699118848</v>
      </c>
      <c r="BD70" s="40">
        <f>L70/'2 - G'!L70</f>
        <v>1.0199004975124377</v>
      </c>
      <c r="BF70" s="30">
        <f t="shared" si="18"/>
        <v>0.13368549370174726</v>
      </c>
      <c r="BG70" s="30">
        <f t="shared" si="19"/>
        <v>0.27507598784194531</v>
      </c>
      <c r="BH70" s="30">
        <f t="shared" si="20"/>
        <v>0.19567335801987917</v>
      </c>
      <c r="BI70" s="30">
        <f t="shared" si="21"/>
        <v>0.125</v>
      </c>
      <c r="BJ70" s="30">
        <f t="shared" si="22"/>
        <v>0.17199589820080172</v>
      </c>
      <c r="BL70" s="31">
        <f>SUM('2 - G'!C70,'2 - G'!E70,'2 - G'!H70,'2 - G'!J70,'2 - G'!M70,'2 - G'!O70)</f>
        <v>10545</v>
      </c>
      <c r="BM70" s="41">
        <f t="shared" si="23"/>
        <v>1.0015220700152208</v>
      </c>
      <c r="BN70" s="42">
        <f t="shared" ref="BN70:BN133" si="27">BL70*BM70</f>
        <v>10561.050228310503</v>
      </c>
      <c r="BO70" s="42">
        <f t="shared" ref="BO70:BO133" si="28">BN70-SUM(C70,E70,H70,J70)</f>
        <v>508.05022831050337</v>
      </c>
      <c r="BQ70" s="40">
        <v>1.726817475392851E-3</v>
      </c>
      <c r="BR70" s="40">
        <f>SUM(C70,E70,F70,H70,J70,K70)/SUM('2 - G'!C70,'2 - G'!E70,'2 - G'!F70,'2 - G'!H70,'2 - G'!J70,'2 - G'!K70,'2 - G'!M70,'2 - G'!P69)</f>
        <v>0.95712927756653987</v>
      </c>
      <c r="BS70" s="40">
        <f>SUM('4 - SoS'!C70,'4 - SoS'!E70,'4 - SoS'!F70,'4 - SoS'!H70,'4 - SoS'!J70,'4 - SoS'!K70,'4 - SoS'!M70,'4 - SoS'!O70,'4 - SoS'!P70)/SUM('2 - G'!C70,'2 - G'!E70,'2 - G'!F70,'2 - G'!H70,'2 - G'!J70,'2 - G'!K70,'2 - G'!M70,'2 - G'!P69)</f>
        <v>0.98526615969581754</v>
      </c>
      <c r="BT70" s="40">
        <f>SUM('5 - AG'!C70,'5 - AG'!E70,'5 - AG'!F70,'5 - AG'!H70,'5 - AG'!J70,'5 - AG'!K70)/SUM('2 - G'!C70,'2 - G'!E70,'2 - G'!F70,'2 - G'!H70,'2 - G'!J70,'2 - G'!K70,'2 - G'!M70,'2 - G'!P69)</f>
        <v>0.97908745247148288</v>
      </c>
    </row>
    <row r="71" spans="1:72" ht="14.55" customHeight="1" x14ac:dyDescent="0.3">
      <c r="A71" t="s">
        <v>576</v>
      </c>
      <c r="B71" s="21">
        <v>17058</v>
      </c>
      <c r="C71" s="21">
        <v>1762</v>
      </c>
      <c r="D71" s="21">
        <v>358</v>
      </c>
      <c r="E71" s="21">
        <v>4973</v>
      </c>
      <c r="F71" s="21">
        <v>13</v>
      </c>
      <c r="G71" s="21">
        <v>7106</v>
      </c>
      <c r="H71" s="21">
        <v>531</v>
      </c>
      <c r="I71" s="21">
        <v>168</v>
      </c>
      <c r="J71" s="21">
        <v>955</v>
      </c>
      <c r="K71" s="21">
        <v>4</v>
      </c>
      <c r="L71" s="21">
        <v>1658</v>
      </c>
      <c r="M71" s="21">
        <v>8764</v>
      </c>
      <c r="N71" s="21"/>
      <c r="O71" s="24">
        <f>'2 - G'!R71</f>
        <v>9087</v>
      </c>
      <c r="P71" s="30">
        <f>'2 - G'!S71</f>
        <v>0.1862000660283922</v>
      </c>
      <c r="Q71" s="35">
        <f t="shared" si="16"/>
        <v>0.96445471552767692</v>
      </c>
      <c r="R71" s="30">
        <f>'4 - SoS'!R71/'3 - LG'!O71</f>
        <v>0.98162209750192586</v>
      </c>
      <c r="S71" s="30">
        <f>'5 - AG'!M71/'3 - LG'!O71</f>
        <v>0.97700011004732035</v>
      </c>
      <c r="T71" s="30">
        <f>'6 - Agr'!M71/'3 - LG'!O71</f>
        <v>0.97644987344558165</v>
      </c>
      <c r="U71" s="30">
        <f>'7 - Ins'!R71/'3 - LG'!O71</f>
        <v>0.97942115109497085</v>
      </c>
      <c r="V71" s="30">
        <f>'8 - Edu'!M71/'3 - LG'!O71</f>
        <v>0.98206228678331686</v>
      </c>
      <c r="W71" s="30">
        <f>'9 - Lab'!M71/'3 - LG'!O71</f>
        <v>0.97567954220314734</v>
      </c>
      <c r="X71" s="21"/>
      <c r="Y71" s="30">
        <f>(C71+H71)/('2 - G'!C71+'2 - G'!H71+'2 - G'!M71)</f>
        <v>0.95781119465329989</v>
      </c>
      <c r="Z71" s="30">
        <f>(D71+I71)/('2 - G'!D71+'2 - G'!I71+'2 - G'!N71)</f>
        <v>0.98134328358208955</v>
      </c>
      <c r="AA71" s="30">
        <f>(E71+J71)/('2 - G'!E71+'2 - G'!J71+'2 - G'!O71)</f>
        <v>0.96562958136504318</v>
      </c>
      <c r="AB71" s="30">
        <f>(F71+K71)/('2 - G'!F71+'2 - G'!K71+'2 - G'!P71)</f>
        <v>0.94444444444444442</v>
      </c>
      <c r="AD71" s="34">
        <f t="shared" si="24"/>
        <v>0.95781119465329989</v>
      </c>
      <c r="AE71" s="40">
        <f>SUM('4 - SoS'!C71,'4 - SoS'!H71,'4 - SoS'!M71)/SUM('2 - G'!C71,'2 - G'!H71,'2 - G'!M71)</f>
        <v>0.97535505430242275</v>
      </c>
      <c r="AF71" s="40">
        <f>SUM('5 - AG'!C71,'5 - AG'!H71)/SUM('2 - G'!C71,'2 - G'!H71,'2 - G'!M71)</f>
        <v>0.97201336675020888</v>
      </c>
      <c r="AG71" s="40">
        <f>SUM('6 - Agr'!C71,'6 - Agr'!H71)/SUM('2 - G'!C71,'2 - G'!H71,'2 - G'!M71)</f>
        <v>0.96992481203007519</v>
      </c>
      <c r="AH71" s="40">
        <f>SUM('7 - Ins'!C71,'7 - Ins'!H71,'7 - Ins'!M71)/SUM('2 - G'!C71,'2 - G'!H71,'2 - G'!M71)</f>
        <v>0.97410192147034247</v>
      </c>
      <c r="AI71" s="40">
        <f>SUM('8 - Edu'!C71,'8 - Edu'!H71)/SUM('2 - G'!C71,'2 - G'!H71,'2 - G'!M71)</f>
        <v>0.97451963241436923</v>
      </c>
      <c r="AJ71" s="40">
        <f>SUM('9 - Lab'!C71,'9 - Lab'!H71)/SUM('2 - G'!C71,'2 - G'!H71,'2 - G'!M71)</f>
        <v>0.96992481203007519</v>
      </c>
      <c r="AL71" s="34">
        <f t="shared" si="25"/>
        <v>0.98134328358208955</v>
      </c>
      <c r="AM71" s="40">
        <f>SUM('4 - SoS'!D71,'4 - SoS'!I71,'4 - SoS'!N71)/SUM('2 - G'!D71,'2 - G'!I71,'2 - G'!N71)</f>
        <v>0.98694029850746268</v>
      </c>
      <c r="AN71" s="40">
        <f>SUM('5 - AG'!D71,'5 - AG'!I71)/SUM('2 - G'!D71,'2 - G'!I71,'2 - G'!N71)</f>
        <v>0.98320895522388063</v>
      </c>
      <c r="AO71" s="40">
        <f>SUM('6 - Agr'!D71,'6 - Agr'!I71)/SUM('2 - G'!D71,'2 - G'!I71,'2 - G'!N71)</f>
        <v>0.9850746268656716</v>
      </c>
      <c r="AP71" s="40">
        <f>SUM('7 - Ins'!D71,'7 - Ins'!I71,'7 - Ins'!N71)/SUM('2 - G'!D71,'2 - G'!I71,'2 - G'!N71)</f>
        <v>0.97947761194029848</v>
      </c>
      <c r="AQ71" s="40">
        <f>SUM('8 - Edu'!D71,'8 - Edu'!I71)/SUM('2 - G'!D71,'2 - G'!I71,'2 - G'!N71)</f>
        <v>0.98694029850746268</v>
      </c>
      <c r="AR71" s="40">
        <f>SUM('9 - Lab'!D71,'9 - Lab'!I71)/SUM('2 - G'!D71,'2 - G'!I71,'2 - G'!N71)</f>
        <v>0.97388059701492535</v>
      </c>
      <c r="AT71" s="34">
        <f t="shared" si="17"/>
        <v>0.96562958136504318</v>
      </c>
      <c r="AU71" s="40">
        <f>SUM('4 - SoS'!E71,'4 - SoS'!J71,'4 - SoS'!O71)/SUM('2 - G'!E71,'2 - G'!J71,'2 - G'!O71)</f>
        <v>0.98371070206874078</v>
      </c>
      <c r="AV71" s="40">
        <f>SUM('5 - AG'!E71,'5 - AG'!J71)/SUM('2 - G'!E71,'2 - G'!J71,'2 - G'!O71)</f>
        <v>0.97849812673073788</v>
      </c>
      <c r="AW71" s="40">
        <f>SUM('6 - Agr'!E71,'6 - Agr'!J71)/SUM('2 - G'!E71,'2 - G'!J71,'2 - G'!O71)</f>
        <v>0.97833523375142528</v>
      </c>
      <c r="AX71" s="40">
        <f>SUM('7 - Ins'!E71,'7 - Ins'!J71,'7 - Ins'!O71)/SUM('2 - G'!E71,'2 - G'!J71,'2 - G'!O71)</f>
        <v>0.98159309333767719</v>
      </c>
      <c r="AY71" s="40">
        <f>SUM('8 - Edu'!E71,'8 - Edu'!J71)/SUM('2 - G'!E71,'2 - G'!J71,'2 - G'!O71)</f>
        <v>0.98468805994461639</v>
      </c>
      <c r="AZ71" s="40">
        <f>SUM('9 - Lab'!E71,'9 - Lab'!J71)/SUM('2 - G'!E71,'2 - G'!J71,'2 - G'!O71)</f>
        <v>0.97817234077211268</v>
      </c>
      <c r="BB71" s="40">
        <f t="shared" si="26"/>
        <v>0.1862000660283922</v>
      </c>
      <c r="BC71" s="40">
        <f>G71/'2 - G'!G71</f>
        <v>0.96996996996996998</v>
      </c>
      <c r="BD71" s="40">
        <f>L71/'2 - G'!L71</f>
        <v>0.97990543735224589</v>
      </c>
      <c r="BF71" s="30">
        <f t="shared" si="18"/>
        <v>0.23157435673789795</v>
      </c>
      <c r="BG71" s="30">
        <f t="shared" si="19"/>
        <v>0.3193916349809886</v>
      </c>
      <c r="BH71" s="30">
        <f t="shared" si="20"/>
        <v>0.16109986504723348</v>
      </c>
      <c r="BI71" s="30">
        <f t="shared" si="21"/>
        <v>0.23529411764705882</v>
      </c>
      <c r="BJ71" s="30">
        <f t="shared" si="22"/>
        <v>0.18918302145139207</v>
      </c>
      <c r="BL71" s="31">
        <f>SUM('2 - G'!C71,'2 - G'!E71,'2 - G'!H71,'2 - G'!J71,'2 - G'!M71,'2 - G'!O71)</f>
        <v>8533</v>
      </c>
      <c r="BM71" s="41">
        <f t="shared" si="23"/>
        <v>0.98134328358208955</v>
      </c>
      <c r="BN71" s="42">
        <f t="shared" si="27"/>
        <v>8373.8022388059708</v>
      </c>
      <c r="BO71" s="42">
        <f t="shared" si="28"/>
        <v>152.80223880597077</v>
      </c>
      <c r="BQ71" s="40">
        <v>9.4315736169135328E-2</v>
      </c>
      <c r="BR71" s="40">
        <f>SUM(C71,E71,F71,H71,J71,K71)/SUM('2 - G'!C71,'2 - G'!E71,'2 - G'!F71,'2 - G'!H71,'2 - G'!J71,'2 - G'!K71,'2 - G'!M71,'2 - G'!P70)</f>
        <v>0.9662209711470795</v>
      </c>
      <c r="BS71" s="40">
        <f>SUM('4 - SoS'!C71,'4 - SoS'!E71,'4 - SoS'!F71,'4 - SoS'!H71,'4 - SoS'!J71,'4 - SoS'!K71,'4 - SoS'!M71,'4 - SoS'!O71,'4 - SoS'!P71)/SUM('2 - G'!C71,'2 - G'!E71,'2 - G'!F71,'2 - G'!H71,'2 - G'!J71,'2 - G'!K71,'2 - G'!M71,'2 - G'!P70)</f>
        <v>0.98416608022519347</v>
      </c>
      <c r="BT71" s="40">
        <f>SUM('5 - AG'!C71,'5 - AG'!E71,'5 - AG'!F71,'5 - AG'!H71,'5 - AG'!J71,'5 - AG'!K71)/SUM('2 - G'!C71,'2 - G'!E71,'2 - G'!F71,'2 - G'!H71,'2 - G'!J71,'2 - G'!K71,'2 - G'!M71,'2 - G'!P70)</f>
        <v>0.97947454844006565</v>
      </c>
    </row>
    <row r="72" spans="1:72" ht="14.55" customHeight="1" x14ac:dyDescent="0.3">
      <c r="A72" t="s">
        <v>557</v>
      </c>
      <c r="B72" s="21">
        <v>16632</v>
      </c>
      <c r="C72" s="21">
        <v>1552</v>
      </c>
      <c r="D72" s="21">
        <v>137</v>
      </c>
      <c r="E72" s="21">
        <v>3525</v>
      </c>
      <c r="F72" s="21">
        <v>25</v>
      </c>
      <c r="G72" s="21">
        <v>5239</v>
      </c>
      <c r="H72" s="21">
        <v>1469</v>
      </c>
      <c r="I72" s="21">
        <v>300</v>
      </c>
      <c r="J72" s="21">
        <v>2853</v>
      </c>
      <c r="K72" s="21">
        <v>61</v>
      </c>
      <c r="L72" s="21">
        <v>4683</v>
      </c>
      <c r="M72" s="21">
        <v>9922</v>
      </c>
      <c r="N72" s="21"/>
      <c r="O72" s="24">
        <f>'2 - G'!R72</f>
        <v>10445</v>
      </c>
      <c r="P72" s="30">
        <f>'2 - G'!S72</f>
        <v>0.47544279559597896</v>
      </c>
      <c r="Q72" s="35">
        <f t="shared" si="16"/>
        <v>0.94992819530876016</v>
      </c>
      <c r="R72" s="30">
        <f>'4 - SoS'!R72/'3 - LG'!O72</f>
        <v>0.98305409286740064</v>
      </c>
      <c r="S72" s="30">
        <f>'5 - AG'!M72/'3 - LG'!O72</f>
        <v>0.97932024892292968</v>
      </c>
      <c r="T72" s="30">
        <f>'6 - Agr'!M72/'3 - LG'!O72</f>
        <v>0.97434179033030155</v>
      </c>
      <c r="U72" s="30">
        <f>'7 - Ins'!R72/'3 - LG'!O72</f>
        <v>0.97826711345141215</v>
      </c>
      <c r="V72" s="30">
        <f>'8 - Edu'!M72/'3 - LG'!O72</f>
        <v>0.9806606031594064</v>
      </c>
      <c r="W72" s="30">
        <f>'9 - Lab'!M72/'3 - LG'!O72</f>
        <v>0.97884155098133074</v>
      </c>
      <c r="X72" s="21"/>
      <c r="Y72" s="30">
        <f>(C72+H72)/('2 - G'!C72+'2 - G'!H72+'2 - G'!M72)</f>
        <v>0.94702194357366776</v>
      </c>
      <c r="Z72" s="30">
        <f>(D72+I72)/('2 - G'!D72+'2 - G'!I72+'2 - G'!N72)</f>
        <v>0.98202247191011238</v>
      </c>
      <c r="AA72" s="30">
        <f>(E72+J72)/('2 - G'!E72+'2 - G'!J72+'2 - G'!O72)</f>
        <v>0.94910714285714282</v>
      </c>
      <c r="AB72" s="30">
        <f>(F72+K72)/('2 - G'!F72+'2 - G'!K72+'2 - G'!P72)</f>
        <v>0.9555555555555556</v>
      </c>
      <c r="AD72" s="34">
        <f t="shared" si="24"/>
        <v>0.94702194357366776</v>
      </c>
      <c r="AE72" s="40">
        <f>SUM('4 - SoS'!C72,'4 - SoS'!H72,'4 - SoS'!M72)/SUM('2 - G'!C72,'2 - G'!H72,'2 - G'!M72)</f>
        <v>0.98369905956112857</v>
      </c>
      <c r="AF72" s="40">
        <f>SUM('5 - AG'!C72,'5 - AG'!H72)/SUM('2 - G'!C72,'2 - G'!H72,'2 - G'!M72)</f>
        <v>0.97742946708463951</v>
      </c>
      <c r="AG72" s="40">
        <f>SUM('6 - Agr'!C72,'6 - Agr'!H72)/SUM('2 - G'!C72,'2 - G'!H72,'2 - G'!M72)</f>
        <v>0.96959247648902824</v>
      </c>
      <c r="AH72" s="40">
        <f>SUM('7 - Ins'!C72,'7 - Ins'!H72,'7 - Ins'!M72)/SUM('2 - G'!C72,'2 - G'!H72,'2 - G'!M72)</f>
        <v>0.97648902821316619</v>
      </c>
      <c r="AI72" s="40">
        <f>SUM('8 - Edu'!C72,'8 - Edu'!H72)/SUM('2 - G'!C72,'2 - G'!H72,'2 - G'!M72)</f>
        <v>0.97836990595611284</v>
      </c>
      <c r="AJ72" s="40">
        <f>SUM('9 - Lab'!C72,'9 - Lab'!H72)/SUM('2 - G'!C72,'2 - G'!H72,'2 - G'!M72)</f>
        <v>0.9780564263322884</v>
      </c>
      <c r="AL72" s="34">
        <f t="shared" si="25"/>
        <v>0.98202247191011238</v>
      </c>
      <c r="AM72" s="40">
        <f>SUM('4 - SoS'!D72,'4 - SoS'!I72,'4 - SoS'!N72)/SUM('2 - G'!D72,'2 - G'!I72,'2 - G'!N72)</f>
        <v>0.9887640449438202</v>
      </c>
      <c r="AN72" s="40">
        <f>SUM('5 - AG'!D72,'5 - AG'!I72)/SUM('2 - G'!D72,'2 - G'!I72,'2 - G'!N72)</f>
        <v>0.98426966292134832</v>
      </c>
      <c r="AO72" s="40">
        <f>SUM('6 - Agr'!D72,'6 - Agr'!I72)/SUM('2 - G'!D72,'2 - G'!I72,'2 - G'!N72)</f>
        <v>0.98426966292134832</v>
      </c>
      <c r="AP72" s="40">
        <f>SUM('7 - Ins'!D72,'7 - Ins'!I72,'7 - Ins'!N72)/SUM('2 - G'!D72,'2 - G'!I72,'2 - G'!N72)</f>
        <v>0.98426966292134832</v>
      </c>
      <c r="AQ72" s="40">
        <f>SUM('8 - Edu'!D72,'8 - Edu'!I72)/SUM('2 - G'!D72,'2 - G'!I72,'2 - G'!N72)</f>
        <v>0.98202247191011238</v>
      </c>
      <c r="AR72" s="40">
        <f>SUM('9 - Lab'!D72,'9 - Lab'!I72)/SUM('2 - G'!D72,'2 - G'!I72,'2 - G'!N72)</f>
        <v>0.97303370786516852</v>
      </c>
      <c r="AT72" s="34">
        <f t="shared" si="17"/>
        <v>0.94910714285714282</v>
      </c>
      <c r="AU72" s="40">
        <f>SUM('4 - SoS'!E72,'4 - SoS'!J72,'4 - SoS'!O72)/SUM('2 - G'!E72,'2 - G'!J72,'2 - G'!O72)</f>
        <v>0.98288690476190477</v>
      </c>
      <c r="AV72" s="40">
        <f>SUM('5 - AG'!E72,'5 - AG'!J72)/SUM('2 - G'!E72,'2 - G'!J72,'2 - G'!O72)</f>
        <v>0.98005952380952377</v>
      </c>
      <c r="AW72" s="40">
        <f>SUM('6 - Agr'!E72,'6 - Agr'!J72)/SUM('2 - G'!E72,'2 - G'!J72,'2 - G'!O72)</f>
        <v>0.97619047619047616</v>
      </c>
      <c r="AX72" s="40">
        <f>SUM('7 - Ins'!E72,'7 - Ins'!J72,'7 - Ins'!O72)/SUM('2 - G'!E72,'2 - G'!J72,'2 - G'!O72)</f>
        <v>0.97886904761904758</v>
      </c>
      <c r="AY72" s="40">
        <f>SUM('8 - Edu'!E72,'8 - Edu'!J72)/SUM('2 - G'!E72,'2 - G'!J72,'2 - G'!O72)</f>
        <v>0.98184523809523805</v>
      </c>
      <c r="AZ72" s="40">
        <f>SUM('9 - Lab'!E72,'9 - Lab'!J72)/SUM('2 - G'!E72,'2 - G'!J72,'2 - G'!O72)</f>
        <v>0.9799107142857143</v>
      </c>
      <c r="BB72" s="40">
        <f t="shared" si="26"/>
        <v>0.47544279559597896</v>
      </c>
      <c r="BC72" s="40">
        <f>G72/'2 - G'!G72</f>
        <v>0.96446980854197351</v>
      </c>
      <c r="BD72" s="40">
        <f>L72/'2 - G'!L72</f>
        <v>0.94301248489730161</v>
      </c>
      <c r="BF72" s="30">
        <f t="shared" si="18"/>
        <v>0.48626282687851707</v>
      </c>
      <c r="BG72" s="30">
        <f t="shared" si="19"/>
        <v>0.68649885583524028</v>
      </c>
      <c r="BH72" s="30">
        <f t="shared" si="20"/>
        <v>0.44731890874882407</v>
      </c>
      <c r="BI72" s="30">
        <f t="shared" si="21"/>
        <v>0.70930232558139539</v>
      </c>
      <c r="BJ72" s="30">
        <f t="shared" si="22"/>
        <v>0.47198145535174357</v>
      </c>
      <c r="BL72" s="31">
        <f>SUM('2 - G'!C72,'2 - G'!E72,'2 - G'!H72,'2 - G'!J72,'2 - G'!M72,'2 - G'!O72)</f>
        <v>9910</v>
      </c>
      <c r="BM72" s="41">
        <f t="shared" si="23"/>
        <v>0.98202247191011238</v>
      </c>
      <c r="BN72" s="42">
        <f t="shared" si="27"/>
        <v>9731.8426966292136</v>
      </c>
      <c r="BO72" s="42">
        <f t="shared" si="28"/>
        <v>332.84269662921361</v>
      </c>
      <c r="BQ72" s="40">
        <v>0.42567486502699459</v>
      </c>
      <c r="BR72" s="40">
        <f>SUM(C72,E72,F72,H72,J72,K72)/SUM('2 - G'!C72,'2 - G'!E72,'2 - G'!F72,'2 - G'!H72,'2 - G'!J72,'2 - G'!K72,'2 - G'!M72,'2 - G'!P71)</f>
        <v>0.95030558060314596</v>
      </c>
      <c r="BS72" s="40">
        <f>SUM('4 - SoS'!C72,'4 - SoS'!E72,'4 - SoS'!F72,'4 - SoS'!H72,'4 - SoS'!J72,'4 - SoS'!K72,'4 - SoS'!M72,'4 - SoS'!O72,'4 - SoS'!P72)/SUM('2 - G'!C72,'2 - G'!E72,'2 - G'!F72,'2 - G'!H72,'2 - G'!J72,'2 - G'!K72,'2 - G'!M72,'2 - G'!P71)</f>
        <v>0.98467087466185754</v>
      </c>
      <c r="BT72" s="40">
        <f>SUM('5 - AG'!C72,'5 - AG'!E72,'5 - AG'!F72,'5 - AG'!H72,'5 - AG'!J72,'5 - AG'!K72)/SUM('2 - G'!C72,'2 - G'!E72,'2 - G'!F72,'2 - G'!H72,'2 - G'!J72,'2 - G'!K72,'2 - G'!M72,'2 - G'!P71)</f>
        <v>0.98096383127943088</v>
      </c>
    </row>
    <row r="73" spans="1:72" ht="14.55" customHeight="1" x14ac:dyDescent="0.3">
      <c r="A73" t="s">
        <v>578</v>
      </c>
      <c r="B73" s="21">
        <v>16395</v>
      </c>
      <c r="C73" s="21">
        <v>2213</v>
      </c>
      <c r="D73" s="21">
        <v>211</v>
      </c>
      <c r="E73" s="21">
        <v>2608</v>
      </c>
      <c r="F73" s="21">
        <v>0</v>
      </c>
      <c r="G73" s="21">
        <v>5032</v>
      </c>
      <c r="H73" s="21">
        <v>1683</v>
      </c>
      <c r="I73" s="21">
        <v>651</v>
      </c>
      <c r="J73" s="21">
        <v>2664</v>
      </c>
      <c r="K73" s="21">
        <v>0</v>
      </c>
      <c r="L73" s="21">
        <v>4998</v>
      </c>
      <c r="M73" s="21">
        <v>10030</v>
      </c>
      <c r="N73" s="21"/>
      <c r="O73" s="24">
        <f>'2 - G'!R73</f>
        <v>10556</v>
      </c>
      <c r="P73" s="30">
        <f>'2 - G'!S73</f>
        <v>0.50776809397499056</v>
      </c>
      <c r="Q73" s="35">
        <f t="shared" si="16"/>
        <v>0.95017051913603634</v>
      </c>
      <c r="R73" s="30">
        <f>'4 - SoS'!R73/'3 - LG'!O73</f>
        <v>0.97963243652898824</v>
      </c>
      <c r="S73" s="30">
        <f>'5 - AG'!M73/'3 - LG'!O73</f>
        <v>0.97489579386131109</v>
      </c>
      <c r="T73" s="30">
        <f>'6 - Agr'!M73/'3 - LG'!O73</f>
        <v>0.97072754831375518</v>
      </c>
      <c r="U73" s="30">
        <f>'7 - Ins'!R73/'3 - LG'!O73</f>
        <v>0.97451686244789693</v>
      </c>
      <c r="V73" s="30">
        <f>'8 - Edu'!M73/'3 - LG'!O73</f>
        <v>0.97612732095490717</v>
      </c>
      <c r="W73" s="30">
        <f>'9 - Lab'!M73/'3 - LG'!O73</f>
        <v>0.97300113679424027</v>
      </c>
      <c r="X73" s="21"/>
      <c r="Y73" s="30">
        <f>(C73+H73)/('2 - G'!C73+'2 - G'!H73+'2 - G'!M73)</f>
        <v>0.93924783027965286</v>
      </c>
      <c r="Z73" s="30">
        <f>(D73+I73)/('2 - G'!D73+'2 - G'!I73+'2 - G'!N73)</f>
        <v>0.98289623717217789</v>
      </c>
      <c r="AA73" s="30">
        <f>(E73+J73)/('2 - G'!E73+'2 - G'!J73+'2 - G'!O73)</f>
        <v>0.95317302476948107</v>
      </c>
      <c r="AB73" s="30" t="e">
        <f>(F73+K73)/('2 - G'!F73+'2 - G'!K73+'2 - G'!P73)</f>
        <v>#DIV/0!</v>
      </c>
      <c r="AD73" s="34">
        <f t="shared" si="24"/>
        <v>0.93924783027965286</v>
      </c>
      <c r="AE73" s="40">
        <f>SUM('4 - SoS'!C73,'4 - SoS'!H73,'4 - SoS'!M73)/SUM('2 - G'!C73,'2 - G'!H73,'2 - G'!M73)</f>
        <v>0.97733847637415627</v>
      </c>
      <c r="AF73" s="40">
        <f>SUM('5 - AG'!C73,'5 - AG'!H73)/SUM('2 - G'!C73,'2 - G'!H73,'2 - G'!M73)</f>
        <v>0.97348119575699132</v>
      </c>
      <c r="AG73" s="40">
        <f>SUM('6 - Agr'!C73,'6 - Agr'!H73)/SUM('2 - G'!C73,'2 - G'!H73,'2 - G'!M73)</f>
        <v>0.97034715525554482</v>
      </c>
      <c r="AH73" s="40">
        <f>SUM('7 - Ins'!C73,'7 - Ins'!H73,'7 - Ins'!M73)/SUM('2 - G'!C73,'2 - G'!H73,'2 - G'!M73)</f>
        <v>0.97082931533269046</v>
      </c>
      <c r="AI73" s="40">
        <f>SUM('8 - Edu'!C73,'8 - Edu'!H73)/SUM('2 - G'!C73,'2 - G'!H73,'2 - G'!M73)</f>
        <v>0.97251687560270006</v>
      </c>
      <c r="AJ73" s="40">
        <f>SUM('9 - Lab'!C73,'9 - Lab'!H73)/SUM('2 - G'!C73,'2 - G'!H73,'2 - G'!M73)</f>
        <v>0.96841851494696241</v>
      </c>
      <c r="AL73" s="34">
        <f t="shared" si="25"/>
        <v>0.98289623717217789</v>
      </c>
      <c r="AM73" s="40">
        <f>SUM('4 - SoS'!D73,'4 - SoS'!I73,'4 - SoS'!N73)/SUM('2 - G'!D73,'2 - G'!I73,'2 - G'!N73)</f>
        <v>0.97719498289623719</v>
      </c>
      <c r="AN73" s="40">
        <f>SUM('5 - AG'!D73,'5 - AG'!I73)/SUM('2 - G'!D73,'2 - G'!I73,'2 - G'!N73)</f>
        <v>0.97149372862029648</v>
      </c>
      <c r="AO73" s="40">
        <f>SUM('6 - Agr'!D73,'6 - Agr'!I73)/SUM('2 - G'!D73,'2 - G'!I73,'2 - G'!N73)</f>
        <v>0.97035347776510827</v>
      </c>
      <c r="AP73" s="40">
        <f>SUM('7 - Ins'!D73,'7 - Ins'!I73,'7 - Ins'!N73)/SUM('2 - G'!D73,'2 - G'!I73,'2 - G'!N73)</f>
        <v>0.97719498289623719</v>
      </c>
      <c r="AQ73" s="40">
        <f>SUM('8 - Edu'!D73,'8 - Edu'!I73)/SUM('2 - G'!D73,'2 - G'!I73,'2 - G'!N73)</f>
        <v>0.98403648802736599</v>
      </c>
      <c r="AR73" s="40">
        <f>SUM('9 - Lab'!D73,'9 - Lab'!I73)/SUM('2 - G'!D73,'2 - G'!I73,'2 - G'!N73)</f>
        <v>0.97035347776510827</v>
      </c>
      <c r="AT73" s="34">
        <f t="shared" si="17"/>
        <v>0.95317302476948107</v>
      </c>
      <c r="AU73" s="40">
        <f>SUM('4 - SoS'!E73,'4 - SoS'!J73,'4 - SoS'!O73)/SUM('2 - G'!E73,'2 - G'!J73,'2 - G'!O73)</f>
        <v>0.98173928765141927</v>
      </c>
      <c r="AV73" s="40">
        <f>SUM('5 - AG'!E73,'5 - AG'!J73)/SUM('2 - G'!E73,'2 - G'!J73,'2 - G'!O73)</f>
        <v>0.97649611281865845</v>
      </c>
      <c r="AW73" s="40">
        <f>SUM('6 - Agr'!E73,'6 - Agr'!J73)/SUM('2 - G'!E73,'2 - G'!J73,'2 - G'!O73)</f>
        <v>0.97107213885373356</v>
      </c>
      <c r="AX73" s="40">
        <f>SUM('7 - Ins'!E73,'7 - Ins'!J73,'7 - Ins'!O73)/SUM('2 - G'!E73,'2 - G'!J73,'2 - G'!O73)</f>
        <v>0.9768577110829868</v>
      </c>
      <c r="AY73" s="40">
        <f>SUM('8 - Edu'!E73,'8 - Edu'!J73)/SUM('2 - G'!E73,'2 - G'!J73,'2 - G'!O73)</f>
        <v>0.97758090761164351</v>
      </c>
      <c r="AZ73" s="40">
        <f>SUM('9 - Lab'!E73,'9 - Lab'!J73)/SUM('2 - G'!E73,'2 - G'!J73,'2 - G'!O73)</f>
        <v>0.9768577110829868</v>
      </c>
      <c r="BB73" s="40">
        <f t="shared" si="26"/>
        <v>0.50776809397499056</v>
      </c>
      <c r="BC73" s="40">
        <f>G73/'2 - G'!G73</f>
        <v>0.97727714119246456</v>
      </c>
      <c r="BD73" s="40">
        <f>L73/'2 - G'!L73</f>
        <v>0.93246268656716413</v>
      </c>
      <c r="BF73" s="30">
        <f t="shared" si="18"/>
        <v>0.43198151950718688</v>
      </c>
      <c r="BG73" s="30">
        <f t="shared" si="19"/>
        <v>0.75522041763341063</v>
      </c>
      <c r="BH73" s="30">
        <f t="shared" si="20"/>
        <v>0.50531107738998482</v>
      </c>
      <c r="BI73" s="30" t="e">
        <f t="shared" si="21"/>
        <v>#DIV/0!</v>
      </c>
      <c r="BJ73" s="30">
        <f t="shared" si="22"/>
        <v>0.49830508474576274</v>
      </c>
      <c r="BL73" s="31">
        <f>SUM('2 - G'!C73,'2 - G'!E73,'2 - G'!H73,'2 - G'!J73,'2 - G'!M73,'2 - G'!O73)</f>
        <v>9679</v>
      </c>
      <c r="BM73" s="41">
        <f t="shared" si="23"/>
        <v>0.98289623717217789</v>
      </c>
      <c r="BN73" s="42">
        <f t="shared" si="27"/>
        <v>9513.452679589509</v>
      </c>
      <c r="BO73" s="42">
        <f t="shared" si="28"/>
        <v>345.45267958950899</v>
      </c>
      <c r="BQ73" s="40">
        <v>0.48063767407769364</v>
      </c>
      <c r="BR73" s="40">
        <f>SUM(C73,E73,F73,H73,J73,K73)/SUM('2 - G'!C73,'2 - G'!E73,'2 - G'!F73,'2 - G'!H73,'2 - G'!J73,'2 - G'!K73,'2 - G'!M73,'2 - G'!P72)</f>
        <v>0.94867549668874174</v>
      </c>
      <c r="BS73" s="40">
        <f>SUM('4 - SoS'!C73,'4 - SoS'!E73,'4 - SoS'!F73,'4 - SoS'!H73,'4 - SoS'!J73,'4 - SoS'!K73,'4 - SoS'!M73,'4 - SoS'!O73,'4 - SoS'!P73)/SUM('2 - G'!C73,'2 - G'!E73,'2 - G'!F73,'2 - G'!H73,'2 - G'!J73,'2 - G'!K73,'2 - G'!M73,'2 - G'!P72)</f>
        <v>0.98137417218543044</v>
      </c>
      <c r="BT73" s="40">
        <f>SUM('5 - AG'!C73,'5 - AG'!E73,'5 - AG'!F73,'5 - AG'!H73,'5 - AG'!J73,'5 - AG'!K73)/SUM('2 - G'!C73,'2 - G'!E73,'2 - G'!F73,'2 - G'!H73,'2 - G'!J73,'2 - G'!K73,'2 - G'!M73,'2 - G'!P72)</f>
        <v>0.97671771523178808</v>
      </c>
    </row>
    <row r="74" spans="1:72" ht="14.55" customHeight="1" x14ac:dyDescent="0.3">
      <c r="A74" t="s">
        <v>595</v>
      </c>
      <c r="B74" s="21">
        <v>15930</v>
      </c>
      <c r="C74" s="21">
        <v>1963</v>
      </c>
      <c r="D74" s="21">
        <v>248</v>
      </c>
      <c r="E74" s="21">
        <v>4628</v>
      </c>
      <c r="F74" s="21">
        <v>6</v>
      </c>
      <c r="G74" s="21">
        <v>6845</v>
      </c>
      <c r="H74" s="21">
        <v>1085</v>
      </c>
      <c r="I74" s="21">
        <v>345</v>
      </c>
      <c r="J74" s="21">
        <v>1735</v>
      </c>
      <c r="K74" s="21">
        <v>4</v>
      </c>
      <c r="L74" s="21">
        <v>3169</v>
      </c>
      <c r="M74" s="21">
        <v>10014</v>
      </c>
      <c r="N74" s="21"/>
      <c r="O74" s="24">
        <f>'2 - G'!R74</f>
        <v>10568</v>
      </c>
      <c r="P74" s="30">
        <f>'2 - G'!S74</f>
        <v>0.32579485238455713</v>
      </c>
      <c r="Q74" s="35">
        <f t="shared" si="16"/>
        <v>0.9475775927327782</v>
      </c>
      <c r="R74" s="30">
        <f>'4 - SoS'!R74/'3 - LG'!O74</f>
        <v>0.9791824375473126</v>
      </c>
      <c r="S74" s="30">
        <f>'5 - AG'!M74/'3 - LG'!O74</f>
        <v>0.97397804693414081</v>
      </c>
      <c r="T74" s="30">
        <f>'6 - Agr'!M74/'3 - LG'!O74</f>
        <v>0.9697199091597275</v>
      </c>
      <c r="U74" s="30">
        <f>'7 - Ins'!R74/'3 - LG'!O74</f>
        <v>0.97587055261165778</v>
      </c>
      <c r="V74" s="30">
        <f>'8 - Edu'!M74/'3 - LG'!O74</f>
        <v>0.97861468584405753</v>
      </c>
      <c r="W74" s="30">
        <f>'9 - Lab'!M74/'3 - LG'!O74</f>
        <v>0.9762490537471612</v>
      </c>
      <c r="X74" s="21"/>
      <c r="Y74" s="30">
        <f>(C74+H74)/('2 - G'!C74+'2 - G'!H74+'2 - G'!M74)</f>
        <v>0.9445305237062287</v>
      </c>
      <c r="Z74" s="30">
        <f>(D74+I74)/('2 - G'!D74+'2 - G'!I74+'2 - G'!N74)</f>
        <v>0.98504983388704315</v>
      </c>
      <c r="AA74" s="30">
        <f>(E74+J74)/('2 - G'!E74+'2 - G'!J74+'2 - G'!O74)</f>
        <v>0.94560855996433346</v>
      </c>
      <c r="AB74" s="30">
        <f>(F74+K74)/('2 - G'!F74+'2 - G'!K74+'2 - G'!P74)</f>
        <v>1</v>
      </c>
      <c r="AD74" s="34">
        <f t="shared" si="24"/>
        <v>0.9445305237062287</v>
      </c>
      <c r="AE74" s="40">
        <f>SUM('4 - SoS'!C74,'4 - SoS'!H74,'4 - SoS'!M74)/SUM('2 - G'!C74,'2 - G'!H74,'2 - G'!M74)</f>
        <v>0.98016733808490863</v>
      </c>
      <c r="AF74" s="40">
        <f>SUM('5 - AG'!C74,'5 - AG'!H74)/SUM('2 - G'!C74,'2 - G'!H74,'2 - G'!M74)</f>
        <v>0.97303997520917263</v>
      </c>
      <c r="AG74" s="40">
        <f>SUM('6 - Agr'!C74,'6 - Agr'!H74)/SUM('2 - G'!C74,'2 - G'!H74,'2 - G'!M74)</f>
        <v>0.96591261233343662</v>
      </c>
      <c r="AH74" s="40">
        <f>SUM('7 - Ins'!C74,'7 - Ins'!H74,'7 - Ins'!M74)/SUM('2 - G'!C74,'2 - G'!H74,'2 - G'!M74)</f>
        <v>0.97180043383947934</v>
      </c>
      <c r="AI74" s="40">
        <f>SUM('8 - Edu'!C74,'8 - Edu'!H74)/SUM('2 - G'!C74,'2 - G'!H74,'2 - G'!M74)</f>
        <v>0.97706848466067553</v>
      </c>
      <c r="AJ74" s="40">
        <f>SUM('9 - Lab'!C74,'9 - Lab'!H74)/SUM('2 - G'!C74,'2 - G'!H74,'2 - G'!M74)</f>
        <v>0.97520917260613571</v>
      </c>
      <c r="AL74" s="34">
        <f t="shared" si="25"/>
        <v>0.98504983388704315</v>
      </c>
      <c r="AM74" s="40">
        <f>SUM('4 - SoS'!D74,'4 - SoS'!I74,'4 - SoS'!N74)/SUM('2 - G'!D74,'2 - G'!I74,'2 - G'!N74)</f>
        <v>0.98671096345514953</v>
      </c>
      <c r="AN74" s="40">
        <f>SUM('5 - AG'!D74,'5 - AG'!I74)/SUM('2 - G'!D74,'2 - G'!I74,'2 - G'!N74)</f>
        <v>0.99169435215946844</v>
      </c>
      <c r="AO74" s="40">
        <f>SUM('6 - Agr'!D74,'6 - Agr'!I74)/SUM('2 - G'!D74,'2 - G'!I74,'2 - G'!N74)</f>
        <v>0.97674418604651159</v>
      </c>
      <c r="AP74" s="40">
        <f>SUM('7 - Ins'!D74,'7 - Ins'!I74,'7 - Ins'!N74)/SUM('2 - G'!D74,'2 - G'!I74,'2 - G'!N74)</f>
        <v>0.98172757475083061</v>
      </c>
      <c r="AQ74" s="40">
        <f>SUM('8 - Edu'!D74,'8 - Edu'!I74)/SUM('2 - G'!D74,'2 - G'!I74,'2 - G'!N74)</f>
        <v>0.98172757475083061</v>
      </c>
      <c r="AR74" s="40">
        <f>SUM('9 - Lab'!D74,'9 - Lab'!I74)/SUM('2 - G'!D74,'2 - G'!I74,'2 - G'!N74)</f>
        <v>0.97840531561461797</v>
      </c>
      <c r="AT74" s="34">
        <f t="shared" si="17"/>
        <v>0.94560855996433346</v>
      </c>
      <c r="AU74" s="40">
        <f>SUM('4 - SoS'!E74,'4 - SoS'!J74,'4 - SoS'!O74)/SUM('2 - G'!E74,'2 - G'!J74,'2 - G'!O74)</f>
        <v>0.97800564719869221</v>
      </c>
      <c r="AV74" s="40">
        <f>SUM('5 - AG'!E74,'5 - AG'!J74)/SUM('2 - G'!E74,'2 - G'!J74,'2 - G'!O74)</f>
        <v>0.97295289047406752</v>
      </c>
      <c r="AW74" s="40">
        <f>SUM('6 - Agr'!E74,'6 - Agr'!J74)/SUM('2 - G'!E74,'2 - G'!J74,'2 - G'!O74)</f>
        <v>0.97087234358745722</v>
      </c>
      <c r="AX74" s="40">
        <f>SUM('7 - Ins'!E74,'7 - Ins'!J74,'7 - Ins'!O74)/SUM('2 - G'!E74,'2 - G'!J74,'2 - G'!O74)</f>
        <v>0.97726259473918864</v>
      </c>
      <c r="AY74" s="40">
        <f>SUM('8 - Edu'!E74,'8 - Edu'!J74)/SUM('2 - G'!E74,'2 - G'!J74,'2 - G'!O74)</f>
        <v>0.97919453113389809</v>
      </c>
      <c r="AZ74" s="40">
        <f>SUM('9 - Lab'!E74,'9 - Lab'!J74)/SUM('2 - G'!E74,'2 - G'!J74,'2 - G'!O74)</f>
        <v>0.9766681527715857</v>
      </c>
      <c r="BB74" s="40">
        <f t="shared" si="26"/>
        <v>0.32579485238455713</v>
      </c>
      <c r="BC74" s="40">
        <f>G74/'2 - G'!G74</f>
        <v>0.96913492850063709</v>
      </c>
      <c r="BD74" s="40">
        <f>L74/'2 - G'!L74</f>
        <v>0.92041823990705784</v>
      </c>
      <c r="BF74" s="30">
        <f t="shared" si="18"/>
        <v>0.35597112860892388</v>
      </c>
      <c r="BG74" s="30">
        <f t="shared" si="19"/>
        <v>0.58178752107925802</v>
      </c>
      <c r="BH74" s="30">
        <f t="shared" si="20"/>
        <v>0.2726701241552727</v>
      </c>
      <c r="BI74" s="30">
        <f t="shared" si="21"/>
        <v>0.4</v>
      </c>
      <c r="BJ74" s="30">
        <f t="shared" si="22"/>
        <v>0.31645696025564213</v>
      </c>
      <c r="BL74" s="31">
        <f>SUM('2 - G'!C74,'2 - G'!E74,'2 - G'!H74,'2 - G'!J74,'2 - G'!M74,'2 - G'!O74)</f>
        <v>9956</v>
      </c>
      <c r="BM74" s="41">
        <f t="shared" si="23"/>
        <v>0.98504983388704315</v>
      </c>
      <c r="BN74" s="42">
        <f t="shared" si="27"/>
        <v>9807.1561461794008</v>
      </c>
      <c r="BO74" s="42">
        <f t="shared" si="28"/>
        <v>396.15614617940082</v>
      </c>
      <c r="BQ74" s="40">
        <v>0.26331658291457288</v>
      </c>
      <c r="BR74" s="40">
        <f>SUM(C74,E74,F74,H74,J74,K74)/SUM('2 - G'!C74,'2 - G'!E74,'2 - G'!F74,'2 - G'!H74,'2 - G'!J74,'2 - G'!K74,'2 - G'!M74,'2 - G'!P73)</f>
        <v>0.9479774602535721</v>
      </c>
      <c r="BS74" s="40">
        <f>SUM('4 - SoS'!C74,'4 - SoS'!E74,'4 - SoS'!F74,'4 - SoS'!H74,'4 - SoS'!J74,'4 - SoS'!K74,'4 - SoS'!M74,'4 - SoS'!O74,'4 - SoS'!P74)/SUM('2 - G'!C74,'2 - G'!E74,'2 - G'!F74,'2 - G'!H74,'2 - G'!J74,'2 - G'!K74,'2 - G'!M74,'2 - G'!P73)</f>
        <v>0.98148520829140673</v>
      </c>
      <c r="BT74" s="40">
        <f>SUM('5 - AG'!C74,'5 - AG'!E74,'5 - AG'!F74,'5 - AG'!H74,'5 - AG'!J74,'5 - AG'!K74)/SUM('2 - G'!C74,'2 - G'!E74,'2 - G'!F74,'2 - G'!H74,'2 - G'!J74,'2 - G'!K74,'2 - G'!M74,'2 - G'!P73)</f>
        <v>0.97564902394848063</v>
      </c>
    </row>
    <row r="75" spans="1:72" ht="14.55" customHeight="1" x14ac:dyDescent="0.3">
      <c r="A75" t="s">
        <v>587</v>
      </c>
      <c r="B75" s="21">
        <v>15700</v>
      </c>
      <c r="C75" s="21">
        <v>2275</v>
      </c>
      <c r="D75" s="21">
        <v>317</v>
      </c>
      <c r="E75" s="21">
        <v>3805</v>
      </c>
      <c r="F75" s="21">
        <v>5</v>
      </c>
      <c r="G75" s="21">
        <v>6402</v>
      </c>
      <c r="H75" s="21">
        <v>870</v>
      </c>
      <c r="I75" s="21">
        <v>354</v>
      </c>
      <c r="J75" s="21">
        <v>842</v>
      </c>
      <c r="K75" s="21">
        <v>4</v>
      </c>
      <c r="L75" s="21">
        <v>2070</v>
      </c>
      <c r="M75" s="21">
        <v>8472</v>
      </c>
      <c r="N75" s="21"/>
      <c r="O75" s="24">
        <f>'2 - G'!R75</f>
        <v>8860</v>
      </c>
      <c r="P75" s="30">
        <f>'2 - G'!S75</f>
        <v>0.2484198645598194</v>
      </c>
      <c r="Q75" s="35">
        <f t="shared" si="16"/>
        <v>0.95620767494356662</v>
      </c>
      <c r="R75" s="30">
        <f>'4 - SoS'!R75/'3 - LG'!O75</f>
        <v>0.9821670428893905</v>
      </c>
      <c r="S75" s="30">
        <f>'5 - AG'!M75/'3 - LG'!O75</f>
        <v>0.97313769751693002</v>
      </c>
      <c r="T75" s="30">
        <f>'6 - Agr'!M75/'3 - LG'!O75</f>
        <v>0.96975169300225739</v>
      </c>
      <c r="U75" s="30">
        <f>'7 - Ins'!R75/'3 - LG'!O75</f>
        <v>0.97234762979683975</v>
      </c>
      <c r="V75" s="30">
        <f>'8 - Edu'!M75/'3 - LG'!O75</f>
        <v>0.97516930022573367</v>
      </c>
      <c r="W75" s="30">
        <f>'9 - Lab'!M75/'3 - LG'!O75</f>
        <v>0.97189616252821676</v>
      </c>
      <c r="X75" s="21"/>
      <c r="Y75" s="30">
        <f>(C75+H75)/('2 - G'!C75+'2 - G'!H75+'2 - G'!M75)</f>
        <v>0.95015105740181272</v>
      </c>
      <c r="Z75" s="30">
        <f>(D75+I75)/('2 - G'!D75+'2 - G'!I75+'2 - G'!N75)</f>
        <v>0.98531571218795888</v>
      </c>
      <c r="AA75" s="30">
        <f>(E75+J75)/('2 - G'!E75+'2 - G'!J75+'2 - G'!O75)</f>
        <v>0.95617283950617282</v>
      </c>
      <c r="AB75" s="30">
        <f>(F75+K75)/('2 - G'!F75+'2 - G'!K75+'2 - G'!P75)</f>
        <v>1</v>
      </c>
      <c r="AD75" s="34">
        <f t="shared" si="24"/>
        <v>0.95015105740181272</v>
      </c>
      <c r="AE75" s="40">
        <f>SUM('4 - SoS'!C75,'4 - SoS'!H75,'4 - SoS'!M75)/SUM('2 - G'!C75,'2 - G'!H75,'2 - G'!M75)</f>
        <v>0.97915407854984893</v>
      </c>
      <c r="AF75" s="40">
        <f>SUM('5 - AG'!C75,'5 - AG'!H75)/SUM('2 - G'!C75,'2 - G'!H75,'2 - G'!M75)</f>
        <v>0.9719033232628399</v>
      </c>
      <c r="AG75" s="40">
        <f>SUM('6 - Agr'!C75,'6 - Agr'!H75)/SUM('2 - G'!C75,'2 - G'!H75,'2 - G'!M75)</f>
        <v>0.96978851963746227</v>
      </c>
      <c r="AH75" s="40">
        <f>SUM('7 - Ins'!C75,'7 - Ins'!H75,'7 - Ins'!M75)/SUM('2 - G'!C75,'2 - G'!H75,'2 - G'!M75)</f>
        <v>0.97129909365558909</v>
      </c>
      <c r="AI75" s="40">
        <f>SUM('8 - Edu'!C75,'8 - Edu'!H75)/SUM('2 - G'!C75,'2 - G'!H75,'2 - G'!M75)</f>
        <v>0.97280966767371602</v>
      </c>
      <c r="AJ75" s="40">
        <f>SUM('9 - Lab'!C75,'9 - Lab'!H75)/SUM('2 - G'!C75,'2 - G'!H75,'2 - G'!M75)</f>
        <v>0.97311178247734142</v>
      </c>
      <c r="AL75" s="34">
        <f t="shared" si="25"/>
        <v>0.98531571218795888</v>
      </c>
      <c r="AM75" s="40">
        <f>SUM('4 - SoS'!D75,'4 - SoS'!I75,'4 - SoS'!N75)/SUM('2 - G'!D75,'2 - G'!I75,'2 - G'!N75)</f>
        <v>0.98384728340675476</v>
      </c>
      <c r="AN75" s="40">
        <f>SUM('5 - AG'!D75,'5 - AG'!I75)/SUM('2 - G'!D75,'2 - G'!I75,'2 - G'!N75)</f>
        <v>0.97797356828193838</v>
      </c>
      <c r="AO75" s="40">
        <f>SUM('6 - Agr'!D75,'6 - Agr'!I75)/SUM('2 - G'!D75,'2 - G'!I75,'2 - G'!N75)</f>
        <v>0.97650513950073425</v>
      </c>
      <c r="AP75" s="40">
        <f>SUM('7 - Ins'!D75,'7 - Ins'!I75,'7 - Ins'!N75)/SUM('2 - G'!D75,'2 - G'!I75,'2 - G'!N75)</f>
        <v>0.98091042584434651</v>
      </c>
      <c r="AQ75" s="40">
        <f>SUM('8 - Edu'!D75,'8 - Edu'!I75)/SUM('2 - G'!D75,'2 - G'!I75,'2 - G'!N75)</f>
        <v>0.97503671071953013</v>
      </c>
      <c r="AR75" s="40">
        <f>SUM('9 - Lab'!D75,'9 - Lab'!I75)/SUM('2 - G'!D75,'2 - G'!I75,'2 - G'!N75)</f>
        <v>0.96182085168869313</v>
      </c>
      <c r="AT75" s="34">
        <f t="shared" si="17"/>
        <v>0.95617283950617282</v>
      </c>
      <c r="AU75" s="40">
        <f>SUM('4 - SoS'!E75,'4 - SoS'!J75,'4 - SoS'!O75)/SUM('2 - G'!E75,'2 - G'!J75,'2 - G'!O75)</f>
        <v>0.98395061728395061</v>
      </c>
      <c r="AV75" s="40">
        <f>SUM('5 - AG'!E75,'5 - AG'!J75)/SUM('2 - G'!E75,'2 - G'!J75,'2 - G'!O75)</f>
        <v>0.97325102880658432</v>
      </c>
      <c r="AW75" s="40">
        <f>SUM('6 - Agr'!E75,'6 - Agr'!J75)/SUM('2 - G'!E75,'2 - G'!J75,'2 - G'!O75)</f>
        <v>0.968724279835391</v>
      </c>
      <c r="AX75" s="40">
        <f>SUM('7 - Ins'!E75,'7 - Ins'!J75,'7 - Ins'!O75)/SUM('2 - G'!E75,'2 - G'!J75,'2 - G'!O75)</f>
        <v>0.97181069958847732</v>
      </c>
      <c r="AY75" s="40">
        <f>SUM('8 - Edu'!E75,'8 - Edu'!J75)/SUM('2 - G'!E75,'2 - G'!J75,'2 - G'!O75)</f>
        <v>0.97674897119341564</v>
      </c>
      <c r="AZ75" s="40">
        <f>SUM('9 - Lab'!E75,'9 - Lab'!J75)/SUM('2 - G'!E75,'2 - G'!J75,'2 - G'!O75)</f>
        <v>0.97242798353909465</v>
      </c>
      <c r="BB75" s="40">
        <f t="shared" si="26"/>
        <v>0.2484198645598194</v>
      </c>
      <c r="BC75" s="40">
        <f>G75/'2 - G'!G75</f>
        <v>0.96663143590517897</v>
      </c>
      <c r="BD75" s="40">
        <f>L75/'2 - G'!L75</f>
        <v>0.94048159927305774</v>
      </c>
      <c r="BF75" s="30">
        <f t="shared" si="18"/>
        <v>0.27662957074721778</v>
      </c>
      <c r="BG75" s="30">
        <f t="shared" si="19"/>
        <v>0.5275707898658718</v>
      </c>
      <c r="BH75" s="30">
        <f t="shared" si="20"/>
        <v>0.18119216698945556</v>
      </c>
      <c r="BI75" s="30">
        <f t="shared" si="21"/>
        <v>0.44444444444444442</v>
      </c>
      <c r="BJ75" s="30">
        <f t="shared" si="22"/>
        <v>0.24433427762039661</v>
      </c>
      <c r="BL75" s="31">
        <f>SUM('2 - G'!C75,'2 - G'!E75,'2 - G'!H75,'2 - G'!J75,'2 - G'!M75,'2 - G'!O75)</f>
        <v>8170</v>
      </c>
      <c r="BM75" s="41">
        <f t="shared" si="23"/>
        <v>0.98531571218795888</v>
      </c>
      <c r="BN75" s="42">
        <f t="shared" si="27"/>
        <v>8050.0293685756242</v>
      </c>
      <c r="BO75" s="42">
        <f t="shared" si="28"/>
        <v>258.02936857562418</v>
      </c>
      <c r="BQ75" s="40">
        <v>0.22401505983595535</v>
      </c>
      <c r="BR75" s="40">
        <f>SUM(C75,E75,F75,H75,J75,K75)/SUM('2 - G'!C75,'2 - G'!E75,'2 - G'!F75,'2 - G'!H75,'2 - G'!J75,'2 - G'!K75,'2 - G'!M75,'2 - G'!P74)</f>
        <v>0.9550685602350637</v>
      </c>
      <c r="BS75" s="40">
        <f>SUM('4 - SoS'!C75,'4 - SoS'!E75,'4 - SoS'!F75,'4 - SoS'!H75,'4 - SoS'!J75,'4 - SoS'!K75,'4 - SoS'!M75,'4 - SoS'!O75,'4 - SoS'!P75)/SUM('2 - G'!C75,'2 - G'!E75,'2 - G'!F75,'2 - G'!H75,'2 - G'!J75,'2 - G'!K75,'2 - G'!M75,'2 - G'!P74)</f>
        <v>0.98334965719882472</v>
      </c>
      <c r="BT75" s="40">
        <f>SUM('5 - AG'!C75,'5 - AG'!E75,'5 - AG'!F75,'5 - AG'!H75,'5 - AG'!J75,'5 - AG'!K75)/SUM('2 - G'!C75,'2 - G'!E75,'2 - G'!F75,'2 - G'!H75,'2 - G'!J75,'2 - G'!K75,'2 - G'!M75,'2 - G'!P74)</f>
        <v>0.97404505386875617</v>
      </c>
    </row>
    <row r="76" spans="1:72" ht="14.55" customHeight="1" x14ac:dyDescent="0.3">
      <c r="A76" t="s">
        <v>601</v>
      </c>
      <c r="B76" s="21">
        <v>15675</v>
      </c>
      <c r="C76" s="21">
        <v>2845</v>
      </c>
      <c r="D76" s="21">
        <v>343</v>
      </c>
      <c r="E76" s="21">
        <v>4633</v>
      </c>
      <c r="F76" s="21">
        <v>6</v>
      </c>
      <c r="G76" s="21">
        <v>7827</v>
      </c>
      <c r="H76" s="21">
        <v>717</v>
      </c>
      <c r="I76" s="21">
        <v>157</v>
      </c>
      <c r="J76" s="21">
        <v>997</v>
      </c>
      <c r="K76" s="21">
        <v>2</v>
      </c>
      <c r="L76" s="21">
        <v>1873</v>
      </c>
      <c r="M76" s="21">
        <v>9700</v>
      </c>
      <c r="N76" s="21"/>
      <c r="O76" s="24">
        <f>'2 - G'!R76</f>
        <v>10131</v>
      </c>
      <c r="P76" s="30">
        <f>'2 - G'!S76</f>
        <v>0.19149146184976804</v>
      </c>
      <c r="Q76" s="35">
        <f t="shared" si="16"/>
        <v>0.9574573092488402</v>
      </c>
      <c r="R76" s="30">
        <f>'4 - SoS'!R76/'3 - LG'!O76</f>
        <v>0.98203533708419699</v>
      </c>
      <c r="S76" s="30">
        <f>'5 - AG'!M76/'3 - LG'!O76</f>
        <v>0.97640904155562136</v>
      </c>
      <c r="T76" s="30">
        <f>'6 - Agr'!M76/'3 - LG'!O76</f>
        <v>0.97413878195637149</v>
      </c>
      <c r="U76" s="30">
        <f>'7 - Ins'!R76/'3 - LG'!O76</f>
        <v>0.97561938604283882</v>
      </c>
      <c r="V76" s="30">
        <f>'8 - Edu'!M76/'3 - LG'!O76</f>
        <v>0.97848188727667551</v>
      </c>
      <c r="W76" s="30">
        <f>'9 - Lab'!M76/'3 - LG'!O76</f>
        <v>0.97295429868719774</v>
      </c>
      <c r="X76" s="21"/>
      <c r="Y76" s="30">
        <f>(C76+H76)/('2 - G'!C76+'2 - G'!H76+'2 - G'!M76)</f>
        <v>0.94910738076205703</v>
      </c>
      <c r="Z76" s="30">
        <f>(D76+I76)/('2 - G'!D76+'2 - G'!I76+'2 - G'!N76)</f>
        <v>0.99800399201596801</v>
      </c>
      <c r="AA76" s="30">
        <f>(E76+J76)/('2 - G'!E76+'2 - G'!J76+'2 - G'!O76)</f>
        <v>0.95944103612815268</v>
      </c>
      <c r="AB76" s="30">
        <f>(F76+K76)/('2 - G'!F76+'2 - G'!K76+'2 - G'!P76)</f>
        <v>0.88888888888888884</v>
      </c>
      <c r="AD76" s="34">
        <f t="shared" si="24"/>
        <v>0.94910738076205703</v>
      </c>
      <c r="AE76" s="40">
        <f>SUM('4 - SoS'!C76,'4 - SoS'!H76,'4 - SoS'!M76)/SUM('2 - G'!C76,'2 - G'!H76,'2 - G'!M76)</f>
        <v>0.98214761524114047</v>
      </c>
      <c r="AF76" s="40">
        <f>SUM('5 - AG'!C76,'5 - AG'!H76)/SUM('2 - G'!C76,'2 - G'!H76,'2 - G'!M76)</f>
        <v>0.97548627764455098</v>
      </c>
      <c r="AG76" s="40">
        <f>SUM('6 - Agr'!C76,'6 - Agr'!H76)/SUM('2 - G'!C76,'2 - G'!H76,'2 - G'!M76)</f>
        <v>0.97255528910205169</v>
      </c>
      <c r="AH76" s="40">
        <f>SUM('7 - Ins'!C76,'7 - Ins'!H76,'7 - Ins'!M76)/SUM('2 - G'!C76,'2 - G'!H76,'2 - G'!M76)</f>
        <v>0.97335464961364238</v>
      </c>
      <c r="AI76" s="40">
        <f>SUM('8 - Edu'!C76,'8 - Edu'!H76)/SUM('2 - G'!C76,'2 - G'!H76,'2 - G'!M76)</f>
        <v>0.97415401012523317</v>
      </c>
      <c r="AJ76" s="40">
        <f>SUM('9 - Lab'!C76,'9 - Lab'!H76)/SUM('2 - G'!C76,'2 - G'!H76,'2 - G'!M76)</f>
        <v>0.9696243005595524</v>
      </c>
      <c r="AL76" s="34">
        <f t="shared" si="25"/>
        <v>0.99800399201596801</v>
      </c>
      <c r="AM76" s="40">
        <f>SUM('4 - SoS'!D76,'4 - SoS'!I76,'4 - SoS'!N76)/SUM('2 - G'!D76,'2 - G'!I76,'2 - G'!N76)</f>
        <v>0.99401197604790414</v>
      </c>
      <c r="AN76" s="40">
        <f>SUM('5 - AG'!D76,'5 - AG'!I76)/SUM('2 - G'!D76,'2 - G'!I76,'2 - G'!N76)</f>
        <v>0.99401197604790414</v>
      </c>
      <c r="AO76" s="40">
        <f>SUM('6 - Agr'!D76,'6 - Agr'!I76)/SUM('2 - G'!D76,'2 - G'!I76,'2 - G'!N76)</f>
        <v>0.99401197604790414</v>
      </c>
      <c r="AP76" s="40">
        <f>SUM('7 - Ins'!D76,'7 - Ins'!I76,'7 - Ins'!N76)/SUM('2 - G'!D76,'2 - G'!I76,'2 - G'!N76)</f>
        <v>0.99001996007984028</v>
      </c>
      <c r="AQ76" s="40">
        <f>SUM('8 - Edu'!D76,'8 - Edu'!I76)/SUM('2 - G'!D76,'2 - G'!I76,'2 - G'!N76)</f>
        <v>0.99401197604790414</v>
      </c>
      <c r="AR76" s="40">
        <f>SUM('9 - Lab'!D76,'9 - Lab'!I76)/SUM('2 - G'!D76,'2 - G'!I76,'2 - G'!N76)</f>
        <v>0.98203592814371254</v>
      </c>
      <c r="AT76" s="34">
        <f t="shared" si="17"/>
        <v>0.95944103612815268</v>
      </c>
      <c r="AU76" s="40">
        <f>SUM('4 - SoS'!E76,'4 - SoS'!J76,'4 - SoS'!O76)/SUM('2 - G'!E76,'2 - G'!J76,'2 - G'!O76)</f>
        <v>0.98074301295160193</v>
      </c>
      <c r="AV76" s="40">
        <f>SUM('5 - AG'!E76,'5 - AG'!J76)/SUM('2 - G'!E76,'2 - G'!J76,'2 - G'!O76)</f>
        <v>0.97546012269938653</v>
      </c>
      <c r="AW76" s="40">
        <f>SUM('6 - Agr'!E76,'6 - Agr'!J76)/SUM('2 - G'!E76,'2 - G'!J76,'2 - G'!O76)</f>
        <v>0.97341513292433535</v>
      </c>
      <c r="AX76" s="40">
        <f>SUM('7 - Ins'!E76,'7 - Ins'!J76,'7 - Ins'!O76)/SUM('2 - G'!E76,'2 - G'!J76,'2 - G'!O76)</f>
        <v>0.97580095432856173</v>
      </c>
      <c r="AY76" s="40">
        <f>SUM('8 - Edu'!E76,'8 - Edu'!J76)/SUM('2 - G'!E76,'2 - G'!J76,'2 - G'!O76)</f>
        <v>0.98006134969325154</v>
      </c>
      <c r="AZ76" s="40">
        <f>SUM('9 - Lab'!E76,'9 - Lab'!J76)/SUM('2 - G'!E76,'2 - G'!J76,'2 - G'!O76)</f>
        <v>0.9742672119972734</v>
      </c>
      <c r="BB76" s="40">
        <f t="shared" si="26"/>
        <v>0.19149146184976804</v>
      </c>
      <c r="BC76" s="40">
        <f>G76/'2 - G'!G76</f>
        <v>0.96391625615763543</v>
      </c>
      <c r="BD76" s="40">
        <f>L76/'2 - G'!L76</f>
        <v>0.96546391752577321</v>
      </c>
      <c r="BF76" s="30">
        <f t="shared" si="18"/>
        <v>0.20129140932060641</v>
      </c>
      <c r="BG76" s="30">
        <f t="shared" si="19"/>
        <v>0.314</v>
      </c>
      <c r="BH76" s="30">
        <f t="shared" si="20"/>
        <v>0.17708703374777976</v>
      </c>
      <c r="BI76" s="30">
        <f t="shared" si="21"/>
        <v>0.25</v>
      </c>
      <c r="BJ76" s="30">
        <f t="shared" si="22"/>
        <v>0.19309278350515463</v>
      </c>
      <c r="BL76" s="31">
        <f>SUM('2 - G'!C76,'2 - G'!E76,'2 - G'!H76,'2 - G'!J76,'2 - G'!M76,'2 - G'!O76)</f>
        <v>9621</v>
      </c>
      <c r="BM76" s="41">
        <f t="shared" si="23"/>
        <v>0.99800399201596801</v>
      </c>
      <c r="BN76" s="42">
        <f t="shared" si="27"/>
        <v>9601.7964071856277</v>
      </c>
      <c r="BO76" s="42">
        <f t="shared" si="28"/>
        <v>409.79640718562769</v>
      </c>
      <c r="BQ76" s="40">
        <v>0.14932242393249809</v>
      </c>
      <c r="BR76" s="40">
        <f>SUM(C76,E76,F76,H76,J76,K76)/SUM('2 - G'!C76,'2 - G'!E76,'2 - G'!F76,'2 - G'!H76,'2 - G'!J76,'2 - G'!K76,'2 - G'!M76,'2 - G'!P75)</f>
        <v>0.95903262795788591</v>
      </c>
      <c r="BS76" s="40">
        <f>SUM('4 - SoS'!C76,'4 - SoS'!E76,'4 - SoS'!F76,'4 - SoS'!H76,'4 - SoS'!J76,'4 - SoS'!K76,'4 - SoS'!M76,'4 - SoS'!O76,'4 - SoS'!P76)/SUM('2 - G'!C76,'2 - G'!E76,'2 - G'!F76,'2 - G'!H76,'2 - G'!J76,'2 - G'!K76,'2 - G'!M76,'2 - G'!P75)</f>
        <v>0.98519753987282388</v>
      </c>
      <c r="BT76" s="40">
        <f>SUM('5 - AG'!C76,'5 - AG'!E76,'5 - AG'!F76,'5 - AG'!H76,'5 - AG'!J76,'5 - AG'!K76)/SUM('2 - G'!C76,'2 - G'!E76,'2 - G'!F76,'2 - G'!H76,'2 - G'!J76,'2 - G'!K76,'2 - G'!M76,'2 - G'!P75)</f>
        <v>0.97925570728656308</v>
      </c>
    </row>
    <row r="77" spans="1:72" ht="14.55" customHeight="1" x14ac:dyDescent="0.3">
      <c r="A77" t="s">
        <v>442</v>
      </c>
      <c r="B77" s="21">
        <v>15280</v>
      </c>
      <c r="C77" s="21">
        <v>1372</v>
      </c>
      <c r="D77" s="21">
        <v>203</v>
      </c>
      <c r="E77" s="21">
        <v>4623</v>
      </c>
      <c r="F77" s="21">
        <v>0</v>
      </c>
      <c r="G77" s="21">
        <v>6198</v>
      </c>
      <c r="H77" s="21">
        <v>732</v>
      </c>
      <c r="I77" s="21">
        <v>174</v>
      </c>
      <c r="J77" s="21">
        <v>1404</v>
      </c>
      <c r="K77" s="21">
        <v>0</v>
      </c>
      <c r="L77" s="21">
        <v>2310</v>
      </c>
      <c r="M77" s="21">
        <v>8508</v>
      </c>
      <c r="N77" s="21"/>
      <c r="O77" s="24">
        <f>'2 - G'!R77</f>
        <v>8863</v>
      </c>
      <c r="P77" s="30">
        <f>'2 - G'!S77</f>
        <v>0.2765429312873745</v>
      </c>
      <c r="Q77" s="35">
        <f t="shared" si="16"/>
        <v>0.95994584226559854</v>
      </c>
      <c r="R77" s="30">
        <f>'4 - SoS'!R77/'3 - LG'!O77</f>
        <v>0.98330136522622136</v>
      </c>
      <c r="S77" s="30">
        <f>'5 - AG'!M77/'3 - LG'!O77</f>
        <v>0.97720862010605891</v>
      </c>
      <c r="T77" s="30">
        <f>'6 - Agr'!M77/'3 - LG'!O77</f>
        <v>0.97393659031930502</v>
      </c>
      <c r="U77" s="30">
        <f>'7 - Ins'!R77/'3 - LG'!O77</f>
        <v>0.97980367821279479</v>
      </c>
      <c r="V77" s="30">
        <f>'8 - Edu'!M77/'3 - LG'!O77</f>
        <v>0.9796908495994584</v>
      </c>
      <c r="W77" s="30">
        <f>'9 - Lab'!M77/'3 - LG'!O77</f>
        <v>0.98048064989281281</v>
      </c>
      <c r="X77" s="21"/>
      <c r="Y77" s="30">
        <f>(C77+H77)/('2 - G'!C77+'2 - G'!H77+'2 - G'!M77)</f>
        <v>0.95376246600181325</v>
      </c>
      <c r="Z77" s="30">
        <f>(D77+I77)/('2 - G'!D77+'2 - G'!I77+'2 - G'!N77)</f>
        <v>0.99210526315789471</v>
      </c>
      <c r="AA77" s="30">
        <f>(E77+J77)/('2 - G'!E77+'2 - G'!J77+'2 - G'!O77)</f>
        <v>0.96017205671499128</v>
      </c>
      <c r="AB77" s="30" t="e">
        <f>(F77+K77)/('2 - G'!F77+'2 - G'!K77+'2 - G'!P77)</f>
        <v>#DIV/0!</v>
      </c>
      <c r="AD77" s="34">
        <f t="shared" si="24"/>
        <v>0.95376246600181325</v>
      </c>
      <c r="AE77" s="40">
        <f>SUM('4 - SoS'!C77,'4 - SoS'!H77,'4 - SoS'!M77)/SUM('2 - G'!C77,'2 - G'!H77,'2 - G'!M77)</f>
        <v>0.98730734360834094</v>
      </c>
      <c r="AF77" s="40">
        <f>SUM('5 - AG'!C77,'5 - AG'!H77)/SUM('2 - G'!C77,'2 - G'!H77,'2 - G'!M77)</f>
        <v>0.97778785131459656</v>
      </c>
      <c r="AG77" s="40">
        <f>SUM('6 - Agr'!C77,'6 - Agr'!H77)/SUM('2 - G'!C77,'2 - G'!H77,'2 - G'!M77)</f>
        <v>0.97325475974614684</v>
      </c>
      <c r="AH77" s="40">
        <f>SUM('7 - Ins'!C77,'7 - Ins'!H77,'7 - Ins'!M77)/SUM('2 - G'!C77,'2 - G'!H77,'2 - G'!M77)</f>
        <v>0.98186763372620123</v>
      </c>
      <c r="AI77" s="40">
        <f>SUM('8 - Edu'!C77,'8 - Edu'!H77)/SUM('2 - G'!C77,'2 - G'!H77,'2 - G'!M77)</f>
        <v>0.97552130553037175</v>
      </c>
      <c r="AJ77" s="40">
        <f>SUM('9 - Lab'!C77,'9 - Lab'!H77)/SUM('2 - G'!C77,'2 - G'!H77,'2 - G'!M77)</f>
        <v>0.98005439709882136</v>
      </c>
      <c r="AL77" s="34">
        <f t="shared" si="25"/>
        <v>0.99210526315789471</v>
      </c>
      <c r="AM77" s="40">
        <f>SUM('4 - SoS'!D77,'4 - SoS'!I77,'4 - SoS'!N77)/SUM('2 - G'!D77,'2 - G'!I77,'2 - G'!N77)</f>
        <v>0.98157894736842111</v>
      </c>
      <c r="AN77" s="40">
        <f>SUM('5 - AG'!D77,'5 - AG'!I77)/SUM('2 - G'!D77,'2 - G'!I77,'2 - G'!N77)</f>
        <v>0.98421052631578942</v>
      </c>
      <c r="AO77" s="40">
        <f>SUM('6 - Agr'!D77,'6 - Agr'!I77)/SUM('2 - G'!D77,'2 - G'!I77,'2 - G'!N77)</f>
        <v>0.97105263157894739</v>
      </c>
      <c r="AP77" s="40">
        <f>SUM('7 - Ins'!D77,'7 - Ins'!I77,'7 - Ins'!N77)/SUM('2 - G'!D77,'2 - G'!I77,'2 - G'!N77)</f>
        <v>0.98421052631578942</v>
      </c>
      <c r="AQ77" s="40">
        <f>SUM('8 - Edu'!D77,'8 - Edu'!I77)/SUM('2 - G'!D77,'2 - G'!I77,'2 - G'!N77)</f>
        <v>0.97631578947368425</v>
      </c>
      <c r="AR77" s="40">
        <f>SUM('9 - Lab'!D77,'9 - Lab'!I77)/SUM('2 - G'!D77,'2 - G'!I77,'2 - G'!N77)</f>
        <v>0.98157894736842111</v>
      </c>
      <c r="AT77" s="34">
        <f t="shared" si="17"/>
        <v>0.96017205671499128</v>
      </c>
      <c r="AU77" s="40">
        <f>SUM('4 - SoS'!E77,'4 - SoS'!J77,'4 - SoS'!O77)/SUM('2 - G'!E77,'2 - G'!J77,'2 - G'!O77)</f>
        <v>0.98199776963517604</v>
      </c>
      <c r="AV77" s="40">
        <f>SUM('5 - AG'!E77,'5 - AG'!J77)/SUM('2 - G'!E77,'2 - G'!J77,'2 - G'!O77)</f>
        <v>0.97658116934841488</v>
      </c>
      <c r="AW77" s="40">
        <f>SUM('6 - Agr'!E77,'6 - Agr'!J77)/SUM('2 - G'!E77,'2 - G'!J77,'2 - G'!O77)</f>
        <v>0.97435080452445433</v>
      </c>
      <c r="AX77" s="40">
        <f>SUM('7 - Ins'!E77,'7 - Ins'!J77,'7 - Ins'!O77)/SUM('2 - G'!E77,'2 - G'!J77,'2 - G'!O77)</f>
        <v>0.97881153417237532</v>
      </c>
      <c r="AY77" s="40">
        <f>SUM('8 - Edu'!E77,'8 - Edu'!J77)/SUM('2 - G'!E77,'2 - G'!J77,'2 - G'!O77)</f>
        <v>0.98136052254261585</v>
      </c>
      <c r="AZ77" s="40">
        <f>SUM('9 - Lab'!E77,'9 - Lab'!J77)/SUM('2 - G'!E77,'2 - G'!J77,'2 - G'!O77)</f>
        <v>0.98056396367691567</v>
      </c>
      <c r="BB77" s="40">
        <f t="shared" si="26"/>
        <v>0.2765429312873745</v>
      </c>
      <c r="BC77" s="40">
        <f>G77/'2 - G'!G77</f>
        <v>0.97483485372758727</v>
      </c>
      <c r="BD77" s="40">
        <f>L77/'2 - G'!L77</f>
        <v>0.94247246022031828</v>
      </c>
      <c r="BF77" s="30">
        <f t="shared" si="18"/>
        <v>0.34790874524714827</v>
      </c>
      <c r="BG77" s="30">
        <f t="shared" si="19"/>
        <v>0.46153846153846156</v>
      </c>
      <c r="BH77" s="30">
        <f t="shared" si="20"/>
        <v>0.23295171727227476</v>
      </c>
      <c r="BI77" s="30" t="e">
        <f t="shared" si="21"/>
        <v>#DIV/0!</v>
      </c>
      <c r="BJ77" s="30">
        <f t="shared" si="22"/>
        <v>0.27150916784203105</v>
      </c>
      <c r="BL77" s="31">
        <f>SUM('2 - G'!C77,'2 - G'!E77,'2 - G'!H77,'2 - G'!J77,'2 - G'!M77,'2 - G'!O77)</f>
        <v>8483</v>
      </c>
      <c r="BM77" s="41">
        <f t="shared" si="23"/>
        <v>0.99210526315789471</v>
      </c>
      <c r="BN77" s="42">
        <f t="shared" si="27"/>
        <v>8416.0289473684206</v>
      </c>
      <c r="BO77" s="42">
        <f t="shared" si="28"/>
        <v>285.02894736842063</v>
      </c>
      <c r="BQ77" s="40">
        <v>0.22169132085351487</v>
      </c>
      <c r="BR77" s="40">
        <f>SUM(C77,E77,F77,H77,J77,K77)/SUM('2 - G'!C77,'2 - G'!E77,'2 - G'!F77,'2 - G'!H77,'2 - G'!J77,'2 - G'!K77,'2 - G'!M77,'2 - G'!P76)</f>
        <v>0.96236240975263343</v>
      </c>
      <c r="BS77" s="40">
        <f>SUM('4 - SoS'!C77,'4 - SoS'!E77,'4 - SoS'!F77,'4 - SoS'!H77,'4 - SoS'!J77,'4 - SoS'!K77,'4 - SoS'!M77,'4 - SoS'!O77,'4 - SoS'!P77)/SUM('2 - G'!C77,'2 - G'!E77,'2 - G'!F77,'2 - G'!H77,'2 - G'!J77,'2 - G'!K77,'2 - G'!M77,'2 - G'!P76)</f>
        <v>0.98733577938217543</v>
      </c>
      <c r="BT77" s="40">
        <f>SUM('5 - AG'!C77,'5 - AG'!E77,'5 - AG'!F77,'5 - AG'!H77,'5 - AG'!J77,'5 - AG'!K77)/SUM('2 - G'!C77,'2 - G'!E77,'2 - G'!F77,'2 - G'!H77,'2 - G'!J77,'2 - G'!K77,'2 - G'!M77,'2 - G'!P76)</f>
        <v>0.98082613327020951</v>
      </c>
    </row>
    <row r="78" spans="1:72" ht="14.55" customHeight="1" x14ac:dyDescent="0.3">
      <c r="A78" t="s">
        <v>473</v>
      </c>
      <c r="B78" s="21">
        <v>15201</v>
      </c>
      <c r="C78" s="21">
        <v>2348</v>
      </c>
      <c r="D78" s="21">
        <v>183</v>
      </c>
      <c r="E78" s="21">
        <v>2748</v>
      </c>
      <c r="F78" s="21">
        <v>51</v>
      </c>
      <c r="G78" s="21">
        <v>5330</v>
      </c>
      <c r="H78" s="21">
        <v>1623</v>
      </c>
      <c r="I78" s="21">
        <v>364</v>
      </c>
      <c r="J78" s="21">
        <v>1279</v>
      </c>
      <c r="K78" s="21">
        <v>50</v>
      </c>
      <c r="L78" s="21">
        <v>3316</v>
      </c>
      <c r="M78" s="21">
        <v>8646</v>
      </c>
      <c r="N78" s="21"/>
      <c r="O78" s="24">
        <f>'2 - G'!R78</f>
        <v>9146</v>
      </c>
      <c r="P78" s="30">
        <f>'2 - G'!S78</f>
        <v>0.39525475617756395</v>
      </c>
      <c r="Q78" s="35">
        <f t="shared" si="16"/>
        <v>0.94533129236824842</v>
      </c>
      <c r="R78" s="30">
        <f>'4 - SoS'!R78/'3 - LG'!O78</f>
        <v>0.97572709381150224</v>
      </c>
      <c r="S78" s="30">
        <f>'5 - AG'!M78/'3 - LG'!O78</f>
        <v>0.97277498359938774</v>
      </c>
      <c r="T78" s="30">
        <f>'6 - Agr'!M78/'3 - LG'!O78</f>
        <v>0.97375902033675921</v>
      </c>
      <c r="U78" s="30">
        <f>'7 - Ins'!R78/'3 - LG'!O78</f>
        <v>0.97649245571834686</v>
      </c>
      <c r="V78" s="30">
        <f>'8 - Edu'!M78/'3 - LG'!O78</f>
        <v>0.97758582987098186</v>
      </c>
      <c r="W78" s="30">
        <f>'9 - Lab'!M78/'3 - LG'!O78</f>
        <v>0.97430570741307676</v>
      </c>
      <c r="X78" s="21"/>
      <c r="Y78" s="30">
        <f>(C78+H78)/('2 - G'!C78+'2 - G'!H78+'2 - G'!M78)</f>
        <v>0.93766233766233764</v>
      </c>
      <c r="Z78" s="30">
        <f>(D78+I78)/('2 - G'!D78+'2 - G'!I78+'2 - G'!N78)</f>
        <v>0.99817518248175185</v>
      </c>
      <c r="AA78" s="30">
        <f>(E78+J78)/('2 - G'!E78+'2 - G'!J78+'2 - G'!O78)</f>
        <v>0.94530516431924883</v>
      </c>
      <c r="AB78" s="30">
        <f>(F78+K78)/('2 - G'!F78+'2 - G'!K78+'2 - G'!P78)</f>
        <v>0.98058252427184467</v>
      </c>
      <c r="AD78" s="34">
        <f t="shared" si="24"/>
        <v>0.93766233766233764</v>
      </c>
      <c r="AE78" s="40">
        <f>SUM('4 - SoS'!C78,'4 - SoS'!H78,'4 - SoS'!M78)/SUM('2 - G'!C78,'2 - G'!H78,'2 - G'!M78)</f>
        <v>0.97544273907910273</v>
      </c>
      <c r="AF78" s="40">
        <f>SUM('5 - AG'!C78,'5 - AG'!H78)/SUM('2 - G'!C78,'2 - G'!H78,'2 - G'!M78)</f>
        <v>0.97473435655253837</v>
      </c>
      <c r="AG78" s="40">
        <f>SUM('6 - Agr'!C78,'6 - Agr'!H78)/SUM('2 - G'!C78,'2 - G'!H78,'2 - G'!M78)</f>
        <v>0.969775678866588</v>
      </c>
      <c r="AH78" s="40">
        <f>SUM('7 - Ins'!C78,'7 - Ins'!H78,'7 - Ins'!M78)/SUM('2 - G'!C78,'2 - G'!H78,'2 - G'!M78)</f>
        <v>0.97520661157024791</v>
      </c>
      <c r="AI78" s="40">
        <f>SUM('8 - Edu'!C78,'8 - Edu'!H78)/SUM('2 - G'!C78,'2 - G'!H78,'2 - G'!M78)</f>
        <v>0.97615112160566708</v>
      </c>
      <c r="AJ78" s="40">
        <f>SUM('9 - Lab'!C78,'9 - Lab'!H78)/SUM('2 - G'!C78,'2 - G'!H78,'2 - G'!M78)</f>
        <v>0.97213695395513577</v>
      </c>
      <c r="AL78" s="34">
        <f t="shared" si="25"/>
        <v>0.99817518248175185</v>
      </c>
      <c r="AM78" s="40">
        <f>SUM('4 - SoS'!D78,'4 - SoS'!I78,'4 - SoS'!N78)/SUM('2 - G'!D78,'2 - G'!I78,'2 - G'!N78)</f>
        <v>0.97992700729927007</v>
      </c>
      <c r="AN78" s="40">
        <f>SUM('5 - AG'!D78,'5 - AG'!I78)/SUM('2 - G'!D78,'2 - G'!I78,'2 - G'!N78)</f>
        <v>0.98357664233576647</v>
      </c>
      <c r="AO78" s="40">
        <f>SUM('6 - Agr'!D78,'6 - Agr'!I78)/SUM('2 - G'!D78,'2 - G'!I78,'2 - G'!N78)</f>
        <v>0.98175182481751821</v>
      </c>
      <c r="AP78" s="40">
        <f>SUM('7 - Ins'!D78,'7 - Ins'!I78,'7 - Ins'!N78)/SUM('2 - G'!D78,'2 - G'!I78,'2 - G'!N78)</f>
        <v>0.99087591240875916</v>
      </c>
      <c r="AQ78" s="40">
        <f>SUM('8 - Edu'!D78,'8 - Edu'!I78)/SUM('2 - G'!D78,'2 - G'!I78,'2 - G'!N78)</f>
        <v>0.98722627737226276</v>
      </c>
      <c r="AR78" s="40">
        <f>SUM('9 - Lab'!D78,'9 - Lab'!I78)/SUM('2 - G'!D78,'2 - G'!I78,'2 - G'!N78)</f>
        <v>0.97080291970802923</v>
      </c>
      <c r="AT78" s="34">
        <f t="shared" si="17"/>
        <v>0.94530516431924883</v>
      </c>
      <c r="AU78" s="40">
        <f>SUM('4 - SoS'!E78,'4 - SoS'!J78,'4 - SoS'!O78)/SUM('2 - G'!E78,'2 - G'!J78,'2 - G'!O78)</f>
        <v>0.97605633802816905</v>
      </c>
      <c r="AV78" s="40">
        <f>SUM('5 - AG'!E78,'5 - AG'!J78)/SUM('2 - G'!E78,'2 - G'!J78,'2 - G'!O78)</f>
        <v>0.96995305164319245</v>
      </c>
      <c r="AW78" s="40">
        <f>SUM('6 - Agr'!E78,'6 - Agr'!J78)/SUM('2 - G'!E78,'2 - G'!J78,'2 - G'!O78)</f>
        <v>0.9774647887323944</v>
      </c>
      <c r="AX78" s="40">
        <f>SUM('7 - Ins'!E78,'7 - Ins'!J78,'7 - Ins'!O78)/SUM('2 - G'!E78,'2 - G'!J78,'2 - G'!O78)</f>
        <v>0.97652582159624413</v>
      </c>
      <c r="AY78" s="40">
        <f>SUM('8 - Edu'!E78,'8 - Edu'!J78)/SUM('2 - G'!E78,'2 - G'!J78,'2 - G'!O78)</f>
        <v>0.97863849765258215</v>
      </c>
      <c r="AZ78" s="40">
        <f>SUM('9 - Lab'!E78,'9 - Lab'!J78)/SUM('2 - G'!E78,'2 - G'!J78,'2 - G'!O78)</f>
        <v>0.97816901408450707</v>
      </c>
      <c r="BB78" s="40">
        <f t="shared" si="26"/>
        <v>0.39525475617756395</v>
      </c>
      <c r="BC78" s="40">
        <f>G78/'2 - G'!G78</f>
        <v>0.97050254916241807</v>
      </c>
      <c r="BD78" s="40">
        <f>L78/'2 - G'!L78</f>
        <v>0.91728907330567078</v>
      </c>
      <c r="BF78" s="30">
        <f t="shared" si="18"/>
        <v>0.40871317048602368</v>
      </c>
      <c r="BG78" s="30">
        <f t="shared" si="19"/>
        <v>0.6654478976234004</v>
      </c>
      <c r="BH78" s="30">
        <f t="shared" si="20"/>
        <v>0.31760615843059348</v>
      </c>
      <c r="BI78" s="30">
        <f t="shared" si="21"/>
        <v>0.49504950495049505</v>
      </c>
      <c r="BJ78" s="30">
        <f t="shared" si="22"/>
        <v>0.38352995604904</v>
      </c>
      <c r="BL78" s="31">
        <f>SUM('2 - G'!C78,'2 - G'!E78,'2 - G'!H78,'2 - G'!J78,'2 - G'!M78,'2 - G'!O78)</f>
        <v>8495</v>
      </c>
      <c r="BM78" s="41">
        <f t="shared" si="23"/>
        <v>0.99817518248175185</v>
      </c>
      <c r="BN78" s="42">
        <f t="shared" si="27"/>
        <v>8479.4981751824816</v>
      </c>
      <c r="BO78" s="42">
        <f t="shared" si="28"/>
        <v>481.49817518248165</v>
      </c>
      <c r="BQ78" s="40">
        <v>0.37147933666754407</v>
      </c>
      <c r="BR78" s="40">
        <f>SUM(C78,E78,F78,H78,J78,K78)/SUM('2 - G'!C78,'2 - G'!E78,'2 - G'!F78,'2 - G'!H78,'2 - G'!J78,'2 - G'!K78,'2 - G'!M78,'2 - G'!P77)</f>
        <v>0.94338963308095514</v>
      </c>
      <c r="BS78" s="40">
        <f>SUM('4 - SoS'!C78,'4 - SoS'!E78,'4 - SoS'!F78,'4 - SoS'!H78,'4 - SoS'!J78,'4 - SoS'!K78,'4 - SoS'!M78,'4 - SoS'!O78,'4 - SoS'!P78)/SUM('2 - G'!C78,'2 - G'!E78,'2 - G'!F78,'2 - G'!H78,'2 - G'!J78,'2 - G'!K78,'2 - G'!M78,'2 - G'!P77)</f>
        <v>0.97693651718112984</v>
      </c>
      <c r="BT78" s="40">
        <f>SUM('5 - AG'!C78,'5 - AG'!E78,'5 - AG'!F78,'5 - AG'!H78,'5 - AG'!J78,'5 - AG'!K78)/SUM('2 - G'!C78,'2 - G'!E78,'2 - G'!F78,'2 - G'!H78,'2 - G'!J78,'2 - G'!K78,'2 - G'!M78,'2 - G'!P77)</f>
        <v>0.97355853232382061</v>
      </c>
    </row>
    <row r="79" spans="1:72" ht="14.55" customHeight="1" x14ac:dyDescent="0.3">
      <c r="A79" t="s">
        <v>511</v>
      </c>
      <c r="B79" s="21">
        <v>14706</v>
      </c>
      <c r="C79" s="21">
        <v>2896</v>
      </c>
      <c r="D79" s="21">
        <v>221</v>
      </c>
      <c r="E79" s="21">
        <v>3968</v>
      </c>
      <c r="F79" s="21">
        <v>3</v>
      </c>
      <c r="G79" s="21">
        <v>7088</v>
      </c>
      <c r="H79" s="21">
        <v>868</v>
      </c>
      <c r="I79" s="21">
        <v>215</v>
      </c>
      <c r="J79" s="21">
        <v>994</v>
      </c>
      <c r="K79" s="21">
        <v>1</v>
      </c>
      <c r="L79" s="21">
        <v>2078</v>
      </c>
      <c r="M79" s="21">
        <v>9166</v>
      </c>
      <c r="N79" s="21"/>
      <c r="O79" s="24">
        <f>'2 - G'!R79</f>
        <v>9622</v>
      </c>
      <c r="P79" s="30">
        <f>'2 - G'!S79</f>
        <v>0.22635626688838079</v>
      </c>
      <c r="Q79" s="35">
        <f t="shared" si="16"/>
        <v>0.9526086052795677</v>
      </c>
      <c r="R79" s="30">
        <f>'4 - SoS'!R79/'3 - LG'!O79</f>
        <v>0.97692787362294742</v>
      </c>
      <c r="S79" s="30">
        <f>'5 - AG'!M79/'3 - LG'!O79</f>
        <v>0.97110787778008734</v>
      </c>
      <c r="T79" s="30">
        <f>'6 - Agr'!M79/'3 - LG'!O79</f>
        <v>0.96799002286426938</v>
      </c>
      <c r="U79" s="30">
        <f>'7 - Ins'!R79/'3 - LG'!O79</f>
        <v>0.96986073581376009</v>
      </c>
      <c r="V79" s="30">
        <f>'8 - Edu'!M79/'3 - LG'!O79</f>
        <v>0.97786323009769283</v>
      </c>
      <c r="W79" s="30">
        <f>'9 - Lab'!M79/'3 - LG'!O79</f>
        <v>0.96944502182498438</v>
      </c>
      <c r="X79" s="21"/>
      <c r="Y79" s="30">
        <f>(C79+H79)/('2 - G'!C79+'2 - G'!H79+'2 - G'!M79)</f>
        <v>0.95098534613441132</v>
      </c>
      <c r="Z79" s="30">
        <f>(D79+I79)/('2 - G'!D79+'2 - G'!I79+'2 - G'!N79)</f>
        <v>0.99090909090909096</v>
      </c>
      <c r="AA79" s="30">
        <f>(E79+J79)/('2 - G'!E79+'2 - G'!J79+'2 - G'!O79)</f>
        <v>0.95057471264367821</v>
      </c>
      <c r="AB79" s="30">
        <f>(F79+K79)/('2 - G'!F79+'2 - G'!K79+'2 - G'!P79)</f>
        <v>1</v>
      </c>
      <c r="AD79" s="34">
        <f t="shared" si="24"/>
        <v>0.95098534613441132</v>
      </c>
      <c r="AE79" s="40">
        <f>SUM('4 - SoS'!C79,'4 - SoS'!H79,'4 - SoS'!M79)/SUM('2 - G'!C79,'2 - G'!H79,'2 - G'!M79)</f>
        <v>0.97574532592218288</v>
      </c>
      <c r="AF79" s="40">
        <f>SUM('5 - AG'!C79,'5 - AG'!H79)/SUM('2 - G'!C79,'2 - G'!H79,'2 - G'!M79)</f>
        <v>0.97043961596766048</v>
      </c>
      <c r="AG79" s="40">
        <f>SUM('6 - Agr'!C79,'6 - Agr'!H79)/SUM('2 - G'!C79,'2 - G'!H79,'2 - G'!M79)</f>
        <v>0.9663971702880243</v>
      </c>
      <c r="AH79" s="40">
        <f>SUM('7 - Ins'!C79,'7 - Ins'!H79,'7 - Ins'!M79)/SUM('2 - G'!C79,'2 - G'!H79,'2 - G'!M79)</f>
        <v>0.96740778170793329</v>
      </c>
      <c r="AI79" s="40">
        <f>SUM('8 - Edu'!C79,'8 - Edu'!H79)/SUM('2 - G'!C79,'2 - G'!H79,'2 - G'!M79)</f>
        <v>0.97776654876200098</v>
      </c>
      <c r="AJ79" s="40">
        <f>SUM('9 - Lab'!C79,'9 - Lab'!H79)/SUM('2 - G'!C79,'2 - G'!H79,'2 - G'!M79)</f>
        <v>0.96816574027286506</v>
      </c>
      <c r="AL79" s="34">
        <f t="shared" si="25"/>
        <v>0.99090909090909096</v>
      </c>
      <c r="AM79" s="40">
        <f>SUM('4 - SoS'!D79,'4 - SoS'!I79,'4 - SoS'!N79)/SUM('2 - G'!D79,'2 - G'!I79,'2 - G'!N79)</f>
        <v>0.98409090909090913</v>
      </c>
      <c r="AN79" s="40">
        <f>SUM('5 - AG'!D79,'5 - AG'!I79)/SUM('2 - G'!D79,'2 - G'!I79,'2 - G'!N79)</f>
        <v>0.9795454545454545</v>
      </c>
      <c r="AO79" s="40">
        <f>SUM('6 - Agr'!D79,'6 - Agr'!I79)/SUM('2 - G'!D79,'2 - G'!I79,'2 - G'!N79)</f>
        <v>0.97727272727272729</v>
      </c>
      <c r="AP79" s="40">
        <f>SUM('7 - Ins'!D79,'7 - Ins'!I79,'7 - Ins'!N79)/SUM('2 - G'!D79,'2 - G'!I79,'2 - G'!N79)</f>
        <v>0.98636363636363633</v>
      </c>
      <c r="AQ79" s="40">
        <f>SUM('8 - Edu'!D79,'8 - Edu'!I79)/SUM('2 - G'!D79,'2 - G'!I79,'2 - G'!N79)</f>
        <v>0.98636363636363633</v>
      </c>
      <c r="AR79" s="40">
        <f>SUM('9 - Lab'!D79,'9 - Lab'!I79)/SUM('2 - G'!D79,'2 - G'!I79,'2 - G'!N79)</f>
        <v>0.97499999999999998</v>
      </c>
      <c r="AT79" s="34">
        <f t="shared" si="17"/>
        <v>0.95057471264367821</v>
      </c>
      <c r="AU79" s="40">
        <f>SUM('4 - SoS'!E79,'4 - SoS'!J79,'4 - SoS'!O79)/SUM('2 - G'!E79,'2 - G'!J79,'2 - G'!O79)</f>
        <v>0.9772030651340996</v>
      </c>
      <c r="AV79" s="40">
        <f>SUM('5 - AG'!E79,'5 - AG'!J79)/SUM('2 - G'!E79,'2 - G'!J79,'2 - G'!O79)</f>
        <v>0.9708812260536398</v>
      </c>
      <c r="AW79" s="40">
        <f>SUM('6 - Agr'!E79,'6 - Agr'!J79)/SUM('2 - G'!E79,'2 - G'!J79,'2 - G'!O79)</f>
        <v>0.9683908045977011</v>
      </c>
      <c r="AX79" s="40">
        <f>SUM('7 - Ins'!E79,'7 - Ins'!J79,'7 - Ins'!O79)/SUM('2 - G'!E79,'2 - G'!J79,'2 - G'!O79)</f>
        <v>0.97030651340996166</v>
      </c>
      <c r="AY79" s="40">
        <f>SUM('8 - Edu'!E79,'8 - Edu'!J79)/SUM('2 - G'!E79,'2 - G'!J79,'2 - G'!O79)</f>
        <v>0.9772030651340996</v>
      </c>
      <c r="AZ79" s="40">
        <f>SUM('9 - Lab'!E79,'9 - Lab'!J79)/SUM('2 - G'!E79,'2 - G'!J79,'2 - G'!O79)</f>
        <v>0.96992337164750952</v>
      </c>
      <c r="BB79" s="40">
        <f t="shared" si="26"/>
        <v>0.22635626688838079</v>
      </c>
      <c r="BC79" s="40">
        <f>G79/'2 - G'!G79</f>
        <v>0.96173677069199459</v>
      </c>
      <c r="BD79" s="40">
        <f>L79/'2 - G'!L79</f>
        <v>0.95408631772268138</v>
      </c>
      <c r="BF79" s="30">
        <f t="shared" si="18"/>
        <v>0.23060573857598299</v>
      </c>
      <c r="BG79" s="30">
        <f t="shared" si="19"/>
        <v>0.49311926605504586</v>
      </c>
      <c r="BH79" s="30">
        <f t="shared" si="20"/>
        <v>0.20032245062474807</v>
      </c>
      <c r="BI79" s="30">
        <f t="shared" si="21"/>
        <v>0.25</v>
      </c>
      <c r="BJ79" s="30">
        <f t="shared" si="22"/>
        <v>0.22670739690159283</v>
      </c>
      <c r="BL79" s="31">
        <f>SUM('2 - G'!C79,'2 - G'!E79,'2 - G'!H79,'2 - G'!J79,'2 - G'!M79,'2 - G'!O79)</f>
        <v>9178</v>
      </c>
      <c r="BM79" s="41">
        <f t="shared" si="23"/>
        <v>0.99090909090909096</v>
      </c>
      <c r="BN79" s="42">
        <f t="shared" si="27"/>
        <v>9094.5636363636368</v>
      </c>
      <c r="BO79" s="42">
        <f t="shared" si="28"/>
        <v>368.56363636363676</v>
      </c>
      <c r="BQ79" s="40">
        <v>0.14888540459472357</v>
      </c>
      <c r="BR79" s="40">
        <f>SUM(C79,E79,F79,H79,J79,K79)/SUM('2 - G'!C79,'2 - G'!E79,'2 - G'!F79,'2 - G'!H79,'2 - G'!J79,'2 - G'!K79,'2 - G'!M79,'2 - G'!P78)</f>
        <v>0.95357728017476784</v>
      </c>
      <c r="BS79" s="40">
        <f>SUM('4 - SoS'!C79,'4 - SoS'!E79,'4 - SoS'!F79,'4 - SoS'!H79,'4 - SoS'!J79,'4 - SoS'!K79,'4 - SoS'!M79,'4 - SoS'!O79,'4 - SoS'!P79)/SUM('2 - G'!C79,'2 - G'!E79,'2 - G'!F79,'2 - G'!H79,'2 - G'!J79,'2 - G'!K79,'2 - G'!M79,'2 - G'!P78)</f>
        <v>0.97946477334789728</v>
      </c>
      <c r="BT79" s="40">
        <f>SUM('5 - AG'!C79,'5 - AG'!E79,'5 - AG'!F79,'5 - AG'!H79,'5 - AG'!J79,'5 - AG'!K79)/SUM('2 - G'!C79,'2 - G'!E79,'2 - G'!F79,'2 - G'!H79,'2 - G'!J79,'2 - G'!K79,'2 - G'!M79,'2 - G'!P78)</f>
        <v>0.97356635718186779</v>
      </c>
    </row>
    <row r="80" spans="1:72" ht="14.55" customHeight="1" x14ac:dyDescent="0.3">
      <c r="A80" t="s">
        <v>441</v>
      </c>
      <c r="B80" s="21">
        <v>14449</v>
      </c>
      <c r="C80" s="21">
        <v>2211</v>
      </c>
      <c r="D80" s="21">
        <v>250</v>
      </c>
      <c r="E80" s="21">
        <v>1806</v>
      </c>
      <c r="F80" s="21">
        <v>0</v>
      </c>
      <c r="G80" s="21">
        <v>4267</v>
      </c>
      <c r="H80" s="21">
        <v>2047</v>
      </c>
      <c r="I80" s="21">
        <v>715</v>
      </c>
      <c r="J80" s="21">
        <v>1207</v>
      </c>
      <c r="K80" s="21">
        <v>2</v>
      </c>
      <c r="L80" s="21">
        <v>3971</v>
      </c>
      <c r="M80" s="21">
        <v>8238</v>
      </c>
      <c r="N80" s="21"/>
      <c r="O80" s="24">
        <f>'2 - G'!R80</f>
        <v>8721</v>
      </c>
      <c r="P80" s="30">
        <f>'2 - G'!S80</f>
        <v>0.48950808393532852</v>
      </c>
      <c r="Q80" s="35">
        <f t="shared" si="16"/>
        <v>0.94461644306845549</v>
      </c>
      <c r="R80" s="30">
        <f>'4 - SoS'!R80/'3 - LG'!O80</f>
        <v>0.99082674005274629</v>
      </c>
      <c r="S80" s="30">
        <f>'5 - AG'!M80/'3 - LG'!O80</f>
        <v>0.97557619539043683</v>
      </c>
      <c r="T80" s="30">
        <f>'6 - Agr'!M80/'3 - LG'!O80</f>
        <v>0.96892558192867795</v>
      </c>
      <c r="U80" s="30">
        <f>'7 - Ins'!R80/'3 - LG'!O80</f>
        <v>0.97637885563582161</v>
      </c>
      <c r="V80" s="30">
        <f>'8 - Edu'!M80/'3 - LG'!O80</f>
        <v>0.97878683637197572</v>
      </c>
      <c r="W80" s="30">
        <f>'9 - Lab'!M80/'3 - LG'!O80</f>
        <v>0.97534686389175551</v>
      </c>
      <c r="X80" s="21"/>
      <c r="Y80" s="30">
        <f>(C80+H80)/('2 - G'!C80+'2 - G'!H80+'2 - G'!M80)</f>
        <v>0.93541300527240778</v>
      </c>
      <c r="Z80" s="30">
        <f>(D80+I80)/('2 - G'!D80+'2 - G'!I80+'2 - G'!N80)</f>
        <v>0.99690082644628097</v>
      </c>
      <c r="AA80" s="30">
        <f>(E80+J80)/('2 - G'!E80+'2 - G'!J80+'2 - G'!O80)</f>
        <v>0.9418568302594561</v>
      </c>
      <c r="AB80" s="30">
        <f>(F80+K80)/('2 - G'!F80+'2 - G'!K80+'2 - G'!P80)</f>
        <v>1</v>
      </c>
      <c r="AD80" s="34">
        <f t="shared" si="24"/>
        <v>0.93541300527240778</v>
      </c>
      <c r="AE80" s="40">
        <f>SUM('4 - SoS'!C80,'4 - SoS'!H80,'4 - SoS'!M80)/SUM('2 - G'!C80,'2 - G'!H80,'2 - G'!M80)</f>
        <v>0.99055360281195082</v>
      </c>
      <c r="AF80" s="40">
        <f>SUM('5 - AG'!C80,'5 - AG'!H80)/SUM('2 - G'!C80,'2 - G'!H80,'2 - G'!M80)</f>
        <v>0.9725395430579965</v>
      </c>
      <c r="AG80" s="40">
        <f>SUM('6 - Agr'!C80,'6 - Agr'!H80)/SUM('2 - G'!C80,'2 - G'!H80,'2 - G'!M80)</f>
        <v>0.96397188049209137</v>
      </c>
      <c r="AH80" s="40">
        <f>SUM('7 - Ins'!C80,'7 - Ins'!H80,'7 - Ins'!M80)/SUM('2 - G'!C80,'2 - G'!H80,'2 - G'!M80)</f>
        <v>0.9725395430579965</v>
      </c>
      <c r="AI80" s="40">
        <f>SUM('8 - Edu'!C80,'8 - Edu'!H80)/SUM('2 - G'!C80,'2 - G'!H80,'2 - G'!M80)</f>
        <v>0.97539543057996481</v>
      </c>
      <c r="AJ80" s="40">
        <f>SUM('9 - Lab'!C80,'9 - Lab'!H80)/SUM('2 - G'!C80,'2 - G'!H80,'2 - G'!M80)</f>
        <v>0.97275922671353254</v>
      </c>
      <c r="AL80" s="34">
        <f t="shared" si="25"/>
        <v>0.99690082644628097</v>
      </c>
      <c r="AM80" s="40">
        <f>SUM('4 - SoS'!D80,'4 - SoS'!I80,'4 - SoS'!N80)/SUM('2 - G'!D80,'2 - G'!I80,'2 - G'!N80)</f>
        <v>0.9948347107438017</v>
      </c>
      <c r="AN80" s="40">
        <f>SUM('5 - AG'!D80,'5 - AG'!I80)/SUM('2 - G'!D80,'2 - G'!I80,'2 - G'!N80)</f>
        <v>0.99173553719008267</v>
      </c>
      <c r="AO80" s="40">
        <f>SUM('6 - Agr'!D80,'6 - Agr'!I80)/SUM('2 - G'!D80,'2 - G'!I80,'2 - G'!N80)</f>
        <v>0.98966942148760328</v>
      </c>
      <c r="AP80" s="40">
        <f>SUM('7 - Ins'!D80,'7 - Ins'!I80,'7 - Ins'!N80)/SUM('2 - G'!D80,'2 - G'!I80,'2 - G'!N80)</f>
        <v>0.98863636363636365</v>
      </c>
      <c r="AQ80" s="40">
        <f>SUM('8 - Edu'!D80,'8 - Edu'!I80)/SUM('2 - G'!D80,'2 - G'!I80,'2 - G'!N80)</f>
        <v>0.98863636363636365</v>
      </c>
      <c r="AR80" s="40">
        <f>SUM('9 - Lab'!D80,'9 - Lab'!I80)/SUM('2 - G'!D80,'2 - G'!I80,'2 - G'!N80)</f>
        <v>0.98140495867768596</v>
      </c>
      <c r="AT80" s="34">
        <f t="shared" si="17"/>
        <v>0.9418568302594561</v>
      </c>
      <c r="AU80" s="40">
        <f>SUM('4 - SoS'!E80,'4 - SoS'!J80,'4 - SoS'!O80)/SUM('2 - G'!E80,'2 - G'!J80,'2 - G'!O80)</f>
        <v>0.98999687402313219</v>
      </c>
      <c r="AV80" s="40">
        <f>SUM('5 - AG'!E80,'5 - AG'!J80)/SUM('2 - G'!E80,'2 - G'!J80,'2 - G'!O80)</f>
        <v>0.97499218505783058</v>
      </c>
      <c r="AW80" s="40">
        <f>SUM('6 - Agr'!E80,'6 - Agr'!J80)/SUM('2 - G'!E80,'2 - G'!J80,'2 - G'!O80)</f>
        <v>0.96967802438261952</v>
      </c>
      <c r="AX80" s="40">
        <f>SUM('7 - Ins'!E80,'7 - Ins'!J80,'7 - Ins'!O80)/SUM('2 - G'!E80,'2 - G'!J80,'2 - G'!O80)</f>
        <v>0.97811816192560175</v>
      </c>
      <c r="AY80" s="40">
        <f>SUM('8 - Edu'!E80,'8 - Edu'!J80)/SUM('2 - G'!E80,'2 - G'!J80,'2 - G'!O80)</f>
        <v>0.9806189434198187</v>
      </c>
      <c r="AZ80" s="40">
        <f>SUM('9 - Lab'!E80,'9 - Lab'!J80)/SUM('2 - G'!E80,'2 - G'!J80,'2 - G'!O80)</f>
        <v>0.97718036886527038</v>
      </c>
      <c r="BB80" s="40">
        <f t="shared" si="26"/>
        <v>0.48950808393532852</v>
      </c>
      <c r="BC80" s="40">
        <f>G80/'2 - G'!G80</f>
        <v>0.96757369614512467</v>
      </c>
      <c r="BD80" s="40">
        <f>L80/'2 - G'!L80</f>
        <v>0.93019442492386972</v>
      </c>
      <c r="BF80" s="30">
        <f t="shared" si="18"/>
        <v>0.4807421324565524</v>
      </c>
      <c r="BG80" s="30">
        <f t="shared" si="19"/>
        <v>0.7409326424870466</v>
      </c>
      <c r="BH80" s="30">
        <f t="shared" si="20"/>
        <v>0.40059741121805509</v>
      </c>
      <c r="BI80" s="30">
        <f t="shared" si="21"/>
        <v>1</v>
      </c>
      <c r="BJ80" s="30">
        <f t="shared" si="22"/>
        <v>0.48203447438698716</v>
      </c>
      <c r="BL80" s="31">
        <f>SUM('2 - G'!C80,'2 - G'!E80,'2 - G'!H80,'2 - G'!J80,'2 - G'!M80,'2 - G'!O80)</f>
        <v>7751</v>
      </c>
      <c r="BM80" s="41">
        <f t="shared" si="23"/>
        <v>0.99690082644628097</v>
      </c>
      <c r="BN80" s="42">
        <f t="shared" si="27"/>
        <v>7726.9783057851237</v>
      </c>
      <c r="BO80" s="42">
        <f t="shared" si="28"/>
        <v>455.97830578512367</v>
      </c>
      <c r="BQ80" s="40">
        <v>0.4552811786677734</v>
      </c>
      <c r="BR80" s="40">
        <f>SUM(C80,E80,F80,H80,J80,K80)/SUM('2 - G'!C80,'2 - G'!E80,'2 - G'!F80,'2 - G'!H80,'2 - G'!J80,'2 - G'!K80,'2 - G'!M80,'2 - G'!P79)</f>
        <v>0.93930001291489085</v>
      </c>
      <c r="BS80" s="40">
        <f>SUM('4 - SoS'!C80,'4 - SoS'!E80,'4 - SoS'!F80,'4 - SoS'!H80,'4 - SoS'!J80,'4 - SoS'!K80,'4 - SoS'!M80,'4 - SoS'!O80,'4 - SoS'!P80)/SUM('2 - G'!C80,'2 - G'!E80,'2 - G'!F80,'2 - G'!H80,'2 - G'!J80,'2 - G'!K80,'2 - G'!M80,'2 - G'!P79)</f>
        <v>0.99160532093503806</v>
      </c>
      <c r="BT80" s="40">
        <f>SUM('5 - AG'!C80,'5 - AG'!E80,'5 - AG'!F80,'5 - AG'!H80,'5 - AG'!J80,'5 - AG'!K80)/SUM('2 - G'!C80,'2 - G'!E80,'2 - G'!F80,'2 - G'!H80,'2 - G'!J80,'2 - G'!K80,'2 - G'!M80,'2 - G'!P79)</f>
        <v>0.97481596280511429</v>
      </c>
    </row>
    <row r="81" spans="1:72" ht="14.55" customHeight="1" x14ac:dyDescent="0.3">
      <c r="A81" t="s">
        <v>544</v>
      </c>
      <c r="B81" s="21">
        <v>13710</v>
      </c>
      <c r="C81" s="21">
        <v>2993</v>
      </c>
      <c r="D81" s="21">
        <v>176</v>
      </c>
      <c r="E81" s="21">
        <v>1703</v>
      </c>
      <c r="F81" s="21">
        <v>4</v>
      </c>
      <c r="G81" s="21">
        <v>4876</v>
      </c>
      <c r="H81" s="21">
        <v>2005</v>
      </c>
      <c r="I81" s="21">
        <v>305</v>
      </c>
      <c r="J81" s="21">
        <v>961</v>
      </c>
      <c r="K81" s="21">
        <v>7</v>
      </c>
      <c r="L81" s="21">
        <v>3278</v>
      </c>
      <c r="M81" s="21">
        <v>8154</v>
      </c>
      <c r="N81" s="21"/>
      <c r="O81" s="24">
        <f>'2 - G'!R81</f>
        <v>8650</v>
      </c>
      <c r="P81" s="30">
        <f>'2 - G'!S81</f>
        <v>0.40473988439306358</v>
      </c>
      <c r="Q81" s="35">
        <f t="shared" si="16"/>
        <v>0.94265895953757228</v>
      </c>
      <c r="R81" s="30">
        <f>'4 - SoS'!R81/'3 - LG'!O81</f>
        <v>0.98023121387283241</v>
      </c>
      <c r="S81" s="30">
        <f>'5 - AG'!M81/'3 - LG'!O81</f>
        <v>0.97572254335260111</v>
      </c>
      <c r="T81" s="30">
        <f>'6 - Agr'!M81/'3 - LG'!O81</f>
        <v>0.96947976878612718</v>
      </c>
      <c r="U81" s="30">
        <f>'7 - Ins'!R81/'3 - LG'!O81</f>
        <v>0.97641618497109828</v>
      </c>
      <c r="V81" s="30">
        <f>'8 - Edu'!M81/'3 - LG'!O81</f>
        <v>0.97803468208092481</v>
      </c>
      <c r="W81" s="30">
        <f>'9 - Lab'!M81/'3 - LG'!O81</f>
        <v>0.97572254335260111</v>
      </c>
      <c r="X81" s="21"/>
      <c r="Y81" s="30">
        <f>(C81+H81)/('2 - G'!C81+'2 - G'!H81+'2 - G'!M81)</f>
        <v>0.9385915492957746</v>
      </c>
      <c r="Z81" s="30">
        <f>(D81+I81)/('2 - G'!D81+'2 - G'!I81+'2 - G'!N81)</f>
        <v>0.99585921325051763</v>
      </c>
      <c r="AA81" s="30">
        <f>(E81+J81)/('2 - G'!E81+'2 - G'!J81+'2 - G'!O81)</f>
        <v>0.94101024373013065</v>
      </c>
      <c r="AB81" s="30">
        <f>(F81+K81)/('2 - G'!F81+'2 - G'!K81+'2 - G'!P81)</f>
        <v>1</v>
      </c>
      <c r="AD81" s="34">
        <f t="shared" si="24"/>
        <v>0.9385915492957746</v>
      </c>
      <c r="AE81" s="40">
        <f>SUM('4 - SoS'!C81,'4 - SoS'!H81,'4 - SoS'!M81)/SUM('2 - G'!C81,'2 - G'!H81,'2 - G'!M81)</f>
        <v>0.9802816901408451</v>
      </c>
      <c r="AF81" s="40">
        <f>SUM('5 - AG'!C81,'5 - AG'!H81)/SUM('2 - G'!C81,'2 - G'!H81,'2 - G'!M81)</f>
        <v>0.9738967136150235</v>
      </c>
      <c r="AG81" s="40">
        <f>SUM('6 - Agr'!C81,'6 - Agr'!H81)/SUM('2 - G'!C81,'2 - G'!H81,'2 - G'!M81)</f>
        <v>0.96488262910798117</v>
      </c>
      <c r="AH81" s="40">
        <f>SUM('7 - Ins'!C81,'7 - Ins'!H81,'7 - Ins'!M81)/SUM('2 - G'!C81,'2 - G'!H81,'2 - G'!M81)</f>
        <v>0.97258215962441319</v>
      </c>
      <c r="AI81" s="40">
        <f>SUM('8 - Edu'!C81,'8 - Edu'!H81)/SUM('2 - G'!C81,'2 - G'!H81,'2 - G'!M81)</f>
        <v>0.97652582159624413</v>
      </c>
      <c r="AJ81" s="40">
        <f>SUM('9 - Lab'!C81,'9 - Lab'!H81)/SUM('2 - G'!C81,'2 - G'!H81,'2 - G'!M81)</f>
        <v>0.9738967136150235</v>
      </c>
      <c r="AL81" s="34">
        <f t="shared" si="25"/>
        <v>0.99585921325051763</v>
      </c>
      <c r="AM81" s="40">
        <f>SUM('4 - SoS'!D81,'4 - SoS'!I81,'4 - SoS'!N81)/SUM('2 - G'!D81,'2 - G'!I81,'2 - G'!N81)</f>
        <v>0.98964803312629401</v>
      </c>
      <c r="AN81" s="40">
        <f>SUM('5 - AG'!D81,'5 - AG'!I81)/SUM('2 - G'!D81,'2 - G'!I81,'2 - G'!N81)</f>
        <v>0.98757763975155277</v>
      </c>
      <c r="AO81" s="40">
        <f>SUM('6 - Agr'!D81,'6 - Agr'!I81)/SUM('2 - G'!D81,'2 - G'!I81,'2 - G'!N81)</f>
        <v>0.98550724637681164</v>
      </c>
      <c r="AP81" s="40">
        <f>SUM('7 - Ins'!D81,'7 - Ins'!I81,'7 - Ins'!N81)/SUM('2 - G'!D81,'2 - G'!I81,'2 - G'!N81)</f>
        <v>0.99378881987577639</v>
      </c>
      <c r="AQ81" s="40">
        <f>SUM('8 - Edu'!D81,'8 - Edu'!I81)/SUM('2 - G'!D81,'2 - G'!I81,'2 - G'!N81)</f>
        <v>0.98964803312629401</v>
      </c>
      <c r="AR81" s="40">
        <f>SUM('9 - Lab'!D81,'9 - Lab'!I81)/SUM('2 - G'!D81,'2 - G'!I81,'2 - G'!N81)</f>
        <v>0.97308488612836441</v>
      </c>
      <c r="AT81" s="34">
        <f t="shared" si="17"/>
        <v>0.94101024373013065</v>
      </c>
      <c r="AU81" s="40">
        <f>SUM('4 - SoS'!E81,'4 - SoS'!J81,'4 - SoS'!O81)/SUM('2 - G'!E81,'2 - G'!J81,'2 - G'!O81)</f>
        <v>0.97845284351819151</v>
      </c>
      <c r="AV81" s="40">
        <f>SUM('5 - AG'!E81,'5 - AG'!J81)/SUM('2 - G'!E81,'2 - G'!J81,'2 - G'!O81)</f>
        <v>0.9773931472977746</v>
      </c>
      <c r="AW81" s="40">
        <f>SUM('6 - Agr'!E81,'6 - Agr'!J81)/SUM('2 - G'!E81,'2 - G'!J81,'2 - G'!O81)</f>
        <v>0.97527375485694101</v>
      </c>
      <c r="AX81" s="40">
        <f>SUM('7 - Ins'!E81,'7 - Ins'!J81,'7 - Ins'!O81)/SUM('2 - G'!E81,'2 - G'!J81,'2 - G'!O81)</f>
        <v>0.98092546803249736</v>
      </c>
      <c r="AY81" s="40">
        <f>SUM('8 - Edu'!E81,'8 - Edu'!J81)/SUM('2 - G'!E81,'2 - G'!J81,'2 - G'!O81)</f>
        <v>0.97915930766513604</v>
      </c>
      <c r="AZ81" s="40">
        <f>SUM('9 - Lab'!E81,'9 - Lab'!J81)/SUM('2 - G'!E81,'2 - G'!J81,'2 - G'!O81)</f>
        <v>0.97986577181208057</v>
      </c>
      <c r="BB81" s="40">
        <f t="shared" si="26"/>
        <v>0.40473988439306358</v>
      </c>
      <c r="BC81" s="40">
        <f>G81/'2 - G'!G81</f>
        <v>0.95739249950913019</v>
      </c>
      <c r="BD81" s="40">
        <f>L81/'2 - G'!L81</f>
        <v>0.93630391316766637</v>
      </c>
      <c r="BF81" s="30">
        <f t="shared" si="18"/>
        <v>0.40116046418567425</v>
      </c>
      <c r="BG81" s="30">
        <f t="shared" si="19"/>
        <v>0.63409563409563408</v>
      </c>
      <c r="BH81" s="30">
        <f t="shared" si="20"/>
        <v>0.36073573573573575</v>
      </c>
      <c r="BI81" s="30">
        <f t="shared" si="21"/>
        <v>0.63636363636363635</v>
      </c>
      <c r="BJ81" s="30">
        <f t="shared" si="22"/>
        <v>0.4020112828059848</v>
      </c>
      <c r="BL81" s="31">
        <f>SUM('2 - G'!C81,'2 - G'!E81,'2 - G'!H81,'2 - G'!J81,'2 - G'!M81,'2 - G'!O81)</f>
        <v>8156</v>
      </c>
      <c r="BM81" s="41">
        <f t="shared" si="23"/>
        <v>0.99585921325051763</v>
      </c>
      <c r="BN81" s="42">
        <f t="shared" si="27"/>
        <v>8122.2277432712217</v>
      </c>
      <c r="BO81" s="42">
        <f t="shared" si="28"/>
        <v>460.2277432712217</v>
      </c>
      <c r="BQ81" s="40">
        <v>0.36146949486114149</v>
      </c>
      <c r="BR81" s="40">
        <f>SUM(C81,E81,F81,H81,J81,K81)/SUM('2 - G'!C81,'2 - G'!E81,'2 - G'!F81,'2 - G'!H81,'2 - G'!J81,'2 - G'!K81,'2 - G'!M81,'2 - G'!P80)</f>
        <v>0.94101054697081188</v>
      </c>
      <c r="BS81" s="40">
        <f>SUM('4 - SoS'!C81,'4 - SoS'!E81,'4 - SoS'!F81,'4 - SoS'!H81,'4 - SoS'!J81,'4 - SoS'!K81,'4 - SoS'!M81,'4 - SoS'!O81,'4 - SoS'!P81)/SUM('2 - G'!C81,'2 - G'!E81,'2 - G'!F81,'2 - G'!H81,'2 - G'!J81,'2 - G'!K81,'2 - G'!M81,'2 - G'!P80)</f>
        <v>0.98123620309050774</v>
      </c>
      <c r="BT81" s="40">
        <f>SUM('5 - AG'!C81,'5 - AG'!E81,'5 - AG'!F81,'5 - AG'!H81,'5 - AG'!J81,'5 - AG'!K81)/SUM('2 - G'!C81,'2 - G'!E81,'2 - G'!F81,'2 - G'!H81,'2 - G'!J81,'2 - G'!K81,'2 - G'!M81,'2 - G'!P80)</f>
        <v>0.97657591366200636</v>
      </c>
    </row>
    <row r="82" spans="1:72" ht="14.55" customHeight="1" x14ac:dyDescent="0.3">
      <c r="A82" t="s">
        <v>541</v>
      </c>
      <c r="B82" s="21">
        <v>13587</v>
      </c>
      <c r="C82" s="21">
        <v>1680</v>
      </c>
      <c r="D82" s="21">
        <v>378</v>
      </c>
      <c r="E82" s="21">
        <v>3118</v>
      </c>
      <c r="F82" s="21">
        <v>0</v>
      </c>
      <c r="G82" s="21">
        <v>5176</v>
      </c>
      <c r="H82" s="21">
        <v>1019</v>
      </c>
      <c r="I82" s="21">
        <v>480</v>
      </c>
      <c r="J82" s="21">
        <v>1653</v>
      </c>
      <c r="K82" s="21">
        <v>0</v>
      </c>
      <c r="L82" s="21">
        <v>3152</v>
      </c>
      <c r="M82" s="21">
        <v>8328</v>
      </c>
      <c r="N82" s="21"/>
      <c r="O82" s="24">
        <f>'2 - G'!R82</f>
        <v>8792</v>
      </c>
      <c r="P82" s="30">
        <f>'2 - G'!S82</f>
        <v>0.38978616924476794</v>
      </c>
      <c r="Q82" s="35">
        <f t="shared" si="16"/>
        <v>0.94722474977252047</v>
      </c>
      <c r="R82" s="30">
        <f>'4 - SoS'!R82/'3 - LG'!O82</f>
        <v>0.98521383075523206</v>
      </c>
      <c r="S82" s="30">
        <f>'5 - AG'!M82/'3 - LG'!O82</f>
        <v>0.97907188353048225</v>
      </c>
      <c r="T82" s="30">
        <f>'6 - Agr'!M82/'3 - LG'!O82</f>
        <v>0.97543221110100087</v>
      </c>
      <c r="U82" s="30">
        <f>'7 - Ins'!R82/'3 - LG'!O82</f>
        <v>0.98055050045495906</v>
      </c>
      <c r="V82" s="30">
        <f>'8 - Edu'!M82/'3 - LG'!O82</f>
        <v>0.98316651501364882</v>
      </c>
      <c r="W82" s="30">
        <f>'9 - Lab'!M82/'3 - LG'!O82</f>
        <v>0.98055050045495906</v>
      </c>
      <c r="X82" s="21"/>
      <c r="Y82" s="30">
        <f>(C82+H82)/('2 - G'!C82+'2 - G'!H82+'2 - G'!M82)</f>
        <v>0.93747829107328928</v>
      </c>
      <c r="Z82" s="30">
        <f>(D82+I82)/('2 - G'!D82+'2 - G'!I82+'2 - G'!N82)</f>
        <v>0.98847926267281105</v>
      </c>
      <c r="AA82" s="30">
        <f>(E82+J82)/('2 - G'!E82+'2 - G'!J82+'2 - G'!O82)</f>
        <v>0.94568880079286421</v>
      </c>
      <c r="AB82" s="30" t="e">
        <f>(F82+K82)/('2 - G'!F82+'2 - G'!K82+'2 - G'!P82)</f>
        <v>#DIV/0!</v>
      </c>
      <c r="AD82" s="34">
        <f t="shared" si="24"/>
        <v>0.93747829107328928</v>
      </c>
      <c r="AE82" s="40">
        <f>SUM('4 - SoS'!C82,'4 - SoS'!H82,'4 - SoS'!M82)/SUM('2 - G'!C82,'2 - G'!H82,'2 - G'!M82)</f>
        <v>0.98436957276832238</v>
      </c>
      <c r="AF82" s="40">
        <f>SUM('5 - AG'!C82,'5 - AG'!H82)/SUM('2 - G'!C82,'2 - G'!H82,'2 - G'!M82)</f>
        <v>0.9746439736019451</v>
      </c>
      <c r="AG82" s="40">
        <f>SUM('6 - Agr'!C82,'6 - Agr'!H82)/SUM('2 - G'!C82,'2 - G'!H82,'2 - G'!M82)</f>
        <v>0.9708232025008684</v>
      </c>
      <c r="AH82" s="40">
        <f>SUM('7 - Ins'!C82,'7 - Ins'!H82,'7 - Ins'!M82)/SUM('2 - G'!C82,'2 - G'!H82,'2 - G'!M82)</f>
        <v>0.97672803056616886</v>
      </c>
      <c r="AI82" s="40">
        <f>SUM('8 - Edu'!C82,'8 - Edu'!H82)/SUM('2 - G'!C82,'2 - G'!H82,'2 - G'!M82)</f>
        <v>0.98089614449461615</v>
      </c>
      <c r="AJ82" s="40">
        <f>SUM('9 - Lab'!C82,'9 - Lab'!H82)/SUM('2 - G'!C82,'2 - G'!H82,'2 - G'!M82)</f>
        <v>0.97950677318513368</v>
      </c>
      <c r="AL82" s="34">
        <f t="shared" si="25"/>
        <v>0.98847926267281105</v>
      </c>
      <c r="AM82" s="40">
        <f>SUM('4 - SoS'!D82,'4 - SoS'!I82,'4 - SoS'!N82)/SUM('2 - G'!D82,'2 - G'!I82,'2 - G'!N82)</f>
        <v>0.98847926267281105</v>
      </c>
      <c r="AN82" s="40">
        <f>SUM('5 - AG'!D82,'5 - AG'!I82)/SUM('2 - G'!D82,'2 - G'!I82,'2 - G'!N82)</f>
        <v>0.9838709677419355</v>
      </c>
      <c r="AO82" s="40">
        <f>SUM('6 - Agr'!D82,'6 - Agr'!I82)/SUM('2 - G'!D82,'2 - G'!I82,'2 - G'!N82)</f>
        <v>0.98847926267281105</v>
      </c>
      <c r="AP82" s="40">
        <f>SUM('7 - Ins'!D82,'7 - Ins'!I82,'7 - Ins'!N82)/SUM('2 - G'!D82,'2 - G'!I82,'2 - G'!N82)</f>
        <v>0.99078341013824889</v>
      </c>
      <c r="AQ82" s="40">
        <f>SUM('8 - Edu'!D82,'8 - Edu'!I82)/SUM('2 - G'!D82,'2 - G'!I82,'2 - G'!N82)</f>
        <v>0.98271889400921664</v>
      </c>
      <c r="AR82" s="40">
        <f>SUM('9 - Lab'!D82,'9 - Lab'!I82)/SUM('2 - G'!D82,'2 - G'!I82,'2 - G'!N82)</f>
        <v>0.97580645161290325</v>
      </c>
      <c r="AT82" s="34">
        <f t="shared" si="17"/>
        <v>0.94568880079286421</v>
      </c>
      <c r="AU82" s="40">
        <f>SUM('4 - SoS'!E82,'4 - SoS'!J82,'4 - SoS'!O82)/SUM('2 - G'!E82,'2 - G'!J82,'2 - G'!O82)</f>
        <v>0.98513379583746286</v>
      </c>
      <c r="AV82" s="40">
        <f>SUM('5 - AG'!E82,'5 - AG'!J82)/SUM('2 - G'!E82,'2 - G'!J82,'2 - G'!O82)</f>
        <v>0.98077304261645193</v>
      </c>
      <c r="AW82" s="40">
        <f>SUM('6 - Agr'!E82,'6 - Agr'!J82)/SUM('2 - G'!E82,'2 - G'!J82,'2 - G'!O82)</f>
        <v>0.97581764122893955</v>
      </c>
      <c r="AX82" s="40">
        <f>SUM('7 - Ins'!E82,'7 - Ins'!J82,'7 - Ins'!O82)/SUM('2 - G'!E82,'2 - G'!J82,'2 - G'!O82)</f>
        <v>0.98097125867195245</v>
      </c>
      <c r="AY82" s="40">
        <f>SUM('8 - Edu'!E82,'8 - Edu'!J82)/SUM('2 - G'!E82,'2 - G'!J82,'2 - G'!O82)</f>
        <v>0.9845391476709614</v>
      </c>
      <c r="AZ82" s="40">
        <f>SUM('9 - Lab'!E82,'9 - Lab'!J82)/SUM('2 - G'!E82,'2 - G'!J82,'2 - G'!O82)</f>
        <v>0.98196233894945495</v>
      </c>
      <c r="BB82" s="40">
        <f t="shared" si="26"/>
        <v>0.38978616924476794</v>
      </c>
      <c r="BC82" s="40">
        <f>G82/'2 - G'!G82</f>
        <v>0.9723839939883524</v>
      </c>
      <c r="BD82" s="40">
        <f>L82/'2 - G'!L82</f>
        <v>0.91975488765684277</v>
      </c>
      <c r="BF82" s="30">
        <f t="shared" si="18"/>
        <v>0.37754723971841425</v>
      </c>
      <c r="BG82" s="30">
        <f t="shared" si="19"/>
        <v>0.55944055944055948</v>
      </c>
      <c r="BH82" s="30">
        <f t="shared" si="20"/>
        <v>0.34646824565080697</v>
      </c>
      <c r="BI82" s="30" t="e">
        <f t="shared" si="21"/>
        <v>#DIV/0!</v>
      </c>
      <c r="BJ82" s="30">
        <f t="shared" si="22"/>
        <v>0.37848222862632086</v>
      </c>
      <c r="BL82" s="31">
        <f>SUM('2 - G'!C82,'2 - G'!E82,'2 - G'!H82,'2 - G'!J82,'2 - G'!M82,'2 - G'!O82)</f>
        <v>7924</v>
      </c>
      <c r="BM82" s="41">
        <f t="shared" si="23"/>
        <v>0.98847926267281105</v>
      </c>
      <c r="BN82" s="42">
        <f t="shared" si="27"/>
        <v>7832.7096774193551</v>
      </c>
      <c r="BO82" s="42">
        <f t="shared" si="28"/>
        <v>362.7096774193551</v>
      </c>
      <c r="BQ82" s="40">
        <v>0.36583388606382194</v>
      </c>
      <c r="BR82" s="40">
        <f>SUM(C82,E82,F82,H82,J82,K82)/SUM('2 - G'!C82,'2 - G'!E82,'2 - G'!F82,'2 - G'!H82,'2 - G'!J82,'2 - G'!K82,'2 - G'!M82,'2 - G'!P81)</f>
        <v>0.944254835039818</v>
      </c>
      <c r="BS82" s="40">
        <f>SUM('4 - SoS'!C82,'4 - SoS'!E82,'4 - SoS'!F82,'4 - SoS'!H82,'4 - SoS'!J82,'4 - SoS'!K82,'4 - SoS'!M82,'4 - SoS'!O82,'4 - SoS'!P82)/SUM('2 - G'!C82,'2 - G'!E82,'2 - G'!F82,'2 - G'!H82,'2 - G'!J82,'2 - G'!K82,'2 - G'!M82,'2 - G'!P81)</f>
        <v>0.98647452913664513</v>
      </c>
      <c r="BT82" s="40">
        <f>SUM('5 - AG'!C82,'5 - AG'!E82,'5 - AG'!F82,'5 - AG'!H82,'5 - AG'!J82,'5 - AG'!K82)/SUM('2 - G'!C82,'2 - G'!E82,'2 - G'!F82,'2 - G'!H82,'2 - G'!J82,'2 - G'!K82,'2 - G'!M82,'2 - G'!P81)</f>
        <v>0.98015421564909622</v>
      </c>
    </row>
    <row r="83" spans="1:72" ht="14.55" customHeight="1" x14ac:dyDescent="0.3">
      <c r="A83" t="s">
        <v>565</v>
      </c>
      <c r="B83" s="21">
        <v>13578</v>
      </c>
      <c r="C83" s="21">
        <v>2700</v>
      </c>
      <c r="D83" s="21">
        <v>339</v>
      </c>
      <c r="E83" s="21">
        <v>3527</v>
      </c>
      <c r="F83" s="21">
        <v>7</v>
      </c>
      <c r="G83" s="21">
        <v>6573</v>
      </c>
      <c r="H83" s="21">
        <v>1009</v>
      </c>
      <c r="I83" s="21">
        <v>256</v>
      </c>
      <c r="J83" s="21">
        <v>1191</v>
      </c>
      <c r="K83" s="21">
        <v>7</v>
      </c>
      <c r="L83" s="21">
        <v>2463</v>
      </c>
      <c r="M83" s="21">
        <v>9036</v>
      </c>
      <c r="N83" s="21"/>
      <c r="O83" s="24">
        <f>'2 - G'!R83</f>
        <v>9335</v>
      </c>
      <c r="P83" s="30">
        <f>'2 - G'!S83</f>
        <v>0.27627209426888055</v>
      </c>
      <c r="Q83" s="35">
        <f t="shared" si="16"/>
        <v>0.96797000535618638</v>
      </c>
      <c r="R83" s="30">
        <f>'4 - SoS'!R83/'3 - LG'!O83</f>
        <v>0.98671665773968931</v>
      </c>
      <c r="S83" s="30">
        <f>'5 - AG'!M83/'3 - LG'!O83</f>
        <v>0.98050348152115696</v>
      </c>
      <c r="T83" s="30">
        <f>'6 - Agr'!M83/'3 - LG'!O83</f>
        <v>0.97718264595607929</v>
      </c>
      <c r="U83" s="30">
        <f>'7 - Ins'!R83/'3 - LG'!O83</f>
        <v>0.98178896625602574</v>
      </c>
      <c r="V83" s="30">
        <f>'8 - Edu'!M83/'3 - LG'!O83</f>
        <v>0.98050348152115696</v>
      </c>
      <c r="W83" s="30">
        <f>'9 - Lab'!M83/'3 - LG'!O83</f>
        <v>0.97771826459560796</v>
      </c>
      <c r="X83" s="21"/>
      <c r="Y83" s="30">
        <f>(C83+H83)/('2 - G'!C83+'2 - G'!H83+'2 - G'!M83)</f>
        <v>0.95963777490297542</v>
      </c>
      <c r="Z83" s="30">
        <f>(D83+I83)/('2 - G'!D83+'2 - G'!I83+'2 - G'!N83)</f>
        <v>0.99498327759197325</v>
      </c>
      <c r="AA83" s="30">
        <f>(E83+J83)/('2 - G'!E83+'2 - G'!J83+'2 - G'!O83)</f>
        <v>0.97118155619596547</v>
      </c>
      <c r="AB83" s="30">
        <f>(F83+K83)/('2 - G'!F83+'2 - G'!K83+'2 - G'!P83)</f>
        <v>1</v>
      </c>
      <c r="AD83" s="34">
        <f t="shared" si="24"/>
        <v>0.95963777490297542</v>
      </c>
      <c r="AE83" s="40">
        <f>SUM('4 - SoS'!C83,'4 - SoS'!H83,'4 - SoS'!M83)/SUM('2 - G'!C83,'2 - G'!H83,'2 - G'!M83)</f>
        <v>0.98421733505821474</v>
      </c>
      <c r="AF83" s="40">
        <f>SUM('5 - AG'!C83,'5 - AG'!H83)/SUM('2 - G'!C83,'2 - G'!H83,'2 - G'!M83)</f>
        <v>0.97516170763260024</v>
      </c>
      <c r="AG83" s="40">
        <f>SUM('6 - Agr'!C83,'6 - Agr'!H83)/SUM('2 - G'!C83,'2 - G'!H83,'2 - G'!M83)</f>
        <v>0.97153945666235442</v>
      </c>
      <c r="AH83" s="40">
        <f>SUM('7 - Ins'!C83,'7 - Ins'!H83,'7 - Ins'!M83)/SUM('2 - G'!C83,'2 - G'!H83,'2 - G'!M83)</f>
        <v>0.97774902975420441</v>
      </c>
      <c r="AI83" s="40">
        <f>SUM('8 - Edu'!C83,'8 - Edu'!H83)/SUM('2 - G'!C83,'2 - G'!H83,'2 - G'!M83)</f>
        <v>0.97438551099611903</v>
      </c>
      <c r="AJ83" s="40">
        <f>SUM('9 - Lab'!C83,'9 - Lab'!H83)/SUM('2 - G'!C83,'2 - G'!H83,'2 - G'!M83)</f>
        <v>0.97128072445019409</v>
      </c>
      <c r="AL83" s="34">
        <f t="shared" si="25"/>
        <v>0.99498327759197325</v>
      </c>
      <c r="AM83" s="40">
        <f>SUM('4 - SoS'!D83,'4 - SoS'!I83,'4 - SoS'!N83)/SUM('2 - G'!D83,'2 - G'!I83,'2 - G'!N83)</f>
        <v>0.99498327759197325</v>
      </c>
      <c r="AN83" s="40">
        <f>SUM('5 - AG'!D83,'5 - AG'!I83)/SUM('2 - G'!D83,'2 - G'!I83,'2 - G'!N83)</f>
        <v>0.99331103678929766</v>
      </c>
      <c r="AO83" s="40">
        <f>SUM('6 - Agr'!D83,'6 - Agr'!I83)/SUM('2 - G'!D83,'2 - G'!I83,'2 - G'!N83)</f>
        <v>0.99665551839464883</v>
      </c>
      <c r="AP83" s="40">
        <f>SUM('7 - Ins'!D83,'7 - Ins'!I83,'7 - Ins'!N83)/SUM('2 - G'!D83,'2 - G'!I83,'2 - G'!N83)</f>
        <v>0.99331103678929766</v>
      </c>
      <c r="AQ83" s="40">
        <f>SUM('8 - Edu'!D83,'8 - Edu'!I83)/SUM('2 - G'!D83,'2 - G'!I83,'2 - G'!N83)</f>
        <v>0.98996655518394649</v>
      </c>
      <c r="AR83" s="40">
        <f>SUM('9 - Lab'!D83,'9 - Lab'!I83)/SUM('2 - G'!D83,'2 - G'!I83,'2 - G'!N83)</f>
        <v>0.98829431438127091</v>
      </c>
      <c r="AT83" s="34">
        <f t="shared" si="17"/>
        <v>0.97118155619596547</v>
      </c>
      <c r="AU83" s="40">
        <f>SUM('4 - SoS'!E83,'4 - SoS'!J83,'4 - SoS'!O83)/SUM('2 - G'!E83,'2 - G'!J83,'2 - G'!O83)</f>
        <v>0.98764923836969942</v>
      </c>
      <c r="AV83" s="40">
        <f>SUM('5 - AG'!E83,'5 - AG'!J83)/SUM('2 - G'!E83,'2 - G'!J83,'2 - G'!O83)</f>
        <v>0.98312062577192261</v>
      </c>
      <c r="AW83" s="40">
        <f>SUM('6 - Agr'!E83,'6 - Agr'!J83)/SUM('2 - G'!E83,'2 - G'!J83,'2 - G'!O83)</f>
        <v>0.97920955125566078</v>
      </c>
      <c r="AX83" s="40">
        <f>SUM('7 - Ins'!E83,'7 - Ins'!J83,'7 - Ins'!O83)/SUM('2 - G'!E83,'2 - G'!J83,'2 - G'!O83)</f>
        <v>0.98353231782626593</v>
      </c>
      <c r="AY83" s="40">
        <f>SUM('8 - Edu'!E83,'8 - Edu'!J83)/SUM('2 - G'!E83,'2 - G'!J83,'2 - G'!O83)</f>
        <v>0.98414985590778103</v>
      </c>
      <c r="AZ83" s="40">
        <f>SUM('9 - Lab'!E83,'9 - Lab'!J83)/SUM('2 - G'!E83,'2 - G'!J83,'2 - G'!O83)</f>
        <v>0.98167970358172085</v>
      </c>
      <c r="BB83" s="40">
        <f t="shared" si="26"/>
        <v>0.27627209426888055</v>
      </c>
      <c r="BC83" s="40">
        <f>G83/'2 - G'!G83</f>
        <v>0.98045942720763724</v>
      </c>
      <c r="BD83" s="40">
        <f>L83/'2 - G'!L83</f>
        <v>0.95502132609538581</v>
      </c>
      <c r="BF83" s="30">
        <f t="shared" si="18"/>
        <v>0.27204098139660288</v>
      </c>
      <c r="BG83" s="30">
        <f t="shared" si="19"/>
        <v>0.43025210084033616</v>
      </c>
      <c r="BH83" s="30">
        <f t="shared" si="20"/>
        <v>0.25243747350572276</v>
      </c>
      <c r="BI83" s="30">
        <f t="shared" si="21"/>
        <v>0.5</v>
      </c>
      <c r="BJ83" s="30">
        <f t="shared" si="22"/>
        <v>0.27257636122177953</v>
      </c>
      <c r="BL83" s="31">
        <f>SUM('2 - G'!C83,'2 - G'!E83,'2 - G'!H83,'2 - G'!J83,'2 - G'!M83,'2 - G'!O83)</f>
        <v>8723</v>
      </c>
      <c r="BM83" s="41">
        <f t="shared" si="23"/>
        <v>0.99498327759197325</v>
      </c>
      <c r="BN83" s="42">
        <f t="shared" si="27"/>
        <v>8679.2391304347821</v>
      </c>
      <c r="BO83" s="42">
        <f t="shared" si="28"/>
        <v>252.23913043478206</v>
      </c>
      <c r="BQ83" s="40">
        <v>0.21748416556193842</v>
      </c>
      <c r="BR83" s="40">
        <f>SUM(C83,E83,F83,H83,J83,K83)/SUM('2 - G'!C83,'2 - G'!E83,'2 - G'!F83,'2 - G'!H83,'2 - G'!J83,'2 - G'!K83,'2 - G'!M83,'2 - G'!P82)</f>
        <v>0.9683377308707124</v>
      </c>
      <c r="BS83" s="40">
        <f>SUM('4 - SoS'!C83,'4 - SoS'!E83,'4 - SoS'!F83,'4 - SoS'!H83,'4 - SoS'!J83,'4 - SoS'!K83,'4 - SoS'!M83,'4 - SoS'!O83,'4 - SoS'!P83)/SUM('2 - G'!C83,'2 - G'!E83,'2 - G'!F83,'2 - G'!H83,'2 - G'!J83,'2 - G'!K83,'2 - G'!M83,'2 - G'!P82)</f>
        <v>0.98841344499254336</v>
      </c>
      <c r="BT83" s="40">
        <f>SUM('5 - AG'!C83,'5 - AG'!E83,'5 - AG'!F83,'5 - AG'!H83,'5 - AG'!J83,'5 - AG'!K83)/SUM('2 - G'!C83,'2 - G'!E83,'2 - G'!F83,'2 - G'!H83,'2 - G'!J83,'2 - G'!K83,'2 - G'!M83,'2 - G'!P82)</f>
        <v>0.981874498107147</v>
      </c>
    </row>
    <row r="84" spans="1:72" ht="14.55" customHeight="1" x14ac:dyDescent="0.3">
      <c r="A84" t="s">
        <v>502</v>
      </c>
      <c r="B84" s="21">
        <v>13546</v>
      </c>
      <c r="C84" s="21">
        <v>2756</v>
      </c>
      <c r="D84" s="21">
        <v>168</v>
      </c>
      <c r="E84" s="21">
        <v>2555</v>
      </c>
      <c r="F84" s="21">
        <v>7</v>
      </c>
      <c r="G84" s="21">
        <v>5486</v>
      </c>
      <c r="H84" s="21">
        <v>1123</v>
      </c>
      <c r="I84" s="21">
        <v>230</v>
      </c>
      <c r="J84" s="21">
        <v>1142</v>
      </c>
      <c r="K84" s="21">
        <v>7</v>
      </c>
      <c r="L84" s="21">
        <v>2502</v>
      </c>
      <c r="M84" s="21">
        <v>7988</v>
      </c>
      <c r="N84" s="21"/>
      <c r="O84" s="24">
        <f>'2 - G'!R84</f>
        <v>8370</v>
      </c>
      <c r="P84" s="30">
        <f>'2 - G'!S84</f>
        <v>0.32305854241338111</v>
      </c>
      <c r="Q84" s="35">
        <f t="shared" si="16"/>
        <v>0.95436081242532855</v>
      </c>
      <c r="R84" s="30">
        <f>'4 - SoS'!R84/'3 - LG'!O84</f>
        <v>0.98255675029868583</v>
      </c>
      <c r="S84" s="30">
        <f>'5 - AG'!M84/'3 - LG'!O84</f>
        <v>0.97992831541218639</v>
      </c>
      <c r="T84" s="30">
        <f>'6 - Agr'!M84/'3 - LG'!O84</f>
        <v>0.97646356033452808</v>
      </c>
      <c r="U84" s="30">
        <f>'7 - Ins'!R84/'3 - LG'!O84</f>
        <v>0.97992831541218639</v>
      </c>
      <c r="V84" s="30">
        <f>'8 - Edu'!M84/'3 - LG'!O84</f>
        <v>0.98399044205495823</v>
      </c>
      <c r="W84" s="30">
        <f>'9 - Lab'!M84/'3 - LG'!O84</f>
        <v>0.98040621266427719</v>
      </c>
      <c r="X84" s="21"/>
      <c r="Y84" s="30">
        <f>(C84+H84)/('2 - G'!C84+'2 - G'!H84+'2 - G'!M84)</f>
        <v>0.94632837277384729</v>
      </c>
      <c r="Z84" s="30">
        <f>(D84+I84)/('2 - G'!D84+'2 - G'!I84+'2 - G'!N84)</f>
        <v>0.995</v>
      </c>
      <c r="AA84" s="30">
        <f>(E84+J84)/('2 - G'!E84+'2 - G'!J84+'2 - G'!O84)</f>
        <v>0.95851698211044856</v>
      </c>
      <c r="AB84" s="30">
        <f>(F84+K84)/('2 - G'!F84+'2 - G'!K84+'2 - G'!P84)</f>
        <v>1</v>
      </c>
      <c r="AD84" s="34">
        <f t="shared" si="24"/>
        <v>0.94632837277384729</v>
      </c>
      <c r="AE84" s="40">
        <f>SUM('4 - SoS'!C84,'4 - SoS'!H84,'4 - SoS'!M84)/SUM('2 - G'!C84,'2 - G'!H84,'2 - G'!M84)</f>
        <v>0.98072700658697243</v>
      </c>
      <c r="AF84" s="40">
        <f>SUM('5 - AG'!C84,'5 - AG'!H84)/SUM('2 - G'!C84,'2 - G'!H84,'2 - G'!M84)</f>
        <v>0.9773115393998536</v>
      </c>
      <c r="AG84" s="40">
        <f>SUM('6 - Agr'!C84,'6 - Agr'!H84)/SUM('2 - G'!C84,'2 - G'!H84,'2 - G'!M84)</f>
        <v>0.97389607221273478</v>
      </c>
      <c r="AH84" s="40">
        <f>SUM('7 - Ins'!C84,'7 - Ins'!H84,'7 - Ins'!M84)/SUM('2 - G'!C84,'2 - G'!H84,'2 - G'!M84)</f>
        <v>0.97657965357404242</v>
      </c>
      <c r="AI84" s="40">
        <f>SUM('8 - Edu'!C84,'8 - Edu'!H84)/SUM('2 - G'!C84,'2 - G'!H84,'2 - G'!M84)</f>
        <v>0.9819468162966577</v>
      </c>
      <c r="AJ84" s="40">
        <f>SUM('9 - Lab'!C84,'9 - Lab'!H84)/SUM('2 - G'!C84,'2 - G'!H84,'2 - G'!M84)</f>
        <v>0.97560380580629424</v>
      </c>
      <c r="AL84" s="34">
        <f t="shared" si="25"/>
        <v>0.995</v>
      </c>
      <c r="AM84" s="40">
        <f>SUM('4 - SoS'!D84,'4 - SoS'!I84,'4 - SoS'!N84)/SUM('2 - G'!D84,'2 - G'!I84,'2 - G'!N84)</f>
        <v>0.98750000000000004</v>
      </c>
      <c r="AN84" s="40">
        <f>SUM('5 - AG'!D84,'5 - AG'!I84)/SUM('2 - G'!D84,'2 - G'!I84,'2 - G'!N84)</f>
        <v>0.98</v>
      </c>
      <c r="AO84" s="40">
        <f>SUM('6 - Agr'!D84,'6 - Agr'!I84)/SUM('2 - G'!D84,'2 - G'!I84,'2 - G'!N84)</f>
        <v>0.98750000000000004</v>
      </c>
      <c r="AP84" s="40">
        <f>SUM('7 - Ins'!D84,'7 - Ins'!I84,'7 - Ins'!N84)/SUM('2 - G'!D84,'2 - G'!I84,'2 - G'!N84)</f>
        <v>0.98499999999999999</v>
      </c>
      <c r="AQ84" s="40">
        <f>SUM('8 - Edu'!D84,'8 - Edu'!I84)/SUM('2 - G'!D84,'2 - G'!I84,'2 - G'!N84)</f>
        <v>0.98</v>
      </c>
      <c r="AR84" s="40">
        <f>SUM('9 - Lab'!D84,'9 - Lab'!I84)/SUM('2 - G'!D84,'2 - G'!I84,'2 - G'!N84)</f>
        <v>0.97</v>
      </c>
      <c r="AT84" s="34">
        <f t="shared" si="17"/>
        <v>0.95851698211044856</v>
      </c>
      <c r="AU84" s="40">
        <f>SUM('4 - SoS'!E84,'4 - SoS'!J84,'4 - SoS'!O84)/SUM('2 - G'!E84,'2 - G'!J84,'2 - G'!O84)</f>
        <v>0.98392533056779885</v>
      </c>
      <c r="AV84" s="40">
        <f>SUM('5 - AG'!E84,'5 - AG'!J84)/SUM('2 - G'!E84,'2 - G'!J84,'2 - G'!O84)</f>
        <v>0.98262898625875028</v>
      </c>
      <c r="AW84" s="40">
        <f>SUM('6 - Agr'!E84,'6 - Agr'!J84)/SUM('2 - G'!E84,'2 - G'!J84,'2 - G'!O84)</f>
        <v>0.97796214674617576</v>
      </c>
      <c r="AX84" s="40">
        <f>SUM('7 - Ins'!E84,'7 - Ins'!J84,'7 - Ins'!O84)/SUM('2 - G'!E84,'2 - G'!J84,'2 - G'!O84)</f>
        <v>0.98288825512055999</v>
      </c>
      <c r="AY84" s="40">
        <f>SUM('8 - Edu'!E84,'8 - Edu'!J84)/SUM('2 - G'!E84,'2 - G'!J84,'2 - G'!O84)</f>
        <v>0.98651801918589577</v>
      </c>
      <c r="AZ84" s="40">
        <f>SUM('9 - Lab'!E84,'9 - Lab'!J84)/SUM('2 - G'!E84,'2 - G'!J84,'2 - G'!O84)</f>
        <v>0.98651801918589577</v>
      </c>
      <c r="BB84" s="40">
        <f t="shared" si="26"/>
        <v>0.32305854241338111</v>
      </c>
      <c r="BC84" s="40">
        <f>G84/'2 - G'!G84</f>
        <v>0.9739037812888337</v>
      </c>
      <c r="BD84" s="40">
        <f>L84/'2 - G'!L84</f>
        <v>0.92529585798816572</v>
      </c>
      <c r="BF84" s="30">
        <f t="shared" si="18"/>
        <v>0.28950760505284867</v>
      </c>
      <c r="BG84" s="30">
        <f t="shared" si="19"/>
        <v>0.57788944723618085</v>
      </c>
      <c r="BH84" s="30">
        <f t="shared" si="20"/>
        <v>0.30889910738436571</v>
      </c>
      <c r="BI84" s="30">
        <f t="shared" si="21"/>
        <v>0.5</v>
      </c>
      <c r="BJ84" s="30">
        <f t="shared" si="22"/>
        <v>0.31321982974461693</v>
      </c>
      <c r="BL84" s="31">
        <f>SUM('2 - G'!C84,'2 - G'!E84,'2 - G'!H84,'2 - G'!J84,'2 - G'!M84,'2 - G'!O84)</f>
        <v>7956</v>
      </c>
      <c r="BM84" s="41">
        <f t="shared" si="23"/>
        <v>0.995</v>
      </c>
      <c r="BN84" s="42">
        <f t="shared" si="27"/>
        <v>7916.22</v>
      </c>
      <c r="BO84" s="42">
        <f t="shared" si="28"/>
        <v>340.22000000000025</v>
      </c>
      <c r="BQ84" s="40">
        <v>0.27505913660555886</v>
      </c>
      <c r="BR84" s="40">
        <f>SUM(C84,E84,F84,H84,J84,K84)/SUM('2 - G'!C84,'2 - G'!E84,'2 - G'!F84,'2 - G'!H84,'2 - G'!J84,'2 - G'!K84,'2 - G'!M84,'2 - G'!P83)</f>
        <v>0.95291902071563084</v>
      </c>
      <c r="BS84" s="40">
        <f>SUM('4 - SoS'!C84,'4 - SoS'!E84,'4 - SoS'!F84,'4 - SoS'!H84,'4 - SoS'!J84,'4 - SoS'!K84,'4 - SoS'!M84,'4 - SoS'!O84,'4 - SoS'!P84)/SUM('2 - G'!C84,'2 - G'!E84,'2 - G'!F84,'2 - G'!H84,'2 - G'!J84,'2 - G'!K84,'2 - G'!M84,'2 - G'!P83)</f>
        <v>0.98292529817953544</v>
      </c>
      <c r="BT84" s="40">
        <f>SUM('5 - AG'!C84,'5 - AG'!E84,'5 - AG'!F84,'5 - AG'!H84,'5 - AG'!J84,'5 - AG'!K84)/SUM('2 - G'!C84,'2 - G'!E84,'2 - G'!F84,'2 - G'!H84,'2 - G'!J84,'2 - G'!K84,'2 - G'!M84,'2 - G'!P83)</f>
        <v>0.98053986189579412</v>
      </c>
    </row>
    <row r="85" spans="1:72" ht="14.55" customHeight="1" x14ac:dyDescent="0.3">
      <c r="A85" t="s">
        <v>546</v>
      </c>
      <c r="B85" s="21">
        <v>13324</v>
      </c>
      <c r="C85" s="21">
        <v>2019</v>
      </c>
      <c r="D85" s="21">
        <v>161</v>
      </c>
      <c r="E85" s="21">
        <v>1838</v>
      </c>
      <c r="F85" s="21">
        <v>6</v>
      </c>
      <c r="G85" s="21">
        <v>4024</v>
      </c>
      <c r="H85" s="21">
        <v>1262</v>
      </c>
      <c r="I85" s="21">
        <v>396</v>
      </c>
      <c r="J85" s="21">
        <v>1254</v>
      </c>
      <c r="K85" s="21">
        <v>3</v>
      </c>
      <c r="L85" s="21">
        <v>2915</v>
      </c>
      <c r="M85" s="21">
        <v>6939</v>
      </c>
      <c r="N85" s="21"/>
      <c r="O85" s="24">
        <f>'2 - G'!R85</f>
        <v>7455</v>
      </c>
      <c r="P85" s="30">
        <f>'2 - G'!S85</f>
        <v>0.43527833668678739</v>
      </c>
      <c r="Q85" s="35">
        <f t="shared" si="16"/>
        <v>0.93078470824949699</v>
      </c>
      <c r="R85" s="30">
        <f>'4 - SoS'!R85/'3 - LG'!O85</f>
        <v>0.98135479543930249</v>
      </c>
      <c r="S85" s="30">
        <f>'5 - AG'!M85/'3 - LG'!O85</f>
        <v>0.97920858484238771</v>
      </c>
      <c r="T85" s="30">
        <f>'6 - Agr'!M85/'3 - LG'!O85</f>
        <v>0.9730382293762575</v>
      </c>
      <c r="U85" s="30">
        <f>'7 - Ins'!R85/'3 - LG'!O85</f>
        <v>0.97652582159624413</v>
      </c>
      <c r="V85" s="30">
        <f>'8 - Edu'!M85/'3 - LG'!O85</f>
        <v>0.97961099932930917</v>
      </c>
      <c r="W85" s="30">
        <f>'9 - Lab'!M85/'3 - LG'!O85</f>
        <v>0.97907444668008048</v>
      </c>
      <c r="X85" s="21"/>
      <c r="Y85" s="30">
        <f>(C85+H85)/('2 - G'!C85+'2 - G'!H85+'2 - G'!M85)</f>
        <v>0.92709805029669401</v>
      </c>
      <c r="Z85" s="30">
        <f>(D85+I85)/('2 - G'!D85+'2 - G'!I85+'2 - G'!N85)</f>
        <v>0.98758865248226946</v>
      </c>
      <c r="AA85" s="30">
        <f>(E85+J85)/('2 - G'!E85+'2 - G'!J85+'2 - G'!O85)</f>
        <v>0.92491773855818127</v>
      </c>
      <c r="AB85" s="30">
        <f>(F85+K85)/('2 - G'!F85+'2 - G'!K85+'2 - G'!P85)</f>
        <v>1</v>
      </c>
      <c r="AD85" s="34">
        <f t="shared" si="24"/>
        <v>0.92709805029669401</v>
      </c>
      <c r="AE85" s="40">
        <f>SUM('4 - SoS'!C85,'4 - SoS'!H85,'4 - SoS'!M85)/SUM('2 - G'!C85,'2 - G'!H85,'2 - G'!M85)</f>
        <v>0.98078553263633794</v>
      </c>
      <c r="AF85" s="40">
        <f>SUM('5 - AG'!C85,'5 - AG'!H85)/SUM('2 - G'!C85,'2 - G'!H85,'2 - G'!M85)</f>
        <v>0.97711217858152022</v>
      </c>
      <c r="AG85" s="40">
        <f>SUM('6 - Agr'!C85,'6 - Agr'!H85)/SUM('2 - G'!C85,'2 - G'!H85,'2 - G'!M85)</f>
        <v>0.97287369313365357</v>
      </c>
      <c r="AH85" s="40">
        <f>SUM('7 - Ins'!C85,'7 - Ins'!H85,'7 - Ins'!M85)/SUM('2 - G'!C85,'2 - G'!H85,'2 - G'!M85)</f>
        <v>0.97400395591975131</v>
      </c>
      <c r="AI85" s="40">
        <f>SUM('8 - Edu'!C85,'8 - Edu'!H85)/SUM('2 - G'!C85,'2 - G'!H85,'2 - G'!M85)</f>
        <v>0.97909013845719128</v>
      </c>
      <c r="AJ85" s="40">
        <f>SUM('9 - Lab'!C85,'9 - Lab'!H85)/SUM('2 - G'!C85,'2 - G'!H85,'2 - G'!M85)</f>
        <v>0.97682961288499581</v>
      </c>
      <c r="AL85" s="34">
        <f t="shared" si="25"/>
        <v>0.98758865248226946</v>
      </c>
      <c r="AM85" s="40">
        <f>SUM('4 - SoS'!D85,'4 - SoS'!I85,'4 - SoS'!N85)/SUM('2 - G'!D85,'2 - G'!I85,'2 - G'!N85)</f>
        <v>0.98404255319148937</v>
      </c>
      <c r="AN85" s="40">
        <f>SUM('5 - AG'!D85,'5 - AG'!I85)/SUM('2 - G'!D85,'2 - G'!I85,'2 - G'!N85)</f>
        <v>0.98936170212765961</v>
      </c>
      <c r="AO85" s="40">
        <f>SUM('6 - Agr'!D85,'6 - Agr'!I85)/SUM('2 - G'!D85,'2 - G'!I85,'2 - G'!N85)</f>
        <v>0.97517730496453903</v>
      </c>
      <c r="AP85" s="40">
        <f>SUM('7 - Ins'!D85,'7 - Ins'!I85,'7 - Ins'!N85)/SUM('2 - G'!D85,'2 - G'!I85,'2 - G'!N85)</f>
        <v>0.99113475177304966</v>
      </c>
      <c r="AQ85" s="40">
        <f>SUM('8 - Edu'!D85,'8 - Edu'!I85)/SUM('2 - G'!D85,'2 - G'!I85,'2 - G'!N85)</f>
        <v>0.97872340425531912</v>
      </c>
      <c r="AR85" s="40">
        <f>SUM('9 - Lab'!D85,'9 - Lab'!I85)/SUM('2 - G'!D85,'2 - G'!I85,'2 - G'!N85)</f>
        <v>0.97695035460992907</v>
      </c>
      <c r="AT85" s="34">
        <f t="shared" si="17"/>
        <v>0.92491773855818127</v>
      </c>
      <c r="AU85" s="40">
        <f>SUM('4 - SoS'!E85,'4 - SoS'!J85,'4 - SoS'!O85)/SUM('2 - G'!E85,'2 - G'!J85,'2 - G'!O85)</f>
        <v>0.98145378402632366</v>
      </c>
      <c r="AV85" s="40">
        <f>SUM('5 - AG'!E85,'5 - AG'!J85)/SUM('2 - G'!E85,'2 - G'!J85,'2 - G'!O85)</f>
        <v>0.97965898893209691</v>
      </c>
      <c r="AW85" s="40">
        <f>SUM('6 - Agr'!E85,'6 - Agr'!J85)/SUM('2 - G'!E85,'2 - G'!J85,'2 - G'!O85)</f>
        <v>0.97277894107089435</v>
      </c>
      <c r="AX85" s="40">
        <f>SUM('7 - Ins'!E85,'7 - Ins'!J85,'7 - Ins'!O85)/SUM('2 - G'!E85,'2 - G'!J85,'2 - G'!O85)</f>
        <v>0.97666766377505232</v>
      </c>
      <c r="AY85" s="40">
        <f>SUM('8 - Edu'!E85,'8 - Edu'!J85)/SUM('2 - G'!E85,'2 - G'!J85,'2 - G'!O85)</f>
        <v>0.98025725396350583</v>
      </c>
      <c r="AZ85" s="40">
        <f>SUM('9 - Lab'!E85,'9 - Lab'!J85)/SUM('2 - G'!E85,'2 - G'!J85,'2 - G'!O85)</f>
        <v>0.98175291654202812</v>
      </c>
      <c r="BB85" s="40">
        <f t="shared" si="26"/>
        <v>0.43527833668678739</v>
      </c>
      <c r="BC85" s="40">
        <f>G85/'2 - G'!G85</f>
        <v>0.96106997850489606</v>
      </c>
      <c r="BD85" s="40">
        <f>L85/'2 - G'!L85</f>
        <v>0.89830508474576276</v>
      </c>
      <c r="BF85" s="30">
        <f t="shared" si="18"/>
        <v>0.38463882962511431</v>
      </c>
      <c r="BG85" s="30">
        <f t="shared" si="19"/>
        <v>0.71095152603231593</v>
      </c>
      <c r="BH85" s="30">
        <f t="shared" si="20"/>
        <v>0.40556274256144892</v>
      </c>
      <c r="BI85" s="30">
        <f t="shared" si="21"/>
        <v>0.33333333333333331</v>
      </c>
      <c r="BJ85" s="30">
        <f t="shared" si="22"/>
        <v>0.42008935005043957</v>
      </c>
      <c r="BL85" s="31">
        <f>SUM('2 - G'!C85,'2 - G'!E85,'2 - G'!H85,'2 - G'!J85,'2 - G'!M85,'2 - G'!O85)</f>
        <v>6882</v>
      </c>
      <c r="BM85" s="41">
        <f t="shared" si="23"/>
        <v>0.98758865248226946</v>
      </c>
      <c r="BN85" s="42">
        <f t="shared" si="27"/>
        <v>6796.5851063829787</v>
      </c>
      <c r="BO85" s="42">
        <f t="shared" si="28"/>
        <v>423.58510638297867</v>
      </c>
      <c r="BQ85" s="40">
        <v>0.42396608271338293</v>
      </c>
      <c r="BR85" s="40">
        <f>SUM(C85,E85,F85,H85,J85,K85)/SUM('2 - G'!C85,'2 - G'!E85,'2 - G'!F85,'2 - G'!H85,'2 - G'!J85,'2 - G'!K85,'2 - G'!M85,'2 - G'!P84)</f>
        <v>0.92667344271816465</v>
      </c>
      <c r="BS85" s="40">
        <f>SUM('4 - SoS'!C85,'4 - SoS'!E85,'4 - SoS'!F85,'4 - SoS'!H85,'4 - SoS'!J85,'4 - SoS'!K85,'4 - SoS'!M85,'4 - SoS'!O85,'4 - SoS'!P85)/SUM('2 - G'!C85,'2 - G'!E85,'2 - G'!F85,'2 - G'!H85,'2 - G'!J85,'2 - G'!K85,'2 - G'!M85,'2 - G'!P84)</f>
        <v>0.9817046609554233</v>
      </c>
      <c r="BT85" s="40">
        <f>SUM('5 - AG'!C85,'5 - AG'!E85,'5 - AG'!F85,'5 - AG'!H85,'5 - AG'!J85,'5 - AG'!K85)/SUM('2 - G'!C85,'2 - G'!E85,'2 - G'!F85,'2 - G'!H85,'2 - G'!J85,'2 - G'!K85,'2 - G'!M85,'2 - G'!P84)</f>
        <v>0.97894583998838391</v>
      </c>
    </row>
    <row r="86" spans="1:72" ht="14.55" customHeight="1" x14ac:dyDescent="0.3">
      <c r="A86" t="s">
        <v>549</v>
      </c>
      <c r="B86" s="21">
        <v>13100</v>
      </c>
      <c r="C86" s="21">
        <v>2687</v>
      </c>
      <c r="D86" s="21">
        <v>177</v>
      </c>
      <c r="E86" s="21">
        <v>3770</v>
      </c>
      <c r="F86" s="21">
        <v>2</v>
      </c>
      <c r="G86" s="21">
        <v>6636</v>
      </c>
      <c r="H86" s="21">
        <v>905</v>
      </c>
      <c r="I86" s="21">
        <v>226</v>
      </c>
      <c r="J86" s="21">
        <v>1391</v>
      </c>
      <c r="K86" s="21">
        <v>2</v>
      </c>
      <c r="L86" s="21">
        <v>2524</v>
      </c>
      <c r="M86" s="21">
        <v>9160</v>
      </c>
      <c r="N86" s="21"/>
      <c r="O86" s="24">
        <f>'2 - G'!R86</f>
        <v>9558</v>
      </c>
      <c r="P86" s="30">
        <f>'2 - G'!S86</f>
        <v>0.27987026574597196</v>
      </c>
      <c r="Q86" s="35">
        <f t="shared" si="16"/>
        <v>0.95835948943293581</v>
      </c>
      <c r="R86" s="30">
        <f>'4 - SoS'!R86/'3 - LG'!O86</f>
        <v>0.98388784264490481</v>
      </c>
      <c r="S86" s="30">
        <f>'5 - AG'!M86/'3 - LG'!O86</f>
        <v>0.9792843691148776</v>
      </c>
      <c r="T86" s="30">
        <f>'6 - Agr'!M86/'3 - LG'!O86</f>
        <v>0.97771500313873194</v>
      </c>
      <c r="U86" s="30">
        <f>'7 - Ins'!R86/'3 - LG'!O86</f>
        <v>0.98053986189579412</v>
      </c>
      <c r="V86" s="30">
        <f>'8 - Edu'!M86/'3 - LG'!O86</f>
        <v>0.97855199832600959</v>
      </c>
      <c r="W86" s="30">
        <f>'9 - Lab'!M86/'3 - LG'!O86</f>
        <v>0.97478551998326013</v>
      </c>
      <c r="X86" s="21"/>
      <c r="Y86" s="30">
        <f>(C86+H86)/('2 - G'!C86+'2 - G'!H86+'2 - G'!M86)</f>
        <v>0.96094168004280367</v>
      </c>
      <c r="Z86" s="30">
        <f>(D86+I86)/('2 - G'!D86+'2 - G'!I86+'2 - G'!N86)</f>
        <v>0.98292682926829267</v>
      </c>
      <c r="AA86" s="30">
        <f>(E86+J86)/('2 - G'!E86+'2 - G'!J86+'2 - G'!O86)</f>
        <v>0.95467998520162778</v>
      </c>
      <c r="AB86" s="30">
        <f>(F86+K86)/('2 - G'!F86+'2 - G'!K86+'2 - G'!P86)</f>
        <v>1</v>
      </c>
      <c r="AD86" s="34">
        <f t="shared" si="24"/>
        <v>0.96094168004280367</v>
      </c>
      <c r="AE86" s="40">
        <f>SUM('4 - SoS'!C86,'4 - SoS'!H86,'4 - SoS'!M86)/SUM('2 - G'!C86,'2 - G'!H86,'2 - G'!M86)</f>
        <v>0.98368111289459603</v>
      </c>
      <c r="AF86" s="40">
        <f>SUM('5 - AG'!C86,'5 - AG'!H86)/SUM('2 - G'!C86,'2 - G'!H86,'2 - G'!M86)</f>
        <v>0.9759229534510433</v>
      </c>
      <c r="AG86" s="40">
        <f>SUM('6 - Agr'!C86,'6 - Agr'!H86)/SUM('2 - G'!C86,'2 - G'!H86,'2 - G'!M86)</f>
        <v>0.97886570358480474</v>
      </c>
      <c r="AH86" s="40">
        <f>SUM('7 - Ins'!C86,'7 - Ins'!H86,'7 - Ins'!M86)/SUM('2 - G'!C86,'2 - G'!H86,'2 - G'!M86)</f>
        <v>0.978330658105939</v>
      </c>
      <c r="AI86" s="40">
        <f>SUM('8 - Edu'!C86,'8 - Edu'!H86)/SUM('2 - G'!C86,'2 - G'!H86,'2 - G'!M86)</f>
        <v>0.9799357945425361</v>
      </c>
      <c r="AJ86" s="40">
        <f>SUM('9 - Lab'!C86,'9 - Lab'!H86)/SUM('2 - G'!C86,'2 - G'!H86,'2 - G'!M86)</f>
        <v>0.97084002140181913</v>
      </c>
      <c r="AL86" s="34">
        <f t="shared" si="25"/>
        <v>0.98292682926829267</v>
      </c>
      <c r="AM86" s="40">
        <f>SUM('4 - SoS'!D86,'4 - SoS'!I86,'4 - SoS'!N86)/SUM('2 - G'!D86,'2 - G'!I86,'2 - G'!N86)</f>
        <v>0.97560975609756095</v>
      </c>
      <c r="AN86" s="40">
        <f>SUM('5 - AG'!D86,'5 - AG'!I86)/SUM('2 - G'!D86,'2 - G'!I86,'2 - G'!N86)</f>
        <v>0.97804878048780486</v>
      </c>
      <c r="AO86" s="40">
        <f>SUM('6 - Agr'!D86,'6 - Agr'!I86)/SUM('2 - G'!D86,'2 - G'!I86,'2 - G'!N86)</f>
        <v>0.97560975609756095</v>
      </c>
      <c r="AP86" s="40">
        <f>SUM('7 - Ins'!D86,'7 - Ins'!I86,'7 - Ins'!N86)/SUM('2 - G'!D86,'2 - G'!I86,'2 - G'!N86)</f>
        <v>0.97804878048780486</v>
      </c>
      <c r="AQ86" s="40">
        <f>SUM('8 - Edu'!D86,'8 - Edu'!I86)/SUM('2 - G'!D86,'2 - G'!I86,'2 - G'!N86)</f>
        <v>0.97073170731707314</v>
      </c>
      <c r="AR86" s="40">
        <f>SUM('9 - Lab'!D86,'9 - Lab'!I86)/SUM('2 - G'!D86,'2 - G'!I86,'2 - G'!N86)</f>
        <v>0.96097560975609753</v>
      </c>
      <c r="AT86" s="34">
        <f t="shared" si="17"/>
        <v>0.95467998520162778</v>
      </c>
      <c r="AU86" s="40">
        <f>SUM('4 - SoS'!E86,'4 - SoS'!J86,'4 - SoS'!O86)/SUM('2 - G'!E86,'2 - G'!J86,'2 - G'!O86)</f>
        <v>0.98464668886422491</v>
      </c>
      <c r="AV86" s="40">
        <f>SUM('5 - AG'!E86,'5 - AG'!J86)/SUM('2 - G'!E86,'2 - G'!J86,'2 - G'!O86)</f>
        <v>0.98168701442841289</v>
      </c>
      <c r="AW86" s="40">
        <f>SUM('6 - Agr'!E86,'6 - Agr'!J86)/SUM('2 - G'!E86,'2 - G'!J86,'2 - G'!O86)</f>
        <v>0.97706252312245656</v>
      </c>
      <c r="AX86" s="40">
        <f>SUM('7 - Ins'!E86,'7 - Ins'!J86,'7 - Ins'!O86)/SUM('2 - G'!E86,'2 - G'!J86,'2 - G'!O86)</f>
        <v>0.98224195338512765</v>
      </c>
      <c r="AY86" s="40">
        <f>SUM('8 - Edu'!E86,'8 - Edu'!J86)/SUM('2 - G'!E86,'2 - G'!J86,'2 - G'!O86)</f>
        <v>0.9781724010358861</v>
      </c>
      <c r="AZ86" s="40">
        <f>SUM('9 - Lab'!E86,'9 - Lab'!J86)/SUM('2 - G'!E86,'2 - G'!J86,'2 - G'!O86)</f>
        <v>0.97854236034036257</v>
      </c>
      <c r="BB86" s="40">
        <f t="shared" si="26"/>
        <v>0.27987026574597196</v>
      </c>
      <c r="BC86" s="40">
        <f>G86/'2 - G'!G86</f>
        <v>0.97487880123402382</v>
      </c>
      <c r="BD86" s="40">
        <f>L86/'2 - G'!L86</f>
        <v>0.94355140186915887</v>
      </c>
      <c r="BF86" s="30">
        <f t="shared" si="18"/>
        <v>0.25194877505567931</v>
      </c>
      <c r="BG86" s="30">
        <f t="shared" si="19"/>
        <v>0.56079404466501237</v>
      </c>
      <c r="BH86" s="30">
        <f t="shared" si="20"/>
        <v>0.26952141057934509</v>
      </c>
      <c r="BI86" s="30">
        <f t="shared" si="21"/>
        <v>0.5</v>
      </c>
      <c r="BJ86" s="30">
        <f t="shared" si="22"/>
        <v>0.27554585152838429</v>
      </c>
      <c r="BL86" s="31">
        <f>SUM('2 - G'!C86,'2 - G'!E86,'2 - G'!H86,'2 - G'!J86,'2 - G'!M86,'2 - G'!O86)</f>
        <v>9144</v>
      </c>
      <c r="BM86" s="41">
        <f t="shared" si="23"/>
        <v>0.98292682926829267</v>
      </c>
      <c r="BN86" s="42">
        <f t="shared" si="27"/>
        <v>8987.8829268292684</v>
      </c>
      <c r="BO86" s="42">
        <f t="shared" si="28"/>
        <v>234.8829268292684</v>
      </c>
      <c r="BQ86" s="40">
        <v>0.19586448954677246</v>
      </c>
      <c r="BR86" s="40">
        <f>SUM(C86,E86,F86,H86,J86,K86)/SUM('2 - G'!C86,'2 - G'!E86,'2 - G'!F86,'2 - G'!H86,'2 - G'!J86,'2 - G'!K86,'2 - G'!M86,'2 - G'!P85)</f>
        <v>0.96082949308755761</v>
      </c>
      <c r="BS86" s="40">
        <f>SUM('4 - SoS'!C86,'4 - SoS'!E86,'4 - SoS'!F86,'4 - SoS'!H86,'4 - SoS'!J86,'4 - SoS'!K86,'4 - SoS'!M86,'4 - SoS'!O86,'4 - SoS'!P86)/SUM('2 - G'!C86,'2 - G'!E86,'2 - G'!F86,'2 - G'!H86,'2 - G'!J86,'2 - G'!K86,'2 - G'!M86,'2 - G'!P85)</f>
        <v>0.98793065613342113</v>
      </c>
      <c r="BT86" s="40">
        <f>SUM('5 - AG'!C86,'5 - AG'!E86,'5 - AG'!F86,'5 - AG'!H86,'5 - AG'!J86,'5 - AG'!K86)/SUM('2 - G'!C86,'2 - G'!E86,'2 - G'!F86,'2 - G'!H86,'2 - G'!J86,'2 - G'!K86,'2 - G'!M86,'2 - G'!P85)</f>
        <v>0.98299319727891155</v>
      </c>
    </row>
    <row r="87" spans="1:72" ht="14.55" customHeight="1" x14ac:dyDescent="0.3">
      <c r="A87" t="s">
        <v>494</v>
      </c>
      <c r="B87" s="21">
        <v>13069</v>
      </c>
      <c r="C87" s="21">
        <v>3476</v>
      </c>
      <c r="D87" s="21">
        <v>296</v>
      </c>
      <c r="E87" s="21">
        <v>3014</v>
      </c>
      <c r="F87" s="21">
        <v>0</v>
      </c>
      <c r="G87" s="21">
        <v>6786</v>
      </c>
      <c r="H87" s="21">
        <v>550</v>
      </c>
      <c r="I87" s="21">
        <v>91</v>
      </c>
      <c r="J87" s="21">
        <v>365</v>
      </c>
      <c r="K87" s="21">
        <v>0</v>
      </c>
      <c r="L87" s="21">
        <v>1006</v>
      </c>
      <c r="M87" s="21">
        <v>7792</v>
      </c>
      <c r="N87" s="21"/>
      <c r="O87" s="24">
        <f>'2 - G'!R87</f>
        <v>8148</v>
      </c>
      <c r="P87" s="30">
        <f>'2 - G'!S87</f>
        <v>0.12714776632302405</v>
      </c>
      <c r="Q87" s="35">
        <f t="shared" si="16"/>
        <v>0.95630829651448213</v>
      </c>
      <c r="R87" s="30">
        <f>'4 - SoS'!R87/'3 - LG'!O87</f>
        <v>0.98294059891998031</v>
      </c>
      <c r="S87" s="30">
        <f>'5 - AG'!M87/'3 - LG'!O87</f>
        <v>0.98048600883652426</v>
      </c>
      <c r="T87" s="30">
        <f>'6 - Agr'!M87/'3 - LG'!O87</f>
        <v>0.97889052528227782</v>
      </c>
      <c r="U87" s="30">
        <f>'7 - Ins'!R87/'3 - LG'!O87</f>
        <v>0.98392243495336273</v>
      </c>
      <c r="V87" s="30">
        <f>'8 - Edu'!M87/'3 - LG'!O87</f>
        <v>0.98281786941580751</v>
      </c>
      <c r="W87" s="30">
        <f>'9 - Lab'!M87/'3 - LG'!O87</f>
        <v>0.98208149239077069</v>
      </c>
      <c r="X87" s="21"/>
      <c r="Y87" s="30">
        <f>(C87+H87)/('2 - G'!C87+'2 - G'!H87+'2 - G'!M87)</f>
        <v>0.94529232214134773</v>
      </c>
      <c r="Z87" s="30">
        <f>(D87+I87)/('2 - G'!D87+'2 - G'!I87+'2 - G'!N87)</f>
        <v>1</v>
      </c>
      <c r="AA87" s="30">
        <f>(E87+J87)/('2 - G'!E87+'2 - G'!J87+'2 - G'!O87)</f>
        <v>0.96487721302113083</v>
      </c>
      <c r="AB87" s="30" t="e">
        <f>(F87+K87)/('2 - G'!F87+'2 - G'!K87+'2 - G'!P87)</f>
        <v>#DIV/0!</v>
      </c>
      <c r="AD87" s="34">
        <f t="shared" si="24"/>
        <v>0.94529232214134773</v>
      </c>
      <c r="AE87" s="40">
        <f>SUM('4 - SoS'!C87,'4 - SoS'!H87,'4 - SoS'!M87)/SUM('2 - G'!C87,'2 - G'!H87,'2 - G'!M87)</f>
        <v>0.98192063864756984</v>
      </c>
      <c r="AF87" s="40">
        <f>SUM('5 - AG'!C87,'5 - AG'!H87)/SUM('2 - G'!C87,'2 - G'!H87,'2 - G'!M87)</f>
        <v>0.97605071613054706</v>
      </c>
      <c r="AG87" s="40">
        <f>SUM('6 - Agr'!C87,'6 - Agr'!H87)/SUM('2 - G'!C87,'2 - G'!H87,'2 - G'!M87)</f>
        <v>0.97323315332237614</v>
      </c>
      <c r="AH87" s="40">
        <f>SUM('7 - Ins'!C87,'7 - Ins'!H87,'7 - Ins'!M87)/SUM('2 - G'!C87,'2 - G'!H87,'2 - G'!M87)</f>
        <v>0.98051185724348433</v>
      </c>
      <c r="AI87" s="40">
        <f>SUM('8 - Edu'!C87,'8 - Edu'!H87)/SUM('2 - G'!C87,'2 - G'!H87,'2 - G'!M87)</f>
        <v>0.97769429443531342</v>
      </c>
      <c r="AJ87" s="40">
        <f>SUM('9 - Lab'!C87,'9 - Lab'!H87)/SUM('2 - G'!C87,'2 - G'!H87,'2 - G'!M87)</f>
        <v>0.97558112232918526</v>
      </c>
      <c r="AL87" s="34">
        <f t="shared" si="25"/>
        <v>1</v>
      </c>
      <c r="AM87" s="40">
        <f>SUM('4 - SoS'!D87,'4 - SoS'!I87,'4 - SoS'!N87)/SUM('2 - G'!D87,'2 - G'!I87,'2 - G'!N87)</f>
        <v>0.98708010335917318</v>
      </c>
      <c r="AN87" s="40">
        <f>SUM('5 - AG'!D87,'5 - AG'!I87)/SUM('2 - G'!D87,'2 - G'!I87,'2 - G'!N87)</f>
        <v>0.99224806201550386</v>
      </c>
      <c r="AO87" s="40">
        <f>SUM('6 - Agr'!D87,'6 - Agr'!I87)/SUM('2 - G'!D87,'2 - G'!I87,'2 - G'!N87)</f>
        <v>0.99741602067183466</v>
      </c>
      <c r="AP87" s="40">
        <f>SUM('7 - Ins'!D87,'7 - Ins'!I87,'7 - Ins'!N87)/SUM('2 - G'!D87,'2 - G'!I87,'2 - G'!N87)</f>
        <v>0.98966408268733852</v>
      </c>
      <c r="AQ87" s="40">
        <f>SUM('8 - Edu'!D87,'8 - Edu'!I87)/SUM('2 - G'!D87,'2 - G'!I87,'2 - G'!N87)</f>
        <v>1.0025839793281655</v>
      </c>
      <c r="AR87" s="40">
        <f>SUM('9 - Lab'!D87,'9 - Lab'!I87)/SUM('2 - G'!D87,'2 - G'!I87,'2 - G'!N87)</f>
        <v>0.99224806201550386</v>
      </c>
      <c r="AT87" s="34">
        <f t="shared" si="17"/>
        <v>0.96487721302113083</v>
      </c>
      <c r="AU87" s="40">
        <f>SUM('4 - SoS'!E87,'4 - SoS'!J87,'4 - SoS'!O87)/SUM('2 - G'!E87,'2 - G'!J87,'2 - G'!O87)</f>
        <v>0.98372358652198744</v>
      </c>
      <c r="AV87" s="40">
        <f>SUM('5 - AG'!E87,'5 - AG'!J87)/SUM('2 - G'!E87,'2 - G'!J87,'2 - G'!O87)</f>
        <v>0.98458023986293541</v>
      </c>
      <c r="AW87" s="40">
        <f>SUM('6 - Agr'!E87,'6 - Agr'!J87)/SUM('2 - G'!E87,'2 - G'!J87,'2 - G'!O87)</f>
        <v>0.98372358652198744</v>
      </c>
      <c r="AX87" s="40">
        <f>SUM('7 - Ins'!E87,'7 - Ins'!J87,'7 - Ins'!O87)/SUM('2 - G'!E87,'2 - G'!J87,'2 - G'!O87)</f>
        <v>0.98743575099942893</v>
      </c>
      <c r="AY87" s="40">
        <f>SUM('8 - Edu'!E87,'8 - Edu'!J87)/SUM('2 - G'!E87,'2 - G'!J87,'2 - G'!O87)</f>
        <v>0.9868646487721302</v>
      </c>
      <c r="AZ87" s="40">
        <f>SUM('9 - Lab'!E87,'9 - Lab'!J87)/SUM('2 - G'!E87,'2 - G'!J87,'2 - G'!O87)</f>
        <v>0.98886350656767563</v>
      </c>
      <c r="BB87" s="40">
        <f t="shared" si="26"/>
        <v>0.12714776632302405</v>
      </c>
      <c r="BC87" s="40">
        <f>G87/'2 - G'!G87</f>
        <v>0.9624166784853212</v>
      </c>
      <c r="BD87" s="40">
        <f>L87/'2 - G'!L87</f>
        <v>0.97104247104247099</v>
      </c>
      <c r="BF87" s="30">
        <f t="shared" si="18"/>
        <v>0.13661202185792351</v>
      </c>
      <c r="BG87" s="30">
        <f t="shared" si="19"/>
        <v>0.23514211886304909</v>
      </c>
      <c r="BH87" s="30">
        <f t="shared" si="20"/>
        <v>0.10802012429712933</v>
      </c>
      <c r="BI87" s="30" t="e">
        <f t="shared" si="21"/>
        <v>#DIV/0!</v>
      </c>
      <c r="BJ87" s="30">
        <f t="shared" si="22"/>
        <v>0.12910677618069816</v>
      </c>
      <c r="BL87" s="31">
        <f>SUM('2 - G'!C87,'2 - G'!E87,'2 - G'!H87,'2 - G'!J87,'2 - G'!M87,'2 - G'!O87)</f>
        <v>7761</v>
      </c>
      <c r="BM87" s="41">
        <f t="shared" si="23"/>
        <v>1</v>
      </c>
      <c r="BN87" s="42">
        <f t="shared" si="27"/>
        <v>7761</v>
      </c>
      <c r="BO87" s="42">
        <f t="shared" si="28"/>
        <v>356</v>
      </c>
      <c r="BQ87" s="40">
        <v>6.7547948345686559E-2</v>
      </c>
      <c r="BR87" s="40">
        <f>SUM(C87,E87,F87,H87,J87,K87)/SUM('2 - G'!C87,'2 - G'!E87,'2 - G'!F87,'2 - G'!H87,'2 - G'!J87,'2 - G'!K87,'2 - G'!M87,'2 - G'!P86)</f>
        <v>0.95573051109963858</v>
      </c>
      <c r="BS87" s="40">
        <f>SUM('4 - SoS'!C87,'4 - SoS'!E87,'4 - SoS'!F87,'4 - SoS'!H87,'4 - SoS'!J87,'4 - SoS'!K87,'4 - SoS'!M87,'4 - SoS'!O87,'4 - SoS'!P87)/SUM('2 - G'!C87,'2 - G'!E87,'2 - G'!F87,'2 - G'!H87,'2 - G'!J87,'2 - G'!K87,'2 - G'!M87,'2 - G'!P86)</f>
        <v>0.9843830665978317</v>
      </c>
      <c r="BT87" s="40">
        <f>SUM('5 - AG'!C87,'5 - AG'!E87,'5 - AG'!F87,'5 - AG'!H87,'5 - AG'!J87,'5 - AG'!K87)/SUM('2 - G'!C87,'2 - G'!E87,'2 - G'!F87,'2 - G'!H87,'2 - G'!J87,'2 - G'!K87,'2 - G'!M87,'2 - G'!P86)</f>
        <v>0.98154362416107388</v>
      </c>
    </row>
    <row r="88" spans="1:72" ht="14.55" customHeight="1" x14ac:dyDescent="0.3">
      <c r="A88" t="s">
        <v>612</v>
      </c>
      <c r="B88" s="21">
        <v>12645</v>
      </c>
      <c r="C88" s="21">
        <v>3342</v>
      </c>
      <c r="D88" s="21">
        <v>146</v>
      </c>
      <c r="E88" s="21">
        <v>2231</v>
      </c>
      <c r="F88" s="21">
        <v>11</v>
      </c>
      <c r="G88" s="21">
        <v>5730</v>
      </c>
      <c r="H88" s="21">
        <v>833</v>
      </c>
      <c r="I88" s="21">
        <v>155</v>
      </c>
      <c r="J88" s="21">
        <v>705</v>
      </c>
      <c r="K88" s="21">
        <v>4</v>
      </c>
      <c r="L88" s="21">
        <v>1697</v>
      </c>
      <c r="M88" s="21">
        <v>7427</v>
      </c>
      <c r="N88" s="21"/>
      <c r="O88" s="24">
        <f>'2 - G'!R88</f>
        <v>7846</v>
      </c>
      <c r="P88" s="30">
        <f>'2 - G'!S88</f>
        <v>0.24139689013510068</v>
      </c>
      <c r="Q88" s="35">
        <f t="shared" si="16"/>
        <v>0.94659699209788428</v>
      </c>
      <c r="R88" s="30">
        <f>'4 - SoS'!R88/'3 - LG'!O88</f>
        <v>0.98215651287280148</v>
      </c>
      <c r="S88" s="30">
        <f>'5 - AG'!M88/'3 - LG'!O88</f>
        <v>0.9737445832271221</v>
      </c>
      <c r="T88" s="30">
        <f>'6 - Agr'!M88/'3 - LG'!O88</f>
        <v>0.97196023451440228</v>
      </c>
      <c r="U88" s="30">
        <f>'7 - Ins'!R88/'3 - LG'!O88</f>
        <v>0.97578383889880194</v>
      </c>
      <c r="V88" s="30">
        <f>'8 - Edu'!M88/'3 - LG'!O88</f>
        <v>0.97973489676268166</v>
      </c>
      <c r="W88" s="30">
        <f>'9 - Lab'!M88/'3 - LG'!O88</f>
        <v>0.97769564109100182</v>
      </c>
      <c r="X88" s="21"/>
      <c r="Y88" s="30">
        <f>(C88+H88)/('2 - G'!C88+'2 - G'!H88+'2 - G'!M88)</f>
        <v>0.94499773653236763</v>
      </c>
      <c r="Z88" s="30">
        <f>(D88+I88)/('2 - G'!D88+'2 - G'!I88+'2 - G'!N88)</f>
        <v>0.9868852459016394</v>
      </c>
      <c r="AA88" s="30">
        <f>(E88+J88)/('2 - G'!E88+'2 - G'!J88+'2 - G'!O88)</f>
        <v>0.94465894465894462</v>
      </c>
      <c r="AB88" s="30">
        <f>(F88+K88)/('2 - G'!F88+'2 - G'!K88+'2 - G'!P88)</f>
        <v>1</v>
      </c>
      <c r="AD88" s="34">
        <f t="shared" si="24"/>
        <v>0.94499773653236763</v>
      </c>
      <c r="AE88" s="40">
        <f>SUM('4 - SoS'!C88,'4 - SoS'!H88,'4 - SoS'!M88)/SUM('2 - G'!C88,'2 - G'!H88,'2 - G'!M88)</f>
        <v>0.98076052512449075</v>
      </c>
      <c r="AF88" s="40">
        <f>SUM('5 - AG'!C88,'5 - AG'!H88)/SUM('2 - G'!C88,'2 - G'!H88,'2 - G'!M88)</f>
        <v>0.97238569488456317</v>
      </c>
      <c r="AG88" s="40">
        <f>SUM('6 - Agr'!C88,'6 - Agr'!H88)/SUM('2 - G'!C88,'2 - G'!H88,'2 - G'!M88)</f>
        <v>0.96853779990946132</v>
      </c>
      <c r="AH88" s="40">
        <f>SUM('7 - Ins'!C88,'7 - Ins'!H88,'7 - Ins'!M88)/SUM('2 - G'!C88,'2 - G'!H88,'2 - G'!M88)</f>
        <v>0.971480307831598</v>
      </c>
      <c r="AI88" s="40">
        <f>SUM('8 - Edu'!C88,'8 - Edu'!H88)/SUM('2 - G'!C88,'2 - G'!H88,'2 - G'!M88)</f>
        <v>0.97600724309642373</v>
      </c>
      <c r="AJ88" s="40">
        <f>SUM('9 - Lab'!C88,'9 - Lab'!H88)/SUM('2 - G'!C88,'2 - G'!H88,'2 - G'!M88)</f>
        <v>0.97600724309642373</v>
      </c>
      <c r="AL88" s="34">
        <f t="shared" si="25"/>
        <v>0.9868852459016394</v>
      </c>
      <c r="AM88" s="40">
        <f>SUM('4 - SoS'!D88,'4 - SoS'!I88,'4 - SoS'!N88)/SUM('2 - G'!D88,'2 - G'!I88,'2 - G'!N88)</f>
        <v>0.9868852459016394</v>
      </c>
      <c r="AN88" s="40">
        <f>SUM('5 - AG'!D88,'5 - AG'!I88)/SUM('2 - G'!D88,'2 - G'!I88,'2 - G'!N88)</f>
        <v>0.98360655737704916</v>
      </c>
      <c r="AO88" s="40">
        <f>SUM('6 - Agr'!D88,'6 - Agr'!I88)/SUM('2 - G'!D88,'2 - G'!I88,'2 - G'!N88)</f>
        <v>0.98360655737704916</v>
      </c>
      <c r="AP88" s="40">
        <f>SUM('7 - Ins'!D88,'7 - Ins'!I88,'7 - Ins'!N88)/SUM('2 - G'!D88,'2 - G'!I88,'2 - G'!N88)</f>
        <v>0.98360655737704916</v>
      </c>
      <c r="AQ88" s="40">
        <f>SUM('8 - Edu'!D88,'8 - Edu'!I88)/SUM('2 - G'!D88,'2 - G'!I88,'2 - G'!N88)</f>
        <v>0.98032786885245904</v>
      </c>
      <c r="AR88" s="40">
        <f>SUM('9 - Lab'!D88,'9 - Lab'!I88)/SUM('2 - G'!D88,'2 - G'!I88,'2 - G'!N88)</f>
        <v>0.98360655737704916</v>
      </c>
      <c r="AT88" s="34">
        <f t="shared" si="17"/>
        <v>0.94465894465894462</v>
      </c>
      <c r="AU88" s="40">
        <f>SUM('4 - SoS'!E88,'4 - SoS'!J88,'4 - SoS'!O88)/SUM('2 - G'!E88,'2 - G'!J88,'2 - G'!O88)</f>
        <v>0.98359073359073357</v>
      </c>
      <c r="AV88" s="40">
        <f>SUM('5 - AG'!E88,'5 - AG'!J88)/SUM('2 - G'!E88,'2 - G'!J88,'2 - G'!O88)</f>
        <v>0.97458172458172454</v>
      </c>
      <c r="AW88" s="40">
        <f>SUM('6 - Agr'!E88,'6 - Agr'!J88)/SUM('2 - G'!E88,'2 - G'!J88,'2 - G'!O88)</f>
        <v>0.97554697554697556</v>
      </c>
      <c r="AX88" s="40">
        <f>SUM('7 - Ins'!E88,'7 - Ins'!J88,'7 - Ins'!O88)/SUM('2 - G'!E88,'2 - G'!J88,'2 - G'!O88)</f>
        <v>0.98101673101673104</v>
      </c>
      <c r="AY88" s="40">
        <f>SUM('8 - Edu'!E88,'8 - Edu'!J88)/SUM('2 - G'!E88,'2 - G'!J88,'2 - G'!O88)</f>
        <v>0.98487773487773489</v>
      </c>
      <c r="AZ88" s="40">
        <f>SUM('9 - Lab'!E88,'9 - Lab'!J88)/SUM('2 - G'!E88,'2 - G'!J88,'2 - G'!O88)</f>
        <v>0.97940797940797941</v>
      </c>
      <c r="BB88" s="40">
        <f t="shared" si="26"/>
        <v>0.24139689013510068</v>
      </c>
      <c r="BC88" s="40">
        <f>G88/'2 - G'!G88</f>
        <v>0.96872358410819948</v>
      </c>
      <c r="BD88" s="40">
        <f>L88/'2 - G'!L88</f>
        <v>0.895987328405491</v>
      </c>
      <c r="BF88" s="30">
        <f t="shared" si="18"/>
        <v>0.19952095808383233</v>
      </c>
      <c r="BG88" s="30">
        <f t="shared" si="19"/>
        <v>0.51495016611295685</v>
      </c>
      <c r="BH88" s="30">
        <f t="shared" si="20"/>
        <v>0.24012261580381472</v>
      </c>
      <c r="BI88" s="30">
        <f t="shared" si="21"/>
        <v>0.26666666666666666</v>
      </c>
      <c r="BJ88" s="30">
        <f t="shared" si="22"/>
        <v>0.22849064225124546</v>
      </c>
      <c r="BL88" s="31">
        <f>SUM('2 - G'!C88,'2 - G'!E88,'2 - G'!H88,'2 - G'!J88,'2 - G'!M88,'2 - G'!O88)</f>
        <v>7526</v>
      </c>
      <c r="BM88" s="41">
        <f t="shared" si="23"/>
        <v>0.9868852459016394</v>
      </c>
      <c r="BN88" s="42">
        <f t="shared" si="27"/>
        <v>7427.2983606557382</v>
      </c>
      <c r="BO88" s="42">
        <f t="shared" si="28"/>
        <v>316.29836065573818</v>
      </c>
      <c r="BQ88" s="40">
        <v>0.2452052623236646</v>
      </c>
      <c r="BR88" s="40">
        <f>SUM(C88,E88,F88,H88,J88,K88)/SUM('2 - G'!C88,'2 - G'!E88,'2 - G'!F88,'2 - G'!H88,'2 - G'!J88,'2 - G'!K88,'2 - G'!M88,'2 - G'!P87)</f>
        <v>0.94609665427509293</v>
      </c>
      <c r="BS88" s="40">
        <f>SUM('4 - SoS'!C88,'4 - SoS'!E88,'4 - SoS'!F88,'4 - SoS'!H88,'4 - SoS'!J88,'4 - SoS'!K88,'4 - SoS'!M88,'4 - SoS'!O88,'4 - SoS'!P88)/SUM('2 - G'!C88,'2 - G'!E88,'2 - G'!F88,'2 - G'!H88,'2 - G'!J88,'2 - G'!K88,'2 - G'!M88,'2 - G'!P87)</f>
        <v>0.98313860860329261</v>
      </c>
      <c r="BT88" s="40">
        <f>SUM('5 - AG'!C88,'5 - AG'!E88,'5 - AG'!F88,'5 - AG'!H88,'5 - AG'!J88,'5 - AG'!K88)/SUM('2 - G'!C88,'2 - G'!E88,'2 - G'!F88,'2 - G'!H88,'2 - G'!J88,'2 - G'!K88,'2 - G'!M88,'2 - G'!P87)</f>
        <v>0.9745087626128518</v>
      </c>
    </row>
    <row r="89" spans="1:72" ht="14.55" customHeight="1" x14ac:dyDescent="0.3">
      <c r="A89" t="s">
        <v>486</v>
      </c>
      <c r="B89" s="21">
        <v>12343</v>
      </c>
      <c r="C89" s="21">
        <v>2443</v>
      </c>
      <c r="D89" s="21">
        <v>224</v>
      </c>
      <c r="E89" s="21">
        <v>2453</v>
      </c>
      <c r="F89" s="21">
        <v>5</v>
      </c>
      <c r="G89" s="21">
        <v>5125</v>
      </c>
      <c r="H89" s="21">
        <v>1149</v>
      </c>
      <c r="I89" s="21">
        <v>158</v>
      </c>
      <c r="J89" s="21">
        <v>800</v>
      </c>
      <c r="K89" s="21">
        <v>1</v>
      </c>
      <c r="L89" s="21">
        <v>2108</v>
      </c>
      <c r="M89" s="21">
        <v>7233</v>
      </c>
      <c r="N89" s="21"/>
      <c r="O89" s="24">
        <f>'2 - G'!R89</f>
        <v>7716</v>
      </c>
      <c r="P89" s="30">
        <f>'2 - G'!S89</f>
        <v>0.29523068947641262</v>
      </c>
      <c r="Q89" s="35">
        <f t="shared" si="16"/>
        <v>0.93740279937791604</v>
      </c>
      <c r="R89" s="30">
        <f>'4 - SoS'!R89/'3 - LG'!O89</f>
        <v>0.98289269051321926</v>
      </c>
      <c r="S89" s="30">
        <f>'5 - AG'!M89/'3 - LG'!O89</f>
        <v>0.96539657853810268</v>
      </c>
      <c r="T89" s="30">
        <f>'6 - Agr'!M89/'3 - LG'!O89</f>
        <v>0.96021254536029033</v>
      </c>
      <c r="U89" s="30">
        <f>'7 - Ins'!R89/'3 - LG'!O89</f>
        <v>0.96539657853810268</v>
      </c>
      <c r="V89" s="30">
        <f>'8 - Edu'!M89/'3 - LG'!O89</f>
        <v>0.9681181959564541</v>
      </c>
      <c r="W89" s="30">
        <f>'9 - Lab'!M89/'3 - LG'!O89</f>
        <v>0.96513737687921197</v>
      </c>
      <c r="X89" s="21"/>
      <c r="Y89" s="30">
        <f>(C89+H89)/('2 - G'!C89+'2 - G'!H89+'2 - G'!M89)</f>
        <v>0.92197125256673507</v>
      </c>
      <c r="Z89" s="30">
        <f>(D89+I89)/('2 - G'!D89+'2 - G'!I89+'2 - G'!N89)</f>
        <v>0.97948717948717945</v>
      </c>
      <c r="AA89" s="30">
        <f>(E89+J89)/('2 - G'!E89+'2 - G'!J89+'2 - G'!O89)</f>
        <v>0.95005841121495327</v>
      </c>
      <c r="AB89" s="30">
        <f>(F89+K89)/('2 - G'!F89+'2 - G'!K89+'2 - G'!P89)</f>
        <v>1</v>
      </c>
      <c r="AD89" s="34">
        <f t="shared" si="24"/>
        <v>0.92197125256673507</v>
      </c>
      <c r="AE89" s="40">
        <f>SUM('4 - SoS'!C89,'4 - SoS'!H89,'4 - SoS'!M89)/SUM('2 - G'!C89,'2 - G'!H89,'2 - G'!M89)</f>
        <v>0.97741273100616022</v>
      </c>
      <c r="AF89" s="40">
        <f>SUM('5 - AG'!C89,'5 - AG'!H89)/SUM('2 - G'!C89,'2 - G'!H89,'2 - G'!M89)</f>
        <v>0.95918891170431209</v>
      </c>
      <c r="AG89" s="40">
        <f>SUM('6 - Agr'!C89,'6 - Agr'!H89)/SUM('2 - G'!C89,'2 - G'!H89,'2 - G'!M89)</f>
        <v>0.95148870636550309</v>
      </c>
      <c r="AH89" s="40">
        <f>SUM('7 - Ins'!C89,'7 - Ins'!H89,'7 - Ins'!M89)/SUM('2 - G'!C89,'2 - G'!H89,'2 - G'!M89)</f>
        <v>0.95841889117043122</v>
      </c>
      <c r="AI89" s="40">
        <f>SUM('8 - Edu'!C89,'8 - Edu'!H89)/SUM('2 - G'!C89,'2 - G'!H89,'2 - G'!M89)</f>
        <v>0.96252566735112932</v>
      </c>
      <c r="AJ89" s="40">
        <f>SUM('9 - Lab'!C89,'9 - Lab'!H89)/SUM('2 - G'!C89,'2 - G'!H89,'2 - G'!M89)</f>
        <v>0.95739219712525669</v>
      </c>
      <c r="AL89" s="34">
        <f t="shared" si="25"/>
        <v>0.97948717948717945</v>
      </c>
      <c r="AM89" s="40">
        <f>SUM('4 - SoS'!D89,'4 - SoS'!I89,'4 - SoS'!N89)/SUM('2 - G'!D89,'2 - G'!I89,'2 - G'!N89)</f>
        <v>0.98717948717948723</v>
      </c>
      <c r="AN89" s="40">
        <f>SUM('5 - AG'!D89,'5 - AG'!I89)/SUM('2 - G'!D89,'2 - G'!I89,'2 - G'!N89)</f>
        <v>0.98974358974358978</v>
      </c>
      <c r="AO89" s="40">
        <f>SUM('6 - Agr'!D89,'6 - Agr'!I89)/SUM('2 - G'!D89,'2 - G'!I89,'2 - G'!N89)</f>
        <v>0.99230769230769234</v>
      </c>
      <c r="AP89" s="40">
        <f>SUM('7 - Ins'!D89,'7 - Ins'!I89,'7 - Ins'!N89)/SUM('2 - G'!D89,'2 - G'!I89,'2 - G'!N89)</f>
        <v>0.97948717948717945</v>
      </c>
      <c r="AQ89" s="40">
        <f>SUM('8 - Edu'!D89,'8 - Edu'!I89)/SUM('2 - G'!D89,'2 - G'!I89,'2 - G'!N89)</f>
        <v>0.97179487179487178</v>
      </c>
      <c r="AR89" s="40">
        <f>SUM('9 - Lab'!D89,'9 - Lab'!I89)/SUM('2 - G'!D89,'2 - G'!I89,'2 - G'!N89)</f>
        <v>0.97435897435897434</v>
      </c>
      <c r="AT89" s="34">
        <f t="shared" si="17"/>
        <v>0.95005841121495327</v>
      </c>
      <c r="AU89" s="40">
        <f>SUM('4 - SoS'!E89,'4 - SoS'!J89,'4 - SoS'!O89)/SUM('2 - G'!E89,'2 - G'!J89,'2 - G'!O89)</f>
        <v>0.98860981308411211</v>
      </c>
      <c r="AV89" s="40">
        <f>SUM('5 - AG'!E89,'5 - AG'!J89)/SUM('2 - G'!E89,'2 - G'!J89,'2 - G'!O89)</f>
        <v>0.96962616822429903</v>
      </c>
      <c r="AW89" s="40">
        <f>SUM('6 - Agr'!E89,'6 - Agr'!J89)/SUM('2 - G'!E89,'2 - G'!J89,'2 - G'!O89)</f>
        <v>0.96641355140186913</v>
      </c>
      <c r="AX89" s="40">
        <f>SUM('7 - Ins'!E89,'7 - Ins'!J89,'7 - Ins'!O89)/SUM('2 - G'!E89,'2 - G'!J89,'2 - G'!O89)</f>
        <v>0.97167056074766356</v>
      </c>
      <c r="AY89" s="40">
        <f>SUM('8 - Edu'!E89,'8 - Edu'!J89)/SUM('2 - G'!E89,'2 - G'!J89,'2 - G'!O89)</f>
        <v>0.97400700934579443</v>
      </c>
      <c r="AZ89" s="40">
        <f>SUM('9 - Lab'!E89,'9 - Lab'!J89)/SUM('2 - G'!E89,'2 - G'!J89,'2 - G'!O89)</f>
        <v>0.97283878504672894</v>
      </c>
      <c r="BB89" s="40">
        <f t="shared" si="26"/>
        <v>0.29523068947641262</v>
      </c>
      <c r="BC89" s="40">
        <f>G89/'2 - G'!G89</f>
        <v>0.94907407407407407</v>
      </c>
      <c r="BD89" s="40">
        <f>L89/'2 - G'!L89</f>
        <v>0.92537313432835822</v>
      </c>
      <c r="BF89" s="30">
        <f t="shared" si="18"/>
        <v>0.31987750556792871</v>
      </c>
      <c r="BG89" s="30">
        <f t="shared" si="19"/>
        <v>0.41361256544502617</v>
      </c>
      <c r="BH89" s="30">
        <f t="shared" si="20"/>
        <v>0.24592683676606208</v>
      </c>
      <c r="BI89" s="30">
        <f t="shared" si="21"/>
        <v>0.16666666666666666</v>
      </c>
      <c r="BJ89" s="30">
        <f t="shared" si="22"/>
        <v>0.29144200193557307</v>
      </c>
      <c r="BL89" s="31">
        <f>SUM('2 - G'!C89,'2 - G'!E89,'2 - G'!H89,'2 - G'!J89,'2 - G'!M89,'2 - G'!O89)</f>
        <v>7320</v>
      </c>
      <c r="BM89" s="41">
        <f t="shared" si="23"/>
        <v>0.97948717948717945</v>
      </c>
      <c r="BN89" s="42">
        <f t="shared" si="27"/>
        <v>7169.8461538461534</v>
      </c>
      <c r="BO89" s="42">
        <f t="shared" si="28"/>
        <v>324.84615384615336</v>
      </c>
      <c r="BQ89" s="40">
        <v>0.29744127855355557</v>
      </c>
      <c r="BR89" s="40">
        <f>SUM(C89,E89,F89,H89,J89,K89)/SUM('2 - G'!C89,'2 - G'!E89,'2 - G'!F89,'2 - G'!H89,'2 - G'!J89,'2 - G'!K89,'2 - G'!M89,'2 - G'!P88)</f>
        <v>0.93695295404814005</v>
      </c>
      <c r="BS89" s="40">
        <f>SUM('4 - SoS'!C89,'4 - SoS'!E89,'4 - SoS'!F89,'4 - SoS'!H89,'4 - SoS'!J89,'4 - SoS'!K89,'4 - SoS'!M89,'4 - SoS'!O89,'4 - SoS'!P89)/SUM('2 - G'!C89,'2 - G'!E89,'2 - G'!F89,'2 - G'!H89,'2 - G'!J89,'2 - G'!K89,'2 - G'!M89,'2 - G'!P88)</f>
        <v>0.98454595185995619</v>
      </c>
      <c r="BT89" s="40">
        <f>SUM('5 - AG'!C89,'5 - AG'!E89,'5 - AG'!F89,'5 - AG'!H89,'5 - AG'!J89,'5 - AG'!K89)/SUM('2 - G'!C89,'2 - G'!E89,'2 - G'!F89,'2 - G'!H89,'2 - G'!J89,'2 - G'!K89,'2 - G'!M89,'2 - G'!P88)</f>
        <v>0.96594638949671774</v>
      </c>
    </row>
    <row r="90" spans="1:72" ht="14.55" customHeight="1" x14ac:dyDescent="0.3">
      <c r="A90" t="s">
        <v>561</v>
      </c>
      <c r="B90" s="21">
        <v>12212</v>
      </c>
      <c r="C90" s="21">
        <v>3161</v>
      </c>
      <c r="D90" s="21">
        <v>204</v>
      </c>
      <c r="E90" s="21">
        <v>3764</v>
      </c>
      <c r="F90" s="21">
        <v>7</v>
      </c>
      <c r="G90" s="21">
        <v>7136</v>
      </c>
      <c r="H90" s="21">
        <v>472</v>
      </c>
      <c r="I90" s="21">
        <v>98</v>
      </c>
      <c r="J90" s="21">
        <v>574</v>
      </c>
      <c r="K90" s="21">
        <v>2</v>
      </c>
      <c r="L90" s="21">
        <v>1146</v>
      </c>
      <c r="M90" s="21">
        <v>8282</v>
      </c>
      <c r="N90" s="21"/>
      <c r="O90" s="24">
        <f>'2 - G'!R90</f>
        <v>8543</v>
      </c>
      <c r="P90" s="30">
        <f>'2 - G'!S90</f>
        <v>0.13625190214210464</v>
      </c>
      <c r="Q90" s="35">
        <f t="shared" si="16"/>
        <v>0.96944867142689917</v>
      </c>
      <c r="R90" s="30">
        <f>'4 - SoS'!R90/'3 - LG'!O90</f>
        <v>0.98782629053025872</v>
      </c>
      <c r="S90" s="30">
        <f>'5 - AG'!M90/'3 - LG'!O90</f>
        <v>0.98372936907409581</v>
      </c>
      <c r="T90" s="30">
        <f>'6 - Agr'!M90/'3 - LG'!O90</f>
        <v>0.97916422802294278</v>
      </c>
      <c r="U90" s="30">
        <f>'7 - Ins'!R90/'3 - LG'!O90</f>
        <v>0.98489991806157084</v>
      </c>
      <c r="V90" s="30">
        <f>'8 - Edu'!M90/'3 - LG'!O90</f>
        <v>0.98478286316282337</v>
      </c>
      <c r="W90" s="30">
        <f>'9 - Lab'!M90/'3 - LG'!O90</f>
        <v>0.98290998478286318</v>
      </c>
      <c r="X90" s="21"/>
      <c r="Y90" s="30">
        <f>(C90+H90)/('2 - G'!C90+'2 - G'!H90+'2 - G'!M90)</f>
        <v>0.96828358208955223</v>
      </c>
      <c r="Z90" s="30">
        <f>(D90+I90)/('2 - G'!D90+'2 - G'!I90+'2 - G'!N90)</f>
        <v>0.99342105263157898</v>
      </c>
      <c r="AA90" s="30">
        <f>(E90+J90)/('2 - G'!E90+'2 - G'!J90+'2 - G'!O90)</f>
        <v>0.96873604287628401</v>
      </c>
      <c r="AB90" s="30">
        <f>(F90+K90)/('2 - G'!F90+'2 - G'!K90+'2 - G'!P90)</f>
        <v>1</v>
      </c>
      <c r="AD90" s="34">
        <f t="shared" si="24"/>
        <v>0.96828358208955223</v>
      </c>
      <c r="AE90" s="40">
        <f>SUM('4 - SoS'!C90,'4 - SoS'!H90,'4 - SoS'!M90)/SUM('2 - G'!C90,'2 - G'!H90,'2 - G'!M90)</f>
        <v>0.98560767590618337</v>
      </c>
      <c r="AF90" s="40">
        <f>SUM('5 - AG'!C90,'5 - AG'!H90)/SUM('2 - G'!C90,'2 - G'!H90,'2 - G'!M90)</f>
        <v>0.97787846481876328</v>
      </c>
      <c r="AG90" s="40">
        <f>SUM('6 - Agr'!C90,'6 - Agr'!H90)/SUM('2 - G'!C90,'2 - G'!H90,'2 - G'!M90)</f>
        <v>0.97201492537313428</v>
      </c>
      <c r="AH90" s="40">
        <f>SUM('7 - Ins'!C90,'7 - Ins'!H90,'7 - Ins'!M90)/SUM('2 - G'!C90,'2 - G'!H90,'2 - G'!M90)</f>
        <v>0.98160980810234544</v>
      </c>
      <c r="AI90" s="40">
        <f>SUM('8 - Edu'!C90,'8 - Edu'!H90)/SUM('2 - G'!C90,'2 - G'!H90,'2 - G'!M90)</f>
        <v>0.97947761194029848</v>
      </c>
      <c r="AJ90" s="40">
        <f>SUM('9 - Lab'!C90,'9 - Lab'!H90)/SUM('2 - G'!C90,'2 - G'!H90,'2 - G'!M90)</f>
        <v>0.97707889125799574</v>
      </c>
      <c r="AL90" s="34">
        <f t="shared" si="25"/>
        <v>0.99342105263157898</v>
      </c>
      <c r="AM90" s="40">
        <f>SUM('4 - SoS'!D90,'4 - SoS'!I90,'4 - SoS'!N90)/SUM('2 - G'!D90,'2 - G'!I90,'2 - G'!N90)</f>
        <v>0.99013157894736847</v>
      </c>
      <c r="AN90" s="40">
        <f>SUM('5 - AG'!D90,'5 - AG'!I90)/SUM('2 - G'!D90,'2 - G'!I90,'2 - G'!N90)</f>
        <v>0.99013157894736847</v>
      </c>
      <c r="AO90" s="40">
        <f>SUM('6 - Agr'!D90,'6 - Agr'!I90)/SUM('2 - G'!D90,'2 - G'!I90,'2 - G'!N90)</f>
        <v>0.98355263157894735</v>
      </c>
      <c r="AP90" s="40">
        <f>SUM('7 - Ins'!D90,'7 - Ins'!I90,'7 - Ins'!N90)/SUM('2 - G'!D90,'2 - G'!I90,'2 - G'!N90)</f>
        <v>0.98684210526315785</v>
      </c>
      <c r="AQ90" s="40">
        <f>SUM('8 - Edu'!D90,'8 - Edu'!I90)/SUM('2 - G'!D90,'2 - G'!I90,'2 - G'!N90)</f>
        <v>0.98026315789473684</v>
      </c>
      <c r="AR90" s="40">
        <f>SUM('9 - Lab'!D90,'9 - Lab'!I90)/SUM('2 - G'!D90,'2 - G'!I90,'2 - G'!N90)</f>
        <v>0.98684210526315785</v>
      </c>
      <c r="AT90" s="34">
        <f t="shared" si="17"/>
        <v>0.96873604287628401</v>
      </c>
      <c r="AU90" s="40">
        <f>SUM('4 - SoS'!E90,'4 - SoS'!J90,'4 - SoS'!O90)/SUM('2 - G'!E90,'2 - G'!J90,'2 - G'!O90)</f>
        <v>0.98950424296560968</v>
      </c>
      <c r="AV90" s="40">
        <f>SUM('5 - AG'!E90,'5 - AG'!J90)/SUM('2 - G'!E90,'2 - G'!J90,'2 - G'!O90)</f>
        <v>0.98816435908887901</v>
      </c>
      <c r="AW90" s="40">
        <f>SUM('6 - Agr'!E90,'6 - Agr'!J90)/SUM('2 - G'!E90,'2 - G'!J90,'2 - G'!O90)</f>
        <v>0.98481464939705221</v>
      </c>
      <c r="AX90" s="40">
        <f>SUM('7 - Ins'!E90,'7 - Ins'!J90,'7 - Ins'!O90)/SUM('2 - G'!E90,'2 - G'!J90,'2 - G'!O90)</f>
        <v>0.98749441715051367</v>
      </c>
      <c r="AY90" s="40">
        <f>SUM('8 - Edu'!E90,'8 - Edu'!J90)/SUM('2 - G'!E90,'2 - G'!J90,'2 - G'!O90)</f>
        <v>0.98950424296560968</v>
      </c>
      <c r="AZ90" s="40">
        <f>SUM('9 - Lab'!E90,'9 - Lab'!J90)/SUM('2 - G'!E90,'2 - G'!J90,'2 - G'!O90)</f>
        <v>0.98749441715051367</v>
      </c>
      <c r="BB90" s="40">
        <f t="shared" si="26"/>
        <v>0.13625190214210464</v>
      </c>
      <c r="BC90" s="40">
        <f>G90/'2 - G'!G90</f>
        <v>0.97459710461622506</v>
      </c>
      <c r="BD90" s="40">
        <f>L90/'2 - G'!L90</f>
        <v>0.98453608247422686</v>
      </c>
      <c r="BF90" s="30">
        <f t="shared" si="18"/>
        <v>0.12992017616295073</v>
      </c>
      <c r="BG90" s="30">
        <f t="shared" si="19"/>
        <v>0.32450331125827814</v>
      </c>
      <c r="BH90" s="30">
        <f t="shared" si="20"/>
        <v>0.13231904103273398</v>
      </c>
      <c r="BI90" s="30">
        <f t="shared" si="21"/>
        <v>0.22222222222222221</v>
      </c>
      <c r="BJ90" s="30">
        <f t="shared" si="22"/>
        <v>0.13837237382274814</v>
      </c>
      <c r="BL90" s="31">
        <f>SUM('2 - G'!C90,'2 - G'!E90,'2 - G'!H90,'2 - G'!J90,'2 - G'!M90,'2 - G'!O90)</f>
        <v>8230</v>
      </c>
      <c r="BM90" s="41">
        <f t="shared" si="23"/>
        <v>0.99342105263157898</v>
      </c>
      <c r="BN90" s="42">
        <f t="shared" si="27"/>
        <v>8175.855263157895</v>
      </c>
      <c r="BO90" s="42">
        <f t="shared" si="28"/>
        <v>204.85526315789502</v>
      </c>
      <c r="BQ90" s="40">
        <v>8.7515349979533363E-2</v>
      </c>
      <c r="BR90" s="40">
        <f>SUM(C90,E90,F90,H90,J90,K90)/SUM('2 - G'!C90,'2 - G'!E90,'2 - G'!F90,'2 - G'!H90,'2 - G'!J90,'2 - G'!K90,'2 - G'!M90,'2 - G'!P89)</f>
        <v>0.97103918228279384</v>
      </c>
      <c r="BS90" s="40">
        <f>SUM('4 - SoS'!C90,'4 - SoS'!E90,'4 - SoS'!F90,'4 - SoS'!H90,'4 - SoS'!J90,'4 - SoS'!K90,'4 - SoS'!M90,'4 - SoS'!O90,'4 - SoS'!P90)/SUM('2 - G'!C90,'2 - G'!E90,'2 - G'!F90,'2 - G'!H90,'2 - G'!J90,'2 - G'!K90,'2 - G'!M90,'2 - G'!P89)</f>
        <v>0.99026527135556097</v>
      </c>
      <c r="BT90" s="40">
        <f>SUM('5 - AG'!C90,'5 - AG'!E90,'5 - AG'!F90,'5 - AG'!H90,'5 - AG'!J90,'5 - AG'!K90)/SUM('2 - G'!C90,'2 - G'!E90,'2 - G'!F90,'2 - G'!H90,'2 - G'!J90,'2 - G'!K90,'2 - G'!M90,'2 - G'!P89)</f>
        <v>0.98600632757361883</v>
      </c>
    </row>
    <row r="91" spans="1:72" ht="14.55" customHeight="1" x14ac:dyDescent="0.3">
      <c r="A91" t="s">
        <v>503</v>
      </c>
      <c r="B91" s="21">
        <v>12081</v>
      </c>
      <c r="C91" s="21">
        <v>1497</v>
      </c>
      <c r="D91" s="21">
        <v>215</v>
      </c>
      <c r="E91" s="21">
        <v>4029</v>
      </c>
      <c r="F91" s="21">
        <v>2</v>
      </c>
      <c r="G91" s="21">
        <v>5743</v>
      </c>
      <c r="H91" s="21">
        <v>1087</v>
      </c>
      <c r="I91" s="21">
        <v>400</v>
      </c>
      <c r="J91" s="21">
        <v>1378</v>
      </c>
      <c r="K91" s="21">
        <v>4</v>
      </c>
      <c r="L91" s="21">
        <v>2869</v>
      </c>
      <c r="M91" s="21">
        <v>8612</v>
      </c>
      <c r="N91" s="21"/>
      <c r="O91" s="24">
        <f>'2 - G'!R91</f>
        <v>8995</v>
      </c>
      <c r="P91" s="30">
        <f>'2 - G'!S91</f>
        <v>0.34385769872151195</v>
      </c>
      <c r="Q91" s="35">
        <f t="shared" si="16"/>
        <v>0.95742078932740415</v>
      </c>
      <c r="R91" s="30">
        <f>'4 - SoS'!R91/'3 - LG'!O91</f>
        <v>0.98854919399666485</v>
      </c>
      <c r="S91" s="30">
        <f>'5 - AG'!M91/'3 - LG'!O91</f>
        <v>0.98488048916064486</v>
      </c>
      <c r="T91" s="30">
        <f>'6 - Agr'!M91/'3 - LG'!O91</f>
        <v>0.98098943857698717</v>
      </c>
      <c r="U91" s="30">
        <f>'7 - Ins'!R91/'3 - LG'!O91</f>
        <v>0.98432462479155081</v>
      </c>
      <c r="V91" s="30">
        <f>'8 - Edu'!M91/'3 - LG'!O91</f>
        <v>0.98565869927737637</v>
      </c>
      <c r="W91" s="30">
        <f>'9 - Lab'!M91/'3 - LG'!O91</f>
        <v>0.98143413007226232</v>
      </c>
      <c r="X91" s="21"/>
      <c r="Y91" s="30">
        <f>(C91+H91)/('2 - G'!C91+'2 - G'!H91+'2 - G'!M91)</f>
        <v>0.93184276956364953</v>
      </c>
      <c r="Z91" s="30">
        <f>(D91+I91)/('2 - G'!D91+'2 - G'!I91+'2 - G'!N91)</f>
        <v>0.9871589085072231</v>
      </c>
      <c r="AA91" s="30">
        <f>(E91+J91)/('2 - G'!E91+'2 - G'!J91+'2 - G'!O91)</f>
        <v>0.96674414446629719</v>
      </c>
      <c r="AB91" s="30">
        <f>(F91+K91)/('2 - G'!F91+'2 - G'!K91+'2 - G'!P91)</f>
        <v>1</v>
      </c>
      <c r="AD91" s="34">
        <f t="shared" si="24"/>
        <v>0.93184276956364953</v>
      </c>
      <c r="AE91" s="40">
        <f>SUM('4 - SoS'!C91,'4 - SoS'!H91,'4 - SoS'!M91)/SUM('2 - G'!C91,'2 - G'!H91,'2 - G'!M91)</f>
        <v>0.9812477461233321</v>
      </c>
      <c r="AF91" s="40">
        <f>SUM('5 - AG'!C91,'5 - AG'!H91)/SUM('2 - G'!C91,'2 - G'!H91,'2 - G'!M91)</f>
        <v>0.97908402452217813</v>
      </c>
      <c r="AG91" s="40">
        <f>SUM('6 - Agr'!C91,'6 - Agr'!H91)/SUM('2 - G'!C91,'2 - G'!H91,'2 - G'!M91)</f>
        <v>0.97042913811756226</v>
      </c>
      <c r="AH91" s="40">
        <f>SUM('7 - Ins'!C91,'7 - Ins'!H91,'7 - Ins'!M91)/SUM('2 - G'!C91,'2 - G'!H91,'2 - G'!M91)</f>
        <v>0.97872340425531912</v>
      </c>
      <c r="AI91" s="40">
        <f>SUM('8 - Edu'!C91,'8 - Edu'!H91)/SUM('2 - G'!C91,'2 - G'!H91,'2 - G'!M91)</f>
        <v>0.9780021637216012</v>
      </c>
      <c r="AJ91" s="40">
        <f>SUM('9 - Lab'!C91,'9 - Lab'!H91)/SUM('2 - G'!C91,'2 - G'!H91,'2 - G'!M91)</f>
        <v>0.97259285971871623</v>
      </c>
      <c r="AL91" s="34">
        <f t="shared" si="25"/>
        <v>0.9871589085072231</v>
      </c>
      <c r="AM91" s="40">
        <f>SUM('4 - SoS'!D91,'4 - SoS'!I91,'4 - SoS'!N91)/SUM('2 - G'!D91,'2 - G'!I91,'2 - G'!N91)</f>
        <v>0.9839486356340289</v>
      </c>
      <c r="AN91" s="40">
        <f>SUM('5 - AG'!D91,'5 - AG'!I91)/SUM('2 - G'!D91,'2 - G'!I91,'2 - G'!N91)</f>
        <v>0.9823434991974318</v>
      </c>
      <c r="AO91" s="40">
        <f>SUM('6 - Agr'!D91,'6 - Agr'!I91)/SUM('2 - G'!D91,'2 - G'!I91,'2 - G'!N91)</f>
        <v>0.9807383627608347</v>
      </c>
      <c r="AP91" s="40">
        <f>SUM('7 - Ins'!D91,'7 - Ins'!I91,'7 - Ins'!N91)/SUM('2 - G'!D91,'2 - G'!I91,'2 - G'!N91)</f>
        <v>0.985553772070626</v>
      </c>
      <c r="AQ91" s="40">
        <f>SUM('8 - Edu'!D91,'8 - Edu'!I91)/SUM('2 - G'!D91,'2 - G'!I91,'2 - G'!N91)</f>
        <v>0.9823434991974318</v>
      </c>
      <c r="AR91" s="40">
        <f>SUM('9 - Lab'!D91,'9 - Lab'!I91)/SUM('2 - G'!D91,'2 - G'!I91,'2 - G'!N91)</f>
        <v>0.9743178170144462</v>
      </c>
      <c r="AT91" s="34">
        <f t="shared" si="17"/>
        <v>0.96674414446629719</v>
      </c>
      <c r="AU91" s="40">
        <f>SUM('4 - SoS'!E91,'4 - SoS'!J91,'4 - SoS'!O91)/SUM('2 - G'!E91,'2 - G'!J91,'2 - G'!O91)</f>
        <v>0.99266940818880745</v>
      </c>
      <c r="AV91" s="40">
        <f>SUM('5 - AG'!E91,'5 - AG'!J91)/SUM('2 - G'!E91,'2 - G'!J91,'2 - G'!O91)</f>
        <v>0.98802074021097797</v>
      </c>
      <c r="AW91" s="40">
        <f>SUM('6 - Agr'!E91,'6 - Agr'!J91)/SUM('2 - G'!E91,'2 - G'!J91,'2 - G'!O91)</f>
        <v>0.98623279098873595</v>
      </c>
      <c r="AX91" s="40">
        <f>SUM('7 - Ins'!E91,'7 - Ins'!J91,'7 - Ins'!O91)/SUM('2 - G'!E91,'2 - G'!J91,'2 - G'!O91)</f>
        <v>0.98694797067763274</v>
      </c>
      <c r="AY91" s="40">
        <f>SUM('8 - Edu'!E91,'8 - Edu'!J91)/SUM('2 - G'!E91,'2 - G'!J91,'2 - G'!O91)</f>
        <v>0.98980868943322009</v>
      </c>
      <c r="AZ91" s="40">
        <f>SUM('9 - Lab'!E91,'9 - Lab'!J91)/SUM('2 - G'!E91,'2 - G'!J91,'2 - G'!O91)</f>
        <v>0.98659038083318429</v>
      </c>
      <c r="BB91" s="40">
        <f t="shared" si="26"/>
        <v>0.34385769872151195</v>
      </c>
      <c r="BC91" s="40">
        <f>G91/'2 - G'!G91</f>
        <v>0.98070355191256831</v>
      </c>
      <c r="BD91" s="40">
        <f>L91/'2 - G'!L91</f>
        <v>0.92757840284513415</v>
      </c>
      <c r="BF91" s="30">
        <f t="shared" si="18"/>
        <v>0.42066563467492263</v>
      </c>
      <c r="BG91" s="30">
        <f t="shared" si="19"/>
        <v>0.65040650406504064</v>
      </c>
      <c r="BH91" s="30">
        <f t="shared" si="20"/>
        <v>0.25485481782874053</v>
      </c>
      <c r="BI91" s="30">
        <f t="shared" si="21"/>
        <v>0.66666666666666663</v>
      </c>
      <c r="BJ91" s="30">
        <f t="shared" si="22"/>
        <v>0.33313980492336276</v>
      </c>
      <c r="BL91" s="31">
        <f>SUM('2 - G'!C91,'2 - G'!E91,'2 - G'!H91,'2 - G'!J91,'2 - G'!M91,'2 - G'!O91)</f>
        <v>8366</v>
      </c>
      <c r="BM91" s="41">
        <f t="shared" si="23"/>
        <v>0.9871589085072231</v>
      </c>
      <c r="BN91" s="42">
        <f t="shared" si="27"/>
        <v>8258.5714285714275</v>
      </c>
      <c r="BO91" s="42">
        <f t="shared" si="28"/>
        <v>267.57142857142753</v>
      </c>
      <c r="BQ91" s="40">
        <v>0.27829759046120728</v>
      </c>
      <c r="BR91" s="40">
        <f>SUM(C91,E91,F91,H91,J91,K91)/SUM('2 - G'!C91,'2 - G'!E91,'2 - G'!F91,'2 - G'!H91,'2 - G'!J91,'2 - G'!K91,'2 - G'!M91,'2 - G'!P90)</f>
        <v>0.95772455089820363</v>
      </c>
      <c r="BS91" s="40">
        <f>SUM('4 - SoS'!C91,'4 - SoS'!E91,'4 - SoS'!F91,'4 - SoS'!H91,'4 - SoS'!J91,'4 - SoS'!K91,'4 - SoS'!M91,'4 - SoS'!O91,'4 - SoS'!P91)/SUM('2 - G'!C91,'2 - G'!E91,'2 - G'!F91,'2 - G'!H91,'2 - G'!J91,'2 - G'!K91,'2 - G'!M91,'2 - G'!P90)</f>
        <v>0.99149700598802393</v>
      </c>
      <c r="BT91" s="40">
        <f>SUM('5 - AG'!C91,'5 - AG'!E91,'5 - AG'!F91,'5 - AG'!H91,'5 - AG'!J91,'5 - AG'!K91)/SUM('2 - G'!C91,'2 - G'!E91,'2 - G'!F91,'2 - G'!H91,'2 - G'!J91,'2 - G'!K91,'2 - G'!M91,'2 - G'!P90)</f>
        <v>0.98766467065868269</v>
      </c>
    </row>
    <row r="92" spans="1:72" ht="14.55" customHeight="1" x14ac:dyDescent="0.3">
      <c r="A92" t="s">
        <v>600</v>
      </c>
      <c r="B92" s="21">
        <v>11988</v>
      </c>
      <c r="C92" s="21">
        <v>1547</v>
      </c>
      <c r="D92" s="21">
        <v>231</v>
      </c>
      <c r="E92" s="21">
        <v>2133</v>
      </c>
      <c r="F92" s="21">
        <v>4</v>
      </c>
      <c r="G92" s="21">
        <v>3915</v>
      </c>
      <c r="H92" s="21">
        <v>1713</v>
      </c>
      <c r="I92" s="21">
        <v>479</v>
      </c>
      <c r="J92" s="21">
        <v>1495</v>
      </c>
      <c r="K92" s="21">
        <v>6</v>
      </c>
      <c r="L92" s="21">
        <v>3693</v>
      </c>
      <c r="M92" s="21">
        <v>7608</v>
      </c>
      <c r="N92" s="21"/>
      <c r="O92" s="24">
        <f>'2 - G'!R92</f>
        <v>8169</v>
      </c>
      <c r="P92" s="30">
        <f>'2 - G'!S92</f>
        <v>0.4911249846982495</v>
      </c>
      <c r="Q92" s="35">
        <f t="shared" si="16"/>
        <v>0.93132574366507526</v>
      </c>
      <c r="R92" s="30">
        <f>'4 - SoS'!R92/'3 - LG'!O92</f>
        <v>0.97368098910515366</v>
      </c>
      <c r="S92" s="30">
        <f>'5 - AG'!M92/'3 - LG'!O92</f>
        <v>0.96119476068062182</v>
      </c>
      <c r="T92" s="30">
        <f>'6 - Agr'!M92/'3 - LG'!O92</f>
        <v>0.95348267841841106</v>
      </c>
      <c r="U92" s="30">
        <f>'7 - Ins'!R92/'3 - LG'!O92</f>
        <v>0.9600930346431632</v>
      </c>
      <c r="V92" s="30">
        <f>'8 - Edu'!M92/'3 - LG'!O92</f>
        <v>0.96021544864732522</v>
      </c>
      <c r="W92" s="30">
        <f>'9 - Lab'!M92/'3 - LG'!O92</f>
        <v>0.9561757865099767</v>
      </c>
      <c r="X92" s="21"/>
      <c r="Y92" s="30">
        <f>(C92+H92)/('2 - G'!C92+'2 - G'!H92+'2 - G'!M92)</f>
        <v>0.924822695035461</v>
      </c>
      <c r="Z92" s="30">
        <f>(D92+I92)/('2 - G'!D92+'2 - G'!I92+'2 - G'!N92)</f>
        <v>0.97661623108665752</v>
      </c>
      <c r="AA92" s="30">
        <f>(E92+J92)/('2 - G'!E92+'2 - G'!J92+'2 - G'!O92)</f>
        <v>0.9285897107755311</v>
      </c>
      <c r="AB92" s="30">
        <f>(F92+K92)/('2 - G'!F92+'2 - G'!K92+'2 - G'!P92)</f>
        <v>1</v>
      </c>
      <c r="AD92" s="34">
        <f t="shared" si="24"/>
        <v>0.924822695035461</v>
      </c>
      <c r="AE92" s="40">
        <f>SUM('4 - SoS'!C92,'4 - SoS'!H92,'4 - SoS'!M92)/SUM('2 - G'!C92,'2 - G'!H92,'2 - G'!M92)</f>
        <v>0.97134751773049643</v>
      </c>
      <c r="AF92" s="40">
        <f>SUM('5 - AG'!C92,'5 - AG'!H92)/SUM('2 - G'!C92,'2 - G'!H92,'2 - G'!M92)</f>
        <v>0.95801418439716313</v>
      </c>
      <c r="AG92" s="40">
        <f>SUM('6 - Agr'!C92,'6 - Agr'!H92)/SUM('2 - G'!C92,'2 - G'!H92,'2 - G'!M92)</f>
        <v>0.94780141843971633</v>
      </c>
      <c r="AH92" s="40">
        <f>SUM('7 - Ins'!C92,'7 - Ins'!H92,'7 - Ins'!M92)/SUM('2 - G'!C92,'2 - G'!H92,'2 - G'!M92)</f>
        <v>0.95460992907801423</v>
      </c>
      <c r="AI92" s="40">
        <f>SUM('8 - Edu'!C92,'8 - Edu'!H92)/SUM('2 - G'!C92,'2 - G'!H92,'2 - G'!M92)</f>
        <v>0.95262411347517728</v>
      </c>
      <c r="AJ92" s="40">
        <f>SUM('9 - Lab'!C92,'9 - Lab'!H92)/SUM('2 - G'!C92,'2 - G'!H92,'2 - G'!M92)</f>
        <v>0.94695035460992905</v>
      </c>
      <c r="AL92" s="34">
        <f t="shared" si="25"/>
        <v>0.97661623108665752</v>
      </c>
      <c r="AM92" s="40">
        <f>SUM('4 - SoS'!D92,'4 - SoS'!I92,'4 - SoS'!N92)/SUM('2 - G'!D92,'2 - G'!I92,'2 - G'!N92)</f>
        <v>0.98211829436038511</v>
      </c>
      <c r="AN92" s="40">
        <f>SUM('5 - AG'!D92,'5 - AG'!I92)/SUM('2 - G'!D92,'2 - G'!I92,'2 - G'!N92)</f>
        <v>0.96973865199449794</v>
      </c>
      <c r="AO92" s="40">
        <f>SUM('6 - Agr'!D92,'6 - Agr'!I92)/SUM('2 - G'!D92,'2 - G'!I92,'2 - G'!N92)</f>
        <v>0.96973865199449794</v>
      </c>
      <c r="AP92" s="40">
        <f>SUM('7 - Ins'!D92,'7 - Ins'!I92,'7 - Ins'!N92)/SUM('2 - G'!D92,'2 - G'!I92,'2 - G'!N92)</f>
        <v>0.96698762035763408</v>
      </c>
      <c r="AQ92" s="40">
        <f>SUM('8 - Edu'!D92,'8 - Edu'!I92)/SUM('2 - G'!D92,'2 - G'!I92,'2 - G'!N92)</f>
        <v>0.96561210453920221</v>
      </c>
      <c r="AR92" s="40">
        <f>SUM('9 - Lab'!D92,'9 - Lab'!I92)/SUM('2 - G'!D92,'2 - G'!I92,'2 - G'!N92)</f>
        <v>0.96423658872077034</v>
      </c>
      <c r="AT92" s="34">
        <f t="shared" si="17"/>
        <v>0.9285897107755311</v>
      </c>
      <c r="AU92" s="40">
        <f>SUM('4 - SoS'!E92,'4 - SoS'!J92,'4 - SoS'!O92)/SUM('2 - G'!E92,'2 - G'!J92,'2 - G'!O92)</f>
        <v>0.97414896339902735</v>
      </c>
      <c r="AV92" s="40">
        <f>SUM('5 - AG'!E92,'5 - AG'!J92)/SUM('2 - G'!E92,'2 - G'!J92,'2 - G'!O92)</f>
        <v>0.96237522395700026</v>
      </c>
      <c r="AW92" s="40">
        <f>SUM('6 - Agr'!E92,'6 - Agr'!J92)/SUM('2 - G'!E92,'2 - G'!J92,'2 - G'!O92)</f>
        <v>0.95546455080624515</v>
      </c>
      <c r="AX92" s="40">
        <f>SUM('7 - Ins'!E92,'7 - Ins'!J92,'7 - Ins'!O92)/SUM('2 - G'!E92,'2 - G'!J92,'2 - G'!O92)</f>
        <v>0.96365497824417712</v>
      </c>
      <c r="AY92" s="40">
        <f>SUM('8 - Edu'!E92,'8 - Edu'!J92)/SUM('2 - G'!E92,'2 - G'!J92,'2 - G'!O92)</f>
        <v>0.96595853596109549</v>
      </c>
      <c r="AZ92" s="40">
        <f>SUM('9 - Lab'!E92,'9 - Lab'!J92)/SUM('2 - G'!E92,'2 - G'!J92,'2 - G'!O92)</f>
        <v>0.96288712567187096</v>
      </c>
      <c r="BB92" s="40">
        <f t="shared" si="26"/>
        <v>0.4911249846982495</v>
      </c>
      <c r="BC92" s="40">
        <f>G92/'2 - G'!G92</f>
        <v>0.94840116279069764</v>
      </c>
      <c r="BD92" s="40">
        <f>L92/'2 - G'!L92</f>
        <v>0.92048853439680955</v>
      </c>
      <c r="BF92" s="30">
        <f t="shared" si="18"/>
        <v>0.52546012269938647</v>
      </c>
      <c r="BG92" s="30">
        <f t="shared" si="19"/>
        <v>0.67464788732394365</v>
      </c>
      <c r="BH92" s="30">
        <f t="shared" si="20"/>
        <v>0.41207276736493936</v>
      </c>
      <c r="BI92" s="30">
        <f t="shared" si="21"/>
        <v>0.6</v>
      </c>
      <c r="BJ92" s="30">
        <f t="shared" si="22"/>
        <v>0.48541009463722395</v>
      </c>
      <c r="BL92" s="31">
        <f>SUM('2 - G'!C92,'2 - G'!E92,'2 - G'!H92,'2 - G'!J92,'2 - G'!M92,'2 - G'!O92)</f>
        <v>7432</v>
      </c>
      <c r="BM92" s="41">
        <f t="shared" si="23"/>
        <v>0.97661623108665752</v>
      </c>
      <c r="BN92" s="42">
        <f t="shared" si="27"/>
        <v>7258.2118294360389</v>
      </c>
      <c r="BO92" s="42">
        <f t="shared" si="28"/>
        <v>370.2118294360389</v>
      </c>
      <c r="BQ92" s="40">
        <v>0.48694636750354492</v>
      </c>
      <c r="BR92" s="40">
        <f>SUM(C92,E92,F92,H92,J92,K92)/SUM('2 - G'!C92,'2 - G'!E92,'2 - G'!F92,'2 - G'!H92,'2 - G'!J92,'2 - G'!K92,'2 - G'!M92,'2 - G'!P91)</f>
        <v>0.92789884315308047</v>
      </c>
      <c r="BS92" s="40">
        <f>SUM('4 - SoS'!C92,'4 - SoS'!E92,'4 - SoS'!F92,'4 - SoS'!H92,'4 - SoS'!J92,'4 - SoS'!K92,'4 - SoS'!M92,'4 - SoS'!O92,'4 - SoS'!P92)/SUM('2 - G'!C92,'2 - G'!E92,'2 - G'!F92,'2 - G'!H92,'2 - G'!J92,'2 - G'!K92,'2 - G'!M92,'2 - G'!P91)</f>
        <v>0.9739036857680925</v>
      </c>
      <c r="BT92" s="40">
        <f>SUM('5 - AG'!C92,'5 - AG'!E92,'5 - AG'!F92,'5 - AG'!H92,'5 - AG'!J92,'5 - AG'!K92)/SUM('2 - G'!C92,'2 - G'!E92,'2 - G'!F92,'2 - G'!H92,'2 - G'!J92,'2 - G'!K92,'2 - G'!M92,'2 - G'!P91)</f>
        <v>0.96139359698681737</v>
      </c>
    </row>
    <row r="93" spans="1:72" ht="14.55" customHeight="1" x14ac:dyDescent="0.3">
      <c r="A93" t="s">
        <v>470</v>
      </c>
      <c r="B93" s="21">
        <v>11674</v>
      </c>
      <c r="C93" s="21">
        <v>1378</v>
      </c>
      <c r="D93" s="21">
        <v>191</v>
      </c>
      <c r="E93" s="21">
        <v>2765</v>
      </c>
      <c r="F93" s="21">
        <v>16</v>
      </c>
      <c r="G93" s="21">
        <v>4350</v>
      </c>
      <c r="H93" s="21">
        <v>880</v>
      </c>
      <c r="I93" s="21">
        <v>168</v>
      </c>
      <c r="J93" s="21">
        <v>1208</v>
      </c>
      <c r="K93" s="21">
        <v>8</v>
      </c>
      <c r="L93" s="21">
        <v>2264</v>
      </c>
      <c r="M93" s="21">
        <v>6614</v>
      </c>
      <c r="N93" s="21"/>
      <c r="O93" s="24">
        <f>'2 - G'!R93</f>
        <v>7050</v>
      </c>
      <c r="P93" s="30">
        <f>'2 - G'!S93</f>
        <v>0.36553191489361703</v>
      </c>
      <c r="Q93" s="35">
        <f t="shared" si="16"/>
        <v>0.9381560283687943</v>
      </c>
      <c r="R93" s="30">
        <f>'4 - SoS'!R93/'3 - LG'!O93</f>
        <v>0.96978723404255318</v>
      </c>
      <c r="S93" s="30">
        <f>'5 - AG'!M93/'3 - LG'!O93</f>
        <v>0.96510638297872342</v>
      </c>
      <c r="T93" s="30">
        <f>'6 - Agr'!M93/'3 - LG'!O93</f>
        <v>0.96439716312056734</v>
      </c>
      <c r="U93" s="30">
        <f>'7 - Ins'!R93/'3 - LG'!O93</f>
        <v>0.96524822695035462</v>
      </c>
      <c r="V93" s="30">
        <f>'8 - Edu'!M93/'3 - LG'!O93</f>
        <v>0.96411347517730495</v>
      </c>
      <c r="W93" s="30">
        <f>'9 - Lab'!M93/'3 - LG'!O93</f>
        <v>0.96439716312056734</v>
      </c>
      <c r="X93" s="21"/>
      <c r="Y93" s="30">
        <f>(C93+H93)/('2 - G'!C93+'2 - G'!H93+'2 - G'!M93)</f>
        <v>0.91417004048582995</v>
      </c>
      <c r="Z93" s="30">
        <f>(D93+I93)/('2 - G'!D93+'2 - G'!I93+'2 - G'!N93)</f>
        <v>0.98898071625344353</v>
      </c>
      <c r="AA93" s="30">
        <f>(E93+J93)/('2 - G'!E93+'2 - G'!J93+'2 - G'!O93)</f>
        <v>0.94798377475542828</v>
      </c>
      <c r="AB93" s="30">
        <f>(F93+K93)/('2 - G'!F93+'2 - G'!K93+'2 - G'!P93)</f>
        <v>0.92307692307692313</v>
      </c>
      <c r="AD93" s="34">
        <f t="shared" si="24"/>
        <v>0.91417004048582995</v>
      </c>
      <c r="AE93" s="40">
        <f>SUM('4 - SoS'!C93,'4 - SoS'!H93,'4 - SoS'!M93)/SUM('2 - G'!C93,'2 - G'!H93,'2 - G'!M93)</f>
        <v>0.95991902834008103</v>
      </c>
      <c r="AF93" s="40">
        <f>SUM('5 - AG'!C93,'5 - AG'!H93)/SUM('2 - G'!C93,'2 - G'!H93,'2 - G'!M93)</f>
        <v>0.95263157894736838</v>
      </c>
      <c r="AG93" s="40">
        <f>SUM('6 - Agr'!C93,'6 - Agr'!H93)/SUM('2 - G'!C93,'2 - G'!H93,'2 - G'!M93)</f>
        <v>0.95263157894736838</v>
      </c>
      <c r="AH93" s="40">
        <f>SUM('7 - Ins'!C93,'7 - Ins'!H93,'7 - Ins'!M93)/SUM('2 - G'!C93,'2 - G'!H93,'2 - G'!M93)</f>
        <v>0.95060728744939271</v>
      </c>
      <c r="AI93" s="40">
        <f>SUM('8 - Edu'!C93,'8 - Edu'!H93)/SUM('2 - G'!C93,'2 - G'!H93,'2 - G'!M93)</f>
        <v>0.95546558704453444</v>
      </c>
      <c r="AJ93" s="40">
        <f>SUM('9 - Lab'!C93,'9 - Lab'!H93)/SUM('2 - G'!C93,'2 - G'!H93,'2 - G'!M93)</f>
        <v>0.95263157894736838</v>
      </c>
      <c r="AL93" s="34">
        <f t="shared" si="25"/>
        <v>0.98898071625344353</v>
      </c>
      <c r="AM93" s="40">
        <f>SUM('4 - SoS'!D93,'4 - SoS'!I93,'4 - SoS'!N93)/SUM('2 - G'!D93,'2 - G'!I93,'2 - G'!N93)</f>
        <v>0.96969696969696972</v>
      </c>
      <c r="AN93" s="40">
        <f>SUM('5 - AG'!D93,'5 - AG'!I93)/SUM('2 - G'!D93,'2 - G'!I93,'2 - G'!N93)</f>
        <v>0.97245179063360887</v>
      </c>
      <c r="AO93" s="40">
        <f>SUM('6 - Agr'!D93,'6 - Agr'!I93)/SUM('2 - G'!D93,'2 - G'!I93,'2 - G'!N93)</f>
        <v>0.97245179063360887</v>
      </c>
      <c r="AP93" s="40">
        <f>SUM('7 - Ins'!D93,'7 - Ins'!I93,'7 - Ins'!N93)/SUM('2 - G'!D93,'2 - G'!I93,'2 - G'!N93)</f>
        <v>0.96694214876033058</v>
      </c>
      <c r="AQ93" s="40">
        <f>SUM('8 - Edu'!D93,'8 - Edu'!I93)/SUM('2 - G'!D93,'2 - G'!I93,'2 - G'!N93)</f>
        <v>0.97520661157024791</v>
      </c>
      <c r="AR93" s="40">
        <f>SUM('9 - Lab'!D93,'9 - Lab'!I93)/SUM('2 - G'!D93,'2 - G'!I93,'2 - G'!N93)</f>
        <v>0.97245179063360887</v>
      </c>
      <c r="AT93" s="34">
        <f t="shared" si="17"/>
        <v>0.94798377475542828</v>
      </c>
      <c r="AU93" s="40">
        <f>SUM('4 - SoS'!E93,'4 - SoS'!J93,'4 - SoS'!O93)/SUM('2 - G'!E93,'2 - G'!J93,'2 - G'!O93)</f>
        <v>0.97590073968026725</v>
      </c>
      <c r="AV93" s="40">
        <f>SUM('5 - AG'!E93,'5 - AG'!J93)/SUM('2 - G'!E93,'2 - G'!J93,'2 - G'!O93)</f>
        <v>0.97232164161298018</v>
      </c>
      <c r="AW93" s="40">
        <f>SUM('6 - Agr'!E93,'6 - Agr'!J93)/SUM('2 - G'!E93,'2 - G'!J93,'2 - G'!O93)</f>
        <v>0.97089000238606538</v>
      </c>
      <c r="AX93" s="40">
        <f>SUM('7 - Ins'!E93,'7 - Ins'!J93,'7 - Ins'!O93)/SUM('2 - G'!E93,'2 - G'!J93,'2 - G'!O93)</f>
        <v>0.97423049391553329</v>
      </c>
      <c r="AY93" s="40">
        <f>SUM('8 - Edu'!E93,'8 - Edu'!J93)/SUM('2 - G'!E93,'2 - G'!J93,'2 - G'!O93)</f>
        <v>0.96874254354569311</v>
      </c>
      <c r="AZ93" s="40">
        <f>SUM('9 - Lab'!E93,'9 - Lab'!J93)/SUM('2 - G'!E93,'2 - G'!J93,'2 - G'!O93)</f>
        <v>0.97136721546170368</v>
      </c>
      <c r="BB93" s="40">
        <f t="shared" si="26"/>
        <v>0.36553191489361703</v>
      </c>
      <c r="BC93" s="40">
        <f>G93/'2 - G'!G93</f>
        <v>0.97862767154105734</v>
      </c>
      <c r="BD93" s="40">
        <f>L93/'2 - G'!L93</f>
        <v>0.87854093907644548</v>
      </c>
      <c r="BF93" s="30">
        <f t="shared" si="18"/>
        <v>0.38972542072630645</v>
      </c>
      <c r="BG93" s="30">
        <f t="shared" si="19"/>
        <v>0.46796657381615597</v>
      </c>
      <c r="BH93" s="30">
        <f t="shared" si="20"/>
        <v>0.30405235338535114</v>
      </c>
      <c r="BI93" s="30">
        <f t="shared" si="21"/>
        <v>0.33333333333333331</v>
      </c>
      <c r="BJ93" s="30">
        <f t="shared" si="22"/>
        <v>0.34230420320532207</v>
      </c>
      <c r="BL93" s="31">
        <f>SUM('2 - G'!C93,'2 - G'!E93,'2 - G'!H93,'2 - G'!J93,'2 - G'!M93,'2 - G'!O93)</f>
        <v>6661</v>
      </c>
      <c r="BM93" s="41">
        <f t="shared" si="23"/>
        <v>0.98898071625344353</v>
      </c>
      <c r="BN93" s="42">
        <f t="shared" si="27"/>
        <v>6587.6005509641873</v>
      </c>
      <c r="BO93" s="42">
        <f t="shared" si="28"/>
        <v>356.60055096418728</v>
      </c>
      <c r="BQ93" s="40">
        <v>0.40512512855673638</v>
      </c>
      <c r="BR93" s="40">
        <f>SUM(C93,E93,F93,H93,J93,K93)/SUM('2 - G'!C93,'2 - G'!E93,'2 - G'!F93,'2 - G'!H93,'2 - G'!J93,'2 - G'!K93,'2 - G'!M93,'2 - G'!P92)</f>
        <v>0.9376405336531255</v>
      </c>
      <c r="BS93" s="40">
        <f>SUM('4 - SoS'!C93,'4 - SoS'!E93,'4 - SoS'!F93,'4 - SoS'!H93,'4 - SoS'!J93,'4 - SoS'!K93,'4 - SoS'!M93,'4 - SoS'!O93,'4 - SoS'!P93)/SUM('2 - G'!C93,'2 - G'!E93,'2 - G'!F93,'2 - G'!H93,'2 - G'!J93,'2 - G'!K93,'2 - G'!M93,'2 - G'!P92)</f>
        <v>0.97211812321990709</v>
      </c>
      <c r="BT93" s="40">
        <f>SUM('5 - AG'!C93,'5 - AG'!E93,'5 - AG'!F93,'5 - AG'!H93,'5 - AG'!J93,'5 - AG'!K93)/SUM('2 - G'!C93,'2 - G'!E93,'2 - G'!F93,'2 - G'!H93,'2 - G'!J93,'2 - G'!K93,'2 - G'!M93,'2 - G'!P92)</f>
        <v>0.96702143606655677</v>
      </c>
    </row>
    <row r="94" spans="1:72" ht="14.55" customHeight="1" x14ac:dyDescent="0.3">
      <c r="A94" t="s">
        <v>568</v>
      </c>
      <c r="B94" s="21">
        <v>11513</v>
      </c>
      <c r="C94" s="21">
        <v>1447</v>
      </c>
      <c r="D94" s="21">
        <v>618</v>
      </c>
      <c r="E94" s="21">
        <v>3814</v>
      </c>
      <c r="F94" s="21">
        <v>0</v>
      </c>
      <c r="G94" s="21">
        <v>5879</v>
      </c>
      <c r="H94" s="21">
        <v>322</v>
      </c>
      <c r="I94" s="21">
        <v>216</v>
      </c>
      <c r="J94" s="21">
        <v>912</v>
      </c>
      <c r="K94" s="21">
        <v>0</v>
      </c>
      <c r="L94" s="21">
        <v>1450</v>
      </c>
      <c r="M94" s="21">
        <v>7329</v>
      </c>
      <c r="N94" s="21"/>
      <c r="O94" s="24">
        <f>'2 - G'!R94</f>
        <v>7578</v>
      </c>
      <c r="P94" s="30">
        <f>'2 - G'!S94</f>
        <v>0.18844022169437846</v>
      </c>
      <c r="Q94" s="35">
        <f t="shared" si="16"/>
        <v>0.96714172604908943</v>
      </c>
      <c r="R94" s="30">
        <f>'4 - SoS'!R94/'3 - LG'!O94</f>
        <v>0.98324096067564004</v>
      </c>
      <c r="S94" s="30">
        <f>'5 - AG'!M94/'3 - LG'!O94</f>
        <v>0.97862232779097391</v>
      </c>
      <c r="T94" s="30">
        <f>'6 - Agr'!M94/'3 - LG'!O94</f>
        <v>0.97994193718659273</v>
      </c>
      <c r="U94" s="30">
        <f>'7 - Ins'!R94/'3 - LG'!O94</f>
        <v>0.98060174188440219</v>
      </c>
      <c r="V94" s="30">
        <f>'8 - Edu'!M94/'3 - LG'!O94</f>
        <v>0.97651095275798361</v>
      </c>
      <c r="W94" s="30">
        <f>'9 - Lab'!M94/'3 - LG'!O94</f>
        <v>0.97334389020849832</v>
      </c>
      <c r="X94" s="21"/>
      <c r="Y94" s="30">
        <f>(C94+H94)/('2 - G'!C94+'2 - G'!H94+'2 - G'!M94)</f>
        <v>0.95828819068255688</v>
      </c>
      <c r="Z94" s="30">
        <f>(D94+I94)/('2 - G'!D94+'2 - G'!I94+'2 - G'!N94)</f>
        <v>0.98932384341637014</v>
      </c>
      <c r="AA94" s="30">
        <f>(E94+J94)/('2 - G'!E94+'2 - G'!J94+'2 - G'!O94)</f>
        <v>0.96665984863980359</v>
      </c>
      <c r="AB94" s="30" t="e">
        <f>(F94+K94)/('2 - G'!F94+'2 - G'!K94+'2 - G'!P94)</f>
        <v>#DIV/0!</v>
      </c>
      <c r="AD94" s="34">
        <f t="shared" si="24"/>
        <v>0.95828819068255688</v>
      </c>
      <c r="AE94" s="40">
        <f>SUM('4 - SoS'!C94,'4 - SoS'!H94,'4 - SoS'!M94)/SUM('2 - G'!C94,'2 - G'!H94,'2 - G'!M94)</f>
        <v>0.97724810400866735</v>
      </c>
      <c r="AF94" s="40">
        <f>SUM('5 - AG'!C94,'5 - AG'!H94)/SUM('2 - G'!C94,'2 - G'!H94,'2 - G'!M94)</f>
        <v>0.97670639219934996</v>
      </c>
      <c r="AG94" s="40">
        <f>SUM('6 - Agr'!C94,'6 - Agr'!H94)/SUM('2 - G'!C94,'2 - G'!H94,'2 - G'!M94)</f>
        <v>0.97670639219934996</v>
      </c>
      <c r="AH94" s="40">
        <f>SUM('7 - Ins'!C94,'7 - Ins'!H94,'7 - Ins'!M94)/SUM('2 - G'!C94,'2 - G'!H94,'2 - G'!M94)</f>
        <v>0.97399783315276278</v>
      </c>
      <c r="AI94" s="40">
        <f>SUM('8 - Edu'!C94,'8 - Edu'!H94)/SUM('2 - G'!C94,'2 - G'!H94,'2 - G'!M94)</f>
        <v>0.97508125677139756</v>
      </c>
      <c r="AJ94" s="40">
        <f>SUM('9 - Lab'!C94,'9 - Lab'!H94)/SUM('2 - G'!C94,'2 - G'!H94,'2 - G'!M94)</f>
        <v>0.96641386782231853</v>
      </c>
      <c r="AL94" s="34">
        <f t="shared" si="25"/>
        <v>0.98932384341637014</v>
      </c>
      <c r="AM94" s="40">
        <f>SUM('4 - SoS'!D94,'4 - SoS'!I94,'4 - SoS'!N94)/SUM('2 - G'!D94,'2 - G'!I94,'2 - G'!N94)</f>
        <v>0.98457888493475687</v>
      </c>
      <c r="AN94" s="40">
        <f>SUM('5 - AG'!D94,'5 - AG'!I94)/SUM('2 - G'!D94,'2 - G'!I94,'2 - G'!N94)</f>
        <v>0.97983392645314349</v>
      </c>
      <c r="AO94" s="40">
        <f>SUM('6 - Agr'!D94,'6 - Agr'!I94)/SUM('2 - G'!D94,'2 - G'!I94,'2 - G'!N94)</f>
        <v>0.97864768683274017</v>
      </c>
      <c r="AP94" s="40">
        <f>SUM('7 - Ins'!D94,'7 - Ins'!I94,'7 - Ins'!N94)/SUM('2 - G'!D94,'2 - G'!I94,'2 - G'!N94)</f>
        <v>0.97746144721233685</v>
      </c>
      <c r="AQ94" s="40">
        <f>SUM('8 - Edu'!D94,'8 - Edu'!I94)/SUM('2 - G'!D94,'2 - G'!I94,'2 - G'!N94)</f>
        <v>0.97153024911032027</v>
      </c>
      <c r="AR94" s="40">
        <f>SUM('9 - Lab'!D94,'9 - Lab'!I94)/SUM('2 - G'!D94,'2 - G'!I94,'2 - G'!N94)</f>
        <v>0.96678529062870699</v>
      </c>
      <c r="AT94" s="34">
        <f t="shared" si="17"/>
        <v>0.96665984863980359</v>
      </c>
      <c r="AU94" s="40">
        <f>SUM('4 - SoS'!E94,'4 - SoS'!J94,'4 - SoS'!O94)/SUM('2 - G'!E94,'2 - G'!J94,'2 - G'!O94)</f>
        <v>0.98527306197586417</v>
      </c>
      <c r="AV94" s="40">
        <f>SUM('5 - AG'!E94,'5 - AG'!J94)/SUM('2 - G'!E94,'2 - G'!J94,'2 - G'!O94)</f>
        <v>0.97913683779914096</v>
      </c>
      <c r="AW94" s="40">
        <f>SUM('6 - Agr'!E94,'6 - Agr'!J94)/SUM('2 - G'!E94,'2 - G'!J94,'2 - G'!O94)</f>
        <v>0.98138678666393941</v>
      </c>
      <c r="AX94" s="40">
        <f>SUM('7 - Ins'!E94,'7 - Ins'!J94,'7 - Ins'!O94)/SUM('2 - G'!E94,'2 - G'!J94,'2 - G'!O94)</f>
        <v>0.98363673552873798</v>
      </c>
      <c r="AY94" s="40">
        <f>SUM('8 - Edu'!E94,'8 - Edu'!J94)/SUM('2 - G'!E94,'2 - G'!J94,'2 - G'!O94)</f>
        <v>0.97790959296379631</v>
      </c>
      <c r="AZ94" s="40">
        <f>SUM('9 - Lab'!E94,'9 - Lab'!J94)/SUM('2 - G'!E94,'2 - G'!J94,'2 - G'!O94)</f>
        <v>0.97709142974023322</v>
      </c>
      <c r="BB94" s="40">
        <f t="shared" si="26"/>
        <v>0.18844022169437846</v>
      </c>
      <c r="BC94" s="40">
        <f>G94/'2 - G'!G94</f>
        <v>0.96965198746495129</v>
      </c>
      <c r="BD94" s="40">
        <f>L94/'2 - G'!L94</f>
        <v>1.0154061624649859</v>
      </c>
      <c r="BF94" s="30">
        <f t="shared" si="18"/>
        <v>0.18202374222724704</v>
      </c>
      <c r="BG94" s="30">
        <f t="shared" si="19"/>
        <v>0.25899280575539568</v>
      </c>
      <c r="BH94" s="30">
        <f t="shared" si="20"/>
        <v>0.19297503173931443</v>
      </c>
      <c r="BI94" s="30" t="e">
        <f t="shared" si="21"/>
        <v>#DIV/0!</v>
      </c>
      <c r="BJ94" s="30">
        <f t="shared" si="22"/>
        <v>0.19784418065220358</v>
      </c>
      <c r="BL94" s="31">
        <f>SUM('2 - G'!C94,'2 - G'!E94,'2 - G'!H94,'2 - G'!J94,'2 - G'!M94,'2 - G'!O94)</f>
        <v>6735</v>
      </c>
      <c r="BM94" s="41">
        <f t="shared" si="23"/>
        <v>0.98932384341637014</v>
      </c>
      <c r="BN94" s="42">
        <f t="shared" si="27"/>
        <v>6663.0960854092527</v>
      </c>
      <c r="BO94" s="42">
        <f t="shared" si="28"/>
        <v>168.09608540925274</v>
      </c>
      <c r="BQ94" s="40">
        <v>4.7776233495482974E-3</v>
      </c>
      <c r="BR94" s="40">
        <f>SUM(C94,E94,F94,H94,J94,K94)/SUM('2 - G'!C94,'2 - G'!E94,'2 - G'!F94,'2 - G'!H94,'2 - G'!J94,'2 - G'!K94,'2 - G'!M94,'2 - G'!P93)</f>
        <v>0.9705618649133293</v>
      </c>
      <c r="BS94" s="40">
        <f>SUM('4 - SoS'!C94,'4 - SoS'!E94,'4 - SoS'!F94,'4 - SoS'!H94,'4 - SoS'!J94,'4 - SoS'!K94,'4 - SoS'!M94,'4 - SoS'!O94,'4 - SoS'!P94)/SUM('2 - G'!C94,'2 - G'!E94,'2 - G'!F94,'2 - G'!H94,'2 - G'!J94,'2 - G'!K94,'2 - G'!M94,'2 - G'!P93)</f>
        <v>0.98939031679617451</v>
      </c>
      <c r="BT94" s="40">
        <f>SUM('5 - AG'!C94,'5 - AG'!E94,'5 - AG'!F94,'5 - AG'!H94,'5 - AG'!J94,'5 - AG'!K94)/SUM('2 - G'!C94,'2 - G'!E94,'2 - G'!F94,'2 - G'!H94,'2 - G'!J94,'2 - G'!K94,'2 - G'!M94,'2 - G'!P93)</f>
        <v>0.98475791990436345</v>
      </c>
    </row>
    <row r="95" spans="1:72" ht="14.55" customHeight="1" x14ac:dyDescent="0.3">
      <c r="A95" t="s">
        <v>528</v>
      </c>
      <c r="B95" s="21">
        <v>11288</v>
      </c>
      <c r="C95" s="21">
        <v>2118</v>
      </c>
      <c r="D95" s="21">
        <v>182</v>
      </c>
      <c r="E95" s="21">
        <v>2611</v>
      </c>
      <c r="F95" s="21">
        <v>8</v>
      </c>
      <c r="G95" s="21">
        <v>4919</v>
      </c>
      <c r="H95" s="21">
        <v>820</v>
      </c>
      <c r="I95" s="21">
        <v>220</v>
      </c>
      <c r="J95" s="21">
        <v>987</v>
      </c>
      <c r="K95" s="21">
        <v>3</v>
      </c>
      <c r="L95" s="21">
        <v>2030</v>
      </c>
      <c r="M95" s="21">
        <v>6949</v>
      </c>
      <c r="N95" s="21"/>
      <c r="O95" s="24">
        <f>'2 - G'!R95</f>
        <v>7357</v>
      </c>
      <c r="P95" s="30">
        <f>'2 - G'!S95</f>
        <v>0.29835530787005571</v>
      </c>
      <c r="Q95" s="35">
        <f t="shared" si="16"/>
        <v>0.94454261247791216</v>
      </c>
      <c r="R95" s="30">
        <f>'4 - SoS'!R95/'3 - LG'!O95</f>
        <v>0.98586380318064426</v>
      </c>
      <c r="S95" s="30">
        <f>'5 - AG'!M95/'3 - LG'!O95</f>
        <v>0.98042680440396901</v>
      </c>
      <c r="T95" s="30">
        <f>'6 - Agr'!M95/'3 - LG'!O95</f>
        <v>0.97498980562729376</v>
      </c>
      <c r="U95" s="30">
        <f>'7 - Ins'!R95/'3 - LG'!O95</f>
        <v>0.97988310452630145</v>
      </c>
      <c r="V95" s="30">
        <f>'8 - Edu'!M95/'3 - LG'!O95</f>
        <v>0.98069865434280279</v>
      </c>
      <c r="W95" s="30">
        <f>'9 - Lab'!M95/'3 - LG'!O95</f>
        <v>0.97906755470980023</v>
      </c>
      <c r="X95" s="21"/>
      <c r="Y95" s="30">
        <f>(C95+H95)/('2 - G'!C95+'2 - G'!H95+'2 - G'!M95)</f>
        <v>0.94106342088404871</v>
      </c>
      <c r="Z95" s="30">
        <f>(D95+I95)/('2 - G'!D95+'2 - G'!I95+'2 - G'!N95)</f>
        <v>0.99504950495049505</v>
      </c>
      <c r="AA95" s="30">
        <f>(E95+J95)/('2 - G'!E95+'2 - G'!J95+'2 - G'!O95)</f>
        <v>0.94188481675392666</v>
      </c>
      <c r="AB95" s="30">
        <f>(F95+K95)/('2 - G'!F95+'2 - G'!K95+'2 - G'!P95)</f>
        <v>1</v>
      </c>
      <c r="AD95" s="34">
        <f t="shared" si="24"/>
        <v>0.94106342088404871</v>
      </c>
      <c r="AE95" s="40">
        <f>SUM('4 - SoS'!C95,'4 - SoS'!H95,'4 - SoS'!M95)/SUM('2 - G'!C95,'2 - G'!H95,'2 - G'!M95)</f>
        <v>0.98718770019218449</v>
      </c>
      <c r="AF95" s="40">
        <f>SUM('5 - AG'!C95,'5 - AG'!H95)/SUM('2 - G'!C95,'2 - G'!H95,'2 - G'!M95)</f>
        <v>0.98078155028827674</v>
      </c>
      <c r="AG95" s="40">
        <f>SUM('6 - Agr'!C95,'6 - Agr'!H95)/SUM('2 - G'!C95,'2 - G'!H95,'2 - G'!M95)</f>
        <v>0.97181294042280586</v>
      </c>
      <c r="AH95" s="40">
        <f>SUM('7 - Ins'!C95,'7 - Ins'!H95,'7 - Ins'!M95)/SUM('2 - G'!C95,'2 - G'!H95,'2 - G'!M95)</f>
        <v>0.98014093529788593</v>
      </c>
      <c r="AI95" s="40">
        <f>SUM('8 - Edu'!C95,'8 - Edu'!H95)/SUM('2 - G'!C95,'2 - G'!H95,'2 - G'!M95)</f>
        <v>0.98238308776425365</v>
      </c>
      <c r="AJ95" s="40">
        <f>SUM('9 - Lab'!C95,'9 - Lab'!H95)/SUM('2 - G'!C95,'2 - G'!H95,'2 - G'!M95)</f>
        <v>0.97821909032671361</v>
      </c>
      <c r="AL95" s="34">
        <f t="shared" si="25"/>
        <v>0.99504950495049505</v>
      </c>
      <c r="AM95" s="40">
        <f>SUM('4 - SoS'!D95,'4 - SoS'!I95,'4 - SoS'!N95)/SUM('2 - G'!D95,'2 - G'!I95,'2 - G'!N95)</f>
        <v>0.98762376237623761</v>
      </c>
      <c r="AN95" s="40">
        <f>SUM('5 - AG'!D95,'5 - AG'!I95)/SUM('2 - G'!D95,'2 - G'!I95,'2 - G'!N95)</f>
        <v>0.99009900990099009</v>
      </c>
      <c r="AO95" s="40">
        <f>SUM('6 - Agr'!D95,'6 - Agr'!I95)/SUM('2 - G'!D95,'2 - G'!I95,'2 - G'!N95)</f>
        <v>0.99009900990099009</v>
      </c>
      <c r="AP95" s="40">
        <f>SUM('7 - Ins'!D95,'7 - Ins'!I95,'7 - Ins'!N95)/SUM('2 - G'!D95,'2 - G'!I95,'2 - G'!N95)</f>
        <v>0.99257425742574257</v>
      </c>
      <c r="AQ95" s="40">
        <f>SUM('8 - Edu'!D95,'8 - Edu'!I95)/SUM('2 - G'!D95,'2 - G'!I95,'2 - G'!N95)</f>
        <v>0.98019801980198018</v>
      </c>
      <c r="AR95" s="40">
        <f>SUM('9 - Lab'!D95,'9 - Lab'!I95)/SUM('2 - G'!D95,'2 - G'!I95,'2 - G'!N95)</f>
        <v>0.98019801980198018</v>
      </c>
      <c r="AT95" s="34">
        <f t="shared" si="17"/>
        <v>0.94188481675392666</v>
      </c>
      <c r="AU95" s="40">
        <f>SUM('4 - SoS'!E95,'4 - SoS'!J95,'4 - SoS'!O95)/SUM('2 - G'!E95,'2 - G'!J95,'2 - G'!O95)</f>
        <v>0.98455497382198953</v>
      </c>
      <c r="AV95" s="40">
        <f>SUM('5 - AG'!E95,'5 - AG'!J95)/SUM('2 - G'!E95,'2 - G'!J95,'2 - G'!O95)</f>
        <v>0.97905759162303663</v>
      </c>
      <c r="AW95" s="40">
        <f>SUM('6 - Agr'!E95,'6 - Agr'!J95)/SUM('2 - G'!E95,'2 - G'!J95,'2 - G'!O95)</f>
        <v>0.97591623036649211</v>
      </c>
      <c r="AX95" s="40">
        <f>SUM('7 - Ins'!E95,'7 - Ins'!J95,'7 - Ins'!O95)/SUM('2 - G'!E95,'2 - G'!J95,'2 - G'!O95)</f>
        <v>0.9782722513089005</v>
      </c>
      <c r="AY95" s="40">
        <f>SUM('8 - Edu'!E95,'8 - Edu'!J95)/SUM('2 - G'!E95,'2 - G'!J95,'2 - G'!O95)</f>
        <v>0.97931937172774874</v>
      </c>
      <c r="AZ95" s="40">
        <f>SUM('9 - Lab'!E95,'9 - Lab'!J95)/SUM('2 - G'!E95,'2 - G'!J95,'2 - G'!O95)</f>
        <v>0.97958115183246075</v>
      </c>
      <c r="BB95" s="40">
        <f t="shared" si="26"/>
        <v>0.29835530787005571</v>
      </c>
      <c r="BC95" s="40">
        <f>G95/'2 - G'!G95</f>
        <v>0.96356513222331053</v>
      </c>
      <c r="BD95" s="40">
        <f>L95/'2 - G'!L95</f>
        <v>0.9248291571753986</v>
      </c>
      <c r="BF95" s="30">
        <f t="shared" si="18"/>
        <v>0.27910142954390743</v>
      </c>
      <c r="BG95" s="30">
        <f t="shared" si="19"/>
        <v>0.54726368159203975</v>
      </c>
      <c r="BH95" s="30">
        <f t="shared" si="20"/>
        <v>0.27431906614785995</v>
      </c>
      <c r="BI95" s="30">
        <f t="shared" si="21"/>
        <v>0.27272727272727271</v>
      </c>
      <c r="BJ95" s="30">
        <f t="shared" si="22"/>
        <v>0.29212836379335155</v>
      </c>
      <c r="BL95" s="31">
        <f>SUM('2 - G'!C95,'2 - G'!E95,'2 - G'!H95,'2 - G'!J95,'2 - G'!M95,'2 - G'!O95)</f>
        <v>6942</v>
      </c>
      <c r="BM95" s="41">
        <f t="shared" si="23"/>
        <v>0.99504950495049505</v>
      </c>
      <c r="BN95" s="42">
        <f t="shared" si="27"/>
        <v>6907.6336633663368</v>
      </c>
      <c r="BO95" s="42">
        <f t="shared" si="28"/>
        <v>371.6336633663368</v>
      </c>
      <c r="BQ95" s="40">
        <v>0.24048840913112723</v>
      </c>
      <c r="BR95" s="40">
        <f>SUM(C95,E95,F95,H95,J95,K95)/SUM('2 - G'!C95,'2 - G'!E95,'2 - G'!F95,'2 - G'!H95,'2 - G'!J95,'2 - G'!K95,'2 - G'!M95,'2 - G'!P94)</f>
        <v>0.94418805884049606</v>
      </c>
      <c r="BS95" s="40">
        <f>SUM('4 - SoS'!C95,'4 - SoS'!E95,'4 - SoS'!F95,'4 - SoS'!H95,'4 - SoS'!J95,'4 - SoS'!K95,'4 - SoS'!M95,'4 - SoS'!O95,'4 - SoS'!P95)/SUM('2 - G'!C95,'2 - G'!E95,'2 - G'!F95,'2 - G'!H95,'2 - G'!J95,'2 - G'!K95,'2 - G'!M95,'2 - G'!P94)</f>
        <v>0.98846264782232474</v>
      </c>
      <c r="BT95" s="40">
        <f>SUM('5 - AG'!C95,'5 - AG'!E95,'5 - AG'!F95,'5 - AG'!H95,'5 - AG'!J95,'5 - AG'!K95)/SUM('2 - G'!C95,'2 - G'!E95,'2 - G'!F95,'2 - G'!H95,'2 - G'!J95,'2 - G'!K95,'2 - G'!M95,'2 - G'!P94)</f>
        <v>0.98254975483126628</v>
      </c>
    </row>
    <row r="96" spans="1:72" ht="14.55" customHeight="1" x14ac:dyDescent="0.3">
      <c r="A96" t="s">
        <v>484</v>
      </c>
      <c r="B96" s="21">
        <v>11123</v>
      </c>
      <c r="C96" s="21">
        <v>2097</v>
      </c>
      <c r="D96" s="21">
        <v>234</v>
      </c>
      <c r="E96" s="21">
        <v>2609</v>
      </c>
      <c r="F96" s="21">
        <v>30</v>
      </c>
      <c r="G96" s="21">
        <v>4970</v>
      </c>
      <c r="H96" s="21">
        <v>754</v>
      </c>
      <c r="I96" s="21">
        <v>327</v>
      </c>
      <c r="J96" s="21">
        <v>934</v>
      </c>
      <c r="K96" s="21">
        <v>38</v>
      </c>
      <c r="L96" s="21">
        <v>2053</v>
      </c>
      <c r="M96" s="21">
        <v>7023</v>
      </c>
      <c r="N96" s="21"/>
      <c r="O96" s="24">
        <f>'2 - G'!R96</f>
        <v>7388</v>
      </c>
      <c r="P96" s="30">
        <f>'2 - G'!S96</f>
        <v>0.29696805630752571</v>
      </c>
      <c r="Q96" s="35">
        <f t="shared" si="16"/>
        <v>0.95059556036816462</v>
      </c>
      <c r="R96" s="30">
        <f>'4 - SoS'!R96/'3 - LG'!O96</f>
        <v>0.97983216025988085</v>
      </c>
      <c r="S96" s="30">
        <f>'5 - AG'!M96/'3 - LG'!O96</f>
        <v>0.97536545749864645</v>
      </c>
      <c r="T96" s="30">
        <f>'6 - Agr'!M96/'3 - LG'!O96</f>
        <v>0.97279371954520844</v>
      </c>
      <c r="U96" s="30">
        <f>'7 - Ins'!R96/'3 - LG'!O96</f>
        <v>0.97495939361126149</v>
      </c>
      <c r="V96" s="30">
        <f>'8 - Edu'!M96/'3 - LG'!O96</f>
        <v>0.98781808337845156</v>
      </c>
      <c r="W96" s="30">
        <f>'9 - Lab'!M96/'3 - LG'!O96</f>
        <v>0.9740119112073633</v>
      </c>
      <c r="X96" s="21"/>
      <c r="Y96" s="30">
        <f>(C96+H96)/('2 - G'!C96+'2 - G'!H96+'2 - G'!M96)</f>
        <v>0.93968358602504942</v>
      </c>
      <c r="Z96" s="30">
        <f>(D96+I96)/('2 - G'!D96+'2 - G'!I96+'2 - G'!N96)</f>
        <v>0.99644760213143868</v>
      </c>
      <c r="AA96" s="30">
        <f>(E96+J96)/('2 - G'!E96+'2 - G'!J96+'2 - G'!O96)</f>
        <v>0.95190757657173564</v>
      </c>
      <c r="AB96" s="30">
        <f>(F96+K96)/('2 - G'!F96+'2 - G'!K96+'2 - G'!P96)</f>
        <v>0.98550724637681164</v>
      </c>
      <c r="AD96" s="34">
        <f t="shared" si="24"/>
        <v>0.93968358602504942</v>
      </c>
      <c r="AE96" s="40">
        <f>SUM('4 - SoS'!C96,'4 - SoS'!H96,'4 - SoS'!M96)/SUM('2 - G'!C96,'2 - G'!H96,'2 - G'!M96)</f>
        <v>0.97923533289386944</v>
      </c>
      <c r="AF96" s="40">
        <f>SUM('5 - AG'!C96,'5 - AG'!H96)/SUM('2 - G'!C96,'2 - G'!H96,'2 - G'!M96)</f>
        <v>0.96901779828609091</v>
      </c>
      <c r="AG96" s="40">
        <f>SUM('6 - Agr'!C96,'6 - Agr'!H96)/SUM('2 - G'!C96,'2 - G'!H96,'2 - G'!M96)</f>
        <v>0.96802900461437047</v>
      </c>
      <c r="AH96" s="40">
        <f>SUM('7 - Ins'!C96,'7 - Ins'!H96,'7 - Ins'!M96)/SUM('2 - G'!C96,'2 - G'!H96,'2 - G'!M96)</f>
        <v>0.96769940672379695</v>
      </c>
      <c r="AI96" s="40">
        <f>SUM('8 - Edu'!C96,'8 - Edu'!H96)/SUM('2 - G'!C96,'2 - G'!H96,'2 - G'!M96)</f>
        <v>0.98681608437706003</v>
      </c>
      <c r="AJ96" s="40">
        <f>SUM('9 - Lab'!C96,'9 - Lab'!H96)/SUM('2 - G'!C96,'2 - G'!H96,'2 - G'!M96)</f>
        <v>0.97165458141067895</v>
      </c>
      <c r="AL96" s="34">
        <f t="shared" si="25"/>
        <v>0.99644760213143868</v>
      </c>
      <c r="AM96" s="40">
        <f>SUM('4 - SoS'!D96,'4 - SoS'!I96,'4 - SoS'!N96)/SUM('2 - G'!D96,'2 - G'!I96,'2 - G'!N96)</f>
        <v>0.99289520426287747</v>
      </c>
      <c r="AN96" s="40">
        <f>SUM('5 - AG'!D96,'5 - AG'!I96)/SUM('2 - G'!D96,'2 - G'!I96,'2 - G'!N96)</f>
        <v>0.99289520426287747</v>
      </c>
      <c r="AO96" s="40">
        <f>SUM('6 - Agr'!D96,'6 - Agr'!I96)/SUM('2 - G'!D96,'2 - G'!I96,'2 - G'!N96)</f>
        <v>0.99467140319715808</v>
      </c>
      <c r="AP96" s="40">
        <f>SUM('7 - Ins'!D96,'7 - Ins'!I96,'7 - Ins'!N96)/SUM('2 - G'!D96,'2 - G'!I96,'2 - G'!N96)</f>
        <v>0.99644760213143868</v>
      </c>
      <c r="AQ96" s="40">
        <f>SUM('8 - Edu'!D96,'8 - Edu'!I96)/SUM('2 - G'!D96,'2 - G'!I96,'2 - G'!N96)</f>
        <v>0.99289520426287747</v>
      </c>
      <c r="AR96" s="40">
        <f>SUM('9 - Lab'!D96,'9 - Lab'!I96)/SUM('2 - G'!D96,'2 - G'!I96,'2 - G'!N96)</f>
        <v>0.99111900532859676</v>
      </c>
      <c r="AT96" s="34">
        <f t="shared" si="17"/>
        <v>0.95190757657173564</v>
      </c>
      <c r="AU96" s="40">
        <f>SUM('4 - SoS'!E96,'4 - SoS'!J96,'4 - SoS'!O96)/SUM('2 - G'!E96,'2 - G'!J96,'2 - G'!O96)</f>
        <v>0.97877485222998384</v>
      </c>
      <c r="AV96" s="40">
        <f>SUM('5 - AG'!E96,'5 - AG'!J96)/SUM('2 - G'!E96,'2 - G'!J96,'2 - G'!O96)</f>
        <v>0.97796883396023648</v>
      </c>
      <c r="AW96" s="40">
        <f>SUM('6 - Agr'!E96,'6 - Agr'!J96)/SUM('2 - G'!E96,'2 - G'!J96,'2 - G'!O96)</f>
        <v>0.97420741536808164</v>
      </c>
      <c r="AX96" s="40">
        <f>SUM('7 - Ins'!E96,'7 - Ins'!J96,'7 - Ins'!O96)/SUM('2 - G'!E96,'2 - G'!J96,'2 - G'!O96)</f>
        <v>0.97770016120365399</v>
      </c>
      <c r="AY96" s="40">
        <f>SUM('8 - Edu'!E96,'8 - Edu'!J96)/SUM('2 - G'!E96,'2 - G'!J96,'2 - G'!O96)</f>
        <v>0.98764105319720585</v>
      </c>
      <c r="AZ96" s="40">
        <f>SUM('9 - Lab'!E96,'9 - Lab'!J96)/SUM('2 - G'!E96,'2 - G'!J96,'2 - G'!O96)</f>
        <v>0.97393874261149915</v>
      </c>
      <c r="BB96" s="40">
        <f t="shared" si="26"/>
        <v>0.29696805630752571</v>
      </c>
      <c r="BC96" s="40">
        <f>G96/'2 - G'!G96</f>
        <v>0.96467391304347827</v>
      </c>
      <c r="BD96" s="40">
        <f>L96/'2 - G'!L96</f>
        <v>0.93573381950774837</v>
      </c>
      <c r="BF96" s="30">
        <f t="shared" si="18"/>
        <v>0.26446860750613821</v>
      </c>
      <c r="BG96" s="30">
        <f t="shared" si="19"/>
        <v>0.58288770053475936</v>
      </c>
      <c r="BH96" s="30">
        <f t="shared" si="20"/>
        <v>0.26361840248377083</v>
      </c>
      <c r="BI96" s="30">
        <f t="shared" si="21"/>
        <v>0.55882352941176472</v>
      </c>
      <c r="BJ96" s="30">
        <f t="shared" si="22"/>
        <v>0.29232521714367082</v>
      </c>
      <c r="BL96" s="31">
        <f>SUM('2 - G'!C96,'2 - G'!E96,'2 - G'!H96,'2 - G'!J96,'2 - G'!M96,'2 - G'!O96)</f>
        <v>6756</v>
      </c>
      <c r="BM96" s="41">
        <f t="shared" si="23"/>
        <v>0.99644760213143868</v>
      </c>
      <c r="BN96" s="42">
        <f t="shared" si="27"/>
        <v>6732</v>
      </c>
      <c r="BO96" s="42">
        <f t="shared" si="28"/>
        <v>338</v>
      </c>
      <c r="BQ96" s="40">
        <v>0.2603502469690166</v>
      </c>
      <c r="BR96" s="40">
        <f>SUM(C96,E96,F96,H96,J96,K96)/SUM('2 - G'!C96,'2 - G'!E96,'2 - G'!F96,'2 - G'!H96,'2 - G'!J96,'2 - G'!K96,'2 - G'!M96,'2 - G'!P95)</f>
        <v>0.94903803789102659</v>
      </c>
      <c r="BS96" s="40">
        <f>SUM('4 - SoS'!C96,'4 - SoS'!E96,'4 - SoS'!F96,'4 - SoS'!H96,'4 - SoS'!J96,'4 - SoS'!K96,'4 - SoS'!M96,'4 - SoS'!O96,'4 - SoS'!P96)/SUM('2 - G'!C96,'2 - G'!E96,'2 - G'!F96,'2 - G'!H96,'2 - G'!J96,'2 - G'!K96,'2 - G'!M96,'2 - G'!P95)</f>
        <v>0.98105448670876783</v>
      </c>
      <c r="BT96" s="40">
        <f>SUM('5 - AG'!C96,'5 - AG'!E96,'5 - AG'!F96,'5 - AG'!H96,'5 - AG'!J96,'5 - AG'!K96)/SUM('2 - G'!C96,'2 - G'!E96,'2 - G'!F96,'2 - G'!H96,'2 - G'!J96,'2 - G'!K96,'2 - G'!M96,'2 - G'!P95)</f>
        <v>0.97620796005287125</v>
      </c>
    </row>
    <row r="97" spans="1:72" ht="14.55" customHeight="1" x14ac:dyDescent="0.3">
      <c r="A97" t="s">
        <v>454</v>
      </c>
      <c r="B97" s="21">
        <v>11099</v>
      </c>
      <c r="C97" s="21">
        <v>2846</v>
      </c>
      <c r="D97" s="21">
        <v>143</v>
      </c>
      <c r="E97" s="21">
        <v>2618</v>
      </c>
      <c r="F97" s="21">
        <v>5</v>
      </c>
      <c r="G97" s="21">
        <v>5612</v>
      </c>
      <c r="H97" s="21">
        <v>718</v>
      </c>
      <c r="I97" s="21">
        <v>80</v>
      </c>
      <c r="J97" s="21">
        <v>709</v>
      </c>
      <c r="K97" s="21">
        <v>2</v>
      </c>
      <c r="L97" s="21">
        <v>1509</v>
      </c>
      <c r="M97" s="21">
        <v>7121</v>
      </c>
      <c r="N97" s="21"/>
      <c r="O97" s="24">
        <f>'2 - G'!R97</f>
        <v>7434</v>
      </c>
      <c r="P97" s="30">
        <f>'2 - G'!S97</f>
        <v>0.19437718590260963</v>
      </c>
      <c r="Q97" s="35">
        <f t="shared" si="16"/>
        <v>0.95789615281140705</v>
      </c>
      <c r="R97" s="30">
        <f>'4 - SoS'!R97/'3 - LG'!O97</f>
        <v>0.97578692493946728</v>
      </c>
      <c r="S97" s="30">
        <f>'5 - AG'!M97/'3 - LG'!O97</f>
        <v>0.97215496368038745</v>
      </c>
      <c r="T97" s="30">
        <f>'6 - Agr'!M97/'3 - LG'!O97</f>
        <v>0.97350013451708362</v>
      </c>
      <c r="U97" s="30">
        <f>'7 - Ins'!R97/'3 - LG'!O97</f>
        <v>0.97175141242937857</v>
      </c>
      <c r="V97" s="30">
        <f>'8 - Edu'!M97/'3 - LG'!O97</f>
        <v>0.97740112994350281</v>
      </c>
      <c r="W97" s="30">
        <f>'9 - Lab'!M97/'3 - LG'!O97</f>
        <v>0.97215496368038745</v>
      </c>
      <c r="X97" s="21"/>
      <c r="Y97" s="30">
        <f>(C97+H97)/('2 - G'!C97+'2 - G'!H97+'2 - G'!M97)</f>
        <v>0.95040000000000002</v>
      </c>
      <c r="Z97" s="30">
        <f>(D97+I97)/('2 - G'!D97+'2 - G'!I97+'2 - G'!N97)</f>
        <v>0.99111111111111116</v>
      </c>
      <c r="AA97" s="30">
        <f>(E97+J97)/('2 - G'!E97+'2 - G'!J97+'2 - G'!O97)</f>
        <v>0.96378910776361526</v>
      </c>
      <c r="AB97" s="30">
        <f>(F97+K97)/('2 - G'!F97+'2 - G'!K97+'2 - G'!P97)</f>
        <v>1</v>
      </c>
      <c r="AD97" s="34">
        <f t="shared" si="24"/>
        <v>0.95040000000000002</v>
      </c>
      <c r="AE97" s="40">
        <f>SUM('4 - SoS'!C97,'4 - SoS'!H97,'4 - SoS'!M97)/SUM('2 - G'!C97,'2 - G'!H97,'2 - G'!M97)</f>
        <v>0.97360000000000002</v>
      </c>
      <c r="AF97" s="40">
        <f>SUM('5 - AG'!C97,'5 - AG'!H97)/SUM('2 - G'!C97,'2 - G'!H97,'2 - G'!M97)</f>
        <v>0.96799999999999997</v>
      </c>
      <c r="AG97" s="40">
        <f>SUM('6 - Agr'!C97,'6 - Agr'!H97)/SUM('2 - G'!C97,'2 - G'!H97,'2 - G'!M97)</f>
        <v>0.9714666666666667</v>
      </c>
      <c r="AH97" s="40">
        <f>SUM('7 - Ins'!C97,'7 - Ins'!H97,'7 - Ins'!M97)/SUM('2 - G'!C97,'2 - G'!H97,'2 - G'!M97)</f>
        <v>0.96773333333333333</v>
      </c>
      <c r="AI97" s="40">
        <f>SUM('8 - Edu'!C97,'8 - Edu'!H97)/SUM('2 - G'!C97,'2 - G'!H97,'2 - G'!M97)</f>
        <v>0.97573333333333334</v>
      </c>
      <c r="AJ97" s="40">
        <f>SUM('9 - Lab'!C97,'9 - Lab'!H97)/SUM('2 - G'!C97,'2 - G'!H97,'2 - G'!M97)</f>
        <v>0.9714666666666667</v>
      </c>
      <c r="AL97" s="34">
        <f t="shared" si="25"/>
        <v>0.99111111111111116</v>
      </c>
      <c r="AM97" s="40">
        <f>SUM('4 - SoS'!D97,'4 - SoS'!I97,'4 - SoS'!N97)/SUM('2 - G'!D97,'2 - G'!I97,'2 - G'!N97)</f>
        <v>0.98666666666666669</v>
      </c>
      <c r="AN97" s="40">
        <f>SUM('5 - AG'!D97,'5 - AG'!I97)/SUM('2 - G'!D97,'2 - G'!I97,'2 - G'!N97)</f>
        <v>0.97333333333333338</v>
      </c>
      <c r="AO97" s="40">
        <f>SUM('6 - Agr'!D97,'6 - Agr'!I97)/SUM('2 - G'!D97,'2 - G'!I97,'2 - G'!N97)</f>
        <v>0.99555555555555553</v>
      </c>
      <c r="AP97" s="40">
        <f>SUM('7 - Ins'!D97,'7 - Ins'!I97,'7 - Ins'!N97)/SUM('2 - G'!D97,'2 - G'!I97,'2 - G'!N97)</f>
        <v>0.99555555555555553</v>
      </c>
      <c r="AQ97" s="40">
        <f>SUM('8 - Edu'!D97,'8 - Edu'!I97)/SUM('2 - G'!D97,'2 - G'!I97,'2 - G'!N97)</f>
        <v>0.99111111111111116</v>
      </c>
      <c r="AR97" s="40">
        <f>SUM('9 - Lab'!D97,'9 - Lab'!I97)/SUM('2 - G'!D97,'2 - G'!I97,'2 - G'!N97)</f>
        <v>0.99111111111111116</v>
      </c>
      <c r="AT97" s="34">
        <f t="shared" si="17"/>
        <v>0.96378910776361526</v>
      </c>
      <c r="AU97" s="40">
        <f>SUM('4 - SoS'!E97,'4 - SoS'!J97,'4 - SoS'!O97)/SUM('2 - G'!E97,'2 - G'!J97,'2 - G'!O97)</f>
        <v>0.97740440324449596</v>
      </c>
      <c r="AV97" s="40">
        <f>SUM('5 - AG'!E97,'5 - AG'!J97)/SUM('2 - G'!E97,'2 - G'!J97,'2 - G'!O97)</f>
        <v>0.97653534183082269</v>
      </c>
      <c r="AW97" s="40">
        <f>SUM('6 - Agr'!E97,'6 - Agr'!J97)/SUM('2 - G'!E97,'2 - G'!J97,'2 - G'!O97)</f>
        <v>0.97421784472769413</v>
      </c>
      <c r="AX97" s="40">
        <f>SUM('7 - Ins'!E97,'7 - Ins'!J97,'7 - Ins'!O97)/SUM('2 - G'!E97,'2 - G'!J97,'2 - G'!O97)</f>
        <v>0.97450753186558514</v>
      </c>
      <c r="AY97" s="40">
        <f>SUM('8 - Edu'!E97,'8 - Edu'!J97)/SUM('2 - G'!E97,'2 - G'!J97,'2 - G'!O97)</f>
        <v>0.97827346465816922</v>
      </c>
      <c r="AZ97" s="40">
        <f>SUM('9 - Lab'!E97,'9 - Lab'!J97)/SUM('2 - G'!E97,'2 - G'!J97,'2 - G'!O97)</f>
        <v>0.97161066048667444</v>
      </c>
      <c r="BB97" s="40">
        <f t="shared" si="26"/>
        <v>0.19437718590260963</v>
      </c>
      <c r="BC97" s="40">
        <f>G97/'2 - G'!G97</f>
        <v>0.94541778975741242</v>
      </c>
      <c r="BD97" s="40">
        <f>L97/'2 - G'!L97</f>
        <v>1.0442906574394464</v>
      </c>
      <c r="BF97" s="30">
        <f t="shared" si="18"/>
        <v>0.20145903479236812</v>
      </c>
      <c r="BG97" s="30">
        <f t="shared" si="19"/>
        <v>0.35874439461883406</v>
      </c>
      <c r="BH97" s="30">
        <f t="shared" si="20"/>
        <v>0.21310489930868651</v>
      </c>
      <c r="BI97" s="30">
        <f t="shared" si="21"/>
        <v>0.2857142857142857</v>
      </c>
      <c r="BJ97" s="30">
        <f t="shared" si="22"/>
        <v>0.21190843982586716</v>
      </c>
      <c r="BL97" s="31">
        <f>SUM('2 - G'!C97,'2 - G'!E97,'2 - G'!H97,'2 - G'!J97,'2 - G'!M97,'2 - G'!O97)</f>
        <v>7202</v>
      </c>
      <c r="BM97" s="41">
        <f t="shared" si="23"/>
        <v>0.99111111111111116</v>
      </c>
      <c r="BN97" s="42">
        <f t="shared" si="27"/>
        <v>7137.9822222222228</v>
      </c>
      <c r="BO97" s="42">
        <f t="shared" si="28"/>
        <v>246.98222222222284</v>
      </c>
      <c r="BQ97" s="40">
        <v>7.1128046360244501E-2</v>
      </c>
      <c r="BR97" s="40">
        <f>SUM(C97,E97,F97,H97,J97,K97)/SUM('2 - G'!C97,'2 - G'!E97,'2 - G'!F97,'2 - G'!H97,'2 - G'!J97,'2 - G'!K97,'2 - G'!M97,'2 - G'!P96)</f>
        <v>0.96032298482528189</v>
      </c>
      <c r="BS97" s="40">
        <f>SUM('4 - SoS'!C97,'4 - SoS'!E97,'4 - SoS'!F97,'4 - SoS'!H97,'4 - SoS'!J97,'4 - SoS'!K97,'4 - SoS'!M97,'4 - SoS'!O97,'4 - SoS'!P97)/SUM('2 - G'!C97,'2 - G'!E97,'2 - G'!F97,'2 - G'!H97,'2 - G'!J97,'2 - G'!K97,'2 - G'!M97,'2 - G'!P96)</f>
        <v>0.97897814283725459</v>
      </c>
      <c r="BT97" s="40">
        <f>SUM('5 - AG'!C97,'5 - AG'!E97,'5 - AG'!F97,'5 - AG'!H97,'5 - AG'!J97,'5 - AG'!K97)/SUM('2 - G'!C97,'2 - G'!E97,'2 - G'!F97,'2 - G'!H97,'2 - G'!J97,'2 - G'!K97,'2 - G'!M97,'2 - G'!P96)</f>
        <v>0.9756369205067521</v>
      </c>
    </row>
    <row r="98" spans="1:72" ht="14.55" customHeight="1" x14ac:dyDescent="0.3">
      <c r="A98" t="s">
        <v>475</v>
      </c>
      <c r="B98" s="21">
        <v>11055</v>
      </c>
      <c r="C98" s="21">
        <v>2162</v>
      </c>
      <c r="D98" s="21">
        <v>253</v>
      </c>
      <c r="E98" s="21">
        <v>2448</v>
      </c>
      <c r="F98" s="21">
        <v>7</v>
      </c>
      <c r="G98" s="21">
        <v>4870</v>
      </c>
      <c r="H98" s="21">
        <v>786</v>
      </c>
      <c r="I98" s="21">
        <v>186</v>
      </c>
      <c r="J98" s="21">
        <v>739</v>
      </c>
      <c r="K98" s="21">
        <v>3</v>
      </c>
      <c r="L98" s="21">
        <v>1714</v>
      </c>
      <c r="M98" s="21">
        <v>6584</v>
      </c>
      <c r="N98" s="21"/>
      <c r="O98" s="24">
        <f>'2 - G'!R98</f>
        <v>7061</v>
      </c>
      <c r="P98" s="30">
        <f>'2 - G'!S98</f>
        <v>0.25732899022801303</v>
      </c>
      <c r="Q98" s="35">
        <f t="shared" si="16"/>
        <v>0.9324458292026625</v>
      </c>
      <c r="R98" s="30">
        <f>'4 - SoS'!R98/'3 - LG'!O98</f>
        <v>0.96770995609687016</v>
      </c>
      <c r="S98" s="30">
        <f>'5 - AG'!M98/'3 - LG'!O98</f>
        <v>0.95708823112873531</v>
      </c>
      <c r="T98" s="30">
        <f>'6 - Agr'!M98/'3 - LG'!O98</f>
        <v>0.95609687013170941</v>
      </c>
      <c r="U98" s="30">
        <f>'7 - Ins'!R98/'3 - LG'!O98</f>
        <v>0.95694660812916021</v>
      </c>
      <c r="V98" s="30">
        <f>'8 - Edu'!M98/'3 - LG'!O98</f>
        <v>0.95708823112873531</v>
      </c>
      <c r="W98" s="30">
        <f>'9 - Lab'!M98/'3 - LG'!O98</f>
        <v>0.95765472312703581</v>
      </c>
      <c r="X98" s="21"/>
      <c r="Y98" s="30">
        <f>(C98+H98)/('2 - G'!C98+'2 - G'!H98+'2 - G'!M98)</f>
        <v>0.9235588972431078</v>
      </c>
      <c r="Z98" s="30">
        <f>(D98+I98)/('2 - G'!D98+'2 - G'!I98+'2 - G'!N98)</f>
        <v>0.9799107142857143</v>
      </c>
      <c r="AA98" s="30">
        <f>(E98+J98)/('2 - G'!E98+'2 - G'!J98+'2 - G'!O98)</f>
        <v>0.93433010847258868</v>
      </c>
      <c r="AB98" s="30">
        <f>(F98+K98)/('2 - G'!F98+'2 - G'!K98+'2 - G'!P98)</f>
        <v>1</v>
      </c>
      <c r="AD98" s="34">
        <f t="shared" si="24"/>
        <v>0.9235588972431078</v>
      </c>
      <c r="AE98" s="40">
        <f>SUM('4 - SoS'!C98,'4 - SoS'!H98,'4 - SoS'!M98)/SUM('2 - G'!C98,'2 - G'!H98,'2 - G'!M98)</f>
        <v>0.96773182957393489</v>
      </c>
      <c r="AF98" s="40">
        <f>SUM('5 - AG'!C98,'5 - AG'!H98)/SUM('2 - G'!C98,'2 - G'!H98,'2 - G'!M98)</f>
        <v>0.95238095238095233</v>
      </c>
      <c r="AG98" s="40">
        <f>SUM('6 - Agr'!C98,'6 - Agr'!H98)/SUM('2 - G'!C98,'2 - G'!H98,'2 - G'!M98)</f>
        <v>0.95520050125313283</v>
      </c>
      <c r="AH98" s="40">
        <f>SUM('7 - Ins'!C98,'7 - Ins'!H98,'7 - Ins'!M98)/SUM('2 - G'!C98,'2 - G'!H98,'2 - G'!M98)</f>
        <v>0.95018796992481203</v>
      </c>
      <c r="AI98" s="40">
        <f>SUM('8 - Edu'!C98,'8 - Edu'!H98)/SUM('2 - G'!C98,'2 - G'!H98,'2 - G'!M98)</f>
        <v>0.95582706766917291</v>
      </c>
      <c r="AJ98" s="40">
        <f>SUM('9 - Lab'!C98,'9 - Lab'!H98)/SUM('2 - G'!C98,'2 - G'!H98,'2 - G'!M98)</f>
        <v>0.9542606516290727</v>
      </c>
      <c r="AL98" s="34">
        <f t="shared" si="25"/>
        <v>0.9799107142857143</v>
      </c>
      <c r="AM98" s="40">
        <f>SUM('4 - SoS'!D98,'4 - SoS'!I98,'4 - SoS'!N98)/SUM('2 - G'!D98,'2 - G'!I98,'2 - G'!N98)</f>
        <v>0.96875</v>
      </c>
      <c r="AN98" s="40">
        <f>SUM('5 - AG'!D98,'5 - AG'!I98)/SUM('2 - G'!D98,'2 - G'!I98,'2 - G'!N98)</f>
        <v>0.9620535714285714</v>
      </c>
      <c r="AO98" s="40">
        <f>SUM('6 - Agr'!D98,'6 - Agr'!I98)/SUM('2 - G'!D98,'2 - G'!I98,'2 - G'!N98)</f>
        <v>0.9665178571428571</v>
      </c>
      <c r="AP98" s="40">
        <f>SUM('7 - Ins'!D98,'7 - Ins'!I98,'7 - Ins'!N98)/SUM('2 - G'!D98,'2 - G'!I98,'2 - G'!N98)</f>
        <v>0.9709821428571429</v>
      </c>
      <c r="AQ98" s="40">
        <f>SUM('8 - Edu'!D98,'8 - Edu'!I98)/SUM('2 - G'!D98,'2 - G'!I98,'2 - G'!N98)</f>
        <v>0.9665178571428571</v>
      </c>
      <c r="AR98" s="40">
        <f>SUM('9 - Lab'!D98,'9 - Lab'!I98)/SUM('2 - G'!D98,'2 - G'!I98,'2 - G'!N98)</f>
        <v>0.9642857142857143</v>
      </c>
      <c r="AT98" s="34">
        <f t="shared" si="17"/>
        <v>0.93433010847258868</v>
      </c>
      <c r="AU98" s="40">
        <f>SUM('4 - SoS'!E98,'4 - SoS'!J98,'4 - SoS'!O98)/SUM('2 - G'!E98,'2 - G'!J98,'2 - G'!O98)</f>
        <v>0.96745822339489884</v>
      </c>
      <c r="AV98" s="40">
        <f>SUM('5 - AG'!E98,'5 - AG'!J98)/SUM('2 - G'!E98,'2 - G'!J98,'2 - G'!O98)</f>
        <v>0.96071533274699505</v>
      </c>
      <c r="AW98" s="40">
        <f>SUM('6 - Agr'!E98,'6 - Agr'!J98)/SUM('2 - G'!E98,'2 - G'!J98,'2 - G'!O98)</f>
        <v>0.95543828789211371</v>
      </c>
      <c r="AX98" s="40">
        <f>SUM('7 - Ins'!E98,'7 - Ins'!J98,'7 - Ins'!O98)/SUM('2 - G'!E98,'2 - G'!J98,'2 - G'!O98)</f>
        <v>0.96130167106420406</v>
      </c>
      <c r="AY98" s="40">
        <f>SUM('8 - Edu'!E98,'8 - Edu'!J98)/SUM('2 - G'!E98,'2 - G'!J98,'2 - G'!O98)</f>
        <v>0.95690413368513627</v>
      </c>
      <c r="AZ98" s="40">
        <f>SUM('9 - Lab'!E98,'9 - Lab'!J98)/SUM('2 - G'!E98,'2 - G'!J98,'2 - G'!O98)</f>
        <v>0.9598358252711815</v>
      </c>
      <c r="BB98" s="40">
        <f t="shared" si="26"/>
        <v>0.25732899022801303</v>
      </c>
      <c r="BC98" s="40">
        <f>G98/'2 - G'!G98</f>
        <v>0.93295019157088122</v>
      </c>
      <c r="BD98" s="40">
        <f>L98/'2 - G'!L98</f>
        <v>0.94331315354980738</v>
      </c>
      <c r="BF98" s="30">
        <f t="shared" si="18"/>
        <v>0.26662143826322932</v>
      </c>
      <c r="BG98" s="30">
        <f t="shared" si="19"/>
        <v>0.42369020501138954</v>
      </c>
      <c r="BH98" s="30">
        <f t="shared" si="20"/>
        <v>0.23187951051145278</v>
      </c>
      <c r="BI98" s="30">
        <f t="shared" si="21"/>
        <v>0.3</v>
      </c>
      <c r="BJ98" s="30">
        <f t="shared" si="22"/>
        <v>0.26032806804374242</v>
      </c>
      <c r="BL98" s="31">
        <f>SUM('2 - G'!C98,'2 - G'!E98,'2 - G'!H98,'2 - G'!J98,'2 - G'!M98,'2 - G'!O98)</f>
        <v>6603</v>
      </c>
      <c r="BM98" s="41">
        <f t="shared" si="23"/>
        <v>0.9799107142857143</v>
      </c>
      <c r="BN98" s="42">
        <f t="shared" si="27"/>
        <v>6470.3504464285716</v>
      </c>
      <c r="BO98" s="42">
        <f t="shared" si="28"/>
        <v>335.35044642857156</v>
      </c>
      <c r="BQ98" s="40">
        <v>0.25281005905886833</v>
      </c>
      <c r="BR98" s="40">
        <f>SUM(C98,E98,F98,H98,J98,K98)/SUM('2 - G'!C98,'2 - G'!E98,'2 - G'!F98,'2 - G'!H98,'2 - G'!J98,'2 - G'!K98,'2 - G'!M98,'2 - G'!P97)</f>
        <v>0.93021495610051463</v>
      </c>
      <c r="BS98" s="40">
        <f>SUM('4 - SoS'!C98,'4 - SoS'!E98,'4 - SoS'!F98,'4 - SoS'!H98,'4 - SoS'!J98,'4 - SoS'!K98,'4 - SoS'!M98,'4 - SoS'!O98,'4 - SoS'!P98)/SUM('2 - G'!C98,'2 - G'!E98,'2 - G'!F98,'2 - G'!H98,'2 - G'!J98,'2 - G'!K98,'2 - G'!M98,'2 - G'!P97)</f>
        <v>0.96866485013623982</v>
      </c>
      <c r="BT98" s="40">
        <f>SUM('5 - AG'!C98,'5 - AG'!E98,'5 - AG'!F98,'5 - AG'!H98,'5 - AG'!J98,'5 - AG'!K98)/SUM('2 - G'!C98,'2 - G'!E98,'2 - G'!F98,'2 - G'!H98,'2 - G'!J98,'2 - G'!K98,'2 - G'!M98,'2 - G'!P97)</f>
        <v>0.95776566757493187</v>
      </c>
    </row>
    <row r="99" spans="1:72" ht="14.55" customHeight="1" x14ac:dyDescent="0.3">
      <c r="A99" t="s">
        <v>581</v>
      </c>
      <c r="B99" s="21">
        <v>11036</v>
      </c>
      <c r="C99" s="21">
        <v>1907</v>
      </c>
      <c r="D99" s="21">
        <v>244</v>
      </c>
      <c r="E99" s="21">
        <v>2668</v>
      </c>
      <c r="F99" s="21">
        <v>5</v>
      </c>
      <c r="G99" s="21">
        <v>4824</v>
      </c>
      <c r="H99" s="21">
        <v>611</v>
      </c>
      <c r="I99" s="21">
        <v>145</v>
      </c>
      <c r="J99" s="21">
        <v>678</v>
      </c>
      <c r="K99" s="21">
        <v>3</v>
      </c>
      <c r="L99" s="21">
        <v>1437</v>
      </c>
      <c r="M99" s="21">
        <v>6261</v>
      </c>
      <c r="N99" s="21"/>
      <c r="O99" s="24">
        <f>'2 - G'!R99</f>
        <v>6647</v>
      </c>
      <c r="P99" s="30">
        <f>'2 - G'!S99</f>
        <v>0.23123213479765309</v>
      </c>
      <c r="Q99" s="35">
        <f t="shared" si="16"/>
        <v>0.94192868963442156</v>
      </c>
      <c r="R99" s="30">
        <f>'4 - SoS'!R99/'3 - LG'!O99</f>
        <v>0.98119452384534378</v>
      </c>
      <c r="S99" s="30">
        <f>'5 - AG'!M99/'3 - LG'!O99</f>
        <v>0.96765458101399127</v>
      </c>
      <c r="T99" s="30">
        <f>'6 - Agr'!M99/'3 - LG'!O99</f>
        <v>0.96539792387543255</v>
      </c>
      <c r="U99" s="30">
        <f>'7 - Ins'!R99/'3 - LG'!O99</f>
        <v>0.96825635625094031</v>
      </c>
      <c r="V99" s="30">
        <f>'8 - Edu'!M99/'3 - LG'!O99</f>
        <v>0.97111478862644807</v>
      </c>
      <c r="W99" s="30">
        <f>'9 - Lab'!M99/'3 - LG'!O99</f>
        <v>0.96961035053407552</v>
      </c>
      <c r="X99" s="21"/>
      <c r="Y99" s="30">
        <f>(C99+H99)/('2 - G'!C99+'2 - G'!H99+'2 - G'!M99)</f>
        <v>0.92983751846381091</v>
      </c>
      <c r="Z99" s="30">
        <f>(D99+I99)/('2 - G'!D99+'2 - G'!I99+'2 - G'!N99)</f>
        <v>0.99234693877551017</v>
      </c>
      <c r="AA99" s="30">
        <f>(E99+J99)/('2 - G'!E99+'2 - G'!J99+'2 - G'!O99)</f>
        <v>0.94546482057078274</v>
      </c>
      <c r="AB99" s="30">
        <f>(F99+K99)/('2 - G'!F99+'2 - G'!K99+'2 - G'!P99)</f>
        <v>1</v>
      </c>
      <c r="AD99" s="34">
        <f t="shared" si="24"/>
        <v>0.92983751846381091</v>
      </c>
      <c r="AE99" s="40">
        <f>SUM('4 - SoS'!C99,'4 - SoS'!H99,'4 - SoS'!M99)/SUM('2 - G'!C99,'2 - G'!H99,'2 - G'!M99)</f>
        <v>0.98412112259970463</v>
      </c>
      <c r="AF99" s="40">
        <f>SUM('5 - AG'!C99,'5 - AG'!H99)/SUM('2 - G'!C99,'2 - G'!H99,'2 - G'!M99)</f>
        <v>0.96418020679468242</v>
      </c>
      <c r="AG99" s="40">
        <f>SUM('6 - Agr'!C99,'6 - Agr'!H99)/SUM('2 - G'!C99,'2 - G'!H99,'2 - G'!M99)</f>
        <v>0.96454948301329391</v>
      </c>
      <c r="AH99" s="40">
        <f>SUM('7 - Ins'!C99,'7 - Ins'!H99,'7 - Ins'!M99)/SUM('2 - G'!C99,'2 - G'!H99,'2 - G'!M99)</f>
        <v>0.96418020679468242</v>
      </c>
      <c r="AI99" s="40">
        <f>SUM('8 - Edu'!C99,'8 - Edu'!H99)/SUM('2 - G'!C99,'2 - G'!H99,'2 - G'!M99)</f>
        <v>0.97045790251107833</v>
      </c>
      <c r="AJ99" s="40">
        <f>SUM('9 - Lab'!C99,'9 - Lab'!H99)/SUM('2 - G'!C99,'2 - G'!H99,'2 - G'!M99)</f>
        <v>0.96750369276218606</v>
      </c>
      <c r="AL99" s="34">
        <f t="shared" si="25"/>
        <v>0.99234693877551017</v>
      </c>
      <c r="AM99" s="40">
        <f>SUM('4 - SoS'!D99,'4 - SoS'!I99,'4 - SoS'!N99)/SUM('2 - G'!D99,'2 - G'!I99,'2 - G'!N99)</f>
        <v>0.99489795918367352</v>
      </c>
      <c r="AN99" s="40">
        <f>SUM('5 - AG'!D99,'5 - AG'!I99)/SUM('2 - G'!D99,'2 - G'!I99,'2 - G'!N99)</f>
        <v>0.98724489795918369</v>
      </c>
      <c r="AO99" s="40">
        <f>SUM('6 - Agr'!D99,'6 - Agr'!I99)/SUM('2 - G'!D99,'2 - G'!I99,'2 - G'!N99)</f>
        <v>0.98469387755102045</v>
      </c>
      <c r="AP99" s="40">
        <f>SUM('7 - Ins'!D99,'7 - Ins'!I99,'7 - Ins'!N99)/SUM('2 - G'!D99,'2 - G'!I99,'2 - G'!N99)</f>
        <v>0.98724489795918369</v>
      </c>
      <c r="AQ99" s="40">
        <f>SUM('8 - Edu'!D99,'8 - Edu'!I99)/SUM('2 - G'!D99,'2 - G'!I99,'2 - G'!N99)</f>
        <v>0.98724489795918369</v>
      </c>
      <c r="AR99" s="40">
        <f>SUM('9 - Lab'!D99,'9 - Lab'!I99)/SUM('2 - G'!D99,'2 - G'!I99,'2 - G'!N99)</f>
        <v>0.9821428571428571</v>
      </c>
      <c r="AT99" s="34">
        <f t="shared" si="17"/>
        <v>0.94546482057078274</v>
      </c>
      <c r="AU99" s="40">
        <f>SUM('4 - SoS'!E99,'4 - SoS'!J99,'4 - SoS'!O99)/SUM('2 - G'!E99,'2 - G'!J99,'2 - G'!O99)</f>
        <v>0.97739474427804462</v>
      </c>
      <c r="AV99" s="40">
        <f>SUM('5 - AG'!E99,'5 - AG'!J99)/SUM('2 - G'!E99,'2 - G'!J99,'2 - G'!O99)</f>
        <v>0.96807007629273811</v>
      </c>
      <c r="AW99" s="40">
        <f>SUM('6 - Agr'!E99,'6 - Agr'!J99)/SUM('2 - G'!E99,'2 - G'!J99,'2 - G'!O99)</f>
        <v>0.96383159084487147</v>
      </c>
      <c r="AX99" s="40">
        <f>SUM('7 - Ins'!E99,'7 - Ins'!J99,'7 - Ins'!O99)/SUM('2 - G'!E99,'2 - G'!J99,'2 - G'!O99)</f>
        <v>0.96920033907883585</v>
      </c>
      <c r="AY99" s="40">
        <f>SUM('8 - Edu'!E99,'8 - Edu'!J99)/SUM('2 - G'!E99,'2 - G'!J99,'2 - G'!O99)</f>
        <v>0.96976547047188466</v>
      </c>
      <c r="AZ99" s="40">
        <f>SUM('9 - Lab'!E99,'9 - Lab'!J99)/SUM('2 - G'!E99,'2 - G'!J99,'2 - G'!O99)</f>
        <v>0.96976547047188466</v>
      </c>
      <c r="BB99" s="40">
        <f t="shared" si="26"/>
        <v>0.23123213479765309</v>
      </c>
      <c r="BC99" s="40">
        <f>G99/'2 - G'!G99</f>
        <v>0.95091661738616207</v>
      </c>
      <c r="BD99" s="40">
        <f>L99/'2 - G'!L99</f>
        <v>0.93493819128171762</v>
      </c>
      <c r="BF99" s="30">
        <f t="shared" si="18"/>
        <v>0.24265289912629071</v>
      </c>
      <c r="BG99" s="30">
        <f t="shared" si="19"/>
        <v>0.37275064267352187</v>
      </c>
      <c r="BH99" s="30">
        <f t="shared" si="20"/>
        <v>0.20263000597728631</v>
      </c>
      <c r="BI99" s="30">
        <f t="shared" si="21"/>
        <v>0.375</v>
      </c>
      <c r="BJ99" s="30">
        <f t="shared" si="22"/>
        <v>0.2295160517489219</v>
      </c>
      <c r="BL99" s="31">
        <f>SUM('2 - G'!C99,'2 - G'!E99,'2 - G'!H99,'2 - G'!J99,'2 - G'!M99,'2 - G'!O99)</f>
        <v>6247</v>
      </c>
      <c r="BM99" s="41">
        <f t="shared" si="23"/>
        <v>0.99234693877551017</v>
      </c>
      <c r="BN99" s="42">
        <f t="shared" si="27"/>
        <v>6199.1913265306121</v>
      </c>
      <c r="BO99" s="42">
        <f t="shared" si="28"/>
        <v>335.19132653061206</v>
      </c>
      <c r="BQ99" s="40">
        <v>0.18963955805107771</v>
      </c>
      <c r="BR99" s="40">
        <f>SUM(C99,E99,F99,H99,J99,K99)/SUM('2 - G'!C99,'2 - G'!E99,'2 - G'!F99,'2 - G'!H99,'2 - G'!J99,'2 - G'!K99,'2 - G'!M99,'2 - G'!P98)</f>
        <v>0.94117647058823528</v>
      </c>
      <c r="BS99" s="40">
        <f>SUM('4 - SoS'!C99,'4 - SoS'!E99,'4 - SoS'!F99,'4 - SoS'!H99,'4 - SoS'!J99,'4 - SoS'!K99,'4 - SoS'!M99,'4 - SoS'!O99,'4 - SoS'!P99)/SUM('2 - G'!C99,'2 - G'!E99,'2 - G'!F99,'2 - G'!H99,'2 - G'!J99,'2 - G'!K99,'2 - G'!M99,'2 - G'!P98)</f>
        <v>0.98284981567558904</v>
      </c>
      <c r="BT99" s="40">
        <f>SUM('5 - AG'!C99,'5 - AG'!E99,'5 - AG'!F99,'5 - AG'!H99,'5 - AG'!J99,'5 - AG'!K99)/SUM('2 - G'!C99,'2 - G'!E99,'2 - G'!F99,'2 - G'!H99,'2 - G'!J99,'2 - G'!K99,'2 - G'!M99,'2 - G'!P98)</f>
        <v>0.96890527328097453</v>
      </c>
    </row>
    <row r="100" spans="1:72" ht="14.55" customHeight="1" x14ac:dyDescent="0.3">
      <c r="A100" t="s">
        <v>560</v>
      </c>
      <c r="B100" s="21">
        <v>10855</v>
      </c>
      <c r="C100" s="21">
        <v>1568</v>
      </c>
      <c r="D100" s="21">
        <v>258</v>
      </c>
      <c r="E100" s="21">
        <v>4061</v>
      </c>
      <c r="F100" s="21">
        <v>0</v>
      </c>
      <c r="G100" s="21">
        <v>5887</v>
      </c>
      <c r="H100" s="21">
        <v>275</v>
      </c>
      <c r="I100" s="21">
        <v>68</v>
      </c>
      <c r="J100" s="21">
        <v>359</v>
      </c>
      <c r="K100" s="21">
        <v>1</v>
      </c>
      <c r="L100" s="21">
        <v>703</v>
      </c>
      <c r="M100" s="21">
        <v>6590</v>
      </c>
      <c r="N100" s="21"/>
      <c r="O100" s="24">
        <f>'2 - G'!R100</f>
        <v>6884</v>
      </c>
      <c r="P100" s="30">
        <f>'2 - G'!S100</f>
        <v>0.10720511330621732</v>
      </c>
      <c r="Q100" s="35">
        <f t="shared" si="16"/>
        <v>0.95729227193492161</v>
      </c>
      <c r="R100" s="30">
        <f>'4 - SoS'!R100/'3 - LG'!O100</f>
        <v>0.98590935502614763</v>
      </c>
      <c r="S100" s="30">
        <f>'5 - AG'!M100/'3 - LG'!O100</f>
        <v>0.98445671121441025</v>
      </c>
      <c r="T100" s="30">
        <f>'6 - Agr'!M100/'3 - LG'!O100</f>
        <v>0.98024404416037192</v>
      </c>
      <c r="U100" s="30">
        <f>'7 - Ins'!R100/'3 - LG'!O100</f>
        <v>0.98198721673445666</v>
      </c>
      <c r="V100" s="30">
        <f>'8 - Edu'!M100/'3 - LG'!O100</f>
        <v>0.98663567693201626</v>
      </c>
      <c r="W100" s="30">
        <f>'9 - Lab'!M100/'3 - LG'!O100</f>
        <v>0.98445671121441025</v>
      </c>
      <c r="X100" s="21"/>
      <c r="Y100" s="30">
        <f>(C100+H100)/('2 - G'!C100+'2 - G'!H100+'2 - G'!M100)</f>
        <v>0.9412665985699693</v>
      </c>
      <c r="Z100" s="30">
        <f>(D100+I100)/('2 - G'!D100+'2 - G'!I100+'2 - G'!N100)</f>
        <v>0.99694189602446481</v>
      </c>
      <c r="AA100" s="30">
        <f>(E100+J100)/('2 - G'!E100+'2 - G'!J100+'2 - G'!O100)</f>
        <v>0.96128751631143972</v>
      </c>
      <c r="AB100" s="30">
        <f>(F100+K100)/('2 - G'!F100+'2 - G'!K100+'2 - G'!P100)</f>
        <v>1</v>
      </c>
      <c r="AD100" s="34">
        <f t="shared" si="24"/>
        <v>0.9412665985699693</v>
      </c>
      <c r="AE100" s="40">
        <f>SUM('4 - SoS'!C100,'4 - SoS'!H100,'4 - SoS'!M100)/SUM('2 - G'!C100,'2 - G'!H100,'2 - G'!M100)</f>
        <v>0.98212461695607767</v>
      </c>
      <c r="AF100" s="40">
        <f>SUM('5 - AG'!C100,'5 - AG'!H100)/SUM('2 - G'!C100,'2 - G'!H100,'2 - G'!M100)</f>
        <v>0.97906026557711956</v>
      </c>
      <c r="AG100" s="40">
        <f>SUM('6 - Agr'!C100,'6 - Agr'!H100)/SUM('2 - G'!C100,'2 - G'!H100,'2 - G'!M100)</f>
        <v>0.97803881511746682</v>
      </c>
      <c r="AH100" s="40">
        <f>SUM('7 - Ins'!C100,'7 - Ins'!H100,'7 - Ins'!M100)/SUM('2 - G'!C100,'2 - G'!H100,'2 - G'!M100)</f>
        <v>0.97650663942798777</v>
      </c>
      <c r="AI100" s="40">
        <f>SUM('8 - Edu'!C100,'8 - Edu'!H100)/SUM('2 - G'!C100,'2 - G'!H100,'2 - G'!M100)</f>
        <v>0.98365679264555672</v>
      </c>
      <c r="AJ100" s="40">
        <f>SUM('9 - Lab'!C100,'9 - Lab'!H100)/SUM('2 - G'!C100,'2 - G'!H100,'2 - G'!M100)</f>
        <v>0.98263534218590398</v>
      </c>
      <c r="AL100" s="34">
        <f t="shared" si="25"/>
        <v>0.99694189602446481</v>
      </c>
      <c r="AM100" s="40">
        <f>SUM('4 - SoS'!D100,'4 - SoS'!I100,'4 - SoS'!N100)/SUM('2 - G'!D100,'2 - G'!I100,'2 - G'!N100)</f>
        <v>0.99388379204892963</v>
      </c>
      <c r="AN100" s="40">
        <f>SUM('5 - AG'!D100,'5 - AG'!I100)/SUM('2 - G'!D100,'2 - G'!I100,'2 - G'!N100)</f>
        <v>1</v>
      </c>
      <c r="AO100" s="40">
        <f>SUM('6 - Agr'!D100,'6 - Agr'!I100)/SUM('2 - G'!D100,'2 - G'!I100,'2 - G'!N100)</f>
        <v>0.99694189602446481</v>
      </c>
      <c r="AP100" s="40">
        <f>SUM('7 - Ins'!D100,'7 - Ins'!I100,'7 - Ins'!N100)/SUM('2 - G'!D100,'2 - G'!I100,'2 - G'!N100)</f>
        <v>0.99694189602446481</v>
      </c>
      <c r="AQ100" s="40">
        <f>SUM('8 - Edu'!D100,'8 - Edu'!I100)/SUM('2 - G'!D100,'2 - G'!I100,'2 - G'!N100)</f>
        <v>0.99082568807339455</v>
      </c>
      <c r="AR100" s="40">
        <f>SUM('9 - Lab'!D100,'9 - Lab'!I100)/SUM('2 - G'!D100,'2 - G'!I100,'2 - G'!N100)</f>
        <v>0.99082568807339455</v>
      </c>
      <c r="AT100" s="34">
        <f t="shared" si="17"/>
        <v>0.96128751631143972</v>
      </c>
      <c r="AU100" s="40">
        <f>SUM('4 - SoS'!E100,'4 - SoS'!J100,'4 - SoS'!O100)/SUM('2 - G'!E100,'2 - G'!J100,'2 - G'!O100)</f>
        <v>0.98695084819486734</v>
      </c>
      <c r="AV100" s="40">
        <f>SUM('5 - AG'!E100,'5 - AG'!J100)/SUM('2 - G'!E100,'2 - G'!J100,'2 - G'!O100)</f>
        <v>0.9856459330143541</v>
      </c>
      <c r="AW100" s="40">
        <f>SUM('6 - Agr'!E100,'6 - Agr'!J100)/SUM('2 - G'!E100,'2 - G'!J100,'2 - G'!O100)</f>
        <v>0.97999130056546324</v>
      </c>
      <c r="AX100" s="40">
        <f>SUM('7 - Ins'!E100,'7 - Ins'!J100,'7 - Ins'!O100)/SUM('2 - G'!E100,'2 - G'!J100,'2 - G'!O100)</f>
        <v>0.98325358851674638</v>
      </c>
      <c r="AY100" s="40">
        <f>SUM('8 - Edu'!E100,'8 - Edu'!J100)/SUM('2 - G'!E100,'2 - G'!J100,'2 - G'!O100)</f>
        <v>0.98760330578512401</v>
      </c>
      <c r="AZ100" s="40">
        <f>SUM('9 - Lab'!E100,'9 - Lab'!J100)/SUM('2 - G'!E100,'2 - G'!J100,'2 - G'!O100)</f>
        <v>0.98477598956067858</v>
      </c>
      <c r="BB100" s="40">
        <f t="shared" si="26"/>
        <v>0.10720511330621732</v>
      </c>
      <c r="BC100" s="40">
        <f>G100/'2 - G'!G100</f>
        <v>0.96145680222113339</v>
      </c>
      <c r="BD100" s="40">
        <f>L100/'2 - G'!L100</f>
        <v>0.95257452574525747</v>
      </c>
      <c r="BF100" s="30">
        <f t="shared" si="18"/>
        <v>0.14921323928377644</v>
      </c>
      <c r="BG100" s="30">
        <f t="shared" si="19"/>
        <v>0.20858895705521471</v>
      </c>
      <c r="BH100" s="30">
        <f t="shared" si="20"/>
        <v>8.1221719457013578E-2</v>
      </c>
      <c r="BI100" s="30">
        <f t="shared" si="21"/>
        <v>1</v>
      </c>
      <c r="BJ100" s="30">
        <f t="shared" si="22"/>
        <v>0.10667678300455236</v>
      </c>
      <c r="BL100" s="31">
        <f>SUM('2 - G'!C100,'2 - G'!E100,'2 - G'!H100,'2 - G'!J100,'2 - G'!M100,'2 - G'!O100)</f>
        <v>6556</v>
      </c>
      <c r="BM100" s="41">
        <f t="shared" si="23"/>
        <v>0.99694189602446481</v>
      </c>
      <c r="BN100" s="42">
        <f t="shared" si="27"/>
        <v>6535.9510703363912</v>
      </c>
      <c r="BO100" s="42">
        <f t="shared" si="28"/>
        <v>272.95107033639124</v>
      </c>
      <c r="BQ100" s="40">
        <v>7.7873007096120175E-2</v>
      </c>
      <c r="BR100" s="40">
        <f>SUM(C100,E100,F100,H100,J100,K100)/SUM('2 - G'!C100,'2 - G'!E100,'2 - G'!F100,'2 - G'!H100,'2 - G'!J100,'2 - G'!K100,'2 - G'!M100,'2 - G'!P99)</f>
        <v>0.95735900962861076</v>
      </c>
      <c r="BS100" s="40">
        <f>SUM('4 - SoS'!C100,'4 - SoS'!E100,'4 - SoS'!F100,'4 - SoS'!H100,'4 - SoS'!J100,'4 - SoS'!K100,'4 - SoS'!M100,'4 - SoS'!O100,'4 - SoS'!P100)/SUM('2 - G'!C100,'2 - G'!E100,'2 - G'!F100,'2 - G'!H100,'2 - G'!J100,'2 - G'!K100,'2 - G'!M100,'2 - G'!P99)</f>
        <v>0.98762035763411282</v>
      </c>
      <c r="BT100" s="40">
        <f>SUM('5 - AG'!C100,'5 - AG'!E100,'5 - AG'!F100,'5 - AG'!H100,'5 - AG'!J100,'5 - AG'!K100)/SUM('2 - G'!C100,'2 - G'!E100,'2 - G'!F100,'2 - G'!H100,'2 - G'!J100,'2 - G'!K100,'2 - G'!M100,'2 - G'!P99)</f>
        <v>0.98578633654287029</v>
      </c>
    </row>
    <row r="101" spans="1:72" ht="14.55" customHeight="1" x14ac:dyDescent="0.3">
      <c r="A101" t="s">
        <v>430</v>
      </c>
      <c r="B101" s="21">
        <v>10807</v>
      </c>
      <c r="C101" s="21">
        <v>3361</v>
      </c>
      <c r="D101" s="21">
        <v>180</v>
      </c>
      <c r="E101" s="21">
        <v>2413</v>
      </c>
      <c r="F101" s="21">
        <v>1</v>
      </c>
      <c r="G101" s="21">
        <v>5955</v>
      </c>
      <c r="H101" s="21">
        <v>372</v>
      </c>
      <c r="I101" s="21">
        <v>42</v>
      </c>
      <c r="J101" s="21">
        <v>264</v>
      </c>
      <c r="K101" s="21">
        <v>0</v>
      </c>
      <c r="L101" s="21">
        <v>678</v>
      </c>
      <c r="M101" s="21">
        <v>6633</v>
      </c>
      <c r="N101" s="21"/>
      <c r="O101" s="24">
        <f>'2 - G'!R101</f>
        <v>6852</v>
      </c>
      <c r="P101" s="30">
        <f>'2 - G'!S101</f>
        <v>9.4133099824868657E-2</v>
      </c>
      <c r="Q101" s="35">
        <f t="shared" ref="Q101:Q132" si="29">M101/O101</f>
        <v>0.96803852889667252</v>
      </c>
      <c r="R101" s="30">
        <f>'4 - SoS'!R101/'3 - LG'!O101</f>
        <v>0.9845300642148278</v>
      </c>
      <c r="S101" s="30">
        <f>'5 - AG'!M101/'3 - LG'!O101</f>
        <v>0.97854640980735552</v>
      </c>
      <c r="T101" s="30">
        <f>'6 - Agr'!M101/'3 - LG'!O101</f>
        <v>0.98628137769994162</v>
      </c>
      <c r="U101" s="30">
        <f>'7 - Ins'!R101/'3 - LG'!O101</f>
        <v>0.98292469352014011</v>
      </c>
      <c r="V101" s="30">
        <f>'8 - Edu'!M101/'3 - LG'!O101</f>
        <v>0.98161120840630478</v>
      </c>
      <c r="W101" s="30">
        <f>'9 - Lab'!M101/'3 - LG'!O101</f>
        <v>0.97956800934033861</v>
      </c>
      <c r="X101" s="21"/>
      <c r="Y101" s="30">
        <f>(C101+H101)/('2 - G'!C101+'2 - G'!H101+'2 - G'!M101)</f>
        <v>0.96759979263867291</v>
      </c>
      <c r="Z101" s="30">
        <f>(D101+I101)/('2 - G'!D101+'2 - G'!I101+'2 - G'!N101)</f>
        <v>1</v>
      </c>
      <c r="AA101" s="30">
        <f>(E101+J101)/('2 - G'!E101+'2 - G'!J101+'2 - G'!O101)</f>
        <v>0.96607722843738719</v>
      </c>
      <c r="AB101" s="30">
        <f>(F101+K101)/('2 - G'!F101+'2 - G'!K101+'2 - G'!P101)</f>
        <v>1</v>
      </c>
      <c r="AD101" s="34">
        <f t="shared" si="24"/>
        <v>0.96759979263867291</v>
      </c>
      <c r="AE101" s="40">
        <f>SUM('4 - SoS'!C101,'4 - SoS'!H101,'4 - SoS'!M101)/SUM('2 - G'!C101,'2 - G'!H101,'2 - G'!M101)</f>
        <v>0.98470710212545365</v>
      </c>
      <c r="AF101" s="40">
        <f>SUM('5 - AG'!C101,'5 - AG'!H101)/SUM('2 - G'!C101,'2 - G'!H101,'2 - G'!M101)</f>
        <v>0.97770865733540691</v>
      </c>
      <c r="AG101" s="40">
        <f>SUM('6 - Agr'!C101,'6 - Agr'!H101)/SUM('2 - G'!C101,'2 - G'!H101,'2 - G'!M101)</f>
        <v>0.98522550544323484</v>
      </c>
      <c r="AH101" s="40">
        <f>SUM('7 - Ins'!C101,'7 - Ins'!H101,'7 - Ins'!M101)/SUM('2 - G'!C101,'2 - G'!H101,'2 - G'!M101)</f>
        <v>0.98185588387765677</v>
      </c>
      <c r="AI101" s="40">
        <f>SUM('8 - Edu'!C101,'8 - Edu'!H101)/SUM('2 - G'!C101,'2 - G'!H101,'2 - G'!M101)</f>
        <v>0.98030067392431308</v>
      </c>
      <c r="AJ101" s="40">
        <f>SUM('9 - Lab'!C101,'9 - Lab'!H101)/SUM('2 - G'!C101,'2 - G'!H101,'2 - G'!M101)</f>
        <v>0.9792638672887507</v>
      </c>
      <c r="AL101" s="34">
        <f t="shared" si="25"/>
        <v>1</v>
      </c>
      <c r="AM101" s="40">
        <f>SUM('4 - SoS'!D101,'4 - SoS'!I101,'4 - SoS'!N101)/SUM('2 - G'!D101,'2 - G'!I101,'2 - G'!N101)</f>
        <v>1</v>
      </c>
      <c r="AN101" s="40">
        <f>SUM('5 - AG'!D101,'5 - AG'!I101)/SUM('2 - G'!D101,'2 - G'!I101,'2 - G'!N101)</f>
        <v>0.99099099099099097</v>
      </c>
      <c r="AO101" s="40">
        <f>SUM('6 - Agr'!D101,'6 - Agr'!I101)/SUM('2 - G'!D101,'2 - G'!I101,'2 - G'!N101)</f>
        <v>1.0045045045045045</v>
      </c>
      <c r="AP101" s="40">
        <f>SUM('7 - Ins'!D101,'7 - Ins'!I101,'7 - Ins'!N101)/SUM('2 - G'!D101,'2 - G'!I101,'2 - G'!N101)</f>
        <v>0.99099099099099097</v>
      </c>
      <c r="AQ101" s="40">
        <f>SUM('8 - Edu'!D101,'8 - Edu'!I101)/SUM('2 - G'!D101,'2 - G'!I101,'2 - G'!N101)</f>
        <v>0.98198198198198194</v>
      </c>
      <c r="AR101" s="40">
        <f>SUM('9 - Lab'!D101,'9 - Lab'!I101)/SUM('2 - G'!D101,'2 - G'!I101,'2 - G'!N101)</f>
        <v>0.98198198198198194</v>
      </c>
      <c r="AT101" s="34">
        <f t="shared" si="17"/>
        <v>0.96607722843738719</v>
      </c>
      <c r="AU101" s="40">
        <f>SUM('4 - SoS'!E101,'4 - SoS'!J101,'4 - SoS'!O101)/SUM('2 - G'!E101,'2 - G'!J101,'2 - G'!O101)</f>
        <v>0.98303861421869365</v>
      </c>
      <c r="AV101" s="40">
        <f>SUM('5 - AG'!E101,'5 - AG'!J101)/SUM('2 - G'!E101,'2 - G'!J101,'2 - G'!O101)</f>
        <v>0.97870804763623243</v>
      </c>
      <c r="AW101" s="40">
        <f>SUM('6 - Agr'!E101,'6 - Agr'!J101)/SUM('2 - G'!E101,'2 - G'!J101,'2 - G'!O101)</f>
        <v>0.98628653915553954</v>
      </c>
      <c r="AX101" s="40">
        <f>SUM('7 - Ins'!E101,'7 - Ins'!J101,'7 - Ins'!O101)/SUM('2 - G'!E101,'2 - G'!J101,'2 - G'!O101)</f>
        <v>0.98376037531577043</v>
      </c>
      <c r="AY101" s="40">
        <f>SUM('8 - Edu'!E101,'8 - Edu'!J101)/SUM('2 - G'!E101,'2 - G'!J101,'2 - G'!O101)</f>
        <v>0.9833994947672321</v>
      </c>
      <c r="AZ101" s="40">
        <f>SUM('9 - Lab'!E101,'9 - Lab'!J101)/SUM('2 - G'!E101,'2 - G'!J101,'2 - G'!O101)</f>
        <v>0.97979068928184776</v>
      </c>
      <c r="BB101" s="40">
        <f t="shared" si="26"/>
        <v>9.4133099824868657E-2</v>
      </c>
      <c r="BC101" s="40">
        <f>G101/'2 - G'!G101</f>
        <v>0.96829268292682924</v>
      </c>
      <c r="BD101" s="40">
        <f>L101/'2 - G'!L101</f>
        <v>1.0511627906976744</v>
      </c>
      <c r="BF101" s="30">
        <f t="shared" si="18"/>
        <v>9.9651754620948302E-2</v>
      </c>
      <c r="BG101" s="30">
        <f t="shared" si="19"/>
        <v>0.1891891891891892</v>
      </c>
      <c r="BH101" s="30">
        <f t="shared" si="20"/>
        <v>9.8617855808741134E-2</v>
      </c>
      <c r="BI101" s="30">
        <f t="shared" si="21"/>
        <v>0</v>
      </c>
      <c r="BJ101" s="30">
        <f t="shared" si="22"/>
        <v>0.10221619176843058</v>
      </c>
      <c r="BL101" s="31">
        <f>SUM('2 - G'!C101,'2 - G'!E101,'2 - G'!H101,'2 - G'!J101,'2 - G'!M101,'2 - G'!O101)</f>
        <v>6629</v>
      </c>
      <c r="BM101" s="41">
        <f t="shared" si="23"/>
        <v>1</v>
      </c>
      <c r="BN101" s="42">
        <f t="shared" si="27"/>
        <v>6629</v>
      </c>
      <c r="BO101" s="42">
        <f t="shared" si="28"/>
        <v>219</v>
      </c>
      <c r="BQ101" s="40">
        <v>1.9330373658897521E-2</v>
      </c>
      <c r="BR101" s="40">
        <f>SUM(C101,E101,F101,H101,J101,K101)/SUM('2 - G'!C101,'2 - G'!E101,'2 - G'!F101,'2 - G'!H101,'2 - G'!J101,'2 - G'!K101,'2 - G'!M101,'2 - G'!P100)</f>
        <v>0.96916099773242625</v>
      </c>
      <c r="BS101" s="40">
        <f>SUM('4 - SoS'!C101,'4 - SoS'!E101,'4 - SoS'!F101,'4 - SoS'!H101,'4 - SoS'!J101,'4 - SoS'!K101,'4 - SoS'!M101,'4 - SoS'!O101,'4 - SoS'!P101)/SUM('2 - G'!C101,'2 - G'!E101,'2 - G'!F101,'2 - G'!H101,'2 - G'!J101,'2 - G'!K101,'2 - G'!M101,'2 - G'!P100)</f>
        <v>0.98624338624338626</v>
      </c>
      <c r="BT101" s="40">
        <f>SUM('5 - AG'!C101,'5 - AG'!E101,'5 - AG'!F101,'5 - AG'!H101,'5 - AG'!J101,'5 - AG'!K101)/SUM('2 - G'!C101,'2 - G'!E101,'2 - G'!F101,'2 - G'!H101,'2 - G'!J101,'2 - G'!K101,'2 - G'!M101,'2 - G'!P100)</f>
        <v>0.98034769463340887</v>
      </c>
    </row>
    <row r="102" spans="1:72" ht="14.55" customHeight="1" x14ac:dyDescent="0.3">
      <c r="A102" t="s">
        <v>424</v>
      </c>
      <c r="B102" s="21">
        <v>10613</v>
      </c>
      <c r="C102" s="21">
        <v>2190</v>
      </c>
      <c r="D102" s="21">
        <v>350</v>
      </c>
      <c r="E102" s="21">
        <v>2578</v>
      </c>
      <c r="F102" s="21">
        <v>2</v>
      </c>
      <c r="G102" s="21">
        <v>5120</v>
      </c>
      <c r="H102" s="21">
        <v>578</v>
      </c>
      <c r="I102" s="21">
        <v>173</v>
      </c>
      <c r="J102" s="21">
        <v>514</v>
      </c>
      <c r="K102" s="21">
        <v>1</v>
      </c>
      <c r="L102" s="21">
        <v>1266</v>
      </c>
      <c r="M102" s="21">
        <v>6386</v>
      </c>
      <c r="N102" s="21"/>
      <c r="O102" s="24">
        <f>'2 - G'!R102</f>
        <v>6809</v>
      </c>
      <c r="P102" s="30">
        <f>'2 - G'!S102</f>
        <v>0.19944191511235129</v>
      </c>
      <c r="Q102" s="35">
        <f t="shared" si="29"/>
        <v>0.93787634013805254</v>
      </c>
      <c r="R102" s="30">
        <f>'4 - SoS'!R102/'3 - LG'!O102</f>
        <v>0.97943897782346889</v>
      </c>
      <c r="S102" s="30">
        <f>'5 - AG'!M102/'3 - LG'!O102</f>
        <v>0.96372448230283447</v>
      </c>
      <c r="T102" s="30">
        <f>'6 - Agr'!M102/'3 - LG'!O102</f>
        <v>0.96592744896460569</v>
      </c>
      <c r="U102" s="30">
        <f>'7 - Ins'!R102/'3 - LG'!O102</f>
        <v>0.97033338228814803</v>
      </c>
      <c r="V102" s="30">
        <f>'8 - Edu'!M102/'3 - LG'!O102</f>
        <v>0.97136143339697456</v>
      </c>
      <c r="W102" s="30">
        <f>'9 - Lab'!M102/'3 - LG'!O102</f>
        <v>0.96813041562637681</v>
      </c>
      <c r="X102" s="21"/>
      <c r="Y102" s="30">
        <f>(C102+H102)/('2 - G'!C102+'2 - G'!H102+'2 - G'!M102)</f>
        <v>0.92948287441235733</v>
      </c>
      <c r="Z102" s="30">
        <f>(D102+I102)/('2 - G'!D102+'2 - G'!I102+'2 - G'!N102)</f>
        <v>0.98679245283018868</v>
      </c>
      <c r="AA102" s="30">
        <f>(E102+J102)/('2 - G'!E102+'2 - G'!J102+'2 - G'!O102)</f>
        <v>0.9375379017586416</v>
      </c>
      <c r="AB102" s="30">
        <f>(F102+K102)/('2 - G'!F102+'2 - G'!K102+'2 - G'!P102)</f>
        <v>1</v>
      </c>
      <c r="AD102" s="34">
        <f t="shared" si="24"/>
        <v>0.92948287441235733</v>
      </c>
      <c r="AE102" s="40">
        <f>SUM('4 - SoS'!C102,'4 - SoS'!H102,'4 - SoS'!M102)/SUM('2 - G'!C102,'2 - G'!H102,'2 - G'!M102)</f>
        <v>0.97817327065144388</v>
      </c>
      <c r="AF102" s="40">
        <f>SUM('5 - AG'!C102,'5 - AG'!H102)/SUM('2 - G'!C102,'2 - G'!H102,'2 - G'!M102)</f>
        <v>0.9603760913364674</v>
      </c>
      <c r="AG102" s="40">
        <f>SUM('6 - Agr'!C102,'6 - Agr'!H102)/SUM('2 - G'!C102,'2 - G'!H102,'2 - G'!M102)</f>
        <v>0.96171927468099394</v>
      </c>
      <c r="AH102" s="40">
        <f>SUM('7 - Ins'!C102,'7 - Ins'!H102,'7 - Ins'!M102)/SUM('2 - G'!C102,'2 - G'!H102,'2 - G'!M102)</f>
        <v>0.96776359973136328</v>
      </c>
      <c r="AI102" s="40">
        <f>SUM('8 - Edu'!C102,'8 - Edu'!H102)/SUM('2 - G'!C102,'2 - G'!H102,'2 - G'!M102)</f>
        <v>0.96877098723975819</v>
      </c>
      <c r="AJ102" s="40">
        <f>SUM('9 - Lab'!C102,'9 - Lab'!H102)/SUM('2 - G'!C102,'2 - G'!H102,'2 - G'!M102)</f>
        <v>0.96541302887844194</v>
      </c>
      <c r="AL102" s="34">
        <f t="shared" si="25"/>
        <v>0.98679245283018868</v>
      </c>
      <c r="AM102" s="40">
        <f>SUM('4 - SoS'!D102,'4 - SoS'!I102,'4 - SoS'!N102)/SUM('2 - G'!D102,'2 - G'!I102,'2 - G'!N102)</f>
        <v>0.98113207547169812</v>
      </c>
      <c r="AN102" s="40">
        <f>SUM('5 - AG'!D102,'5 - AG'!I102)/SUM('2 - G'!D102,'2 - G'!I102,'2 - G'!N102)</f>
        <v>0.97924528301886793</v>
      </c>
      <c r="AO102" s="40">
        <f>SUM('6 - Agr'!D102,'6 - Agr'!I102)/SUM('2 - G'!D102,'2 - G'!I102,'2 - G'!N102)</f>
        <v>0.97547169811320755</v>
      </c>
      <c r="AP102" s="40">
        <f>SUM('7 - Ins'!D102,'7 - Ins'!I102,'7 - Ins'!N102)/SUM('2 - G'!D102,'2 - G'!I102,'2 - G'!N102)</f>
        <v>0.97547169811320755</v>
      </c>
      <c r="AQ102" s="40">
        <f>SUM('8 - Edu'!D102,'8 - Edu'!I102)/SUM('2 - G'!D102,'2 - G'!I102,'2 - G'!N102)</f>
        <v>0.97735849056603774</v>
      </c>
      <c r="AR102" s="40">
        <f>SUM('9 - Lab'!D102,'9 - Lab'!I102)/SUM('2 - G'!D102,'2 - G'!I102,'2 - G'!N102)</f>
        <v>0.97358490566037736</v>
      </c>
      <c r="AT102" s="34">
        <f t="shared" si="17"/>
        <v>0.9375379017586416</v>
      </c>
      <c r="AU102" s="40">
        <f>SUM('4 - SoS'!E102,'4 - SoS'!J102,'4 - SoS'!O102)/SUM('2 - G'!E102,'2 - G'!J102,'2 - G'!O102)</f>
        <v>0.98029108550636745</v>
      </c>
      <c r="AV102" s="40">
        <f>SUM('5 - AG'!E102,'5 - AG'!J102)/SUM('2 - G'!E102,'2 - G'!J102,'2 - G'!O102)</f>
        <v>0.9642207398423287</v>
      </c>
      <c r="AW102" s="40">
        <f>SUM('6 - Agr'!E102,'6 - Agr'!J102)/SUM('2 - G'!E102,'2 - G'!J102,'2 - G'!O102)</f>
        <v>0.96816252274105519</v>
      </c>
      <c r="AX102" s="40">
        <f>SUM('7 - Ins'!E102,'7 - Ins'!J102,'7 - Ins'!O102)/SUM('2 - G'!E102,'2 - G'!J102,'2 - G'!O102)</f>
        <v>0.97180109157064887</v>
      </c>
      <c r="AY102" s="40">
        <f>SUM('8 - Edu'!E102,'8 - Edu'!J102)/SUM('2 - G'!E102,'2 - G'!J102,'2 - G'!O102)</f>
        <v>0.97271073377804729</v>
      </c>
      <c r="AZ102" s="40">
        <f>SUM('9 - Lab'!E102,'9 - Lab'!J102)/SUM('2 - G'!E102,'2 - G'!J102,'2 - G'!O102)</f>
        <v>0.96967859308671922</v>
      </c>
      <c r="BB102" s="40">
        <f t="shared" si="26"/>
        <v>0.19944191511235129</v>
      </c>
      <c r="BC102" s="40">
        <f>G102/'2 - G'!G102</f>
        <v>0.94325718496683864</v>
      </c>
      <c r="BD102" s="40">
        <f>L102/'2 - G'!L102</f>
        <v>0.93225331369661268</v>
      </c>
      <c r="BF102" s="30">
        <f t="shared" si="18"/>
        <v>0.20881502890173412</v>
      </c>
      <c r="BG102" s="30">
        <f t="shared" si="19"/>
        <v>0.33078393881453155</v>
      </c>
      <c r="BH102" s="30">
        <f t="shared" si="20"/>
        <v>0.16623544631306597</v>
      </c>
      <c r="BI102" s="30">
        <f t="shared" si="21"/>
        <v>0.33333333333333331</v>
      </c>
      <c r="BJ102" s="30">
        <f t="shared" si="22"/>
        <v>0.19824616348261823</v>
      </c>
      <c r="BL102" s="31">
        <f>SUM('2 - G'!C102,'2 - G'!E102,'2 - G'!H102,'2 - G'!J102,'2 - G'!M102,'2 - G'!O102)</f>
        <v>6276</v>
      </c>
      <c r="BM102" s="41">
        <f t="shared" si="23"/>
        <v>0.98679245283018868</v>
      </c>
      <c r="BN102" s="42">
        <f t="shared" si="27"/>
        <v>6193.1094339622641</v>
      </c>
      <c r="BO102" s="42">
        <f t="shared" si="28"/>
        <v>333.10943396226412</v>
      </c>
      <c r="BQ102" s="40">
        <v>0.17721280602636535</v>
      </c>
      <c r="BR102" s="40">
        <f>SUM(C102,E102,F102,H102,J102,K102)/SUM('2 - G'!C102,'2 - G'!E102,'2 - G'!F102,'2 - G'!H102,'2 - G'!J102,'2 - G'!K102,'2 - G'!M102,'2 - G'!P101)</f>
        <v>0.934640522875817</v>
      </c>
      <c r="BS102" s="40">
        <f>SUM('4 - SoS'!C102,'4 - SoS'!E102,'4 - SoS'!F102,'4 - SoS'!H102,'4 - SoS'!J102,'4 - SoS'!K102,'4 - SoS'!M102,'4 - SoS'!O102,'4 - SoS'!P102)/SUM('2 - G'!C102,'2 - G'!E102,'2 - G'!F102,'2 - G'!H102,'2 - G'!J102,'2 - G'!K102,'2 - G'!M102,'2 - G'!P101)</f>
        <v>0.98023274350390566</v>
      </c>
      <c r="BT102" s="40">
        <f>SUM('5 - AG'!C102,'5 - AG'!E102,'5 - AG'!F102,'5 - AG'!H102,'5 - AG'!J102,'5 - AG'!K102)/SUM('2 - G'!C102,'2 - G'!E102,'2 - G'!F102,'2 - G'!H102,'2 - G'!J102,'2 - G'!K102,'2 - G'!M102,'2 - G'!P101)</f>
        <v>0.96333492746692173</v>
      </c>
    </row>
    <row r="103" spans="1:72" ht="14.55" customHeight="1" x14ac:dyDescent="0.3">
      <c r="A103" t="s">
        <v>471</v>
      </c>
      <c r="B103" s="21">
        <v>10496</v>
      </c>
      <c r="C103" s="21">
        <v>2199</v>
      </c>
      <c r="D103" s="21">
        <v>81</v>
      </c>
      <c r="E103" s="21">
        <v>2022</v>
      </c>
      <c r="F103" s="21">
        <v>12</v>
      </c>
      <c r="G103" s="21">
        <v>4314</v>
      </c>
      <c r="H103" s="21">
        <v>436</v>
      </c>
      <c r="I103" s="21">
        <v>44</v>
      </c>
      <c r="J103" s="21">
        <v>415</v>
      </c>
      <c r="K103" s="21">
        <v>0</v>
      </c>
      <c r="L103" s="21">
        <v>895</v>
      </c>
      <c r="M103" s="21">
        <v>5209</v>
      </c>
      <c r="N103" s="21"/>
      <c r="O103" s="24">
        <f>'2 - G'!R103</f>
        <v>5462</v>
      </c>
      <c r="P103" s="30">
        <f>'2 - G'!S103</f>
        <v>0.1618454778469425</v>
      </c>
      <c r="Q103" s="35">
        <f t="shared" si="29"/>
        <v>0.95367997070670085</v>
      </c>
      <c r="R103" s="30">
        <f>'4 - SoS'!R103/'3 - LG'!O103</f>
        <v>0.97088978396191872</v>
      </c>
      <c r="S103" s="30">
        <f>'5 - AG'!M103/'3 - LG'!O103</f>
        <v>0.96576345660930063</v>
      </c>
      <c r="T103" s="30">
        <f>'6 - Agr'!M103/'3 - LG'!O103</f>
        <v>0.96283412669351887</v>
      </c>
      <c r="U103" s="30">
        <f>'7 - Ins'!R103/'3 - LG'!O103</f>
        <v>0.96704503844745515</v>
      </c>
      <c r="V103" s="30">
        <f>'8 - Edu'!M103/'3 - LG'!O103</f>
        <v>0.97162211644086416</v>
      </c>
      <c r="W103" s="30">
        <f>'9 - Lab'!M103/'3 - LG'!O103</f>
        <v>0.96429879165140975</v>
      </c>
      <c r="X103" s="21"/>
      <c r="Y103" s="30">
        <f>(C103+H103)/('2 - G'!C103+'2 - G'!H103+'2 - G'!M103)</f>
        <v>0.95471014492753625</v>
      </c>
      <c r="Z103" s="30">
        <f>(D103+I103)/('2 - G'!D103+'2 - G'!I103+'2 - G'!N103)</f>
        <v>0.96899224806201545</v>
      </c>
      <c r="AA103" s="30">
        <f>(E103+J103)/('2 - G'!E103+'2 - G'!J103+'2 - G'!O103)</f>
        <v>0.95158141351034753</v>
      </c>
      <c r="AB103" s="30">
        <f>(F103+K103)/('2 - G'!F103+'2 - G'!K103+'2 - G'!P103)</f>
        <v>1</v>
      </c>
      <c r="AD103" s="34">
        <f t="shared" si="24"/>
        <v>0.95471014492753625</v>
      </c>
      <c r="AE103" s="40">
        <f>SUM('4 - SoS'!C103,'4 - SoS'!H103,'4 - SoS'!M103)/SUM('2 - G'!C103,'2 - G'!H103,'2 - G'!M103)</f>
        <v>0.97028985507246379</v>
      </c>
      <c r="AF103" s="40">
        <f>SUM('5 - AG'!C103,'5 - AG'!H103)/SUM('2 - G'!C103,'2 - G'!H103,'2 - G'!M103)</f>
        <v>0.96485507246376812</v>
      </c>
      <c r="AG103" s="40">
        <f>SUM('6 - Agr'!C103,'6 - Agr'!H103)/SUM('2 - G'!C103,'2 - G'!H103,'2 - G'!M103)</f>
        <v>0.96630434782608698</v>
      </c>
      <c r="AH103" s="40">
        <f>SUM('7 - Ins'!C103,'7 - Ins'!H103,'7 - Ins'!M103)/SUM('2 - G'!C103,'2 - G'!H103,'2 - G'!M103)</f>
        <v>0.9695652173913043</v>
      </c>
      <c r="AI103" s="40">
        <f>SUM('8 - Edu'!C103,'8 - Edu'!H103)/SUM('2 - G'!C103,'2 - G'!H103,'2 - G'!M103)</f>
        <v>0.97210144927536235</v>
      </c>
      <c r="AJ103" s="40">
        <f>SUM('9 - Lab'!C103,'9 - Lab'!H103)/SUM('2 - G'!C103,'2 - G'!H103,'2 - G'!M103)</f>
        <v>0.96413043478260874</v>
      </c>
      <c r="AL103" s="34">
        <f t="shared" si="25"/>
        <v>0.96899224806201545</v>
      </c>
      <c r="AM103" s="40">
        <f>SUM('4 - SoS'!D103,'4 - SoS'!I103,'4 - SoS'!N103)/SUM('2 - G'!D103,'2 - G'!I103,'2 - G'!N103)</f>
        <v>0.95348837209302328</v>
      </c>
      <c r="AN103" s="40">
        <f>SUM('5 - AG'!D103,'5 - AG'!I103)/SUM('2 - G'!D103,'2 - G'!I103,'2 - G'!N103)</f>
        <v>0.95348837209302328</v>
      </c>
      <c r="AO103" s="40">
        <f>SUM('6 - Agr'!D103,'6 - Agr'!I103)/SUM('2 - G'!D103,'2 - G'!I103,'2 - G'!N103)</f>
        <v>0.93023255813953487</v>
      </c>
      <c r="AP103" s="40">
        <f>SUM('7 - Ins'!D103,'7 - Ins'!I103,'7 - Ins'!N103)/SUM('2 - G'!D103,'2 - G'!I103,'2 - G'!N103)</f>
        <v>0.94573643410852715</v>
      </c>
      <c r="AQ103" s="40">
        <f>SUM('8 - Edu'!D103,'8 - Edu'!I103)/SUM('2 - G'!D103,'2 - G'!I103,'2 - G'!N103)</f>
        <v>0.96124031007751942</v>
      </c>
      <c r="AR103" s="40">
        <f>SUM('9 - Lab'!D103,'9 - Lab'!I103)/SUM('2 - G'!D103,'2 - G'!I103,'2 - G'!N103)</f>
        <v>0.92248062015503873</v>
      </c>
      <c r="AT103" s="34">
        <f t="shared" si="17"/>
        <v>0.95158141351034753</v>
      </c>
      <c r="AU103" s="40">
        <f>SUM('4 - SoS'!E103,'4 - SoS'!J103,'4 - SoS'!O103)/SUM('2 - G'!E103,'2 - G'!J103,'2 - G'!O103)</f>
        <v>0.97227645450995703</v>
      </c>
      <c r="AV103" s="40">
        <f>SUM('5 - AG'!E103,'5 - AG'!J103)/SUM('2 - G'!E103,'2 - G'!J103,'2 - G'!O103)</f>
        <v>0.96720031237797732</v>
      </c>
      <c r="AW103" s="40">
        <f>SUM('6 - Agr'!E103,'6 - Agr'!J103)/SUM('2 - G'!E103,'2 - G'!J103,'2 - G'!O103)</f>
        <v>0.96056228035923463</v>
      </c>
      <c r="AX103" s="40">
        <f>SUM('7 - Ins'!E103,'7 - Ins'!J103,'7 - Ins'!O103)/SUM('2 - G'!E103,'2 - G'!J103,'2 - G'!O103)</f>
        <v>0.96524795001952357</v>
      </c>
      <c r="AY103" s="40">
        <f>SUM('8 - Edu'!E103,'8 - Edu'!J103)/SUM('2 - G'!E103,'2 - G'!J103,'2 - G'!O103)</f>
        <v>0.9714955095665756</v>
      </c>
      <c r="AZ103" s="40">
        <f>SUM('9 - Lab'!E103,'9 - Lab'!J103)/SUM('2 - G'!E103,'2 - G'!J103,'2 - G'!O103)</f>
        <v>0.96641936743459589</v>
      </c>
      <c r="BB103" s="40">
        <f t="shared" si="26"/>
        <v>0.1618454778469425</v>
      </c>
      <c r="BC103" s="40">
        <f>G103/'2 - G'!G103</f>
        <v>0.95696539485359366</v>
      </c>
      <c r="BD103" s="40">
        <f>L103/'2 - G'!L103</f>
        <v>1.0124434389140271</v>
      </c>
      <c r="BF103" s="30">
        <f t="shared" si="18"/>
        <v>0.16546489563567363</v>
      </c>
      <c r="BG103" s="30">
        <f t="shared" si="19"/>
        <v>0.35199999999999998</v>
      </c>
      <c r="BH103" s="30">
        <f t="shared" si="20"/>
        <v>0.17029134181370537</v>
      </c>
      <c r="BI103" s="30">
        <f t="shared" si="21"/>
        <v>0</v>
      </c>
      <c r="BJ103" s="30">
        <f t="shared" si="22"/>
        <v>0.17181800729506624</v>
      </c>
      <c r="BL103" s="31">
        <f>SUM('2 - G'!C103,'2 - G'!E103,'2 - G'!H103,'2 - G'!J103,'2 - G'!M103,'2 - G'!O103)</f>
        <v>5321</v>
      </c>
      <c r="BM103" s="41">
        <f t="shared" si="23"/>
        <v>0.96899224806201545</v>
      </c>
      <c r="BN103" s="42">
        <f t="shared" si="27"/>
        <v>5156.0077519379838</v>
      </c>
      <c r="BO103" s="42">
        <f t="shared" si="28"/>
        <v>84.007751937983812</v>
      </c>
      <c r="BQ103" s="40">
        <v>4.8608463591307662E-3</v>
      </c>
      <c r="BR103" s="40">
        <f>SUM(C103,E103,F103,H103,J103,K103)/SUM('2 - G'!C103,'2 - G'!E103,'2 - G'!F103,'2 - G'!H103,'2 - G'!J103,'2 - G'!K103,'2 - G'!M103,'2 - G'!P102)</f>
        <v>0.95725852005272072</v>
      </c>
      <c r="BS103" s="40">
        <f>SUM('4 - SoS'!C103,'4 - SoS'!E103,'4 - SoS'!F103,'4 - SoS'!H103,'4 - SoS'!J103,'4 - SoS'!K103,'4 - SoS'!M103,'4 - SoS'!O103,'4 - SoS'!P103)/SUM('2 - G'!C103,'2 - G'!E103,'2 - G'!F103,'2 - G'!H103,'2 - G'!J103,'2 - G'!K103,'2 - G'!M103,'2 - G'!P102)</f>
        <v>0.97533421201280357</v>
      </c>
      <c r="BT103" s="40">
        <f>SUM('5 - AG'!C103,'5 - AG'!E103,'5 - AG'!F103,'5 - AG'!H103,'5 - AG'!J103,'5 - AG'!K103)/SUM('2 - G'!C103,'2 - G'!E103,'2 - G'!F103,'2 - G'!H103,'2 - G'!J103,'2 - G'!K103,'2 - G'!M103,'2 - G'!P102)</f>
        <v>0.97006213519111284</v>
      </c>
    </row>
    <row r="104" spans="1:72" ht="14.55" customHeight="1" x14ac:dyDescent="0.3">
      <c r="A104" t="s">
        <v>522</v>
      </c>
      <c r="B104" s="21">
        <v>10349</v>
      </c>
      <c r="C104" s="21">
        <v>1514</v>
      </c>
      <c r="D104" s="21">
        <v>144</v>
      </c>
      <c r="E104" s="21">
        <v>1373</v>
      </c>
      <c r="F104" s="21">
        <v>2</v>
      </c>
      <c r="G104" s="21">
        <v>3033</v>
      </c>
      <c r="H104" s="21">
        <v>1540</v>
      </c>
      <c r="I104" s="21">
        <v>454</v>
      </c>
      <c r="J104" s="21">
        <v>1191</v>
      </c>
      <c r="K104" s="21">
        <v>9</v>
      </c>
      <c r="L104" s="21">
        <v>3194</v>
      </c>
      <c r="M104" s="21">
        <v>6227</v>
      </c>
      <c r="N104" s="21"/>
      <c r="O104" s="24">
        <f>'2 - G'!R104</f>
        <v>6767</v>
      </c>
      <c r="P104" s="30">
        <f>'2 - G'!S104</f>
        <v>0.52667356287867595</v>
      </c>
      <c r="Q104" s="35">
        <f t="shared" si="29"/>
        <v>0.92020097532141276</v>
      </c>
      <c r="R104" s="30">
        <f>'4 - SoS'!R104/'3 - LG'!O104</f>
        <v>0.97709472439781286</v>
      </c>
      <c r="S104" s="30">
        <f>'5 - AG'!M104/'3 - LG'!O104</f>
        <v>0.95995271168907936</v>
      </c>
      <c r="T104" s="30">
        <f>'6 - Agr'!M104/'3 - LG'!O104</f>
        <v>0.95611053642677701</v>
      </c>
      <c r="U104" s="30">
        <f>'7 - Ins'!R104/'3 - LG'!O104</f>
        <v>0.95862272794443626</v>
      </c>
      <c r="V104" s="30">
        <f>'8 - Edu'!M104/'3 - LG'!O104</f>
        <v>0.96660263041229499</v>
      </c>
      <c r="W104" s="30">
        <f>'9 - Lab'!M104/'3 - LG'!O104</f>
        <v>0.96172602334860346</v>
      </c>
      <c r="X104" s="21"/>
      <c r="Y104" s="30">
        <f>(C104+H104)/('2 - G'!C104+'2 - G'!H104+'2 - G'!M104)</f>
        <v>0.9127316198445905</v>
      </c>
      <c r="Z104" s="30">
        <f>(D104+I104)/('2 - G'!D104+'2 - G'!I104+'2 - G'!N104)</f>
        <v>0.98517298187808899</v>
      </c>
      <c r="AA104" s="30">
        <f>(E104+J104)/('2 - G'!E104+'2 - G'!J104+'2 - G'!O104)</f>
        <v>0.91473421334284699</v>
      </c>
      <c r="AB104" s="30">
        <f>(F104+K104)/('2 - G'!F104+'2 - G'!K104+'2 - G'!P104)</f>
        <v>1</v>
      </c>
      <c r="AD104" s="34">
        <f t="shared" si="24"/>
        <v>0.9127316198445905</v>
      </c>
      <c r="AE104" s="40">
        <f>SUM('4 - SoS'!C104,'4 - SoS'!H104,'4 - SoS'!M104)/SUM('2 - G'!C104,'2 - G'!H104,'2 - G'!M104)</f>
        <v>0.9778840406455469</v>
      </c>
      <c r="AF104" s="40">
        <f>SUM('5 - AG'!C104,'5 - AG'!H104)/SUM('2 - G'!C104,'2 - G'!H104,'2 - G'!M104)</f>
        <v>0.95815899581589958</v>
      </c>
      <c r="AG104" s="40">
        <f>SUM('6 - Agr'!C104,'6 - Agr'!H104)/SUM('2 - G'!C104,'2 - G'!H104,'2 - G'!M104)</f>
        <v>0.95158398087268381</v>
      </c>
      <c r="AH104" s="40">
        <f>SUM('7 - Ins'!C104,'7 - Ins'!H104,'7 - Ins'!M104)/SUM('2 - G'!C104,'2 - G'!H104,'2 - G'!M104)</f>
        <v>0.95726240286909747</v>
      </c>
      <c r="AI104" s="40">
        <f>SUM('8 - Edu'!C104,'8 - Edu'!H104)/SUM('2 - G'!C104,'2 - G'!H104,'2 - G'!M104)</f>
        <v>0.96473401075911536</v>
      </c>
      <c r="AJ104" s="40">
        <f>SUM('9 - Lab'!C104,'9 - Lab'!H104)/SUM('2 - G'!C104,'2 - G'!H104,'2 - G'!M104)</f>
        <v>0.9611476389719068</v>
      </c>
      <c r="AL104" s="34">
        <f t="shared" si="25"/>
        <v>0.98517298187808899</v>
      </c>
      <c r="AM104" s="40">
        <f>SUM('4 - SoS'!D104,'4 - SoS'!I104,'4 - SoS'!N104)/SUM('2 - G'!D104,'2 - G'!I104,'2 - G'!N104)</f>
        <v>0.98187808896210871</v>
      </c>
      <c r="AN104" s="40">
        <f>SUM('5 - AG'!D104,'5 - AG'!I104)/SUM('2 - G'!D104,'2 - G'!I104,'2 - G'!N104)</f>
        <v>0.97693574958813834</v>
      </c>
      <c r="AO104" s="40">
        <f>SUM('6 - Agr'!D104,'6 - Agr'!I104)/SUM('2 - G'!D104,'2 - G'!I104,'2 - G'!N104)</f>
        <v>0.9835255354200988</v>
      </c>
      <c r="AP104" s="40">
        <f>SUM('7 - Ins'!D104,'7 - Ins'!I104,'7 - Ins'!N104)/SUM('2 - G'!D104,'2 - G'!I104,'2 - G'!N104)</f>
        <v>0.97528830313014825</v>
      </c>
      <c r="AQ104" s="40">
        <f>SUM('8 - Edu'!D104,'8 - Edu'!I104)/SUM('2 - G'!D104,'2 - G'!I104,'2 - G'!N104)</f>
        <v>0.97858319604612853</v>
      </c>
      <c r="AR104" s="40">
        <f>SUM('9 - Lab'!D104,'9 - Lab'!I104)/SUM('2 - G'!D104,'2 - G'!I104,'2 - G'!N104)</f>
        <v>0.9670510708401977</v>
      </c>
      <c r="AT104" s="34">
        <f t="shared" si="17"/>
        <v>0.91473421334284699</v>
      </c>
      <c r="AU104" s="40">
        <f>SUM('4 - SoS'!E104,'4 - SoS'!J104,'4 - SoS'!O104)/SUM('2 - G'!E104,'2 - G'!J104,'2 - G'!O104)</f>
        <v>0.97502675704602215</v>
      </c>
      <c r="AV104" s="40">
        <f>SUM('5 - AG'!E104,'5 - AG'!J104)/SUM('2 - G'!E104,'2 - G'!J104,'2 - G'!O104)</f>
        <v>0.95825900820549414</v>
      </c>
      <c r="AW104" s="40">
        <f>SUM('6 - Agr'!E104,'6 - Agr'!J104)/SUM('2 - G'!E104,'2 - G'!J104,'2 - G'!O104)</f>
        <v>0.95540492329646809</v>
      </c>
      <c r="AX104" s="40">
        <f>SUM('7 - Ins'!E104,'7 - Ins'!J104,'7 - Ins'!O104)/SUM('2 - G'!E104,'2 - G'!J104,'2 - G'!O104)</f>
        <v>0.95647520513735285</v>
      </c>
      <c r="AY104" s="40">
        <f>SUM('8 - Edu'!E104,'8 - Edu'!J104)/SUM('2 - G'!E104,'2 - G'!J104,'2 - G'!O104)</f>
        <v>0.96646450231894399</v>
      </c>
      <c r="AZ104" s="40">
        <f>SUM('9 - Lab'!E104,'9 - Lab'!J104)/SUM('2 - G'!E104,'2 - G'!J104,'2 - G'!O104)</f>
        <v>0.96146985372814842</v>
      </c>
      <c r="BB104" s="40">
        <f t="shared" si="26"/>
        <v>0.52667356287867595</v>
      </c>
      <c r="BC104" s="40">
        <f>G104/'2 - G'!G104</f>
        <v>0.95467422096317278</v>
      </c>
      <c r="BD104" s="40">
        <f>L104/'2 - G'!L104</f>
        <v>0.89618406285072949</v>
      </c>
      <c r="BF104" s="30">
        <f t="shared" si="18"/>
        <v>0.50425671250818593</v>
      </c>
      <c r="BG104" s="30">
        <f t="shared" si="19"/>
        <v>0.75919732441471577</v>
      </c>
      <c r="BH104" s="30">
        <f t="shared" si="20"/>
        <v>0.46450858034321374</v>
      </c>
      <c r="BI104" s="30">
        <f t="shared" si="21"/>
        <v>0.81818181818181823</v>
      </c>
      <c r="BJ104" s="30">
        <f t="shared" si="22"/>
        <v>0.51292757347037099</v>
      </c>
      <c r="BL104" s="31">
        <f>SUM('2 - G'!C104,'2 - G'!E104,'2 - G'!H104,'2 - G'!J104,'2 - G'!M104,'2 - G'!O104)</f>
        <v>6149</v>
      </c>
      <c r="BM104" s="41">
        <f t="shared" si="23"/>
        <v>0.98517298187808899</v>
      </c>
      <c r="BN104" s="42">
        <f t="shared" si="27"/>
        <v>6057.8286655683696</v>
      </c>
      <c r="BO104" s="42">
        <f t="shared" si="28"/>
        <v>439.82866556836962</v>
      </c>
      <c r="BQ104" s="40">
        <v>0.50521436848203938</v>
      </c>
      <c r="BR104" s="40">
        <f>SUM(C104,E104,F104,H104,J104,K104)/SUM('2 - G'!C104,'2 - G'!E104,'2 - G'!F104,'2 - G'!H104,'2 - G'!J104,'2 - G'!K104,'2 - G'!M104,'2 - G'!P103)</f>
        <v>0.91454102355808287</v>
      </c>
      <c r="BS104" s="40">
        <f>SUM('4 - SoS'!C104,'4 - SoS'!E104,'4 - SoS'!F104,'4 - SoS'!H104,'4 - SoS'!J104,'4 - SoS'!K104,'4 - SoS'!M104,'4 - SoS'!O104,'4 - SoS'!P104)/SUM('2 - G'!C104,'2 - G'!E104,'2 - G'!F104,'2 - G'!H104,'2 - G'!J104,'2 - G'!K104,'2 - G'!M104,'2 - G'!P103)</f>
        <v>0.97741673436230703</v>
      </c>
      <c r="BT104" s="40">
        <f>SUM('5 - AG'!C104,'5 - AG'!E104,'5 - AG'!F104,'5 - AG'!H104,'5 - AG'!J104,'5 - AG'!K104)/SUM('2 - G'!C104,'2 - G'!E104,'2 - G'!F104,'2 - G'!H104,'2 - G'!J104,'2 - G'!K104,'2 - G'!M104,'2 - G'!P103)</f>
        <v>0.95905767668562147</v>
      </c>
    </row>
    <row r="105" spans="1:72" ht="14.55" customHeight="1" x14ac:dyDescent="0.3">
      <c r="A105" t="s">
        <v>434</v>
      </c>
      <c r="B105" s="21">
        <v>10247</v>
      </c>
      <c r="C105" s="21">
        <v>2170</v>
      </c>
      <c r="D105" s="21">
        <v>223</v>
      </c>
      <c r="E105" s="21">
        <v>2672</v>
      </c>
      <c r="F105" s="21">
        <v>2</v>
      </c>
      <c r="G105" s="21">
        <v>5067</v>
      </c>
      <c r="H105" s="21">
        <v>428</v>
      </c>
      <c r="I105" s="21">
        <v>99</v>
      </c>
      <c r="J105" s="21">
        <v>335</v>
      </c>
      <c r="K105" s="21">
        <v>2</v>
      </c>
      <c r="L105" s="21">
        <v>864</v>
      </c>
      <c r="M105" s="21">
        <v>5931</v>
      </c>
      <c r="N105" s="21"/>
      <c r="O105" s="24">
        <f>'2 - G'!R105</f>
        <v>6252</v>
      </c>
      <c r="P105" s="30">
        <f>'2 - G'!S105</f>
        <v>0.14395393474088292</v>
      </c>
      <c r="Q105" s="35">
        <f t="shared" si="29"/>
        <v>0.94865642994241839</v>
      </c>
      <c r="R105" s="30">
        <f>'4 - SoS'!R105/'3 - LG'!O105</f>
        <v>0.97920665387076133</v>
      </c>
      <c r="S105" s="30">
        <f>'5 - AG'!M105/'3 - LG'!O105</f>
        <v>0.97680742162507994</v>
      </c>
      <c r="T105" s="30">
        <f>'6 - Agr'!M105/'3 - LG'!O105</f>
        <v>0.97456813819577737</v>
      </c>
      <c r="U105" s="30">
        <f>'7 - Ins'!R105/'3 - LG'!O105</f>
        <v>0.97664747280870123</v>
      </c>
      <c r="V105" s="30">
        <f>'8 - Edu'!M105/'3 - LG'!O105</f>
        <v>0.9800063979526551</v>
      </c>
      <c r="W105" s="30">
        <f>'9 - Lab'!M105/'3 - LG'!O105</f>
        <v>0.97472808701215607</v>
      </c>
      <c r="X105" s="21"/>
      <c r="Y105" s="30">
        <f>(C105+H105)/('2 - G'!C105+'2 - G'!H105+'2 - G'!M105)</f>
        <v>0.93722943722943719</v>
      </c>
      <c r="Z105" s="30">
        <f>(D105+I105)/('2 - G'!D105+'2 - G'!I105+'2 - G'!N105)</f>
        <v>1</v>
      </c>
      <c r="AA105" s="30">
        <f>(E105+J105)/('2 - G'!E105+'2 - G'!J105+'2 - G'!O105)</f>
        <v>0.95369489375198224</v>
      </c>
      <c r="AB105" s="30">
        <f>(F105+K105)/('2 - G'!F105+'2 - G'!K105+'2 - G'!P105)</f>
        <v>0.8</v>
      </c>
      <c r="AD105" s="34">
        <f t="shared" si="24"/>
        <v>0.93722943722943719</v>
      </c>
      <c r="AE105" s="40">
        <f>SUM('4 - SoS'!C105,'4 - SoS'!H105,'4 - SoS'!M105)/SUM('2 - G'!C105,'2 - G'!H105,'2 - G'!M105)</f>
        <v>0.97979797979797978</v>
      </c>
      <c r="AF105" s="40">
        <f>SUM('5 - AG'!C105,'5 - AG'!H105)/SUM('2 - G'!C105,'2 - G'!H105,'2 - G'!M105)</f>
        <v>0.97619047619047616</v>
      </c>
      <c r="AG105" s="40">
        <f>SUM('6 - Agr'!C105,'6 - Agr'!H105)/SUM('2 - G'!C105,'2 - G'!H105,'2 - G'!M105)</f>
        <v>0.97113997113997119</v>
      </c>
      <c r="AH105" s="40">
        <f>SUM('7 - Ins'!C105,'7 - Ins'!H105,'7 - Ins'!M105)/SUM('2 - G'!C105,'2 - G'!H105,'2 - G'!M105)</f>
        <v>0.97438672438672436</v>
      </c>
      <c r="AI105" s="40">
        <f>SUM('8 - Edu'!C105,'8 - Edu'!H105)/SUM('2 - G'!C105,'2 - G'!H105,'2 - G'!M105)</f>
        <v>0.97546897546897549</v>
      </c>
      <c r="AJ105" s="40">
        <f>SUM('9 - Lab'!C105,'9 - Lab'!H105)/SUM('2 - G'!C105,'2 - G'!H105,'2 - G'!M105)</f>
        <v>0.97005772005772006</v>
      </c>
      <c r="AL105" s="34">
        <f t="shared" si="25"/>
        <v>1</v>
      </c>
      <c r="AM105" s="40">
        <f>SUM('4 - SoS'!D105,'4 - SoS'!I105,'4 - SoS'!N105)/SUM('2 - G'!D105,'2 - G'!I105,'2 - G'!N105)</f>
        <v>0.98447204968944102</v>
      </c>
      <c r="AN105" s="40">
        <f>SUM('5 - AG'!D105,'5 - AG'!I105)/SUM('2 - G'!D105,'2 - G'!I105,'2 - G'!N105)</f>
        <v>0.98757763975155277</v>
      </c>
      <c r="AO105" s="40">
        <f>SUM('6 - Agr'!D105,'6 - Agr'!I105)/SUM('2 - G'!D105,'2 - G'!I105,'2 - G'!N105)</f>
        <v>0.99068322981366463</v>
      </c>
      <c r="AP105" s="40">
        <f>SUM('7 - Ins'!D105,'7 - Ins'!I105,'7 - Ins'!N105)/SUM('2 - G'!D105,'2 - G'!I105,'2 - G'!N105)</f>
        <v>0.98757763975155277</v>
      </c>
      <c r="AQ105" s="40">
        <f>SUM('8 - Edu'!D105,'8 - Edu'!I105)/SUM('2 - G'!D105,'2 - G'!I105,'2 - G'!N105)</f>
        <v>0.99378881987577639</v>
      </c>
      <c r="AR105" s="40">
        <f>SUM('9 - Lab'!D105,'9 - Lab'!I105)/SUM('2 - G'!D105,'2 - G'!I105,'2 - G'!N105)</f>
        <v>0.98447204968944102</v>
      </c>
      <c r="AT105" s="34">
        <f t="shared" si="17"/>
        <v>0.95369489375198224</v>
      </c>
      <c r="AU105" s="40">
        <f>SUM('4 - SoS'!E105,'4 - SoS'!J105,'4 - SoS'!O105)/SUM('2 - G'!E105,'2 - G'!J105,'2 - G'!O105)</f>
        <v>0.9784332381858547</v>
      </c>
      <c r="AV105" s="40">
        <f>SUM('5 - AG'!E105,'5 - AG'!J105)/SUM('2 - G'!E105,'2 - G'!J105,'2 - G'!O105)</f>
        <v>0.97653028861401836</v>
      </c>
      <c r="AW105" s="40">
        <f>SUM('6 - Agr'!E105,'6 - Agr'!J105)/SUM('2 - G'!E105,'2 - G'!J105,'2 - G'!O105)</f>
        <v>0.97589597209007295</v>
      </c>
      <c r="AX105" s="40">
        <f>SUM('7 - Ins'!E105,'7 - Ins'!J105,'7 - Ins'!O105)/SUM('2 - G'!E105,'2 - G'!J105,'2 - G'!O105)</f>
        <v>0.97779892166190929</v>
      </c>
      <c r="AY105" s="40">
        <f>SUM('8 - Edu'!E105,'8 - Edu'!J105)/SUM('2 - G'!E105,'2 - G'!J105,'2 - G'!O105)</f>
        <v>0.98287345385347291</v>
      </c>
      <c r="AZ105" s="40">
        <f>SUM('9 - Lab'!E105,'9 - Lab'!J105)/SUM('2 - G'!E105,'2 - G'!J105,'2 - G'!O105)</f>
        <v>0.97811607992388205</v>
      </c>
      <c r="BB105" s="40">
        <f t="shared" si="26"/>
        <v>0.14395393474088292</v>
      </c>
      <c r="BC105" s="40">
        <f>G105/'2 - G'!G105</f>
        <v>0.95351900639819342</v>
      </c>
      <c r="BD105" s="40">
        <f>L105/'2 - G'!L105</f>
        <v>0.96</v>
      </c>
      <c r="BF105" s="30">
        <f t="shared" si="18"/>
        <v>0.16474210931485758</v>
      </c>
      <c r="BG105" s="30">
        <f t="shared" si="19"/>
        <v>0.30745341614906835</v>
      </c>
      <c r="BH105" s="30">
        <f t="shared" si="20"/>
        <v>0.11140671765879614</v>
      </c>
      <c r="BI105" s="30">
        <f t="shared" si="21"/>
        <v>0.5</v>
      </c>
      <c r="BJ105" s="30">
        <f t="shared" si="22"/>
        <v>0.1456752655538695</v>
      </c>
      <c r="BL105" s="31">
        <f>SUM('2 - G'!C105,'2 - G'!E105,'2 - G'!H105,'2 - G'!J105,'2 - G'!M105,'2 - G'!O105)</f>
        <v>5925</v>
      </c>
      <c r="BM105" s="41">
        <f t="shared" si="23"/>
        <v>1</v>
      </c>
      <c r="BN105" s="42">
        <f t="shared" si="27"/>
        <v>5925</v>
      </c>
      <c r="BO105" s="42">
        <f t="shared" si="28"/>
        <v>320</v>
      </c>
      <c r="BQ105" s="40">
        <v>0.10127692757578712</v>
      </c>
      <c r="BR105" s="40">
        <f>SUM(C105,E105,F105,H105,J105,K105)/SUM('2 - G'!C105,'2 - G'!E105,'2 - G'!F105,'2 - G'!H105,'2 - G'!J105,'2 - G'!K105,'2 - G'!M105,'2 - G'!P104)</f>
        <v>0.94778641432916522</v>
      </c>
      <c r="BS105" s="40">
        <f>SUM('4 - SoS'!C105,'4 - SoS'!E105,'4 - SoS'!F105,'4 - SoS'!H105,'4 - SoS'!J105,'4 - SoS'!K105,'4 - SoS'!M105,'4 - SoS'!O105,'4 - SoS'!P105)/SUM('2 - G'!C105,'2 - G'!E105,'2 - G'!F105,'2 - G'!H105,'2 - G'!J105,'2 - G'!K105,'2 - G'!M105,'2 - G'!P104)</f>
        <v>0.98090571138898275</v>
      </c>
      <c r="BT105" s="40">
        <f>SUM('5 - AG'!C105,'5 - AG'!E105,'5 - AG'!F105,'5 - AG'!H105,'5 - AG'!J105,'5 - AG'!K105)/SUM('2 - G'!C105,'2 - G'!E105,'2 - G'!F105,'2 - G'!H105,'2 - G'!J105,'2 - G'!K105,'2 - G'!M105,'2 - G'!P104)</f>
        <v>0.97820209530246705</v>
      </c>
    </row>
    <row r="106" spans="1:72" ht="14.55" customHeight="1" x14ac:dyDescent="0.3">
      <c r="A106" t="s">
        <v>437</v>
      </c>
      <c r="B106" s="21">
        <v>9984</v>
      </c>
      <c r="C106" s="21">
        <v>2218</v>
      </c>
      <c r="D106" s="21">
        <v>151</v>
      </c>
      <c r="E106" s="21">
        <v>2542</v>
      </c>
      <c r="F106" s="21">
        <v>3</v>
      </c>
      <c r="G106" s="21">
        <v>4914</v>
      </c>
      <c r="H106" s="21">
        <v>220</v>
      </c>
      <c r="I106" s="21">
        <v>36</v>
      </c>
      <c r="J106" s="21">
        <v>230</v>
      </c>
      <c r="K106" s="21">
        <v>2</v>
      </c>
      <c r="L106" s="21">
        <v>488</v>
      </c>
      <c r="M106" s="21">
        <v>5402</v>
      </c>
      <c r="N106" s="21"/>
      <c r="O106" s="24">
        <f>'2 - G'!R106</f>
        <v>5694</v>
      </c>
      <c r="P106" s="30">
        <f>'2 - G'!S106</f>
        <v>8.0962416578854932E-2</v>
      </c>
      <c r="Q106" s="35">
        <f t="shared" si="29"/>
        <v>0.94871794871794868</v>
      </c>
      <c r="R106" s="30">
        <f>'4 - SoS'!R106/'3 - LG'!O106</f>
        <v>0.97787144362486833</v>
      </c>
      <c r="S106" s="30">
        <f>'5 - AG'!M106/'3 - LG'!O106</f>
        <v>0.97488584474885842</v>
      </c>
      <c r="T106" s="30">
        <f>'6 - Agr'!M106/'3 - LG'!O106</f>
        <v>0.97295398665261679</v>
      </c>
      <c r="U106" s="30">
        <f>'7 - Ins'!R106/'3 - LG'!O106</f>
        <v>0.96944151738672291</v>
      </c>
      <c r="V106" s="30">
        <f>'8 - Edu'!M106/'3 - LG'!O106</f>
        <v>0.97927643133122588</v>
      </c>
      <c r="W106" s="30">
        <f>'9 - Lab'!M106/'3 - LG'!O106</f>
        <v>0.97611520899192128</v>
      </c>
      <c r="X106" s="21"/>
      <c r="Y106" s="30">
        <f>(C106+H106)/('2 - G'!C106+'2 - G'!H106+'2 - G'!M106)</f>
        <v>0.92593999240410174</v>
      </c>
      <c r="Z106" s="30">
        <f>(D106+I106)/('2 - G'!D106+'2 - G'!I106+'2 - G'!N106)</f>
        <v>0.99468085106382975</v>
      </c>
      <c r="AA106" s="30">
        <f>(E106+J106)/('2 - G'!E106+'2 - G'!J106+'2 - G'!O106)</f>
        <v>0.96652719665271969</v>
      </c>
      <c r="AB106" s="30">
        <f>(F106+K106)/('2 - G'!F106+'2 - G'!K106+'2 - G'!P106)</f>
        <v>1</v>
      </c>
      <c r="AD106" s="34">
        <f t="shared" si="24"/>
        <v>0.92593999240410174</v>
      </c>
      <c r="AE106" s="40">
        <f>SUM('4 - SoS'!C106,'4 - SoS'!H106,'4 - SoS'!M106)/SUM('2 - G'!C106,'2 - G'!H106,'2 - G'!M106)</f>
        <v>0.97455374097987091</v>
      </c>
      <c r="AF106" s="40">
        <f>SUM('5 - AG'!C106,'5 - AG'!H106)/SUM('2 - G'!C106,'2 - G'!H106,'2 - G'!M106)</f>
        <v>0.96733763767565517</v>
      </c>
      <c r="AG106" s="40">
        <f>SUM('6 - Agr'!C106,'6 - Agr'!H106)/SUM('2 - G'!C106,'2 - G'!H106,'2 - G'!M106)</f>
        <v>0.96581845803266231</v>
      </c>
      <c r="AH106" s="40">
        <f>SUM('7 - Ins'!C106,'7 - Ins'!H106,'7 - Ins'!M106)/SUM('2 - G'!C106,'2 - G'!H106,'2 - G'!M106)</f>
        <v>0.95404481579946832</v>
      </c>
      <c r="AI106" s="40">
        <f>SUM('8 - Edu'!C106,'8 - Edu'!H106)/SUM('2 - G'!C106,'2 - G'!H106,'2 - G'!M106)</f>
        <v>0.97303456133687805</v>
      </c>
      <c r="AJ106" s="40">
        <f>SUM('9 - Lab'!C106,'9 - Lab'!H106)/SUM('2 - G'!C106,'2 - G'!H106,'2 - G'!M106)</f>
        <v>0.96885681731864792</v>
      </c>
      <c r="AL106" s="34">
        <f t="shared" si="25"/>
        <v>0.99468085106382975</v>
      </c>
      <c r="AM106" s="40">
        <f>SUM('4 - SoS'!D106,'4 - SoS'!I106,'4 - SoS'!N106)/SUM('2 - G'!D106,'2 - G'!I106,'2 - G'!N106)</f>
        <v>0.98936170212765961</v>
      </c>
      <c r="AN106" s="40">
        <f>SUM('5 - AG'!D106,'5 - AG'!I106)/SUM('2 - G'!D106,'2 - G'!I106,'2 - G'!N106)</f>
        <v>0.98404255319148937</v>
      </c>
      <c r="AO106" s="40">
        <f>SUM('6 - Agr'!D106,'6 - Agr'!I106)/SUM('2 - G'!D106,'2 - G'!I106,'2 - G'!N106)</f>
        <v>0.98404255319148937</v>
      </c>
      <c r="AP106" s="40">
        <f>SUM('7 - Ins'!D106,'7 - Ins'!I106,'7 - Ins'!N106)/SUM('2 - G'!D106,'2 - G'!I106,'2 - G'!N106)</f>
        <v>0.97872340425531912</v>
      </c>
      <c r="AQ106" s="40">
        <f>SUM('8 - Edu'!D106,'8 - Edu'!I106)/SUM('2 - G'!D106,'2 - G'!I106,'2 - G'!N106)</f>
        <v>0.98404255319148937</v>
      </c>
      <c r="AR106" s="40">
        <f>SUM('9 - Lab'!D106,'9 - Lab'!I106)/SUM('2 - G'!D106,'2 - G'!I106,'2 - G'!N106)</f>
        <v>0.97340425531914898</v>
      </c>
      <c r="AT106" s="34">
        <f t="shared" si="17"/>
        <v>0.96652719665271969</v>
      </c>
      <c r="AU106" s="40">
        <f>SUM('4 - SoS'!E106,'4 - SoS'!J106,'4 - SoS'!O106)/SUM('2 - G'!E106,'2 - G'!J106,'2 - G'!O106)</f>
        <v>0.98012552301255229</v>
      </c>
      <c r="AV106" s="40">
        <f>SUM('5 - AG'!E106,'5 - AG'!J106)/SUM('2 - G'!E106,'2 - G'!J106,'2 - G'!O106)</f>
        <v>0.98117154811715479</v>
      </c>
      <c r="AW106" s="40">
        <f>SUM('6 - Agr'!E106,'6 - Agr'!J106)/SUM('2 - G'!E106,'2 - G'!J106,'2 - G'!O106)</f>
        <v>0.97873082287308233</v>
      </c>
      <c r="AX106" s="40">
        <f>SUM('7 - Ins'!E106,'7 - Ins'!J106,'7 - Ins'!O106)/SUM('2 - G'!E106,'2 - G'!J106,'2 - G'!O106)</f>
        <v>0.98291492329149233</v>
      </c>
      <c r="AY106" s="40">
        <f>SUM('8 - Edu'!E106,'8 - Edu'!J106)/SUM('2 - G'!E106,'2 - G'!J106,'2 - G'!O106)</f>
        <v>0.98500697350069732</v>
      </c>
      <c r="AZ106" s="40">
        <f>SUM('9 - Lab'!E106,'9 - Lab'!J106)/SUM('2 - G'!E106,'2 - G'!J106,'2 - G'!O106)</f>
        <v>0.98291492329149233</v>
      </c>
      <c r="BB106" s="40">
        <f t="shared" si="26"/>
        <v>8.0962416578854932E-2</v>
      </c>
      <c r="BC106" s="40">
        <f>G106/'2 - G'!G106</f>
        <v>0.94536360138514819</v>
      </c>
      <c r="BD106" s="40">
        <f>L106/'2 - G'!L106</f>
        <v>1.0585683297180044</v>
      </c>
      <c r="BF106" s="30">
        <f t="shared" si="18"/>
        <v>9.0237899917965547E-2</v>
      </c>
      <c r="BG106" s="30">
        <f t="shared" si="19"/>
        <v>0.19251336898395721</v>
      </c>
      <c r="BH106" s="30">
        <f t="shared" si="20"/>
        <v>8.2972582972582976E-2</v>
      </c>
      <c r="BI106" s="30">
        <f t="shared" si="21"/>
        <v>0.4</v>
      </c>
      <c r="BJ106" s="30">
        <f t="shared" si="22"/>
        <v>9.0336912254720472E-2</v>
      </c>
      <c r="BL106" s="31">
        <f>SUM('2 - G'!C106,'2 - G'!E106,'2 - G'!H106,'2 - G'!J106,'2 - G'!M106,'2 - G'!O106)</f>
        <v>5501</v>
      </c>
      <c r="BM106" s="41">
        <f t="shared" si="23"/>
        <v>0.99468085106382975</v>
      </c>
      <c r="BN106" s="42">
        <f t="shared" si="27"/>
        <v>5471.7393617021271</v>
      </c>
      <c r="BO106" s="42">
        <f t="shared" si="28"/>
        <v>261.7393617021271</v>
      </c>
      <c r="BQ106" s="40">
        <v>2.7827827827827827E-2</v>
      </c>
      <c r="BR106" s="40">
        <f>SUM(C106,E106,F106,H106,J106,K106)/SUM('2 - G'!C106,'2 - G'!E106,'2 - G'!F106,'2 - G'!H106,'2 - G'!J106,'2 - G'!K106,'2 - G'!M106,'2 - G'!P105)</f>
        <v>0.94887190684133915</v>
      </c>
      <c r="BS106" s="40">
        <f>SUM('4 - SoS'!C106,'4 - SoS'!E106,'4 - SoS'!F106,'4 - SoS'!H106,'4 - SoS'!J106,'4 - SoS'!K106,'4 - SoS'!M106,'4 - SoS'!O106,'4 - SoS'!P106)/SUM('2 - G'!C106,'2 - G'!E106,'2 - G'!F106,'2 - G'!H106,'2 - G'!J106,'2 - G'!K106,'2 - G'!M106,'2 - G'!P105)</f>
        <v>0.97925764192139741</v>
      </c>
      <c r="BT106" s="40">
        <f>SUM('5 - AG'!C106,'5 - AG'!E106,'5 - AG'!F106,'5 - AG'!H106,'5 - AG'!J106,'5 - AG'!K106)/SUM('2 - G'!C106,'2 - G'!E106,'2 - G'!F106,'2 - G'!H106,'2 - G'!J106,'2 - G'!K106,'2 - G'!M106,'2 - G'!P105)</f>
        <v>0.97634643377001451</v>
      </c>
    </row>
    <row r="107" spans="1:72" ht="14.55" customHeight="1" x14ac:dyDescent="0.3">
      <c r="A107" t="s">
        <v>438</v>
      </c>
      <c r="B107" s="21">
        <v>9911</v>
      </c>
      <c r="C107" s="21">
        <v>1722</v>
      </c>
      <c r="D107" s="21">
        <v>101</v>
      </c>
      <c r="E107" s="21">
        <v>1548</v>
      </c>
      <c r="F107" s="21">
        <v>10</v>
      </c>
      <c r="G107" s="21">
        <v>3381</v>
      </c>
      <c r="H107" s="21">
        <v>892</v>
      </c>
      <c r="I107" s="21">
        <v>355</v>
      </c>
      <c r="J107" s="21">
        <v>725</v>
      </c>
      <c r="K107" s="21">
        <v>17</v>
      </c>
      <c r="L107" s="21">
        <v>1989</v>
      </c>
      <c r="M107" s="21">
        <v>5370</v>
      </c>
      <c r="N107" s="21"/>
      <c r="O107" s="24">
        <f>'2 - G'!R107</f>
        <v>5722</v>
      </c>
      <c r="P107" s="30">
        <f>'2 - G'!S107</f>
        <v>0.3823837818944425</v>
      </c>
      <c r="Q107" s="35">
        <f t="shared" si="29"/>
        <v>0.93848304788535475</v>
      </c>
      <c r="R107" s="30">
        <f>'4 - SoS'!R107/'3 - LG'!O107</f>
        <v>0.97326109751835022</v>
      </c>
      <c r="S107" s="30">
        <f>'5 - AG'!M107/'3 - LG'!O107</f>
        <v>0.97238727717581264</v>
      </c>
      <c r="T107" s="30">
        <f>'6 - Agr'!M107/'3 - LG'!O107</f>
        <v>0.97588255854596295</v>
      </c>
      <c r="U107" s="30">
        <f>'7 - Ins'!R107/'3 - LG'!O107</f>
        <v>0.97203774903879758</v>
      </c>
      <c r="V107" s="30">
        <f>'8 - Edu'!M107/'3 - LG'!O107</f>
        <v>0.97605732261447042</v>
      </c>
      <c r="W107" s="30">
        <f>'9 - Lab'!M107/'3 - LG'!O107</f>
        <v>0.9755330304089479</v>
      </c>
      <c r="X107" s="21"/>
      <c r="Y107" s="30">
        <f>(C107+H107)/('2 - G'!C107+'2 - G'!H107+'2 - G'!M107)</f>
        <v>0.92892679459843641</v>
      </c>
      <c r="Z107" s="30">
        <f>(D107+I107)/('2 - G'!D107+'2 - G'!I107+'2 - G'!N107)</f>
        <v>0.98064516129032253</v>
      </c>
      <c r="AA107" s="30">
        <f>(E107+J107)/('2 - G'!E107+'2 - G'!J107+'2 - G'!O107)</f>
        <v>0.94042201075713694</v>
      </c>
      <c r="AB107" s="30">
        <f>(F107+K107)/('2 - G'!F107+'2 - G'!K107+'2 - G'!P107)</f>
        <v>1.0384615384615385</v>
      </c>
      <c r="AD107" s="34">
        <f t="shared" si="24"/>
        <v>0.92892679459843641</v>
      </c>
      <c r="AE107" s="40">
        <f>SUM('4 - SoS'!C107,'4 - SoS'!H107,'4 - SoS'!M107)/SUM('2 - G'!C107,'2 - G'!H107,'2 - G'!M107)</f>
        <v>0.96730632551528073</v>
      </c>
      <c r="AF107" s="40">
        <f>SUM('5 - AG'!C107,'5 - AG'!H107)/SUM('2 - G'!C107,'2 - G'!H107,'2 - G'!M107)</f>
        <v>0.97050461975835112</v>
      </c>
      <c r="AG107" s="40">
        <f>SUM('6 - Agr'!C107,'6 - Agr'!H107)/SUM('2 - G'!C107,'2 - G'!H107,'2 - G'!M107)</f>
        <v>0.97441364605543712</v>
      </c>
      <c r="AH107" s="40">
        <f>SUM('7 - Ins'!C107,'7 - Ins'!H107,'7 - Ins'!M107)/SUM('2 - G'!C107,'2 - G'!H107,'2 - G'!M107)</f>
        <v>0.96872778962331196</v>
      </c>
      <c r="AI107" s="40">
        <f>SUM('8 - Edu'!C107,'8 - Edu'!H107)/SUM('2 - G'!C107,'2 - G'!H107,'2 - G'!M107)</f>
        <v>0.97263681592039797</v>
      </c>
      <c r="AJ107" s="40">
        <f>SUM('9 - Lab'!C107,'9 - Lab'!H107)/SUM('2 - G'!C107,'2 - G'!H107,'2 - G'!M107)</f>
        <v>0.97583511016346836</v>
      </c>
      <c r="AL107" s="34">
        <f t="shared" si="25"/>
        <v>0.98064516129032253</v>
      </c>
      <c r="AM107" s="40">
        <f>SUM('4 - SoS'!D107,'4 - SoS'!I107,'4 - SoS'!N107)/SUM('2 - G'!D107,'2 - G'!I107,'2 - G'!N107)</f>
        <v>0.97634408602150535</v>
      </c>
      <c r="AN107" s="40">
        <f>SUM('5 - AG'!D107,'5 - AG'!I107)/SUM('2 - G'!D107,'2 - G'!I107,'2 - G'!N107)</f>
        <v>0.98279569892473118</v>
      </c>
      <c r="AO107" s="40">
        <f>SUM('6 - Agr'!D107,'6 - Agr'!I107)/SUM('2 - G'!D107,'2 - G'!I107,'2 - G'!N107)</f>
        <v>0.97634408602150535</v>
      </c>
      <c r="AP107" s="40">
        <f>SUM('7 - Ins'!D107,'7 - Ins'!I107,'7 - Ins'!N107)/SUM('2 - G'!D107,'2 - G'!I107,'2 - G'!N107)</f>
        <v>0.97204301075268817</v>
      </c>
      <c r="AQ107" s="40">
        <f>SUM('8 - Edu'!D107,'8 - Edu'!I107)/SUM('2 - G'!D107,'2 - G'!I107,'2 - G'!N107)</f>
        <v>0.96989247311827953</v>
      </c>
      <c r="AR107" s="40">
        <f>SUM('9 - Lab'!D107,'9 - Lab'!I107)/SUM('2 - G'!D107,'2 - G'!I107,'2 - G'!N107)</f>
        <v>0.967741935483871</v>
      </c>
      <c r="AT107" s="34">
        <f t="shared" si="17"/>
        <v>0.94042201075713694</v>
      </c>
      <c r="AU107" s="40">
        <f>SUM('4 - SoS'!E107,'4 - SoS'!J107,'4 - SoS'!O107)/SUM('2 - G'!E107,'2 - G'!J107,'2 - G'!O107)</f>
        <v>0.97889946214315271</v>
      </c>
      <c r="AV107" s="40">
        <f>SUM('5 - AG'!E107,'5 - AG'!J107)/SUM('2 - G'!E107,'2 - G'!J107,'2 - G'!O107)</f>
        <v>0.97186594952420358</v>
      </c>
      <c r="AW107" s="40">
        <f>SUM('6 - Agr'!E107,'6 - Agr'!J107)/SUM('2 - G'!E107,'2 - G'!J107,'2 - G'!O107)</f>
        <v>0.97683078196110884</v>
      </c>
      <c r="AX107" s="40">
        <f>SUM('7 - Ins'!E107,'7 - Ins'!J107,'7 - Ins'!O107)/SUM('2 - G'!E107,'2 - G'!J107,'2 - G'!O107)</f>
        <v>0.97517583781547368</v>
      </c>
      <c r="AY107" s="40">
        <f>SUM('8 - Edu'!E107,'8 - Edu'!J107)/SUM('2 - G'!E107,'2 - G'!J107,'2 - G'!O107)</f>
        <v>0.98096814232519658</v>
      </c>
      <c r="AZ107" s="40">
        <f>SUM('9 - Lab'!E107,'9 - Lab'!J107)/SUM('2 - G'!E107,'2 - G'!J107,'2 - G'!O107)</f>
        <v>0.97600330988829131</v>
      </c>
      <c r="BB107" s="40">
        <f t="shared" si="26"/>
        <v>0.3823837818944425</v>
      </c>
      <c r="BC107" s="40">
        <f>G107/'2 - G'!G107</f>
        <v>0.96297351181999435</v>
      </c>
      <c r="BD107" s="40">
        <f>L107/'2 - G'!L107</f>
        <v>0.90904936014625226</v>
      </c>
      <c r="BF107" s="30">
        <f t="shared" si="18"/>
        <v>0.34123947972456004</v>
      </c>
      <c r="BG107" s="30">
        <f t="shared" si="19"/>
        <v>0.77850877192982459</v>
      </c>
      <c r="BH107" s="30">
        <f t="shared" si="20"/>
        <v>0.31896172459304883</v>
      </c>
      <c r="BI107" s="30">
        <f t="shared" si="21"/>
        <v>0.62962962962962965</v>
      </c>
      <c r="BJ107" s="30">
        <f t="shared" si="22"/>
        <v>0.37039106145251399</v>
      </c>
      <c r="BL107" s="31">
        <f>SUM('2 - G'!C107,'2 - G'!E107,'2 - G'!H107,'2 - G'!J107,'2 - G'!M107,'2 - G'!O107)</f>
        <v>5231</v>
      </c>
      <c r="BM107" s="41">
        <f t="shared" si="23"/>
        <v>0.98064516129032253</v>
      </c>
      <c r="BN107" s="42">
        <f t="shared" si="27"/>
        <v>5129.7548387096767</v>
      </c>
      <c r="BO107" s="42">
        <f t="shared" si="28"/>
        <v>242.75483870967673</v>
      </c>
      <c r="BQ107" s="40">
        <v>0.35821195379206427</v>
      </c>
      <c r="BR107" s="40">
        <f>SUM(C107,E107,F107,H107,J107,K107)/SUM('2 - G'!C107,'2 - G'!E107,'2 - G'!F107,'2 - G'!H107,'2 - G'!J107,'2 - G'!K107,'2 - G'!M107,'2 - G'!P106)</f>
        <v>0.93635670731707321</v>
      </c>
      <c r="BS107" s="40">
        <f>SUM('4 - SoS'!C107,'4 - SoS'!E107,'4 - SoS'!F107,'4 - SoS'!H107,'4 - SoS'!J107,'4 - SoS'!K107,'4 - SoS'!M107,'4 - SoS'!O107,'4 - SoS'!P107)/SUM('2 - G'!C107,'2 - G'!E107,'2 - G'!F107,'2 - G'!H107,'2 - G'!J107,'2 - G'!K107,'2 - G'!M107,'2 - G'!P106)</f>
        <v>0.97465701219512191</v>
      </c>
      <c r="BT107" s="40">
        <f>SUM('5 - AG'!C107,'5 - AG'!E107,'5 - AG'!F107,'5 - AG'!H107,'5 - AG'!J107,'5 - AG'!K107)/SUM('2 - G'!C107,'2 - G'!E107,'2 - G'!F107,'2 - G'!H107,'2 - G'!J107,'2 - G'!K107,'2 - G'!M107,'2 - G'!P106)</f>
        <v>0.97313262195121952</v>
      </c>
    </row>
    <row r="108" spans="1:72" ht="14.55" customHeight="1" x14ac:dyDescent="0.3">
      <c r="A108" t="s">
        <v>555</v>
      </c>
      <c r="B108" s="21">
        <v>9473</v>
      </c>
      <c r="C108" s="21">
        <v>1725</v>
      </c>
      <c r="D108" s="21">
        <v>295</v>
      </c>
      <c r="E108" s="21">
        <v>2401</v>
      </c>
      <c r="F108" s="21">
        <v>1</v>
      </c>
      <c r="G108" s="21">
        <v>4422</v>
      </c>
      <c r="H108" s="21">
        <v>782</v>
      </c>
      <c r="I108" s="21">
        <v>110</v>
      </c>
      <c r="J108" s="21">
        <v>879</v>
      </c>
      <c r="K108" s="21">
        <v>0</v>
      </c>
      <c r="L108" s="21">
        <v>1771</v>
      </c>
      <c r="M108" s="21">
        <v>6193</v>
      </c>
      <c r="N108" s="21"/>
      <c r="O108" s="24">
        <f>'2 - G'!R108</f>
        <v>6485</v>
      </c>
      <c r="P108" s="30">
        <f>'2 - G'!S108</f>
        <v>0.28481110254433306</v>
      </c>
      <c r="Q108" s="35">
        <f t="shared" si="29"/>
        <v>0.95497301464919049</v>
      </c>
      <c r="R108" s="30">
        <f>'4 - SoS'!R108/'3 - LG'!O108</f>
        <v>0.9850424055512722</v>
      </c>
      <c r="S108" s="30">
        <f>'5 - AG'!M108/'3 - LG'!O108</f>
        <v>0.97609868928296073</v>
      </c>
      <c r="T108" s="30">
        <f>'6 - Agr'!M108/'3 - LG'!O108</f>
        <v>0.97455666923670003</v>
      </c>
      <c r="U108" s="30">
        <f>'7 - Ins'!R108/'3 - LG'!O108</f>
        <v>0.97532767925983033</v>
      </c>
      <c r="V108" s="30">
        <f>'8 - Edu'!M108/'3 - LG'!O108</f>
        <v>0.97825751734772548</v>
      </c>
      <c r="W108" s="30">
        <f>'9 - Lab'!M108/'3 - LG'!O108</f>
        <v>0.96854279105628371</v>
      </c>
      <c r="X108" s="21"/>
      <c r="Y108" s="30">
        <f>(C108+H108)/('2 - G'!C108+'2 - G'!H108+'2 - G'!M108)</f>
        <v>0.94319036869826933</v>
      </c>
      <c r="Z108" s="30">
        <f>(D108+I108)/('2 - G'!D108+'2 - G'!I108+'2 - G'!N108)</f>
        <v>0.99022004889975546</v>
      </c>
      <c r="AA108" s="30">
        <f>(E108+J108)/('2 - G'!E108+'2 - G'!J108+'2 - G'!O108)</f>
        <v>0.95990635059994145</v>
      </c>
      <c r="AB108" s="30">
        <f>(F108+K108)/('2 - G'!F108+'2 - G'!K108+'2 - G'!P108)</f>
        <v>1</v>
      </c>
      <c r="AD108" s="34">
        <f t="shared" si="24"/>
        <v>0.94319036869826933</v>
      </c>
      <c r="AE108" s="40">
        <f>SUM('4 - SoS'!C108,'4 - SoS'!H108,'4 - SoS'!M108)/SUM('2 - G'!C108,'2 - G'!H108,'2 - G'!M108)</f>
        <v>0.9808126410835214</v>
      </c>
      <c r="AF108" s="40">
        <f>SUM('5 - AG'!C108,'5 - AG'!H108)/SUM('2 - G'!C108,'2 - G'!H108,'2 - G'!M108)</f>
        <v>0.97103085026335589</v>
      </c>
      <c r="AG108" s="40">
        <f>SUM('6 - Agr'!C108,'6 - Agr'!H108)/SUM('2 - G'!C108,'2 - G'!H108,'2 - G'!M108)</f>
        <v>0.96689240030097823</v>
      </c>
      <c r="AH108" s="40">
        <f>SUM('7 - Ins'!C108,'7 - Ins'!H108,'7 - Ins'!M108)/SUM('2 - G'!C108,'2 - G'!H108,'2 - G'!M108)</f>
        <v>0.96802106847253577</v>
      </c>
      <c r="AI108" s="40">
        <f>SUM('8 - Edu'!C108,'8 - Edu'!H108)/SUM('2 - G'!C108,'2 - G'!H108,'2 - G'!M108)</f>
        <v>0.97554552294958619</v>
      </c>
      <c r="AJ108" s="40">
        <f>SUM('9 - Lab'!C108,'9 - Lab'!H108)/SUM('2 - G'!C108,'2 - G'!H108,'2 - G'!M108)</f>
        <v>0.96538750940556806</v>
      </c>
      <c r="AL108" s="34">
        <f t="shared" si="25"/>
        <v>0.99022004889975546</v>
      </c>
      <c r="AM108" s="40">
        <f>SUM('4 - SoS'!D108,'4 - SoS'!I108,'4 - SoS'!N108)/SUM('2 - G'!D108,'2 - G'!I108,'2 - G'!N108)</f>
        <v>0.99266503667481665</v>
      </c>
      <c r="AN108" s="40">
        <f>SUM('5 - AG'!D108,'5 - AG'!I108)/SUM('2 - G'!D108,'2 - G'!I108,'2 - G'!N108)</f>
        <v>0.99022004889975546</v>
      </c>
      <c r="AO108" s="40">
        <f>SUM('6 - Agr'!D108,'6 - Agr'!I108)/SUM('2 - G'!D108,'2 - G'!I108,'2 - G'!N108)</f>
        <v>0.99022004889975546</v>
      </c>
      <c r="AP108" s="40">
        <f>SUM('7 - Ins'!D108,'7 - Ins'!I108,'7 - Ins'!N108)/SUM('2 - G'!D108,'2 - G'!I108,'2 - G'!N108)</f>
        <v>0.98777506112469438</v>
      </c>
      <c r="AQ108" s="40">
        <f>SUM('8 - Edu'!D108,'8 - Edu'!I108)/SUM('2 - G'!D108,'2 - G'!I108,'2 - G'!N108)</f>
        <v>0.9828850855745721</v>
      </c>
      <c r="AR108" s="40">
        <f>SUM('9 - Lab'!D108,'9 - Lab'!I108)/SUM('2 - G'!D108,'2 - G'!I108,'2 - G'!N108)</f>
        <v>0.98044009779951102</v>
      </c>
      <c r="AT108" s="34">
        <f t="shared" si="17"/>
        <v>0.95990635059994145</v>
      </c>
      <c r="AU108" s="40">
        <f>SUM('4 - SoS'!E108,'4 - SoS'!J108,'4 - SoS'!O108)/SUM('2 - G'!E108,'2 - G'!J108,'2 - G'!O108)</f>
        <v>0.98741586186713493</v>
      </c>
      <c r="AV108" s="40">
        <f>SUM('5 - AG'!E108,'5 - AG'!J108)/SUM('2 - G'!E108,'2 - G'!J108,'2 - G'!O108)</f>
        <v>0.97834357623646473</v>
      </c>
      <c r="AW108" s="40">
        <f>SUM('6 - Agr'!E108,'6 - Agr'!J108)/SUM('2 - G'!E108,'2 - G'!J108,'2 - G'!O108)</f>
        <v>0.97863623061164762</v>
      </c>
      <c r="AX108" s="40">
        <f>SUM('7 - Ins'!E108,'7 - Ins'!J108,'7 - Ins'!O108)/SUM('2 - G'!E108,'2 - G'!J108,'2 - G'!O108)</f>
        <v>0.97951419373719639</v>
      </c>
      <c r="AY108" s="40">
        <f>SUM('8 - Edu'!E108,'8 - Edu'!J108)/SUM('2 - G'!E108,'2 - G'!J108,'2 - G'!O108)</f>
        <v>0.97980684811237928</v>
      </c>
      <c r="AZ108" s="40">
        <f>SUM('9 - Lab'!E108,'9 - Lab'!J108)/SUM('2 - G'!E108,'2 - G'!J108,'2 - G'!O108)</f>
        <v>0.96956394498097742</v>
      </c>
      <c r="BB108" s="40">
        <f t="shared" si="26"/>
        <v>0.28481110254433306</v>
      </c>
      <c r="BC108" s="40">
        <f>G108/'2 - G'!G108</f>
        <v>0.96803852889667252</v>
      </c>
      <c r="BD108" s="40">
        <f>L108/'2 - G'!L108</f>
        <v>0.95885219274499189</v>
      </c>
      <c r="BF108" s="30">
        <f t="shared" si="18"/>
        <v>0.31192660550458717</v>
      </c>
      <c r="BG108" s="30">
        <f t="shared" si="19"/>
        <v>0.27160493827160492</v>
      </c>
      <c r="BH108" s="30">
        <f t="shared" si="20"/>
        <v>0.2679878048780488</v>
      </c>
      <c r="BI108" s="30">
        <f t="shared" si="21"/>
        <v>0</v>
      </c>
      <c r="BJ108" s="30">
        <f t="shared" si="22"/>
        <v>0.28596802841918295</v>
      </c>
      <c r="BL108" s="31">
        <f>SUM('2 - G'!C108,'2 - G'!E108,'2 - G'!H108,'2 - G'!J108,'2 - G'!M108,'2 - G'!O108)</f>
        <v>6075</v>
      </c>
      <c r="BM108" s="41">
        <f t="shared" si="23"/>
        <v>0.99022004889975546</v>
      </c>
      <c r="BN108" s="42">
        <f t="shared" si="27"/>
        <v>6015.5867970660147</v>
      </c>
      <c r="BO108" s="42">
        <f t="shared" si="28"/>
        <v>228.5867970660147</v>
      </c>
      <c r="BQ108" s="40">
        <v>0.13663742999048928</v>
      </c>
      <c r="BR108" s="40">
        <f>SUM(C108,E108,F108,H108,J108,K108)/SUM('2 - G'!C108,'2 - G'!E108,'2 - G'!F108,'2 - G'!H108,'2 - G'!J108,'2 - G'!K108,'2 - G'!M108,'2 - G'!P107)</f>
        <v>0.95480039590894095</v>
      </c>
      <c r="BS108" s="40">
        <f>SUM('4 - SoS'!C108,'4 - SoS'!E108,'4 - SoS'!F108,'4 - SoS'!H108,'4 - SoS'!J108,'4 - SoS'!K108,'4 - SoS'!M108,'4 - SoS'!O108,'4 - SoS'!P108)/SUM('2 - G'!C108,'2 - G'!E108,'2 - G'!F108,'2 - G'!H108,'2 - G'!J108,'2 - G'!K108,'2 - G'!M108,'2 - G'!P107)</f>
        <v>0.98680303530188052</v>
      </c>
      <c r="BT108" s="40">
        <f>SUM('5 - AG'!C108,'5 - AG'!E108,'5 - AG'!F108,'5 - AG'!H108,'5 - AG'!J108,'5 - AG'!K108)/SUM('2 - G'!C108,'2 - G'!E108,'2 - G'!F108,'2 - G'!H108,'2 - G'!J108,'2 - G'!K108,'2 - G'!M108,'2 - G'!P107)</f>
        <v>0.97740019795447042</v>
      </c>
    </row>
    <row r="109" spans="1:72" ht="14.55" customHeight="1" x14ac:dyDescent="0.3">
      <c r="A109" t="s">
        <v>466</v>
      </c>
      <c r="B109" s="21">
        <v>9423</v>
      </c>
      <c r="C109" s="21">
        <v>1567</v>
      </c>
      <c r="D109" s="21">
        <v>113</v>
      </c>
      <c r="E109" s="21">
        <v>2314</v>
      </c>
      <c r="F109" s="21">
        <v>0</v>
      </c>
      <c r="G109" s="21">
        <v>3994</v>
      </c>
      <c r="H109" s="21">
        <v>783</v>
      </c>
      <c r="I109" s="21">
        <v>128</v>
      </c>
      <c r="J109" s="21">
        <v>613</v>
      </c>
      <c r="K109" s="21">
        <v>0</v>
      </c>
      <c r="L109" s="21">
        <v>1524</v>
      </c>
      <c r="M109" s="21">
        <v>5518</v>
      </c>
      <c r="N109" s="21"/>
      <c r="O109" s="24">
        <f>'2 - G'!R109</f>
        <v>5803</v>
      </c>
      <c r="P109" s="30">
        <f>'2 - G'!S109</f>
        <v>0.28726520765121488</v>
      </c>
      <c r="Q109" s="35">
        <f t="shared" si="29"/>
        <v>0.95088747199724277</v>
      </c>
      <c r="R109" s="30">
        <f>'4 - SoS'!R109/'3 - LG'!O109</f>
        <v>0.98707565052559021</v>
      </c>
      <c r="S109" s="30">
        <f>'5 - AG'!M109/'3 - LG'!O109</f>
        <v>0.98018266413923838</v>
      </c>
      <c r="T109" s="30">
        <f>'6 - Agr'!M109/'3 - LG'!O109</f>
        <v>0.98018266413923838</v>
      </c>
      <c r="U109" s="30">
        <f>'7 - Ins'!R109/'3 - LG'!O109</f>
        <v>0.98035498879889715</v>
      </c>
      <c r="V109" s="30">
        <f>'8 - Edu'!M109/'3 - LG'!O109</f>
        <v>0.986386351886955</v>
      </c>
      <c r="W109" s="30">
        <f>'9 - Lab'!M109/'3 - LG'!O109</f>
        <v>0.97932104084094429</v>
      </c>
      <c r="X109" s="21"/>
      <c r="Y109" s="30">
        <f>(C109+H109)/('2 - G'!C109+'2 - G'!H109+'2 - G'!M109)</f>
        <v>0.94377510040160639</v>
      </c>
      <c r="Z109" s="30">
        <f>(D109+I109)/('2 - G'!D109+'2 - G'!I109+'2 - G'!N109)</f>
        <v>0.98770491803278693</v>
      </c>
      <c r="AA109" s="30">
        <f>(E109+J109)/('2 - G'!E109+'2 - G'!J109+'2 - G'!O109)</f>
        <v>0.95373085695666338</v>
      </c>
      <c r="AB109" s="30" t="e">
        <f>(F109+K109)/('2 - G'!F109+'2 - G'!K109+'2 - G'!P109)</f>
        <v>#DIV/0!</v>
      </c>
      <c r="AD109" s="34">
        <f t="shared" si="24"/>
        <v>0.94377510040160639</v>
      </c>
      <c r="AE109" s="40">
        <f>SUM('4 - SoS'!C109,'4 - SoS'!H109,'4 - SoS'!M109)/SUM('2 - G'!C109,'2 - G'!H109,'2 - G'!M109)</f>
        <v>0.98514056224899593</v>
      </c>
      <c r="AF109" s="40">
        <f>SUM('5 - AG'!C109,'5 - AG'!H109)/SUM('2 - G'!C109,'2 - G'!H109,'2 - G'!M109)</f>
        <v>0.97871485943775105</v>
      </c>
      <c r="AG109" s="40">
        <f>SUM('6 - Agr'!C109,'6 - Agr'!H109)/SUM('2 - G'!C109,'2 - G'!H109,'2 - G'!M109)</f>
        <v>0.98072289156626502</v>
      </c>
      <c r="AH109" s="40">
        <f>SUM('7 - Ins'!C109,'7 - Ins'!H109,'7 - Ins'!M109)/SUM('2 - G'!C109,'2 - G'!H109,'2 - G'!M109)</f>
        <v>0.97951807228915666</v>
      </c>
      <c r="AI109" s="40">
        <f>SUM('8 - Edu'!C109,'8 - Edu'!H109)/SUM('2 - G'!C109,'2 - G'!H109,'2 - G'!M109)</f>
        <v>0.98393574297188757</v>
      </c>
      <c r="AJ109" s="40">
        <f>SUM('9 - Lab'!C109,'9 - Lab'!H109)/SUM('2 - G'!C109,'2 - G'!H109,'2 - G'!M109)</f>
        <v>0.97791164658634533</v>
      </c>
      <c r="AL109" s="34">
        <f t="shared" si="25"/>
        <v>0.98770491803278693</v>
      </c>
      <c r="AM109" s="40">
        <f>SUM('4 - SoS'!D109,'4 - SoS'!I109,'4 - SoS'!N109)/SUM('2 - G'!D109,'2 - G'!I109,'2 - G'!N109)</f>
        <v>0.99180327868852458</v>
      </c>
      <c r="AN109" s="40">
        <f>SUM('5 - AG'!D109,'5 - AG'!I109)/SUM('2 - G'!D109,'2 - G'!I109,'2 - G'!N109)</f>
        <v>0.99180327868852458</v>
      </c>
      <c r="AO109" s="40">
        <f>SUM('6 - Agr'!D109,'6 - Agr'!I109)/SUM('2 - G'!D109,'2 - G'!I109,'2 - G'!N109)</f>
        <v>0.98770491803278693</v>
      </c>
      <c r="AP109" s="40">
        <f>SUM('7 - Ins'!D109,'7 - Ins'!I109,'7 - Ins'!N109)/SUM('2 - G'!D109,'2 - G'!I109,'2 - G'!N109)</f>
        <v>0.99180327868852458</v>
      </c>
      <c r="AQ109" s="40">
        <f>SUM('8 - Edu'!D109,'8 - Edu'!I109)/SUM('2 - G'!D109,'2 - G'!I109,'2 - G'!N109)</f>
        <v>0.99590163934426235</v>
      </c>
      <c r="AR109" s="40">
        <f>SUM('9 - Lab'!D109,'9 - Lab'!I109)/SUM('2 - G'!D109,'2 - G'!I109,'2 - G'!N109)</f>
        <v>0.99180327868852458</v>
      </c>
      <c r="AT109" s="34">
        <f t="shared" si="17"/>
        <v>0.95373085695666338</v>
      </c>
      <c r="AU109" s="40">
        <f>SUM('4 - SoS'!E109,'4 - SoS'!J109,'4 - SoS'!O109)/SUM('2 - G'!E109,'2 - G'!J109,'2 - G'!O109)</f>
        <v>0.98826979472140764</v>
      </c>
      <c r="AV109" s="40">
        <f>SUM('5 - AG'!E109,'5 - AG'!J109)/SUM('2 - G'!E109,'2 - G'!J109,'2 - G'!O109)</f>
        <v>0.98044965786901273</v>
      </c>
      <c r="AW109" s="40">
        <f>SUM('6 - Agr'!E109,'6 - Agr'!J109)/SUM('2 - G'!E109,'2 - G'!J109,'2 - G'!O109)</f>
        <v>0.97914630172694683</v>
      </c>
      <c r="AX109" s="40">
        <f>SUM('7 - Ins'!E109,'7 - Ins'!J109,'7 - Ins'!O109)/SUM('2 - G'!E109,'2 - G'!J109,'2 - G'!O109)</f>
        <v>0.98012381883349631</v>
      </c>
      <c r="AY109" s="40">
        <f>SUM('8 - Edu'!E109,'8 - Edu'!J109)/SUM('2 - G'!E109,'2 - G'!J109,'2 - G'!O109)</f>
        <v>0.98761811665037469</v>
      </c>
      <c r="AZ109" s="40">
        <f>SUM('9 - Lab'!E109,'9 - Lab'!J109)/SUM('2 - G'!E109,'2 - G'!J109,'2 - G'!O109)</f>
        <v>0.97947214076246336</v>
      </c>
      <c r="BB109" s="40">
        <f t="shared" si="26"/>
        <v>0.28726520765121488</v>
      </c>
      <c r="BC109" s="40">
        <f>G109/'2 - G'!G109</f>
        <v>0.97035957240038873</v>
      </c>
      <c r="BD109" s="40">
        <f>L109/'2 - G'!L109</f>
        <v>0.9142171565686863</v>
      </c>
      <c r="BF109" s="30">
        <f t="shared" si="18"/>
        <v>0.33319148936170212</v>
      </c>
      <c r="BG109" s="30">
        <f t="shared" si="19"/>
        <v>0.53112033195020747</v>
      </c>
      <c r="BH109" s="30">
        <f t="shared" si="20"/>
        <v>0.20942944994875298</v>
      </c>
      <c r="BI109" s="30" t="e">
        <f t="shared" si="21"/>
        <v>#DIV/0!</v>
      </c>
      <c r="BJ109" s="30">
        <f t="shared" si="22"/>
        <v>0.27618702428416092</v>
      </c>
      <c r="BL109" s="31">
        <f>SUM('2 - G'!C109,'2 - G'!E109,'2 - G'!H109,'2 - G'!J109,'2 - G'!M109,'2 - G'!O109)</f>
        <v>5559</v>
      </c>
      <c r="BM109" s="41">
        <f t="shared" si="23"/>
        <v>0.98770491803278693</v>
      </c>
      <c r="BN109" s="42">
        <f t="shared" si="27"/>
        <v>5490.6516393442625</v>
      </c>
      <c r="BO109" s="42">
        <f t="shared" si="28"/>
        <v>213.65163934426255</v>
      </c>
      <c r="BQ109" s="40">
        <v>0.26687864334923156</v>
      </c>
      <c r="BR109" s="40">
        <f>SUM(C109,E109,F109,H109,J109,K109)/SUM('2 - G'!C109,'2 - G'!E109,'2 - G'!F109,'2 - G'!H109,'2 - G'!J109,'2 - G'!K109,'2 - G'!M109,'2 - G'!P108)</f>
        <v>0.9506395244100162</v>
      </c>
      <c r="BS109" s="40">
        <f>SUM('4 - SoS'!C109,'4 - SoS'!E109,'4 - SoS'!F109,'4 - SoS'!H109,'4 - SoS'!J109,'4 - SoS'!K109,'4 - SoS'!M109,'4 - SoS'!O109,'4 - SoS'!P109)/SUM('2 - G'!C109,'2 - G'!E109,'2 - G'!F109,'2 - G'!H109,'2 - G'!J109,'2 - G'!K109,'2 - G'!M109,'2 - G'!P108)</f>
        <v>0.98829039812646369</v>
      </c>
      <c r="BT109" s="40">
        <f>SUM('5 - AG'!C109,'5 - AG'!E109,'5 - AG'!F109,'5 - AG'!H109,'5 - AG'!J109,'5 - AG'!K109)/SUM('2 - G'!C109,'2 - G'!E109,'2 - G'!F109,'2 - G'!H109,'2 - G'!J109,'2 - G'!K109,'2 - G'!M109,'2 - G'!P108)</f>
        <v>0.98108448928121061</v>
      </c>
    </row>
    <row r="110" spans="1:72" ht="14.55" customHeight="1" x14ac:dyDescent="0.3">
      <c r="A110" t="s">
        <v>588</v>
      </c>
      <c r="B110" s="21">
        <v>9386</v>
      </c>
      <c r="C110" s="21">
        <v>1422</v>
      </c>
      <c r="D110" s="21">
        <v>198</v>
      </c>
      <c r="E110" s="21">
        <v>3192</v>
      </c>
      <c r="F110" s="21">
        <v>0</v>
      </c>
      <c r="G110" s="21">
        <v>4812</v>
      </c>
      <c r="H110" s="21">
        <v>332</v>
      </c>
      <c r="I110" s="21">
        <v>84</v>
      </c>
      <c r="J110" s="21">
        <v>681</v>
      </c>
      <c r="K110" s="21">
        <v>0</v>
      </c>
      <c r="L110" s="21">
        <v>1097</v>
      </c>
      <c r="M110" s="21">
        <v>5909</v>
      </c>
      <c r="N110" s="21"/>
      <c r="O110" s="24">
        <f>'2 - G'!R110</f>
        <v>6132</v>
      </c>
      <c r="P110" s="30">
        <f>'2 - G'!S110</f>
        <v>0.17367906066536204</v>
      </c>
      <c r="Q110" s="35">
        <f t="shared" si="29"/>
        <v>0.96363339856490537</v>
      </c>
      <c r="R110" s="30">
        <f>'4 - SoS'!R110/'3 - LG'!O110</f>
        <v>0.98108284409654267</v>
      </c>
      <c r="S110" s="30">
        <f>'5 - AG'!M110/'3 - LG'!O110</f>
        <v>0.97553816046966735</v>
      </c>
      <c r="T110" s="30">
        <f>'6 - Agr'!M110/'3 - LG'!O110</f>
        <v>0.96950424005218527</v>
      </c>
      <c r="U110" s="30">
        <f>'7 - Ins'!R110/'3 - LG'!O110</f>
        <v>0.97635355512067845</v>
      </c>
      <c r="V110" s="30">
        <f>'8 - Edu'!M110/'3 - LG'!O110</f>
        <v>0.97700587084148727</v>
      </c>
      <c r="W110" s="30">
        <f>'9 - Lab'!M110/'3 - LG'!O110</f>
        <v>0.97276581865622958</v>
      </c>
      <c r="X110" s="21"/>
      <c r="Y110" s="30">
        <f>(C110+H110)/('2 - G'!C110+'2 - G'!H110+'2 - G'!M110)</f>
        <v>0.95377922784121805</v>
      </c>
      <c r="Z110" s="30">
        <f>(D110+I110)/('2 - G'!D110+'2 - G'!I110+'2 - G'!N110)</f>
        <v>0.99295774647887325</v>
      </c>
      <c r="AA110" s="30">
        <f>(E110+J110)/('2 - G'!E110+'2 - G'!J110+'2 - G'!O110)</f>
        <v>0.96607632826141188</v>
      </c>
      <c r="AB110" s="30" t="e">
        <f>(F110+K110)/('2 - G'!F110+'2 - G'!K110+'2 - G'!P110)</f>
        <v>#DIV/0!</v>
      </c>
      <c r="AD110" s="34">
        <f t="shared" si="24"/>
        <v>0.95377922784121805</v>
      </c>
      <c r="AE110" s="40">
        <f>SUM('4 - SoS'!C110,'4 - SoS'!H110,'4 - SoS'!M110)/SUM('2 - G'!C110,'2 - G'!H110,'2 - G'!M110)</f>
        <v>0.97988036976617732</v>
      </c>
      <c r="AF110" s="40">
        <f>SUM('5 - AG'!C110,'5 - AG'!H110)/SUM('2 - G'!C110,'2 - G'!H110,'2 - G'!M110)</f>
        <v>0.9755301794453507</v>
      </c>
      <c r="AG110" s="40">
        <f>SUM('6 - Agr'!C110,'6 - Agr'!H110)/SUM('2 - G'!C110,'2 - G'!H110,'2 - G'!M110)</f>
        <v>0.97009244154431762</v>
      </c>
      <c r="AH110" s="40">
        <f>SUM('7 - Ins'!C110,'7 - Ins'!H110,'7 - Ins'!M110)/SUM('2 - G'!C110,'2 - G'!H110,'2 - G'!M110)</f>
        <v>0.97879282218597063</v>
      </c>
      <c r="AI110" s="40">
        <f>SUM('8 - Edu'!C110,'8 - Edu'!H110)/SUM('2 - G'!C110,'2 - G'!H110,'2 - G'!M110)</f>
        <v>0.97770527460576395</v>
      </c>
      <c r="AJ110" s="40">
        <f>SUM('9 - Lab'!C110,'9 - Lab'!H110)/SUM('2 - G'!C110,'2 - G'!H110,'2 - G'!M110)</f>
        <v>0.97444263186514413</v>
      </c>
      <c r="AL110" s="34">
        <f t="shared" si="25"/>
        <v>0.99295774647887325</v>
      </c>
      <c r="AM110" s="40">
        <f>SUM('4 - SoS'!D110,'4 - SoS'!I110,'4 - SoS'!N110)/SUM('2 - G'!D110,'2 - G'!I110,'2 - G'!N110)</f>
        <v>0.99295774647887325</v>
      </c>
      <c r="AN110" s="40">
        <f>SUM('5 - AG'!D110,'5 - AG'!I110)/SUM('2 - G'!D110,'2 - G'!I110,'2 - G'!N110)</f>
        <v>0.99295774647887325</v>
      </c>
      <c r="AO110" s="40">
        <f>SUM('6 - Agr'!D110,'6 - Agr'!I110)/SUM('2 - G'!D110,'2 - G'!I110,'2 - G'!N110)</f>
        <v>0.98239436619718312</v>
      </c>
      <c r="AP110" s="40">
        <f>SUM('7 - Ins'!D110,'7 - Ins'!I110,'7 - Ins'!N110)/SUM('2 - G'!D110,'2 - G'!I110,'2 - G'!N110)</f>
        <v>0.971830985915493</v>
      </c>
      <c r="AQ110" s="40">
        <f>SUM('8 - Edu'!D110,'8 - Edu'!I110)/SUM('2 - G'!D110,'2 - G'!I110,'2 - G'!N110)</f>
        <v>0.971830985915493</v>
      </c>
      <c r="AR110" s="40">
        <f>SUM('9 - Lab'!D110,'9 - Lab'!I110)/SUM('2 - G'!D110,'2 - G'!I110,'2 - G'!N110)</f>
        <v>0.971830985915493</v>
      </c>
      <c r="AT110" s="34">
        <f t="shared" si="17"/>
        <v>0.96607632826141188</v>
      </c>
      <c r="AU110" s="40">
        <f>SUM('4 - SoS'!E110,'4 - SoS'!J110,'4 - SoS'!O110)/SUM('2 - G'!E110,'2 - G'!J110,'2 - G'!O110)</f>
        <v>0.98079321526565233</v>
      </c>
      <c r="AV110" s="40">
        <f>SUM('5 - AG'!E110,'5 - AG'!J110)/SUM('2 - G'!E110,'2 - G'!J110,'2 - G'!O110)</f>
        <v>0.97430780743327516</v>
      </c>
      <c r="AW110" s="40">
        <f>SUM('6 - Agr'!E110,'6 - Agr'!J110)/SUM('2 - G'!E110,'2 - G'!J110,'2 - G'!O110)</f>
        <v>0.96832127712646543</v>
      </c>
      <c r="AX110" s="40">
        <f>SUM('7 - Ins'!E110,'7 - Ins'!J110,'7 - Ins'!O110)/SUM('2 - G'!E110,'2 - G'!J110,'2 - G'!O110)</f>
        <v>0.97555500124719385</v>
      </c>
      <c r="AY110" s="40">
        <f>SUM('8 - Edu'!E110,'8 - Edu'!J110)/SUM('2 - G'!E110,'2 - G'!J110,'2 - G'!O110)</f>
        <v>0.97705163382389626</v>
      </c>
      <c r="AZ110" s="40">
        <f>SUM('9 - Lab'!E110,'9 - Lab'!J110)/SUM('2 - G'!E110,'2 - G'!J110,'2 - G'!O110)</f>
        <v>0.9720628585682215</v>
      </c>
      <c r="BB110" s="40">
        <f t="shared" si="26"/>
        <v>0.17367906066536204</v>
      </c>
      <c r="BC110" s="40">
        <f>G110/'2 - G'!G110</f>
        <v>0.96067079257336796</v>
      </c>
      <c r="BD110" s="40">
        <f>L110/'2 - G'!L110</f>
        <v>1.0300469483568075</v>
      </c>
      <c r="BF110" s="30">
        <f t="shared" si="18"/>
        <v>0.18928164196123148</v>
      </c>
      <c r="BG110" s="30">
        <f t="shared" si="19"/>
        <v>0.2978723404255319</v>
      </c>
      <c r="BH110" s="30">
        <f t="shared" si="20"/>
        <v>0.17583268783888459</v>
      </c>
      <c r="BI110" s="30" t="e">
        <f t="shared" si="21"/>
        <v>#DIV/0!</v>
      </c>
      <c r="BJ110" s="30">
        <f t="shared" si="22"/>
        <v>0.18564900998476899</v>
      </c>
      <c r="BL110" s="31">
        <f>SUM('2 - G'!C110,'2 - G'!E110,'2 - G'!H110,'2 - G'!J110,'2 - G'!M110,'2 - G'!O110)</f>
        <v>5848</v>
      </c>
      <c r="BM110" s="41">
        <f t="shared" si="23"/>
        <v>0.99295774647887325</v>
      </c>
      <c r="BN110" s="42">
        <f t="shared" si="27"/>
        <v>5806.8169014084506</v>
      </c>
      <c r="BO110" s="42">
        <f t="shared" si="28"/>
        <v>179.81690140845058</v>
      </c>
      <c r="BQ110" s="40">
        <v>5.2149851000425716E-3</v>
      </c>
      <c r="BR110" s="40">
        <f>SUM(C110,E110,F110,H110,J110,K110)/SUM('2 - G'!C110,'2 - G'!E110,'2 - G'!F110,'2 - G'!H110,'2 - G'!J110,'2 - G'!K110,'2 - G'!M110,'2 - G'!P109)</f>
        <v>0.96750343878954603</v>
      </c>
      <c r="BS110" s="40">
        <f>SUM('4 - SoS'!C110,'4 - SoS'!E110,'4 - SoS'!F110,'4 - SoS'!H110,'4 - SoS'!J110,'4 - SoS'!K110,'4 - SoS'!M110,'4 - SoS'!O110,'4 - SoS'!P110)/SUM('2 - G'!C110,'2 - G'!E110,'2 - G'!F110,'2 - G'!H110,'2 - G'!J110,'2 - G'!K110,'2 - G'!M110,'2 - G'!P109)</f>
        <v>0.98590096286107287</v>
      </c>
      <c r="BT110" s="40">
        <f>SUM('5 - AG'!C110,'5 - AG'!E110,'5 - AG'!F110,'5 - AG'!H110,'5 - AG'!J110,'5 - AG'!K110)/SUM('2 - G'!C110,'2 - G'!E110,'2 - G'!F110,'2 - G'!H110,'2 - G'!J110,'2 - G'!K110,'2 - G'!M110,'2 - G'!P109)</f>
        <v>0.98005502063273731</v>
      </c>
    </row>
    <row r="111" spans="1:72" ht="14.55" customHeight="1" x14ac:dyDescent="0.3">
      <c r="A111" t="s">
        <v>433</v>
      </c>
      <c r="B111" s="21">
        <v>9258</v>
      </c>
      <c r="C111" s="21">
        <v>889</v>
      </c>
      <c r="D111" s="21">
        <v>94</v>
      </c>
      <c r="E111" s="21">
        <v>2415</v>
      </c>
      <c r="F111" s="21">
        <v>2</v>
      </c>
      <c r="G111" s="21">
        <v>3400</v>
      </c>
      <c r="H111" s="21">
        <v>592</v>
      </c>
      <c r="I111" s="21">
        <v>223</v>
      </c>
      <c r="J111" s="21">
        <v>985</v>
      </c>
      <c r="K111" s="21">
        <v>12</v>
      </c>
      <c r="L111" s="21">
        <v>1812</v>
      </c>
      <c r="M111" s="21">
        <v>5212</v>
      </c>
      <c r="N111" s="21"/>
      <c r="O111" s="24">
        <f>'2 - G'!R111</f>
        <v>5547</v>
      </c>
      <c r="P111" s="30">
        <f>'2 - G'!S111</f>
        <v>0.35749053542455383</v>
      </c>
      <c r="Q111" s="35">
        <f t="shared" si="29"/>
        <v>0.93960699477194876</v>
      </c>
      <c r="R111" s="30">
        <f>'4 - SoS'!R111/'3 - LG'!O111</f>
        <v>0.9841355687759149</v>
      </c>
      <c r="S111" s="30">
        <f>'5 - AG'!M111/'3 - LG'!O111</f>
        <v>0.97349918875067609</v>
      </c>
      <c r="T111" s="30">
        <f>'6 - Agr'!M111/'3 - LG'!O111</f>
        <v>0.9808905714800793</v>
      </c>
      <c r="U111" s="30">
        <f>'7 - Ins'!R111/'3 - LG'!O111</f>
        <v>0.98016946096989366</v>
      </c>
      <c r="V111" s="30">
        <f>'8 - Edu'!M111/'3 - LG'!O111</f>
        <v>0.9832341806381828</v>
      </c>
      <c r="W111" s="30">
        <f>'9 - Lab'!M111/'3 - LG'!O111</f>
        <v>0.97890751757706873</v>
      </c>
      <c r="X111" s="21"/>
      <c r="Y111" s="30">
        <f>(C111+H111)/('2 - G'!C111+'2 - G'!H111+'2 - G'!M111)</f>
        <v>0.92101990049751248</v>
      </c>
      <c r="Z111" s="30">
        <f>(D111+I111)/('2 - G'!D111+'2 - G'!I111+'2 - G'!N111)</f>
        <v>0.99062499999999998</v>
      </c>
      <c r="AA111" s="30">
        <f>(E111+J111)/('2 - G'!E111+'2 - G'!J111+'2 - G'!O111)</f>
        <v>0.9431345353675451</v>
      </c>
      <c r="AB111" s="30">
        <f>(F111+K111)/('2 - G'!F111+'2 - G'!K111+'2 - G'!P111)</f>
        <v>1</v>
      </c>
      <c r="AD111" s="34">
        <f t="shared" si="24"/>
        <v>0.92101990049751248</v>
      </c>
      <c r="AE111" s="40">
        <f>SUM('4 - SoS'!C111,'4 - SoS'!H111,'4 - SoS'!M111)/SUM('2 - G'!C111,'2 - G'!H111,'2 - G'!M111)</f>
        <v>0.98258706467661694</v>
      </c>
      <c r="AF111" s="40">
        <f>SUM('5 - AG'!C111,'5 - AG'!H111)/SUM('2 - G'!C111,'2 - G'!H111,'2 - G'!M111)</f>
        <v>0.97325870646766166</v>
      </c>
      <c r="AG111" s="40">
        <f>SUM('6 - Agr'!C111,'6 - Agr'!H111)/SUM('2 - G'!C111,'2 - G'!H111,'2 - G'!M111)</f>
        <v>0.97823383084577109</v>
      </c>
      <c r="AH111" s="40">
        <f>SUM('7 - Ins'!C111,'7 - Ins'!H111,'7 - Ins'!M111)/SUM('2 - G'!C111,'2 - G'!H111,'2 - G'!M111)</f>
        <v>0.97388059701492535</v>
      </c>
      <c r="AI111" s="40">
        <f>SUM('8 - Edu'!C111,'8 - Edu'!H111)/SUM('2 - G'!C111,'2 - G'!H111,'2 - G'!M111)</f>
        <v>0.97761194029850751</v>
      </c>
      <c r="AJ111" s="40">
        <f>SUM('9 - Lab'!C111,'9 - Lab'!H111)/SUM('2 - G'!C111,'2 - G'!H111,'2 - G'!M111)</f>
        <v>0.97201492537313428</v>
      </c>
      <c r="AL111" s="34">
        <f t="shared" si="25"/>
        <v>0.99062499999999998</v>
      </c>
      <c r="AM111" s="40">
        <f>SUM('4 - SoS'!D111,'4 - SoS'!I111,'4 - SoS'!N111)/SUM('2 - G'!D111,'2 - G'!I111,'2 - G'!N111)</f>
        <v>0.99062499999999998</v>
      </c>
      <c r="AN111" s="40">
        <f>SUM('5 - AG'!D111,'5 - AG'!I111)/SUM('2 - G'!D111,'2 - G'!I111,'2 - G'!N111)</f>
        <v>0.97499999999999998</v>
      </c>
      <c r="AO111" s="40">
        <f>SUM('6 - Agr'!D111,'6 - Agr'!I111)/SUM('2 - G'!D111,'2 - G'!I111,'2 - G'!N111)</f>
        <v>0.984375</v>
      </c>
      <c r="AP111" s="40">
        <f>SUM('7 - Ins'!D111,'7 - Ins'!I111,'7 - Ins'!N111)/SUM('2 - G'!D111,'2 - G'!I111,'2 - G'!N111)</f>
        <v>0.98124999999999996</v>
      </c>
      <c r="AQ111" s="40">
        <f>SUM('8 - Edu'!D111,'8 - Edu'!I111)/SUM('2 - G'!D111,'2 - G'!I111,'2 - G'!N111)</f>
        <v>0.984375</v>
      </c>
      <c r="AR111" s="40">
        <f>SUM('9 - Lab'!D111,'9 - Lab'!I111)/SUM('2 - G'!D111,'2 - G'!I111,'2 - G'!N111)</f>
        <v>0.97812500000000002</v>
      </c>
      <c r="AT111" s="34">
        <f t="shared" si="17"/>
        <v>0.9431345353675451</v>
      </c>
      <c r="AU111" s="40">
        <f>SUM('4 - SoS'!E111,'4 - SoS'!J111,'4 - SoS'!O111)/SUM('2 - G'!E111,'2 - G'!J111,'2 - G'!O111)</f>
        <v>0.98446601941747569</v>
      </c>
      <c r="AV111" s="40">
        <f>SUM('5 - AG'!E111,'5 - AG'!J111)/SUM('2 - G'!E111,'2 - G'!J111,'2 - G'!O111)</f>
        <v>0.97392510402219135</v>
      </c>
      <c r="AW111" s="40">
        <f>SUM('6 - Agr'!E111,'6 - Agr'!J111)/SUM('2 - G'!E111,'2 - G'!J111,'2 - G'!O111)</f>
        <v>0.9816920943134535</v>
      </c>
      <c r="AX111" s="40">
        <f>SUM('7 - Ins'!E111,'7 - Ins'!J111,'7 - Ins'!O111)/SUM('2 - G'!E111,'2 - G'!J111,'2 - G'!O111)</f>
        <v>0.98280166435506244</v>
      </c>
      <c r="AY111" s="40">
        <f>SUM('8 - Edu'!E111,'8 - Edu'!J111)/SUM('2 - G'!E111,'2 - G'!J111,'2 - G'!O111)</f>
        <v>0.98557558945908463</v>
      </c>
      <c r="AZ111" s="40">
        <f>SUM('9 - Lab'!E111,'9 - Lab'!J111)/SUM('2 - G'!E111,'2 - G'!J111,'2 - G'!O111)</f>
        <v>0.98224687933425803</v>
      </c>
      <c r="BB111" s="40">
        <f t="shared" si="26"/>
        <v>0.35749053542455383</v>
      </c>
      <c r="BC111" s="40">
        <f>G111/'2 - G'!G111</f>
        <v>0.96072336818310256</v>
      </c>
      <c r="BD111" s="40">
        <f>L111/'2 - G'!L111</f>
        <v>0.913767019667171</v>
      </c>
      <c r="BF111" s="30">
        <f t="shared" si="18"/>
        <v>0.39972991222147197</v>
      </c>
      <c r="BG111" s="30">
        <f t="shared" si="19"/>
        <v>0.70347003154574128</v>
      </c>
      <c r="BH111" s="30">
        <f t="shared" si="20"/>
        <v>0.2897058823529412</v>
      </c>
      <c r="BI111" s="30">
        <f t="shared" si="21"/>
        <v>0.8571428571428571</v>
      </c>
      <c r="BJ111" s="30">
        <f t="shared" si="22"/>
        <v>0.34765924788948582</v>
      </c>
      <c r="BL111" s="31">
        <f>SUM('2 - G'!C111,'2 - G'!E111,'2 - G'!H111,'2 - G'!J111,'2 - G'!M111,'2 - G'!O111)</f>
        <v>5213</v>
      </c>
      <c r="BM111" s="41">
        <f t="shared" si="23"/>
        <v>0.99062499999999998</v>
      </c>
      <c r="BN111" s="42">
        <f t="shared" si="27"/>
        <v>5164.1281250000002</v>
      </c>
      <c r="BO111" s="42">
        <f t="shared" si="28"/>
        <v>283.12812500000018</v>
      </c>
      <c r="BQ111" s="40">
        <v>0.34828182407607522</v>
      </c>
      <c r="BR111" s="40">
        <f>SUM(C111,E111,F111,H111,J111,K111)/SUM('2 - G'!C111,'2 - G'!E111,'2 - G'!F111,'2 - G'!H111,'2 - G'!J111,'2 - G'!K111,'2 - G'!M111,'2 - G'!P110)</f>
        <v>0.93917881811204906</v>
      </c>
      <c r="BS111" s="40">
        <f>SUM('4 - SoS'!C111,'4 - SoS'!E111,'4 - SoS'!F111,'4 - SoS'!H111,'4 - SoS'!J111,'4 - SoS'!K111,'4 - SoS'!M111,'4 - SoS'!O111,'4 - SoS'!P111)/SUM('2 - G'!C111,'2 - G'!E111,'2 - G'!F111,'2 - G'!H111,'2 - G'!J111,'2 - G'!K111,'2 - G'!M111,'2 - G'!P110)</f>
        <v>0.98656945510360705</v>
      </c>
      <c r="BT111" s="40">
        <f>SUM('5 - AG'!C111,'5 - AG'!E111,'5 - AG'!F111,'5 - AG'!H111,'5 - AG'!J111,'5 - AG'!K111)/SUM('2 - G'!C111,'2 - G'!E111,'2 - G'!F111,'2 - G'!H111,'2 - G'!J111,'2 - G'!K111,'2 - G'!M111,'2 - G'!P110)</f>
        <v>0.97620874904067534</v>
      </c>
    </row>
    <row r="112" spans="1:72" ht="14.55" customHeight="1" x14ac:dyDescent="0.3">
      <c r="A112" t="s">
        <v>519</v>
      </c>
      <c r="B112" s="21">
        <v>9030</v>
      </c>
      <c r="C112" s="21">
        <v>1817</v>
      </c>
      <c r="D112" s="21">
        <v>247</v>
      </c>
      <c r="E112" s="21">
        <v>2209</v>
      </c>
      <c r="F112" s="21">
        <v>27</v>
      </c>
      <c r="G112" s="21">
        <v>4300</v>
      </c>
      <c r="H112" s="21">
        <v>561</v>
      </c>
      <c r="I112" s="21">
        <v>171</v>
      </c>
      <c r="J112" s="21">
        <v>675</v>
      </c>
      <c r="K112" s="21">
        <v>10</v>
      </c>
      <c r="L112" s="21">
        <v>1417</v>
      </c>
      <c r="M112" s="21">
        <v>5717</v>
      </c>
      <c r="N112" s="21"/>
      <c r="O112" s="24">
        <f>'2 - G'!R112</f>
        <v>5945</v>
      </c>
      <c r="P112" s="30">
        <f>'2 - G'!S112</f>
        <v>0.24962153069806561</v>
      </c>
      <c r="Q112" s="35">
        <f t="shared" si="29"/>
        <v>0.96164844407064765</v>
      </c>
      <c r="R112" s="30">
        <f>'4 - SoS'!R112/'3 - LG'!O112</f>
        <v>0.98452481076534903</v>
      </c>
      <c r="S112" s="30">
        <f>'5 - AG'!M112/'3 - LG'!O112</f>
        <v>0.98015138772077381</v>
      </c>
      <c r="T112" s="30">
        <f>'6 - Agr'!M112/'3 - LG'!O112</f>
        <v>0.98065601345668629</v>
      </c>
      <c r="U112" s="30">
        <f>'7 - Ins'!R112/'3 - LG'!O112</f>
        <v>0.98099243061396135</v>
      </c>
      <c r="V112" s="30">
        <f>'8 - Edu'!M112/'3 - LG'!O112</f>
        <v>0.98166526492851136</v>
      </c>
      <c r="W112" s="30">
        <f>'9 - Lab'!M112/'3 - LG'!O112</f>
        <v>0.97712363330529861</v>
      </c>
      <c r="X112" s="21"/>
      <c r="Y112" s="30">
        <f>(C112+H112)/('2 - G'!C112+'2 - G'!H112+'2 - G'!M112)</f>
        <v>0.94930139720558881</v>
      </c>
      <c r="Z112" s="30">
        <f>(D112+I112)/('2 - G'!D112+'2 - G'!I112+'2 - G'!N112)</f>
        <v>0.99287410926365793</v>
      </c>
      <c r="AA112" s="30">
        <f>(E112+J112)/('2 - G'!E112+'2 - G'!J112+'2 - G'!O112)</f>
        <v>0.96746058369674603</v>
      </c>
      <c r="AB112" s="30">
        <f>(F112+K112)/('2 - G'!F112+'2 - G'!K112+'2 - G'!P112)</f>
        <v>0.97368421052631582</v>
      </c>
      <c r="AD112" s="34">
        <f t="shared" si="24"/>
        <v>0.94930139720558881</v>
      </c>
      <c r="AE112" s="40">
        <f>SUM('4 - SoS'!C112,'4 - SoS'!H112,'4 - SoS'!M112)/SUM('2 - G'!C112,'2 - G'!H112,'2 - G'!M112)</f>
        <v>0.98203592814371254</v>
      </c>
      <c r="AF112" s="40">
        <f>SUM('5 - AG'!C112,'5 - AG'!H112)/SUM('2 - G'!C112,'2 - G'!H112,'2 - G'!M112)</f>
        <v>0.97804391217564868</v>
      </c>
      <c r="AG112" s="40">
        <f>SUM('6 - Agr'!C112,'6 - Agr'!H112)/SUM('2 - G'!C112,'2 - G'!H112,'2 - G'!M112)</f>
        <v>0.9768463073852296</v>
      </c>
      <c r="AH112" s="40">
        <f>SUM('7 - Ins'!C112,'7 - Ins'!H112,'7 - Ins'!M112)/SUM('2 - G'!C112,'2 - G'!H112,'2 - G'!M112)</f>
        <v>0.97804391217564868</v>
      </c>
      <c r="AI112" s="40">
        <f>SUM('8 - Edu'!C112,'8 - Edu'!H112)/SUM('2 - G'!C112,'2 - G'!H112,'2 - G'!M112)</f>
        <v>0.97844311377245508</v>
      </c>
      <c r="AJ112" s="40">
        <f>SUM('9 - Lab'!C112,'9 - Lab'!H112)/SUM('2 - G'!C112,'2 - G'!H112,'2 - G'!M112)</f>
        <v>0.9768463073852296</v>
      </c>
      <c r="AL112" s="34">
        <f t="shared" si="25"/>
        <v>0.99287410926365793</v>
      </c>
      <c r="AM112" s="40">
        <f>SUM('4 - SoS'!D112,'4 - SoS'!I112,'4 - SoS'!N112)/SUM('2 - G'!D112,'2 - G'!I112,'2 - G'!N112)</f>
        <v>0.98574821852731587</v>
      </c>
      <c r="AN112" s="40">
        <f>SUM('5 - AG'!D112,'5 - AG'!I112)/SUM('2 - G'!D112,'2 - G'!I112,'2 - G'!N112)</f>
        <v>0.98574821852731587</v>
      </c>
      <c r="AO112" s="40">
        <f>SUM('6 - Agr'!D112,'6 - Agr'!I112)/SUM('2 - G'!D112,'2 - G'!I112,'2 - G'!N112)</f>
        <v>0.99049881235154391</v>
      </c>
      <c r="AP112" s="40">
        <f>SUM('7 - Ins'!D112,'7 - Ins'!I112,'7 - Ins'!N112)/SUM('2 - G'!D112,'2 - G'!I112,'2 - G'!N112)</f>
        <v>0.99287410926365793</v>
      </c>
      <c r="AQ112" s="40">
        <f>SUM('8 - Edu'!D112,'8 - Edu'!I112)/SUM('2 - G'!D112,'2 - G'!I112,'2 - G'!N112)</f>
        <v>0.98812351543942989</v>
      </c>
      <c r="AR112" s="40">
        <f>SUM('9 - Lab'!D112,'9 - Lab'!I112)/SUM('2 - G'!D112,'2 - G'!I112,'2 - G'!N112)</f>
        <v>0.97387173396674587</v>
      </c>
      <c r="AT112" s="34">
        <f t="shared" si="17"/>
        <v>0.96746058369674603</v>
      </c>
      <c r="AU112" s="40">
        <f>SUM('4 - SoS'!E112,'4 - SoS'!J112,'4 - SoS'!O112)/SUM('2 - G'!E112,'2 - G'!J112,'2 - G'!O112)</f>
        <v>0.9865816839986582</v>
      </c>
      <c r="AV112" s="40">
        <f>SUM('5 - AG'!E112,'5 - AG'!J112)/SUM('2 - G'!E112,'2 - G'!J112,'2 - G'!O112)</f>
        <v>0.98121435759812148</v>
      </c>
      <c r="AW112" s="40">
        <f>SUM('6 - Agr'!E112,'6 - Agr'!J112)/SUM('2 - G'!E112,'2 - G'!J112,'2 - G'!O112)</f>
        <v>0.9825561891982556</v>
      </c>
      <c r="AX112" s="40">
        <f>SUM('7 - Ins'!E112,'7 - Ins'!J112,'7 - Ins'!O112)/SUM('2 - G'!E112,'2 - G'!J112,'2 - G'!O112)</f>
        <v>0.98188527339818854</v>
      </c>
      <c r="AY112" s="40">
        <f>SUM('8 - Edu'!E112,'8 - Edu'!J112)/SUM('2 - G'!E112,'2 - G'!J112,'2 - G'!O112)</f>
        <v>0.98356256289835631</v>
      </c>
      <c r="AZ112" s="40">
        <f>SUM('9 - Lab'!E112,'9 - Lab'!J112)/SUM('2 - G'!E112,'2 - G'!J112,'2 - G'!O112)</f>
        <v>0.97853069439785312</v>
      </c>
      <c r="BB112" s="40">
        <f t="shared" si="26"/>
        <v>0.24962153069806561</v>
      </c>
      <c r="BC112" s="40">
        <f>G112/'2 - G'!G112</f>
        <v>0.97065462753950338</v>
      </c>
      <c r="BD112" s="40">
        <f>L112/'2 - G'!L112</f>
        <v>0.95485175202156336</v>
      </c>
      <c r="BF112" s="30">
        <f t="shared" si="18"/>
        <v>0.23591253153910849</v>
      </c>
      <c r="BG112" s="30">
        <f t="shared" si="19"/>
        <v>0.40909090909090912</v>
      </c>
      <c r="BH112" s="30">
        <f t="shared" si="20"/>
        <v>0.23404993065187241</v>
      </c>
      <c r="BI112" s="30">
        <f t="shared" si="21"/>
        <v>0.27027027027027029</v>
      </c>
      <c r="BJ112" s="30">
        <f t="shared" si="22"/>
        <v>0.24785726779779604</v>
      </c>
      <c r="BL112" s="31">
        <f>SUM('2 - G'!C112,'2 - G'!E112,'2 - G'!H112,'2 - G'!J112,'2 - G'!M112,'2 - G'!O112)</f>
        <v>5486</v>
      </c>
      <c r="BM112" s="41">
        <f t="shared" si="23"/>
        <v>0.99287410926365793</v>
      </c>
      <c r="BN112" s="42">
        <f t="shared" si="27"/>
        <v>5446.9073634204278</v>
      </c>
      <c r="BO112" s="42">
        <f t="shared" si="28"/>
        <v>184.90736342042783</v>
      </c>
      <c r="BQ112" s="40">
        <v>0.18598472268349386</v>
      </c>
      <c r="BR112" s="40">
        <f>SUM(C112,E112,F112,H112,J112,K112)/SUM('2 - G'!C112,'2 - G'!E112,'2 - G'!F112,'2 - G'!H112,'2 - G'!J112,'2 - G'!K112,'2 - G'!M112,'2 - G'!P111)</f>
        <v>0.96100834240116073</v>
      </c>
      <c r="BS112" s="40">
        <f>SUM('4 - SoS'!C112,'4 - SoS'!E112,'4 - SoS'!F112,'4 - SoS'!H112,'4 - SoS'!J112,'4 - SoS'!K112,'4 - SoS'!M112,'4 - SoS'!O112,'4 - SoS'!P112)/SUM('2 - G'!C112,'2 - G'!E112,'2 - G'!F112,'2 - G'!H112,'2 - G'!J112,'2 - G'!K112,'2 - G'!M112,'2 - G'!P111)</f>
        <v>0.98621690243017768</v>
      </c>
      <c r="BT112" s="40">
        <f>SUM('5 - AG'!C112,'5 - AG'!E112,'5 - AG'!F112,'5 - AG'!H112,'5 - AG'!J112,'5 - AG'!K112)/SUM('2 - G'!C112,'2 - G'!E112,'2 - G'!F112,'2 - G'!H112,'2 - G'!J112,'2 - G'!K112,'2 - G'!M112,'2 - G'!P111)</f>
        <v>0.98150163220892273</v>
      </c>
    </row>
    <row r="113" spans="1:72" ht="14.55" customHeight="1" x14ac:dyDescent="0.3">
      <c r="A113" t="s">
        <v>542</v>
      </c>
      <c r="B113" s="21">
        <v>8962</v>
      </c>
      <c r="C113" s="21">
        <v>1158</v>
      </c>
      <c r="D113" s="21">
        <v>180</v>
      </c>
      <c r="E113" s="21">
        <v>1780</v>
      </c>
      <c r="F113" s="21">
        <v>0</v>
      </c>
      <c r="G113" s="21">
        <v>3118</v>
      </c>
      <c r="H113" s="21">
        <v>743</v>
      </c>
      <c r="I113" s="21">
        <v>254</v>
      </c>
      <c r="J113" s="21">
        <v>1009</v>
      </c>
      <c r="K113" s="21">
        <v>0</v>
      </c>
      <c r="L113" s="21">
        <v>2006</v>
      </c>
      <c r="M113" s="21">
        <v>5124</v>
      </c>
      <c r="N113" s="21"/>
      <c r="O113" s="24">
        <f>'2 - G'!R113</f>
        <v>5408</v>
      </c>
      <c r="P113" s="30">
        <f>'2 - G'!S113</f>
        <v>0.39959319526627218</v>
      </c>
      <c r="Q113" s="35">
        <f t="shared" si="29"/>
        <v>0.9474852071005917</v>
      </c>
      <c r="R113" s="30">
        <f>'4 - SoS'!R113/'3 - LG'!O113</f>
        <v>0.98298816568047342</v>
      </c>
      <c r="S113" s="30">
        <f>'5 - AG'!M113/'3 - LG'!O113</f>
        <v>0.97448224852071008</v>
      </c>
      <c r="T113" s="30">
        <f>'6 - Agr'!M113/'3 - LG'!O113</f>
        <v>0.96653106508875741</v>
      </c>
      <c r="U113" s="30">
        <f>'7 - Ins'!R113/'3 - LG'!O113</f>
        <v>0.97448224852071008</v>
      </c>
      <c r="V113" s="30">
        <f>'8 - Edu'!M113/'3 - LG'!O113</f>
        <v>0.94674556213017746</v>
      </c>
      <c r="W113" s="30">
        <f>'9 - Lab'!M113/'3 - LG'!O113</f>
        <v>0.97189349112426038</v>
      </c>
      <c r="X113" s="21"/>
      <c r="Y113" s="30">
        <f>(C113+H113)/('2 - G'!C113+'2 - G'!H113+'2 - G'!M113)</f>
        <v>0.93969352446861099</v>
      </c>
      <c r="Z113" s="30">
        <f>(D113+I113)/('2 - G'!D113+'2 - G'!I113+'2 - G'!N113)</f>
        <v>0.98636363636363633</v>
      </c>
      <c r="AA113" s="30">
        <f>(E113+J113)/('2 - G'!E113+'2 - G'!J113+'2 - G'!O113)</f>
        <v>0.9470288624787776</v>
      </c>
      <c r="AB113" s="30" t="e">
        <f>(F113+K113)/('2 - G'!F113+'2 - G'!K113+'2 - G'!P113)</f>
        <v>#DIV/0!</v>
      </c>
      <c r="AD113" s="34">
        <f t="shared" si="24"/>
        <v>0.93969352446861099</v>
      </c>
      <c r="AE113" s="40">
        <f>SUM('4 - SoS'!C113,'4 - SoS'!H113,'4 - SoS'!M113)/SUM('2 - G'!C113,'2 - G'!H113,'2 - G'!M113)</f>
        <v>0.97577854671280273</v>
      </c>
      <c r="AF113" s="40">
        <f>SUM('5 - AG'!C113,'5 - AG'!H113)/SUM('2 - G'!C113,'2 - G'!H113,'2 - G'!M113)</f>
        <v>0.96786950074147304</v>
      </c>
      <c r="AG113" s="40">
        <f>SUM('6 - Agr'!C113,'6 - Agr'!H113)/SUM('2 - G'!C113,'2 - G'!H113,'2 - G'!M113)</f>
        <v>0.96045477014335146</v>
      </c>
      <c r="AH113" s="40">
        <f>SUM('7 - Ins'!C113,'7 - Ins'!H113,'7 - Ins'!M113)/SUM('2 - G'!C113,'2 - G'!H113,'2 - G'!M113)</f>
        <v>0.96935244686109734</v>
      </c>
      <c r="AI113" s="40">
        <f>SUM('8 - Edu'!C113,'8 - Edu'!H113)/SUM('2 - G'!C113,'2 - G'!H113,'2 - G'!M113)</f>
        <v>0.93919920909540289</v>
      </c>
      <c r="AJ113" s="40">
        <f>SUM('9 - Lab'!C113,'9 - Lab'!H113)/SUM('2 - G'!C113,'2 - G'!H113,'2 - G'!M113)</f>
        <v>0.96836381611468114</v>
      </c>
      <c r="AL113" s="34">
        <f t="shared" si="25"/>
        <v>0.98636363636363633</v>
      </c>
      <c r="AM113" s="40">
        <f>SUM('4 - SoS'!D113,'4 - SoS'!I113,'4 - SoS'!N113)/SUM('2 - G'!D113,'2 - G'!I113,'2 - G'!N113)</f>
        <v>0.99090909090909096</v>
      </c>
      <c r="AN113" s="40">
        <f>SUM('5 - AG'!D113,'5 - AG'!I113)/SUM('2 - G'!D113,'2 - G'!I113,'2 - G'!N113)</f>
        <v>0.98409090909090913</v>
      </c>
      <c r="AO113" s="40">
        <f>SUM('6 - Agr'!D113,'6 - Agr'!I113)/SUM('2 - G'!D113,'2 - G'!I113,'2 - G'!N113)</f>
        <v>0.98409090909090913</v>
      </c>
      <c r="AP113" s="40">
        <f>SUM('7 - Ins'!D113,'7 - Ins'!I113,'7 - Ins'!N113)/SUM('2 - G'!D113,'2 - G'!I113,'2 - G'!N113)</f>
        <v>0.98863636363636365</v>
      </c>
      <c r="AQ113" s="40">
        <f>SUM('8 - Edu'!D113,'8 - Edu'!I113)/SUM('2 - G'!D113,'2 - G'!I113,'2 - G'!N113)</f>
        <v>0.95</v>
      </c>
      <c r="AR113" s="40">
        <f>SUM('9 - Lab'!D113,'9 - Lab'!I113)/SUM('2 - G'!D113,'2 - G'!I113,'2 - G'!N113)</f>
        <v>0.97045454545454546</v>
      </c>
      <c r="AT113" s="34">
        <f t="shared" si="17"/>
        <v>0.9470288624787776</v>
      </c>
      <c r="AU113" s="40">
        <f>SUM('4 - SoS'!E113,'4 - SoS'!J113,'4 - SoS'!O113)/SUM('2 - G'!E113,'2 - G'!J113,'2 - G'!O113)</f>
        <v>0.98675721561969443</v>
      </c>
      <c r="AV113" s="40">
        <f>SUM('5 - AG'!E113,'5 - AG'!J113)/SUM('2 - G'!E113,'2 - G'!J113,'2 - G'!O113)</f>
        <v>0.97758913412563664</v>
      </c>
      <c r="AW113" s="40">
        <f>SUM('6 - Agr'!E113,'6 - Agr'!J113)/SUM('2 - G'!E113,'2 - G'!J113,'2 - G'!O113)</f>
        <v>0.96808149405772492</v>
      </c>
      <c r="AX113" s="40">
        <f>SUM('7 - Ins'!E113,'7 - Ins'!J113,'7 - Ins'!O113)/SUM('2 - G'!E113,'2 - G'!J113,'2 - G'!O113)</f>
        <v>0.97589134125636667</v>
      </c>
      <c r="AY113" s="40">
        <f>SUM('8 - Edu'!E113,'8 - Edu'!J113)/SUM('2 - G'!E113,'2 - G'!J113,'2 - G'!O113)</f>
        <v>0.95144312393887942</v>
      </c>
      <c r="AZ113" s="40">
        <f>SUM('9 - Lab'!E113,'9 - Lab'!J113)/SUM('2 - G'!E113,'2 - G'!J113,'2 - G'!O113)</f>
        <v>0.97453310696095075</v>
      </c>
      <c r="BB113" s="40">
        <f t="shared" si="26"/>
        <v>0.39959319526627218</v>
      </c>
      <c r="BC113" s="40">
        <f>G113/'2 - G'!G113</f>
        <v>0.96892479801118703</v>
      </c>
      <c r="BD113" s="40">
        <f>L113/'2 - G'!L113</f>
        <v>0.92827394724664503</v>
      </c>
      <c r="BF113" s="30">
        <f t="shared" si="18"/>
        <v>0.39084692267227777</v>
      </c>
      <c r="BG113" s="30">
        <f t="shared" si="19"/>
        <v>0.58525345622119818</v>
      </c>
      <c r="BH113" s="30">
        <f t="shared" si="20"/>
        <v>0.36177841520258158</v>
      </c>
      <c r="BI113" s="30" t="e">
        <f t="shared" si="21"/>
        <v>#DIV/0!</v>
      </c>
      <c r="BJ113" s="30">
        <f t="shared" si="22"/>
        <v>0.39149102263856361</v>
      </c>
      <c r="BL113" s="31">
        <f>SUM('2 - G'!C113,'2 - G'!E113,'2 - G'!H113,'2 - G'!J113,'2 - G'!M113,'2 - G'!O113)</f>
        <v>4968</v>
      </c>
      <c r="BM113" s="41">
        <f t="shared" si="23"/>
        <v>0.98636363636363633</v>
      </c>
      <c r="BN113" s="42">
        <f t="shared" si="27"/>
        <v>4900.2545454545452</v>
      </c>
      <c r="BO113" s="42">
        <f t="shared" si="28"/>
        <v>210.25454545454522</v>
      </c>
      <c r="BQ113" s="40">
        <v>0.30010138560324434</v>
      </c>
      <c r="BR113" s="40">
        <f>SUM(C113,E113,F113,H113,J113,K113)/SUM('2 - G'!C113,'2 - G'!E113,'2 - G'!F113,'2 - G'!H113,'2 - G'!J113,'2 - G'!K113,'2 - G'!M113,'2 - G'!P112)</f>
        <v>0.94556451612903225</v>
      </c>
      <c r="BS113" s="40">
        <f>SUM('4 - SoS'!C113,'4 - SoS'!E113,'4 - SoS'!F113,'4 - SoS'!H113,'4 - SoS'!J113,'4 - SoS'!K113,'4 - SoS'!M113,'4 - SoS'!O113,'4 - SoS'!P113)/SUM('2 - G'!C113,'2 - G'!E113,'2 - G'!F113,'2 - G'!H113,'2 - G'!J113,'2 - G'!K113,'2 - G'!M113,'2 - G'!P112)</f>
        <v>0.9838709677419355</v>
      </c>
      <c r="BT113" s="40">
        <f>SUM('5 - AG'!C113,'5 - AG'!E113,'5 - AG'!F113,'5 - AG'!H113,'5 - AG'!J113,'5 - AG'!K113)/SUM('2 - G'!C113,'2 - G'!E113,'2 - G'!F113,'2 - G'!H113,'2 - G'!J113,'2 - G'!K113,'2 - G'!M113,'2 - G'!P112)</f>
        <v>0.97520161290322582</v>
      </c>
    </row>
    <row r="114" spans="1:72" ht="14.55" customHeight="1" x14ac:dyDescent="0.3">
      <c r="A114" t="s">
        <v>573</v>
      </c>
      <c r="B114" s="21">
        <v>8594</v>
      </c>
      <c r="C114" s="21">
        <v>1336</v>
      </c>
      <c r="D114" s="21">
        <v>95</v>
      </c>
      <c r="E114" s="21">
        <v>1691</v>
      </c>
      <c r="F114" s="21">
        <v>5</v>
      </c>
      <c r="G114" s="21">
        <v>3127</v>
      </c>
      <c r="H114" s="21">
        <v>950</v>
      </c>
      <c r="I114" s="21">
        <v>170</v>
      </c>
      <c r="J114" s="21">
        <v>826</v>
      </c>
      <c r="K114" s="21">
        <v>2</v>
      </c>
      <c r="L114" s="21">
        <v>1948</v>
      </c>
      <c r="M114" s="21">
        <v>5075</v>
      </c>
      <c r="N114" s="21"/>
      <c r="O114" s="24">
        <f>'2 - G'!R114</f>
        <v>5414</v>
      </c>
      <c r="P114" s="30">
        <f>'2 - G'!S114</f>
        <v>0.39360916143332103</v>
      </c>
      <c r="Q114" s="35">
        <f t="shared" si="29"/>
        <v>0.9373845585519025</v>
      </c>
      <c r="R114" s="30">
        <f>'4 - SoS'!R114/'3 - LG'!O114</f>
        <v>0.98282231252308827</v>
      </c>
      <c r="S114" s="30">
        <f>'5 - AG'!M114/'3 - LG'!O114</f>
        <v>0.96509050609530844</v>
      </c>
      <c r="T114" s="30">
        <f>'6 - Agr'!M114/'3 - LG'!O114</f>
        <v>0.96823051348356115</v>
      </c>
      <c r="U114" s="30">
        <f>'7 - Ins'!R114/'3 - LG'!O114</f>
        <v>0.96675286294791285</v>
      </c>
      <c r="V114" s="30">
        <f>'8 - Edu'!M114/'3 - LG'!O114</f>
        <v>0.97118581455485775</v>
      </c>
      <c r="W114" s="30">
        <f>'9 - Lab'!M114/'3 - LG'!O114</f>
        <v>0.96693756926486885</v>
      </c>
      <c r="X114" s="21"/>
      <c r="Y114" s="30">
        <f>(C114+H114)/('2 - G'!C114+'2 - G'!H114+'2 - G'!M114)</f>
        <v>0.92851340373679936</v>
      </c>
      <c r="Z114" s="30">
        <f>(D114+I114)/('2 - G'!D114+'2 - G'!I114+'2 - G'!N114)</f>
        <v>0.97785977859778594</v>
      </c>
      <c r="AA114" s="30">
        <f>(E114+J114)/('2 - G'!E114+'2 - G'!J114+'2 - G'!O114)</f>
        <v>0.94128646222887058</v>
      </c>
      <c r="AB114" s="30">
        <f>(F114+K114)/('2 - G'!F114+'2 - G'!K114+'2 - G'!P114)</f>
        <v>1</v>
      </c>
      <c r="AD114" s="34">
        <f t="shared" si="24"/>
        <v>0.92851340373679936</v>
      </c>
      <c r="AE114" s="40">
        <f>SUM('4 - SoS'!C114,'4 - SoS'!H114,'4 - SoS'!M114)/SUM('2 - G'!C114,'2 - G'!H114,'2 - G'!M114)</f>
        <v>0.9833468724614135</v>
      </c>
      <c r="AF114" s="40">
        <f>SUM('5 - AG'!C114,'5 - AG'!H114)/SUM('2 - G'!C114,'2 - G'!H114,'2 - G'!M114)</f>
        <v>0.95938261575954509</v>
      </c>
      <c r="AG114" s="40">
        <f>SUM('6 - Agr'!C114,'6 - Agr'!H114)/SUM('2 - G'!C114,'2 - G'!H114,'2 - G'!M114)</f>
        <v>0.96547522339561331</v>
      </c>
      <c r="AH114" s="40">
        <f>SUM('7 - Ins'!C114,'7 - Ins'!H114,'7 - Ins'!M114)/SUM('2 - G'!C114,'2 - G'!H114,'2 - G'!M114)</f>
        <v>0.96547522339561331</v>
      </c>
      <c r="AI114" s="40">
        <f>SUM('8 - Edu'!C114,'8 - Edu'!H114)/SUM('2 - G'!C114,'2 - G'!H114,'2 - G'!M114)</f>
        <v>0.966693744922827</v>
      </c>
      <c r="AJ114" s="40">
        <f>SUM('9 - Lab'!C114,'9 - Lab'!H114)/SUM('2 - G'!C114,'2 - G'!H114,'2 - G'!M114)</f>
        <v>0.96425670186839962</v>
      </c>
      <c r="AL114" s="34">
        <f t="shared" si="25"/>
        <v>0.97785977859778594</v>
      </c>
      <c r="AM114" s="40">
        <f>SUM('4 - SoS'!D114,'4 - SoS'!I114,'4 - SoS'!N114)/SUM('2 - G'!D114,'2 - G'!I114,'2 - G'!N114)</f>
        <v>0.97416974169741699</v>
      </c>
      <c r="AN114" s="40">
        <f>SUM('5 - AG'!D114,'5 - AG'!I114)/SUM('2 - G'!D114,'2 - G'!I114,'2 - G'!N114)</f>
        <v>0.96309963099630991</v>
      </c>
      <c r="AO114" s="40">
        <f>SUM('6 - Agr'!D114,'6 - Agr'!I114)/SUM('2 - G'!D114,'2 - G'!I114,'2 - G'!N114)</f>
        <v>0.97785977859778594</v>
      </c>
      <c r="AP114" s="40">
        <f>SUM('7 - Ins'!D114,'7 - Ins'!I114,'7 - Ins'!N114)/SUM('2 - G'!D114,'2 - G'!I114,'2 - G'!N114)</f>
        <v>0.98523985239852396</v>
      </c>
      <c r="AQ114" s="40">
        <f>SUM('8 - Edu'!D114,'8 - Edu'!I114)/SUM('2 - G'!D114,'2 - G'!I114,'2 - G'!N114)</f>
        <v>0.96678966789667897</v>
      </c>
      <c r="AR114" s="40">
        <f>SUM('9 - Lab'!D114,'9 - Lab'!I114)/SUM('2 - G'!D114,'2 - G'!I114,'2 - G'!N114)</f>
        <v>0.96678966789667897</v>
      </c>
      <c r="AT114" s="34">
        <f t="shared" si="17"/>
        <v>0.94128646222887058</v>
      </c>
      <c r="AU114" s="40">
        <f>SUM('4 - SoS'!E114,'4 - SoS'!J114,'4 - SoS'!O114)/SUM('2 - G'!E114,'2 - G'!J114,'2 - G'!O114)</f>
        <v>0.98317127898279733</v>
      </c>
      <c r="AV114" s="40">
        <f>SUM('5 - AG'!E114,'5 - AG'!J114)/SUM('2 - G'!E114,'2 - G'!J114,'2 - G'!O114)</f>
        <v>0.97045624532535524</v>
      </c>
      <c r="AW114" s="40">
        <f>SUM('6 - Agr'!E114,'6 - Agr'!J114)/SUM('2 - G'!E114,'2 - G'!J114,'2 - G'!O114)</f>
        <v>0.96970830216903514</v>
      </c>
      <c r="AX114" s="40">
        <f>SUM('7 - Ins'!E114,'7 - Ins'!J114,'7 - Ins'!O114)/SUM('2 - G'!E114,'2 - G'!J114,'2 - G'!O114)</f>
        <v>0.96596858638743455</v>
      </c>
      <c r="AY114" s="40">
        <f>SUM('8 - Edu'!E114,'8 - Edu'!J114)/SUM('2 - G'!E114,'2 - G'!J114,'2 - G'!O114)</f>
        <v>0.97569184741959614</v>
      </c>
      <c r="AZ114" s="40">
        <f>SUM('9 - Lab'!E114,'9 - Lab'!J114)/SUM('2 - G'!E114,'2 - G'!J114,'2 - G'!O114)</f>
        <v>0.96933433059087515</v>
      </c>
      <c r="BB114" s="40">
        <f t="shared" si="26"/>
        <v>0.39360916143332103</v>
      </c>
      <c r="BC114" s="40">
        <f>G114/'2 - G'!G114</f>
        <v>0.95685434516523871</v>
      </c>
      <c r="BD114" s="40">
        <f>L114/'2 - G'!L114</f>
        <v>0.9141248240262787</v>
      </c>
      <c r="BF114" s="30">
        <f t="shared" si="18"/>
        <v>0.41557305336832895</v>
      </c>
      <c r="BG114" s="30">
        <f t="shared" si="19"/>
        <v>0.64150943396226412</v>
      </c>
      <c r="BH114" s="30">
        <f t="shared" si="20"/>
        <v>0.32816845450933652</v>
      </c>
      <c r="BI114" s="30">
        <f t="shared" si="21"/>
        <v>0.2857142857142857</v>
      </c>
      <c r="BJ114" s="30">
        <f t="shared" si="22"/>
        <v>0.3838423645320197</v>
      </c>
      <c r="BL114" s="31">
        <f>SUM('2 - G'!C114,'2 - G'!E114,'2 - G'!H114,'2 - G'!J114,'2 - G'!M114,'2 - G'!O114)</f>
        <v>5136</v>
      </c>
      <c r="BM114" s="41">
        <f t="shared" si="23"/>
        <v>0.97785977859778594</v>
      </c>
      <c r="BN114" s="42">
        <f t="shared" si="27"/>
        <v>5022.2878228782283</v>
      </c>
      <c r="BO114" s="42">
        <f t="shared" si="28"/>
        <v>219.28782287822833</v>
      </c>
      <c r="BQ114" s="40">
        <v>0.37331473733147374</v>
      </c>
      <c r="BR114" s="40">
        <f>SUM(C114,E114,F114,H114,J114,K114)/SUM('2 - G'!C114,'2 - G'!E114,'2 - G'!F114,'2 - G'!H114,'2 - G'!J114,'2 - G'!K114,'2 - G'!M114,'2 - G'!P113)</f>
        <v>0.93634416974888068</v>
      </c>
      <c r="BS114" s="40">
        <f>SUM('4 - SoS'!C114,'4 - SoS'!E114,'4 - SoS'!F114,'4 - SoS'!H114,'4 - SoS'!J114,'4 - SoS'!K114,'4 - SoS'!M114,'4 - SoS'!O114,'4 - SoS'!P114)/SUM('2 - G'!C114,'2 - G'!E114,'2 - G'!F114,'2 - G'!H114,'2 - G'!J114,'2 - G'!K114,'2 - G'!M114,'2 - G'!P113)</f>
        <v>0.98442670819544487</v>
      </c>
      <c r="BT114" s="40">
        <f>SUM('5 - AG'!C114,'5 - AG'!E114,'5 - AG'!F114,'5 - AG'!H114,'5 - AG'!J114,'5 - AG'!K114)/SUM('2 - G'!C114,'2 - G'!E114,'2 - G'!F114,'2 - G'!H114,'2 - G'!J114,'2 - G'!K114,'2 - G'!M114,'2 - G'!P113)</f>
        <v>0.96632275647264942</v>
      </c>
    </row>
    <row r="115" spans="1:72" ht="14.55" customHeight="1" x14ac:dyDescent="0.3">
      <c r="A115" t="s">
        <v>534</v>
      </c>
      <c r="B115" s="21">
        <v>7606</v>
      </c>
      <c r="C115" s="21">
        <v>1183</v>
      </c>
      <c r="D115" s="21">
        <v>42</v>
      </c>
      <c r="E115" s="21">
        <v>1243</v>
      </c>
      <c r="F115" s="21">
        <v>8</v>
      </c>
      <c r="G115" s="21">
        <v>2476</v>
      </c>
      <c r="H115" s="21">
        <v>551</v>
      </c>
      <c r="I115" s="21">
        <v>125</v>
      </c>
      <c r="J115" s="21">
        <v>649</v>
      </c>
      <c r="K115" s="21">
        <v>2</v>
      </c>
      <c r="L115" s="21">
        <v>1327</v>
      </c>
      <c r="M115" s="21">
        <v>3803</v>
      </c>
      <c r="N115" s="21"/>
      <c r="O115" s="24">
        <f>'2 - G'!R115</f>
        <v>3998</v>
      </c>
      <c r="P115" s="30">
        <f>'2 - G'!S115</f>
        <v>0.34292146073036517</v>
      </c>
      <c r="Q115" s="35">
        <f t="shared" si="29"/>
        <v>0.95122561280640316</v>
      </c>
      <c r="R115" s="30">
        <f>'4 - SoS'!R115/'3 - LG'!O115</f>
        <v>0.98249124562281143</v>
      </c>
      <c r="S115" s="30">
        <f>'5 - AG'!M115/'3 - LG'!O115</f>
        <v>0.96498249124562285</v>
      </c>
      <c r="T115" s="30">
        <f>'6 - Agr'!M115/'3 - LG'!O115</f>
        <v>0.96823411705852924</v>
      </c>
      <c r="U115" s="30">
        <f>'7 - Ins'!R115/'3 - LG'!O115</f>
        <v>0.97273636818409204</v>
      </c>
      <c r="V115" s="30">
        <f>'8 - Edu'!M115/'3 - LG'!O115</f>
        <v>0.97523761880940474</v>
      </c>
      <c r="W115" s="30">
        <f>'9 - Lab'!M115/'3 - LG'!O115</f>
        <v>0.96998499249624814</v>
      </c>
      <c r="X115" s="21"/>
      <c r="Y115" s="30">
        <f>(C115+H115)/('2 - G'!C115+'2 - G'!H115+'2 - G'!M115)</f>
        <v>0.93831168831168832</v>
      </c>
      <c r="Z115" s="30">
        <f>(D115+I115)/('2 - G'!D115+'2 - G'!I115+'2 - G'!N115)</f>
        <v>0.98816568047337283</v>
      </c>
      <c r="AA115" s="30">
        <f>(E115+J115)/('2 - G'!E115+'2 - G'!J115+'2 - G'!O115)</f>
        <v>0.95991882293252151</v>
      </c>
      <c r="AB115" s="30">
        <f>(F115+K115)/('2 - G'!F115+'2 - G'!K115+'2 - G'!P115)</f>
        <v>1</v>
      </c>
      <c r="AD115" s="34">
        <f t="shared" si="24"/>
        <v>0.93831168831168832</v>
      </c>
      <c r="AE115" s="40">
        <f>SUM('4 - SoS'!C115,'4 - SoS'!H115,'4 - SoS'!M115)/SUM('2 - G'!C115,'2 - G'!H115,'2 - G'!M115)</f>
        <v>0.98106060606060608</v>
      </c>
      <c r="AF115" s="40">
        <f>SUM('5 - AG'!C115,'5 - AG'!H115)/SUM('2 - G'!C115,'2 - G'!H115,'2 - G'!M115)</f>
        <v>0.96049783549783552</v>
      </c>
      <c r="AG115" s="40">
        <f>SUM('6 - Agr'!C115,'6 - Agr'!H115)/SUM('2 - G'!C115,'2 - G'!H115,'2 - G'!M115)</f>
        <v>0.96590909090909094</v>
      </c>
      <c r="AH115" s="40">
        <f>SUM('7 - Ins'!C115,'7 - Ins'!H115,'7 - Ins'!M115)/SUM('2 - G'!C115,'2 - G'!H115,'2 - G'!M115)</f>
        <v>0.97132034632034636</v>
      </c>
      <c r="AI115" s="40">
        <f>SUM('8 - Edu'!C115,'8 - Edu'!H115)/SUM('2 - G'!C115,'2 - G'!H115,'2 - G'!M115)</f>
        <v>0.97132034632034636</v>
      </c>
      <c r="AJ115" s="40">
        <f>SUM('9 - Lab'!C115,'9 - Lab'!H115)/SUM('2 - G'!C115,'2 - G'!H115,'2 - G'!M115)</f>
        <v>0.9686147186147186</v>
      </c>
      <c r="AL115" s="34">
        <f t="shared" si="25"/>
        <v>0.98816568047337283</v>
      </c>
      <c r="AM115" s="40">
        <f>SUM('4 - SoS'!D115,'4 - SoS'!I115,'4 - SoS'!N115)/SUM('2 - G'!D115,'2 - G'!I115,'2 - G'!N115)</f>
        <v>0.99408284023668636</v>
      </c>
      <c r="AN115" s="40">
        <f>SUM('5 - AG'!D115,'5 - AG'!I115)/SUM('2 - G'!D115,'2 - G'!I115,'2 - G'!N115)</f>
        <v>0.98816568047337283</v>
      </c>
      <c r="AO115" s="40">
        <f>SUM('6 - Agr'!D115,'6 - Agr'!I115)/SUM('2 - G'!D115,'2 - G'!I115,'2 - G'!N115)</f>
        <v>0.98816568047337283</v>
      </c>
      <c r="AP115" s="40">
        <f>SUM('7 - Ins'!D115,'7 - Ins'!I115,'7 - Ins'!N115)/SUM('2 - G'!D115,'2 - G'!I115,'2 - G'!N115)</f>
        <v>0.99408284023668636</v>
      </c>
      <c r="AQ115" s="40">
        <f>SUM('8 - Edu'!D115,'8 - Edu'!I115)/SUM('2 - G'!D115,'2 - G'!I115,'2 - G'!N115)</f>
        <v>0.98224852071005919</v>
      </c>
      <c r="AR115" s="40">
        <f>SUM('9 - Lab'!D115,'9 - Lab'!I115)/SUM('2 - G'!D115,'2 - G'!I115,'2 - G'!N115)</f>
        <v>0.98224852071005919</v>
      </c>
      <c r="AT115" s="34">
        <f t="shared" si="17"/>
        <v>0.95991882293252151</v>
      </c>
      <c r="AU115" s="40">
        <f>SUM('4 - SoS'!E115,'4 - SoS'!J115,'4 - SoS'!O115)/SUM('2 - G'!E115,'2 - G'!J115,'2 - G'!O115)</f>
        <v>0.98274987316083207</v>
      </c>
      <c r="AV115" s="40">
        <f>SUM('5 - AG'!E115,'5 - AG'!J115)/SUM('2 - G'!E115,'2 - G'!J115,'2 - G'!O115)</f>
        <v>0.96702181633688478</v>
      </c>
      <c r="AW115" s="40">
        <f>SUM('6 - Agr'!E115,'6 - Agr'!J115)/SUM('2 - G'!E115,'2 - G'!J115,'2 - G'!O115)</f>
        <v>0.96854388635210553</v>
      </c>
      <c r="AX115" s="40">
        <f>SUM('7 - Ins'!E115,'7 - Ins'!J115,'7 - Ins'!O115)/SUM('2 - G'!E115,'2 - G'!J115,'2 - G'!O115)</f>
        <v>0.97209538305428711</v>
      </c>
      <c r="AY115" s="40">
        <f>SUM('8 - Edu'!E115,'8 - Edu'!J115)/SUM('2 - G'!E115,'2 - G'!J115,'2 - G'!O115)</f>
        <v>0.9786910197869102</v>
      </c>
      <c r="AZ115" s="40">
        <f>SUM('9 - Lab'!E115,'9 - Lab'!J115)/SUM('2 - G'!E115,'2 - G'!J115,'2 - G'!O115)</f>
        <v>0.97006595636732618</v>
      </c>
      <c r="BB115" s="40">
        <f t="shared" si="26"/>
        <v>0.34292146073036517</v>
      </c>
      <c r="BC115" s="40">
        <f>G115/'2 - G'!G115</f>
        <v>0.9556155924353531</v>
      </c>
      <c r="BD115" s="40">
        <f>L115/'2 - G'!L115</f>
        <v>0.96790663749088257</v>
      </c>
      <c r="BF115" s="30">
        <f t="shared" si="18"/>
        <v>0.31776239907727799</v>
      </c>
      <c r="BG115" s="30">
        <f t="shared" si="19"/>
        <v>0.74850299401197606</v>
      </c>
      <c r="BH115" s="30">
        <f t="shared" si="20"/>
        <v>0.34302325581395349</v>
      </c>
      <c r="BI115" s="30">
        <f t="shared" si="21"/>
        <v>0.2</v>
      </c>
      <c r="BJ115" s="30">
        <f t="shared" si="22"/>
        <v>0.34893505127530899</v>
      </c>
      <c r="BL115" s="31">
        <f>SUM('2 - G'!C115,'2 - G'!E115,'2 - G'!H115,'2 - G'!J115,'2 - G'!M115,'2 - G'!O115)</f>
        <v>3819</v>
      </c>
      <c r="BM115" s="41">
        <f t="shared" si="23"/>
        <v>0.98816568047337283</v>
      </c>
      <c r="BN115" s="42">
        <f t="shared" si="27"/>
        <v>3773.8047337278108</v>
      </c>
      <c r="BO115" s="42">
        <f t="shared" si="28"/>
        <v>147.8047337278108</v>
      </c>
      <c r="BQ115" s="40">
        <v>0.23655208606664918</v>
      </c>
      <c r="BR115" s="40">
        <f>SUM(C115,E115,F115,H115,J115,K115)/SUM('2 - G'!C115,'2 - G'!E115,'2 - G'!F115,'2 - G'!H115,'2 - G'!J115,'2 - G'!K115,'2 - G'!M115,'2 - G'!P114)</f>
        <v>0.95108553492021974</v>
      </c>
      <c r="BS115" s="40">
        <f>SUM('4 - SoS'!C115,'4 - SoS'!E115,'4 - SoS'!F115,'4 - SoS'!H115,'4 - SoS'!J115,'4 - SoS'!K115,'4 - SoS'!M115,'4 - SoS'!O115,'4 - SoS'!P115)/SUM('2 - G'!C115,'2 - G'!E115,'2 - G'!F115,'2 - G'!H115,'2 - G'!J115,'2 - G'!K115,'2 - G'!M115,'2 - G'!P114)</f>
        <v>0.98352079518702584</v>
      </c>
      <c r="BT115" s="40">
        <f>SUM('5 - AG'!C115,'5 - AG'!E115,'5 - AG'!F115,'5 - AG'!H115,'5 - AG'!J115,'5 - AG'!K115)/SUM('2 - G'!C115,'2 - G'!E115,'2 - G'!F115,'2 - G'!H115,'2 - G'!J115,'2 - G'!K115,'2 - G'!M115,'2 - G'!P114)</f>
        <v>0.9654721422966257</v>
      </c>
    </row>
    <row r="116" spans="1:72" ht="14.55" customHeight="1" x14ac:dyDescent="0.3">
      <c r="A116" t="s">
        <v>520</v>
      </c>
      <c r="B116" s="21">
        <v>7556</v>
      </c>
      <c r="C116" s="21">
        <v>1446</v>
      </c>
      <c r="D116" s="21">
        <v>160</v>
      </c>
      <c r="E116" s="21">
        <v>2207</v>
      </c>
      <c r="F116" s="21">
        <v>0</v>
      </c>
      <c r="G116" s="21">
        <v>3813</v>
      </c>
      <c r="H116" s="21">
        <v>378</v>
      </c>
      <c r="I116" s="21">
        <v>66</v>
      </c>
      <c r="J116" s="21">
        <v>357</v>
      </c>
      <c r="K116" s="21">
        <v>0</v>
      </c>
      <c r="L116" s="21">
        <v>801</v>
      </c>
      <c r="M116" s="21">
        <v>4614</v>
      </c>
      <c r="N116" s="21"/>
      <c r="O116" s="24">
        <f>'2 - G'!R116</f>
        <v>4815</v>
      </c>
      <c r="P116" s="30">
        <f>'2 - G'!S116</f>
        <v>0.16905503634475597</v>
      </c>
      <c r="Q116" s="35">
        <f t="shared" si="29"/>
        <v>0.95825545171339566</v>
      </c>
      <c r="R116" s="30">
        <f>'4 - SoS'!R116/'3 - LG'!O116</f>
        <v>0.96718587746625129</v>
      </c>
      <c r="S116" s="30">
        <f>'5 - AG'!M116/'3 - LG'!O116</f>
        <v>0.95472481827622013</v>
      </c>
      <c r="T116" s="30">
        <f>'6 - Agr'!M116/'3 - LG'!O116</f>
        <v>0.9646936656282451</v>
      </c>
      <c r="U116" s="30">
        <f>'7 - Ins'!R116/'3 - LG'!O116</f>
        <v>0.96573208722741433</v>
      </c>
      <c r="V116" s="30">
        <f>'8 - Edu'!M116/'3 - LG'!O116</f>
        <v>0.96199376947040494</v>
      </c>
      <c r="W116" s="30">
        <f>'9 - Lab'!M116/'3 - LG'!O116</f>
        <v>0.9622014537902388</v>
      </c>
      <c r="X116" s="21"/>
      <c r="Y116" s="30">
        <f>(C116+H116)/('2 - G'!C116+'2 - G'!H116+'2 - G'!M116)</f>
        <v>0.95697796432318993</v>
      </c>
      <c r="Z116" s="30">
        <f>(D116+I116)/('2 - G'!D116+'2 - G'!I116+'2 - G'!N116)</f>
        <v>0.98689956331877726</v>
      </c>
      <c r="AA116" s="30">
        <f>(E116+J116)/('2 - G'!E116+'2 - G'!J116+'2 - G'!O116)</f>
        <v>0.95671641791044781</v>
      </c>
      <c r="AB116" s="30" t="e">
        <f>(F116+K116)/('2 - G'!F116+'2 - G'!K116+'2 - G'!P116)</f>
        <v>#DIV/0!</v>
      </c>
      <c r="AD116" s="34">
        <f t="shared" si="24"/>
        <v>0.95697796432318993</v>
      </c>
      <c r="AE116" s="40">
        <f>SUM('4 - SoS'!C116,'4 - SoS'!H116,'4 - SoS'!M116)/SUM('2 - G'!C116,'2 - G'!H116,'2 - G'!M116)</f>
        <v>0.95907660020986363</v>
      </c>
      <c r="AF116" s="40">
        <f>SUM('5 - AG'!C116,'5 - AG'!H116)/SUM('2 - G'!C116,'2 - G'!H116,'2 - G'!M116)</f>
        <v>0.94491080797481641</v>
      </c>
      <c r="AG116" s="40">
        <f>SUM('6 - Agr'!C116,'6 - Agr'!H116)/SUM('2 - G'!C116,'2 - G'!H116,'2 - G'!M116)</f>
        <v>0.96327387198321091</v>
      </c>
      <c r="AH116" s="40">
        <f>SUM('7 - Ins'!C116,'7 - Ins'!H116,'7 - Ins'!M116)/SUM('2 - G'!C116,'2 - G'!H116,'2 - G'!M116)</f>
        <v>0.96012591815320047</v>
      </c>
      <c r="AI116" s="40">
        <f>SUM('8 - Edu'!C116,'8 - Edu'!H116)/SUM('2 - G'!C116,'2 - G'!H116,'2 - G'!M116)</f>
        <v>0.95278069254984266</v>
      </c>
      <c r="AJ116" s="40">
        <f>SUM('9 - Lab'!C116,'9 - Lab'!H116)/SUM('2 - G'!C116,'2 - G'!H116,'2 - G'!M116)</f>
        <v>0.95540398740818466</v>
      </c>
      <c r="AL116" s="34">
        <f t="shared" si="25"/>
        <v>0.98689956331877726</v>
      </c>
      <c r="AM116" s="40">
        <f>SUM('4 - SoS'!D116,'4 - SoS'!I116,'4 - SoS'!N116)/SUM('2 - G'!D116,'2 - G'!I116,'2 - G'!N116)</f>
        <v>0.97379912663755464</v>
      </c>
      <c r="AN116" s="40">
        <f>SUM('5 - AG'!D116,'5 - AG'!I116)/SUM('2 - G'!D116,'2 - G'!I116,'2 - G'!N116)</f>
        <v>0.95633187772925765</v>
      </c>
      <c r="AO116" s="40">
        <f>SUM('6 - Agr'!D116,'6 - Agr'!I116)/SUM('2 - G'!D116,'2 - G'!I116,'2 - G'!N116)</f>
        <v>0.97379912663755464</v>
      </c>
      <c r="AP116" s="40">
        <f>SUM('7 - Ins'!D116,'7 - Ins'!I116,'7 - Ins'!N116)/SUM('2 - G'!D116,'2 - G'!I116,'2 - G'!N116)</f>
        <v>0.97379912663755464</v>
      </c>
      <c r="AQ116" s="40">
        <f>SUM('8 - Edu'!D116,'8 - Edu'!I116)/SUM('2 - G'!D116,'2 - G'!I116,'2 - G'!N116)</f>
        <v>0.97816593886462877</v>
      </c>
      <c r="AR116" s="40">
        <f>SUM('9 - Lab'!D116,'9 - Lab'!I116)/SUM('2 - G'!D116,'2 - G'!I116,'2 - G'!N116)</f>
        <v>0.9606986899563319</v>
      </c>
      <c r="AT116" s="34">
        <f t="shared" si="17"/>
        <v>0.95671641791044781</v>
      </c>
      <c r="AU116" s="40">
        <f>SUM('4 - SoS'!E116,'4 - SoS'!J116,'4 - SoS'!O116)/SUM('2 - G'!E116,'2 - G'!J116,'2 - G'!O116)</f>
        <v>0.97238805970149256</v>
      </c>
      <c r="AV116" s="40">
        <f>SUM('5 - AG'!E116,'5 - AG'!J116)/SUM('2 - G'!E116,'2 - G'!J116,'2 - G'!O116)</f>
        <v>0.96156716417910448</v>
      </c>
      <c r="AW116" s="40">
        <f>SUM('6 - Agr'!E116,'6 - Agr'!J116)/SUM('2 - G'!E116,'2 - G'!J116,'2 - G'!O116)</f>
        <v>0.96492537313432836</v>
      </c>
      <c r="AX116" s="40">
        <f>SUM('7 - Ins'!E116,'7 - Ins'!J116,'7 - Ins'!O116)/SUM('2 - G'!E116,'2 - G'!J116,'2 - G'!O116)</f>
        <v>0.96902985074626868</v>
      </c>
      <c r="AY116" s="40">
        <f>SUM('8 - Edu'!E116,'8 - Edu'!J116)/SUM('2 - G'!E116,'2 - G'!J116,'2 - G'!O116)</f>
        <v>0.96716417910447761</v>
      </c>
      <c r="AZ116" s="40">
        <f>SUM('9 - Lab'!E116,'9 - Lab'!J116)/SUM('2 - G'!E116,'2 - G'!J116,'2 - G'!O116)</f>
        <v>0.96716417910447761</v>
      </c>
      <c r="BB116" s="40">
        <f t="shared" si="26"/>
        <v>0.16905503634475597</v>
      </c>
      <c r="BC116" s="40">
        <f>G116/'2 - G'!G116</f>
        <v>0.95828097511937671</v>
      </c>
      <c r="BD116" s="40">
        <f>L116/'2 - G'!L116</f>
        <v>0.98402948402948398</v>
      </c>
      <c r="BF116" s="30">
        <f t="shared" si="18"/>
        <v>0.20723684210526316</v>
      </c>
      <c r="BG116" s="30">
        <f t="shared" si="19"/>
        <v>0.29203539823008851</v>
      </c>
      <c r="BH116" s="30">
        <f t="shared" si="20"/>
        <v>0.1392355694227769</v>
      </c>
      <c r="BI116" s="30" t="e">
        <f t="shared" si="21"/>
        <v>#DIV/0!</v>
      </c>
      <c r="BJ116" s="30">
        <f t="shared" si="22"/>
        <v>0.17360208062418725</v>
      </c>
      <c r="BL116" s="31">
        <f>SUM('2 - G'!C116,'2 - G'!E116,'2 - G'!H116,'2 - G'!J116,'2 - G'!M116,'2 - G'!O116)</f>
        <v>4586</v>
      </c>
      <c r="BM116" s="41">
        <f t="shared" si="23"/>
        <v>0.98689956331877726</v>
      </c>
      <c r="BN116" s="42">
        <f t="shared" si="27"/>
        <v>4525.9213973799124</v>
      </c>
      <c r="BO116" s="42">
        <f t="shared" si="28"/>
        <v>137.92139737991238</v>
      </c>
      <c r="BQ116" s="40">
        <v>0.14437226567678643</v>
      </c>
      <c r="BR116" s="40">
        <f>SUM(C116,E116,F116,H116,J116,K116)/SUM('2 - G'!C116,'2 - G'!E116,'2 - G'!F116,'2 - G'!H116,'2 - G'!J116,'2 - G'!K116,'2 - G'!M116,'2 - G'!P115)</f>
        <v>0.95870657636006118</v>
      </c>
      <c r="BS116" s="40">
        <f>SUM('4 - SoS'!C116,'4 - SoS'!E116,'4 - SoS'!F116,'4 - SoS'!H116,'4 - SoS'!J116,'4 - SoS'!K116,'4 - SoS'!M116,'4 - SoS'!O116,'4 - SoS'!P116)/SUM('2 - G'!C116,'2 - G'!E116,'2 - G'!F116,'2 - G'!H116,'2 - G'!J116,'2 - G'!K116,'2 - G'!M116,'2 - G'!P115)</f>
        <v>0.96875682761634263</v>
      </c>
      <c r="BT116" s="40">
        <f>SUM('5 - AG'!C116,'5 - AG'!E116,'5 - AG'!F116,'5 - AG'!H116,'5 - AG'!J116,'5 - AG'!K116)/SUM('2 - G'!C116,'2 - G'!E116,'2 - G'!F116,'2 - G'!H116,'2 - G'!J116,'2 - G'!K116,'2 - G'!M116,'2 - G'!P115)</f>
        <v>0.95652173913043481</v>
      </c>
    </row>
    <row r="117" spans="1:72" ht="14.55" customHeight="1" x14ac:dyDescent="0.3">
      <c r="A117" t="s">
        <v>469</v>
      </c>
      <c r="B117" s="21">
        <v>7459</v>
      </c>
      <c r="C117" s="21">
        <v>1516</v>
      </c>
      <c r="D117" s="21">
        <v>127</v>
      </c>
      <c r="E117" s="21">
        <v>1777</v>
      </c>
      <c r="F117" s="21">
        <v>2</v>
      </c>
      <c r="G117" s="21">
        <v>3422</v>
      </c>
      <c r="H117" s="21">
        <v>520</v>
      </c>
      <c r="I117" s="21">
        <v>103</v>
      </c>
      <c r="J117" s="21">
        <v>625</v>
      </c>
      <c r="K117" s="21">
        <v>1</v>
      </c>
      <c r="L117" s="21">
        <v>1249</v>
      </c>
      <c r="M117" s="21">
        <v>4671</v>
      </c>
      <c r="N117" s="21"/>
      <c r="O117" s="24">
        <f>'2 - G'!R117</f>
        <v>4934</v>
      </c>
      <c r="P117" s="30">
        <f>'2 - G'!S117</f>
        <v>0.26388325901905146</v>
      </c>
      <c r="Q117" s="35">
        <f t="shared" si="29"/>
        <v>0.94669639237940817</v>
      </c>
      <c r="R117" s="30">
        <f>'4 - SoS'!R117/'3 - LG'!O117</f>
        <v>0.97547628698824485</v>
      </c>
      <c r="S117" s="30">
        <f>'5 - AG'!M117/'3 - LG'!O117</f>
        <v>0.97385488447507096</v>
      </c>
      <c r="T117" s="30">
        <f>'6 - Agr'!M117/'3 - LG'!O117</f>
        <v>0.96959870287798944</v>
      </c>
      <c r="U117" s="30">
        <f>'7 - Ins'!R117/'3 - LG'!O117</f>
        <v>0.97507093635995135</v>
      </c>
      <c r="V117" s="30">
        <f>'8 - Edu'!M117/'3 - LG'!O117</f>
        <v>0.97324685853263071</v>
      </c>
      <c r="W117" s="30">
        <f>'9 - Lab'!M117/'3 - LG'!O117</f>
        <v>0.97324685853263071</v>
      </c>
      <c r="X117" s="21"/>
      <c r="Y117" s="30">
        <f>(C117+H117)/('2 - G'!C117+'2 - G'!H117+'2 - G'!M117)</f>
        <v>0.95586854460093895</v>
      </c>
      <c r="Z117" s="30">
        <f>(D117+I117)/('2 - G'!D117+'2 - G'!I117+'2 - G'!N117)</f>
        <v>0.98290598290598286</v>
      </c>
      <c r="AA117" s="30">
        <f>(E117+J117)/('2 - G'!E117+'2 - G'!J117+'2 - G'!O117)</f>
        <v>0.93572263342423057</v>
      </c>
      <c r="AB117" s="30">
        <f>(F117+K117)/('2 - G'!F117+'2 - G'!K117+'2 - G'!P117)</f>
        <v>1</v>
      </c>
      <c r="AD117" s="34">
        <f t="shared" si="24"/>
        <v>0.95586854460093895</v>
      </c>
      <c r="AE117" s="40">
        <f>SUM('4 - SoS'!C117,'4 - SoS'!H117,'4 - SoS'!M117)/SUM('2 - G'!C117,'2 - G'!H117,'2 - G'!M117)</f>
        <v>0.98122065727699526</v>
      </c>
      <c r="AF117" s="40">
        <f>SUM('5 - AG'!C117,'5 - AG'!H117)/SUM('2 - G'!C117,'2 - G'!H117,'2 - G'!M117)</f>
        <v>0.97887323943661975</v>
      </c>
      <c r="AG117" s="40">
        <f>SUM('6 - Agr'!C117,'6 - Agr'!H117)/SUM('2 - G'!C117,'2 - G'!H117,'2 - G'!M117)</f>
        <v>0.97840375586854456</v>
      </c>
      <c r="AH117" s="40">
        <f>SUM('7 - Ins'!C117,'7 - Ins'!H117,'7 - Ins'!M117)/SUM('2 - G'!C117,'2 - G'!H117,'2 - G'!M117)</f>
        <v>0.97934272300469483</v>
      </c>
      <c r="AI117" s="40">
        <f>SUM('8 - Edu'!C117,'8 - Edu'!H117)/SUM('2 - G'!C117,'2 - G'!H117,'2 - G'!M117)</f>
        <v>0.97652582159624413</v>
      </c>
      <c r="AJ117" s="40">
        <f>SUM('9 - Lab'!C117,'9 - Lab'!H117)/SUM('2 - G'!C117,'2 - G'!H117,'2 - G'!M117)</f>
        <v>0.97981220657276991</v>
      </c>
      <c r="AL117" s="34">
        <f t="shared" si="25"/>
        <v>0.98290598290598286</v>
      </c>
      <c r="AM117" s="40">
        <f>SUM('4 - SoS'!D117,'4 - SoS'!I117,'4 - SoS'!N117)/SUM('2 - G'!D117,'2 - G'!I117,'2 - G'!N117)</f>
        <v>0.9786324786324786</v>
      </c>
      <c r="AN117" s="40">
        <f>SUM('5 - AG'!D117,'5 - AG'!I117)/SUM('2 - G'!D117,'2 - G'!I117,'2 - G'!N117)</f>
        <v>0.98290598290598286</v>
      </c>
      <c r="AO117" s="40">
        <f>SUM('6 - Agr'!D117,'6 - Agr'!I117)/SUM('2 - G'!D117,'2 - G'!I117,'2 - G'!N117)</f>
        <v>0.98290598290598286</v>
      </c>
      <c r="AP117" s="40">
        <f>SUM('7 - Ins'!D117,'7 - Ins'!I117,'7 - Ins'!N117)/SUM('2 - G'!D117,'2 - G'!I117,'2 - G'!N117)</f>
        <v>0.98290598290598286</v>
      </c>
      <c r="AQ117" s="40">
        <f>SUM('8 - Edu'!D117,'8 - Edu'!I117)/SUM('2 - G'!D117,'2 - G'!I117,'2 - G'!N117)</f>
        <v>0.96581196581196582</v>
      </c>
      <c r="AR117" s="40">
        <f>SUM('9 - Lab'!D117,'9 - Lab'!I117)/SUM('2 - G'!D117,'2 - G'!I117,'2 - G'!N117)</f>
        <v>0.96581196581196582</v>
      </c>
      <c r="AT117" s="34">
        <f t="shared" si="17"/>
        <v>0.93572263342423057</v>
      </c>
      <c r="AU117" s="40">
        <f>SUM('4 - SoS'!E117,'4 - SoS'!J117,'4 - SoS'!O117)/SUM('2 - G'!E117,'2 - G'!J117,'2 - G'!O117)</f>
        <v>0.97039345539540323</v>
      </c>
      <c r="AV117" s="40">
        <f>SUM('5 - AG'!E117,'5 - AG'!J117)/SUM('2 - G'!E117,'2 - G'!J117,'2 - G'!O117)</f>
        <v>0.96883521620568758</v>
      </c>
      <c r="AW117" s="40">
        <f>SUM('6 - Agr'!E117,'6 - Agr'!J117)/SUM('2 - G'!E117,'2 - G'!J117,'2 - G'!O117)</f>
        <v>0.96104402025710944</v>
      </c>
      <c r="AX117" s="40">
        <f>SUM('7 - Ins'!E117,'7 - Ins'!J117,'7 - Ins'!O117)/SUM('2 - G'!E117,'2 - G'!J117,'2 - G'!O117)</f>
        <v>0.97078301519283206</v>
      </c>
      <c r="AY117" s="40">
        <f>SUM('8 - Edu'!E117,'8 - Edu'!J117)/SUM('2 - G'!E117,'2 - G'!J117,'2 - G'!O117)</f>
        <v>0.97117257499026099</v>
      </c>
      <c r="AZ117" s="40">
        <f>SUM('9 - Lab'!E117,'9 - Lab'!J117)/SUM('2 - G'!E117,'2 - G'!J117,'2 - G'!O117)</f>
        <v>0.96844565640825864</v>
      </c>
      <c r="BB117" s="40">
        <f t="shared" si="26"/>
        <v>0.26388325901905146</v>
      </c>
      <c r="BC117" s="40">
        <f>G117/'2 - G'!G117</f>
        <v>0.95187760778859531</v>
      </c>
      <c r="BD117" s="40">
        <f>L117/'2 - G'!L117</f>
        <v>0.95929339477726572</v>
      </c>
      <c r="BF117" s="30">
        <f t="shared" si="18"/>
        <v>0.25540275049115913</v>
      </c>
      <c r="BG117" s="30">
        <f t="shared" si="19"/>
        <v>0.44782608695652176</v>
      </c>
      <c r="BH117" s="30">
        <f t="shared" si="20"/>
        <v>0.26019983347210657</v>
      </c>
      <c r="BI117" s="30">
        <f t="shared" si="21"/>
        <v>0.33333333333333331</v>
      </c>
      <c r="BJ117" s="30">
        <f t="shared" si="22"/>
        <v>0.26739456219225005</v>
      </c>
      <c r="BL117" s="31">
        <f>SUM('2 - G'!C117,'2 - G'!E117,'2 - G'!H117,'2 - G'!J117,'2 - G'!M117,'2 - G'!O117)</f>
        <v>4697</v>
      </c>
      <c r="BM117" s="41">
        <f t="shared" si="23"/>
        <v>0.98290598290598286</v>
      </c>
      <c r="BN117" s="42">
        <f t="shared" si="27"/>
        <v>4616.7094017094014</v>
      </c>
      <c r="BO117" s="42">
        <f t="shared" si="28"/>
        <v>178.70940170940139</v>
      </c>
      <c r="BQ117" s="40">
        <v>0.19513499064421277</v>
      </c>
      <c r="BR117" s="40">
        <f>SUM(C117,E117,F117,H117,J117,K117)/SUM('2 - G'!C117,'2 - G'!E117,'2 - G'!F117,'2 - G'!H117,'2 - G'!J117,'2 - G'!K117,'2 - G'!M117,'2 - G'!P116)</f>
        <v>0.9471102580507571</v>
      </c>
      <c r="BS117" s="40">
        <f>SUM('4 - SoS'!C117,'4 - SoS'!E117,'4 - SoS'!F117,'4 - SoS'!H117,'4 - SoS'!J117,'4 - SoS'!K117,'4 - SoS'!M117,'4 - SoS'!O117,'4 - SoS'!P117)/SUM('2 - G'!C117,'2 - G'!E117,'2 - G'!F117,'2 - G'!H117,'2 - G'!J117,'2 - G'!K117,'2 - G'!M117,'2 - G'!P116)</f>
        <v>0.97760716570697381</v>
      </c>
      <c r="BT117" s="40">
        <f>SUM('5 - AG'!C117,'5 - AG'!E117,'5 - AG'!F117,'5 - AG'!H117,'5 - AG'!J117,'5 - AG'!K117)/SUM('2 - G'!C117,'2 - G'!E117,'2 - G'!F117,'2 - G'!H117,'2 - G'!J117,'2 - G'!K117,'2 - G'!M117,'2 - G'!P116)</f>
        <v>0.97568777991042865</v>
      </c>
    </row>
    <row r="118" spans="1:72" ht="14.55" customHeight="1" x14ac:dyDescent="0.3">
      <c r="A118" t="s">
        <v>479</v>
      </c>
      <c r="B118" s="21">
        <v>6992</v>
      </c>
      <c r="C118" s="21">
        <v>1054</v>
      </c>
      <c r="D118" s="21">
        <v>223</v>
      </c>
      <c r="E118" s="21">
        <v>973</v>
      </c>
      <c r="F118" s="21">
        <v>4</v>
      </c>
      <c r="G118" s="21">
        <v>2254</v>
      </c>
      <c r="H118" s="21">
        <v>915</v>
      </c>
      <c r="I118" s="21">
        <v>240</v>
      </c>
      <c r="J118" s="21">
        <v>534</v>
      </c>
      <c r="K118" s="21">
        <v>0</v>
      </c>
      <c r="L118" s="21">
        <v>1689</v>
      </c>
      <c r="M118" s="21">
        <v>3943</v>
      </c>
      <c r="N118" s="21"/>
      <c r="O118" s="24">
        <f>'2 - G'!R118</f>
        <v>4135</v>
      </c>
      <c r="P118" s="30">
        <f>'2 - G'!S118</f>
        <v>0.44498186215235791</v>
      </c>
      <c r="Q118" s="35">
        <f t="shared" si="29"/>
        <v>0.9535671100362757</v>
      </c>
      <c r="R118" s="30">
        <f>'4 - SoS'!R118/'3 - LG'!O118</f>
        <v>0.98258766626360339</v>
      </c>
      <c r="S118" s="30">
        <f>'5 - AG'!M118/'3 - LG'!O118</f>
        <v>0.97823458282950426</v>
      </c>
      <c r="T118" s="30">
        <f>'6 - Agr'!M118/'3 - LG'!O118</f>
        <v>0.97726723095526002</v>
      </c>
      <c r="U118" s="30">
        <f>'7 - Ins'!R118/'3 - LG'!O118</f>
        <v>0.97992744860943171</v>
      </c>
      <c r="V118" s="30">
        <f>'8 - Edu'!M118/'3 - LG'!O118</f>
        <v>0.98137847642079812</v>
      </c>
      <c r="W118" s="30">
        <f>'9 - Lab'!M118/'3 - LG'!O118</f>
        <v>0.9792019347037485</v>
      </c>
      <c r="X118" s="21"/>
      <c r="Y118" s="30">
        <f>(C118+H118)/('2 - G'!C118+'2 - G'!H118+'2 - G'!M118)</f>
        <v>0.94255624700813789</v>
      </c>
      <c r="Z118" s="30">
        <f>(D118+I118)/('2 - G'!D118+'2 - G'!I118+'2 - G'!N118)</f>
        <v>0.97885835095137419</v>
      </c>
      <c r="AA118" s="30">
        <f>(E118+J118)/('2 - G'!E118+'2 - G'!J118+'2 - G'!O118)</f>
        <v>0.96048438495857236</v>
      </c>
      <c r="AB118" s="30">
        <f>(F118+K118)/('2 - G'!F118+'2 - G'!K118+'2 - G'!P118)</f>
        <v>1</v>
      </c>
      <c r="AD118" s="34">
        <f t="shared" si="24"/>
        <v>0.94255624700813789</v>
      </c>
      <c r="AE118" s="40">
        <f>SUM('4 - SoS'!C118,'4 - SoS'!H118,'4 - SoS'!M118)/SUM('2 - G'!C118,'2 - G'!H118,'2 - G'!M118)</f>
        <v>0.97989468645284827</v>
      </c>
      <c r="AF118" s="40">
        <f>SUM('5 - AG'!C118,'5 - AG'!H118)/SUM('2 - G'!C118,'2 - G'!H118,'2 - G'!M118)</f>
        <v>0.97702249880325509</v>
      </c>
      <c r="AG118" s="40">
        <f>SUM('6 - Agr'!C118,'6 - Agr'!H118)/SUM('2 - G'!C118,'2 - G'!H118,'2 - G'!M118)</f>
        <v>0.97175682144566777</v>
      </c>
      <c r="AH118" s="40">
        <f>SUM('7 - Ins'!C118,'7 - Ins'!H118,'7 - Ins'!M118)/SUM('2 - G'!C118,'2 - G'!H118,'2 - G'!M118)</f>
        <v>0.97558640497845861</v>
      </c>
      <c r="AI118" s="40">
        <f>SUM('8 - Edu'!C118,'8 - Edu'!H118)/SUM('2 - G'!C118,'2 - G'!H118,'2 - G'!M118)</f>
        <v>0.97941598851124945</v>
      </c>
      <c r="AJ118" s="40">
        <f>SUM('9 - Lab'!C118,'9 - Lab'!H118)/SUM('2 - G'!C118,'2 - G'!H118,'2 - G'!M118)</f>
        <v>0.97558640497845861</v>
      </c>
      <c r="AL118" s="34">
        <f t="shared" si="25"/>
        <v>0.97885835095137419</v>
      </c>
      <c r="AM118" s="40">
        <f>SUM('4 - SoS'!D118,'4 - SoS'!I118,'4 - SoS'!N118)/SUM('2 - G'!D118,'2 - G'!I118,'2 - G'!N118)</f>
        <v>0.97885835095137419</v>
      </c>
      <c r="AN118" s="40">
        <f>SUM('5 - AG'!D118,'5 - AG'!I118)/SUM('2 - G'!D118,'2 - G'!I118,'2 - G'!N118)</f>
        <v>0.97040169133192389</v>
      </c>
      <c r="AO118" s="40">
        <f>SUM('6 - Agr'!D118,'6 - Agr'!I118)/SUM('2 - G'!D118,'2 - G'!I118,'2 - G'!N118)</f>
        <v>0.97040169133192389</v>
      </c>
      <c r="AP118" s="40">
        <f>SUM('7 - Ins'!D118,'7 - Ins'!I118,'7 - Ins'!N118)/SUM('2 - G'!D118,'2 - G'!I118,'2 - G'!N118)</f>
        <v>0.9915433403805497</v>
      </c>
      <c r="AQ118" s="40">
        <f>SUM('8 - Edu'!D118,'8 - Edu'!I118)/SUM('2 - G'!D118,'2 - G'!I118,'2 - G'!N118)</f>
        <v>0.97040169133192389</v>
      </c>
      <c r="AR118" s="40">
        <f>SUM('9 - Lab'!D118,'9 - Lab'!I118)/SUM('2 - G'!D118,'2 - G'!I118,'2 - G'!N118)</f>
        <v>0.97251585623678649</v>
      </c>
      <c r="AT118" s="34">
        <f t="shared" si="17"/>
        <v>0.96048438495857236</v>
      </c>
      <c r="AU118" s="40">
        <f>SUM('4 - SoS'!E118,'4 - SoS'!J118,'4 - SoS'!O118)/SUM('2 - G'!E118,'2 - G'!J118,'2 - G'!O118)</f>
        <v>0.98725302740599108</v>
      </c>
      <c r="AV118" s="40">
        <f>SUM('5 - AG'!E118,'5 - AG'!J118)/SUM('2 - G'!E118,'2 - G'!J118,'2 - G'!O118)</f>
        <v>0.98215423836838756</v>
      </c>
      <c r="AW118" s="40">
        <f>SUM('6 - Agr'!E118,'6 - Agr'!J118)/SUM('2 - G'!E118,'2 - G'!J118,'2 - G'!O118)</f>
        <v>0.98661567877629064</v>
      </c>
      <c r="AX118" s="40">
        <f>SUM('7 - Ins'!E118,'7 - Ins'!J118,'7 - Ins'!O118)/SUM('2 - G'!E118,'2 - G'!J118,'2 - G'!O118)</f>
        <v>0.98215423836838756</v>
      </c>
      <c r="AY118" s="40">
        <f>SUM('8 - Edu'!E118,'8 - Edu'!J118)/SUM('2 - G'!E118,'2 - G'!J118,'2 - G'!O118)</f>
        <v>0.98725302740599108</v>
      </c>
      <c r="AZ118" s="40">
        <f>SUM('9 - Lab'!E118,'9 - Lab'!J118)/SUM('2 - G'!E118,'2 - G'!J118,'2 - G'!O118)</f>
        <v>0.9859783301465902</v>
      </c>
      <c r="BB118" s="40">
        <f t="shared" si="26"/>
        <v>0.44498186215235791</v>
      </c>
      <c r="BC118" s="40">
        <f>G118/'2 - G'!G118</f>
        <v>0.98643326039387313</v>
      </c>
      <c r="BD118" s="40">
        <f>L118/'2 - G'!L118</f>
        <v>0.91793478260869565</v>
      </c>
      <c r="BF118" s="30">
        <f t="shared" si="18"/>
        <v>0.46470289487049266</v>
      </c>
      <c r="BG118" s="30">
        <f t="shared" si="19"/>
        <v>0.51835853131749465</v>
      </c>
      <c r="BH118" s="30">
        <f t="shared" si="20"/>
        <v>0.35434638354346382</v>
      </c>
      <c r="BI118" s="30">
        <f t="shared" si="21"/>
        <v>0</v>
      </c>
      <c r="BJ118" s="30">
        <f t="shared" si="22"/>
        <v>0.42835404514329189</v>
      </c>
      <c r="BL118" s="31">
        <f>SUM('2 - G'!C118,'2 - G'!E118,'2 - G'!H118,'2 - G'!J118,'2 - G'!M118,'2 - G'!O118)</f>
        <v>3658</v>
      </c>
      <c r="BM118" s="41">
        <f t="shared" si="23"/>
        <v>0.97885835095137419</v>
      </c>
      <c r="BN118" s="42">
        <f t="shared" si="27"/>
        <v>3580.6638477801266</v>
      </c>
      <c r="BO118" s="42">
        <f t="shared" si="28"/>
        <v>104.66384778012662</v>
      </c>
      <c r="BQ118" s="40">
        <v>0.48380624820865575</v>
      </c>
      <c r="BR118" s="40">
        <f>SUM(C118,E118,F118,H118,J118,K118)/SUM('2 - G'!C118,'2 - G'!E118,'2 - G'!F118,'2 - G'!H118,'2 - G'!J118,'2 - G'!K118,'2 - G'!M118,'2 - G'!P117)</f>
        <v>0.95055995629609391</v>
      </c>
      <c r="BS118" s="40">
        <f>SUM('4 - SoS'!C118,'4 - SoS'!E118,'4 - SoS'!F118,'4 - SoS'!H118,'4 - SoS'!J118,'4 - SoS'!K118,'4 - SoS'!M118,'4 - SoS'!O118,'4 - SoS'!P118)/SUM('2 - G'!C118,'2 - G'!E118,'2 - G'!F118,'2 - G'!H118,'2 - G'!J118,'2 - G'!K118,'2 - G'!M118,'2 - G'!P117)</f>
        <v>0.98333788582354553</v>
      </c>
      <c r="BT118" s="40">
        <f>SUM('5 - AG'!C118,'5 - AG'!E118,'5 - AG'!F118,'5 - AG'!H118,'5 - AG'!J118,'5 - AG'!K118)/SUM('2 - G'!C118,'2 - G'!E118,'2 - G'!F118,'2 - G'!H118,'2 - G'!J118,'2 - G'!K118,'2 - G'!M118,'2 - G'!P117)</f>
        <v>0.97951379404534278</v>
      </c>
    </row>
    <row r="119" spans="1:72" ht="14.55" customHeight="1" x14ac:dyDescent="0.3">
      <c r="A119" t="s">
        <v>436</v>
      </c>
      <c r="B119" s="21">
        <v>6944</v>
      </c>
      <c r="C119" s="21">
        <v>1291</v>
      </c>
      <c r="D119" s="21">
        <v>141</v>
      </c>
      <c r="E119" s="21">
        <v>2235</v>
      </c>
      <c r="F119" s="21">
        <v>0</v>
      </c>
      <c r="G119" s="21">
        <v>3667</v>
      </c>
      <c r="H119" s="21">
        <v>411</v>
      </c>
      <c r="I119" s="21">
        <v>114</v>
      </c>
      <c r="J119" s="21">
        <v>449</v>
      </c>
      <c r="K119" s="21">
        <v>5</v>
      </c>
      <c r="L119" s="21">
        <v>979</v>
      </c>
      <c r="M119" s="21">
        <v>4646</v>
      </c>
      <c r="N119" s="21"/>
      <c r="O119" s="24">
        <f>'2 - G'!R119</f>
        <v>4860</v>
      </c>
      <c r="P119" s="30">
        <f>'2 - G'!S119</f>
        <v>0.20617283950617285</v>
      </c>
      <c r="Q119" s="35">
        <f t="shared" si="29"/>
        <v>0.95596707818930038</v>
      </c>
      <c r="R119" s="30">
        <f>'4 - SoS'!R119/'3 - LG'!O119</f>
        <v>0.97448559670781898</v>
      </c>
      <c r="S119" s="30">
        <f>'5 - AG'!M119/'3 - LG'!O119</f>
        <v>0.96954732510288066</v>
      </c>
      <c r="T119" s="30">
        <f>'6 - Agr'!M119/'3 - LG'!O119</f>
        <v>0.97037037037037033</v>
      </c>
      <c r="U119" s="30">
        <f>'7 - Ins'!R119/'3 - LG'!O119</f>
        <v>0.96975308641975311</v>
      </c>
      <c r="V119" s="30">
        <f>'8 - Edu'!M119/'3 - LG'!O119</f>
        <v>0.97407407407407409</v>
      </c>
      <c r="W119" s="30">
        <f>'9 - Lab'!M119/'3 - LG'!O119</f>
        <v>0.96646090534979423</v>
      </c>
      <c r="X119" s="21"/>
      <c r="Y119" s="30">
        <f>(C119+H119)/('2 - G'!C119+'2 - G'!H119+'2 - G'!M119)</f>
        <v>0.94924707194645841</v>
      </c>
      <c r="Z119" s="30">
        <f>(D119+I119)/('2 - G'!D119+'2 - G'!I119+'2 - G'!N119)</f>
        <v>0.99221789883268485</v>
      </c>
      <c r="AA119" s="30">
        <f>(E119+J119)/('2 - G'!E119+'2 - G'!J119+'2 - G'!O119)</f>
        <v>0.95686274509803926</v>
      </c>
      <c r="AB119" s="30">
        <f>(F119+K119)/('2 - G'!F119+'2 - G'!K119+'2 - G'!P119)</f>
        <v>1</v>
      </c>
      <c r="AD119" s="34">
        <f t="shared" si="24"/>
        <v>0.94924707194645841</v>
      </c>
      <c r="AE119" s="40">
        <f>SUM('4 - SoS'!C119,'4 - SoS'!H119,'4 - SoS'!M119)/SUM('2 - G'!C119,'2 - G'!H119,'2 - G'!M119)</f>
        <v>0.97155605131065259</v>
      </c>
      <c r="AF119" s="40">
        <f>SUM('5 - AG'!C119,'5 - AG'!H119)/SUM('2 - G'!C119,'2 - G'!H119,'2 - G'!M119)</f>
        <v>0.96374790853318459</v>
      </c>
      <c r="AG119" s="40">
        <f>SUM('6 - Agr'!C119,'6 - Agr'!H119)/SUM('2 - G'!C119,'2 - G'!H119,'2 - G'!M119)</f>
        <v>0.96820970440602339</v>
      </c>
      <c r="AH119" s="40">
        <f>SUM('7 - Ins'!C119,'7 - Ins'!H119,'7 - Ins'!M119)/SUM('2 - G'!C119,'2 - G'!H119,'2 - G'!M119)</f>
        <v>0.96765197992191854</v>
      </c>
      <c r="AI119" s="40">
        <f>SUM('8 - Edu'!C119,'8 - Edu'!H119)/SUM('2 - G'!C119,'2 - G'!H119,'2 - G'!M119)</f>
        <v>0.96932515337423308</v>
      </c>
      <c r="AJ119" s="40">
        <f>SUM('9 - Lab'!C119,'9 - Lab'!H119)/SUM('2 - G'!C119,'2 - G'!H119,'2 - G'!M119)</f>
        <v>0.95984383714445065</v>
      </c>
      <c r="AL119" s="34">
        <f t="shared" si="25"/>
        <v>0.99221789883268485</v>
      </c>
      <c r="AM119" s="40">
        <f>SUM('4 - SoS'!D119,'4 - SoS'!I119,'4 - SoS'!N119)/SUM('2 - G'!D119,'2 - G'!I119,'2 - G'!N119)</f>
        <v>0.98443579766536971</v>
      </c>
      <c r="AN119" s="40">
        <f>SUM('5 - AG'!D119,'5 - AG'!I119)/SUM('2 - G'!D119,'2 - G'!I119,'2 - G'!N119)</f>
        <v>0.98443579766536971</v>
      </c>
      <c r="AO119" s="40">
        <f>SUM('6 - Agr'!D119,'6 - Agr'!I119)/SUM('2 - G'!D119,'2 - G'!I119,'2 - G'!N119)</f>
        <v>0.97276264591439687</v>
      </c>
      <c r="AP119" s="40">
        <f>SUM('7 - Ins'!D119,'7 - Ins'!I119,'7 - Ins'!N119)/SUM('2 - G'!D119,'2 - G'!I119,'2 - G'!N119)</f>
        <v>0.98054474708171202</v>
      </c>
      <c r="AQ119" s="40">
        <f>SUM('8 - Edu'!D119,'8 - Edu'!I119)/SUM('2 - G'!D119,'2 - G'!I119,'2 - G'!N119)</f>
        <v>0.97665369649805445</v>
      </c>
      <c r="AR119" s="40">
        <f>SUM('9 - Lab'!D119,'9 - Lab'!I119)/SUM('2 - G'!D119,'2 - G'!I119,'2 - G'!N119)</f>
        <v>0.97276264591439687</v>
      </c>
      <c r="AT119" s="34">
        <f t="shared" si="17"/>
        <v>0.95686274509803926</v>
      </c>
      <c r="AU119" s="40">
        <f>SUM('4 - SoS'!E119,'4 - SoS'!J119,'4 - SoS'!O119)/SUM('2 - G'!E119,'2 - G'!J119,'2 - G'!O119)</f>
        <v>0.97540106951871652</v>
      </c>
      <c r="AV119" s="40">
        <f>SUM('5 - AG'!E119,'5 - AG'!J119)/SUM('2 - G'!E119,'2 - G'!J119,'2 - G'!O119)</f>
        <v>0.97183600713012475</v>
      </c>
      <c r="AW119" s="40">
        <f>SUM('6 - Agr'!E119,'6 - Agr'!J119)/SUM('2 - G'!E119,'2 - G'!J119,'2 - G'!O119)</f>
        <v>0.97147950089126556</v>
      </c>
      <c r="AX119" s="40">
        <f>SUM('7 - Ins'!E119,'7 - Ins'!J119,'7 - Ins'!O119)/SUM('2 - G'!E119,'2 - G'!J119,'2 - G'!O119)</f>
        <v>0.97005347593582891</v>
      </c>
      <c r="AY119" s="40">
        <f>SUM('8 - Edu'!E119,'8 - Edu'!J119)/SUM('2 - G'!E119,'2 - G'!J119,'2 - G'!O119)</f>
        <v>0.97682709447415328</v>
      </c>
      <c r="AZ119" s="40">
        <f>SUM('9 - Lab'!E119,'9 - Lab'!J119)/SUM('2 - G'!E119,'2 - G'!J119,'2 - G'!O119)</f>
        <v>0.97005347593582891</v>
      </c>
      <c r="BB119" s="40">
        <f t="shared" si="26"/>
        <v>0.20617283950617285</v>
      </c>
      <c r="BC119" s="40">
        <f>G119/'2 - G'!G119</f>
        <v>0.96095387840670865</v>
      </c>
      <c r="BD119" s="40">
        <f>L119/'2 - G'!L119</f>
        <v>0.97704590818363268</v>
      </c>
      <c r="BF119" s="30">
        <f t="shared" si="18"/>
        <v>0.24148061104582844</v>
      </c>
      <c r="BG119" s="30">
        <f t="shared" si="19"/>
        <v>0.44705882352941179</v>
      </c>
      <c r="BH119" s="30">
        <f t="shared" si="20"/>
        <v>0.16728763040238451</v>
      </c>
      <c r="BI119" s="30">
        <f t="shared" si="21"/>
        <v>1</v>
      </c>
      <c r="BJ119" s="30">
        <f t="shared" si="22"/>
        <v>0.21071889797675419</v>
      </c>
      <c r="BL119" s="31">
        <f>SUM('2 - G'!C119,'2 - G'!E119,'2 - G'!H119,'2 - G'!J119,'2 - G'!M119,'2 - G'!O119)</f>
        <v>4598</v>
      </c>
      <c r="BM119" s="41">
        <f t="shared" si="23"/>
        <v>0.99221789883268485</v>
      </c>
      <c r="BN119" s="42">
        <f t="shared" si="27"/>
        <v>4562.217898832685</v>
      </c>
      <c r="BO119" s="42">
        <f t="shared" si="28"/>
        <v>176.21789883268502</v>
      </c>
      <c r="BQ119" s="40">
        <v>0.19810099266292619</v>
      </c>
      <c r="BR119" s="40">
        <f>SUM(C119,E119,F119,H119,J119,K119)/SUM('2 - G'!C119,'2 - G'!E119,'2 - G'!F119,'2 - G'!H119,'2 - G'!J119,'2 - G'!K119,'2 - G'!M119,'2 - G'!P118)</f>
        <v>0.95685334495532792</v>
      </c>
      <c r="BS119" s="40">
        <f>SUM('4 - SoS'!C119,'4 - SoS'!E119,'4 - SoS'!F119,'4 - SoS'!H119,'4 - SoS'!J119,'4 - SoS'!K119,'4 - SoS'!M119,'4 - SoS'!O119,'4 - SoS'!P119)/SUM('2 - G'!C119,'2 - G'!E119,'2 - G'!F119,'2 - G'!H119,'2 - G'!J119,'2 - G'!K119,'2 - G'!M119,'2 - G'!P118)</f>
        <v>0.97690128568315537</v>
      </c>
      <c r="BT119" s="40">
        <f>SUM('5 - AG'!C119,'5 - AG'!E119,'5 - AG'!F119,'5 - AG'!H119,'5 - AG'!J119,'5 - AG'!K119)/SUM('2 - G'!C119,'2 - G'!E119,'2 - G'!F119,'2 - G'!H119,'2 - G'!J119,'2 - G'!K119,'2 - G'!M119,'2 - G'!P118)</f>
        <v>0.97167138810198306</v>
      </c>
    </row>
    <row r="120" spans="1:72" ht="14.55" customHeight="1" x14ac:dyDescent="0.3">
      <c r="A120" t="s">
        <v>513</v>
      </c>
      <c r="B120" s="21">
        <v>6678</v>
      </c>
      <c r="C120" s="21">
        <v>1904</v>
      </c>
      <c r="D120" s="21">
        <v>199</v>
      </c>
      <c r="E120" s="21">
        <v>1131</v>
      </c>
      <c r="F120" s="21">
        <v>3</v>
      </c>
      <c r="G120" s="21">
        <v>3237</v>
      </c>
      <c r="H120" s="21">
        <v>350</v>
      </c>
      <c r="I120" s="21">
        <v>75</v>
      </c>
      <c r="J120" s="21">
        <v>233</v>
      </c>
      <c r="K120" s="21">
        <v>1</v>
      </c>
      <c r="L120" s="21">
        <v>659</v>
      </c>
      <c r="M120" s="21">
        <v>3896</v>
      </c>
      <c r="N120" s="21"/>
      <c r="O120" s="24">
        <f>'2 - G'!R120</f>
        <v>4055</v>
      </c>
      <c r="P120" s="30">
        <f>'2 - G'!S120</f>
        <v>0.16128236744759555</v>
      </c>
      <c r="Q120" s="35">
        <f t="shared" si="29"/>
        <v>0.96078914919852032</v>
      </c>
      <c r="R120" s="30">
        <f>'4 - SoS'!R120/'3 - LG'!O120</f>
        <v>0.98125770653514177</v>
      </c>
      <c r="S120" s="30">
        <f>'5 - AG'!M120/'3 - LG'!O120</f>
        <v>0.97484586929716399</v>
      </c>
      <c r="T120" s="30">
        <f>'6 - Agr'!M120/'3 - LG'!O120</f>
        <v>0.97311960542540077</v>
      </c>
      <c r="U120" s="30">
        <f>'7 - Ins'!R120/'3 - LG'!O120</f>
        <v>0.97928483353884088</v>
      </c>
      <c r="V120" s="30">
        <f>'8 - Edu'!M120/'3 - LG'!O120</f>
        <v>0.97953144266337855</v>
      </c>
      <c r="W120" s="30">
        <f>'9 - Lab'!M120/'3 - LG'!O120</f>
        <v>0.97681874229346488</v>
      </c>
      <c r="X120" s="21"/>
      <c r="Y120" s="30">
        <f>(C120+H120)/('2 - G'!C120+'2 - G'!H120+'2 - G'!M120)</f>
        <v>0.96078431372549022</v>
      </c>
      <c r="Z120" s="30">
        <f>(D120+I120)/('2 - G'!D120+'2 - G'!I120+'2 - G'!N120)</f>
        <v>0.98561151079136688</v>
      </c>
      <c r="AA120" s="30">
        <f>(E120+J120)/('2 - G'!E120+'2 - G'!J120+'2 - G'!O120)</f>
        <v>0.9558514365802383</v>
      </c>
      <c r="AB120" s="30">
        <f>(F120+K120)/('2 - G'!F120+'2 - G'!K120+'2 - G'!P120)</f>
        <v>1</v>
      </c>
      <c r="AD120" s="34">
        <f t="shared" si="24"/>
        <v>0.96078431372549022</v>
      </c>
      <c r="AE120" s="40">
        <f>SUM('4 - SoS'!C120,'4 - SoS'!H120,'4 - SoS'!M120)/SUM('2 - G'!C120,'2 - G'!H120,'2 - G'!M120)</f>
        <v>0.98465473145780047</v>
      </c>
      <c r="AF120" s="40">
        <f>SUM('5 - AG'!C120,'5 - AG'!H120)/SUM('2 - G'!C120,'2 - G'!H120,'2 - G'!M120)</f>
        <v>0.97186700767263423</v>
      </c>
      <c r="AG120" s="40">
        <f>SUM('6 - Agr'!C120,'6 - Agr'!H120)/SUM('2 - G'!C120,'2 - G'!H120,'2 - G'!M120)</f>
        <v>0.97229326513213976</v>
      </c>
      <c r="AH120" s="40">
        <f>SUM('7 - Ins'!C120,'7 - Ins'!H120,'7 - Ins'!M120)/SUM('2 - G'!C120,'2 - G'!H120,'2 - G'!M120)</f>
        <v>0.97698209718670082</v>
      </c>
      <c r="AI120" s="40">
        <f>SUM('8 - Edu'!C120,'8 - Edu'!H120)/SUM('2 - G'!C120,'2 - G'!H120,'2 - G'!M120)</f>
        <v>0.97911338448422847</v>
      </c>
      <c r="AJ120" s="40">
        <f>SUM('9 - Lab'!C120,'9 - Lab'!H120)/SUM('2 - G'!C120,'2 - G'!H120,'2 - G'!M120)</f>
        <v>0.97826086956521741</v>
      </c>
      <c r="AL120" s="34">
        <f t="shared" si="25"/>
        <v>0.98561151079136688</v>
      </c>
      <c r="AM120" s="40">
        <f>SUM('4 - SoS'!D120,'4 - SoS'!I120,'4 - SoS'!N120)/SUM('2 - G'!D120,'2 - G'!I120,'2 - G'!N120)</f>
        <v>0.97482014388489213</v>
      </c>
      <c r="AN120" s="40">
        <f>SUM('5 - AG'!D120,'5 - AG'!I120)/SUM('2 - G'!D120,'2 - G'!I120,'2 - G'!N120)</f>
        <v>0.98201438848920863</v>
      </c>
      <c r="AO120" s="40">
        <f>SUM('6 - Agr'!D120,'6 - Agr'!I120)/SUM('2 - G'!D120,'2 - G'!I120,'2 - G'!N120)</f>
        <v>0.98201438848920863</v>
      </c>
      <c r="AP120" s="40">
        <f>SUM('7 - Ins'!D120,'7 - Ins'!I120,'7 - Ins'!N120)/SUM('2 - G'!D120,'2 - G'!I120,'2 - G'!N120)</f>
        <v>0.98920863309352514</v>
      </c>
      <c r="AQ120" s="40">
        <f>SUM('8 - Edu'!D120,'8 - Edu'!I120)/SUM('2 - G'!D120,'2 - G'!I120,'2 - G'!N120)</f>
        <v>0.97841726618705038</v>
      </c>
      <c r="AR120" s="40">
        <f>SUM('9 - Lab'!D120,'9 - Lab'!I120)/SUM('2 - G'!D120,'2 - G'!I120,'2 - G'!N120)</f>
        <v>0.97122302158273377</v>
      </c>
      <c r="AT120" s="34">
        <f t="shared" si="17"/>
        <v>0.9558514365802383</v>
      </c>
      <c r="AU120" s="40">
        <f>SUM('4 - SoS'!E120,'4 - SoS'!J120,'4 - SoS'!O120)/SUM('2 - G'!E120,'2 - G'!J120,'2 - G'!O120)</f>
        <v>0.97687456201822009</v>
      </c>
      <c r="AV120" s="40">
        <f>SUM('5 - AG'!E120,'5 - AG'!J120)/SUM('2 - G'!E120,'2 - G'!J120,'2 - G'!O120)</f>
        <v>0.97827610371408547</v>
      </c>
      <c r="AW120" s="40">
        <f>SUM('6 - Agr'!E120,'6 - Agr'!J120)/SUM('2 - G'!E120,'2 - G'!J120,'2 - G'!O120)</f>
        <v>0.97266993693062365</v>
      </c>
      <c r="AX120" s="40">
        <f>SUM('7 - Ins'!E120,'7 - Ins'!J120,'7 - Ins'!O120)/SUM('2 - G'!E120,'2 - G'!J120,'2 - G'!O120)</f>
        <v>0.98107918710581643</v>
      </c>
      <c r="AY120" s="40">
        <f>SUM('8 - Edu'!E120,'8 - Edu'!J120)/SUM('2 - G'!E120,'2 - G'!J120,'2 - G'!O120)</f>
        <v>0.98037841625788369</v>
      </c>
      <c r="AZ120" s="40">
        <f>SUM('9 - Lab'!E120,'9 - Lab'!J120)/SUM('2 - G'!E120,'2 - G'!J120,'2 - G'!O120)</f>
        <v>0.97547302032235461</v>
      </c>
      <c r="BB120" s="40">
        <f t="shared" si="26"/>
        <v>0.16128236744759555</v>
      </c>
      <c r="BC120" s="40">
        <f>G120/'2 - G'!G120</f>
        <v>0.95939537640782457</v>
      </c>
      <c r="BD120" s="40">
        <f>L120/'2 - G'!L120</f>
        <v>1.0076452599388379</v>
      </c>
      <c r="BF120" s="30">
        <f t="shared" si="18"/>
        <v>0.15527950310559005</v>
      </c>
      <c r="BG120" s="30">
        <f t="shared" si="19"/>
        <v>0.27372262773722628</v>
      </c>
      <c r="BH120" s="30">
        <f t="shared" si="20"/>
        <v>0.17082111436950145</v>
      </c>
      <c r="BI120" s="30">
        <f t="shared" si="21"/>
        <v>0.25</v>
      </c>
      <c r="BJ120" s="30">
        <f t="shared" si="22"/>
        <v>0.16914784394250512</v>
      </c>
      <c r="BL120" s="31">
        <f>SUM('2 - G'!C120,'2 - G'!E120,'2 - G'!H120,'2 - G'!J120,'2 - G'!M120,'2 - G'!O120)</f>
        <v>3773</v>
      </c>
      <c r="BM120" s="41">
        <f t="shared" si="23"/>
        <v>0.98561151079136688</v>
      </c>
      <c r="BN120" s="42">
        <f t="shared" si="27"/>
        <v>3718.7122302158273</v>
      </c>
      <c r="BO120" s="42">
        <f t="shared" si="28"/>
        <v>100.71223021582728</v>
      </c>
      <c r="BQ120" s="40">
        <v>9.7692538207971233E-2</v>
      </c>
      <c r="BR120" s="40">
        <f>SUM(C120,E120,F120,H120,J120,K120)/SUM('2 - G'!C120,'2 - G'!E120,'2 - G'!F120,'2 - G'!H120,'2 - G'!J120,'2 - G'!K120,'2 - G'!M120,'2 - G'!P119)</f>
        <v>0.96023329798515378</v>
      </c>
      <c r="BS120" s="40">
        <f>SUM('4 - SoS'!C120,'4 - SoS'!E120,'4 - SoS'!F120,'4 - SoS'!H120,'4 - SoS'!J120,'4 - SoS'!K120,'4 - SoS'!M120,'4 - SoS'!O120,'4 - SoS'!P120)/SUM('2 - G'!C120,'2 - G'!E120,'2 - G'!F120,'2 - G'!H120,'2 - G'!J120,'2 - G'!K120,'2 - G'!M120,'2 - G'!P119)</f>
        <v>0.98303287380699889</v>
      </c>
      <c r="BT120" s="40">
        <f>SUM('5 - AG'!C120,'5 - AG'!E120,'5 - AG'!F120,'5 - AG'!H120,'5 - AG'!J120,'5 - AG'!K120)/SUM('2 - G'!C120,'2 - G'!E120,'2 - G'!F120,'2 - G'!H120,'2 - G'!J120,'2 - G'!K120,'2 - G'!M120,'2 - G'!P119)</f>
        <v>0.97560975609756095</v>
      </c>
    </row>
    <row r="121" spans="1:72" ht="14.55" customHeight="1" x14ac:dyDescent="0.3">
      <c r="A121" t="s">
        <v>537</v>
      </c>
      <c r="B121" s="21">
        <v>6569</v>
      </c>
      <c r="C121" s="21">
        <v>475</v>
      </c>
      <c r="D121" s="21">
        <v>53</v>
      </c>
      <c r="E121" s="21">
        <v>995</v>
      </c>
      <c r="F121" s="21">
        <v>0</v>
      </c>
      <c r="G121" s="21">
        <v>1523</v>
      </c>
      <c r="H121" s="21">
        <v>1019</v>
      </c>
      <c r="I121" s="21">
        <v>274</v>
      </c>
      <c r="J121" s="21">
        <v>1067</v>
      </c>
      <c r="K121" s="21">
        <v>0</v>
      </c>
      <c r="L121" s="21">
        <v>2360</v>
      </c>
      <c r="M121" s="21">
        <v>3883</v>
      </c>
      <c r="N121" s="21"/>
      <c r="O121" s="24">
        <f>'2 - G'!R121</f>
        <v>4217</v>
      </c>
      <c r="P121" s="30">
        <f>'2 - G'!S121</f>
        <v>0.62888309224567229</v>
      </c>
      <c r="Q121" s="35">
        <f t="shared" si="29"/>
        <v>0.92079677495850132</v>
      </c>
      <c r="R121" s="30">
        <f>'4 - SoS'!R121/'3 - LG'!O121</f>
        <v>0.96324401233104107</v>
      </c>
      <c r="S121" s="30">
        <f>'5 - AG'!M121/'3 - LG'!O121</f>
        <v>0.95755276262746025</v>
      </c>
      <c r="T121" s="30">
        <f>'6 - Agr'!M121/'3 - LG'!O121</f>
        <v>0.94925302347640506</v>
      </c>
      <c r="U121" s="30">
        <f>'7 - Ins'!R121/'3 - LG'!O121</f>
        <v>0.95186151292387955</v>
      </c>
      <c r="V121" s="30">
        <f>'8 - Edu'!M121/'3 - LG'!O121</f>
        <v>0.95968698126630303</v>
      </c>
      <c r="W121" s="30">
        <f>'9 - Lab'!M121/'3 - LG'!O121</f>
        <v>0.95447000237135404</v>
      </c>
      <c r="X121" s="21"/>
      <c r="Y121" s="30">
        <f>(C121+H121)/('2 - G'!C121+'2 - G'!H121+'2 - G'!M121)</f>
        <v>0.91376146788990831</v>
      </c>
      <c r="Z121" s="30">
        <f>(D121+I121)/('2 - G'!D121+'2 - G'!I121+'2 - G'!N121)</f>
        <v>0.98791540785498488</v>
      </c>
      <c r="AA121" s="30">
        <f>(E121+J121)/('2 - G'!E121+'2 - G'!J121+'2 - G'!O121)</f>
        <v>0.91603731674811195</v>
      </c>
      <c r="AB121" s="30" t="e">
        <f>(F121+K121)/('2 - G'!F121+'2 - G'!K121+'2 - G'!P121)</f>
        <v>#DIV/0!</v>
      </c>
      <c r="AD121" s="34">
        <f t="shared" si="24"/>
        <v>0.91376146788990831</v>
      </c>
      <c r="AE121" s="40">
        <f>SUM('4 - SoS'!C121,'4 - SoS'!H121,'4 - SoS'!M121)/SUM('2 - G'!C121,'2 - G'!H121,'2 - G'!M121)</f>
        <v>0.96636085626911317</v>
      </c>
      <c r="AF121" s="40">
        <f>SUM('5 - AG'!C121,'5 - AG'!H121)/SUM('2 - G'!C121,'2 - G'!H121,'2 - G'!M121)</f>
        <v>0.96146788990825693</v>
      </c>
      <c r="AG121" s="40">
        <f>SUM('6 - Agr'!C121,'6 - Agr'!H121)/SUM('2 - G'!C121,'2 - G'!H121,'2 - G'!M121)</f>
        <v>0.95229357798165137</v>
      </c>
      <c r="AH121" s="40">
        <f>SUM('7 - Ins'!C121,'7 - Ins'!H121,'7 - Ins'!M121)/SUM('2 - G'!C121,'2 - G'!H121,'2 - G'!M121)</f>
        <v>0.95718654434250761</v>
      </c>
      <c r="AI121" s="40">
        <f>SUM('8 - Edu'!C121,'8 - Edu'!H121)/SUM('2 - G'!C121,'2 - G'!H121,'2 - G'!M121)</f>
        <v>0.96269113149847096</v>
      </c>
      <c r="AJ121" s="40">
        <f>SUM('9 - Lab'!C121,'9 - Lab'!H121)/SUM('2 - G'!C121,'2 - G'!H121,'2 - G'!M121)</f>
        <v>0.95474006116207955</v>
      </c>
      <c r="AL121" s="34">
        <f t="shared" si="25"/>
        <v>0.98791540785498488</v>
      </c>
      <c r="AM121" s="40">
        <f>SUM('4 - SoS'!D121,'4 - SoS'!I121,'4 - SoS'!N121)/SUM('2 - G'!D121,'2 - G'!I121,'2 - G'!N121)</f>
        <v>0.98187311178247738</v>
      </c>
      <c r="AN121" s="40">
        <f>SUM('5 - AG'!D121,'5 - AG'!I121)/SUM('2 - G'!D121,'2 - G'!I121,'2 - G'!N121)</f>
        <v>0.98489425981873113</v>
      </c>
      <c r="AO121" s="40">
        <f>SUM('6 - Agr'!D121,'6 - Agr'!I121)/SUM('2 - G'!D121,'2 - G'!I121,'2 - G'!N121)</f>
        <v>0.97583081570996977</v>
      </c>
      <c r="AP121" s="40">
        <f>SUM('7 - Ins'!D121,'7 - Ins'!I121,'7 - Ins'!N121)/SUM('2 - G'!D121,'2 - G'!I121,'2 - G'!N121)</f>
        <v>0.95770392749244715</v>
      </c>
      <c r="AQ121" s="40">
        <f>SUM('8 - Edu'!D121,'8 - Edu'!I121)/SUM('2 - G'!D121,'2 - G'!I121,'2 - G'!N121)</f>
        <v>0.96374622356495465</v>
      </c>
      <c r="AR121" s="40">
        <f>SUM('9 - Lab'!D121,'9 - Lab'!I121)/SUM('2 - G'!D121,'2 - G'!I121,'2 - G'!N121)</f>
        <v>0.96374622356495465</v>
      </c>
      <c r="AT121" s="34">
        <f t="shared" si="17"/>
        <v>0.91603731674811195</v>
      </c>
      <c r="AU121" s="40">
        <f>SUM('4 - SoS'!E121,'4 - SoS'!J121,'4 - SoS'!O121)/SUM('2 - G'!E121,'2 - G'!J121,'2 - G'!O121)</f>
        <v>0.95824078187472239</v>
      </c>
      <c r="AV121" s="40">
        <f>SUM('5 - AG'!E121,'5 - AG'!J121)/SUM('2 - G'!E121,'2 - G'!J121,'2 - G'!O121)</f>
        <v>0.9506885828520657</v>
      </c>
      <c r="AW121" s="40">
        <f>SUM('6 - Agr'!E121,'6 - Agr'!J121)/SUM('2 - G'!E121,'2 - G'!J121,'2 - G'!O121)</f>
        <v>0.94313638382940912</v>
      </c>
      <c r="AX121" s="40">
        <f>SUM('7 - Ins'!E121,'7 - Ins'!J121,'7 - Ins'!O121)/SUM('2 - G'!E121,'2 - G'!J121,'2 - G'!O121)</f>
        <v>0.94713460684140383</v>
      </c>
      <c r="AY121" s="40">
        <f>SUM('8 - Edu'!E121,'8 - Edu'!J121)/SUM('2 - G'!E121,'2 - G'!J121,'2 - G'!O121)</f>
        <v>0.95690804087072412</v>
      </c>
      <c r="AZ121" s="40">
        <f>SUM('9 - Lab'!E121,'9 - Lab'!J121)/SUM('2 - G'!E121,'2 - G'!J121,'2 - G'!O121)</f>
        <v>0.95290981785872941</v>
      </c>
      <c r="BB121" s="40">
        <f t="shared" si="26"/>
        <v>0.62888309224567229</v>
      </c>
      <c r="BC121" s="40">
        <f>G121/'2 - G'!G121</f>
        <v>0.97879177377892035</v>
      </c>
      <c r="BD121" s="40">
        <f>L121/'2 - G'!L121</f>
        <v>0.88989441930618396</v>
      </c>
      <c r="BF121" s="30">
        <f t="shared" si="18"/>
        <v>0.68206157965194114</v>
      </c>
      <c r="BG121" s="30">
        <f t="shared" si="19"/>
        <v>0.8379204892966361</v>
      </c>
      <c r="BH121" s="30">
        <f t="shared" si="20"/>
        <v>0.51745877788554806</v>
      </c>
      <c r="BI121" s="30" t="e">
        <f t="shared" si="21"/>
        <v>#DIV/0!</v>
      </c>
      <c r="BJ121" s="30">
        <f t="shared" si="22"/>
        <v>0.6077774916301828</v>
      </c>
      <c r="BL121" s="31">
        <f>SUM('2 - G'!C121,'2 - G'!E121,'2 - G'!H121,'2 - G'!J121,'2 - G'!M121,'2 - G'!O121)</f>
        <v>3886</v>
      </c>
      <c r="BM121" s="41">
        <f t="shared" si="23"/>
        <v>0.98791540785498488</v>
      </c>
      <c r="BN121" s="42">
        <f t="shared" si="27"/>
        <v>3839.0392749244711</v>
      </c>
      <c r="BO121" s="42">
        <f t="shared" si="28"/>
        <v>283.0392749244711</v>
      </c>
      <c r="BQ121" s="40">
        <v>0.60282288662923056</v>
      </c>
      <c r="BR121" s="40">
        <f>SUM(C121,E121,F121,H121,J121,K121)/SUM('2 - G'!C121,'2 - G'!E121,'2 - G'!F121,'2 - G'!H121,'2 - G'!J121,'2 - G'!K121,'2 - G'!M121,'2 - G'!P120)</f>
        <v>0.91625869621231637</v>
      </c>
      <c r="BS121" s="40">
        <f>SUM('4 - SoS'!C121,'4 - SoS'!E121,'4 - SoS'!F121,'4 - SoS'!H121,'4 - SoS'!J121,'4 - SoS'!K121,'4 - SoS'!M121,'4 - SoS'!O121,'4 - SoS'!P121)/SUM('2 - G'!C121,'2 - G'!E121,'2 - G'!F121,'2 - G'!H121,'2 - G'!J121,'2 - G'!K121,'2 - G'!M121,'2 - G'!P120)</f>
        <v>0.96289616078330331</v>
      </c>
      <c r="BT121" s="40">
        <f>SUM('5 - AG'!C121,'5 - AG'!E121,'5 - AG'!F121,'5 - AG'!H121,'5 - AG'!J121,'5 - AG'!K121)/SUM('2 - G'!C121,'2 - G'!E121,'2 - G'!F121,'2 - G'!H121,'2 - G'!J121,'2 - G'!K121,'2 - G'!M121,'2 - G'!P120)</f>
        <v>0.95645452203040449</v>
      </c>
    </row>
    <row r="122" spans="1:72" ht="14.55" customHeight="1" x14ac:dyDescent="0.3">
      <c r="A122" t="s">
        <v>584</v>
      </c>
      <c r="B122" s="21">
        <v>6366</v>
      </c>
      <c r="C122" s="21">
        <v>914</v>
      </c>
      <c r="D122" s="21">
        <v>95</v>
      </c>
      <c r="E122" s="21">
        <v>759</v>
      </c>
      <c r="F122" s="21">
        <v>3</v>
      </c>
      <c r="G122" s="21">
        <v>1771</v>
      </c>
      <c r="H122" s="21">
        <v>937</v>
      </c>
      <c r="I122" s="21">
        <v>226</v>
      </c>
      <c r="J122" s="21">
        <v>760</v>
      </c>
      <c r="K122" s="21">
        <v>6</v>
      </c>
      <c r="L122" s="21">
        <v>1929</v>
      </c>
      <c r="M122" s="21">
        <v>3700</v>
      </c>
      <c r="N122" s="21"/>
      <c r="O122" s="24">
        <f>'2 - G'!R122</f>
        <v>3939</v>
      </c>
      <c r="P122" s="30">
        <f>'2 - G'!S122</f>
        <v>0.53947702462553948</v>
      </c>
      <c r="Q122" s="35">
        <f t="shared" si="29"/>
        <v>0.93932470170093929</v>
      </c>
      <c r="R122" s="30">
        <f>'4 - SoS'!R122/'3 - LG'!O122</f>
        <v>0.97842091901497841</v>
      </c>
      <c r="S122" s="30">
        <f>'5 - AG'!M122/'3 - LG'!O122</f>
        <v>0.97131251586697132</v>
      </c>
      <c r="T122" s="30">
        <f>'6 - Agr'!M122/'3 - LG'!O122</f>
        <v>0.96217314039096213</v>
      </c>
      <c r="U122" s="30">
        <f>'7 - Ins'!R122/'3 - LG'!O122</f>
        <v>0.97055090124397059</v>
      </c>
      <c r="V122" s="30">
        <f>'8 - Edu'!M122/'3 - LG'!O122</f>
        <v>0.97359735973597361</v>
      </c>
      <c r="W122" s="30">
        <f>'9 - Lab'!M122/'3 - LG'!O122</f>
        <v>0.96801218583396798</v>
      </c>
      <c r="X122" s="21"/>
      <c r="Y122" s="30">
        <f>(C122+H122)/('2 - G'!C122+'2 - G'!H122+'2 - G'!M122)</f>
        <v>0.92968357609241592</v>
      </c>
      <c r="Z122" s="30">
        <f>(D122+I122)/('2 - G'!D122+'2 - G'!I122+'2 - G'!N122)</f>
        <v>0.98165137614678899</v>
      </c>
      <c r="AA122" s="30">
        <f>(E122+J122)/('2 - G'!E122+'2 - G'!J122+'2 - G'!O122)</f>
        <v>0.94230769230769229</v>
      </c>
      <c r="AB122" s="30">
        <f>(F122+K122)/('2 - G'!F122+'2 - G'!K122+'2 - G'!P122)</f>
        <v>1</v>
      </c>
      <c r="AD122" s="34">
        <f t="shared" si="24"/>
        <v>0.92968357609241592</v>
      </c>
      <c r="AE122" s="40">
        <f>SUM('4 - SoS'!C122,'4 - SoS'!H122,'4 - SoS'!M122)/SUM('2 - G'!C122,'2 - G'!H122,'2 - G'!M122)</f>
        <v>0.97589151180311406</v>
      </c>
      <c r="AF122" s="40">
        <f>SUM('5 - AG'!C122,'5 - AG'!H122)/SUM('2 - G'!C122,'2 - G'!H122,'2 - G'!M122)</f>
        <v>0.96032144650929185</v>
      </c>
      <c r="AG122" s="40">
        <f>SUM('6 - Agr'!C122,'6 - Agr'!H122)/SUM('2 - G'!C122,'2 - G'!H122,'2 - G'!M122)</f>
        <v>0.95429432446007034</v>
      </c>
      <c r="AH122" s="40">
        <f>SUM('7 - Ins'!C122,'7 - Ins'!H122,'7 - Ins'!M122)/SUM('2 - G'!C122,'2 - G'!H122,'2 - G'!M122)</f>
        <v>0.9618282270215972</v>
      </c>
      <c r="AI122" s="40">
        <f>SUM('8 - Edu'!C122,'8 - Edu'!H122)/SUM('2 - G'!C122,'2 - G'!H122,'2 - G'!M122)</f>
        <v>0.96785534907081872</v>
      </c>
      <c r="AJ122" s="40">
        <f>SUM('9 - Lab'!C122,'9 - Lab'!H122)/SUM('2 - G'!C122,'2 - G'!H122,'2 - G'!M122)</f>
        <v>0.96032144650929185</v>
      </c>
      <c r="AL122" s="34">
        <f t="shared" si="25"/>
        <v>0.98165137614678899</v>
      </c>
      <c r="AM122" s="40">
        <f>SUM('4 - SoS'!D122,'4 - SoS'!I122,'4 - SoS'!N122)/SUM('2 - G'!D122,'2 - G'!I122,'2 - G'!N122)</f>
        <v>0.99082568807339455</v>
      </c>
      <c r="AN122" s="40">
        <f>SUM('5 - AG'!D122,'5 - AG'!I122)/SUM('2 - G'!D122,'2 - G'!I122,'2 - G'!N122)</f>
        <v>0.98470948012232418</v>
      </c>
      <c r="AO122" s="40">
        <f>SUM('6 - Agr'!D122,'6 - Agr'!I122)/SUM('2 - G'!D122,'2 - G'!I122,'2 - G'!N122)</f>
        <v>0.98776758409785936</v>
      </c>
      <c r="AP122" s="40">
        <f>SUM('7 - Ins'!D122,'7 - Ins'!I122,'7 - Ins'!N122)/SUM('2 - G'!D122,'2 - G'!I122,'2 - G'!N122)</f>
        <v>0.99694189602446481</v>
      </c>
      <c r="AQ122" s="40">
        <f>SUM('8 - Edu'!D122,'8 - Edu'!I122)/SUM('2 - G'!D122,'2 - G'!I122,'2 - G'!N122)</f>
        <v>0.99082568807339455</v>
      </c>
      <c r="AR122" s="40">
        <f>SUM('9 - Lab'!D122,'9 - Lab'!I122)/SUM('2 - G'!D122,'2 - G'!I122,'2 - G'!N122)</f>
        <v>0.98165137614678899</v>
      </c>
      <c r="AT122" s="34">
        <f t="shared" si="17"/>
        <v>0.94230769230769229</v>
      </c>
      <c r="AU122" s="40">
        <f>SUM('4 - SoS'!E122,'4 - SoS'!J122,'4 - SoS'!O122)/SUM('2 - G'!E122,'2 - G'!J122,'2 - G'!O122)</f>
        <v>0.97890818858560791</v>
      </c>
      <c r="AV122" s="40">
        <f>SUM('5 - AG'!E122,'5 - AG'!J122)/SUM('2 - G'!E122,'2 - G'!J122,'2 - G'!O122)</f>
        <v>0.98200992555831268</v>
      </c>
      <c r="AW122" s="40">
        <f>SUM('6 - Agr'!E122,'6 - Agr'!J122)/SUM('2 - G'!E122,'2 - G'!J122,'2 - G'!O122)</f>
        <v>0.96650124069478904</v>
      </c>
      <c r="AX122" s="40">
        <f>SUM('7 - Ins'!E122,'7 - Ins'!J122,'7 - Ins'!O122)/SUM('2 - G'!E122,'2 - G'!J122,'2 - G'!O122)</f>
        <v>0.97580645161290325</v>
      </c>
      <c r="AY122" s="40">
        <f>SUM('8 - Edu'!E122,'8 - Edu'!J122)/SUM('2 - G'!E122,'2 - G'!J122,'2 - G'!O122)</f>
        <v>0.97704714640198509</v>
      </c>
      <c r="AZ122" s="40">
        <f>SUM('9 - Lab'!E122,'9 - Lab'!J122)/SUM('2 - G'!E122,'2 - G'!J122,'2 - G'!O122)</f>
        <v>0.97456575682382129</v>
      </c>
      <c r="BB122" s="40">
        <f t="shared" si="26"/>
        <v>0.53947702462553948</v>
      </c>
      <c r="BC122" s="40">
        <f>G122/'2 - G'!G122</f>
        <v>0.98388888888888892</v>
      </c>
      <c r="BD122" s="40">
        <f>L122/'2 - G'!L122</f>
        <v>0.90776470588235292</v>
      </c>
      <c r="BF122" s="30">
        <f t="shared" si="18"/>
        <v>0.50621285791464077</v>
      </c>
      <c r="BG122" s="30">
        <f t="shared" si="19"/>
        <v>0.70404984423676009</v>
      </c>
      <c r="BH122" s="30">
        <f t="shared" si="20"/>
        <v>0.50032916392363402</v>
      </c>
      <c r="BI122" s="30">
        <f t="shared" si="21"/>
        <v>0.66666666666666663</v>
      </c>
      <c r="BJ122" s="30">
        <f t="shared" si="22"/>
        <v>0.52135135135135136</v>
      </c>
      <c r="BL122" s="31">
        <f>SUM('2 - G'!C122,'2 - G'!E122,'2 - G'!H122,'2 - G'!J122,'2 - G'!M122,'2 - G'!O122)</f>
        <v>3603</v>
      </c>
      <c r="BM122" s="41">
        <f t="shared" si="23"/>
        <v>0.98165137614678899</v>
      </c>
      <c r="BN122" s="42">
        <f t="shared" si="27"/>
        <v>3536.8899082568805</v>
      </c>
      <c r="BO122" s="42">
        <f t="shared" si="28"/>
        <v>166.88990825688052</v>
      </c>
      <c r="BQ122" s="40">
        <v>0.5584680583895778</v>
      </c>
      <c r="BR122" s="40">
        <f>SUM(C122,E122,F122,H122,J122,K122)/SUM('2 - G'!C122,'2 - G'!E122,'2 - G'!F122,'2 - G'!H122,'2 - G'!J122,'2 - G'!K122,'2 - G'!M122,'2 - G'!P121)</f>
        <v>0.93704936217415413</v>
      </c>
      <c r="BS122" s="40">
        <f>SUM('4 - SoS'!C122,'4 - SoS'!E122,'4 - SoS'!F122,'4 - SoS'!H122,'4 - SoS'!J122,'4 - SoS'!K122,'4 - SoS'!M122,'4 - SoS'!O122,'4 - SoS'!P122)/SUM('2 - G'!C122,'2 - G'!E122,'2 - G'!F122,'2 - G'!H122,'2 - G'!J122,'2 - G'!K122,'2 - G'!M122,'2 - G'!P121)</f>
        <v>0.97892401552967279</v>
      </c>
      <c r="BT122" s="40">
        <f>SUM('5 - AG'!C122,'5 - AG'!E122,'5 - AG'!F122,'5 - AG'!H122,'5 - AG'!J122,'5 - AG'!K122)/SUM('2 - G'!C122,'2 - G'!E122,'2 - G'!F122,'2 - G'!H122,'2 - G'!J122,'2 - G'!K122,'2 - G'!M122,'2 - G'!P121)</f>
        <v>0.97171381031613979</v>
      </c>
    </row>
    <row r="123" spans="1:72" ht="14.55" customHeight="1" x14ac:dyDescent="0.3">
      <c r="A123" t="s">
        <v>610</v>
      </c>
      <c r="B123" s="21">
        <v>6345</v>
      </c>
      <c r="C123" s="21">
        <v>1081</v>
      </c>
      <c r="D123" s="21">
        <v>91</v>
      </c>
      <c r="E123" s="21">
        <v>1307</v>
      </c>
      <c r="F123" s="21">
        <v>0</v>
      </c>
      <c r="G123" s="21">
        <v>2479</v>
      </c>
      <c r="H123" s="21">
        <v>777</v>
      </c>
      <c r="I123" s="21">
        <v>204</v>
      </c>
      <c r="J123" s="21">
        <v>637</v>
      </c>
      <c r="K123" s="21">
        <v>6</v>
      </c>
      <c r="L123" s="21">
        <v>1624</v>
      </c>
      <c r="M123" s="21">
        <v>4103</v>
      </c>
      <c r="N123" s="21"/>
      <c r="O123" s="24">
        <f>'2 - G'!R123</f>
        <v>4377</v>
      </c>
      <c r="P123" s="30">
        <f>'2 - G'!S123</f>
        <v>0.4053004340872744</v>
      </c>
      <c r="Q123" s="35">
        <f t="shared" si="29"/>
        <v>0.9374000456933973</v>
      </c>
      <c r="R123" s="30">
        <f>'4 - SoS'!R123/'3 - LG'!O123</f>
        <v>0.97212702764450531</v>
      </c>
      <c r="S123" s="30">
        <f>'5 - AG'!M123/'3 - LG'!O123</f>
        <v>0.9629883481836875</v>
      </c>
      <c r="T123" s="30">
        <f>'6 - Agr'!M123/'3 - LG'!O123</f>
        <v>0.96116061229152383</v>
      </c>
      <c r="U123" s="30">
        <f>'7 - Ins'!R123/'3 - LG'!O123</f>
        <v>0.96116061229152383</v>
      </c>
      <c r="V123" s="30">
        <f>'8 - Edu'!M123/'3 - LG'!O123</f>
        <v>0.96938542380626003</v>
      </c>
      <c r="W123" s="30">
        <f>'9 - Lab'!M123/'3 - LG'!O123</f>
        <v>0.96710075394105555</v>
      </c>
      <c r="X123" s="21"/>
      <c r="Y123" s="30">
        <f>(C123+H123)/('2 - G'!C123+'2 - G'!H123+'2 - G'!M123)</f>
        <v>0.93132832080200501</v>
      </c>
      <c r="Z123" s="30">
        <f>(D123+I123)/('2 - G'!D123+'2 - G'!I123+'2 - G'!N123)</f>
        <v>0.98006644518272423</v>
      </c>
      <c r="AA123" s="30">
        <f>(E123+J123)/('2 - G'!E123+'2 - G'!J123+'2 - G'!O123)</f>
        <v>0.93686746987951808</v>
      </c>
      <c r="AB123" s="30">
        <f>(F123+K123)/('2 - G'!F123+'2 - G'!K123+'2 - G'!P123)</f>
        <v>1</v>
      </c>
      <c r="AD123" s="34">
        <f t="shared" si="24"/>
        <v>0.93132832080200501</v>
      </c>
      <c r="AE123" s="40">
        <f>SUM('4 - SoS'!C123,'4 - SoS'!H123,'4 - SoS'!M123)/SUM('2 - G'!C123,'2 - G'!H123,'2 - G'!M123)</f>
        <v>0.96992481203007519</v>
      </c>
      <c r="AF123" s="40">
        <f>SUM('5 - AG'!C123,'5 - AG'!H123)/SUM('2 - G'!C123,'2 - G'!H123,'2 - G'!M123)</f>
        <v>0.9609022556390977</v>
      </c>
      <c r="AG123" s="40">
        <f>SUM('6 - Agr'!C123,'6 - Agr'!H123)/SUM('2 - G'!C123,'2 - G'!H123,'2 - G'!M123)</f>
        <v>0.95739348370927313</v>
      </c>
      <c r="AH123" s="40">
        <f>SUM('7 - Ins'!C123,'7 - Ins'!H123,'7 - Ins'!M123)/SUM('2 - G'!C123,'2 - G'!H123,'2 - G'!M123)</f>
        <v>0.95689223057644113</v>
      </c>
      <c r="AI123" s="40">
        <f>SUM('8 - Edu'!C123,'8 - Edu'!H123)/SUM('2 - G'!C123,'2 - G'!H123,'2 - G'!M123)</f>
        <v>0.9704260651629073</v>
      </c>
      <c r="AJ123" s="40">
        <f>SUM('9 - Lab'!C123,'9 - Lab'!H123)/SUM('2 - G'!C123,'2 - G'!H123,'2 - G'!M123)</f>
        <v>0.96791979949874685</v>
      </c>
      <c r="AL123" s="34">
        <f t="shared" si="25"/>
        <v>0.98006644518272423</v>
      </c>
      <c r="AM123" s="40">
        <f>SUM('4 - SoS'!D123,'4 - SoS'!I123,'4 - SoS'!N123)/SUM('2 - G'!D123,'2 - G'!I123,'2 - G'!N123)</f>
        <v>0.96677740863787376</v>
      </c>
      <c r="AN123" s="40">
        <f>SUM('5 - AG'!D123,'5 - AG'!I123)/SUM('2 - G'!D123,'2 - G'!I123,'2 - G'!N123)</f>
        <v>0.9700996677740864</v>
      </c>
      <c r="AO123" s="40">
        <f>SUM('6 - Agr'!D123,'6 - Agr'!I123)/SUM('2 - G'!D123,'2 - G'!I123,'2 - G'!N123)</f>
        <v>0.97674418604651159</v>
      </c>
      <c r="AP123" s="40">
        <f>SUM('7 - Ins'!D123,'7 - Ins'!I123,'7 - Ins'!N123)/SUM('2 - G'!D123,'2 - G'!I123,'2 - G'!N123)</f>
        <v>0.97342192691029905</v>
      </c>
      <c r="AQ123" s="40">
        <f>SUM('8 - Edu'!D123,'8 - Edu'!I123)/SUM('2 - G'!D123,'2 - G'!I123,'2 - G'!N123)</f>
        <v>0.95681063122923593</v>
      </c>
      <c r="AR123" s="40">
        <f>SUM('9 - Lab'!D123,'9 - Lab'!I123)/SUM('2 - G'!D123,'2 - G'!I123,'2 - G'!N123)</f>
        <v>0.95348837209302328</v>
      </c>
      <c r="AT123" s="34">
        <f t="shared" si="17"/>
        <v>0.93686746987951808</v>
      </c>
      <c r="AU123" s="40">
        <f>SUM('4 - SoS'!E123,'4 - SoS'!J123,'4 - SoS'!O123)/SUM('2 - G'!E123,'2 - G'!J123,'2 - G'!O123)</f>
        <v>0.9749397590361446</v>
      </c>
      <c r="AV123" s="40">
        <f>SUM('5 - AG'!E123,'5 - AG'!J123)/SUM('2 - G'!E123,'2 - G'!J123,'2 - G'!O123)</f>
        <v>0.96385542168674698</v>
      </c>
      <c r="AW123" s="40">
        <f>SUM('6 - Agr'!E123,'6 - Agr'!J123)/SUM('2 - G'!E123,'2 - G'!J123,'2 - G'!O123)</f>
        <v>0.96240963855421691</v>
      </c>
      <c r="AX123" s="40">
        <f>SUM('7 - Ins'!E123,'7 - Ins'!J123,'7 - Ins'!O123)/SUM('2 - G'!E123,'2 - G'!J123,'2 - G'!O123)</f>
        <v>0.96337349397590366</v>
      </c>
      <c r="AY123" s="40">
        <f>SUM('8 - Edu'!E123,'8 - Edu'!J123)/SUM('2 - G'!E123,'2 - G'!J123,'2 - G'!O123)</f>
        <v>0.97060240963855426</v>
      </c>
      <c r="AZ123" s="40">
        <f>SUM('9 - Lab'!E123,'9 - Lab'!J123)/SUM('2 - G'!E123,'2 - G'!J123,'2 - G'!O123)</f>
        <v>0.96819277108433732</v>
      </c>
      <c r="BB123" s="40">
        <f t="shared" si="26"/>
        <v>0.4053004340872744</v>
      </c>
      <c r="BC123" s="40">
        <f>G123/'2 - G'!G123</f>
        <v>0.96159813809154382</v>
      </c>
      <c r="BD123" s="40">
        <f>L123/'2 - G'!L123</f>
        <v>0.915445321307779</v>
      </c>
      <c r="BF123" s="30">
        <f t="shared" si="18"/>
        <v>0.41819160387513454</v>
      </c>
      <c r="BG123" s="30">
        <f t="shared" si="19"/>
        <v>0.69152542372881354</v>
      </c>
      <c r="BH123" s="30">
        <f t="shared" si="20"/>
        <v>0.32767489711934156</v>
      </c>
      <c r="BI123" s="30">
        <f t="shared" si="21"/>
        <v>1</v>
      </c>
      <c r="BJ123" s="30">
        <f t="shared" si="22"/>
        <v>0.39580794540580061</v>
      </c>
      <c r="BL123" s="31">
        <f>SUM('2 - G'!C123,'2 - G'!E123,'2 - G'!H123,'2 - G'!J123,'2 - G'!M123,'2 - G'!O123)</f>
        <v>4070</v>
      </c>
      <c r="BM123" s="41">
        <f t="shared" si="23"/>
        <v>0.98006644518272423</v>
      </c>
      <c r="BN123" s="42">
        <f t="shared" si="27"/>
        <v>3988.8704318936875</v>
      </c>
      <c r="BO123" s="42">
        <f t="shared" si="28"/>
        <v>186.87043189368751</v>
      </c>
      <c r="BQ123" s="40">
        <v>0.37573168802404683</v>
      </c>
      <c r="BR123" s="40">
        <f>SUM(C123,E123,F123,H123,J123,K123)/SUM('2 - G'!C123,'2 - G'!E123,'2 - G'!F123,'2 - G'!H123,'2 - G'!J123,'2 - G'!K123,'2 - G'!M123,'2 - G'!P122)</f>
        <v>0.9363166953528399</v>
      </c>
      <c r="BS123" s="40">
        <f>SUM('4 - SoS'!C123,'4 - SoS'!E123,'4 - SoS'!F123,'4 - SoS'!H123,'4 - SoS'!J123,'4 - SoS'!K123,'4 - SoS'!M123,'4 - SoS'!O123,'4 - SoS'!P123)/SUM('2 - G'!C123,'2 - G'!E123,'2 - G'!F123,'2 - G'!H123,'2 - G'!J123,'2 - G'!K123,'2 - G'!M123,'2 - G'!P122)</f>
        <v>0.97467420703221053</v>
      </c>
      <c r="BT123" s="40">
        <f>SUM('5 - AG'!C123,'5 - AG'!E123,'5 - AG'!F123,'5 - AG'!H123,'5 - AG'!J123,'5 - AG'!K123)/SUM('2 - G'!C123,'2 - G'!E123,'2 - G'!F123,'2 - G'!H123,'2 - G'!J123,'2 - G'!K123,'2 - G'!M123,'2 - G'!P122)</f>
        <v>0.96459306614211948</v>
      </c>
    </row>
    <row r="124" spans="1:72" ht="14.55" customHeight="1" x14ac:dyDescent="0.3">
      <c r="A124" t="s">
        <v>450</v>
      </c>
      <c r="B124" s="21">
        <v>6072</v>
      </c>
      <c r="C124" s="21">
        <v>1191</v>
      </c>
      <c r="D124" s="21">
        <v>100</v>
      </c>
      <c r="E124" s="21">
        <v>1132</v>
      </c>
      <c r="F124" s="21">
        <v>8</v>
      </c>
      <c r="G124" s="21">
        <v>2431</v>
      </c>
      <c r="H124" s="21">
        <v>366</v>
      </c>
      <c r="I124" s="21">
        <v>63</v>
      </c>
      <c r="J124" s="21">
        <v>326</v>
      </c>
      <c r="K124" s="21">
        <v>0</v>
      </c>
      <c r="L124" s="21">
        <v>755</v>
      </c>
      <c r="M124" s="21">
        <v>3186</v>
      </c>
      <c r="N124" s="21"/>
      <c r="O124" s="24">
        <f>'2 - G'!R124</f>
        <v>3375</v>
      </c>
      <c r="P124" s="30">
        <f>'2 - G'!S124</f>
        <v>0.24355555555555555</v>
      </c>
      <c r="Q124" s="35">
        <f t="shared" si="29"/>
        <v>0.94399999999999995</v>
      </c>
      <c r="R124" s="30">
        <f>'4 - SoS'!R124/'3 - LG'!O124</f>
        <v>0.97718518518518516</v>
      </c>
      <c r="S124" s="30">
        <f>'5 - AG'!M124/'3 - LG'!O124</f>
        <v>0.97599999999999998</v>
      </c>
      <c r="T124" s="30">
        <f>'6 - Agr'!M124/'3 - LG'!O124</f>
        <v>0.96711111111111114</v>
      </c>
      <c r="U124" s="30">
        <f>'7 - Ins'!R124/'3 - LG'!O124</f>
        <v>0.97185185185185186</v>
      </c>
      <c r="V124" s="30">
        <f>'8 - Edu'!M124/'3 - LG'!O124</f>
        <v>0.98162962962962963</v>
      </c>
      <c r="W124" s="30">
        <f>'9 - Lab'!M124/'3 - LG'!O124</f>
        <v>0.97392592592592597</v>
      </c>
      <c r="X124" s="21"/>
      <c r="Y124" s="30">
        <f>(C124+H124)/('2 - G'!C124+'2 - G'!H124+'2 - G'!M124)</f>
        <v>0.93964996982498494</v>
      </c>
      <c r="Z124" s="30">
        <f>(D124+I124)/('2 - G'!D124+'2 - G'!I124+'2 - G'!N124)</f>
        <v>1.0124223602484472</v>
      </c>
      <c r="AA124" s="30">
        <f>(E124+J124)/('2 - G'!E124+'2 - G'!J124+'2 - G'!O124)</f>
        <v>0.94125242091672046</v>
      </c>
      <c r="AB124" s="30">
        <f>(F124+K124)/('2 - G'!F124+'2 - G'!K124+'2 - G'!P124)</f>
        <v>1</v>
      </c>
      <c r="AD124" s="34">
        <f t="shared" si="24"/>
        <v>0.93964996982498494</v>
      </c>
      <c r="AE124" s="40">
        <f>SUM('4 - SoS'!C124,'4 - SoS'!H124,'4 - SoS'!M124)/SUM('2 - G'!C124,'2 - G'!H124,'2 - G'!M124)</f>
        <v>0.96439348219674115</v>
      </c>
      <c r="AF124" s="40">
        <f>SUM('5 - AG'!C124,'5 - AG'!H124)/SUM('2 - G'!C124,'2 - G'!H124,'2 - G'!M124)</f>
        <v>0.96680748340374167</v>
      </c>
      <c r="AG124" s="40">
        <f>SUM('6 - Agr'!C124,'6 - Agr'!H124)/SUM('2 - G'!C124,'2 - G'!H124,'2 - G'!M124)</f>
        <v>0.95594447797223903</v>
      </c>
      <c r="AH124" s="40">
        <f>SUM('7 - Ins'!C124,'7 - Ins'!H124,'7 - Ins'!M124)/SUM('2 - G'!C124,'2 - G'!H124,'2 - G'!M124)</f>
        <v>0.96258298129149067</v>
      </c>
      <c r="AI124" s="40">
        <f>SUM('8 - Edu'!C124,'8 - Edu'!H124)/SUM('2 - G'!C124,'2 - G'!H124,'2 - G'!M124)</f>
        <v>0.97284248642124316</v>
      </c>
      <c r="AJ124" s="40">
        <f>SUM('9 - Lab'!C124,'9 - Lab'!H124)/SUM('2 - G'!C124,'2 - G'!H124,'2 - G'!M124)</f>
        <v>0.9649969824984912</v>
      </c>
      <c r="AL124" s="34">
        <f t="shared" si="25"/>
        <v>1.0124223602484472</v>
      </c>
      <c r="AM124" s="40">
        <f>SUM('4 - SoS'!D124,'4 - SoS'!I124,'4 - SoS'!N124)/SUM('2 - G'!D124,'2 - G'!I124,'2 - G'!N124)</f>
        <v>0.98757763975155277</v>
      </c>
      <c r="AN124" s="40">
        <f>SUM('5 - AG'!D124,'5 - AG'!I124)/SUM('2 - G'!D124,'2 - G'!I124,'2 - G'!N124)</f>
        <v>1</v>
      </c>
      <c r="AO124" s="40">
        <f>SUM('6 - Agr'!D124,'6 - Agr'!I124)/SUM('2 - G'!D124,'2 - G'!I124,'2 - G'!N124)</f>
        <v>0.98136645962732916</v>
      </c>
      <c r="AP124" s="40">
        <f>SUM('7 - Ins'!D124,'7 - Ins'!I124,'7 - Ins'!N124)/SUM('2 - G'!D124,'2 - G'!I124,'2 - G'!N124)</f>
        <v>0.99378881987577639</v>
      </c>
      <c r="AQ124" s="40">
        <f>SUM('8 - Edu'!D124,'8 - Edu'!I124)/SUM('2 - G'!D124,'2 - G'!I124,'2 - G'!N124)</f>
        <v>1.0062111801242235</v>
      </c>
      <c r="AR124" s="40">
        <f>SUM('9 - Lab'!D124,'9 - Lab'!I124)/SUM('2 - G'!D124,'2 - G'!I124,'2 - G'!N124)</f>
        <v>0.98757763975155277</v>
      </c>
      <c r="AT124" s="34">
        <f t="shared" si="17"/>
        <v>0.94125242091672046</v>
      </c>
      <c r="AU124" s="40">
        <f>SUM('4 - SoS'!E124,'4 - SoS'!J124,'4 - SoS'!O124)/SUM('2 - G'!E124,'2 - G'!J124,'2 - G'!O124)</f>
        <v>0.98967075532601678</v>
      </c>
      <c r="AV124" s="40">
        <f>SUM('5 - AG'!E124,'5 - AG'!J124)/SUM('2 - G'!E124,'2 - G'!J124,'2 - G'!O124)</f>
        <v>0.98321497740477726</v>
      </c>
      <c r="AW124" s="40">
        <f>SUM('6 - Agr'!E124,'6 - Agr'!J124)/SUM('2 - G'!E124,'2 - G'!J124,'2 - G'!O124)</f>
        <v>0.97740477727566166</v>
      </c>
      <c r="AX124" s="40">
        <f>SUM('7 - Ins'!E124,'7 - Ins'!J124,'7 - Ins'!O124)/SUM('2 - G'!E124,'2 - G'!J124,'2 - G'!O124)</f>
        <v>0.97934151065203356</v>
      </c>
      <c r="AY124" s="40">
        <f>SUM('8 - Edu'!E124,'8 - Edu'!J124)/SUM('2 - G'!E124,'2 - G'!J124,'2 - G'!O124)</f>
        <v>0.98837959974176892</v>
      </c>
      <c r="AZ124" s="40">
        <f>SUM('9 - Lab'!E124,'9 - Lab'!J124)/SUM('2 - G'!E124,'2 - G'!J124,'2 - G'!O124)</f>
        <v>0.9819238218205294</v>
      </c>
      <c r="BB124" s="40">
        <f t="shared" si="26"/>
        <v>0.24355555555555555</v>
      </c>
      <c r="BC124" s="40">
        <f>G124/'2 - G'!G124</f>
        <v>0.95935280189423833</v>
      </c>
      <c r="BD124" s="40">
        <f>L124/'2 - G'!L124</f>
        <v>0.91849148418491489</v>
      </c>
      <c r="BF124" s="30">
        <f t="shared" si="18"/>
        <v>0.23506743737957611</v>
      </c>
      <c r="BG124" s="30">
        <f t="shared" si="19"/>
        <v>0.38650306748466257</v>
      </c>
      <c r="BH124" s="30">
        <f t="shared" si="20"/>
        <v>0.22359396433470508</v>
      </c>
      <c r="BI124" s="30">
        <f t="shared" si="21"/>
        <v>0</v>
      </c>
      <c r="BJ124" s="30">
        <f t="shared" si="22"/>
        <v>0.23697426239799121</v>
      </c>
      <c r="BL124" s="31">
        <f>SUM('2 - G'!C124,'2 - G'!E124,'2 - G'!H124,'2 - G'!J124,'2 - G'!M124,'2 - G'!O124)</f>
        <v>3206</v>
      </c>
      <c r="BM124" s="41">
        <f t="shared" si="23"/>
        <v>1.0124223602484472</v>
      </c>
      <c r="BN124" s="42">
        <f t="shared" si="27"/>
        <v>3245.826086956522</v>
      </c>
      <c r="BO124" s="42">
        <f t="shared" si="28"/>
        <v>230.82608695652198</v>
      </c>
      <c r="BQ124" s="40">
        <v>0.19416034312108216</v>
      </c>
      <c r="BR124" s="40">
        <f>SUM(C124,E124,F124,H124,J124,K124)/SUM('2 - G'!C124,'2 - G'!E124,'2 - G'!F124,'2 - G'!H124,'2 - G'!J124,'2 - G'!K124,'2 - G'!M124,'2 - G'!P123)</f>
        <v>0.94262550670408485</v>
      </c>
      <c r="BS124" s="40">
        <f>SUM('4 - SoS'!C124,'4 - SoS'!E124,'4 - SoS'!F124,'4 - SoS'!H124,'4 - SoS'!J124,'4 - SoS'!K124,'4 - SoS'!M124,'4 - SoS'!O124,'4 - SoS'!P124)/SUM('2 - G'!C124,'2 - G'!E124,'2 - G'!F124,'2 - G'!H124,'2 - G'!J124,'2 - G'!K124,'2 - G'!M124,'2 - G'!P123)</f>
        <v>0.97879638291237914</v>
      </c>
      <c r="BT124" s="40">
        <f>SUM('5 - AG'!C124,'5 - AG'!E124,'5 - AG'!F124,'5 - AG'!H124,'5 - AG'!J124,'5 - AG'!K124)/SUM('2 - G'!C124,'2 - G'!E124,'2 - G'!F124,'2 - G'!H124,'2 - G'!J124,'2 - G'!K124,'2 - G'!M124,'2 - G'!P123)</f>
        <v>0.97692547552229503</v>
      </c>
    </row>
    <row r="125" spans="1:72" ht="14.55" customHeight="1" x14ac:dyDescent="0.3">
      <c r="A125" t="s">
        <v>611</v>
      </c>
      <c r="B125" s="21">
        <v>6016</v>
      </c>
      <c r="C125" s="21">
        <v>1403</v>
      </c>
      <c r="D125" s="21">
        <v>74</v>
      </c>
      <c r="E125" s="21">
        <v>746</v>
      </c>
      <c r="F125" s="21">
        <v>1</v>
      </c>
      <c r="G125" s="21">
        <v>2224</v>
      </c>
      <c r="H125" s="21">
        <v>835</v>
      </c>
      <c r="I125" s="21">
        <v>194</v>
      </c>
      <c r="J125" s="21">
        <v>731</v>
      </c>
      <c r="K125" s="21">
        <v>0</v>
      </c>
      <c r="L125" s="21">
        <v>1760</v>
      </c>
      <c r="M125" s="21">
        <v>3984</v>
      </c>
      <c r="N125" s="21"/>
      <c r="O125" s="24">
        <f>'2 - G'!R125</f>
        <v>4265</v>
      </c>
      <c r="P125" s="30">
        <f>'2 - G'!S125</f>
        <v>0.44009378663540444</v>
      </c>
      <c r="Q125" s="35">
        <f t="shared" si="29"/>
        <v>0.93411488862837044</v>
      </c>
      <c r="R125" s="30">
        <f>'4 - SoS'!R125/'3 - LG'!O125</f>
        <v>0.97514654161781944</v>
      </c>
      <c r="S125" s="30">
        <f>'5 - AG'!M125/'3 - LG'!O125</f>
        <v>0.96553341148886285</v>
      </c>
      <c r="T125" s="30">
        <f>'6 - Agr'!M125/'3 - LG'!O125</f>
        <v>0.95685814771395072</v>
      </c>
      <c r="U125" s="30">
        <f>'7 - Ins'!R125/'3 - LG'!O125</f>
        <v>0.96811254396248536</v>
      </c>
      <c r="V125" s="30">
        <f>'8 - Edu'!M125/'3 - LG'!O125</f>
        <v>0.96647127784290743</v>
      </c>
      <c r="W125" s="30">
        <f>'9 - Lab'!M125/'3 - LG'!O125</f>
        <v>0.96084407971864005</v>
      </c>
      <c r="X125" s="21"/>
      <c r="Y125" s="30">
        <f>(C125+H125)/('2 - G'!C125+'2 - G'!H125+'2 - G'!M125)</f>
        <v>0.92212608158220022</v>
      </c>
      <c r="Z125" s="30">
        <f>(D125+I125)/('2 - G'!D125+'2 - G'!I125+'2 - G'!N125)</f>
        <v>0.99259259259259258</v>
      </c>
      <c r="AA125" s="30">
        <f>(E125+J125)/('2 - G'!E125+'2 - G'!J125+'2 - G'!O125)</f>
        <v>0.9425654116145501</v>
      </c>
      <c r="AB125" s="30">
        <f>(F125+K125)/('2 - G'!F125+'2 - G'!K125+'2 - G'!P125)</f>
        <v>1</v>
      </c>
      <c r="AD125" s="34">
        <f t="shared" si="24"/>
        <v>0.92212608158220022</v>
      </c>
      <c r="AE125" s="40">
        <f>SUM('4 - SoS'!C125,'4 - SoS'!H125,'4 - SoS'!M125)/SUM('2 - G'!C125,'2 - G'!H125,'2 - G'!M125)</f>
        <v>0.9736299958796869</v>
      </c>
      <c r="AF125" s="40">
        <f>SUM('5 - AG'!C125,'5 - AG'!H125)/SUM('2 - G'!C125,'2 - G'!H125,'2 - G'!M125)</f>
        <v>0.96332921302018959</v>
      </c>
      <c r="AG125" s="40">
        <f>SUM('6 - Agr'!C125,'6 - Agr'!H125)/SUM('2 - G'!C125,'2 - G'!H125,'2 - G'!M125)</f>
        <v>0.95055624227441282</v>
      </c>
      <c r="AH125" s="40">
        <f>SUM('7 - Ins'!C125,'7 - Ins'!H125,'7 - Ins'!M125)/SUM('2 - G'!C125,'2 - G'!H125,'2 - G'!M125)</f>
        <v>0.96415327564894937</v>
      </c>
      <c r="AI125" s="40">
        <f>SUM('8 - Edu'!C125,'8 - Edu'!H125)/SUM('2 - G'!C125,'2 - G'!H125,'2 - G'!M125)</f>
        <v>0.96456530696332921</v>
      </c>
      <c r="AJ125" s="40">
        <f>SUM('9 - Lab'!C125,'9 - Lab'!H125)/SUM('2 - G'!C125,'2 - G'!H125,'2 - G'!M125)</f>
        <v>0.95591264936135145</v>
      </c>
      <c r="AL125" s="34">
        <f t="shared" si="25"/>
        <v>0.99259259259259258</v>
      </c>
      <c r="AM125" s="40">
        <f>SUM('4 - SoS'!D125,'4 - SoS'!I125,'4 - SoS'!N125)/SUM('2 - G'!D125,'2 - G'!I125,'2 - G'!N125)</f>
        <v>0.98518518518518516</v>
      </c>
      <c r="AN125" s="40">
        <f>SUM('5 - AG'!D125,'5 - AG'!I125)/SUM('2 - G'!D125,'2 - G'!I125,'2 - G'!N125)</f>
        <v>0.96296296296296291</v>
      </c>
      <c r="AO125" s="40">
        <f>SUM('6 - Agr'!D125,'6 - Agr'!I125)/SUM('2 - G'!D125,'2 - G'!I125,'2 - G'!N125)</f>
        <v>0.96666666666666667</v>
      </c>
      <c r="AP125" s="40">
        <f>SUM('7 - Ins'!D125,'7 - Ins'!I125,'7 - Ins'!N125)/SUM('2 - G'!D125,'2 - G'!I125,'2 - G'!N125)</f>
        <v>0.97407407407407409</v>
      </c>
      <c r="AQ125" s="40">
        <f>SUM('8 - Edu'!D125,'8 - Edu'!I125)/SUM('2 - G'!D125,'2 - G'!I125,'2 - G'!N125)</f>
        <v>0.97407407407407409</v>
      </c>
      <c r="AR125" s="40">
        <f>SUM('9 - Lab'!D125,'9 - Lab'!I125)/SUM('2 - G'!D125,'2 - G'!I125,'2 - G'!N125)</f>
        <v>0.96296296296296291</v>
      </c>
      <c r="AT125" s="34">
        <f t="shared" si="17"/>
        <v>0.9425654116145501</v>
      </c>
      <c r="AU125" s="40">
        <f>SUM('4 - SoS'!E125,'4 - SoS'!J125,'4 - SoS'!O125)/SUM('2 - G'!E125,'2 - G'!J125,'2 - G'!O125)</f>
        <v>0.97574984045947666</v>
      </c>
      <c r="AV125" s="40">
        <f>SUM('5 - AG'!E125,'5 - AG'!J125)/SUM('2 - G'!E125,'2 - G'!J125,'2 - G'!O125)</f>
        <v>0.96936821952776009</v>
      </c>
      <c r="AW125" s="40">
        <f>SUM('6 - Agr'!E125,'6 - Agr'!J125)/SUM('2 - G'!E125,'2 - G'!J125,'2 - G'!O125)</f>
        <v>0.96490108487555837</v>
      </c>
      <c r="AX125" s="40">
        <f>SUM('7 - Ins'!E125,'7 - Ins'!J125,'7 - Ins'!O125)/SUM('2 - G'!E125,'2 - G'!J125,'2 - G'!O125)</f>
        <v>0.97319719208679001</v>
      </c>
      <c r="AY125" s="40">
        <f>SUM('8 - Edu'!E125,'8 - Edu'!J125)/SUM('2 - G'!E125,'2 - G'!J125,'2 - G'!O125)</f>
        <v>0.96809189534141671</v>
      </c>
      <c r="AZ125" s="40">
        <f>SUM('9 - Lab'!E125,'9 - Lab'!J125)/SUM('2 - G'!E125,'2 - G'!J125,'2 - G'!O125)</f>
        <v>0.96809189534141671</v>
      </c>
      <c r="BB125" s="40">
        <f t="shared" si="26"/>
        <v>0.44009378663540444</v>
      </c>
      <c r="BC125" s="40">
        <f>G125/'2 - G'!G125</f>
        <v>0.93721028234302572</v>
      </c>
      <c r="BD125" s="40">
        <f>L125/'2 - G'!L125</f>
        <v>0.93766648907831651</v>
      </c>
      <c r="BF125" s="30">
        <f t="shared" si="18"/>
        <v>0.37310098302055406</v>
      </c>
      <c r="BG125" s="30">
        <f t="shared" si="19"/>
        <v>0.72388059701492535</v>
      </c>
      <c r="BH125" s="30">
        <f t="shared" si="20"/>
        <v>0.4949221394719025</v>
      </c>
      <c r="BI125" s="30">
        <f t="shared" si="21"/>
        <v>0</v>
      </c>
      <c r="BJ125" s="30">
        <f t="shared" si="22"/>
        <v>0.44176706827309237</v>
      </c>
      <c r="BL125" s="31">
        <f>SUM('2 - G'!C125,'2 - G'!E125,'2 - G'!H125,'2 - G'!J125,'2 - G'!M125,'2 - G'!O125)</f>
        <v>3994</v>
      </c>
      <c r="BM125" s="41">
        <f t="shared" si="23"/>
        <v>0.99259259259259258</v>
      </c>
      <c r="BN125" s="42">
        <f t="shared" si="27"/>
        <v>3964.4148148148147</v>
      </c>
      <c r="BO125" s="42">
        <f t="shared" si="28"/>
        <v>249.41481481481469</v>
      </c>
      <c r="BQ125" s="40">
        <v>0.40764754779717371</v>
      </c>
      <c r="BR125" s="40">
        <f>SUM(C125,E125,F125,H125,J125,K125)/SUM('2 - G'!C125,'2 - G'!E125,'2 - G'!F125,'2 - G'!H125,'2 - G'!J125,'2 - G'!K125,'2 - G'!M125,'2 - G'!P124)</f>
        <v>0.93062860005008763</v>
      </c>
      <c r="BS125" s="40">
        <f>SUM('4 - SoS'!C125,'4 - SoS'!E125,'4 - SoS'!F125,'4 - SoS'!H125,'4 - SoS'!J125,'4 - SoS'!K125,'4 - SoS'!M125,'4 - SoS'!O125,'4 - SoS'!P125)/SUM('2 - G'!C125,'2 - G'!E125,'2 - G'!F125,'2 - G'!H125,'2 - G'!J125,'2 - G'!K125,'2 - G'!M125,'2 - G'!P124)</f>
        <v>0.97495617330328077</v>
      </c>
      <c r="BT125" s="40">
        <f>SUM('5 - AG'!C125,'5 - AG'!E125,'5 - AG'!F125,'5 - AG'!H125,'5 - AG'!J125,'5 - AG'!K125)/SUM('2 - G'!C125,'2 - G'!E125,'2 - G'!F125,'2 - G'!H125,'2 - G'!J125,'2 - G'!K125,'2 - G'!M125,'2 - G'!P124)</f>
        <v>0.96619083395942895</v>
      </c>
    </row>
    <row r="126" spans="1:72" ht="14.55" customHeight="1" x14ac:dyDescent="0.3">
      <c r="A126" t="s">
        <v>426</v>
      </c>
      <c r="B126" s="21">
        <v>6010</v>
      </c>
      <c r="C126" s="21">
        <v>554</v>
      </c>
      <c r="D126" s="21">
        <v>127</v>
      </c>
      <c r="E126" s="21">
        <v>2437</v>
      </c>
      <c r="F126" s="21">
        <v>0</v>
      </c>
      <c r="G126" s="21">
        <v>3118</v>
      </c>
      <c r="H126" s="21">
        <v>190</v>
      </c>
      <c r="I126" s="21">
        <v>45</v>
      </c>
      <c r="J126" s="21">
        <v>232</v>
      </c>
      <c r="K126" s="21">
        <v>1</v>
      </c>
      <c r="L126" s="21">
        <v>468</v>
      </c>
      <c r="M126" s="21">
        <v>3586</v>
      </c>
      <c r="N126" s="21"/>
      <c r="O126" s="24">
        <f>'2 - G'!R126</f>
        <v>3830</v>
      </c>
      <c r="P126" s="30">
        <f>'2 - G'!S126</f>
        <v>0.12767624020887727</v>
      </c>
      <c r="Q126" s="35">
        <f t="shared" si="29"/>
        <v>0.93629242819843339</v>
      </c>
      <c r="R126" s="30">
        <f>'4 - SoS'!R126/'3 - LG'!O126</f>
        <v>0.97362924281984331</v>
      </c>
      <c r="S126" s="30">
        <f>'5 - AG'!M126/'3 - LG'!O126</f>
        <v>0.96605744125326376</v>
      </c>
      <c r="T126" s="30">
        <f>'6 - Agr'!M126/'3 - LG'!O126</f>
        <v>0.96971279373368147</v>
      </c>
      <c r="U126" s="30">
        <f>'7 - Ins'!R126/'3 - LG'!O126</f>
        <v>0.97180156657963446</v>
      </c>
      <c r="V126" s="30">
        <f>'8 - Edu'!M126/'3 - LG'!O126</f>
        <v>0.97467362924281986</v>
      </c>
      <c r="W126" s="30">
        <f>'9 - Lab'!M126/'3 - LG'!O126</f>
        <v>0.97023498694516974</v>
      </c>
      <c r="X126" s="21"/>
      <c r="Y126" s="30">
        <f>(C126+H126)/('2 - G'!C126+'2 - G'!H126+'2 - G'!M126)</f>
        <v>0.89963724304715842</v>
      </c>
      <c r="Z126" s="30">
        <f>(D126+I126)/('2 - G'!D126+'2 - G'!I126+'2 - G'!N126)</f>
        <v>0.9885057471264368</v>
      </c>
      <c r="AA126" s="30">
        <f>(E126+J126)/('2 - G'!E126+'2 - G'!J126+'2 - G'!O126)</f>
        <v>0.94377652050919381</v>
      </c>
      <c r="AB126" s="30">
        <f>(F126+K126)/('2 - G'!F126+'2 - G'!K126+'2 - G'!P126)</f>
        <v>1</v>
      </c>
      <c r="AD126" s="34">
        <f t="shared" si="24"/>
        <v>0.89963724304715842</v>
      </c>
      <c r="AE126" s="40">
        <f>SUM('4 - SoS'!C126,'4 - SoS'!H126,'4 - SoS'!M126)/SUM('2 - G'!C126,'2 - G'!H126,'2 - G'!M126)</f>
        <v>0.95525997581620314</v>
      </c>
      <c r="AF126" s="40">
        <f>SUM('5 - AG'!C126,'5 - AG'!H126)/SUM('2 - G'!C126,'2 - G'!H126,'2 - G'!M126)</f>
        <v>0.93833131801692871</v>
      </c>
      <c r="AG126" s="40">
        <f>SUM('6 - Agr'!C126,'6 - Agr'!H126)/SUM('2 - G'!C126,'2 - G'!H126,'2 - G'!M126)</f>
        <v>0.94558645707376054</v>
      </c>
      <c r="AH126" s="40">
        <f>SUM('7 - Ins'!C126,'7 - Ins'!H126,'7 - Ins'!M126)/SUM('2 - G'!C126,'2 - G'!H126,'2 - G'!M126)</f>
        <v>0.94921402660217657</v>
      </c>
      <c r="AI126" s="40">
        <f>SUM('8 - Edu'!C126,'8 - Edu'!H126)/SUM('2 - G'!C126,'2 - G'!H126,'2 - G'!M126)</f>
        <v>0.95525997581620314</v>
      </c>
      <c r="AJ126" s="40">
        <f>SUM('9 - Lab'!C126,'9 - Lab'!H126)/SUM('2 - G'!C126,'2 - G'!H126,'2 - G'!M126)</f>
        <v>0.94558645707376054</v>
      </c>
      <c r="AL126" s="34">
        <f t="shared" si="25"/>
        <v>0.9885057471264368</v>
      </c>
      <c r="AM126" s="40">
        <f>SUM('4 - SoS'!D126,'4 - SoS'!I126,'4 - SoS'!N126)/SUM('2 - G'!D126,'2 - G'!I126,'2 - G'!N126)</f>
        <v>0.98275862068965514</v>
      </c>
      <c r="AN126" s="40">
        <f>SUM('5 - AG'!D126,'5 - AG'!I126)/SUM('2 - G'!D126,'2 - G'!I126,'2 - G'!N126)</f>
        <v>0.98275862068965514</v>
      </c>
      <c r="AO126" s="40">
        <f>SUM('6 - Agr'!D126,'6 - Agr'!I126)/SUM('2 - G'!D126,'2 - G'!I126,'2 - G'!N126)</f>
        <v>0.9885057471264368</v>
      </c>
      <c r="AP126" s="40">
        <f>SUM('7 - Ins'!D126,'7 - Ins'!I126,'7 - Ins'!N126)/SUM('2 - G'!D126,'2 - G'!I126,'2 - G'!N126)</f>
        <v>0.9885057471264368</v>
      </c>
      <c r="AQ126" s="40">
        <f>SUM('8 - Edu'!D126,'8 - Edu'!I126)/SUM('2 - G'!D126,'2 - G'!I126,'2 - G'!N126)</f>
        <v>0.9885057471264368</v>
      </c>
      <c r="AR126" s="40">
        <f>SUM('9 - Lab'!D126,'9 - Lab'!I126)/SUM('2 - G'!D126,'2 - G'!I126,'2 - G'!N126)</f>
        <v>0.9885057471264368</v>
      </c>
      <c r="AT126" s="34">
        <f t="shared" si="17"/>
        <v>0.94377652050919381</v>
      </c>
      <c r="AU126" s="40">
        <f>SUM('4 - SoS'!E126,'4 - SoS'!J126,'4 - SoS'!O126)/SUM('2 - G'!E126,'2 - G'!J126,'2 - G'!O126)</f>
        <v>0.97842998585572838</v>
      </c>
      <c r="AV126" s="40">
        <f>SUM('5 - AG'!E126,'5 - AG'!J126)/SUM('2 - G'!E126,'2 - G'!J126,'2 - G'!O126)</f>
        <v>0.97312588401697309</v>
      </c>
      <c r="AW126" s="40">
        <f>SUM('6 - Agr'!E126,'6 - Agr'!J126)/SUM('2 - G'!E126,'2 - G'!J126,'2 - G'!O126)</f>
        <v>0.97560113154172556</v>
      </c>
      <c r="AX126" s="40">
        <f>SUM('7 - Ins'!E126,'7 - Ins'!J126,'7 - Ins'!O126)/SUM('2 - G'!E126,'2 - G'!J126,'2 - G'!O126)</f>
        <v>0.97736916548797736</v>
      </c>
      <c r="AY126" s="40">
        <f>SUM('8 - Edu'!E126,'8 - Edu'!J126)/SUM('2 - G'!E126,'2 - G'!J126,'2 - G'!O126)</f>
        <v>0.9794908062234795</v>
      </c>
      <c r="AZ126" s="40">
        <f>SUM('9 - Lab'!E126,'9 - Lab'!J126)/SUM('2 - G'!E126,'2 - G'!J126,'2 - G'!O126)</f>
        <v>0.97630834512022635</v>
      </c>
      <c r="BB126" s="40">
        <f t="shared" si="26"/>
        <v>0.12767624020887727</v>
      </c>
      <c r="BC126" s="40">
        <f>G126/'2 - G'!G126</f>
        <v>0.93887383318277629</v>
      </c>
      <c r="BD126" s="40">
        <f>L126/'2 - G'!L126</f>
        <v>0.95705521472392641</v>
      </c>
      <c r="BF126" s="30">
        <f t="shared" si="18"/>
        <v>0.2553763440860215</v>
      </c>
      <c r="BG126" s="30">
        <f t="shared" si="19"/>
        <v>0.26162790697674421</v>
      </c>
      <c r="BH126" s="30">
        <f t="shared" si="20"/>
        <v>8.6923941551142747E-2</v>
      </c>
      <c r="BI126" s="30">
        <f t="shared" si="21"/>
        <v>1</v>
      </c>
      <c r="BJ126" s="30">
        <f t="shared" si="22"/>
        <v>0.13050752928053541</v>
      </c>
      <c r="BL126" s="31">
        <f>SUM('2 - G'!C126,'2 - G'!E126,'2 - G'!H126,'2 - G'!J126,'2 - G'!M126,'2 - G'!O126)</f>
        <v>3655</v>
      </c>
      <c r="BM126" s="41">
        <f t="shared" si="23"/>
        <v>0.9885057471264368</v>
      </c>
      <c r="BN126" s="42">
        <f t="shared" si="27"/>
        <v>3612.9885057471265</v>
      </c>
      <c r="BO126" s="42">
        <f t="shared" si="28"/>
        <v>199.98850574712651</v>
      </c>
      <c r="BQ126" s="40">
        <v>0.12873754152823921</v>
      </c>
      <c r="BR126" s="40">
        <f>SUM(C126,E126,F126,H126,J126,K126)/SUM('2 - G'!C126,'2 - G'!E126,'2 - G'!F126,'2 - G'!H126,'2 - G'!J126,'2 - G'!K126,'2 - G'!M126,'2 - G'!P125)</f>
        <v>0.93688254665203075</v>
      </c>
      <c r="BS126" s="40">
        <f>SUM('4 - SoS'!C126,'4 - SoS'!E126,'4 - SoS'!F126,'4 - SoS'!H126,'4 - SoS'!J126,'4 - SoS'!K126,'4 - SoS'!M126,'4 - SoS'!O126,'4 - SoS'!P126)/SUM('2 - G'!C126,'2 - G'!E126,'2 - G'!F126,'2 - G'!H126,'2 - G'!J126,'2 - G'!K126,'2 - G'!M126,'2 - G'!P125)</f>
        <v>0.9763995609220637</v>
      </c>
      <c r="BT126" s="40">
        <f>SUM('5 - AG'!C126,'5 - AG'!E126,'5 - AG'!F126,'5 - AG'!H126,'5 - AG'!J126,'5 - AG'!K126)/SUM('2 - G'!C126,'2 - G'!E126,'2 - G'!F126,'2 - G'!H126,'2 - G'!J126,'2 - G'!K126,'2 - G'!M126,'2 - G'!P125)</f>
        <v>0.96844127332601537</v>
      </c>
    </row>
    <row r="127" spans="1:72" ht="14.55" customHeight="1" x14ac:dyDescent="0.3">
      <c r="A127" t="s">
        <v>593</v>
      </c>
      <c r="B127" s="21">
        <v>5849</v>
      </c>
      <c r="C127" s="21">
        <v>1073</v>
      </c>
      <c r="D127" s="21">
        <v>67</v>
      </c>
      <c r="E127" s="21">
        <v>731</v>
      </c>
      <c r="F127" s="21">
        <v>3</v>
      </c>
      <c r="G127" s="21">
        <v>1874</v>
      </c>
      <c r="H127" s="21">
        <v>729</v>
      </c>
      <c r="I127" s="21">
        <v>206</v>
      </c>
      <c r="J127" s="21">
        <v>678</v>
      </c>
      <c r="K127" s="21">
        <v>2</v>
      </c>
      <c r="L127" s="21">
        <v>1615</v>
      </c>
      <c r="M127" s="21">
        <v>3489</v>
      </c>
      <c r="N127" s="21"/>
      <c r="O127" s="24">
        <f>'2 - G'!R127</f>
        <v>3792</v>
      </c>
      <c r="P127" s="30">
        <f>'2 - G'!S127</f>
        <v>0.46835443037974683</v>
      </c>
      <c r="Q127" s="35">
        <f t="shared" si="29"/>
        <v>0.92009493670886078</v>
      </c>
      <c r="R127" s="30">
        <f>'4 - SoS'!R127/'3 - LG'!O127</f>
        <v>0.97389240506329111</v>
      </c>
      <c r="S127" s="30">
        <f>'5 - AG'!M127/'3 - LG'!O127</f>
        <v>0.96703586497890293</v>
      </c>
      <c r="T127" s="30">
        <f>'6 - Agr'!M127/'3 - LG'!O127</f>
        <v>0.96044303797468356</v>
      </c>
      <c r="U127" s="30">
        <f>'7 - Ins'!R127/'3 - LG'!O127</f>
        <v>0.96861814345991559</v>
      </c>
      <c r="V127" s="30">
        <f>'8 - Edu'!M127/'3 - LG'!O127</f>
        <v>0.96466244725738393</v>
      </c>
      <c r="W127" s="30">
        <f>'9 - Lab'!M127/'3 - LG'!O127</f>
        <v>0.96624472573839659</v>
      </c>
      <c r="X127" s="21"/>
      <c r="Y127" s="30">
        <f>(C127+H127)/('2 - G'!C127+'2 - G'!H127+'2 - G'!M127)</f>
        <v>0.90964159515396259</v>
      </c>
      <c r="Z127" s="30">
        <f>(D127+I127)/('2 - G'!D127+'2 - G'!I127+'2 - G'!N127)</f>
        <v>0.99272727272727268</v>
      </c>
      <c r="AA127" s="30">
        <f>(E127+J127)/('2 - G'!E127+'2 - G'!J127+'2 - G'!O127)</f>
        <v>0.92031352057478777</v>
      </c>
      <c r="AB127" s="30">
        <f>(F127+K127)/('2 - G'!F127+'2 - G'!K127+'2 - G'!P127)</f>
        <v>1</v>
      </c>
      <c r="AD127" s="34">
        <f t="shared" si="24"/>
        <v>0.90964159515396259</v>
      </c>
      <c r="AE127" s="40">
        <f>SUM('4 - SoS'!C127,'4 - SoS'!H127,'4 - SoS'!M127)/SUM('2 - G'!C127,'2 - G'!H127,'2 - G'!M127)</f>
        <v>0.96870267541645638</v>
      </c>
      <c r="AF127" s="40">
        <f>SUM('5 - AG'!C127,'5 - AG'!H127)/SUM('2 - G'!C127,'2 - G'!H127,'2 - G'!M127)</f>
        <v>0.9636547198384654</v>
      </c>
      <c r="AG127" s="40">
        <f>SUM('6 - Agr'!C127,'6 - Agr'!H127)/SUM('2 - G'!C127,'2 - G'!H127,'2 - G'!M127)</f>
        <v>0.95608278647147904</v>
      </c>
      <c r="AH127" s="40">
        <f>SUM('7 - Ins'!C127,'7 - Ins'!H127,'7 - Ins'!M127)/SUM('2 - G'!C127,'2 - G'!H127,'2 - G'!M127)</f>
        <v>0.96516910651186272</v>
      </c>
      <c r="AI127" s="40">
        <f>SUM('8 - Edu'!C127,'8 - Edu'!H127)/SUM('2 - G'!C127,'2 - G'!H127,'2 - G'!M127)</f>
        <v>0.95557799091368001</v>
      </c>
      <c r="AJ127" s="40">
        <f>SUM('9 - Lab'!C127,'9 - Lab'!H127)/SUM('2 - G'!C127,'2 - G'!H127,'2 - G'!M127)</f>
        <v>0.96314992428066637</v>
      </c>
      <c r="AL127" s="34">
        <f t="shared" si="25"/>
        <v>0.99272727272727268</v>
      </c>
      <c r="AM127" s="40">
        <f>SUM('4 - SoS'!D127,'4 - SoS'!I127,'4 - SoS'!N127)/SUM('2 - G'!D127,'2 - G'!I127,'2 - G'!N127)</f>
        <v>0.99272727272727268</v>
      </c>
      <c r="AN127" s="40">
        <f>SUM('5 - AG'!D127,'5 - AG'!I127)/SUM('2 - G'!D127,'2 - G'!I127,'2 - G'!N127)</f>
        <v>0.99272727272727268</v>
      </c>
      <c r="AO127" s="40">
        <f>SUM('6 - Agr'!D127,'6 - Agr'!I127)/SUM('2 - G'!D127,'2 - G'!I127,'2 - G'!N127)</f>
        <v>0.98545454545454547</v>
      </c>
      <c r="AP127" s="40">
        <f>SUM('7 - Ins'!D127,'7 - Ins'!I127,'7 - Ins'!N127)/SUM('2 - G'!D127,'2 - G'!I127,'2 - G'!N127)</f>
        <v>0.98909090909090913</v>
      </c>
      <c r="AQ127" s="40">
        <f>SUM('8 - Edu'!D127,'8 - Edu'!I127)/SUM('2 - G'!D127,'2 - G'!I127,'2 - G'!N127)</f>
        <v>0.97454545454545449</v>
      </c>
      <c r="AR127" s="40">
        <f>SUM('9 - Lab'!D127,'9 - Lab'!I127)/SUM('2 - G'!D127,'2 - G'!I127,'2 - G'!N127)</f>
        <v>0.97090909090909094</v>
      </c>
      <c r="AT127" s="34">
        <f t="shared" si="17"/>
        <v>0.92031352057478777</v>
      </c>
      <c r="AU127" s="40">
        <f>SUM('4 - SoS'!E127,'4 - SoS'!J127,'4 - SoS'!O127)/SUM('2 - G'!E127,'2 - G'!J127,'2 - G'!O127)</f>
        <v>0.97713912475506204</v>
      </c>
      <c r="AV127" s="40">
        <f>SUM('5 - AG'!E127,'5 - AG'!J127)/SUM('2 - G'!E127,'2 - G'!J127,'2 - G'!O127)</f>
        <v>0.96668843892880474</v>
      </c>
      <c r="AW127" s="40">
        <f>SUM('6 - Agr'!E127,'6 - Agr'!J127)/SUM('2 - G'!E127,'2 - G'!J127,'2 - G'!O127)</f>
        <v>0.96146309601567603</v>
      </c>
      <c r="AX127" s="40">
        <f>SUM('7 - Ins'!E127,'7 - Ins'!J127,'7 - Ins'!O127)/SUM('2 - G'!E127,'2 - G'!J127,'2 - G'!O127)</f>
        <v>0.96930111038536904</v>
      </c>
      <c r="AY127" s="40">
        <f>SUM('8 - Edu'!E127,'8 - Edu'!J127)/SUM('2 - G'!E127,'2 - G'!J127,'2 - G'!O127)</f>
        <v>0.97452645329849774</v>
      </c>
      <c r="AZ127" s="40">
        <f>SUM('9 - Lab'!E127,'9 - Lab'!J127)/SUM('2 - G'!E127,'2 - G'!J127,'2 - G'!O127)</f>
        <v>0.96930111038536904</v>
      </c>
      <c r="BB127" s="40">
        <f t="shared" si="26"/>
        <v>0.46835443037974683</v>
      </c>
      <c r="BC127" s="40">
        <f>G127/'2 - G'!G127</f>
        <v>0.93746873436718359</v>
      </c>
      <c r="BD127" s="40">
        <f>L127/'2 - G'!L127</f>
        <v>0.90934684684684686</v>
      </c>
      <c r="BF127" s="30">
        <f t="shared" si="18"/>
        <v>0.40455049944506105</v>
      </c>
      <c r="BG127" s="30">
        <f t="shared" si="19"/>
        <v>0.75457875457875456</v>
      </c>
      <c r="BH127" s="30">
        <f t="shared" si="20"/>
        <v>0.48119233498935415</v>
      </c>
      <c r="BI127" s="30">
        <f t="shared" si="21"/>
        <v>0.4</v>
      </c>
      <c r="BJ127" s="30">
        <f t="shared" si="22"/>
        <v>0.46288334766408712</v>
      </c>
      <c r="BL127" s="31">
        <f>SUM('2 - G'!C127,'2 - G'!E127,'2 - G'!H127,'2 - G'!J127,'2 - G'!M127,'2 - G'!O127)</f>
        <v>3512</v>
      </c>
      <c r="BM127" s="41">
        <f t="shared" si="23"/>
        <v>0.99272727272727268</v>
      </c>
      <c r="BN127" s="42">
        <f t="shared" si="27"/>
        <v>3486.4581818181819</v>
      </c>
      <c r="BO127" s="42">
        <f t="shared" si="28"/>
        <v>275.45818181818186</v>
      </c>
      <c r="BQ127" s="40">
        <v>0.4238070805541303</v>
      </c>
      <c r="BR127" s="40">
        <f>SUM(C127,E127,F127,H127,J127,K127)/SUM('2 - G'!C127,'2 - G'!E127,'2 - G'!F127,'2 - G'!H127,'2 - G'!J127,'2 - G'!K127,'2 - G'!M127,'2 - G'!P126)</f>
        <v>0.9151963574274331</v>
      </c>
      <c r="BS127" s="40">
        <f>SUM('4 - SoS'!C127,'4 - SoS'!E127,'4 - SoS'!F127,'4 - SoS'!H127,'4 - SoS'!J127,'4 - SoS'!K127,'4 - SoS'!M127,'4 - SoS'!O127,'4 - SoS'!P127)/SUM('2 - G'!C127,'2 - G'!E127,'2 - G'!F127,'2 - G'!H127,'2 - G'!J127,'2 - G'!K127,'2 - G'!M127,'2 - G'!P126)</f>
        <v>0.97324985771200911</v>
      </c>
      <c r="BT127" s="40">
        <f>SUM('5 - AG'!C127,'5 - AG'!E127,'5 - AG'!F127,'5 - AG'!H127,'5 - AG'!J127,'5 - AG'!K127)/SUM('2 - G'!C127,'2 - G'!E127,'2 - G'!F127,'2 - G'!H127,'2 - G'!J127,'2 - G'!K127,'2 - G'!M127,'2 - G'!P126)</f>
        <v>0.96585088218554349</v>
      </c>
    </row>
    <row r="128" spans="1:72" ht="14.55" customHeight="1" x14ac:dyDescent="0.3">
      <c r="A128" t="s">
        <v>533</v>
      </c>
      <c r="B128" s="21">
        <v>5748</v>
      </c>
      <c r="C128" s="21">
        <v>1168</v>
      </c>
      <c r="D128" s="21">
        <v>116</v>
      </c>
      <c r="E128" s="21">
        <v>1395</v>
      </c>
      <c r="F128" s="21">
        <v>0</v>
      </c>
      <c r="G128" s="21">
        <v>2679</v>
      </c>
      <c r="H128" s="21">
        <v>421</v>
      </c>
      <c r="I128" s="21">
        <v>231</v>
      </c>
      <c r="J128" s="21">
        <v>456</v>
      </c>
      <c r="K128" s="21">
        <v>2</v>
      </c>
      <c r="L128" s="21">
        <v>1110</v>
      </c>
      <c r="M128" s="21">
        <v>3789</v>
      </c>
      <c r="N128" s="21"/>
      <c r="O128" s="24">
        <f>'2 - G'!R128</f>
        <v>3969</v>
      </c>
      <c r="P128" s="30">
        <f>'2 - G'!S128</f>
        <v>0.29931972789115646</v>
      </c>
      <c r="Q128" s="35">
        <f t="shared" si="29"/>
        <v>0.95464852607709749</v>
      </c>
      <c r="R128" s="30">
        <f>'4 - SoS'!R128/'3 - LG'!O128</f>
        <v>0.98261526832955404</v>
      </c>
      <c r="S128" s="30">
        <f>'5 - AG'!M128/'3 - LG'!O128</f>
        <v>0.97656840513983367</v>
      </c>
      <c r="T128" s="30">
        <f>'6 - Agr'!M128/'3 - LG'!O128</f>
        <v>0.97026958931720841</v>
      </c>
      <c r="U128" s="30">
        <f>'7 - Ins'!R128/'3 - LG'!O128</f>
        <v>0.97682035777273868</v>
      </c>
      <c r="V128" s="30">
        <f>'8 - Edu'!M128/'3 - LG'!O128</f>
        <v>0.97908793146888384</v>
      </c>
      <c r="W128" s="30">
        <f>'9 - Lab'!M128/'3 - LG'!O128</f>
        <v>0.97430083144368862</v>
      </c>
      <c r="X128" s="21"/>
      <c r="Y128" s="30">
        <f>(C128+H128)/('2 - G'!C128+'2 - G'!H128+'2 - G'!M128)</f>
        <v>0.9458333333333333</v>
      </c>
      <c r="Z128" s="30">
        <f>(D128+I128)/('2 - G'!D128+'2 - G'!I128+'2 - G'!N128)</f>
        <v>0.99142857142857144</v>
      </c>
      <c r="AA128" s="30">
        <f>(E128+J128)/('2 - G'!E128+'2 - G'!J128+'2 - G'!O128)</f>
        <v>0.95560144553433146</v>
      </c>
      <c r="AB128" s="30">
        <f>(F128+K128)/('2 - G'!F128+'2 - G'!K128+'2 - G'!P128)</f>
        <v>1</v>
      </c>
      <c r="AD128" s="34">
        <f t="shared" si="24"/>
        <v>0.9458333333333333</v>
      </c>
      <c r="AE128" s="40">
        <f>SUM('4 - SoS'!C128,'4 - SoS'!H128,'4 - SoS'!M128)/SUM('2 - G'!C128,'2 - G'!H128,'2 - G'!M128)</f>
        <v>0.97976190476190472</v>
      </c>
      <c r="AF128" s="40">
        <f>SUM('5 - AG'!C128,'5 - AG'!H128)/SUM('2 - G'!C128,'2 - G'!H128,'2 - G'!M128)</f>
        <v>0.97380952380952379</v>
      </c>
      <c r="AG128" s="40">
        <f>SUM('6 - Agr'!C128,'6 - Agr'!H128)/SUM('2 - G'!C128,'2 - G'!H128,'2 - G'!M128)</f>
        <v>0.96309523809523812</v>
      </c>
      <c r="AH128" s="40">
        <f>SUM('7 - Ins'!C128,'7 - Ins'!H128,'7 - Ins'!M128)/SUM('2 - G'!C128,'2 - G'!H128,'2 - G'!M128)</f>
        <v>0.97083333333333333</v>
      </c>
      <c r="AI128" s="40">
        <f>SUM('8 - Edu'!C128,'8 - Edu'!H128)/SUM('2 - G'!C128,'2 - G'!H128,'2 - G'!M128)</f>
        <v>0.9732142857142857</v>
      </c>
      <c r="AJ128" s="40">
        <f>SUM('9 - Lab'!C128,'9 - Lab'!H128)/SUM('2 - G'!C128,'2 - G'!H128,'2 - G'!M128)</f>
        <v>0.96607142857142858</v>
      </c>
      <c r="AL128" s="34">
        <f t="shared" si="25"/>
        <v>0.99142857142857144</v>
      </c>
      <c r="AM128" s="40">
        <f>SUM('4 - SoS'!D128,'4 - SoS'!I128,'4 - SoS'!N128)/SUM('2 - G'!D128,'2 - G'!I128,'2 - G'!N128)</f>
        <v>0.98857142857142855</v>
      </c>
      <c r="AN128" s="40">
        <f>SUM('5 - AG'!D128,'5 - AG'!I128)/SUM('2 - G'!D128,'2 - G'!I128,'2 - G'!N128)</f>
        <v>0.98285714285714287</v>
      </c>
      <c r="AO128" s="40">
        <f>SUM('6 - Agr'!D128,'6 - Agr'!I128)/SUM('2 - G'!D128,'2 - G'!I128,'2 - G'!N128)</f>
        <v>0.99428571428571433</v>
      </c>
      <c r="AP128" s="40">
        <f>SUM('7 - Ins'!D128,'7 - Ins'!I128,'7 - Ins'!N128)/SUM('2 - G'!D128,'2 - G'!I128,'2 - G'!N128)</f>
        <v>0.99714285714285711</v>
      </c>
      <c r="AQ128" s="40">
        <f>SUM('8 - Edu'!D128,'8 - Edu'!I128)/SUM('2 - G'!D128,'2 - G'!I128,'2 - G'!N128)</f>
        <v>0.99142857142857144</v>
      </c>
      <c r="AR128" s="40">
        <f>SUM('9 - Lab'!D128,'9 - Lab'!I128)/SUM('2 - G'!D128,'2 - G'!I128,'2 - G'!N128)</f>
        <v>0.98571428571428577</v>
      </c>
      <c r="AT128" s="34">
        <f t="shared" si="17"/>
        <v>0.95560144553433146</v>
      </c>
      <c r="AU128" s="40">
        <f>SUM('4 - SoS'!E128,'4 - SoS'!J128,'4 - SoS'!O128)/SUM('2 - G'!E128,'2 - G'!J128,'2 - G'!O128)</f>
        <v>0.98399586990191013</v>
      </c>
      <c r="AV128" s="40">
        <f>SUM('5 - AG'!E128,'5 - AG'!J128)/SUM('2 - G'!E128,'2 - G'!J128,'2 - G'!O128)</f>
        <v>0.97780072276716568</v>
      </c>
      <c r="AW128" s="40">
        <f>SUM('6 - Agr'!E128,'6 - Agr'!J128)/SUM('2 - G'!E128,'2 - G'!J128,'2 - G'!O128)</f>
        <v>0.97212183789364992</v>
      </c>
      <c r="AX128" s="40">
        <f>SUM('7 - Ins'!E128,'7 - Ins'!J128,'7 - Ins'!O128)/SUM('2 - G'!E128,'2 - G'!J128,'2 - G'!O128)</f>
        <v>0.97831698502839437</v>
      </c>
      <c r="AY128" s="40">
        <f>SUM('8 - Edu'!E128,'8 - Edu'!J128)/SUM('2 - G'!E128,'2 - G'!J128,'2 - G'!O128)</f>
        <v>0.98193082085699535</v>
      </c>
      <c r="AZ128" s="40">
        <f>SUM('9 - Lab'!E128,'9 - Lab'!J128)/SUM('2 - G'!E128,'2 - G'!J128,'2 - G'!O128)</f>
        <v>0.97934950955085187</v>
      </c>
      <c r="BB128" s="40">
        <f t="shared" si="26"/>
        <v>0.29931972789115646</v>
      </c>
      <c r="BC128" s="40">
        <f>G128/'2 - G'!G128</f>
        <v>0.97206095791001457</v>
      </c>
      <c r="BD128" s="40">
        <f>L128/'2 - G'!L128</f>
        <v>0.93434343434343436</v>
      </c>
      <c r="BF128" s="30">
        <f t="shared" si="18"/>
        <v>0.26494650723725616</v>
      </c>
      <c r="BG128" s="30">
        <f t="shared" si="19"/>
        <v>0.66570605187319887</v>
      </c>
      <c r="BH128" s="30">
        <f t="shared" si="20"/>
        <v>0.24635332252836303</v>
      </c>
      <c r="BI128" s="30">
        <f t="shared" si="21"/>
        <v>1</v>
      </c>
      <c r="BJ128" s="30">
        <f t="shared" si="22"/>
        <v>0.2929532858273951</v>
      </c>
      <c r="BL128" s="31">
        <f>SUM('2 - G'!C128,'2 - G'!E128,'2 - G'!H128,'2 - G'!J128,'2 - G'!M128,'2 - G'!O128)</f>
        <v>3617</v>
      </c>
      <c r="BM128" s="41">
        <f t="shared" si="23"/>
        <v>0.99142857142857144</v>
      </c>
      <c r="BN128" s="42">
        <f t="shared" si="27"/>
        <v>3585.997142857143</v>
      </c>
      <c r="BO128" s="42">
        <f t="shared" si="28"/>
        <v>145.99714285714299</v>
      </c>
      <c r="BQ128" s="40">
        <v>0.27266411948593261</v>
      </c>
      <c r="BR128" s="40">
        <f>SUM(C128,E128,F128,H128,J128,K128)/SUM('2 - G'!C128,'2 - G'!E128,'2 - G'!F128,'2 - G'!H128,'2 - G'!J128,'2 - G'!K128,'2 - G'!M128,'2 - G'!P127)</f>
        <v>0.95267091060060893</v>
      </c>
      <c r="BS128" s="40">
        <f>SUM('4 - SoS'!C128,'4 - SoS'!E128,'4 - SoS'!F128,'4 - SoS'!H128,'4 - SoS'!J128,'4 - SoS'!K128,'4 - SoS'!M128,'4 - SoS'!O128,'4 - SoS'!P128)/SUM('2 - G'!C128,'2 - G'!E128,'2 - G'!F128,'2 - G'!H128,'2 - G'!J128,'2 - G'!K128,'2 - G'!M128,'2 - G'!P127)</f>
        <v>0.98367008026570713</v>
      </c>
      <c r="BT128" s="40">
        <f>SUM('5 - AG'!C128,'5 - AG'!E128,'5 - AG'!F128,'5 - AG'!H128,'5 - AG'!J128,'5 - AG'!K128)/SUM('2 - G'!C128,'2 - G'!E128,'2 - G'!F128,'2 - G'!H128,'2 - G'!J128,'2 - G'!K128,'2 - G'!M128,'2 - G'!P127)</f>
        <v>0.97758095765291997</v>
      </c>
    </row>
    <row r="129" spans="1:72" ht="14.55" customHeight="1" x14ac:dyDescent="0.3">
      <c r="A129" t="s">
        <v>476</v>
      </c>
      <c r="B129" s="21">
        <v>5669</v>
      </c>
      <c r="C129" s="21">
        <v>725</v>
      </c>
      <c r="D129" s="21">
        <v>63</v>
      </c>
      <c r="E129" s="21">
        <v>1114</v>
      </c>
      <c r="F129" s="21">
        <v>1</v>
      </c>
      <c r="G129" s="21">
        <v>1903</v>
      </c>
      <c r="H129" s="21">
        <v>833</v>
      </c>
      <c r="I129" s="21">
        <v>129</v>
      </c>
      <c r="J129" s="21">
        <v>617</v>
      </c>
      <c r="K129" s="21">
        <v>0</v>
      </c>
      <c r="L129" s="21">
        <v>1579</v>
      </c>
      <c r="M129" s="21">
        <v>3482</v>
      </c>
      <c r="N129" s="21"/>
      <c r="O129" s="24">
        <f>'2 - G'!R129</f>
        <v>3795</v>
      </c>
      <c r="P129" s="30">
        <f>'2 - G'!S129</f>
        <v>0.46956521739130436</v>
      </c>
      <c r="Q129" s="35">
        <f t="shared" si="29"/>
        <v>0.91752305665349143</v>
      </c>
      <c r="R129" s="30">
        <f>'4 - SoS'!R129/'3 - LG'!O129</f>
        <v>0.96653491436100136</v>
      </c>
      <c r="S129" s="30">
        <f>'5 - AG'!M129/'3 - LG'!O129</f>
        <v>0.96495388669301718</v>
      </c>
      <c r="T129" s="30">
        <f>'6 - Agr'!M129/'3 - LG'!O129</f>
        <v>0.95783926218708826</v>
      </c>
      <c r="U129" s="30">
        <f>'7 - Ins'!R129/'3 - LG'!O129</f>
        <v>0.96205533596837944</v>
      </c>
      <c r="V129" s="30">
        <f>'8 - Edu'!M129/'3 - LG'!O129</f>
        <v>0.96100131752305662</v>
      </c>
      <c r="W129" s="30">
        <f>'9 - Lab'!M129/'3 - LG'!O129</f>
        <v>0.95862977602108035</v>
      </c>
      <c r="X129" s="21"/>
      <c r="Y129" s="30">
        <f>(C129+H129)/('2 - G'!C129+'2 - G'!H129+'2 - G'!M129)</f>
        <v>0.91217798594847777</v>
      </c>
      <c r="Z129" s="30">
        <f>(D129+I129)/('2 - G'!D129+'2 - G'!I129+'2 - G'!N129)</f>
        <v>0.97959183673469385</v>
      </c>
      <c r="AA129" s="30">
        <f>(E129+J129)/('2 - G'!E129+'2 - G'!J129+'2 - G'!O129)</f>
        <v>0.91635786130227637</v>
      </c>
      <c r="AB129" s="30">
        <f>(F129+K129)/('2 - G'!F129+'2 - G'!K129+'2 - G'!P129)</f>
        <v>0.5</v>
      </c>
      <c r="AD129" s="34">
        <f t="shared" si="24"/>
        <v>0.91217798594847777</v>
      </c>
      <c r="AE129" s="40">
        <f>SUM('4 - SoS'!C129,'4 - SoS'!H129,'4 - SoS'!M129)/SUM('2 - G'!C129,'2 - G'!H129,'2 - G'!M129)</f>
        <v>0.97131147540983609</v>
      </c>
      <c r="AF129" s="40">
        <f>SUM('5 - AG'!C129,'5 - AG'!H129)/SUM('2 - G'!C129,'2 - G'!H129,'2 - G'!M129)</f>
        <v>0.96896955503512883</v>
      </c>
      <c r="AG129" s="40">
        <f>SUM('6 - Agr'!C129,'6 - Agr'!H129)/SUM('2 - G'!C129,'2 - G'!H129,'2 - G'!M129)</f>
        <v>0.95725995316159251</v>
      </c>
      <c r="AH129" s="40">
        <f>SUM('7 - Ins'!C129,'7 - Ins'!H129,'7 - Ins'!M129)/SUM('2 - G'!C129,'2 - G'!H129,'2 - G'!M129)</f>
        <v>0.96194379391100704</v>
      </c>
      <c r="AI129" s="40">
        <f>SUM('8 - Edu'!C129,'8 - Edu'!H129)/SUM('2 - G'!C129,'2 - G'!H129,'2 - G'!M129)</f>
        <v>0.95960187353629978</v>
      </c>
      <c r="AJ129" s="40">
        <f>SUM('9 - Lab'!C129,'9 - Lab'!H129)/SUM('2 - G'!C129,'2 - G'!H129,'2 - G'!M129)</f>
        <v>0.96077283372365341</v>
      </c>
      <c r="AL129" s="34">
        <f t="shared" si="25"/>
        <v>0.97959183673469385</v>
      </c>
      <c r="AM129" s="40">
        <f>SUM('4 - SoS'!D129,'4 - SoS'!I129,'4 - SoS'!N129)/SUM('2 - G'!D129,'2 - G'!I129,'2 - G'!N129)</f>
        <v>0.97448979591836737</v>
      </c>
      <c r="AN129" s="40">
        <f>SUM('5 - AG'!D129,'5 - AG'!I129)/SUM('2 - G'!D129,'2 - G'!I129,'2 - G'!N129)</f>
        <v>0.97448979591836737</v>
      </c>
      <c r="AO129" s="40">
        <f>SUM('6 - Agr'!D129,'6 - Agr'!I129)/SUM('2 - G'!D129,'2 - G'!I129,'2 - G'!N129)</f>
        <v>0.97959183673469385</v>
      </c>
      <c r="AP129" s="40">
        <f>SUM('7 - Ins'!D129,'7 - Ins'!I129,'7 - Ins'!N129)/SUM('2 - G'!D129,'2 - G'!I129,'2 - G'!N129)</f>
        <v>0.96938775510204078</v>
      </c>
      <c r="AQ129" s="40">
        <f>SUM('8 - Edu'!D129,'8 - Edu'!I129)/SUM('2 - G'!D129,'2 - G'!I129,'2 - G'!N129)</f>
        <v>0.9642857142857143</v>
      </c>
      <c r="AR129" s="40">
        <f>SUM('9 - Lab'!D129,'9 - Lab'!I129)/SUM('2 - G'!D129,'2 - G'!I129,'2 - G'!N129)</f>
        <v>0.96938775510204078</v>
      </c>
      <c r="AT129" s="34">
        <f t="shared" si="17"/>
        <v>0.91635786130227637</v>
      </c>
      <c r="AU129" s="40">
        <f>SUM('4 - SoS'!E129,'4 - SoS'!J129,'4 - SoS'!O129)/SUM('2 - G'!E129,'2 - G'!J129,'2 - G'!O129)</f>
        <v>0.96188459502382218</v>
      </c>
      <c r="AV129" s="40">
        <f>SUM('5 - AG'!E129,'5 - AG'!J129)/SUM('2 - G'!E129,'2 - G'!J129,'2 - G'!O129)</f>
        <v>0.96082583377448383</v>
      </c>
      <c r="AW129" s="40">
        <f>SUM('6 - Agr'!E129,'6 - Agr'!J129)/SUM('2 - G'!E129,'2 - G'!J129,'2 - G'!O129)</f>
        <v>0.95659078877713077</v>
      </c>
      <c r="AX129" s="40">
        <f>SUM('7 - Ins'!E129,'7 - Ins'!J129,'7 - Ins'!O129)/SUM('2 - G'!E129,'2 - G'!J129,'2 - G'!O129)</f>
        <v>0.96188459502382218</v>
      </c>
      <c r="AY129" s="40">
        <f>SUM('8 - Edu'!E129,'8 - Edu'!J129)/SUM('2 - G'!E129,'2 - G'!J129,'2 - G'!O129)</f>
        <v>0.96241397564849129</v>
      </c>
      <c r="AZ129" s="40">
        <f>SUM('9 - Lab'!E129,'9 - Lab'!J129)/SUM('2 - G'!E129,'2 - G'!J129,'2 - G'!O129)</f>
        <v>0.95606140815246166</v>
      </c>
      <c r="BB129" s="40">
        <f t="shared" si="26"/>
        <v>0.46956521739130436</v>
      </c>
      <c r="BC129" s="40">
        <f>G129/'2 - G'!G129</f>
        <v>0.95102448775612192</v>
      </c>
      <c r="BD129" s="40">
        <f>L129/'2 - G'!L129</f>
        <v>0.88608305274971944</v>
      </c>
      <c r="BF129" s="30">
        <f t="shared" si="18"/>
        <v>0.53465982028241332</v>
      </c>
      <c r="BG129" s="30">
        <f t="shared" si="19"/>
        <v>0.671875</v>
      </c>
      <c r="BH129" s="30">
        <f t="shared" si="20"/>
        <v>0.35644136337377241</v>
      </c>
      <c r="BI129" s="30">
        <f t="shared" si="21"/>
        <v>0</v>
      </c>
      <c r="BJ129" s="30">
        <f t="shared" si="22"/>
        <v>0.45347501435956344</v>
      </c>
      <c r="BL129" s="31">
        <f>SUM('2 - G'!C129,'2 - G'!E129,'2 - G'!H129,'2 - G'!J129,'2 - G'!M129,'2 - G'!O129)</f>
        <v>3597</v>
      </c>
      <c r="BM129" s="41">
        <f t="shared" si="23"/>
        <v>0.97959183673469385</v>
      </c>
      <c r="BN129" s="42">
        <f t="shared" si="27"/>
        <v>3523.591836734694</v>
      </c>
      <c r="BO129" s="42">
        <f t="shared" si="28"/>
        <v>234.59183673469397</v>
      </c>
      <c r="BQ129" s="40">
        <v>0.47566137566137567</v>
      </c>
      <c r="BR129" s="40">
        <f>SUM(C129,E129,F129,H129,J129,K129)/SUM('2 - G'!C129,'2 - G'!E129,'2 - G'!F129,'2 - G'!H129,'2 - G'!J129,'2 - G'!K129,'2 - G'!M129,'2 - G'!P128)</f>
        <v>0.91541457985531438</v>
      </c>
      <c r="BS129" s="40">
        <f>SUM('4 - SoS'!C129,'4 - SoS'!E129,'4 - SoS'!F129,'4 - SoS'!H129,'4 - SoS'!J129,'4 - SoS'!K129,'4 - SoS'!M129,'4 - SoS'!O129,'4 - SoS'!P129)/SUM('2 - G'!C129,'2 - G'!E129,'2 - G'!F129,'2 - G'!H129,'2 - G'!J129,'2 - G'!K129,'2 - G'!M129,'2 - G'!P128)</f>
        <v>0.96744574290484142</v>
      </c>
      <c r="BT129" s="40">
        <f>SUM('5 - AG'!C129,'5 - AG'!E129,'5 - AG'!F129,'5 - AG'!H129,'5 - AG'!J129,'5 - AG'!K129)/SUM('2 - G'!C129,'2 - G'!E129,'2 - G'!F129,'2 - G'!H129,'2 - G'!J129,'2 - G'!K129,'2 - G'!M129,'2 - G'!P128)</f>
        <v>0.96577629382303842</v>
      </c>
    </row>
    <row r="130" spans="1:72" ht="14.55" customHeight="1" x14ac:dyDescent="0.3">
      <c r="A130" t="s">
        <v>507</v>
      </c>
      <c r="B130" s="21">
        <v>5601</v>
      </c>
      <c r="C130" s="21">
        <v>352</v>
      </c>
      <c r="D130" s="21">
        <v>48</v>
      </c>
      <c r="E130" s="21">
        <v>427</v>
      </c>
      <c r="F130" s="21">
        <v>1</v>
      </c>
      <c r="G130" s="21">
        <v>828</v>
      </c>
      <c r="H130" s="21">
        <v>1006</v>
      </c>
      <c r="I130" s="21">
        <v>426</v>
      </c>
      <c r="J130" s="21">
        <v>969</v>
      </c>
      <c r="K130" s="21">
        <v>7</v>
      </c>
      <c r="L130" s="21">
        <v>2408</v>
      </c>
      <c r="M130" s="21">
        <v>3236</v>
      </c>
      <c r="N130" s="21"/>
      <c r="O130" s="24">
        <f>'2 - G'!R130</f>
        <v>3548</v>
      </c>
      <c r="P130" s="30">
        <f>'2 - G'!S130</f>
        <v>0.75140924464487036</v>
      </c>
      <c r="Q130" s="35">
        <f t="shared" si="29"/>
        <v>0.91206313416009022</v>
      </c>
      <c r="R130" s="30">
        <f>'4 - SoS'!R130/'3 - LG'!O130</f>
        <v>0.97322435174746336</v>
      </c>
      <c r="S130" s="30">
        <f>'5 - AG'!M130/'3 - LG'!O130</f>
        <v>0.95490417136414885</v>
      </c>
      <c r="T130" s="30">
        <f>'6 - Agr'!M130/'3 - LG'!O130</f>
        <v>0.94842164599774526</v>
      </c>
      <c r="U130" s="30">
        <f>'7 - Ins'!R130/'3 - LG'!O130</f>
        <v>0.95603156708004511</v>
      </c>
      <c r="V130" s="30">
        <f>'8 - Edu'!M130/'3 - LG'!O130</f>
        <v>0.95659526493799318</v>
      </c>
      <c r="W130" s="30">
        <f>'9 - Lab'!M130/'3 - LG'!O130</f>
        <v>0.95152198421645995</v>
      </c>
      <c r="X130" s="21"/>
      <c r="Y130" s="30">
        <f>(C130+H130)/('2 - G'!C130+'2 - G'!H130+'2 - G'!M130)</f>
        <v>0.8945981554677207</v>
      </c>
      <c r="Z130" s="30">
        <f>(D130+I130)/('2 - G'!D130+'2 - G'!I130+'2 - G'!N130)</f>
        <v>0.96734693877551026</v>
      </c>
      <c r="AA130" s="30">
        <f>(E130+J130)/('2 - G'!E130+'2 - G'!J130+'2 - G'!O130)</f>
        <v>0.91182233834095361</v>
      </c>
      <c r="AB130" s="30">
        <f>(F130+K130)/('2 - G'!F130+'2 - G'!K130+'2 - G'!P130)</f>
        <v>0.88888888888888884</v>
      </c>
      <c r="AD130" s="34">
        <f t="shared" si="24"/>
        <v>0.8945981554677207</v>
      </c>
      <c r="AE130" s="40">
        <f>SUM('4 - SoS'!C130,'4 - SoS'!H130,'4 - SoS'!M130)/SUM('2 - G'!C130,'2 - G'!H130,'2 - G'!M130)</f>
        <v>0.97101449275362317</v>
      </c>
      <c r="AF130" s="40">
        <f>SUM('5 - AG'!C130,'5 - AG'!H130)/SUM('2 - G'!C130,'2 - G'!H130,'2 - G'!M130)</f>
        <v>0.94927536231884058</v>
      </c>
      <c r="AG130" s="40">
        <f>SUM('6 - Agr'!C130,'6 - Agr'!H130)/SUM('2 - G'!C130,'2 - G'!H130,'2 - G'!M130)</f>
        <v>0.94202898550724634</v>
      </c>
      <c r="AH130" s="40">
        <f>SUM('7 - Ins'!C130,'7 - Ins'!H130,'7 - Ins'!M130)/SUM('2 - G'!C130,'2 - G'!H130,'2 - G'!M130)</f>
        <v>0.94927536231884058</v>
      </c>
      <c r="AI130" s="40">
        <f>SUM('8 - Edu'!C130,'8 - Edu'!H130)/SUM('2 - G'!C130,'2 - G'!H130,'2 - G'!M130)</f>
        <v>0.94729907773386035</v>
      </c>
      <c r="AJ130" s="40">
        <f>SUM('9 - Lab'!C130,'9 - Lab'!H130)/SUM('2 - G'!C130,'2 - G'!H130,'2 - G'!M130)</f>
        <v>0.94202898550724634</v>
      </c>
      <c r="AL130" s="34">
        <f t="shared" si="25"/>
        <v>0.96734693877551026</v>
      </c>
      <c r="AM130" s="40">
        <f>SUM('4 - SoS'!D130,'4 - SoS'!I130,'4 - SoS'!N130)/SUM('2 - G'!D130,'2 - G'!I130,'2 - G'!N130)</f>
        <v>0.97346938775510206</v>
      </c>
      <c r="AN130" s="40">
        <f>SUM('5 - AG'!D130,'5 - AG'!I130)/SUM('2 - G'!D130,'2 - G'!I130,'2 - G'!N130)</f>
        <v>0.95918367346938771</v>
      </c>
      <c r="AO130" s="40">
        <f>SUM('6 - Agr'!D130,'6 - Agr'!I130)/SUM('2 - G'!D130,'2 - G'!I130,'2 - G'!N130)</f>
        <v>0.97142857142857142</v>
      </c>
      <c r="AP130" s="40">
        <f>SUM('7 - Ins'!D130,'7 - Ins'!I130,'7 - Ins'!N130)/SUM('2 - G'!D130,'2 - G'!I130,'2 - G'!N130)</f>
        <v>0.97346938775510206</v>
      </c>
      <c r="AQ130" s="40">
        <f>SUM('8 - Edu'!D130,'8 - Edu'!I130)/SUM('2 - G'!D130,'2 - G'!I130,'2 - G'!N130)</f>
        <v>0.96734693877551026</v>
      </c>
      <c r="AR130" s="40">
        <f>SUM('9 - Lab'!D130,'9 - Lab'!I130)/SUM('2 - G'!D130,'2 - G'!I130,'2 - G'!N130)</f>
        <v>0.96530612244897962</v>
      </c>
      <c r="AT130" s="34">
        <f t="shared" si="17"/>
        <v>0.91182233834095361</v>
      </c>
      <c r="AU130" s="40">
        <f>SUM('4 - SoS'!E130,'4 - SoS'!J130,'4 - SoS'!O130)/SUM('2 - G'!E130,'2 - G'!J130,'2 - G'!O130)</f>
        <v>0.97583278902677983</v>
      </c>
      <c r="AV130" s="40">
        <f>SUM('5 - AG'!E130,'5 - AG'!J130)/SUM('2 - G'!E130,'2 - G'!J130,'2 - G'!O130)</f>
        <v>0.95950359242325278</v>
      </c>
      <c r="AW130" s="40">
        <f>SUM('6 - Agr'!E130,'6 - Agr'!J130)/SUM('2 - G'!E130,'2 - G'!J130,'2 - G'!O130)</f>
        <v>0.94839973873285432</v>
      </c>
      <c r="AX130" s="40">
        <f>SUM('7 - Ins'!E130,'7 - Ins'!J130,'7 - Ins'!O130)/SUM('2 - G'!E130,'2 - G'!J130,'2 - G'!O130)</f>
        <v>0.95754408883082953</v>
      </c>
      <c r="AY130" s="40">
        <f>SUM('8 - Edu'!E130,'8 - Edu'!J130)/SUM('2 - G'!E130,'2 - G'!J130,'2 - G'!O130)</f>
        <v>0.96276943174395824</v>
      </c>
      <c r="AZ130" s="40">
        <f>SUM('9 - Lab'!E130,'9 - Lab'!J130)/SUM('2 - G'!E130,'2 - G'!J130,'2 - G'!O130)</f>
        <v>0.95689092096668849</v>
      </c>
      <c r="BB130" s="40">
        <f t="shared" si="26"/>
        <v>0.75140924464487036</v>
      </c>
      <c r="BC130" s="40">
        <f>G130/'2 - G'!G130</f>
        <v>0.94954128440366969</v>
      </c>
      <c r="BD130" s="40">
        <f>L130/'2 - G'!L130</f>
        <v>0.90322580645161288</v>
      </c>
      <c r="BF130" s="30">
        <f t="shared" si="18"/>
        <v>0.7407952871870398</v>
      </c>
      <c r="BG130" s="30">
        <f t="shared" si="19"/>
        <v>0.89873417721518989</v>
      </c>
      <c r="BH130" s="30">
        <f t="shared" si="20"/>
        <v>0.69412607449856734</v>
      </c>
      <c r="BI130" s="30">
        <f t="shared" si="21"/>
        <v>0.875</v>
      </c>
      <c r="BJ130" s="30">
        <f t="shared" si="22"/>
        <v>0.74412855377008658</v>
      </c>
      <c r="BL130" s="31">
        <f>SUM('2 - G'!C130,'2 - G'!E130,'2 - G'!H130,'2 - G'!J130,'2 - G'!M130,'2 - G'!O130)</f>
        <v>3049</v>
      </c>
      <c r="BM130" s="41">
        <f t="shared" si="23"/>
        <v>0.96734693877551026</v>
      </c>
      <c r="BN130" s="42">
        <f t="shared" si="27"/>
        <v>2949.4408163265307</v>
      </c>
      <c r="BO130" s="42">
        <f t="shared" si="28"/>
        <v>195.44081632653069</v>
      </c>
      <c r="BQ130" s="40">
        <v>0.71150062600608122</v>
      </c>
      <c r="BR130" s="40">
        <f>SUM(C130,E130,F130,H130,J130,K130)/SUM('2 - G'!C130,'2 - G'!E130,'2 - G'!F130,'2 - G'!H130,'2 - G'!J130,'2 - G'!K130,'2 - G'!M130,'2 - G'!P129)</f>
        <v>0.90468391745823784</v>
      </c>
      <c r="BS130" s="40">
        <f>SUM('4 - SoS'!C130,'4 - SoS'!E130,'4 - SoS'!F130,'4 - SoS'!H130,'4 - SoS'!J130,'4 - SoS'!K130,'4 - SoS'!M130,'4 - SoS'!O130,'4 - SoS'!P130)/SUM('2 - G'!C130,'2 - G'!E130,'2 - G'!F130,'2 - G'!H130,'2 - G'!J130,'2 - G'!K130,'2 - G'!M130,'2 - G'!P129)</f>
        <v>0.97477890599410411</v>
      </c>
      <c r="BT130" s="40">
        <f>SUM('5 - AG'!C130,'5 - AG'!E130,'5 - AG'!F130,'5 - AG'!H130,'5 - AG'!J130,'5 - AG'!K130)/SUM('2 - G'!C130,'2 - G'!E130,'2 - G'!F130,'2 - G'!H130,'2 - G'!J130,'2 - G'!K130,'2 - G'!M130,'2 - G'!P129)</f>
        <v>0.95578119882083201</v>
      </c>
    </row>
    <row r="131" spans="1:72" ht="14.55" customHeight="1" x14ac:dyDescent="0.3">
      <c r="A131" t="s">
        <v>447</v>
      </c>
      <c r="B131" s="21">
        <v>5572</v>
      </c>
      <c r="C131" s="21">
        <v>656</v>
      </c>
      <c r="D131" s="21">
        <v>57</v>
      </c>
      <c r="E131" s="21">
        <v>1749</v>
      </c>
      <c r="F131" s="21">
        <v>0</v>
      </c>
      <c r="G131" s="21">
        <v>2462</v>
      </c>
      <c r="H131" s="21">
        <v>363</v>
      </c>
      <c r="I131" s="21">
        <v>61</v>
      </c>
      <c r="J131" s="21">
        <v>471</v>
      </c>
      <c r="K131" s="21">
        <v>1</v>
      </c>
      <c r="L131" s="21">
        <v>896</v>
      </c>
      <c r="M131" s="21">
        <v>3358</v>
      </c>
      <c r="N131" s="21"/>
      <c r="O131" s="24">
        <f>'2 - G'!R131</f>
        <v>3539</v>
      </c>
      <c r="P131" s="30">
        <f>'2 - G'!S131</f>
        <v>0.27211076575303761</v>
      </c>
      <c r="Q131" s="35">
        <f t="shared" si="29"/>
        <v>0.94885560892907606</v>
      </c>
      <c r="R131" s="30">
        <f>'4 - SoS'!R131/'3 - LG'!O131</f>
        <v>0.98558914947725351</v>
      </c>
      <c r="S131" s="30">
        <f>'5 - AG'!M131/'3 - LG'!O131</f>
        <v>0.97315625883017798</v>
      </c>
      <c r="T131" s="30">
        <f>'6 - Agr'!M131/'3 - LG'!O131</f>
        <v>0.97287369313365357</v>
      </c>
      <c r="U131" s="30">
        <f>'7 - Ins'!R131/'3 - LG'!O131</f>
        <v>0.97541678440237356</v>
      </c>
      <c r="V131" s="30">
        <f>'8 - Edu'!M131/'3 - LG'!O131</f>
        <v>0.97682961288499581</v>
      </c>
      <c r="W131" s="30">
        <f>'9 - Lab'!M131/'3 - LG'!O131</f>
        <v>0.97513421870584915</v>
      </c>
      <c r="X131" s="21"/>
      <c r="Y131" s="30">
        <f>(C131+H131)/('2 - G'!C131+'2 - G'!H131+'2 - G'!M131)</f>
        <v>0.94090489381348108</v>
      </c>
      <c r="Z131" s="30">
        <f>(D131+I131)/('2 - G'!D131+'2 - G'!I131+'2 - G'!N131)</f>
        <v>0.98333333333333328</v>
      </c>
      <c r="AA131" s="30">
        <f>(E131+J131)/('2 - G'!E131+'2 - G'!J131+'2 - G'!O131)</f>
        <v>0.95074946466809418</v>
      </c>
      <c r="AB131" s="30">
        <f>(F131+K131)/('2 - G'!F131+'2 - G'!K131+'2 - G'!P131)</f>
        <v>1</v>
      </c>
      <c r="AD131" s="34">
        <f t="shared" si="24"/>
        <v>0.94090489381348108</v>
      </c>
      <c r="AE131" s="40">
        <f>SUM('4 - SoS'!C131,'4 - SoS'!H131,'4 - SoS'!M131)/SUM('2 - G'!C131,'2 - G'!H131,'2 - G'!M131)</f>
        <v>0.9889196675900277</v>
      </c>
      <c r="AF131" s="40">
        <f>SUM('5 - AG'!C131,'5 - AG'!H131)/SUM('2 - G'!C131,'2 - G'!H131,'2 - G'!M131)</f>
        <v>0.96952908587257614</v>
      </c>
      <c r="AG131" s="40">
        <f>SUM('6 - Agr'!C131,'6 - Agr'!H131)/SUM('2 - G'!C131,'2 - G'!H131,'2 - G'!M131)</f>
        <v>0.97322253000923364</v>
      </c>
      <c r="AH131" s="40">
        <f>SUM('7 - Ins'!C131,'7 - Ins'!H131,'7 - Ins'!M131)/SUM('2 - G'!C131,'2 - G'!H131,'2 - G'!M131)</f>
        <v>0.96860572483841179</v>
      </c>
      <c r="AI131" s="40">
        <f>SUM('8 - Edu'!C131,'8 - Edu'!H131)/SUM('2 - G'!C131,'2 - G'!H131,'2 - G'!M131)</f>
        <v>0.97783933518005539</v>
      </c>
      <c r="AJ131" s="40">
        <f>SUM('9 - Lab'!C131,'9 - Lab'!H131)/SUM('2 - G'!C131,'2 - G'!H131,'2 - G'!M131)</f>
        <v>0.97045244690674048</v>
      </c>
      <c r="AL131" s="34">
        <f t="shared" si="25"/>
        <v>0.98333333333333328</v>
      </c>
      <c r="AM131" s="40">
        <f>SUM('4 - SoS'!D131,'4 - SoS'!I131,'4 - SoS'!N131)/SUM('2 - G'!D131,'2 - G'!I131,'2 - G'!N131)</f>
        <v>0.9916666666666667</v>
      </c>
      <c r="AN131" s="40">
        <f>SUM('5 - AG'!D131,'5 - AG'!I131)/SUM('2 - G'!D131,'2 - G'!I131,'2 - G'!N131)</f>
        <v>0.97499999999999998</v>
      </c>
      <c r="AO131" s="40">
        <f>SUM('6 - Agr'!D131,'6 - Agr'!I131)/SUM('2 - G'!D131,'2 - G'!I131,'2 - G'!N131)</f>
        <v>0.97499999999999998</v>
      </c>
      <c r="AP131" s="40">
        <f>SUM('7 - Ins'!D131,'7 - Ins'!I131,'7 - Ins'!N131)/SUM('2 - G'!D131,'2 - G'!I131,'2 - G'!N131)</f>
        <v>0.96666666666666667</v>
      </c>
      <c r="AQ131" s="40">
        <f>SUM('8 - Edu'!D131,'8 - Edu'!I131)/SUM('2 - G'!D131,'2 - G'!I131,'2 - G'!N131)</f>
        <v>0.98333333333333328</v>
      </c>
      <c r="AR131" s="40">
        <f>SUM('9 - Lab'!D131,'9 - Lab'!I131)/SUM('2 - G'!D131,'2 - G'!I131,'2 - G'!N131)</f>
        <v>0.96666666666666667</v>
      </c>
      <c r="AT131" s="34">
        <f t="shared" si="17"/>
        <v>0.95074946466809418</v>
      </c>
      <c r="AU131" s="40">
        <f>SUM('4 - SoS'!E131,'4 - SoS'!J131,'4 - SoS'!O131)/SUM('2 - G'!E131,'2 - G'!J131,'2 - G'!O131)</f>
        <v>0.98372591006423982</v>
      </c>
      <c r="AV131" s="40">
        <f>SUM('5 - AG'!E131,'5 - AG'!J131)/SUM('2 - G'!E131,'2 - G'!J131,'2 - G'!O131)</f>
        <v>0.97473233404710924</v>
      </c>
      <c r="AW131" s="40">
        <f>SUM('6 - Agr'!E131,'6 - Agr'!J131)/SUM('2 - G'!E131,'2 - G'!J131,'2 - G'!O131)</f>
        <v>0.97259100642398288</v>
      </c>
      <c r="AX131" s="40">
        <f>SUM('7 - Ins'!E131,'7 - Ins'!J131,'7 - Ins'!O131)/SUM('2 - G'!E131,'2 - G'!J131,'2 - G'!O131)</f>
        <v>0.97901498929336184</v>
      </c>
      <c r="AY131" s="40">
        <f>SUM('8 - Edu'!E131,'8 - Edu'!J131)/SUM('2 - G'!E131,'2 - G'!J131,'2 - G'!O131)</f>
        <v>0.97601713062098505</v>
      </c>
      <c r="AZ131" s="40">
        <f>SUM('9 - Lab'!E131,'9 - Lab'!J131)/SUM('2 - G'!E131,'2 - G'!J131,'2 - G'!O131)</f>
        <v>0.97773019271948614</v>
      </c>
      <c r="BB131" s="40">
        <f t="shared" si="26"/>
        <v>0.27211076575303761</v>
      </c>
      <c r="BC131" s="40">
        <f>G131/'2 - G'!G131</f>
        <v>0.96171874999999996</v>
      </c>
      <c r="BD131" s="40">
        <f>L131/'2 - G'!L131</f>
        <v>0.93042575285565943</v>
      </c>
      <c r="BF131" s="30">
        <f t="shared" si="18"/>
        <v>0.35623159960745832</v>
      </c>
      <c r="BG131" s="30">
        <f t="shared" si="19"/>
        <v>0.51694915254237284</v>
      </c>
      <c r="BH131" s="30">
        <f t="shared" si="20"/>
        <v>0.21216216216216216</v>
      </c>
      <c r="BI131" s="30">
        <f t="shared" si="21"/>
        <v>1</v>
      </c>
      <c r="BJ131" s="30">
        <f t="shared" si="22"/>
        <v>0.2668254913639071</v>
      </c>
      <c r="BL131" s="31">
        <f>SUM('2 - G'!C131,'2 - G'!E131,'2 - G'!H131,'2 - G'!J131,'2 - G'!M131,'2 - G'!O131)</f>
        <v>3418</v>
      </c>
      <c r="BM131" s="41">
        <f t="shared" si="23"/>
        <v>0.98333333333333328</v>
      </c>
      <c r="BN131" s="42">
        <f t="shared" si="27"/>
        <v>3361.0333333333333</v>
      </c>
      <c r="BO131" s="42">
        <f t="shared" si="28"/>
        <v>122.0333333333333</v>
      </c>
      <c r="BQ131" s="40">
        <v>0.20495778695886474</v>
      </c>
      <c r="BR131" s="40">
        <f>SUM(C131,E131,F131,H131,J131,K131)/SUM('2 - G'!C131,'2 - G'!E131,'2 - G'!F131,'2 - G'!H131,'2 - G'!J131,'2 - G'!K131,'2 - G'!M131,'2 - G'!P130)</f>
        <v>0.94931145619689428</v>
      </c>
      <c r="BS131" s="40">
        <f>SUM('4 - SoS'!C131,'4 - SoS'!E131,'4 - SoS'!F131,'4 - SoS'!H131,'4 - SoS'!J131,'4 - SoS'!K131,'4 - SoS'!M131,'4 - SoS'!O131,'4 - SoS'!P131)/SUM('2 - G'!C131,'2 - G'!E131,'2 - G'!F131,'2 - G'!H131,'2 - G'!J131,'2 - G'!K131,'2 - G'!M131,'2 - G'!P130)</f>
        <v>0.98710811602695581</v>
      </c>
      <c r="BT131" s="40">
        <f>SUM('5 - AG'!C131,'5 - AG'!E131,'5 - AG'!F131,'5 - AG'!H131,'5 - AG'!J131,'5 - AG'!K131)/SUM('2 - G'!C131,'2 - G'!E131,'2 - G'!F131,'2 - G'!H131,'2 - G'!J131,'2 - G'!K131,'2 - G'!M131,'2 - G'!P130)</f>
        <v>0.97480222677995898</v>
      </c>
    </row>
    <row r="132" spans="1:72" ht="14.55" customHeight="1" x14ac:dyDescent="0.3">
      <c r="A132" t="s">
        <v>487</v>
      </c>
      <c r="B132" s="21">
        <v>5569</v>
      </c>
      <c r="C132" s="21">
        <v>640</v>
      </c>
      <c r="D132" s="21">
        <v>117</v>
      </c>
      <c r="E132" s="21">
        <v>1517</v>
      </c>
      <c r="F132" s="21">
        <v>0</v>
      </c>
      <c r="G132" s="21">
        <v>2274</v>
      </c>
      <c r="H132" s="21">
        <v>385</v>
      </c>
      <c r="I132" s="21">
        <v>80</v>
      </c>
      <c r="J132" s="21">
        <v>485</v>
      </c>
      <c r="K132" s="21">
        <v>0</v>
      </c>
      <c r="L132" s="21">
        <v>950</v>
      </c>
      <c r="M132" s="21">
        <v>3224</v>
      </c>
      <c r="N132" s="21"/>
      <c r="O132" s="24">
        <f>'2 - G'!R132</f>
        <v>3447</v>
      </c>
      <c r="P132" s="30">
        <f>'2 - G'!S132</f>
        <v>0.3017116333043226</v>
      </c>
      <c r="Q132" s="35">
        <f t="shared" si="29"/>
        <v>0.93530606324340004</v>
      </c>
      <c r="R132" s="30">
        <f>'4 - SoS'!R132/'3 - LG'!O132</f>
        <v>0.98172323759791125</v>
      </c>
      <c r="S132" s="30">
        <f>'5 - AG'!M132/'3 - LG'!O132</f>
        <v>0.96286626051639101</v>
      </c>
      <c r="T132" s="30">
        <f>'6 - Agr'!M132/'3 - LG'!O132</f>
        <v>0.96025529445894986</v>
      </c>
      <c r="U132" s="30">
        <f>'7 - Ins'!R132/'3 - LG'!O132</f>
        <v>0.96431679721496955</v>
      </c>
      <c r="V132" s="30">
        <f>'8 - Edu'!M132/'3 - LG'!O132</f>
        <v>0.96866840731070492</v>
      </c>
      <c r="W132" s="30">
        <f>'9 - Lab'!M132/'3 - LG'!O132</f>
        <v>0.96576733391354797</v>
      </c>
      <c r="X132" s="21"/>
      <c r="Y132" s="30">
        <f>(C132+H132)/('2 - G'!C132+'2 - G'!H132+'2 - G'!M132)</f>
        <v>0.94383057090239408</v>
      </c>
      <c r="Z132" s="30">
        <f>(D132+I132)/('2 - G'!D132+'2 - G'!I132+'2 - G'!N132)</f>
        <v>0.98994974874371855</v>
      </c>
      <c r="AA132" s="30">
        <f>(E132+J132)/('2 - G'!E132+'2 - G'!J132+'2 - G'!O132)</f>
        <v>0.92599444958371879</v>
      </c>
      <c r="AB132" s="30" t="e">
        <f>(F132+K132)/('2 - G'!F132+'2 - G'!K132+'2 - G'!P132)</f>
        <v>#DIV/0!</v>
      </c>
      <c r="AD132" s="34">
        <f t="shared" si="24"/>
        <v>0.94383057090239408</v>
      </c>
      <c r="AE132" s="40">
        <f>SUM('4 - SoS'!C132,'4 - SoS'!H132,'4 - SoS'!M132)/SUM('2 - G'!C132,'2 - G'!H132,'2 - G'!M132)</f>
        <v>0.97882136279926335</v>
      </c>
      <c r="AF132" s="40">
        <f>SUM('5 - AG'!C132,'5 - AG'!H132)/SUM('2 - G'!C132,'2 - G'!H132,'2 - G'!M132)</f>
        <v>0.96685082872928174</v>
      </c>
      <c r="AG132" s="40">
        <f>SUM('6 - Agr'!C132,'6 - Agr'!H132)/SUM('2 - G'!C132,'2 - G'!H132,'2 - G'!M132)</f>
        <v>0.95948434622467771</v>
      </c>
      <c r="AH132" s="40">
        <f>SUM('7 - Ins'!C132,'7 - Ins'!H132,'7 - Ins'!M132)/SUM('2 - G'!C132,'2 - G'!H132,'2 - G'!M132)</f>
        <v>0.96408839779005528</v>
      </c>
      <c r="AI132" s="40">
        <f>SUM('8 - Edu'!C132,'8 - Edu'!H132)/SUM('2 - G'!C132,'2 - G'!H132,'2 - G'!M132)</f>
        <v>0.96593001841620629</v>
      </c>
      <c r="AJ132" s="40">
        <f>SUM('9 - Lab'!C132,'9 - Lab'!H132)/SUM('2 - G'!C132,'2 - G'!H132,'2 - G'!M132)</f>
        <v>0.96316758747697973</v>
      </c>
      <c r="AL132" s="34">
        <f t="shared" si="25"/>
        <v>0.98994974874371855</v>
      </c>
      <c r="AM132" s="40">
        <f>SUM('4 - SoS'!D132,'4 - SoS'!I132,'4 - SoS'!N132)/SUM('2 - G'!D132,'2 - G'!I132,'2 - G'!N132)</f>
        <v>0.99497487437185927</v>
      </c>
      <c r="AN132" s="40">
        <f>SUM('5 - AG'!D132,'5 - AG'!I132)/SUM('2 - G'!D132,'2 - G'!I132,'2 - G'!N132)</f>
        <v>0.99497487437185927</v>
      </c>
      <c r="AO132" s="40">
        <f>SUM('6 - Agr'!D132,'6 - Agr'!I132)/SUM('2 - G'!D132,'2 - G'!I132,'2 - G'!N132)</f>
        <v>0.97989949748743721</v>
      </c>
      <c r="AP132" s="40">
        <f>SUM('7 - Ins'!D132,'7 - Ins'!I132,'7 - Ins'!N132)/SUM('2 - G'!D132,'2 - G'!I132,'2 - G'!N132)</f>
        <v>0.98994974874371855</v>
      </c>
      <c r="AQ132" s="40">
        <f>SUM('8 - Edu'!D132,'8 - Edu'!I132)/SUM('2 - G'!D132,'2 - G'!I132,'2 - G'!N132)</f>
        <v>0.97487437185929648</v>
      </c>
      <c r="AR132" s="40">
        <f>SUM('9 - Lab'!D132,'9 - Lab'!I132)/SUM('2 - G'!D132,'2 - G'!I132,'2 - G'!N132)</f>
        <v>0.96984924623115576</v>
      </c>
      <c r="AT132" s="34">
        <f t="shared" si="17"/>
        <v>0.92599444958371879</v>
      </c>
      <c r="AU132" s="40">
        <f>SUM('4 - SoS'!E132,'4 - SoS'!J132,'4 - SoS'!O132)/SUM('2 - G'!E132,'2 - G'!J132,'2 - G'!O132)</f>
        <v>0.98196114708603144</v>
      </c>
      <c r="AV132" s="40">
        <f>SUM('5 - AG'!E132,'5 - AG'!J132)/SUM('2 - G'!E132,'2 - G'!J132,'2 - G'!O132)</f>
        <v>0.95790934320074006</v>
      </c>
      <c r="AW132" s="40">
        <f>SUM('6 - Agr'!E132,'6 - Agr'!J132)/SUM('2 - G'!E132,'2 - G'!J132,'2 - G'!O132)</f>
        <v>0.9588344125809436</v>
      </c>
      <c r="AX132" s="40">
        <f>SUM('7 - Ins'!E132,'7 - Ins'!J132,'7 - Ins'!O132)/SUM('2 - G'!E132,'2 - G'!J132,'2 - G'!O132)</f>
        <v>0.96207215541165592</v>
      </c>
      <c r="AY132" s="40">
        <f>SUM('8 - Edu'!E132,'8 - Edu'!J132)/SUM('2 - G'!E132,'2 - G'!J132,'2 - G'!O132)</f>
        <v>0.96947271045328398</v>
      </c>
      <c r="AZ132" s="40">
        <f>SUM('9 - Lab'!E132,'9 - Lab'!J132)/SUM('2 - G'!E132,'2 - G'!J132,'2 - G'!O132)</f>
        <v>0.96669750231267348</v>
      </c>
      <c r="BB132" s="40">
        <f t="shared" si="26"/>
        <v>0.3017116333043226</v>
      </c>
      <c r="BC132" s="40">
        <f>G132/'2 - G'!G132</f>
        <v>0.95066889632107021</v>
      </c>
      <c r="BD132" s="40">
        <f>L132/'2 - G'!L132</f>
        <v>0.91346153846153844</v>
      </c>
      <c r="BF132" s="30">
        <f t="shared" si="18"/>
        <v>0.37560975609756098</v>
      </c>
      <c r="BG132" s="30">
        <f t="shared" si="19"/>
        <v>0.40609137055837563</v>
      </c>
      <c r="BH132" s="30">
        <f t="shared" si="20"/>
        <v>0.24225774225774227</v>
      </c>
      <c r="BI132" s="30" t="e">
        <f t="shared" si="21"/>
        <v>#DIV/0!</v>
      </c>
      <c r="BJ132" s="30">
        <f t="shared" si="22"/>
        <v>0.29466501240694787</v>
      </c>
      <c r="BL132" s="31">
        <f>SUM('2 - G'!C132,'2 - G'!E132,'2 - G'!H132,'2 - G'!J132,'2 - G'!M132,'2 - G'!O132)</f>
        <v>3248</v>
      </c>
      <c r="BM132" s="41">
        <f t="shared" si="23"/>
        <v>0.98994974874371855</v>
      </c>
      <c r="BN132" s="42">
        <f t="shared" si="27"/>
        <v>3215.356783919598</v>
      </c>
      <c r="BO132" s="42">
        <f t="shared" si="28"/>
        <v>188.356783919598</v>
      </c>
      <c r="BQ132" s="40">
        <v>0.26127583108715186</v>
      </c>
      <c r="BR132" s="40">
        <f>SUM(C132,E132,F132,H132,J132,K132)/SUM('2 - G'!C132,'2 - G'!E132,'2 - G'!F132,'2 - G'!H132,'2 - G'!J132,'2 - G'!K132,'2 - G'!M132,'2 - G'!P131)</f>
        <v>0.93425925925925923</v>
      </c>
      <c r="BS132" s="40">
        <f>SUM('4 - SoS'!C132,'4 - SoS'!E132,'4 - SoS'!F132,'4 - SoS'!H132,'4 - SoS'!J132,'4 - SoS'!K132,'4 - SoS'!M132,'4 - SoS'!O132,'4 - SoS'!P132)/SUM('2 - G'!C132,'2 - G'!E132,'2 - G'!F132,'2 - G'!H132,'2 - G'!J132,'2 - G'!K132,'2 - G'!M132,'2 - G'!P131)</f>
        <v>0.98333333333333328</v>
      </c>
      <c r="BT132" s="40">
        <f>SUM('5 - AG'!C132,'5 - AG'!E132,'5 - AG'!F132,'5 - AG'!H132,'5 - AG'!J132,'5 - AG'!K132)/SUM('2 - G'!C132,'2 - G'!E132,'2 - G'!F132,'2 - G'!H132,'2 - G'!J132,'2 - G'!K132,'2 - G'!M132,'2 - G'!P131)</f>
        <v>0.96327160493827158</v>
      </c>
    </row>
    <row r="133" spans="1:72" ht="14.55" customHeight="1" x14ac:dyDescent="0.3">
      <c r="A133" t="s">
        <v>583</v>
      </c>
      <c r="B133" s="21">
        <v>5525</v>
      </c>
      <c r="C133" s="21">
        <v>1000</v>
      </c>
      <c r="D133" s="21">
        <v>117</v>
      </c>
      <c r="E133" s="21">
        <v>1179</v>
      </c>
      <c r="F133" s="21">
        <v>1</v>
      </c>
      <c r="G133" s="21">
        <v>2297</v>
      </c>
      <c r="H133" s="21">
        <v>499</v>
      </c>
      <c r="I133" s="21">
        <v>212</v>
      </c>
      <c r="J133" s="21">
        <v>389</v>
      </c>
      <c r="K133" s="21">
        <v>0</v>
      </c>
      <c r="L133" s="21">
        <v>1100</v>
      </c>
      <c r="M133" s="21">
        <v>3397</v>
      </c>
      <c r="N133" s="21"/>
      <c r="O133" s="24">
        <f>'2 - G'!R133</f>
        <v>3632</v>
      </c>
      <c r="P133" s="30">
        <f>'2 - G'!S133</f>
        <v>0.32791850220264318</v>
      </c>
      <c r="Q133" s="35">
        <f t="shared" ref="Q133:Q163" si="30">M133/O133</f>
        <v>0.93529735682819382</v>
      </c>
      <c r="R133" s="30">
        <f>'4 - SoS'!R133/'3 - LG'!O133</f>
        <v>0.97274229074889873</v>
      </c>
      <c r="S133" s="30">
        <f>'5 - AG'!M133/'3 - LG'!O133</f>
        <v>0.96117841409691629</v>
      </c>
      <c r="T133" s="30">
        <f>'6 - Agr'!M133/'3 - LG'!O133</f>
        <v>0.96117841409691629</v>
      </c>
      <c r="U133" s="30">
        <f>'7 - Ins'!R133/'3 - LG'!O133</f>
        <v>0.96420704845814975</v>
      </c>
      <c r="V133" s="30">
        <f>'8 - Edu'!M133/'3 - LG'!O133</f>
        <v>0.96751101321585908</v>
      </c>
      <c r="W133" s="30">
        <f>'9 - Lab'!M133/'3 - LG'!O133</f>
        <v>0.95925110132158586</v>
      </c>
      <c r="X133" s="21"/>
      <c r="Y133" s="30">
        <f>(C133+H133)/('2 - G'!C133+'2 - G'!H133+'2 - G'!M133)</f>
        <v>0.92302955665024633</v>
      </c>
      <c r="Z133" s="30">
        <f>(D133+I133)/('2 - G'!D133+'2 - G'!I133+'2 - G'!N133)</f>
        <v>0.9939577039274925</v>
      </c>
      <c r="AA133" s="30">
        <f>(E133+J133)/('2 - G'!E133+'2 - G'!J133+'2 - G'!O133)</f>
        <v>0.93556085918854415</v>
      </c>
      <c r="AB133" s="30">
        <f>(F133+K133)/('2 - G'!F133+'2 - G'!K133+'2 - G'!P133)</f>
        <v>1</v>
      </c>
      <c r="AD133" s="34">
        <f t="shared" si="24"/>
        <v>0.92302955665024633</v>
      </c>
      <c r="AE133" s="40">
        <f>SUM('4 - SoS'!C133,'4 - SoS'!H133,'4 - SoS'!M133)/SUM('2 - G'!C133,'2 - G'!H133,'2 - G'!M133)</f>
        <v>0.97413793103448276</v>
      </c>
      <c r="AF133" s="40">
        <f>SUM('5 - AG'!C133,'5 - AG'!H133)/SUM('2 - G'!C133,'2 - G'!H133,'2 - G'!M133)</f>
        <v>0.96059113300492616</v>
      </c>
      <c r="AG133" s="40">
        <f>SUM('6 - Agr'!C133,'6 - Agr'!H133)/SUM('2 - G'!C133,'2 - G'!H133,'2 - G'!M133)</f>
        <v>0.95320197044334976</v>
      </c>
      <c r="AH133" s="40">
        <f>SUM('7 - Ins'!C133,'7 - Ins'!H133,'7 - Ins'!M133)/SUM('2 - G'!C133,'2 - G'!H133,'2 - G'!M133)</f>
        <v>0.95997536945812811</v>
      </c>
      <c r="AI133" s="40">
        <f>SUM('8 - Edu'!C133,'8 - Edu'!H133)/SUM('2 - G'!C133,'2 - G'!H133,'2 - G'!M133)</f>
        <v>0.96366995073891626</v>
      </c>
      <c r="AJ133" s="40">
        <f>SUM('9 - Lab'!C133,'9 - Lab'!H133)/SUM('2 - G'!C133,'2 - G'!H133,'2 - G'!M133)</f>
        <v>0.95812807881773399</v>
      </c>
      <c r="AL133" s="34">
        <f t="shared" si="25"/>
        <v>0.9939577039274925</v>
      </c>
      <c r="AM133" s="40">
        <f>SUM('4 - SoS'!D133,'4 - SoS'!I133,'4 - SoS'!N133)/SUM('2 - G'!D133,'2 - G'!I133,'2 - G'!N133)</f>
        <v>0.98187311178247738</v>
      </c>
      <c r="AN133" s="40">
        <f>SUM('5 - AG'!D133,'5 - AG'!I133)/SUM('2 - G'!D133,'2 - G'!I133,'2 - G'!N133)</f>
        <v>0.98489425981873113</v>
      </c>
      <c r="AO133" s="40">
        <f>SUM('6 - Agr'!D133,'6 - Agr'!I133)/SUM('2 - G'!D133,'2 - G'!I133,'2 - G'!N133)</f>
        <v>0.98791540785498488</v>
      </c>
      <c r="AP133" s="40">
        <f>SUM('7 - Ins'!D133,'7 - Ins'!I133,'7 - Ins'!N133)/SUM('2 - G'!D133,'2 - G'!I133,'2 - G'!N133)</f>
        <v>0.99093655589123864</v>
      </c>
      <c r="AQ133" s="40">
        <f>SUM('8 - Edu'!D133,'8 - Edu'!I133)/SUM('2 - G'!D133,'2 - G'!I133,'2 - G'!N133)</f>
        <v>0.9939577039274925</v>
      </c>
      <c r="AR133" s="40">
        <f>SUM('9 - Lab'!D133,'9 - Lab'!I133)/SUM('2 - G'!D133,'2 - G'!I133,'2 - G'!N133)</f>
        <v>0.97583081570996977</v>
      </c>
      <c r="AT133" s="34">
        <f t="shared" ref="AT133:AT163" si="31">AA133</f>
        <v>0.93556085918854415</v>
      </c>
      <c r="AU133" s="40">
        <f>SUM('4 - SoS'!E133,'4 - SoS'!J133,'4 - SoS'!O133)/SUM('2 - G'!E133,'2 - G'!J133,'2 - G'!O133)</f>
        <v>0.96957040572792363</v>
      </c>
      <c r="AV133" s="40">
        <f>SUM('5 - AG'!E133,'5 - AG'!J133)/SUM('2 - G'!E133,'2 - G'!J133,'2 - G'!O133)</f>
        <v>0.95704057279236276</v>
      </c>
      <c r="AW133" s="40">
        <f>SUM('6 - Agr'!E133,'6 - Agr'!J133)/SUM('2 - G'!E133,'2 - G'!J133,'2 - G'!O133)</f>
        <v>0.96360381861575184</v>
      </c>
      <c r="AX133" s="40">
        <f>SUM('7 - Ins'!E133,'7 - Ins'!J133,'7 - Ins'!O133)/SUM('2 - G'!E133,'2 - G'!J133,'2 - G'!O133)</f>
        <v>0.96300715990453456</v>
      </c>
      <c r="AY133" s="40">
        <f>SUM('8 - Edu'!E133,'8 - Edu'!J133)/SUM('2 - G'!E133,'2 - G'!J133,'2 - G'!O133)</f>
        <v>0.96599045346062051</v>
      </c>
      <c r="AZ133" s="40">
        <f>SUM('9 - Lab'!E133,'9 - Lab'!J133)/SUM('2 - G'!E133,'2 - G'!J133,'2 - G'!O133)</f>
        <v>0.95704057279236276</v>
      </c>
      <c r="BB133" s="40">
        <f t="shared" si="26"/>
        <v>0.32791850220264318</v>
      </c>
      <c r="BC133" s="40">
        <f>G133/'2 - G'!G133</f>
        <v>0.94721649484536086</v>
      </c>
      <c r="BD133" s="40">
        <f>L133/'2 - G'!L133</f>
        <v>0.92359361880772461</v>
      </c>
      <c r="BF133" s="30">
        <f t="shared" ref="BF133:BF163" si="32">H133/SUM(C133,H133)</f>
        <v>0.33288859239492996</v>
      </c>
      <c r="BG133" s="30">
        <f t="shared" ref="BG133:BG163" si="33">I133/SUM(D133,I133)</f>
        <v>0.64437689969604861</v>
      </c>
      <c r="BH133" s="30">
        <f t="shared" ref="BH133:BH163" si="34">J133/SUM(E133,J133)</f>
        <v>0.24808673469387754</v>
      </c>
      <c r="BI133" s="30">
        <f t="shared" ref="BI133:BI163" si="35">K133/SUM(F133,K133)</f>
        <v>0</v>
      </c>
      <c r="BJ133" s="30">
        <f t="shared" ref="BJ133:BJ163" si="36">L133/SUM(G133,L133)</f>
        <v>0.32381513099793935</v>
      </c>
      <c r="BL133" s="31">
        <f>SUM('2 - G'!C133,'2 - G'!E133,'2 - G'!H133,'2 - G'!J133,'2 - G'!M133,'2 - G'!O133)</f>
        <v>3300</v>
      </c>
      <c r="BM133" s="41">
        <f t="shared" ref="BM133:BM163" si="37">AL133</f>
        <v>0.9939577039274925</v>
      </c>
      <c r="BN133" s="42">
        <f t="shared" si="27"/>
        <v>3280.0604229607252</v>
      </c>
      <c r="BO133" s="42">
        <f t="shared" si="28"/>
        <v>213.06042296072519</v>
      </c>
      <c r="BQ133" s="40">
        <v>0.31666365769994587</v>
      </c>
      <c r="BR133" s="40">
        <f>SUM(C133,E133,F133,H133,J133,K133)/SUM('2 - G'!C133,'2 - G'!E133,'2 - G'!F133,'2 - G'!H133,'2 - G'!J133,'2 - G'!K133,'2 - G'!M133,'2 - G'!P132)</f>
        <v>0.93139040680024288</v>
      </c>
      <c r="BS133" s="40">
        <f>SUM('4 - SoS'!C133,'4 - SoS'!E133,'4 - SoS'!F133,'4 - SoS'!H133,'4 - SoS'!J133,'4 - SoS'!K133,'4 - SoS'!M133,'4 - SoS'!O133,'4 - SoS'!P133)/SUM('2 - G'!C133,'2 - G'!E133,'2 - G'!F133,'2 - G'!H133,'2 - G'!J133,'2 - G'!K133,'2 - G'!M133,'2 - G'!P132)</f>
        <v>0.9738919247115968</v>
      </c>
      <c r="BT133" s="40">
        <f>SUM('5 - AG'!C133,'5 - AG'!E133,'5 - AG'!F133,'5 - AG'!H133,'5 - AG'!J133,'5 - AG'!K133)/SUM('2 - G'!C133,'2 - G'!E133,'2 - G'!F133,'2 - G'!H133,'2 - G'!J133,'2 - G'!K133,'2 - G'!M133,'2 - G'!P132)</f>
        <v>0.96083788706739526</v>
      </c>
    </row>
    <row r="134" spans="1:72" ht="14.55" customHeight="1" x14ac:dyDescent="0.3">
      <c r="A134" t="s">
        <v>574</v>
      </c>
      <c r="B134" s="21">
        <v>5341</v>
      </c>
      <c r="C134" s="21">
        <v>1225</v>
      </c>
      <c r="D134" s="21">
        <v>89</v>
      </c>
      <c r="E134" s="21">
        <v>744</v>
      </c>
      <c r="F134" s="21">
        <v>4</v>
      </c>
      <c r="G134" s="21">
        <v>2062</v>
      </c>
      <c r="H134" s="21">
        <v>551</v>
      </c>
      <c r="I134" s="21">
        <v>169</v>
      </c>
      <c r="J134" s="21">
        <v>279</v>
      </c>
      <c r="K134" s="21">
        <v>8</v>
      </c>
      <c r="L134" s="21">
        <v>1007</v>
      </c>
      <c r="M134" s="21">
        <v>3069</v>
      </c>
      <c r="N134" s="21"/>
      <c r="O134" s="24">
        <f>'2 - G'!R134</f>
        <v>3227</v>
      </c>
      <c r="P134" s="30">
        <f>'2 - G'!S134</f>
        <v>0.32878834831112486</v>
      </c>
      <c r="Q134" s="35">
        <f t="shared" si="30"/>
        <v>0.95103811589711806</v>
      </c>
      <c r="R134" s="30">
        <f>'4 - SoS'!R134/'3 - LG'!O134</f>
        <v>0.9804772234273319</v>
      </c>
      <c r="S134" s="30">
        <f>'5 - AG'!M134/'3 - LG'!O134</f>
        <v>0.97861791137279208</v>
      </c>
      <c r="T134" s="30">
        <f>'6 - Agr'!M134/'3 - LG'!O134</f>
        <v>0.97520917260613571</v>
      </c>
      <c r="U134" s="30">
        <f>'7 - Ins'!R134/'3 - LG'!O134</f>
        <v>0.97923768205763873</v>
      </c>
      <c r="V134" s="30">
        <f>'8 - Edu'!M134/'3 - LG'!O134</f>
        <v>0.97985745274248526</v>
      </c>
      <c r="W134" s="30">
        <f>'9 - Lab'!M134/'3 - LG'!O134</f>
        <v>0.97489928726371244</v>
      </c>
      <c r="X134" s="21"/>
      <c r="Y134" s="30">
        <f>(C134+H134)/('2 - G'!C134+'2 - G'!H134+'2 - G'!M134)</f>
        <v>0.94871794871794868</v>
      </c>
      <c r="Z134" s="30">
        <f>(D134+I134)/('2 - G'!D134+'2 - G'!I134+'2 - G'!N134)</f>
        <v>0.97727272727272729</v>
      </c>
      <c r="AA134" s="30">
        <f>(E134+J134)/('2 - G'!E134+'2 - G'!J134+'2 - G'!O134)</f>
        <v>0.94897959183673475</v>
      </c>
      <c r="AB134" s="30">
        <f>(F134+K134)/('2 - G'!F134+'2 - G'!K134+'2 - G'!P134)</f>
        <v>0.92307692307692313</v>
      </c>
      <c r="AD134" s="34">
        <f t="shared" ref="AD134:AD163" si="38">Y134</f>
        <v>0.94871794871794868</v>
      </c>
      <c r="AE134" s="40">
        <f>SUM('4 - SoS'!C134,'4 - SoS'!H134,'4 - SoS'!M134)/SUM('2 - G'!C134,'2 - G'!H134,'2 - G'!M134)</f>
        <v>0.97649572649572647</v>
      </c>
      <c r="AF134" s="40">
        <f>SUM('5 - AG'!C134,'5 - AG'!H134)/SUM('2 - G'!C134,'2 - G'!H134,'2 - G'!M134)</f>
        <v>0.97435897435897434</v>
      </c>
      <c r="AG134" s="40">
        <f>SUM('6 - Agr'!C134,'6 - Agr'!H134)/SUM('2 - G'!C134,'2 - G'!H134,'2 - G'!M134)</f>
        <v>0.96688034188034189</v>
      </c>
      <c r="AH134" s="40">
        <f>SUM('7 - Ins'!C134,'7 - Ins'!H134,'7 - Ins'!M134)/SUM('2 - G'!C134,'2 - G'!H134,'2 - G'!M134)</f>
        <v>0.97649572649572647</v>
      </c>
      <c r="AI134" s="40">
        <f>SUM('8 - Edu'!C134,'8 - Edu'!H134)/SUM('2 - G'!C134,'2 - G'!H134,'2 - G'!M134)</f>
        <v>0.97649572649572647</v>
      </c>
      <c r="AJ134" s="40">
        <f>SUM('9 - Lab'!C134,'9 - Lab'!H134)/SUM('2 - G'!C134,'2 - G'!H134,'2 - G'!M134)</f>
        <v>0.97008547008547008</v>
      </c>
      <c r="AL134" s="34">
        <f t="shared" ref="AL134:AL163" si="39">Z134</f>
        <v>0.97727272727272729</v>
      </c>
      <c r="AM134" s="40">
        <f>SUM('4 - SoS'!D134,'4 - SoS'!I134,'4 - SoS'!N134)/SUM('2 - G'!D134,'2 - G'!I134,'2 - G'!N134)</f>
        <v>0.97727272727272729</v>
      </c>
      <c r="AN134" s="40">
        <f>SUM('5 - AG'!D134,'5 - AG'!I134)/SUM('2 - G'!D134,'2 - G'!I134,'2 - G'!N134)</f>
        <v>0.98106060606060608</v>
      </c>
      <c r="AO134" s="40">
        <f>SUM('6 - Agr'!D134,'6 - Agr'!I134)/SUM('2 - G'!D134,'2 - G'!I134,'2 - G'!N134)</f>
        <v>0.99242424242424243</v>
      </c>
      <c r="AP134" s="40">
        <f>SUM('7 - Ins'!D134,'7 - Ins'!I134,'7 - Ins'!N134)/SUM('2 - G'!D134,'2 - G'!I134,'2 - G'!N134)</f>
        <v>0.97348484848484851</v>
      </c>
      <c r="AQ134" s="40">
        <f>SUM('8 - Edu'!D134,'8 - Edu'!I134)/SUM('2 - G'!D134,'2 - G'!I134,'2 - G'!N134)</f>
        <v>0.97727272727272729</v>
      </c>
      <c r="AR134" s="40">
        <f>SUM('9 - Lab'!D134,'9 - Lab'!I134)/SUM('2 - G'!D134,'2 - G'!I134,'2 - G'!N134)</f>
        <v>0.96969696969696972</v>
      </c>
      <c r="AT134" s="34">
        <f t="shared" si="31"/>
        <v>0.94897959183673475</v>
      </c>
      <c r="AU134" s="40">
        <f>SUM('4 - SoS'!E134,'4 - SoS'!J134,'4 - SoS'!O134)/SUM('2 - G'!E134,'2 - G'!J134,'2 - G'!O134)</f>
        <v>0.98886827458256032</v>
      </c>
      <c r="AV134" s="40">
        <f>SUM('5 - AG'!E134,'5 - AG'!J134)/SUM('2 - G'!E134,'2 - G'!J134,'2 - G'!O134)</f>
        <v>0.98608534322820041</v>
      </c>
      <c r="AW134" s="40">
        <f>SUM('6 - Agr'!E134,'6 - Agr'!J134)/SUM('2 - G'!E134,'2 - G'!J134,'2 - G'!O134)</f>
        <v>0.98608534322820041</v>
      </c>
      <c r="AX134" s="40">
        <f>SUM('7 - Ins'!E134,'7 - Ins'!J134,'7 - Ins'!O134)/SUM('2 - G'!E134,'2 - G'!J134,'2 - G'!O134)</f>
        <v>0.98608534322820041</v>
      </c>
      <c r="AY134" s="40">
        <f>SUM('8 - Edu'!E134,'8 - Edu'!J134)/SUM('2 - G'!E134,'2 - G'!J134,'2 - G'!O134)</f>
        <v>0.98701298701298701</v>
      </c>
      <c r="AZ134" s="40">
        <f>SUM('9 - Lab'!E134,'9 - Lab'!J134)/SUM('2 - G'!E134,'2 - G'!J134,'2 - G'!O134)</f>
        <v>0.98515769944341369</v>
      </c>
      <c r="BB134" s="40">
        <f t="shared" ref="BB134:BB163" si="40">P134</f>
        <v>0.32878834831112486</v>
      </c>
      <c r="BC134" s="40">
        <f>G134/'2 - G'!G134</f>
        <v>0.95951605397859474</v>
      </c>
      <c r="BD134" s="40">
        <f>L134/'2 - G'!L134</f>
        <v>0.9491046182846371</v>
      </c>
      <c r="BF134" s="30">
        <f t="shared" si="32"/>
        <v>0.31024774774774777</v>
      </c>
      <c r="BG134" s="30">
        <f t="shared" si="33"/>
        <v>0.65503875968992253</v>
      </c>
      <c r="BH134" s="30">
        <f t="shared" si="34"/>
        <v>0.27272727272727271</v>
      </c>
      <c r="BI134" s="30">
        <f t="shared" si="35"/>
        <v>0.66666666666666663</v>
      </c>
      <c r="BJ134" s="30">
        <f t="shared" si="36"/>
        <v>0.32811990876507008</v>
      </c>
      <c r="BL134" s="31">
        <f>SUM('2 - G'!C134,'2 - G'!E134,'2 - G'!H134,'2 - G'!J134,'2 - G'!M134,'2 - G'!O134)</f>
        <v>2950</v>
      </c>
      <c r="BM134" s="41">
        <f t="shared" si="37"/>
        <v>0.97727272727272729</v>
      </c>
      <c r="BN134" s="42">
        <f t="shared" ref="BN134:BN163" si="41">BL134*BM134</f>
        <v>2882.9545454545455</v>
      </c>
      <c r="BO134" s="42">
        <f t="shared" ref="BO134:BO163" si="42">BN134-SUM(C134,E134,H134,J134)</f>
        <v>83.954545454545496</v>
      </c>
      <c r="BQ134" s="40">
        <v>0.31134020618556701</v>
      </c>
      <c r="BR134" s="40">
        <f>SUM(C134,E134,F134,H134,J134,K134)/SUM('2 - G'!C134,'2 - G'!E134,'2 - G'!F134,'2 - G'!H134,'2 - G'!J134,'2 - G'!K134,'2 - G'!M134,'2 - G'!P133)</f>
        <v>0.94966216216216215</v>
      </c>
      <c r="BS134" s="40">
        <f>SUM('4 - SoS'!C134,'4 - SoS'!E134,'4 - SoS'!F134,'4 - SoS'!H134,'4 - SoS'!J134,'4 - SoS'!K134,'4 - SoS'!M134,'4 - SoS'!O134,'4 - SoS'!P134)/SUM('2 - G'!C134,'2 - G'!E134,'2 - G'!F134,'2 - G'!H134,'2 - G'!J134,'2 - G'!K134,'2 - G'!M134,'2 - G'!P133)</f>
        <v>0.98175675675675678</v>
      </c>
      <c r="BT134" s="40">
        <f>SUM('5 - AG'!C134,'5 - AG'!E134,'5 - AG'!F134,'5 - AG'!H134,'5 - AG'!J134,'5 - AG'!K134)/SUM('2 - G'!C134,'2 - G'!E134,'2 - G'!F134,'2 - G'!H134,'2 - G'!J134,'2 - G'!K134,'2 - G'!M134,'2 - G'!P133)</f>
        <v>0.97939189189189191</v>
      </c>
    </row>
    <row r="135" spans="1:72" ht="14.55" customHeight="1" x14ac:dyDescent="0.3">
      <c r="A135" t="s">
        <v>563</v>
      </c>
      <c r="B135" s="21">
        <v>5293</v>
      </c>
      <c r="C135" s="21">
        <v>466</v>
      </c>
      <c r="D135" s="21">
        <v>124</v>
      </c>
      <c r="E135" s="21">
        <v>1822</v>
      </c>
      <c r="F135" s="21">
        <v>0</v>
      </c>
      <c r="G135" s="21">
        <v>2412</v>
      </c>
      <c r="H135" s="21">
        <v>320</v>
      </c>
      <c r="I135" s="21">
        <v>99</v>
      </c>
      <c r="J135" s="21">
        <v>534</v>
      </c>
      <c r="K135" s="21">
        <v>0</v>
      </c>
      <c r="L135" s="21">
        <v>953</v>
      </c>
      <c r="M135" s="21">
        <v>3365</v>
      </c>
      <c r="N135" s="21"/>
      <c r="O135" s="24">
        <f>'2 - G'!R135</f>
        <v>3622</v>
      </c>
      <c r="P135" s="30">
        <f>'2 - G'!S135</f>
        <v>0.29790171176145774</v>
      </c>
      <c r="Q135" s="35">
        <f t="shared" si="30"/>
        <v>0.92904472667034788</v>
      </c>
      <c r="R135" s="30">
        <f>'4 - SoS'!R135/'3 - LG'!O135</f>
        <v>0.96107123136388739</v>
      </c>
      <c r="S135" s="30">
        <f>'5 - AG'!M135/'3 - LG'!O135</f>
        <v>0.95720596355604637</v>
      </c>
      <c r="T135" s="30">
        <f>'6 - Agr'!M135/'3 - LG'!O135</f>
        <v>0.96162341247929317</v>
      </c>
      <c r="U135" s="30">
        <f>'7 - Ins'!R135/'3 - LG'!O135</f>
        <v>0.95969077857537277</v>
      </c>
      <c r="V135" s="30">
        <f>'8 - Edu'!M135/'3 - LG'!O135</f>
        <v>0.96079514080618444</v>
      </c>
      <c r="W135" s="30">
        <f>'9 - Lab'!M135/'3 - LG'!O135</f>
        <v>0.95444505797901713</v>
      </c>
      <c r="X135" s="21"/>
      <c r="Y135" s="30">
        <f>(C135+H135)/('2 - G'!C135+'2 - G'!H135+'2 - G'!M135)</f>
        <v>0.90552995391705071</v>
      </c>
      <c r="Z135" s="30">
        <f>(D135+I135)/('2 - G'!D135+'2 - G'!I135+'2 - G'!N135)</f>
        <v>0.96120689655172409</v>
      </c>
      <c r="AA135" s="30">
        <f>(E135+J135)/('2 - G'!E135+'2 - G'!J135+'2 - G'!O135)</f>
        <v>0.93417922283901667</v>
      </c>
      <c r="AB135" s="30" t="e">
        <f>(F135+K135)/('2 - G'!F135+'2 - G'!K135+'2 - G'!P135)</f>
        <v>#DIV/0!</v>
      </c>
      <c r="AD135" s="34">
        <f t="shared" si="38"/>
        <v>0.90552995391705071</v>
      </c>
      <c r="AE135" s="40">
        <f>SUM('4 - SoS'!C135,'4 - SoS'!H135,'4 - SoS'!M135)/SUM('2 - G'!C135,'2 - G'!H135,'2 - G'!M135)</f>
        <v>0.95276497695852536</v>
      </c>
      <c r="AF135" s="40">
        <f>SUM('5 - AG'!C135,'5 - AG'!H135)/SUM('2 - G'!C135,'2 - G'!H135,'2 - G'!M135)</f>
        <v>0.95161290322580649</v>
      </c>
      <c r="AG135" s="40">
        <f>SUM('6 - Agr'!C135,'6 - Agr'!H135)/SUM('2 - G'!C135,'2 - G'!H135,'2 - G'!M135)</f>
        <v>0.94239631336405527</v>
      </c>
      <c r="AH135" s="40">
        <f>SUM('7 - Ins'!C135,'7 - Ins'!H135,'7 - Ins'!M135)/SUM('2 - G'!C135,'2 - G'!H135,'2 - G'!M135)</f>
        <v>0.94124423963133641</v>
      </c>
      <c r="AI135" s="40">
        <f>SUM('8 - Edu'!C135,'8 - Edu'!H135)/SUM('2 - G'!C135,'2 - G'!H135,'2 - G'!M135)</f>
        <v>0.94930875576036866</v>
      </c>
      <c r="AJ135" s="40">
        <f>SUM('9 - Lab'!C135,'9 - Lab'!H135)/SUM('2 - G'!C135,'2 - G'!H135,'2 - G'!M135)</f>
        <v>0.94124423963133641</v>
      </c>
      <c r="AL135" s="34">
        <f t="shared" si="39"/>
        <v>0.96120689655172409</v>
      </c>
      <c r="AM135" s="40">
        <f>SUM('4 - SoS'!D135,'4 - SoS'!I135,'4 - SoS'!N135)/SUM('2 - G'!D135,'2 - G'!I135,'2 - G'!N135)</f>
        <v>0.96120689655172409</v>
      </c>
      <c r="AN135" s="40">
        <f>SUM('5 - AG'!D135,'5 - AG'!I135)/SUM('2 - G'!D135,'2 - G'!I135,'2 - G'!N135)</f>
        <v>0.96551724137931039</v>
      </c>
      <c r="AO135" s="40">
        <f>SUM('6 - Agr'!D135,'6 - Agr'!I135)/SUM('2 - G'!D135,'2 - G'!I135,'2 - G'!N135)</f>
        <v>0.97844827586206895</v>
      </c>
      <c r="AP135" s="40">
        <f>SUM('7 - Ins'!D135,'7 - Ins'!I135,'7 - Ins'!N135)/SUM('2 - G'!D135,'2 - G'!I135,'2 - G'!N135)</f>
        <v>0.94827586206896552</v>
      </c>
      <c r="AQ135" s="40">
        <f>SUM('8 - Edu'!D135,'8 - Edu'!I135)/SUM('2 - G'!D135,'2 - G'!I135,'2 - G'!N135)</f>
        <v>0.93965517241379315</v>
      </c>
      <c r="AR135" s="40">
        <f>SUM('9 - Lab'!D135,'9 - Lab'!I135)/SUM('2 - G'!D135,'2 - G'!I135,'2 - G'!N135)</f>
        <v>0.94396551724137934</v>
      </c>
      <c r="AT135" s="34">
        <f t="shared" si="31"/>
        <v>0.93417922283901667</v>
      </c>
      <c r="AU135" s="40">
        <f>SUM('4 - SoS'!E135,'4 - SoS'!J135,'4 - SoS'!O135)/SUM('2 - G'!E135,'2 - G'!J135,'2 - G'!O135)</f>
        <v>0.96391752577319589</v>
      </c>
      <c r="AV135" s="40">
        <f>SUM('5 - AG'!E135,'5 - AG'!J135)/SUM('2 - G'!E135,'2 - G'!J135,'2 - G'!O135)</f>
        <v>0.95836637589214912</v>
      </c>
      <c r="AW135" s="40">
        <f>SUM('6 - Agr'!E135,'6 - Agr'!J135)/SUM('2 - G'!E135,'2 - G'!J135,'2 - G'!O135)</f>
        <v>0.96669310071371928</v>
      </c>
      <c r="AX135" s="40">
        <f>SUM('7 - Ins'!E135,'7 - Ins'!J135,'7 - Ins'!O135)/SUM('2 - G'!E135,'2 - G'!J135,'2 - G'!O135)</f>
        <v>0.96708961141950833</v>
      </c>
      <c r="AY135" s="40">
        <f>SUM('8 - Edu'!E135,'8 - Edu'!J135)/SUM('2 - G'!E135,'2 - G'!J135,'2 - G'!O135)</f>
        <v>0.96669310071371928</v>
      </c>
      <c r="AZ135" s="40">
        <f>SUM('9 - Lab'!E135,'9 - Lab'!J135)/SUM('2 - G'!E135,'2 - G'!J135,'2 - G'!O135)</f>
        <v>0.95995241871530534</v>
      </c>
      <c r="BB135" s="40">
        <f t="shared" si="40"/>
        <v>0.29790171176145774</v>
      </c>
      <c r="BC135" s="40">
        <f>G135/'2 - G'!G135</f>
        <v>0.95449149188761373</v>
      </c>
      <c r="BD135" s="40">
        <f>L135/'2 - G'!L135</f>
        <v>0.8832252085264134</v>
      </c>
      <c r="BF135" s="30">
        <f t="shared" si="32"/>
        <v>0.40712468193384221</v>
      </c>
      <c r="BG135" s="30">
        <f t="shared" si="33"/>
        <v>0.44394618834080718</v>
      </c>
      <c r="BH135" s="30">
        <f t="shared" si="34"/>
        <v>0.2266553480475382</v>
      </c>
      <c r="BI135" s="30" t="e">
        <f t="shared" si="35"/>
        <v>#DIV/0!</v>
      </c>
      <c r="BJ135" s="30">
        <f t="shared" si="36"/>
        <v>0.28320950965824665</v>
      </c>
      <c r="BL135" s="31">
        <f>SUM('2 - G'!C135,'2 - G'!E135,'2 - G'!H135,'2 - G'!J135,'2 - G'!M135,'2 - G'!O135)</f>
        <v>3390</v>
      </c>
      <c r="BM135" s="41">
        <f t="shared" si="37"/>
        <v>0.96120689655172409</v>
      </c>
      <c r="BN135" s="42">
        <f t="shared" si="41"/>
        <v>3258.4913793103447</v>
      </c>
      <c r="BO135" s="42">
        <f t="shared" si="42"/>
        <v>116.49137931034466</v>
      </c>
      <c r="BQ135" s="40">
        <v>0.27612927612927612</v>
      </c>
      <c r="BR135" s="40">
        <f>SUM(C135,E135,F135,H135,J135,K135)/SUM('2 - G'!C135,'2 - G'!E135,'2 - G'!F135,'2 - G'!H135,'2 - G'!J135,'2 - G'!K135,'2 - G'!M135,'2 - G'!P134)</f>
        <v>0.92931085477669328</v>
      </c>
      <c r="BS135" s="40">
        <f>SUM('4 - SoS'!C135,'4 - SoS'!E135,'4 - SoS'!F135,'4 - SoS'!H135,'4 - SoS'!J135,'4 - SoS'!K135,'4 - SoS'!M135,'4 - SoS'!O135,'4 - SoS'!P135)/SUM('2 - G'!C135,'2 - G'!E135,'2 - G'!F135,'2 - G'!H135,'2 - G'!J135,'2 - G'!K135,'2 - G'!M135,'2 - G'!P134)</f>
        <v>0.96362023070097602</v>
      </c>
      <c r="BT135" s="40">
        <f>SUM('5 - AG'!C135,'5 - AG'!E135,'5 - AG'!F135,'5 - AG'!H135,'5 - AG'!J135,'5 - AG'!K135)/SUM('2 - G'!C135,'2 - G'!E135,'2 - G'!F135,'2 - G'!H135,'2 - G'!J135,'2 - G'!K135,'2 - G'!M135,'2 - G'!P134)</f>
        <v>0.95918367346938771</v>
      </c>
    </row>
    <row r="136" spans="1:72" ht="14.55" customHeight="1" x14ac:dyDescent="0.3">
      <c r="A136" t="s">
        <v>517</v>
      </c>
      <c r="B136" s="21">
        <v>5277</v>
      </c>
      <c r="C136" s="21">
        <v>969</v>
      </c>
      <c r="D136" s="21">
        <v>66</v>
      </c>
      <c r="E136" s="21">
        <v>1582</v>
      </c>
      <c r="F136" s="21">
        <v>8</v>
      </c>
      <c r="G136" s="21">
        <v>2625</v>
      </c>
      <c r="H136" s="21">
        <v>338</v>
      </c>
      <c r="I136" s="21">
        <v>67</v>
      </c>
      <c r="J136" s="21">
        <v>374</v>
      </c>
      <c r="K136" s="21">
        <v>0</v>
      </c>
      <c r="L136" s="21">
        <v>779</v>
      </c>
      <c r="M136" s="21">
        <v>3404</v>
      </c>
      <c r="N136" s="21"/>
      <c r="O136" s="24">
        <f>'2 - G'!R136</f>
        <v>3562</v>
      </c>
      <c r="P136" s="30">
        <f>'2 - G'!S136</f>
        <v>0.23891072431218416</v>
      </c>
      <c r="Q136" s="35">
        <f t="shared" si="30"/>
        <v>0.95564289724873663</v>
      </c>
      <c r="R136" s="30">
        <f>'4 - SoS'!R136/'3 - LG'!O136</f>
        <v>0.9800673778775969</v>
      </c>
      <c r="S136" s="30">
        <f>'5 - AG'!M136/'3 - LG'!O136</f>
        <v>0.97557551937113984</v>
      </c>
      <c r="T136" s="30">
        <f>'6 - Agr'!M136/'3 - LG'!O136</f>
        <v>0.97445255474452552</v>
      </c>
      <c r="U136" s="30">
        <f>'7 - Ins'!R136/'3 - LG'!O136</f>
        <v>0.97838293093767548</v>
      </c>
      <c r="V136" s="30">
        <f>'8 - Edu'!M136/'3 - LG'!O136</f>
        <v>0.98203256597417177</v>
      </c>
      <c r="W136" s="30">
        <f>'9 - Lab'!M136/'3 - LG'!O136</f>
        <v>0.97417181358787197</v>
      </c>
      <c r="X136" s="21"/>
      <c r="Y136" s="30">
        <f>(C136+H136)/('2 - G'!C136+'2 - G'!H136+'2 - G'!M136)</f>
        <v>0.95054545454545458</v>
      </c>
      <c r="Z136" s="30">
        <f>(D136+I136)/('2 - G'!D136+'2 - G'!I136+'2 - G'!N136)</f>
        <v>1.0152671755725191</v>
      </c>
      <c r="AA136" s="30">
        <f>(E136+J136)/('2 - G'!E136+'2 - G'!J136+'2 - G'!O136)</f>
        <v>0.955078125</v>
      </c>
      <c r="AB136" s="30">
        <f>(F136+K136)/('2 - G'!F136+'2 - G'!K136+'2 - G'!P136)</f>
        <v>1</v>
      </c>
      <c r="AD136" s="34">
        <f t="shared" si="38"/>
        <v>0.95054545454545458</v>
      </c>
      <c r="AE136" s="40">
        <f>SUM('4 - SoS'!C136,'4 - SoS'!H136,'4 - SoS'!M136)/SUM('2 - G'!C136,'2 - G'!H136,'2 - G'!M136)</f>
        <v>0.98399999999999999</v>
      </c>
      <c r="AF136" s="40">
        <f>SUM('5 - AG'!C136,'5 - AG'!H136)/SUM('2 - G'!C136,'2 - G'!H136,'2 - G'!M136)</f>
        <v>0.97890909090909095</v>
      </c>
      <c r="AG136" s="40">
        <f>SUM('6 - Agr'!C136,'6 - Agr'!H136)/SUM('2 - G'!C136,'2 - G'!H136,'2 - G'!M136)</f>
        <v>0.97599999999999998</v>
      </c>
      <c r="AH136" s="40">
        <f>SUM('7 - Ins'!C136,'7 - Ins'!H136,'7 - Ins'!M136)/SUM('2 - G'!C136,'2 - G'!H136,'2 - G'!M136)</f>
        <v>0.97890909090909095</v>
      </c>
      <c r="AI136" s="40">
        <f>SUM('8 - Edu'!C136,'8 - Edu'!H136)/SUM('2 - G'!C136,'2 - G'!H136,'2 - G'!M136)</f>
        <v>0.98472727272727267</v>
      </c>
      <c r="AJ136" s="40">
        <f>SUM('9 - Lab'!C136,'9 - Lab'!H136)/SUM('2 - G'!C136,'2 - G'!H136,'2 - G'!M136)</f>
        <v>0.97890909090909095</v>
      </c>
      <c r="AL136" s="34">
        <f t="shared" si="39"/>
        <v>1.0152671755725191</v>
      </c>
      <c r="AM136" s="40">
        <f>SUM('4 - SoS'!D136,'4 - SoS'!I136,'4 - SoS'!N136)/SUM('2 - G'!D136,'2 - G'!I136,'2 - G'!N136)</f>
        <v>1.0152671755725191</v>
      </c>
      <c r="AN136" s="40">
        <f>SUM('5 - AG'!D136,'5 - AG'!I136)/SUM('2 - G'!D136,'2 - G'!I136,'2 - G'!N136)</f>
        <v>1.0152671755725191</v>
      </c>
      <c r="AO136" s="40">
        <f>SUM('6 - Agr'!D136,'6 - Agr'!I136)/SUM('2 - G'!D136,'2 - G'!I136,'2 - G'!N136)</f>
        <v>1.0076335877862594</v>
      </c>
      <c r="AP136" s="40">
        <f>SUM('7 - Ins'!D136,'7 - Ins'!I136,'7 - Ins'!N136)/SUM('2 - G'!D136,'2 - G'!I136,'2 - G'!N136)</f>
        <v>1.0076335877862594</v>
      </c>
      <c r="AQ136" s="40">
        <f>SUM('8 - Edu'!D136,'8 - Edu'!I136)/SUM('2 - G'!D136,'2 - G'!I136,'2 - G'!N136)</f>
        <v>1.0076335877862594</v>
      </c>
      <c r="AR136" s="40">
        <f>SUM('9 - Lab'!D136,'9 - Lab'!I136)/SUM('2 - G'!D136,'2 - G'!I136,'2 - G'!N136)</f>
        <v>0.99236641221374045</v>
      </c>
      <c r="AT136" s="34">
        <f t="shared" si="31"/>
        <v>0.955078125</v>
      </c>
      <c r="AU136" s="40">
        <f>SUM('4 - SoS'!E136,'4 - SoS'!J136,'4 - SoS'!O136)/SUM('2 - G'!E136,'2 - G'!J136,'2 - G'!O136)</f>
        <v>0.97509765625</v>
      </c>
      <c r="AV136" s="40">
        <f>SUM('5 - AG'!E136,'5 - AG'!J136)/SUM('2 - G'!E136,'2 - G'!J136,'2 - G'!O136)</f>
        <v>0.970703125</v>
      </c>
      <c r="AW136" s="40">
        <f>SUM('6 - Agr'!E136,'6 - Agr'!J136)/SUM('2 - G'!E136,'2 - G'!J136,'2 - G'!O136)</f>
        <v>0.97119140625</v>
      </c>
      <c r="AX136" s="40">
        <f>SUM('7 - Ins'!E136,'7 - Ins'!J136,'7 - Ins'!O136)/SUM('2 - G'!E136,'2 - G'!J136,'2 - G'!O136)</f>
        <v>0.97607421875</v>
      </c>
      <c r="AY136" s="40">
        <f>SUM('8 - Edu'!E136,'8 - Edu'!J136)/SUM('2 - G'!E136,'2 - G'!J136,'2 - G'!O136)</f>
        <v>0.978515625</v>
      </c>
      <c r="AZ136" s="40">
        <f>SUM('9 - Lab'!E136,'9 - Lab'!J136)/SUM('2 - G'!E136,'2 - G'!J136,'2 - G'!O136)</f>
        <v>0.9697265625</v>
      </c>
      <c r="BB136" s="40">
        <f t="shared" si="40"/>
        <v>0.23891072431218416</v>
      </c>
      <c r="BC136" s="40">
        <f>G136/'2 - G'!G136</f>
        <v>0.97186227323213625</v>
      </c>
      <c r="BD136" s="40">
        <f>L136/'2 - G'!L136</f>
        <v>0.91539365452408927</v>
      </c>
      <c r="BF136" s="30">
        <f t="shared" si="32"/>
        <v>0.25860749808722266</v>
      </c>
      <c r="BG136" s="30">
        <f t="shared" si="33"/>
        <v>0.50375939849624063</v>
      </c>
      <c r="BH136" s="30">
        <f t="shared" si="34"/>
        <v>0.19120654396728015</v>
      </c>
      <c r="BI136" s="30">
        <f t="shared" si="35"/>
        <v>0</v>
      </c>
      <c r="BJ136" s="30">
        <f t="shared" si="36"/>
        <v>0.22884841363102232</v>
      </c>
      <c r="BL136" s="31">
        <f>SUM('2 - G'!C136,'2 - G'!E136,'2 - G'!H136,'2 - G'!J136,'2 - G'!M136,'2 - G'!O136)</f>
        <v>3423</v>
      </c>
      <c r="BM136" s="41">
        <f t="shared" si="37"/>
        <v>1.0152671755725191</v>
      </c>
      <c r="BN136" s="42">
        <f t="shared" si="41"/>
        <v>3475.259541984733</v>
      </c>
      <c r="BO136" s="42">
        <f t="shared" si="42"/>
        <v>212.259541984733</v>
      </c>
      <c r="BQ136" s="40">
        <v>0.23038022101517139</v>
      </c>
      <c r="BR136" s="40">
        <f>SUM(C136,E136,F136,H136,J136,K136)/SUM('2 - G'!C136,'2 - G'!E136,'2 - G'!F136,'2 - G'!H136,'2 - G'!J136,'2 - G'!K136,'2 - G'!M136,'2 - G'!P135)</f>
        <v>0.95559450774174703</v>
      </c>
      <c r="BS136" s="40">
        <f>SUM('4 - SoS'!C136,'4 - SoS'!E136,'4 - SoS'!F136,'4 - SoS'!H136,'4 - SoS'!J136,'4 - SoS'!K136,'4 - SoS'!M136,'4 - SoS'!O136,'4 - SoS'!P136)/SUM('2 - G'!C136,'2 - G'!E136,'2 - G'!F136,'2 - G'!H136,'2 - G'!J136,'2 - G'!K136,'2 - G'!M136,'2 - G'!P135)</f>
        <v>0.98101080923166817</v>
      </c>
      <c r="BT136" s="40">
        <f>SUM('5 - AG'!C136,'5 - AG'!E136,'5 - AG'!F136,'5 - AG'!H136,'5 - AG'!J136,'5 - AG'!K136)/SUM('2 - G'!C136,'2 - G'!E136,'2 - G'!F136,'2 - G'!H136,'2 - G'!J136,'2 - G'!K136,'2 - G'!M136,'2 - G'!P135)</f>
        <v>0.97633654688869409</v>
      </c>
    </row>
    <row r="137" spans="1:72" ht="14.55" customHeight="1" x14ac:dyDescent="0.3">
      <c r="A137" t="s">
        <v>548</v>
      </c>
      <c r="B137" s="21">
        <v>5145</v>
      </c>
      <c r="C137" s="21">
        <v>1456</v>
      </c>
      <c r="D137" s="21">
        <v>102</v>
      </c>
      <c r="E137" s="21">
        <v>1078</v>
      </c>
      <c r="F137" s="21">
        <v>0</v>
      </c>
      <c r="G137" s="21">
        <v>2636</v>
      </c>
      <c r="H137" s="21">
        <v>376</v>
      </c>
      <c r="I137" s="21">
        <v>104</v>
      </c>
      <c r="J137" s="21">
        <v>293</v>
      </c>
      <c r="K137" s="21">
        <v>0</v>
      </c>
      <c r="L137" s="21">
        <v>773</v>
      </c>
      <c r="M137" s="21">
        <v>3409</v>
      </c>
      <c r="N137" s="21"/>
      <c r="O137" s="24">
        <f>'2 - G'!R137</f>
        <v>3528</v>
      </c>
      <c r="P137" s="30">
        <f>'2 - G'!S137</f>
        <v>0.23270975056689341</v>
      </c>
      <c r="Q137" s="35">
        <f t="shared" si="30"/>
        <v>0.96626984126984128</v>
      </c>
      <c r="R137" s="30">
        <f>'4 - SoS'!R137/'3 - LG'!O137</f>
        <v>0.97534013605442171</v>
      </c>
      <c r="S137" s="30">
        <f>'5 - AG'!M137/'3 - LG'!O137</f>
        <v>0.96286848072562359</v>
      </c>
      <c r="T137" s="30">
        <f>'6 - Agr'!M137/'3 - LG'!O137</f>
        <v>0.97023809523809523</v>
      </c>
      <c r="U137" s="30">
        <f>'7 - Ins'!R137/'3 - LG'!O137</f>
        <v>0.97052154195011342</v>
      </c>
      <c r="V137" s="30">
        <f>'8 - Edu'!M137/'3 - LG'!O137</f>
        <v>0.96286848072562359</v>
      </c>
      <c r="W137" s="30">
        <f>'9 - Lab'!M137/'3 - LG'!O137</f>
        <v>0.96371882086167804</v>
      </c>
      <c r="X137" s="21"/>
      <c r="Y137" s="30">
        <f>(C137+H137)/('2 - G'!C137+'2 - G'!H137+'2 - G'!M137)</f>
        <v>0.96370331404523935</v>
      </c>
      <c r="Z137" s="30">
        <f>(D137+I137)/('2 - G'!D137+'2 - G'!I137+'2 - G'!N137)</f>
        <v>0.976303317535545</v>
      </c>
      <c r="AA137" s="30">
        <f>(E137+J137)/('2 - G'!E137+'2 - G'!J137+'2 - G'!O137)</f>
        <v>0.96822033898305082</v>
      </c>
      <c r="AB137" s="30" t="e">
        <f>(F137+K137)/('2 - G'!F137+'2 - G'!K137+'2 - G'!P137)</f>
        <v>#DIV/0!</v>
      </c>
      <c r="AD137" s="34">
        <f t="shared" si="38"/>
        <v>0.96370331404523935</v>
      </c>
      <c r="AE137" s="40">
        <f>SUM('4 - SoS'!C137,'4 - SoS'!H137,'4 - SoS'!M137)/SUM('2 - G'!C137,'2 - G'!H137,'2 - G'!M137)</f>
        <v>0.97317201472908998</v>
      </c>
      <c r="AF137" s="40">
        <f>SUM('5 - AG'!C137,'5 - AG'!H137)/SUM('2 - G'!C137,'2 - G'!H137,'2 - G'!M137)</f>
        <v>0.96317727511835871</v>
      </c>
      <c r="AG137" s="40">
        <f>SUM('6 - Agr'!C137,'6 - Agr'!H137)/SUM('2 - G'!C137,'2 - G'!H137,'2 - G'!M137)</f>
        <v>0.96896370331404524</v>
      </c>
      <c r="AH137" s="40">
        <f>SUM('7 - Ins'!C137,'7 - Ins'!H137,'7 - Ins'!M137)/SUM('2 - G'!C137,'2 - G'!H137,'2 - G'!M137)</f>
        <v>0.97054182009468704</v>
      </c>
      <c r="AI137" s="40">
        <f>SUM('8 - Edu'!C137,'8 - Edu'!H137)/SUM('2 - G'!C137,'2 - G'!H137,'2 - G'!M137)</f>
        <v>0.9558127301420305</v>
      </c>
      <c r="AJ137" s="40">
        <f>SUM('9 - Lab'!C137,'9 - Lab'!H137)/SUM('2 - G'!C137,'2 - G'!H137,'2 - G'!M137)</f>
        <v>0.96317727511835871</v>
      </c>
      <c r="AL137" s="34">
        <f t="shared" si="39"/>
        <v>0.976303317535545</v>
      </c>
      <c r="AM137" s="40">
        <f>SUM('4 - SoS'!D137,'4 - SoS'!I137,'4 - SoS'!N137)/SUM('2 - G'!D137,'2 - G'!I137,'2 - G'!N137)</f>
        <v>0.976303317535545</v>
      </c>
      <c r="AN137" s="40">
        <f>SUM('5 - AG'!D137,'5 - AG'!I137)/SUM('2 - G'!D137,'2 - G'!I137,'2 - G'!N137)</f>
        <v>0.96208530805687209</v>
      </c>
      <c r="AO137" s="40">
        <f>SUM('6 - Agr'!D137,'6 - Agr'!I137)/SUM('2 - G'!D137,'2 - G'!I137,'2 - G'!N137)</f>
        <v>0.976303317535545</v>
      </c>
      <c r="AP137" s="40">
        <f>SUM('7 - Ins'!D137,'7 - Ins'!I137,'7 - Ins'!N137)/SUM('2 - G'!D137,'2 - G'!I137,'2 - G'!N137)</f>
        <v>0.976303317535545</v>
      </c>
      <c r="AQ137" s="40">
        <f>SUM('8 - Edu'!D137,'8 - Edu'!I137)/SUM('2 - G'!D137,'2 - G'!I137,'2 - G'!N137)</f>
        <v>0.976303317535545</v>
      </c>
      <c r="AR137" s="40">
        <f>SUM('9 - Lab'!D137,'9 - Lab'!I137)/SUM('2 - G'!D137,'2 - G'!I137,'2 - G'!N137)</f>
        <v>0.97156398104265407</v>
      </c>
      <c r="AT137" s="34">
        <f t="shared" si="31"/>
        <v>0.96822033898305082</v>
      </c>
      <c r="AU137" s="40">
        <f>SUM('4 - SoS'!E137,'4 - SoS'!J137,'4 - SoS'!O137)/SUM('2 - G'!E137,'2 - G'!J137,'2 - G'!O137)</f>
        <v>0.97810734463276838</v>
      </c>
      <c r="AV137" s="40">
        <f>SUM('5 - AG'!E137,'5 - AG'!J137)/SUM('2 - G'!E137,'2 - G'!J137,'2 - G'!O137)</f>
        <v>0.96257062146892658</v>
      </c>
      <c r="AW137" s="40">
        <f>SUM('6 - Agr'!E137,'6 - Agr'!J137)/SUM('2 - G'!E137,'2 - G'!J137,'2 - G'!O137)</f>
        <v>0.971045197740113</v>
      </c>
      <c r="AX137" s="40">
        <f>SUM('7 - Ins'!E137,'7 - Ins'!J137,'7 - Ins'!O137)/SUM('2 - G'!E137,'2 - G'!J137,'2 - G'!O137)</f>
        <v>0.96963276836158196</v>
      </c>
      <c r="AY137" s="40">
        <f>SUM('8 - Edu'!E137,'8 - Edu'!J137)/SUM('2 - G'!E137,'2 - G'!J137,'2 - G'!O137)</f>
        <v>0.97033898305084743</v>
      </c>
      <c r="AZ137" s="40">
        <f>SUM('9 - Lab'!E137,'9 - Lab'!J137)/SUM('2 - G'!E137,'2 - G'!J137,'2 - G'!O137)</f>
        <v>0.96327683615819204</v>
      </c>
      <c r="BB137" s="40">
        <f t="shared" si="40"/>
        <v>0.23270975056689341</v>
      </c>
      <c r="BC137" s="40">
        <f>G137/'2 - G'!G137</f>
        <v>0.98138495904690992</v>
      </c>
      <c r="BD137" s="40">
        <f>L137/'2 - G'!L137</f>
        <v>0.94153471376370279</v>
      </c>
      <c r="BF137" s="30">
        <f t="shared" si="32"/>
        <v>0.20524017467248909</v>
      </c>
      <c r="BG137" s="30">
        <f t="shared" si="33"/>
        <v>0.50485436893203883</v>
      </c>
      <c r="BH137" s="30">
        <f t="shared" si="34"/>
        <v>0.21371261852662291</v>
      </c>
      <c r="BI137" s="30" t="e">
        <f t="shared" si="35"/>
        <v>#DIV/0!</v>
      </c>
      <c r="BJ137" s="30">
        <f t="shared" si="36"/>
        <v>0.22675271340569081</v>
      </c>
      <c r="BL137" s="31">
        <f>SUM('2 - G'!C137,'2 - G'!E137,'2 - G'!H137,'2 - G'!J137,'2 - G'!M137,'2 - G'!O137)</f>
        <v>3317</v>
      </c>
      <c r="BM137" s="41">
        <f t="shared" si="37"/>
        <v>0.976303317535545</v>
      </c>
      <c r="BN137" s="42">
        <f t="shared" si="41"/>
        <v>3238.3981042654027</v>
      </c>
      <c r="BO137" s="42">
        <f t="shared" si="42"/>
        <v>35.398104265402708</v>
      </c>
      <c r="BQ137" s="40">
        <v>0.2202566096423017</v>
      </c>
      <c r="BR137" s="40">
        <f>SUM(C137,E137,F137,H137,J137,K137)/SUM('2 - G'!C137,'2 - G'!E137,'2 - G'!F137,'2 - G'!H137,'2 - G'!J137,'2 - G'!K137,'2 - G'!M137,'2 - G'!P136)</f>
        <v>0.96738145575354872</v>
      </c>
      <c r="BS137" s="40">
        <f>SUM('4 - SoS'!C137,'4 - SoS'!E137,'4 - SoS'!F137,'4 - SoS'!H137,'4 - SoS'!J137,'4 - SoS'!K137,'4 - SoS'!M137,'4 - SoS'!O137,'4 - SoS'!P137)/SUM('2 - G'!C137,'2 - G'!E137,'2 - G'!F137,'2 - G'!H137,'2 - G'!J137,'2 - G'!K137,'2 - G'!M137,'2 - G'!P136)</f>
        <v>0.97704620960434918</v>
      </c>
      <c r="BT137" s="40">
        <f>SUM('5 - AG'!C137,'5 - AG'!E137,'5 - AG'!F137,'5 - AG'!H137,'5 - AG'!J137,'5 - AG'!K137)/SUM('2 - G'!C137,'2 - G'!E137,'2 - G'!F137,'2 - G'!H137,'2 - G'!J137,'2 - G'!K137,'2 - G'!M137,'2 - G'!P136)</f>
        <v>0.96466324373301116</v>
      </c>
    </row>
    <row r="138" spans="1:72" ht="14.55" customHeight="1" x14ac:dyDescent="0.3">
      <c r="A138" t="s">
        <v>592</v>
      </c>
      <c r="B138" s="21">
        <v>5126</v>
      </c>
      <c r="C138" s="21">
        <v>620</v>
      </c>
      <c r="D138" s="21">
        <v>51</v>
      </c>
      <c r="E138" s="21">
        <v>1294</v>
      </c>
      <c r="F138" s="21">
        <v>4</v>
      </c>
      <c r="G138" s="21">
        <v>1969</v>
      </c>
      <c r="H138" s="21">
        <v>485</v>
      </c>
      <c r="I138" s="21">
        <v>97</v>
      </c>
      <c r="J138" s="21">
        <v>453</v>
      </c>
      <c r="K138" s="21">
        <v>1</v>
      </c>
      <c r="L138" s="21">
        <v>1036</v>
      </c>
      <c r="M138" s="21">
        <v>3005</v>
      </c>
      <c r="N138" s="21"/>
      <c r="O138" s="24">
        <f>'2 - G'!R138</f>
        <v>3274</v>
      </c>
      <c r="P138" s="30">
        <f>'2 - G'!S138</f>
        <v>0.36652412950519242</v>
      </c>
      <c r="Q138" s="35">
        <f t="shared" si="30"/>
        <v>0.91783750763591931</v>
      </c>
      <c r="R138" s="30">
        <f>'4 - SoS'!R138/'3 - LG'!O138</f>
        <v>0.97281612706169818</v>
      </c>
      <c r="S138" s="30">
        <f>'5 - AG'!M138/'3 - LG'!O138</f>
        <v>0.97037263286499698</v>
      </c>
      <c r="T138" s="30">
        <f>'6 - Agr'!M138/'3 - LG'!O138</f>
        <v>0.96731826511912034</v>
      </c>
      <c r="U138" s="30">
        <f>'7 - Ins'!R138/'3 - LG'!O138</f>
        <v>0.96579108124618207</v>
      </c>
      <c r="V138" s="30">
        <f>'8 - Edu'!M138/'3 - LG'!O138</f>
        <v>0.9731215638362859</v>
      </c>
      <c r="W138" s="30">
        <f>'9 - Lab'!M138/'3 - LG'!O138</f>
        <v>0.96823457544288327</v>
      </c>
      <c r="X138" s="21"/>
      <c r="Y138" s="30">
        <f>(C138+H138)/('2 - G'!C138+'2 - G'!H138+'2 - G'!M138)</f>
        <v>0.92160133444537118</v>
      </c>
      <c r="Z138" s="30">
        <f>(D138+I138)/('2 - G'!D138+'2 - G'!I138+'2 - G'!N138)</f>
        <v>1</v>
      </c>
      <c r="AA138" s="30">
        <f>(E138+J138)/('2 - G'!E138+'2 - G'!J138+'2 - G'!O138)</f>
        <v>0.90894901144640994</v>
      </c>
      <c r="AB138" s="30">
        <f>(F138+K138)/('2 - G'!F138+'2 - G'!K138+'2 - G'!P138)</f>
        <v>1</v>
      </c>
      <c r="AD138" s="34">
        <f t="shared" si="38"/>
        <v>0.92160133444537118</v>
      </c>
      <c r="AE138" s="40">
        <f>SUM('4 - SoS'!C138,'4 - SoS'!H138,'4 - SoS'!M138)/SUM('2 - G'!C138,'2 - G'!H138,'2 - G'!M138)</f>
        <v>0.97414512093411176</v>
      </c>
      <c r="AF138" s="40">
        <f>SUM('5 - AG'!C138,'5 - AG'!H138)/SUM('2 - G'!C138,'2 - G'!H138,'2 - G'!M138)</f>
        <v>0.97164303586321932</v>
      </c>
      <c r="AG138" s="40">
        <f>SUM('6 - Agr'!C138,'6 - Agr'!H138)/SUM('2 - G'!C138,'2 - G'!H138,'2 - G'!M138)</f>
        <v>0.96246872393661387</v>
      </c>
      <c r="AH138" s="40">
        <f>SUM('7 - Ins'!C138,'7 - Ins'!H138,'7 - Ins'!M138)/SUM('2 - G'!C138,'2 - G'!H138,'2 - G'!M138)</f>
        <v>0.96747289407839865</v>
      </c>
      <c r="AI138" s="40">
        <f>SUM('8 - Edu'!C138,'8 - Edu'!H138)/SUM('2 - G'!C138,'2 - G'!H138,'2 - G'!M138)</f>
        <v>0.97164303586321932</v>
      </c>
      <c r="AJ138" s="40">
        <f>SUM('9 - Lab'!C138,'9 - Lab'!H138)/SUM('2 - G'!C138,'2 - G'!H138,'2 - G'!M138)</f>
        <v>0.97247706422018354</v>
      </c>
      <c r="AL138" s="34">
        <f t="shared" si="39"/>
        <v>1</v>
      </c>
      <c r="AM138" s="40">
        <f>SUM('4 - SoS'!D138,'4 - SoS'!I138,'4 - SoS'!N138)/SUM('2 - G'!D138,'2 - G'!I138,'2 - G'!N138)</f>
        <v>0.9932432432432432</v>
      </c>
      <c r="AN138" s="40">
        <f>SUM('5 - AG'!D138,'5 - AG'!I138)/SUM('2 - G'!D138,'2 - G'!I138,'2 - G'!N138)</f>
        <v>1</v>
      </c>
      <c r="AO138" s="40">
        <f>SUM('6 - Agr'!D138,'6 - Agr'!I138)/SUM('2 - G'!D138,'2 - G'!I138,'2 - G'!N138)</f>
        <v>0.9932432432432432</v>
      </c>
      <c r="AP138" s="40">
        <f>SUM('7 - Ins'!D138,'7 - Ins'!I138,'7 - Ins'!N138)/SUM('2 - G'!D138,'2 - G'!I138,'2 - G'!N138)</f>
        <v>1</v>
      </c>
      <c r="AQ138" s="40">
        <f>SUM('8 - Edu'!D138,'8 - Edu'!I138)/SUM('2 - G'!D138,'2 - G'!I138,'2 - G'!N138)</f>
        <v>0.9932432432432432</v>
      </c>
      <c r="AR138" s="40">
        <f>SUM('9 - Lab'!D138,'9 - Lab'!I138)/SUM('2 - G'!D138,'2 - G'!I138,'2 - G'!N138)</f>
        <v>0.9932432432432432</v>
      </c>
      <c r="AT138" s="34">
        <f t="shared" si="31"/>
        <v>0.90894901144640994</v>
      </c>
      <c r="AU138" s="40">
        <f>SUM('4 - SoS'!E138,'4 - SoS'!J138,'4 - SoS'!O138)/SUM('2 - G'!E138,'2 - G'!J138,'2 - G'!O138)</f>
        <v>0.9703433922996878</v>
      </c>
      <c r="AV138" s="40">
        <f>SUM('5 - AG'!E138,'5 - AG'!J138)/SUM('2 - G'!E138,'2 - G'!J138,'2 - G'!O138)</f>
        <v>0.96722164412070755</v>
      </c>
      <c r="AW138" s="40">
        <f>SUM('6 - Agr'!E138,'6 - Agr'!J138)/SUM('2 - G'!E138,'2 - G'!J138,'2 - G'!O138)</f>
        <v>0.96826222684703434</v>
      </c>
      <c r="AX138" s="40">
        <f>SUM('7 - Ins'!E138,'7 - Ins'!J138,'7 - Ins'!O138)/SUM('2 - G'!E138,'2 - G'!J138,'2 - G'!O138)</f>
        <v>0.96201873048907394</v>
      </c>
      <c r="AY138" s="40">
        <f>SUM('8 - Edu'!E138,'8 - Edu'!J138)/SUM('2 - G'!E138,'2 - G'!J138,'2 - G'!O138)</f>
        <v>0.97242455775234127</v>
      </c>
      <c r="AZ138" s="40">
        <f>SUM('9 - Lab'!E138,'9 - Lab'!J138)/SUM('2 - G'!E138,'2 - G'!J138,'2 - G'!O138)</f>
        <v>0.96357960457856395</v>
      </c>
      <c r="BB138" s="40">
        <f t="shared" si="40"/>
        <v>0.36652412950519242</v>
      </c>
      <c r="BC138" s="40">
        <f>G138/'2 - G'!G138</f>
        <v>0.95489815712900095</v>
      </c>
      <c r="BD138" s="40">
        <f>L138/'2 - G'!L138</f>
        <v>0.86333333333333329</v>
      </c>
      <c r="BF138" s="30">
        <f t="shared" si="32"/>
        <v>0.43891402714932126</v>
      </c>
      <c r="BG138" s="30">
        <f t="shared" si="33"/>
        <v>0.65540540540540537</v>
      </c>
      <c r="BH138" s="30">
        <f t="shared" si="34"/>
        <v>0.25930165998855181</v>
      </c>
      <c r="BI138" s="30">
        <f t="shared" si="35"/>
        <v>0.2</v>
      </c>
      <c r="BJ138" s="30">
        <f t="shared" si="36"/>
        <v>0.34475873544093177</v>
      </c>
      <c r="BL138" s="31">
        <f>SUM('2 - G'!C138,'2 - G'!E138,'2 - G'!H138,'2 - G'!J138,'2 - G'!M138,'2 - G'!O138)</f>
        <v>3121</v>
      </c>
      <c r="BM138" s="41">
        <f t="shared" si="37"/>
        <v>1</v>
      </c>
      <c r="BN138" s="42">
        <f t="shared" si="41"/>
        <v>3121</v>
      </c>
      <c r="BO138" s="42">
        <f t="shared" si="42"/>
        <v>269</v>
      </c>
      <c r="BQ138" s="40">
        <v>0.37968750000000001</v>
      </c>
      <c r="BR138" s="40">
        <f>SUM(C138,E138,F138,H138,J138,K138)/SUM('2 - G'!C138,'2 - G'!E138,'2 - G'!F138,'2 - G'!H138,'2 - G'!J138,'2 - G'!K138,'2 - G'!M138,'2 - G'!P137)</f>
        <v>0.91511851377322229</v>
      </c>
      <c r="BS138" s="40">
        <f>SUM('4 - SoS'!C138,'4 - SoS'!E138,'4 - SoS'!F138,'4 - SoS'!H138,'4 - SoS'!J138,'4 - SoS'!K138,'4 - SoS'!M138,'4 - SoS'!O138,'4 - SoS'!P138)/SUM('2 - G'!C138,'2 - G'!E138,'2 - G'!F138,'2 - G'!H138,'2 - G'!J138,'2 - G'!K138,'2 - G'!M138,'2 - G'!P137)</f>
        <v>0.97309417040358748</v>
      </c>
      <c r="BT138" s="40">
        <f>SUM('5 - AG'!C138,'5 - AG'!E138,'5 - AG'!F138,'5 - AG'!H138,'5 - AG'!J138,'5 - AG'!K138)/SUM('2 - G'!C138,'2 - G'!E138,'2 - G'!F138,'2 - G'!H138,'2 - G'!J138,'2 - G'!K138,'2 - G'!M138,'2 - G'!P137)</f>
        <v>0.97021140294682895</v>
      </c>
    </row>
    <row r="139" spans="1:72" ht="14.55" customHeight="1" x14ac:dyDescent="0.3">
      <c r="A139" t="s">
        <v>582</v>
      </c>
      <c r="B139" s="21">
        <v>5068</v>
      </c>
      <c r="C139" s="21">
        <v>557</v>
      </c>
      <c r="D139" s="21">
        <v>99</v>
      </c>
      <c r="E139" s="21">
        <v>1304</v>
      </c>
      <c r="F139" s="21">
        <v>15</v>
      </c>
      <c r="G139" s="21">
        <v>1975</v>
      </c>
      <c r="H139" s="21">
        <v>529</v>
      </c>
      <c r="I139" s="21">
        <v>143</v>
      </c>
      <c r="J139" s="21">
        <v>436</v>
      </c>
      <c r="K139" s="21">
        <v>14</v>
      </c>
      <c r="L139" s="21">
        <v>1122</v>
      </c>
      <c r="M139" s="21">
        <v>3097</v>
      </c>
      <c r="N139" s="21"/>
      <c r="O139" s="24">
        <f>'2 - G'!R139</f>
        <v>3294</v>
      </c>
      <c r="P139" s="30">
        <f>'2 - G'!S139</f>
        <v>0.36581663630843958</v>
      </c>
      <c r="Q139" s="35">
        <f t="shared" si="30"/>
        <v>0.94019429265330901</v>
      </c>
      <c r="R139" s="30">
        <f>'4 - SoS'!R139/'3 - LG'!O139</f>
        <v>0.98542805100182151</v>
      </c>
      <c r="S139" s="30">
        <f>'5 - AG'!M139/'3 - LG'!O139</f>
        <v>0.97419550698239221</v>
      </c>
      <c r="T139" s="30">
        <f>'6 - Agr'!M139/'3 - LG'!O139</f>
        <v>0.97146326654523374</v>
      </c>
      <c r="U139" s="30">
        <f>'7 - Ins'!R139/'3 - LG'!O139</f>
        <v>0.97146326654523374</v>
      </c>
      <c r="V139" s="30">
        <f>'8 - Edu'!M139/'3 - LG'!O139</f>
        <v>0.9772313296903461</v>
      </c>
      <c r="W139" s="30">
        <f>'9 - Lab'!M139/'3 - LG'!O139</f>
        <v>0.97571341833636915</v>
      </c>
      <c r="X139" s="21"/>
      <c r="Y139" s="30">
        <f>(C139+H139)/('2 - G'!C139+'2 - G'!H139+'2 - G'!M139)</f>
        <v>0.92111959287531808</v>
      </c>
      <c r="Z139" s="30">
        <f>(D139+I139)/('2 - G'!D139+'2 - G'!I139+'2 - G'!N139)</f>
        <v>0.99588477366255146</v>
      </c>
      <c r="AA139" s="30">
        <f>(E139+J139)/('2 - G'!E139+'2 - G'!J139+'2 - G'!O139)</f>
        <v>0.94411285946825829</v>
      </c>
      <c r="AB139" s="30">
        <f>(F139+K139)/('2 - G'!F139+'2 - G'!K139+'2 - G'!P139)</f>
        <v>1</v>
      </c>
      <c r="AD139" s="34">
        <f t="shared" si="38"/>
        <v>0.92111959287531808</v>
      </c>
      <c r="AE139" s="40">
        <f>SUM('4 - SoS'!C139,'4 - SoS'!H139,'4 - SoS'!M139)/SUM('2 - G'!C139,'2 - G'!H139,'2 - G'!M139)</f>
        <v>0.97964376590330793</v>
      </c>
      <c r="AF139" s="40">
        <f>SUM('5 - AG'!C139,'5 - AG'!H139)/SUM('2 - G'!C139,'2 - G'!H139,'2 - G'!M139)</f>
        <v>0.95843935538592029</v>
      </c>
      <c r="AG139" s="40">
        <f>SUM('6 - Agr'!C139,'6 - Agr'!H139)/SUM('2 - G'!C139,'2 - G'!H139,'2 - G'!M139)</f>
        <v>0.96013570822731131</v>
      </c>
      <c r="AH139" s="40">
        <f>SUM('7 - Ins'!C139,'7 - Ins'!H139,'7 - Ins'!M139)/SUM('2 - G'!C139,'2 - G'!H139,'2 - G'!M139)</f>
        <v>0.95335029686174722</v>
      </c>
      <c r="AI139" s="40">
        <f>SUM('8 - Edu'!C139,'8 - Edu'!H139)/SUM('2 - G'!C139,'2 - G'!H139,'2 - G'!M139)</f>
        <v>0.96522476675148428</v>
      </c>
      <c r="AJ139" s="40">
        <f>SUM('9 - Lab'!C139,'9 - Lab'!H139)/SUM('2 - G'!C139,'2 - G'!H139,'2 - G'!M139)</f>
        <v>0.96607294317217984</v>
      </c>
      <c r="AL139" s="34">
        <f t="shared" si="39"/>
        <v>0.99588477366255146</v>
      </c>
      <c r="AM139" s="40">
        <f>SUM('4 - SoS'!D139,'4 - SoS'!I139,'4 - SoS'!N139)/SUM('2 - G'!D139,'2 - G'!I139,'2 - G'!N139)</f>
        <v>0.99176954732510292</v>
      </c>
      <c r="AN139" s="40">
        <f>SUM('5 - AG'!D139,'5 - AG'!I139)/SUM('2 - G'!D139,'2 - G'!I139,'2 - G'!N139)</f>
        <v>0.98353909465020573</v>
      </c>
      <c r="AO139" s="40">
        <f>SUM('6 - Agr'!D139,'6 - Agr'!I139)/SUM('2 - G'!D139,'2 - G'!I139,'2 - G'!N139)</f>
        <v>0.98765432098765427</v>
      </c>
      <c r="AP139" s="40">
        <f>SUM('7 - Ins'!D139,'7 - Ins'!I139,'7 - Ins'!N139)/SUM('2 - G'!D139,'2 - G'!I139,'2 - G'!N139)</f>
        <v>0.98353909465020573</v>
      </c>
      <c r="AQ139" s="40">
        <f>SUM('8 - Edu'!D139,'8 - Edu'!I139)/SUM('2 - G'!D139,'2 - G'!I139,'2 - G'!N139)</f>
        <v>0.98353909465020573</v>
      </c>
      <c r="AR139" s="40">
        <f>SUM('9 - Lab'!D139,'9 - Lab'!I139)/SUM('2 - G'!D139,'2 - G'!I139,'2 - G'!N139)</f>
        <v>0.9711934156378601</v>
      </c>
      <c r="AT139" s="34">
        <f t="shared" si="31"/>
        <v>0.94411285946825829</v>
      </c>
      <c r="AU139" s="40">
        <f>SUM('4 - SoS'!E139,'4 - SoS'!J139,'4 - SoS'!O139)/SUM('2 - G'!E139,'2 - G'!J139,'2 - G'!O139)</f>
        <v>0.98806294085729784</v>
      </c>
      <c r="AV139" s="40">
        <f>SUM('5 - AG'!E139,'5 - AG'!J139)/SUM('2 - G'!E139,'2 - G'!J139,'2 - G'!O139)</f>
        <v>0.98263700488334238</v>
      </c>
      <c r="AW139" s="40">
        <f>SUM('6 - Agr'!E139,'6 - Agr'!J139)/SUM('2 - G'!E139,'2 - G'!J139,'2 - G'!O139)</f>
        <v>0.9761258817145958</v>
      </c>
      <c r="AX139" s="40">
        <f>SUM('7 - Ins'!E139,'7 - Ins'!J139,'7 - Ins'!O139)/SUM('2 - G'!E139,'2 - G'!J139,'2 - G'!O139)</f>
        <v>0.98100922409115576</v>
      </c>
      <c r="AY139" s="40">
        <f>SUM('8 - Edu'!E139,'8 - Edu'!J139)/SUM('2 - G'!E139,'2 - G'!J139,'2 - G'!O139)</f>
        <v>0.984264785675529</v>
      </c>
      <c r="AZ139" s="40">
        <f>SUM('9 - Lab'!E139,'9 - Lab'!J139)/SUM('2 - G'!E139,'2 - G'!J139,'2 - G'!O139)</f>
        <v>0.98209441128594688</v>
      </c>
      <c r="BB139" s="40">
        <f t="shared" si="40"/>
        <v>0.36581663630843958</v>
      </c>
      <c r="BC139" s="40">
        <f>G139/'2 - G'!G139</f>
        <v>0.95456742387626869</v>
      </c>
      <c r="BD139" s="40">
        <f>L139/'2 - G'!L139</f>
        <v>0.93112033195020749</v>
      </c>
      <c r="BF139" s="30">
        <f t="shared" si="32"/>
        <v>0.48710865561694289</v>
      </c>
      <c r="BG139" s="30">
        <f t="shared" si="33"/>
        <v>0.59090909090909094</v>
      </c>
      <c r="BH139" s="30">
        <f t="shared" si="34"/>
        <v>0.25057471264367814</v>
      </c>
      <c r="BI139" s="30">
        <f t="shared" si="35"/>
        <v>0.48275862068965519</v>
      </c>
      <c r="BJ139" s="30">
        <f t="shared" si="36"/>
        <v>0.36228608330642559</v>
      </c>
      <c r="BL139" s="31">
        <f>SUM('2 - G'!C139,'2 - G'!E139,'2 - G'!H139,'2 - G'!J139,'2 - G'!M139,'2 - G'!O139)</f>
        <v>3022</v>
      </c>
      <c r="BM139" s="41">
        <f t="shared" si="37"/>
        <v>0.99588477366255146</v>
      </c>
      <c r="BN139" s="42">
        <f t="shared" si="41"/>
        <v>3009.5637860082306</v>
      </c>
      <c r="BO139" s="42">
        <f t="shared" si="42"/>
        <v>183.56378600823064</v>
      </c>
      <c r="BQ139" s="40">
        <v>0.35751081805069029</v>
      </c>
      <c r="BR139" s="40">
        <f>SUM(C139,E139,F139,H139,J139,K139)/SUM('2 - G'!C139,'2 - G'!E139,'2 - G'!F139,'2 - G'!H139,'2 - G'!J139,'2 - G'!K139,'2 - G'!M139,'2 - G'!P138)</f>
        <v>0.93883590924038141</v>
      </c>
      <c r="BS139" s="40">
        <f>SUM('4 - SoS'!C139,'4 - SoS'!E139,'4 - SoS'!F139,'4 - SoS'!H139,'4 - SoS'!J139,'4 - SoS'!K139,'4 - SoS'!M139,'4 - SoS'!O139,'4 - SoS'!P139)/SUM('2 - G'!C139,'2 - G'!E139,'2 - G'!F139,'2 - G'!H139,'2 - G'!J139,'2 - G'!K139,'2 - G'!M139,'2 - G'!P138)</f>
        <v>0.98816178888523509</v>
      </c>
      <c r="BT139" s="40">
        <f>SUM('5 - AG'!C139,'5 - AG'!E139,'5 - AG'!F139,'5 - AG'!H139,'5 - AG'!J139,'5 - AG'!K139)/SUM('2 - G'!C139,'2 - G'!E139,'2 - G'!F139,'2 - G'!H139,'2 - G'!J139,'2 - G'!K139,'2 - G'!M139,'2 - G'!P138)</f>
        <v>0.97665241696810257</v>
      </c>
    </row>
    <row r="140" spans="1:72" ht="14.55" customHeight="1" x14ac:dyDescent="0.3">
      <c r="A140" t="s">
        <v>525</v>
      </c>
      <c r="B140" s="21">
        <v>5060</v>
      </c>
      <c r="C140" s="21">
        <v>839</v>
      </c>
      <c r="D140" s="21">
        <v>133</v>
      </c>
      <c r="E140" s="21">
        <v>1435</v>
      </c>
      <c r="F140" s="21">
        <v>0</v>
      </c>
      <c r="G140" s="21">
        <v>2407</v>
      </c>
      <c r="H140" s="21">
        <v>343</v>
      </c>
      <c r="I140" s="21">
        <v>92</v>
      </c>
      <c r="J140" s="21">
        <v>413</v>
      </c>
      <c r="K140" s="21">
        <v>0</v>
      </c>
      <c r="L140" s="21">
        <v>848</v>
      </c>
      <c r="M140" s="21">
        <v>3255</v>
      </c>
      <c r="N140" s="21"/>
      <c r="O140" s="24">
        <f>'2 - G'!R140</f>
        <v>3483</v>
      </c>
      <c r="P140" s="30">
        <f>'2 - G'!S140</f>
        <v>0.27217915590008612</v>
      </c>
      <c r="Q140" s="35">
        <f t="shared" si="30"/>
        <v>0.93453919035314381</v>
      </c>
      <c r="R140" s="30">
        <f>'4 - SoS'!R140/'3 - LG'!O140</f>
        <v>0.96784381280505316</v>
      </c>
      <c r="S140" s="30">
        <f>'5 - AG'!M140/'3 - LG'!O140</f>
        <v>0.96152741889175997</v>
      </c>
      <c r="T140" s="30">
        <f>'6 - Agr'!M140/'3 - LG'!O140</f>
        <v>0.95406258972150448</v>
      </c>
      <c r="U140" s="30">
        <f>'7 - Ins'!R140/'3 - LG'!O140</f>
        <v>0.96124031007751942</v>
      </c>
      <c r="V140" s="30">
        <f>'8 - Edu'!M140/'3 - LG'!O140</f>
        <v>0.95836922193511342</v>
      </c>
      <c r="W140" s="30">
        <f>'9 - Lab'!M140/'3 - LG'!O140</f>
        <v>0.96037898363479757</v>
      </c>
      <c r="X140" s="21"/>
      <c r="Y140" s="30">
        <f>(C140+H140)/('2 - G'!C140+'2 - G'!H140+'2 - G'!M140)</f>
        <v>0.92560689115113548</v>
      </c>
      <c r="Z140" s="30">
        <f>(D140+I140)/('2 - G'!D140+'2 - G'!I140+'2 - G'!N140)</f>
        <v>0.95338983050847459</v>
      </c>
      <c r="AA140" s="30">
        <f>(E140+J140)/('2 - G'!E140+'2 - G'!J140+'2 - G'!O140)</f>
        <v>0.93807106598984769</v>
      </c>
      <c r="AB140" s="30" t="e">
        <f>(F140+K140)/('2 - G'!F140+'2 - G'!K140+'2 - G'!P140)</f>
        <v>#DIV/0!</v>
      </c>
      <c r="AD140" s="34">
        <f t="shared" si="38"/>
        <v>0.92560689115113548</v>
      </c>
      <c r="AE140" s="40">
        <f>SUM('4 - SoS'!C140,'4 - SoS'!H140,'4 - SoS'!M140)/SUM('2 - G'!C140,'2 - G'!H140,'2 - G'!M140)</f>
        <v>0.9647611589663273</v>
      </c>
      <c r="AF140" s="40">
        <f>SUM('5 - AG'!C140,'5 - AG'!H140)/SUM('2 - G'!C140,'2 - G'!H140,'2 - G'!M140)</f>
        <v>0.95849647611589661</v>
      </c>
      <c r="AG140" s="40">
        <f>SUM('6 - Agr'!C140,'6 - Agr'!H140)/SUM('2 - G'!C140,'2 - G'!H140,'2 - G'!M140)</f>
        <v>0.94831636648394679</v>
      </c>
      <c r="AH140" s="40">
        <f>SUM('7 - Ins'!C140,'7 - Ins'!H140,'7 - Ins'!M140)/SUM('2 - G'!C140,'2 - G'!H140,'2 - G'!M140)</f>
        <v>0.9592795614722005</v>
      </c>
      <c r="AI140" s="40">
        <f>SUM('8 - Edu'!C140,'8 - Edu'!H140)/SUM('2 - G'!C140,'2 - G'!H140,'2 - G'!M140)</f>
        <v>0.95144870790916214</v>
      </c>
      <c r="AJ140" s="40">
        <f>SUM('9 - Lab'!C140,'9 - Lab'!H140)/SUM('2 - G'!C140,'2 - G'!H140,'2 - G'!M140)</f>
        <v>0.94831636648394679</v>
      </c>
      <c r="AL140" s="34">
        <f t="shared" si="39"/>
        <v>0.95338983050847459</v>
      </c>
      <c r="AM140" s="40">
        <f>SUM('4 - SoS'!D140,'4 - SoS'!I140,'4 - SoS'!N140)/SUM('2 - G'!D140,'2 - G'!I140,'2 - G'!N140)</f>
        <v>0.96610169491525422</v>
      </c>
      <c r="AN140" s="40">
        <f>SUM('5 - AG'!D140,'5 - AG'!I140)/SUM('2 - G'!D140,'2 - G'!I140,'2 - G'!N140)</f>
        <v>0.95338983050847459</v>
      </c>
      <c r="AO140" s="40">
        <f>SUM('6 - Agr'!D140,'6 - Agr'!I140)/SUM('2 - G'!D140,'2 - G'!I140,'2 - G'!N140)</f>
        <v>0.94915254237288138</v>
      </c>
      <c r="AP140" s="40">
        <f>SUM('7 - Ins'!D140,'7 - Ins'!I140,'7 - Ins'!N140)/SUM('2 - G'!D140,'2 - G'!I140,'2 - G'!N140)</f>
        <v>0.97881355932203384</v>
      </c>
      <c r="AQ140" s="40">
        <f>SUM('8 - Edu'!D140,'8 - Edu'!I140)/SUM('2 - G'!D140,'2 - G'!I140,'2 - G'!N140)</f>
        <v>0.94491525423728817</v>
      </c>
      <c r="AR140" s="40">
        <f>SUM('9 - Lab'!D140,'9 - Lab'!I140)/SUM('2 - G'!D140,'2 - G'!I140,'2 - G'!N140)</f>
        <v>0.94067796610169496</v>
      </c>
      <c r="AT140" s="34">
        <f t="shared" si="31"/>
        <v>0.93807106598984769</v>
      </c>
      <c r="AU140" s="40">
        <f>SUM('4 - SoS'!E140,'4 - SoS'!J140,'4 - SoS'!O140)/SUM('2 - G'!E140,'2 - G'!J140,'2 - G'!O140)</f>
        <v>0.97005076142131985</v>
      </c>
      <c r="AV140" s="40">
        <f>SUM('5 - AG'!E140,'5 - AG'!J140)/SUM('2 - G'!E140,'2 - G'!J140,'2 - G'!O140)</f>
        <v>0.96446700507614214</v>
      </c>
      <c r="AW140" s="40">
        <f>SUM('6 - Agr'!E140,'6 - Agr'!J140)/SUM('2 - G'!E140,'2 - G'!J140,'2 - G'!O140)</f>
        <v>0.95837563451776653</v>
      </c>
      <c r="AX140" s="40">
        <f>SUM('7 - Ins'!E140,'7 - Ins'!J140,'7 - Ins'!O140)/SUM('2 - G'!E140,'2 - G'!J140,'2 - G'!O140)</f>
        <v>0.96040609137055832</v>
      </c>
      <c r="AY140" s="40">
        <f>SUM('8 - Edu'!E140,'8 - Edu'!J140)/SUM('2 - G'!E140,'2 - G'!J140,'2 - G'!O140)</f>
        <v>0.96446700507614214</v>
      </c>
      <c r="AZ140" s="40">
        <f>SUM('9 - Lab'!E140,'9 - Lab'!J140)/SUM('2 - G'!E140,'2 - G'!J140,'2 - G'!O140)</f>
        <v>0.97055837563451774</v>
      </c>
      <c r="BB140" s="40">
        <f t="shared" si="40"/>
        <v>0.27217915590008612</v>
      </c>
      <c r="BC140" s="40">
        <f>G140/'2 - G'!G140</f>
        <v>0.95364500792393025</v>
      </c>
      <c r="BD140" s="40">
        <f>L140/'2 - G'!L140</f>
        <v>0.89451476793248941</v>
      </c>
      <c r="BF140" s="30">
        <f t="shared" si="32"/>
        <v>0.29018612521150594</v>
      </c>
      <c r="BG140" s="30">
        <f t="shared" si="33"/>
        <v>0.40888888888888891</v>
      </c>
      <c r="BH140" s="30">
        <f t="shared" si="34"/>
        <v>0.22348484848484848</v>
      </c>
      <c r="BI140" s="30" t="e">
        <f t="shared" si="35"/>
        <v>#DIV/0!</v>
      </c>
      <c r="BJ140" s="30">
        <f t="shared" si="36"/>
        <v>0.26052227342549922</v>
      </c>
      <c r="BL140" s="31">
        <f>SUM('2 - G'!C140,'2 - G'!E140,'2 - G'!H140,'2 - G'!J140,'2 - G'!M140,'2 - G'!O140)</f>
        <v>3247</v>
      </c>
      <c r="BM140" s="41">
        <f t="shared" si="37"/>
        <v>0.95338983050847459</v>
      </c>
      <c r="BN140" s="42">
        <f t="shared" si="41"/>
        <v>3095.656779661017</v>
      </c>
      <c r="BO140" s="42">
        <f t="shared" si="42"/>
        <v>65.656779661017026</v>
      </c>
      <c r="BQ140" s="40">
        <v>0.29994072317723769</v>
      </c>
      <c r="BR140" s="40">
        <f>SUM(C140,E140,F140,H140,J140,K140)/SUM('2 - G'!C140,'2 - G'!E140,'2 - G'!F140,'2 - G'!H140,'2 - G'!J140,'2 - G'!K140,'2 - G'!M140,'2 - G'!P139)</f>
        <v>0.93547391170114236</v>
      </c>
      <c r="BS140" s="40">
        <f>SUM('4 - SoS'!C140,'4 - SoS'!E140,'4 - SoS'!F140,'4 - SoS'!H140,'4 - SoS'!J140,'4 - SoS'!K140,'4 - SoS'!M140,'4 - SoS'!O140,'4 - SoS'!P140)/SUM('2 - G'!C140,'2 - G'!E140,'2 - G'!F140,'2 - G'!H140,'2 - G'!J140,'2 - G'!K140,'2 - G'!M140,'2 - G'!P139)</f>
        <v>0.97036122259956781</v>
      </c>
      <c r="BT140" s="40">
        <f>SUM('5 - AG'!C140,'5 - AG'!E140,'5 - AG'!F140,'5 - AG'!H140,'5 - AG'!J140,'5 - AG'!K140)/SUM('2 - G'!C140,'2 - G'!E140,'2 - G'!F140,'2 - G'!H140,'2 - G'!J140,'2 - G'!K140,'2 - G'!M140,'2 - G'!P139)</f>
        <v>0.96449521457239884</v>
      </c>
    </row>
    <row r="141" spans="1:72" ht="14.55" customHeight="1" x14ac:dyDescent="0.3">
      <c r="A141" t="s">
        <v>529</v>
      </c>
      <c r="B141" s="21">
        <v>5034</v>
      </c>
      <c r="C141" s="21">
        <v>529</v>
      </c>
      <c r="D141" s="21">
        <v>59</v>
      </c>
      <c r="E141" s="21">
        <v>1221</v>
      </c>
      <c r="F141" s="21">
        <v>2</v>
      </c>
      <c r="G141" s="21">
        <v>1811</v>
      </c>
      <c r="H141" s="21">
        <v>298</v>
      </c>
      <c r="I141" s="21">
        <v>47</v>
      </c>
      <c r="J141" s="21">
        <v>332</v>
      </c>
      <c r="K141" s="21">
        <v>0</v>
      </c>
      <c r="L141" s="21">
        <v>677</v>
      </c>
      <c r="M141" s="21">
        <v>2488</v>
      </c>
      <c r="N141" s="21"/>
      <c r="O141" s="24">
        <f>'2 - G'!R141</f>
        <v>2681</v>
      </c>
      <c r="P141" s="30">
        <f>'2 - G'!S141</f>
        <v>0.28422230511003355</v>
      </c>
      <c r="Q141" s="35">
        <f t="shared" si="30"/>
        <v>0.92801193584483399</v>
      </c>
      <c r="R141" s="30">
        <f>'4 - SoS'!R141/'3 - LG'!O141</f>
        <v>0.9664304364043268</v>
      </c>
      <c r="S141" s="30">
        <f>'5 - AG'!M141/'3 - LG'!O141</f>
        <v>0.95822454308093996</v>
      </c>
      <c r="T141" s="30">
        <f>'6 - Agr'!M141/'3 - LG'!O141</f>
        <v>0.958597538232003</v>
      </c>
      <c r="U141" s="30">
        <f>'7 - Ins'!R141/'3 - LG'!O141</f>
        <v>0.96083550913838123</v>
      </c>
      <c r="V141" s="30">
        <f>'8 - Edu'!M141/'3 - LG'!O141</f>
        <v>0.96381947034688553</v>
      </c>
      <c r="W141" s="30">
        <f>'9 - Lab'!M141/'3 - LG'!O141</f>
        <v>0.96232748974263338</v>
      </c>
      <c r="X141" s="21"/>
      <c r="Y141" s="30">
        <f>(C141+H141)/('2 - G'!C141+'2 - G'!H141+'2 - G'!M141)</f>
        <v>0.90879120879120878</v>
      </c>
      <c r="Z141" s="30">
        <f>(D141+I141)/('2 - G'!D141+'2 - G'!I141+'2 - G'!N141)</f>
        <v>0.98148148148148151</v>
      </c>
      <c r="AA141" s="30">
        <f>(E141+J141)/('2 - G'!E141+'2 - G'!J141+'2 - G'!O141)</f>
        <v>0.93497892835641183</v>
      </c>
      <c r="AB141" s="30">
        <f>(F141+K141)/('2 - G'!F141+'2 - G'!K141+'2 - G'!P141)</f>
        <v>1</v>
      </c>
      <c r="AD141" s="34">
        <f t="shared" si="38"/>
        <v>0.90879120879120878</v>
      </c>
      <c r="AE141" s="40">
        <f>SUM('4 - SoS'!C141,'4 - SoS'!H141,'4 - SoS'!M141)/SUM('2 - G'!C141,'2 - G'!H141,'2 - G'!M141)</f>
        <v>0.95714285714285718</v>
      </c>
      <c r="AF141" s="40">
        <f>SUM('5 - AG'!C141,'5 - AG'!H141)/SUM('2 - G'!C141,'2 - G'!H141,'2 - G'!M141)</f>
        <v>0.94395604395604393</v>
      </c>
      <c r="AG141" s="40">
        <f>SUM('6 - Agr'!C141,'6 - Agr'!H141)/SUM('2 - G'!C141,'2 - G'!H141,'2 - G'!M141)</f>
        <v>0.94725274725274722</v>
      </c>
      <c r="AH141" s="40">
        <f>SUM('7 - Ins'!C141,'7 - Ins'!H141,'7 - Ins'!M141)/SUM('2 - G'!C141,'2 - G'!H141,'2 - G'!M141)</f>
        <v>0.94835164835164831</v>
      </c>
      <c r="AI141" s="40">
        <f>SUM('8 - Edu'!C141,'8 - Edu'!H141)/SUM('2 - G'!C141,'2 - G'!H141,'2 - G'!M141)</f>
        <v>0.9505494505494505</v>
      </c>
      <c r="AJ141" s="40">
        <f>SUM('9 - Lab'!C141,'9 - Lab'!H141)/SUM('2 - G'!C141,'2 - G'!H141,'2 - G'!M141)</f>
        <v>0.94945054945054941</v>
      </c>
      <c r="AL141" s="34">
        <f t="shared" si="39"/>
        <v>0.98148148148148151</v>
      </c>
      <c r="AM141" s="40">
        <f>SUM('4 - SoS'!D141,'4 - SoS'!I141,'4 - SoS'!N141)/SUM('2 - G'!D141,'2 - G'!I141,'2 - G'!N141)</f>
        <v>0.98148148148148151</v>
      </c>
      <c r="AN141" s="40">
        <f>SUM('5 - AG'!D141,'5 - AG'!I141)/SUM('2 - G'!D141,'2 - G'!I141,'2 - G'!N141)</f>
        <v>0.97222222222222221</v>
      </c>
      <c r="AO141" s="40">
        <f>SUM('6 - Agr'!D141,'6 - Agr'!I141)/SUM('2 - G'!D141,'2 - G'!I141,'2 - G'!N141)</f>
        <v>0.97222222222222221</v>
      </c>
      <c r="AP141" s="40">
        <f>SUM('7 - Ins'!D141,'7 - Ins'!I141,'7 - Ins'!N141)/SUM('2 - G'!D141,'2 - G'!I141,'2 - G'!N141)</f>
        <v>0.97222222222222221</v>
      </c>
      <c r="AQ141" s="40">
        <f>SUM('8 - Edu'!D141,'8 - Edu'!I141)/SUM('2 - G'!D141,'2 - G'!I141,'2 - G'!N141)</f>
        <v>0.97222222222222221</v>
      </c>
      <c r="AR141" s="40">
        <f>SUM('9 - Lab'!D141,'9 - Lab'!I141)/SUM('2 - G'!D141,'2 - G'!I141,'2 - G'!N141)</f>
        <v>0.97222222222222221</v>
      </c>
      <c r="AT141" s="34">
        <f t="shared" si="31"/>
        <v>0.93497892835641183</v>
      </c>
      <c r="AU141" s="40">
        <f>SUM('4 - SoS'!E141,'4 - SoS'!J141,'4 - SoS'!O141)/SUM('2 - G'!E141,'2 - G'!J141,'2 - G'!O141)</f>
        <v>0.97049969897652022</v>
      </c>
      <c r="AV141" s="40">
        <f>SUM('5 - AG'!E141,'5 - AG'!J141)/SUM('2 - G'!E141,'2 - G'!J141,'2 - G'!O141)</f>
        <v>0.96508127633955454</v>
      </c>
      <c r="AW141" s="40">
        <f>SUM('6 - Agr'!E141,'6 - Agr'!J141)/SUM('2 - G'!E141,'2 - G'!J141,'2 - G'!O141)</f>
        <v>0.9638771824202288</v>
      </c>
      <c r="AX141" s="40">
        <f>SUM('7 - Ins'!E141,'7 - Ins'!J141,'7 - Ins'!O141)/SUM('2 - G'!E141,'2 - G'!J141,'2 - G'!O141)</f>
        <v>0.9668874172185431</v>
      </c>
      <c r="AY141" s="40">
        <f>SUM('8 - Edu'!E141,'8 - Edu'!J141)/SUM('2 - G'!E141,'2 - G'!J141,'2 - G'!O141)</f>
        <v>0.97049969897652022</v>
      </c>
      <c r="AZ141" s="40">
        <f>SUM('9 - Lab'!E141,'9 - Lab'!J141)/SUM('2 - G'!E141,'2 - G'!J141,'2 - G'!O141)</f>
        <v>0.96869355809753166</v>
      </c>
      <c r="BB141" s="40">
        <f t="shared" si="40"/>
        <v>0.28422230511003355</v>
      </c>
      <c r="BC141" s="40">
        <f>G141/'2 - G'!G141</f>
        <v>0.94816753926701569</v>
      </c>
      <c r="BD141" s="40">
        <f>L141/'2 - G'!L141</f>
        <v>0.88845144356955386</v>
      </c>
      <c r="BF141" s="30">
        <f t="shared" si="32"/>
        <v>0.3603385731559855</v>
      </c>
      <c r="BG141" s="30">
        <f t="shared" si="33"/>
        <v>0.44339622641509435</v>
      </c>
      <c r="BH141" s="30">
        <f t="shared" si="34"/>
        <v>0.21377978106889892</v>
      </c>
      <c r="BI141" s="30">
        <f t="shared" si="35"/>
        <v>0</v>
      </c>
      <c r="BJ141" s="30">
        <f t="shared" si="36"/>
        <v>0.27210610932475882</v>
      </c>
      <c r="BL141" s="31">
        <f>SUM('2 - G'!C141,'2 - G'!E141,'2 - G'!H141,'2 - G'!J141,'2 - G'!M141,'2 - G'!O141)</f>
        <v>2571</v>
      </c>
      <c r="BM141" s="41">
        <f t="shared" si="37"/>
        <v>0.98148148148148151</v>
      </c>
      <c r="BN141" s="42">
        <f t="shared" si="41"/>
        <v>2523.3888888888891</v>
      </c>
      <c r="BO141" s="42">
        <f t="shared" si="42"/>
        <v>143.38888888888914</v>
      </c>
      <c r="BQ141" s="40">
        <v>0.21364808569728228</v>
      </c>
      <c r="BR141" s="40">
        <f>SUM(C141,E141,F141,H141,J141,K141)/SUM('2 - G'!C141,'2 - G'!E141,'2 - G'!F141,'2 - G'!H141,'2 - G'!J141,'2 - G'!K141,'2 - G'!M141,'2 - G'!P140)</f>
        <v>0.92648774795799305</v>
      </c>
      <c r="BS141" s="40">
        <f>SUM('4 - SoS'!C141,'4 - SoS'!E141,'4 - SoS'!F141,'4 - SoS'!H141,'4 - SoS'!J141,'4 - SoS'!K141,'4 - SoS'!M141,'4 - SoS'!O141,'4 - SoS'!P141)/SUM('2 - G'!C141,'2 - G'!E141,'2 - G'!F141,'2 - G'!H141,'2 - G'!J141,'2 - G'!K141,'2 - G'!M141,'2 - G'!P140)</f>
        <v>0.96654998055231423</v>
      </c>
      <c r="BT141" s="40">
        <f>SUM('5 - AG'!C141,'5 - AG'!E141,'5 - AG'!F141,'5 - AG'!H141,'5 - AG'!J141,'5 - AG'!K141)/SUM('2 - G'!C141,'2 - G'!E141,'2 - G'!F141,'2 - G'!H141,'2 - G'!J141,'2 - G'!K141,'2 - G'!M141,'2 - G'!P140)</f>
        <v>0.9583819525476468</v>
      </c>
    </row>
    <row r="142" spans="1:72" ht="14.55" customHeight="1" x14ac:dyDescent="0.3">
      <c r="A142" t="s">
        <v>523</v>
      </c>
      <c r="B142" s="21">
        <v>4677</v>
      </c>
      <c r="C142" s="21">
        <v>633</v>
      </c>
      <c r="D142" s="21">
        <v>74</v>
      </c>
      <c r="E142" s="21">
        <v>1061</v>
      </c>
      <c r="F142" s="21">
        <v>10</v>
      </c>
      <c r="G142" s="21">
        <v>1778</v>
      </c>
      <c r="H142" s="21">
        <v>409</v>
      </c>
      <c r="I142" s="21">
        <v>107</v>
      </c>
      <c r="J142" s="21">
        <v>407</v>
      </c>
      <c r="K142" s="21">
        <v>6</v>
      </c>
      <c r="L142" s="21">
        <v>929</v>
      </c>
      <c r="M142" s="21">
        <v>2707</v>
      </c>
      <c r="N142" s="21"/>
      <c r="O142" s="24">
        <f>'2 - G'!R142</f>
        <v>2872</v>
      </c>
      <c r="P142" s="30">
        <f>'2 - G'!S142</f>
        <v>0.34958217270194986</v>
      </c>
      <c r="Q142" s="35">
        <f t="shared" si="30"/>
        <v>0.94254874651810583</v>
      </c>
      <c r="R142" s="30">
        <f>'4 - SoS'!R142/'3 - LG'!O142</f>
        <v>0.9825905292479109</v>
      </c>
      <c r="S142" s="30">
        <f>'5 - AG'!M142/'3 - LG'!O142</f>
        <v>0.97075208913649025</v>
      </c>
      <c r="T142" s="30">
        <f>'6 - Agr'!M142/'3 - LG'!O142</f>
        <v>0.96935933147632314</v>
      </c>
      <c r="U142" s="30">
        <f>'7 - Ins'!R142/'3 - LG'!O142</f>
        <v>0.97214484679665736</v>
      </c>
      <c r="V142" s="30">
        <f>'8 - Edu'!M142/'3 - LG'!O142</f>
        <v>0.97458217270194991</v>
      </c>
      <c r="W142" s="30">
        <f>'9 - Lab'!M142/'3 - LG'!O142</f>
        <v>0.97075208913649025</v>
      </c>
      <c r="X142" s="21"/>
      <c r="Y142" s="30">
        <f>(C142+H142)/('2 - G'!C142+'2 - G'!H142+'2 - G'!M142)</f>
        <v>0.93789378937893786</v>
      </c>
      <c r="Z142" s="30">
        <f>(D142+I142)/('2 - G'!D142+'2 - G'!I142+'2 - G'!N142)</f>
        <v>0.96276595744680848</v>
      </c>
      <c r="AA142" s="30">
        <f>(E142+J142)/('2 - G'!E142+'2 - G'!J142+'2 - G'!O142)</f>
        <v>0.94283879254977521</v>
      </c>
      <c r="AB142" s="30">
        <f>(F142+K142)/('2 - G'!F142+'2 - G'!K142+'2 - G'!P142)</f>
        <v>1</v>
      </c>
      <c r="AD142" s="34">
        <f t="shared" si="38"/>
        <v>0.93789378937893786</v>
      </c>
      <c r="AE142" s="40">
        <f>SUM('4 - SoS'!C142,'4 - SoS'!H142,'4 - SoS'!M142)/SUM('2 - G'!C142,'2 - G'!H142,'2 - G'!M142)</f>
        <v>0.98199819981998204</v>
      </c>
      <c r="AF142" s="40">
        <f>SUM('5 - AG'!C142,'5 - AG'!H142)/SUM('2 - G'!C142,'2 - G'!H142,'2 - G'!M142)</f>
        <v>0.96939693969396945</v>
      </c>
      <c r="AG142" s="40">
        <f>SUM('6 - Agr'!C142,'6 - Agr'!H142)/SUM('2 - G'!C142,'2 - G'!H142,'2 - G'!M142)</f>
        <v>0.97209720972097213</v>
      </c>
      <c r="AH142" s="40">
        <f>SUM('7 - Ins'!C142,'7 - Ins'!H142,'7 - Ins'!M142)/SUM('2 - G'!C142,'2 - G'!H142,'2 - G'!M142)</f>
        <v>0.97299729972997295</v>
      </c>
      <c r="AI142" s="40">
        <f>SUM('8 - Edu'!C142,'8 - Edu'!H142)/SUM('2 - G'!C142,'2 - G'!H142,'2 - G'!M142)</f>
        <v>0.97929792979297925</v>
      </c>
      <c r="AJ142" s="40">
        <f>SUM('9 - Lab'!C142,'9 - Lab'!H142)/SUM('2 - G'!C142,'2 - G'!H142,'2 - G'!M142)</f>
        <v>0.97029702970297027</v>
      </c>
      <c r="AL142" s="34">
        <f t="shared" si="39"/>
        <v>0.96276595744680848</v>
      </c>
      <c r="AM142" s="40">
        <f>SUM('4 - SoS'!D142,'4 - SoS'!I142,'4 - SoS'!N142)/SUM('2 - G'!D142,'2 - G'!I142,'2 - G'!N142)</f>
        <v>0.98936170212765961</v>
      </c>
      <c r="AN142" s="40">
        <f>SUM('5 - AG'!D142,'5 - AG'!I142)/SUM('2 - G'!D142,'2 - G'!I142,'2 - G'!N142)</f>
        <v>0.99468085106382975</v>
      </c>
      <c r="AO142" s="40">
        <f>SUM('6 - Agr'!D142,'6 - Agr'!I142)/SUM('2 - G'!D142,'2 - G'!I142,'2 - G'!N142)</f>
        <v>0.96276595744680848</v>
      </c>
      <c r="AP142" s="40">
        <f>SUM('7 - Ins'!D142,'7 - Ins'!I142,'7 - Ins'!N142)/SUM('2 - G'!D142,'2 - G'!I142,'2 - G'!N142)</f>
        <v>0.97872340425531912</v>
      </c>
      <c r="AQ142" s="40">
        <f>SUM('8 - Edu'!D142,'8 - Edu'!I142)/SUM('2 - G'!D142,'2 - G'!I142,'2 - G'!N142)</f>
        <v>0.97872340425531912</v>
      </c>
      <c r="AR142" s="40">
        <f>SUM('9 - Lab'!D142,'9 - Lab'!I142)/SUM('2 - G'!D142,'2 - G'!I142,'2 - G'!N142)</f>
        <v>0.96276595744680848</v>
      </c>
      <c r="AT142" s="34">
        <f t="shared" si="31"/>
        <v>0.94283879254977521</v>
      </c>
      <c r="AU142" s="40">
        <f>SUM('4 - SoS'!E142,'4 - SoS'!J142,'4 - SoS'!O142)/SUM('2 - G'!E142,'2 - G'!J142,'2 - G'!O142)</f>
        <v>0.98201669877970454</v>
      </c>
      <c r="AV142" s="40">
        <f>SUM('5 - AG'!E142,'5 - AG'!J142)/SUM('2 - G'!E142,'2 - G'!J142,'2 - G'!O142)</f>
        <v>0.96852922286448295</v>
      </c>
      <c r="AW142" s="40">
        <f>SUM('6 - Agr'!E142,'6 - Agr'!J142)/SUM('2 - G'!E142,'2 - G'!J142,'2 - G'!O142)</f>
        <v>0.96788696210661529</v>
      </c>
      <c r="AX142" s="40">
        <f>SUM('7 - Ins'!E142,'7 - Ins'!J142,'7 - Ins'!O142)/SUM('2 - G'!E142,'2 - G'!J142,'2 - G'!O142)</f>
        <v>0.97045600513808605</v>
      </c>
      <c r="AY142" s="40">
        <f>SUM('8 - Edu'!E142,'8 - Edu'!J142)/SUM('2 - G'!E142,'2 - G'!J142,'2 - G'!O142)</f>
        <v>0.97045600513808605</v>
      </c>
      <c r="AZ142" s="40">
        <f>SUM('9 - Lab'!E142,'9 - Lab'!J142)/SUM('2 - G'!E142,'2 - G'!J142,'2 - G'!O142)</f>
        <v>0.97174052665382149</v>
      </c>
      <c r="BB142" s="40">
        <f t="shared" si="40"/>
        <v>0.34958217270194986</v>
      </c>
      <c r="BC142" s="40">
        <f>G142/'2 - G'!G142</f>
        <v>0.95745826602046313</v>
      </c>
      <c r="BD142" s="40">
        <f>L142/'2 - G'!L142</f>
        <v>0.92529880478087645</v>
      </c>
      <c r="BF142" s="30">
        <f t="shared" si="32"/>
        <v>0.3925143953934741</v>
      </c>
      <c r="BG142" s="30">
        <f t="shared" si="33"/>
        <v>0.59116022099447518</v>
      </c>
      <c r="BH142" s="30">
        <f t="shared" si="34"/>
        <v>0.27724795640326977</v>
      </c>
      <c r="BI142" s="30">
        <f t="shared" si="35"/>
        <v>0.375</v>
      </c>
      <c r="BJ142" s="30">
        <f t="shared" si="36"/>
        <v>0.34318433690432215</v>
      </c>
      <c r="BL142" s="31">
        <f>SUM('2 - G'!C142,'2 - G'!E142,'2 - G'!H142,'2 - G'!J142,'2 - G'!M142,'2 - G'!O142)</f>
        <v>2668</v>
      </c>
      <c r="BM142" s="41">
        <f t="shared" si="37"/>
        <v>0.96276595744680848</v>
      </c>
      <c r="BN142" s="42">
        <f t="shared" si="41"/>
        <v>2568.6595744680849</v>
      </c>
      <c r="BO142" s="42">
        <f t="shared" si="42"/>
        <v>58.659574468084884</v>
      </c>
      <c r="BQ142" s="40">
        <v>0.34925053533190581</v>
      </c>
      <c r="BR142" s="40">
        <f>SUM(C142,E142,F142,H142,J142,K142)/SUM('2 - G'!C142,'2 - G'!E142,'2 - G'!F142,'2 - G'!H142,'2 - G'!J142,'2 - G'!K142,'2 - G'!M142,'2 - G'!P141)</f>
        <v>0.9432412247946228</v>
      </c>
      <c r="BS142" s="40">
        <f>SUM('4 - SoS'!C142,'4 - SoS'!E142,'4 - SoS'!F142,'4 - SoS'!H142,'4 - SoS'!J142,'4 - SoS'!K142,'4 - SoS'!M142,'4 - SoS'!O142,'4 - SoS'!P142)/SUM('2 - G'!C142,'2 - G'!E142,'2 - G'!F142,'2 - G'!H142,'2 - G'!J142,'2 - G'!K142,'2 - G'!M142,'2 - G'!P141)</f>
        <v>0.98431665421956682</v>
      </c>
      <c r="BT142" s="40">
        <f>SUM('5 - AG'!C142,'5 - AG'!E142,'5 - AG'!F142,'5 - AG'!H142,'5 - AG'!J142,'5 - AG'!K142)/SUM('2 - G'!C142,'2 - G'!E142,'2 - G'!F142,'2 - G'!H142,'2 - G'!J142,'2 - G'!K142,'2 - G'!M142,'2 - G'!P141)</f>
        <v>0.97124719940253923</v>
      </c>
    </row>
    <row r="143" spans="1:72" ht="14.55" customHeight="1" x14ac:dyDescent="0.3">
      <c r="A143" t="s">
        <v>540</v>
      </c>
      <c r="B143" s="21">
        <v>4468</v>
      </c>
      <c r="C143" s="21">
        <v>978</v>
      </c>
      <c r="D143" s="21">
        <v>59</v>
      </c>
      <c r="E143" s="21">
        <v>724</v>
      </c>
      <c r="F143" s="21">
        <v>0</v>
      </c>
      <c r="G143" s="21">
        <v>1761</v>
      </c>
      <c r="H143" s="21">
        <v>395</v>
      </c>
      <c r="I143" s="21">
        <v>180</v>
      </c>
      <c r="J143" s="21">
        <v>375</v>
      </c>
      <c r="K143" s="21">
        <v>1</v>
      </c>
      <c r="L143" s="21">
        <v>951</v>
      </c>
      <c r="M143" s="21">
        <v>2712</v>
      </c>
      <c r="N143" s="21"/>
      <c r="O143" s="24">
        <f>'2 - G'!R143</f>
        <v>2931</v>
      </c>
      <c r="P143" s="30">
        <f>'2 - G'!S143</f>
        <v>0.35380416240191059</v>
      </c>
      <c r="Q143" s="35">
        <f t="shared" si="30"/>
        <v>0.92528147389969295</v>
      </c>
      <c r="R143" s="30">
        <f>'4 - SoS'!R143/'3 - LG'!O143</f>
        <v>0.97065847833503927</v>
      </c>
      <c r="S143" s="30">
        <f>'5 - AG'!M143/'3 - LG'!O143</f>
        <v>0.96997611736608669</v>
      </c>
      <c r="T143" s="30">
        <f>'6 - Agr'!M143/'3 - LG'!O143</f>
        <v>0.9665643125213238</v>
      </c>
      <c r="U143" s="30">
        <f>'7 - Ins'!R143/'3 - LG'!O143</f>
        <v>0.97031729785056298</v>
      </c>
      <c r="V143" s="30">
        <f>'8 - Edu'!M143/'3 - LG'!O143</f>
        <v>0.9757761856021836</v>
      </c>
      <c r="W143" s="30">
        <f>'9 - Lab'!M143/'3 - LG'!O143</f>
        <v>0.97134083930399184</v>
      </c>
      <c r="X143" s="21"/>
      <c r="Y143" s="30">
        <f>(C143+H143)/('2 - G'!C143+'2 - G'!H143+'2 - G'!M143)</f>
        <v>0.93592365371506481</v>
      </c>
      <c r="Z143" s="30">
        <f>(D143+I143)/('2 - G'!D143+'2 - G'!I143+'2 - G'!N143)</f>
        <v>0.99170124481327804</v>
      </c>
      <c r="AA143" s="30">
        <f>(E143+J143)/('2 - G'!E143+'2 - G'!J143+'2 - G'!O143)</f>
        <v>0.89934533551554829</v>
      </c>
      <c r="AB143" s="30">
        <f>(F143+K143)/('2 - G'!F143+'2 - G'!K143+'2 - G'!P143)</f>
        <v>1</v>
      </c>
      <c r="AD143" s="34">
        <f t="shared" si="38"/>
        <v>0.93592365371506481</v>
      </c>
      <c r="AE143" s="40">
        <f>SUM('4 - SoS'!C143,'4 - SoS'!H143,'4 - SoS'!M143)/SUM('2 - G'!C143,'2 - G'!H143,'2 - G'!M143)</f>
        <v>0.97273346966598495</v>
      </c>
      <c r="AF143" s="40">
        <f>SUM('5 - AG'!C143,'5 - AG'!H143)/SUM('2 - G'!C143,'2 - G'!H143,'2 - G'!M143)</f>
        <v>0.97273346966598495</v>
      </c>
      <c r="AG143" s="40">
        <f>SUM('6 - Agr'!C143,'6 - Agr'!H143)/SUM('2 - G'!C143,'2 - G'!H143,'2 - G'!M143)</f>
        <v>0.96455351056578054</v>
      </c>
      <c r="AH143" s="40">
        <f>SUM('7 - Ins'!C143,'7 - Ins'!H143,'7 - Ins'!M143)/SUM('2 - G'!C143,'2 - G'!H143,'2 - G'!M143)</f>
        <v>0.97000681663258348</v>
      </c>
      <c r="AI143" s="40">
        <f>SUM('8 - Edu'!C143,'8 - Edu'!H143)/SUM('2 - G'!C143,'2 - G'!H143,'2 - G'!M143)</f>
        <v>0.97409679618268574</v>
      </c>
      <c r="AJ143" s="40">
        <f>SUM('9 - Lab'!C143,'9 - Lab'!H143)/SUM('2 - G'!C143,'2 - G'!H143,'2 - G'!M143)</f>
        <v>0.97068847989093388</v>
      </c>
      <c r="AL143" s="34">
        <f t="shared" si="39"/>
        <v>0.99170124481327804</v>
      </c>
      <c r="AM143" s="40">
        <f>SUM('4 - SoS'!D143,'4 - SoS'!I143,'4 - SoS'!N143)/SUM('2 - G'!D143,'2 - G'!I143,'2 - G'!N143)</f>
        <v>0.98340248962655596</v>
      </c>
      <c r="AN143" s="40">
        <f>SUM('5 - AG'!D143,'5 - AG'!I143)/SUM('2 - G'!D143,'2 - G'!I143,'2 - G'!N143)</f>
        <v>0.99585062240663902</v>
      </c>
      <c r="AO143" s="40">
        <f>SUM('6 - Agr'!D143,'6 - Agr'!I143)/SUM('2 - G'!D143,'2 - G'!I143,'2 - G'!N143)</f>
        <v>0.99170124481327804</v>
      </c>
      <c r="AP143" s="40">
        <f>SUM('7 - Ins'!D143,'7 - Ins'!I143,'7 - Ins'!N143)/SUM('2 - G'!D143,'2 - G'!I143,'2 - G'!N143)</f>
        <v>0.98755186721991706</v>
      </c>
      <c r="AQ143" s="40">
        <f>SUM('8 - Edu'!D143,'8 - Edu'!I143)/SUM('2 - G'!D143,'2 - G'!I143,'2 - G'!N143)</f>
        <v>0.99585062240663902</v>
      </c>
      <c r="AR143" s="40">
        <f>SUM('9 - Lab'!D143,'9 - Lab'!I143)/SUM('2 - G'!D143,'2 - G'!I143,'2 - G'!N143)</f>
        <v>0.99585062240663902</v>
      </c>
      <c r="AT143" s="34">
        <f t="shared" si="31"/>
        <v>0.89934533551554829</v>
      </c>
      <c r="AU143" s="40">
        <f>SUM('4 - SoS'!E143,'4 - SoS'!J143,'4 - SoS'!O143)/SUM('2 - G'!E143,'2 - G'!J143,'2 - G'!O143)</f>
        <v>0.96563011456628478</v>
      </c>
      <c r="AV143" s="40">
        <f>SUM('5 - AG'!E143,'5 - AG'!J143)/SUM('2 - G'!E143,'2 - G'!J143,'2 - G'!O143)</f>
        <v>0.96153846153846156</v>
      </c>
      <c r="AW143" s="40">
        <f>SUM('6 - Agr'!E143,'6 - Agr'!J143)/SUM('2 - G'!E143,'2 - G'!J143,'2 - G'!O143)</f>
        <v>0.96399345335515552</v>
      </c>
      <c r="AX143" s="40">
        <f>SUM('7 - Ins'!E143,'7 - Ins'!J143,'7 - Ins'!O143)/SUM('2 - G'!E143,'2 - G'!J143,'2 - G'!O143)</f>
        <v>0.96726677577741405</v>
      </c>
      <c r="AY143" s="40">
        <f>SUM('8 - Edu'!E143,'8 - Edu'!J143)/SUM('2 - G'!E143,'2 - G'!J143,'2 - G'!O143)</f>
        <v>0.97381342062193121</v>
      </c>
      <c r="AZ143" s="40">
        <f>SUM('9 - Lab'!E143,'9 - Lab'!J143)/SUM('2 - G'!E143,'2 - G'!J143,'2 - G'!O143)</f>
        <v>0.96726677577741405</v>
      </c>
      <c r="BB143" s="40">
        <f t="shared" si="40"/>
        <v>0.35380416240191059</v>
      </c>
      <c r="BC143" s="40">
        <f>G143/'2 - G'!G143</f>
        <v>0.94070512820512819</v>
      </c>
      <c r="BD143" s="40">
        <f>L143/'2 - G'!L143</f>
        <v>0.91706846673095466</v>
      </c>
      <c r="BF143" s="30">
        <f t="shared" si="32"/>
        <v>0.28769118718135472</v>
      </c>
      <c r="BG143" s="30">
        <f t="shared" si="33"/>
        <v>0.7531380753138075</v>
      </c>
      <c r="BH143" s="30">
        <f t="shared" si="34"/>
        <v>0.34121929026387626</v>
      </c>
      <c r="BI143" s="30">
        <f t="shared" si="35"/>
        <v>1</v>
      </c>
      <c r="BJ143" s="30">
        <f t="shared" si="36"/>
        <v>0.35066371681415931</v>
      </c>
      <c r="BL143" s="31">
        <f>SUM('2 - G'!C143,'2 - G'!E143,'2 - G'!H143,'2 - G'!J143,'2 - G'!M143,'2 - G'!O143)</f>
        <v>2689</v>
      </c>
      <c r="BM143" s="41">
        <f t="shared" si="37"/>
        <v>0.99170124481327804</v>
      </c>
      <c r="BN143" s="42">
        <f t="shared" si="41"/>
        <v>2666.6846473029045</v>
      </c>
      <c r="BO143" s="42">
        <f t="shared" si="42"/>
        <v>194.68464730290452</v>
      </c>
      <c r="BQ143" s="40">
        <v>0.31422172452407615</v>
      </c>
      <c r="BR143" s="40">
        <f>SUM(C143,E143,F143,H143,J143,K143)/SUM('2 - G'!C143,'2 - G'!E143,'2 - G'!F143,'2 - G'!H143,'2 - G'!J143,'2 - G'!K143,'2 - G'!M143,'2 - G'!P142)</f>
        <v>0.92104283054003722</v>
      </c>
      <c r="BS143" s="40">
        <f>SUM('4 - SoS'!C143,'4 - SoS'!E143,'4 - SoS'!F143,'4 - SoS'!H143,'4 - SoS'!J143,'4 - SoS'!K143,'4 - SoS'!M143,'4 - SoS'!O143,'4 - SoS'!P143)/SUM('2 - G'!C143,'2 - G'!E143,'2 - G'!F143,'2 - G'!H143,'2 - G'!J143,'2 - G'!K143,'2 - G'!M143,'2 - G'!P142)</f>
        <v>0.97132216014897577</v>
      </c>
      <c r="BT143" s="40">
        <f>SUM('5 - AG'!C143,'5 - AG'!E143,'5 - AG'!F143,'5 - AG'!H143,'5 - AG'!J143,'5 - AG'!K143)/SUM('2 - G'!C143,'2 - G'!E143,'2 - G'!F143,'2 - G'!H143,'2 - G'!J143,'2 - G'!K143,'2 - G'!M143,'2 - G'!P142)</f>
        <v>0.96945996275605217</v>
      </c>
    </row>
    <row r="144" spans="1:72" ht="14.55" customHeight="1" x14ac:dyDescent="0.3">
      <c r="A144" t="s">
        <v>579</v>
      </c>
      <c r="B144" s="21">
        <v>4334</v>
      </c>
      <c r="C144" s="21">
        <v>742</v>
      </c>
      <c r="D144" s="21">
        <v>46</v>
      </c>
      <c r="E144" s="21">
        <v>346</v>
      </c>
      <c r="F144" s="21">
        <v>1</v>
      </c>
      <c r="G144" s="21">
        <v>1135</v>
      </c>
      <c r="H144" s="21">
        <v>979</v>
      </c>
      <c r="I144" s="21">
        <v>221</v>
      </c>
      <c r="J144" s="21">
        <v>370</v>
      </c>
      <c r="K144" s="21">
        <v>1</v>
      </c>
      <c r="L144" s="21">
        <v>1571</v>
      </c>
      <c r="M144" s="21">
        <v>2706</v>
      </c>
      <c r="N144" s="21"/>
      <c r="O144" s="24">
        <f>'2 - G'!R144</f>
        <v>2954</v>
      </c>
      <c r="P144" s="30">
        <f>'2 - G'!S144</f>
        <v>0.59749492213947186</v>
      </c>
      <c r="Q144" s="35">
        <f t="shared" si="30"/>
        <v>0.91604603926878814</v>
      </c>
      <c r="R144" s="30">
        <f>'4 - SoS'!R144/'3 - LG'!O144</f>
        <v>0.96005416384563302</v>
      </c>
      <c r="S144" s="30">
        <f>'5 - AG'!M144/'3 - LG'!O144</f>
        <v>0.95802301963439407</v>
      </c>
      <c r="T144" s="30">
        <f>'6 - Agr'!M144/'3 - LG'!O144</f>
        <v>0.94143534190927558</v>
      </c>
      <c r="U144" s="30">
        <f>'7 - Ins'!R144/'3 - LG'!O144</f>
        <v>0.94854434664861209</v>
      </c>
      <c r="V144" s="30">
        <f>'8 - Edu'!M144/'3 - LG'!O144</f>
        <v>0.95497630331753558</v>
      </c>
      <c r="W144" s="30">
        <f>'9 - Lab'!M144/'3 - LG'!O144</f>
        <v>0.955991875423155</v>
      </c>
      <c r="X144" s="21"/>
      <c r="Y144" s="30">
        <f>(C144+H144)/('2 - G'!C144+'2 - G'!H144+'2 - G'!M144)</f>
        <v>0.90817941952506598</v>
      </c>
      <c r="Z144" s="30">
        <f>(D144+I144)/('2 - G'!D144+'2 - G'!I144+'2 - G'!N144)</f>
        <v>0.93684210526315792</v>
      </c>
      <c r="AA144" s="30">
        <f>(E144+J144)/('2 - G'!E144+'2 - G'!J144+'2 - G'!O144)</f>
        <v>0.92746113989637302</v>
      </c>
      <c r="AB144" s="30">
        <f>(F144+K144)/('2 - G'!F144+'2 - G'!K144+'2 - G'!P144)</f>
        <v>1</v>
      </c>
      <c r="AD144" s="34">
        <f t="shared" si="38"/>
        <v>0.90817941952506598</v>
      </c>
      <c r="AE144" s="40">
        <f>SUM('4 - SoS'!C144,'4 - SoS'!H144,'4 - SoS'!M144)/SUM('2 - G'!C144,'2 - G'!H144,'2 - G'!M144)</f>
        <v>0.96253298153034306</v>
      </c>
      <c r="AF144" s="40">
        <f>SUM('5 - AG'!C144,'5 - AG'!H144)/SUM('2 - G'!C144,'2 - G'!H144,'2 - G'!M144)</f>
        <v>0.95831134564643794</v>
      </c>
      <c r="AG144" s="40">
        <f>SUM('6 - Agr'!C144,'6 - Agr'!H144)/SUM('2 - G'!C144,'2 - G'!H144,'2 - G'!M144)</f>
        <v>0.94036939313984169</v>
      </c>
      <c r="AH144" s="40">
        <f>SUM('7 - Ins'!C144,'7 - Ins'!H144,'7 - Ins'!M144)/SUM('2 - G'!C144,'2 - G'!H144,'2 - G'!M144)</f>
        <v>0.94828496042216359</v>
      </c>
      <c r="AI144" s="40">
        <f>SUM('8 - Edu'!C144,'8 - Edu'!H144)/SUM('2 - G'!C144,'2 - G'!H144,'2 - G'!M144)</f>
        <v>0.95514511873350927</v>
      </c>
      <c r="AJ144" s="40">
        <f>SUM('9 - Lab'!C144,'9 - Lab'!H144)/SUM('2 - G'!C144,'2 - G'!H144,'2 - G'!M144)</f>
        <v>0.95725593667546172</v>
      </c>
      <c r="AL144" s="34">
        <f t="shared" si="39"/>
        <v>0.93684210526315792</v>
      </c>
      <c r="AM144" s="40">
        <f>SUM('4 - SoS'!D144,'4 - SoS'!I144,'4 - SoS'!N144)/SUM('2 - G'!D144,'2 - G'!I144,'2 - G'!N144)</f>
        <v>0.93333333333333335</v>
      </c>
      <c r="AN144" s="40">
        <f>SUM('5 - AG'!D144,'5 - AG'!I144)/SUM('2 - G'!D144,'2 - G'!I144,'2 - G'!N144)</f>
        <v>0.9263157894736842</v>
      </c>
      <c r="AO144" s="40">
        <f>SUM('6 - Agr'!D144,'6 - Agr'!I144)/SUM('2 - G'!D144,'2 - G'!I144,'2 - G'!N144)</f>
        <v>0.92280701754385963</v>
      </c>
      <c r="AP144" s="40">
        <f>SUM('7 - Ins'!D144,'7 - Ins'!I144,'7 - Ins'!N144)/SUM('2 - G'!D144,'2 - G'!I144,'2 - G'!N144)</f>
        <v>0.91578947368421049</v>
      </c>
      <c r="AQ144" s="40">
        <f>SUM('8 - Edu'!D144,'8 - Edu'!I144)/SUM('2 - G'!D144,'2 - G'!I144,'2 - G'!N144)</f>
        <v>0.9263157894736842</v>
      </c>
      <c r="AR144" s="40">
        <f>SUM('9 - Lab'!D144,'9 - Lab'!I144)/SUM('2 - G'!D144,'2 - G'!I144,'2 - G'!N144)</f>
        <v>0.92280701754385963</v>
      </c>
      <c r="AT144" s="34">
        <f t="shared" si="31"/>
        <v>0.92746113989637302</v>
      </c>
      <c r="AU144" s="40">
        <f>SUM('4 - SoS'!E144,'4 - SoS'!J144,'4 - SoS'!O144)/SUM('2 - G'!E144,'2 - G'!J144,'2 - G'!O144)</f>
        <v>0.96373056994818651</v>
      </c>
      <c r="AV144" s="40">
        <f>SUM('5 - AG'!E144,'5 - AG'!J144)/SUM('2 - G'!E144,'2 - G'!J144,'2 - G'!O144)</f>
        <v>0.9689119170984456</v>
      </c>
      <c r="AW144" s="40">
        <f>SUM('6 - Agr'!E144,'6 - Agr'!J144)/SUM('2 - G'!E144,'2 - G'!J144,'2 - G'!O144)</f>
        <v>0.95077720207253891</v>
      </c>
      <c r="AX144" s="40">
        <f>SUM('7 - Ins'!E144,'7 - Ins'!J144,'7 - Ins'!O144)/SUM('2 - G'!E144,'2 - G'!J144,'2 - G'!O144)</f>
        <v>0.96113989637305697</v>
      </c>
      <c r="AY144" s="40">
        <f>SUM('8 - Edu'!E144,'8 - Edu'!J144)/SUM('2 - G'!E144,'2 - G'!J144,'2 - G'!O144)</f>
        <v>0.96502590673575128</v>
      </c>
      <c r="AZ144" s="40">
        <f>SUM('9 - Lab'!E144,'9 - Lab'!J144)/SUM('2 - G'!E144,'2 - G'!J144,'2 - G'!O144)</f>
        <v>0.96502590673575128</v>
      </c>
      <c r="BB144" s="40">
        <f t="shared" si="40"/>
        <v>0.59749492213947186</v>
      </c>
      <c r="BC144" s="40">
        <f>G144/'2 - G'!G144</f>
        <v>0.97257926306769493</v>
      </c>
      <c r="BD144" s="40">
        <f>L144/'2 - G'!L144</f>
        <v>0.89008498583569406</v>
      </c>
      <c r="BF144" s="30">
        <f t="shared" si="32"/>
        <v>0.56885531667635092</v>
      </c>
      <c r="BG144" s="30">
        <f t="shared" si="33"/>
        <v>0.82771535580524347</v>
      </c>
      <c r="BH144" s="30">
        <f t="shared" si="34"/>
        <v>0.51675977653631289</v>
      </c>
      <c r="BI144" s="30">
        <f t="shared" si="35"/>
        <v>0.5</v>
      </c>
      <c r="BJ144" s="30">
        <f t="shared" si="36"/>
        <v>0.58056171470805618</v>
      </c>
      <c r="BL144" s="31">
        <f>SUM('2 - G'!C144,'2 - G'!E144,'2 - G'!H144,'2 - G'!J144,'2 - G'!M144,'2 - G'!O144)</f>
        <v>2667</v>
      </c>
      <c r="BM144" s="41">
        <f t="shared" si="37"/>
        <v>0.93684210526315792</v>
      </c>
      <c r="BN144" s="42">
        <f t="shared" si="41"/>
        <v>2498.5578947368422</v>
      </c>
      <c r="BO144" s="42">
        <f t="shared" si="42"/>
        <v>61.557894736842172</v>
      </c>
      <c r="BQ144" s="40">
        <v>0.54805254666973957</v>
      </c>
      <c r="BR144" s="40">
        <f>SUM(C144,E144,F144,H144,J144,K144)/SUM('2 - G'!C144,'2 - G'!E144,'2 - G'!F144,'2 - G'!H144,'2 - G'!J144,'2 - G'!K144,'2 - G'!M144,'2 - G'!P143)</f>
        <v>0.91554054054054057</v>
      </c>
      <c r="BS144" s="40">
        <f>SUM('4 - SoS'!C144,'4 - SoS'!E144,'4 - SoS'!F144,'4 - SoS'!H144,'4 - SoS'!J144,'4 - SoS'!K144,'4 - SoS'!M144,'4 - SoS'!O144,'4 - SoS'!P144)/SUM('2 - G'!C144,'2 - G'!E144,'2 - G'!F144,'2 - G'!H144,'2 - G'!J144,'2 - G'!K144,'2 - G'!M144,'2 - G'!P143)</f>
        <v>0.96471471471471471</v>
      </c>
      <c r="BT144" s="40">
        <f>SUM('5 - AG'!C144,'5 - AG'!E144,'5 - AG'!F144,'5 - AG'!H144,'5 - AG'!J144,'5 - AG'!K144)/SUM('2 - G'!C144,'2 - G'!E144,'2 - G'!F144,'2 - G'!H144,'2 - G'!J144,'2 - G'!K144,'2 - G'!M144,'2 - G'!P143)</f>
        <v>0.96321321321321318</v>
      </c>
    </row>
    <row r="145" spans="1:72" ht="14.55" customHeight="1" x14ac:dyDescent="0.3">
      <c r="A145" t="s">
        <v>425</v>
      </c>
      <c r="B145" s="21">
        <v>4252</v>
      </c>
      <c r="C145" s="21">
        <v>719</v>
      </c>
      <c r="D145" s="21">
        <v>46</v>
      </c>
      <c r="E145" s="21">
        <v>959</v>
      </c>
      <c r="F145" s="21">
        <v>1</v>
      </c>
      <c r="G145" s="21">
        <v>1725</v>
      </c>
      <c r="H145" s="21">
        <v>309</v>
      </c>
      <c r="I145" s="21">
        <v>42</v>
      </c>
      <c r="J145" s="21">
        <v>227</v>
      </c>
      <c r="K145" s="21">
        <v>1</v>
      </c>
      <c r="L145" s="21">
        <v>579</v>
      </c>
      <c r="M145" s="21">
        <v>2304</v>
      </c>
      <c r="N145" s="21"/>
      <c r="O145" s="24">
        <f>'2 - G'!R145</f>
        <v>2522</v>
      </c>
      <c r="P145" s="30">
        <f>'2 - G'!S145</f>
        <v>0.25257731958762886</v>
      </c>
      <c r="Q145" s="35">
        <f t="shared" si="30"/>
        <v>0.9135606661379857</v>
      </c>
      <c r="R145" s="30">
        <f>'4 - SoS'!R145/'3 - LG'!O145</f>
        <v>0.96352101506740684</v>
      </c>
      <c r="S145" s="30">
        <f>'5 - AG'!M145/'3 - LG'!O145</f>
        <v>0.95638382236320385</v>
      </c>
      <c r="T145" s="30">
        <f>'6 - Agr'!M145/'3 - LG'!O145</f>
        <v>0.95360824742268047</v>
      </c>
      <c r="U145" s="30">
        <f>'7 - Ins'!R145/'3 - LG'!O145</f>
        <v>0.95400475812846952</v>
      </c>
      <c r="V145" s="30">
        <f>'8 - Edu'!M145/'3 - LG'!O145</f>
        <v>0.95519429024583669</v>
      </c>
      <c r="W145" s="30">
        <f>'9 - Lab'!M145/'3 - LG'!O145</f>
        <v>0.95321173671689141</v>
      </c>
      <c r="X145" s="21"/>
      <c r="Y145" s="30">
        <f>(C145+H145)/('2 - G'!C145+'2 - G'!H145+'2 - G'!M145)</f>
        <v>0.89625108979947687</v>
      </c>
      <c r="Z145" s="30">
        <f>(D145+I145)/('2 - G'!D145+'2 - G'!I145+'2 - G'!N145)</f>
        <v>1</v>
      </c>
      <c r="AA145" s="30">
        <f>(E145+J145)/('2 - G'!E145+'2 - G'!J145+'2 - G'!O145)</f>
        <v>0.92295719844357982</v>
      </c>
      <c r="AB145" s="30">
        <f>(F145+K145)/('2 - G'!F145+'2 - G'!K145+'2 - G'!P145)</f>
        <v>1</v>
      </c>
      <c r="AD145" s="34">
        <f t="shared" si="38"/>
        <v>0.89625108979947687</v>
      </c>
      <c r="AE145" s="40">
        <f>SUM('4 - SoS'!C145,'4 - SoS'!H145,'4 - SoS'!M145)/SUM('2 - G'!C145,'2 - G'!H145,'2 - G'!M145)</f>
        <v>0.95989537925021795</v>
      </c>
      <c r="AF145" s="40">
        <f>SUM('5 - AG'!C145,'5 - AG'!H145)/SUM('2 - G'!C145,'2 - G'!H145,'2 - G'!M145)</f>
        <v>0.95292066259808195</v>
      </c>
      <c r="AG145" s="40">
        <f>SUM('6 - Agr'!C145,'6 - Agr'!H145)/SUM('2 - G'!C145,'2 - G'!H145,'2 - G'!M145)</f>
        <v>0.95117698343504797</v>
      </c>
      <c r="AH145" s="40">
        <f>SUM('7 - Ins'!C145,'7 - Ins'!H145,'7 - Ins'!M145)/SUM('2 - G'!C145,'2 - G'!H145,'2 - G'!M145)</f>
        <v>0.949433304272014</v>
      </c>
      <c r="AI145" s="40">
        <f>SUM('8 - Edu'!C145,'8 - Edu'!H145)/SUM('2 - G'!C145,'2 - G'!H145,'2 - G'!M145)</f>
        <v>0.94768962510897992</v>
      </c>
      <c r="AJ145" s="40">
        <f>SUM('9 - Lab'!C145,'9 - Lab'!H145)/SUM('2 - G'!C145,'2 - G'!H145,'2 - G'!M145)</f>
        <v>0.94856146469049696</v>
      </c>
      <c r="AL145" s="34">
        <f t="shared" si="39"/>
        <v>1</v>
      </c>
      <c r="AM145" s="40">
        <f>SUM('4 - SoS'!D145,'4 - SoS'!I145,'4 - SoS'!N145)/SUM('2 - G'!D145,'2 - G'!I145,'2 - G'!N145)</f>
        <v>1</v>
      </c>
      <c r="AN145" s="40">
        <f>SUM('5 - AG'!D145,'5 - AG'!I145)/SUM('2 - G'!D145,'2 - G'!I145,'2 - G'!N145)</f>
        <v>1</v>
      </c>
      <c r="AO145" s="40">
        <f>SUM('6 - Agr'!D145,'6 - Agr'!I145)/SUM('2 - G'!D145,'2 - G'!I145,'2 - G'!N145)</f>
        <v>0.98863636363636365</v>
      </c>
      <c r="AP145" s="40">
        <f>SUM('7 - Ins'!D145,'7 - Ins'!I145,'7 - Ins'!N145)/SUM('2 - G'!D145,'2 - G'!I145,'2 - G'!N145)</f>
        <v>1</v>
      </c>
      <c r="AQ145" s="40">
        <f>SUM('8 - Edu'!D145,'8 - Edu'!I145)/SUM('2 - G'!D145,'2 - G'!I145,'2 - G'!N145)</f>
        <v>1</v>
      </c>
      <c r="AR145" s="40">
        <f>SUM('9 - Lab'!D145,'9 - Lab'!I145)/SUM('2 - G'!D145,'2 - G'!I145,'2 - G'!N145)</f>
        <v>0.98863636363636365</v>
      </c>
      <c r="AT145" s="34">
        <f t="shared" si="31"/>
        <v>0.92295719844357982</v>
      </c>
      <c r="AU145" s="40">
        <f>SUM('4 - SoS'!E145,'4 - SoS'!J145,'4 - SoS'!O145)/SUM('2 - G'!E145,'2 - G'!J145,'2 - G'!O145)</f>
        <v>0.96498054474708173</v>
      </c>
      <c r="AV145" s="40">
        <f>SUM('5 - AG'!E145,'5 - AG'!J145)/SUM('2 - G'!E145,'2 - G'!J145,'2 - G'!O145)</f>
        <v>0.95642023346303506</v>
      </c>
      <c r="AW145" s="40">
        <f>SUM('6 - Agr'!E145,'6 - Agr'!J145)/SUM('2 - G'!E145,'2 - G'!J145,'2 - G'!O145)</f>
        <v>0.953307392996109</v>
      </c>
      <c r="AX145" s="40">
        <f>SUM('7 - Ins'!E145,'7 - Ins'!J145,'7 - Ins'!O145)/SUM('2 - G'!E145,'2 - G'!J145,'2 - G'!O145)</f>
        <v>0.95486381322957203</v>
      </c>
      <c r="AY145" s="40">
        <f>SUM('8 - Edu'!E145,'8 - Edu'!J145)/SUM('2 - G'!E145,'2 - G'!J145,'2 - G'!O145)</f>
        <v>0.95875486381322961</v>
      </c>
      <c r="AZ145" s="40">
        <f>SUM('9 - Lab'!E145,'9 - Lab'!J145)/SUM('2 - G'!E145,'2 - G'!J145,'2 - G'!O145)</f>
        <v>0.95486381322957203</v>
      </c>
      <c r="BB145" s="40">
        <f t="shared" si="40"/>
        <v>0.25257731958762886</v>
      </c>
      <c r="BC145" s="40">
        <f>G145/'2 - G'!G145</f>
        <v>0.91950959488272921</v>
      </c>
      <c r="BD145" s="40">
        <f>L145/'2 - G'!L145</f>
        <v>0.90894819466248034</v>
      </c>
      <c r="BF145" s="30">
        <f t="shared" si="32"/>
        <v>0.30058365758754862</v>
      </c>
      <c r="BG145" s="30">
        <f t="shared" si="33"/>
        <v>0.47727272727272729</v>
      </c>
      <c r="BH145" s="30">
        <f t="shared" si="34"/>
        <v>0.19139966273187184</v>
      </c>
      <c r="BI145" s="30">
        <f t="shared" si="35"/>
        <v>0.5</v>
      </c>
      <c r="BJ145" s="30">
        <f t="shared" si="36"/>
        <v>0.25130208333333331</v>
      </c>
      <c r="BL145" s="31">
        <f>SUM('2 - G'!C145,'2 - G'!E145,'2 - G'!H145,'2 - G'!J145,'2 - G'!M145,'2 - G'!O145)</f>
        <v>2432</v>
      </c>
      <c r="BM145" s="41">
        <f t="shared" si="37"/>
        <v>1</v>
      </c>
      <c r="BN145" s="42">
        <f t="shared" si="41"/>
        <v>2432</v>
      </c>
      <c r="BO145" s="42">
        <f t="shared" si="42"/>
        <v>218</v>
      </c>
      <c r="BQ145" s="40">
        <v>0.20065712274114059</v>
      </c>
      <c r="BR145" s="40">
        <f>SUM(C145,E145,F145,H145,J145,K145)/SUM('2 - G'!C145,'2 - G'!E145,'2 - G'!F145,'2 - G'!H145,'2 - G'!J145,'2 - G'!K145,'2 - G'!M145,'2 - G'!P144)</f>
        <v>0.911559029206088</v>
      </c>
      <c r="BS145" s="40">
        <f>SUM('4 - SoS'!C145,'4 - SoS'!E145,'4 - SoS'!F145,'4 - SoS'!H145,'4 - SoS'!J145,'4 - SoS'!K145,'4 - SoS'!M145,'4 - SoS'!O145,'4 - SoS'!P145)/SUM('2 - G'!C145,'2 - G'!E145,'2 - G'!F145,'2 - G'!H145,'2 - G'!J145,'2 - G'!K145,'2 - G'!M145,'2 - G'!P144)</f>
        <v>0.96338955162484574</v>
      </c>
      <c r="BT145" s="40">
        <f>SUM('5 - AG'!C145,'5 - AG'!E145,'5 - AG'!F145,'5 - AG'!H145,'5 - AG'!J145,'5 - AG'!K145)/SUM('2 - G'!C145,'2 - G'!E145,'2 - G'!F145,'2 - G'!H145,'2 - G'!J145,'2 - G'!K145,'2 - G'!M145,'2 - G'!P144)</f>
        <v>0.95598519127930892</v>
      </c>
    </row>
    <row r="146" spans="1:72" ht="14.55" customHeight="1" x14ac:dyDescent="0.3">
      <c r="A146" t="s">
        <v>608</v>
      </c>
      <c r="B146" s="21">
        <v>4237</v>
      </c>
      <c r="C146" s="21">
        <v>935</v>
      </c>
      <c r="D146" s="21">
        <v>146</v>
      </c>
      <c r="E146" s="21">
        <v>889</v>
      </c>
      <c r="F146" s="21">
        <v>0</v>
      </c>
      <c r="G146" s="21">
        <v>1970</v>
      </c>
      <c r="H146" s="21">
        <v>378</v>
      </c>
      <c r="I146" s="21">
        <v>52</v>
      </c>
      <c r="J146" s="21">
        <v>251</v>
      </c>
      <c r="K146" s="21">
        <v>0</v>
      </c>
      <c r="L146" s="21">
        <v>681</v>
      </c>
      <c r="M146" s="21">
        <v>2651</v>
      </c>
      <c r="N146" s="21"/>
      <c r="O146" s="24">
        <f>'2 - G'!R146</f>
        <v>2815</v>
      </c>
      <c r="P146" s="30">
        <f>'2 - G'!S146</f>
        <v>0.26465364120781526</v>
      </c>
      <c r="Q146" s="35">
        <f t="shared" si="30"/>
        <v>0.94174067495559499</v>
      </c>
      <c r="R146" s="30">
        <f>'4 - SoS'!R146/'3 - LG'!O146</f>
        <v>0.97442273534635881</v>
      </c>
      <c r="S146" s="30">
        <f>'5 - AG'!M146/'3 - LG'!O146</f>
        <v>0.97122557726465364</v>
      </c>
      <c r="T146" s="30">
        <f>'6 - Agr'!M146/'3 - LG'!O146</f>
        <v>0.96909413854351689</v>
      </c>
      <c r="U146" s="30">
        <f>'7 - Ins'!R146/'3 - LG'!O146</f>
        <v>0.96909413854351689</v>
      </c>
      <c r="V146" s="30">
        <f>'8 - Edu'!M146/'3 - LG'!O146</f>
        <v>0.97193605683836592</v>
      </c>
      <c r="W146" s="30">
        <f>'9 - Lab'!M146/'3 - LG'!O146</f>
        <v>0.96944937833037303</v>
      </c>
      <c r="X146" s="21"/>
      <c r="Y146" s="30">
        <f>(C146+H146)/('2 - G'!C146+'2 - G'!H146+'2 - G'!M146)</f>
        <v>0.93252840909090906</v>
      </c>
      <c r="Z146" s="30">
        <f>(D146+I146)/('2 - G'!D146+'2 - G'!I146+'2 - G'!N146)</f>
        <v>0.96585365853658534</v>
      </c>
      <c r="AA146" s="30">
        <f>(E146+J146)/('2 - G'!E146+'2 - G'!J146+'2 - G'!O146)</f>
        <v>0.9484193011647255</v>
      </c>
      <c r="AB146" s="30" t="e">
        <f>(F146+K146)/('2 - G'!F146+'2 - G'!K146+'2 - G'!P146)</f>
        <v>#DIV/0!</v>
      </c>
      <c r="AD146" s="34">
        <f t="shared" si="38"/>
        <v>0.93252840909090906</v>
      </c>
      <c r="AE146" s="40">
        <f>SUM('4 - SoS'!C146,'4 - SoS'!H146,'4 - SoS'!M146)/SUM('2 - G'!C146,'2 - G'!H146,'2 - G'!M146)</f>
        <v>0.96661931818181823</v>
      </c>
      <c r="AF146" s="40">
        <f>SUM('5 - AG'!C146,'5 - AG'!H146)/SUM('2 - G'!C146,'2 - G'!H146,'2 - G'!M146)</f>
        <v>0.96448863636363635</v>
      </c>
      <c r="AG146" s="40">
        <f>SUM('6 - Agr'!C146,'6 - Agr'!H146)/SUM('2 - G'!C146,'2 - G'!H146,'2 - G'!M146)</f>
        <v>0.95951704545454541</v>
      </c>
      <c r="AH146" s="40">
        <f>SUM('7 - Ins'!C146,'7 - Ins'!H146,'7 - Ins'!M146)/SUM('2 - G'!C146,'2 - G'!H146,'2 - G'!M146)</f>
        <v>0.96590909090909094</v>
      </c>
      <c r="AI146" s="40">
        <f>SUM('8 - Edu'!C146,'8 - Edu'!H146)/SUM('2 - G'!C146,'2 - G'!H146,'2 - G'!M146)</f>
        <v>0.96946022727272729</v>
      </c>
      <c r="AJ146" s="40">
        <f>SUM('9 - Lab'!C146,'9 - Lab'!H146)/SUM('2 - G'!C146,'2 - G'!H146,'2 - G'!M146)</f>
        <v>0.96306818181818177</v>
      </c>
      <c r="AL146" s="34">
        <f t="shared" si="39"/>
        <v>0.96585365853658534</v>
      </c>
      <c r="AM146" s="40">
        <f>SUM('4 - SoS'!D146,'4 - SoS'!I146,'4 - SoS'!N146)/SUM('2 - G'!D146,'2 - G'!I146,'2 - G'!N146)</f>
        <v>0.98048780487804876</v>
      </c>
      <c r="AN146" s="40">
        <f>SUM('5 - AG'!D146,'5 - AG'!I146)/SUM('2 - G'!D146,'2 - G'!I146,'2 - G'!N146)</f>
        <v>0.96585365853658534</v>
      </c>
      <c r="AO146" s="40">
        <f>SUM('6 - Agr'!D146,'6 - Agr'!I146)/SUM('2 - G'!D146,'2 - G'!I146,'2 - G'!N146)</f>
        <v>0.97560975609756095</v>
      </c>
      <c r="AP146" s="40">
        <f>SUM('7 - Ins'!D146,'7 - Ins'!I146,'7 - Ins'!N146)/SUM('2 - G'!D146,'2 - G'!I146,'2 - G'!N146)</f>
        <v>0.97073170731707314</v>
      </c>
      <c r="AQ146" s="40">
        <f>SUM('8 - Edu'!D146,'8 - Edu'!I146)/SUM('2 - G'!D146,'2 - G'!I146,'2 - G'!N146)</f>
        <v>0.97073170731707314</v>
      </c>
      <c r="AR146" s="40">
        <f>SUM('9 - Lab'!D146,'9 - Lab'!I146)/SUM('2 - G'!D146,'2 - G'!I146,'2 - G'!N146)</f>
        <v>0.96585365853658534</v>
      </c>
      <c r="AT146" s="34">
        <f t="shared" si="31"/>
        <v>0.9484193011647255</v>
      </c>
      <c r="AU146" s="40">
        <f>SUM('4 - SoS'!E146,'4 - SoS'!J146,'4 - SoS'!O146)/SUM('2 - G'!E146,'2 - G'!J146,'2 - G'!O146)</f>
        <v>0.98252911813643928</v>
      </c>
      <c r="AV146" s="40">
        <f>SUM('5 - AG'!E146,'5 - AG'!J146)/SUM('2 - G'!E146,'2 - G'!J146,'2 - G'!O146)</f>
        <v>0.98003327787021632</v>
      </c>
      <c r="AW146" s="40">
        <f>SUM('6 - Agr'!E146,'6 - Agr'!J146)/SUM('2 - G'!E146,'2 - G'!J146,'2 - G'!O146)</f>
        <v>0.97920133111480867</v>
      </c>
      <c r="AX146" s="40">
        <f>SUM('7 - Ins'!E146,'7 - Ins'!J146,'7 - Ins'!O146)/SUM('2 - G'!E146,'2 - G'!J146,'2 - G'!O146)</f>
        <v>0.97254575707154745</v>
      </c>
      <c r="AY146" s="40">
        <f>SUM('8 - Edu'!E146,'8 - Edu'!J146)/SUM('2 - G'!E146,'2 - G'!J146,'2 - G'!O146)</f>
        <v>0.9750415973377704</v>
      </c>
      <c r="AZ146" s="40">
        <f>SUM('9 - Lab'!E146,'9 - Lab'!J146)/SUM('2 - G'!E146,'2 - G'!J146,'2 - G'!O146)</f>
        <v>0.97753743760399336</v>
      </c>
      <c r="BB146" s="40">
        <f t="shared" si="40"/>
        <v>0.26465364120781526</v>
      </c>
      <c r="BC146" s="40">
        <f>G146/'2 - G'!G146</f>
        <v>0.9544573643410853</v>
      </c>
      <c r="BD146" s="40">
        <f>L146/'2 - G'!L146</f>
        <v>0.91409395973154361</v>
      </c>
      <c r="BF146" s="30">
        <f t="shared" si="32"/>
        <v>0.28789032749428789</v>
      </c>
      <c r="BG146" s="30">
        <f t="shared" si="33"/>
        <v>0.26262626262626265</v>
      </c>
      <c r="BH146" s="30">
        <f t="shared" si="34"/>
        <v>0.22017543859649122</v>
      </c>
      <c r="BI146" s="30" t="e">
        <f t="shared" si="35"/>
        <v>#DIV/0!</v>
      </c>
      <c r="BJ146" s="30">
        <f t="shared" si="36"/>
        <v>0.25688419464353074</v>
      </c>
      <c r="BL146" s="31">
        <f>SUM('2 - G'!C146,'2 - G'!E146,'2 - G'!H146,'2 - G'!J146,'2 - G'!M146,'2 - G'!O146)</f>
        <v>2610</v>
      </c>
      <c r="BM146" s="41">
        <f t="shared" si="37"/>
        <v>0.96585365853658534</v>
      </c>
      <c r="BN146" s="42">
        <f t="shared" si="41"/>
        <v>2520.8780487804879</v>
      </c>
      <c r="BO146" s="42">
        <f t="shared" si="42"/>
        <v>67.878048780487916</v>
      </c>
      <c r="BQ146" s="40">
        <v>0.27988681914642771</v>
      </c>
      <c r="BR146" s="40">
        <f>SUM(C146,E146,F146,H146,J146,K146)/SUM('2 - G'!C146,'2 - G'!E146,'2 - G'!F146,'2 - G'!H146,'2 - G'!J146,'2 - G'!K146,'2 - G'!M146,'2 - G'!P145)</f>
        <v>0.94056748466257667</v>
      </c>
      <c r="BS146" s="40">
        <f>SUM('4 - SoS'!C146,'4 - SoS'!E146,'4 - SoS'!F146,'4 - SoS'!H146,'4 - SoS'!J146,'4 - SoS'!K146,'4 - SoS'!M146,'4 - SoS'!O146,'4 - SoS'!P146)/SUM('2 - G'!C146,'2 - G'!E146,'2 - G'!F146,'2 - G'!H146,'2 - G'!J146,'2 - G'!K146,'2 - G'!M146,'2 - G'!P145)</f>
        <v>0.97469325153374231</v>
      </c>
      <c r="BT146" s="40">
        <f>SUM('5 - AG'!C146,'5 - AG'!E146,'5 - AG'!F146,'5 - AG'!H146,'5 - AG'!J146,'5 - AG'!K146)/SUM('2 - G'!C146,'2 - G'!E146,'2 - G'!F146,'2 - G'!H146,'2 - G'!J146,'2 - G'!K146,'2 - G'!M146,'2 - G'!P145)</f>
        <v>0.97239263803680986</v>
      </c>
    </row>
    <row r="147" spans="1:72" ht="14.55" customHeight="1" x14ac:dyDescent="0.3">
      <c r="A147" t="s">
        <v>569</v>
      </c>
      <c r="B147" s="21">
        <v>4154</v>
      </c>
      <c r="C147" s="21">
        <v>581</v>
      </c>
      <c r="D147" s="21">
        <v>44</v>
      </c>
      <c r="E147" s="21">
        <v>593</v>
      </c>
      <c r="F147" s="21">
        <v>1</v>
      </c>
      <c r="G147" s="21">
        <v>1219</v>
      </c>
      <c r="H147" s="21">
        <v>549</v>
      </c>
      <c r="I147" s="21">
        <v>264</v>
      </c>
      <c r="J147" s="21">
        <v>538</v>
      </c>
      <c r="K147" s="21">
        <v>0</v>
      </c>
      <c r="L147" s="21">
        <v>1351</v>
      </c>
      <c r="M147" s="21">
        <v>2570</v>
      </c>
      <c r="N147" s="21"/>
      <c r="O147" s="24">
        <f>'2 - G'!R147</f>
        <v>2789</v>
      </c>
      <c r="P147" s="30">
        <f>'2 - G'!S147</f>
        <v>0.54428110433847254</v>
      </c>
      <c r="Q147" s="35">
        <f t="shared" si="30"/>
        <v>0.92147723198278952</v>
      </c>
      <c r="R147" s="30">
        <f>'4 - SoS'!R147/'3 - LG'!O147</f>
        <v>0.96808892076012909</v>
      </c>
      <c r="S147" s="30">
        <f>'5 - AG'!M147/'3 - LG'!O147</f>
        <v>0.96450340623879527</v>
      </c>
      <c r="T147" s="30">
        <f>'6 - Agr'!M147/'3 - LG'!O147</f>
        <v>0.95912513445679459</v>
      </c>
      <c r="U147" s="30">
        <f>'7 - Ins'!R147/'3 - LG'!O147</f>
        <v>0.95984223736106133</v>
      </c>
      <c r="V147" s="30">
        <f>'8 - Edu'!M147/'3 - LG'!O147</f>
        <v>0.97203298673359628</v>
      </c>
      <c r="W147" s="30">
        <f>'9 - Lab'!M147/'3 - LG'!O147</f>
        <v>0.96880602366439583</v>
      </c>
      <c r="X147" s="21"/>
      <c r="Y147" s="30">
        <f>(C147+H147)/('2 - G'!C147+'2 - G'!H147+'2 - G'!M147)</f>
        <v>0.90909090909090906</v>
      </c>
      <c r="Z147" s="30">
        <f>(D147+I147)/('2 - G'!D147+'2 - G'!I147+'2 - G'!N147)</f>
        <v>0.98402555910543132</v>
      </c>
      <c r="AA147" s="30">
        <f>(E147+J147)/('2 - G'!E147+'2 - G'!J147+'2 - G'!O147)</f>
        <v>0.91801948051948057</v>
      </c>
      <c r="AB147" s="30">
        <f>(F147+K147)/('2 - G'!F147+'2 - G'!K147+'2 - G'!P147)</f>
        <v>1</v>
      </c>
      <c r="AD147" s="34">
        <f t="shared" si="38"/>
        <v>0.90909090909090906</v>
      </c>
      <c r="AE147" s="40">
        <f>SUM('4 - SoS'!C147,'4 - SoS'!H147,'4 - SoS'!M147)/SUM('2 - G'!C147,'2 - G'!H147,'2 - G'!M147)</f>
        <v>0.96701528559935634</v>
      </c>
      <c r="AF147" s="40">
        <f>SUM('5 - AG'!C147,'5 - AG'!H147)/SUM('2 - G'!C147,'2 - G'!H147,'2 - G'!M147)</f>
        <v>0.96621078037007235</v>
      </c>
      <c r="AG147" s="40">
        <f>SUM('6 - Agr'!C147,'6 - Agr'!H147)/SUM('2 - G'!C147,'2 - G'!H147,'2 - G'!M147)</f>
        <v>0.96057924376508452</v>
      </c>
      <c r="AH147" s="40">
        <f>SUM('7 - Ins'!C147,'7 - Ins'!H147,'7 - Ins'!M147)/SUM('2 - G'!C147,'2 - G'!H147,'2 - G'!M147)</f>
        <v>0.95816572807723255</v>
      </c>
      <c r="AI147" s="40">
        <f>SUM('8 - Edu'!C147,'8 - Edu'!H147)/SUM('2 - G'!C147,'2 - G'!H147,'2 - G'!M147)</f>
        <v>0.96621078037007235</v>
      </c>
      <c r="AJ147" s="40">
        <f>SUM('9 - Lab'!C147,'9 - Lab'!H147)/SUM('2 - G'!C147,'2 - G'!H147,'2 - G'!M147)</f>
        <v>0.96862429605792433</v>
      </c>
      <c r="AL147" s="34">
        <f t="shared" si="39"/>
        <v>0.98402555910543132</v>
      </c>
      <c r="AM147" s="40">
        <f>SUM('4 - SoS'!D147,'4 - SoS'!I147,'4 - SoS'!N147)/SUM('2 - G'!D147,'2 - G'!I147,'2 - G'!N147)</f>
        <v>0.9744408945686901</v>
      </c>
      <c r="AN147" s="40">
        <f>SUM('5 - AG'!D147,'5 - AG'!I147)/SUM('2 - G'!D147,'2 - G'!I147,'2 - G'!N147)</f>
        <v>0.9744408945686901</v>
      </c>
      <c r="AO147" s="40">
        <f>SUM('6 - Agr'!D147,'6 - Agr'!I147)/SUM('2 - G'!D147,'2 - G'!I147,'2 - G'!N147)</f>
        <v>0.95527156549520764</v>
      </c>
      <c r="AP147" s="40">
        <f>SUM('7 - Ins'!D147,'7 - Ins'!I147,'7 - Ins'!N147)/SUM('2 - G'!D147,'2 - G'!I147,'2 - G'!N147)</f>
        <v>0.98083067092651754</v>
      </c>
      <c r="AQ147" s="40">
        <f>SUM('8 - Edu'!D147,'8 - Edu'!I147)/SUM('2 - G'!D147,'2 - G'!I147,'2 - G'!N147)</f>
        <v>0.98722044728434499</v>
      </c>
      <c r="AR147" s="40">
        <f>SUM('9 - Lab'!D147,'9 - Lab'!I147)/SUM('2 - G'!D147,'2 - G'!I147,'2 - G'!N147)</f>
        <v>0.96166134185303509</v>
      </c>
      <c r="AT147" s="34">
        <f t="shared" si="31"/>
        <v>0.91801948051948057</v>
      </c>
      <c r="AU147" s="40">
        <f>SUM('4 - SoS'!E147,'4 - SoS'!J147,'4 - SoS'!O147)/SUM('2 - G'!E147,'2 - G'!J147,'2 - G'!O147)</f>
        <v>0.96753246753246758</v>
      </c>
      <c r="AV147" s="40">
        <f>SUM('5 - AG'!E147,'5 - AG'!J147)/SUM('2 - G'!E147,'2 - G'!J147,'2 - G'!O147)</f>
        <v>0.96022727272727271</v>
      </c>
      <c r="AW147" s="40">
        <f>SUM('6 - Agr'!E147,'6 - Agr'!J147)/SUM('2 - G'!E147,'2 - G'!J147,'2 - G'!O147)</f>
        <v>0.95860389610389607</v>
      </c>
      <c r="AX147" s="40">
        <f>SUM('7 - Ins'!E147,'7 - Ins'!J147,'7 - Ins'!O147)/SUM('2 - G'!E147,'2 - G'!J147,'2 - G'!O147)</f>
        <v>0.95616883116883122</v>
      </c>
      <c r="AY147" s="40">
        <f>SUM('8 - Edu'!E147,'8 - Edu'!J147)/SUM('2 - G'!E147,'2 - G'!J147,'2 - G'!O147)</f>
        <v>0.97402597402597402</v>
      </c>
      <c r="AZ147" s="40">
        <f>SUM('9 - Lab'!E147,'9 - Lab'!J147)/SUM('2 - G'!E147,'2 - G'!J147,'2 - G'!O147)</f>
        <v>0.97077922077922074</v>
      </c>
      <c r="BB147" s="40">
        <f t="shared" si="40"/>
        <v>0.54428110433847254</v>
      </c>
      <c r="BC147" s="40">
        <f>G147/'2 - G'!G147</f>
        <v>0.96976929196499606</v>
      </c>
      <c r="BD147" s="40">
        <f>L147/'2 - G'!L147</f>
        <v>0.88998682476943347</v>
      </c>
      <c r="BF147" s="30">
        <f t="shared" si="32"/>
        <v>0.48584070796460177</v>
      </c>
      <c r="BG147" s="30">
        <f t="shared" si="33"/>
        <v>0.8571428571428571</v>
      </c>
      <c r="BH147" s="30">
        <f t="shared" si="34"/>
        <v>0.47568523430592397</v>
      </c>
      <c r="BI147" s="30">
        <f t="shared" si="35"/>
        <v>0</v>
      </c>
      <c r="BJ147" s="30">
        <f t="shared" si="36"/>
        <v>0.5256809338521401</v>
      </c>
      <c r="BL147" s="31">
        <f>SUM('2 - G'!C147,'2 - G'!E147,'2 - G'!H147,'2 - G'!J147,'2 - G'!M147,'2 - G'!O147)</f>
        <v>2475</v>
      </c>
      <c r="BM147" s="41">
        <f t="shared" si="37"/>
        <v>0.98402555910543132</v>
      </c>
      <c r="BN147" s="42">
        <f t="shared" si="41"/>
        <v>2435.4632587859423</v>
      </c>
      <c r="BO147" s="42">
        <f t="shared" si="42"/>
        <v>174.46325878594234</v>
      </c>
      <c r="BQ147" s="40">
        <v>0.55402797877472265</v>
      </c>
      <c r="BR147" s="40">
        <f>SUM(C147,E147,F147,H147,J147,K147)/SUM('2 - G'!C147,'2 - G'!E147,'2 - G'!F147,'2 - G'!H147,'2 - G'!J147,'2 - G'!K147,'2 - G'!M147,'2 - G'!P146)</f>
        <v>0.91541885876163498</v>
      </c>
      <c r="BS147" s="40">
        <f>SUM('4 - SoS'!C147,'4 - SoS'!E147,'4 - SoS'!F147,'4 - SoS'!H147,'4 - SoS'!J147,'4 - SoS'!K147,'4 - SoS'!M147,'4 - SoS'!O147,'4 - SoS'!P147)/SUM('2 - G'!C147,'2 - G'!E147,'2 - G'!F147,'2 - G'!H147,'2 - G'!J147,'2 - G'!K147,'2 - G'!M147,'2 - G'!P146)</f>
        <v>0.96924322136786722</v>
      </c>
      <c r="BT147" s="40">
        <f>SUM('5 - AG'!C147,'5 - AG'!E147,'5 - AG'!F147,'5 - AG'!H147,'5 - AG'!J147,'5 - AG'!K147)/SUM('2 - G'!C147,'2 - G'!E147,'2 - G'!F147,'2 - G'!H147,'2 - G'!J147,'2 - G'!K147,'2 - G'!M147,'2 - G'!P146)</f>
        <v>0.96519627681100773</v>
      </c>
    </row>
    <row r="148" spans="1:72" ht="14.55" customHeight="1" x14ac:dyDescent="0.3">
      <c r="A148" t="s">
        <v>589</v>
      </c>
      <c r="B148" s="21">
        <v>4025</v>
      </c>
      <c r="C148" s="21">
        <v>529</v>
      </c>
      <c r="D148" s="21">
        <v>70</v>
      </c>
      <c r="E148" s="21">
        <v>1138</v>
      </c>
      <c r="F148" s="21">
        <v>0</v>
      </c>
      <c r="G148" s="21">
        <v>1737</v>
      </c>
      <c r="H148" s="21">
        <v>237</v>
      </c>
      <c r="I148" s="21">
        <v>70</v>
      </c>
      <c r="J148" s="21">
        <v>444</v>
      </c>
      <c r="K148" s="21">
        <v>4</v>
      </c>
      <c r="L148" s="21">
        <v>755</v>
      </c>
      <c r="M148" s="21">
        <v>2492</v>
      </c>
      <c r="N148" s="21"/>
      <c r="O148" s="24">
        <f>'2 - G'!R148</f>
        <v>2614</v>
      </c>
      <c r="P148" s="30">
        <f>'2 - G'!S148</f>
        <v>0.30833970925784238</v>
      </c>
      <c r="Q148" s="35">
        <f t="shared" si="30"/>
        <v>0.95332823259372612</v>
      </c>
      <c r="R148" s="30">
        <f>'4 - SoS'!R148/'3 - LG'!O148</f>
        <v>0.96289211935730679</v>
      </c>
      <c r="S148" s="30">
        <f>'5 - AG'!M148/'3 - LG'!O148</f>
        <v>0.9529456771231829</v>
      </c>
      <c r="T148" s="30">
        <f>'6 - Agr'!M148/'3 - LG'!O148</f>
        <v>0.96021423106350423</v>
      </c>
      <c r="U148" s="30">
        <f>'7 - Ins'!R148/'3 - LG'!O148</f>
        <v>0.96365723029839323</v>
      </c>
      <c r="V148" s="30">
        <f>'8 - Edu'!M148/'3 - LG'!O148</f>
        <v>0.9529456771231829</v>
      </c>
      <c r="W148" s="30">
        <f>'9 - Lab'!M148/'3 - LG'!O148</f>
        <v>0.95409334353481257</v>
      </c>
      <c r="X148" s="21"/>
      <c r="Y148" s="30">
        <f>(C148+H148)/('2 - G'!C148+'2 - G'!H148+'2 - G'!M148)</f>
        <v>0.95155279503105594</v>
      </c>
      <c r="Z148" s="30">
        <f>(D148+I148)/('2 - G'!D148+'2 - G'!I148+'2 - G'!N148)</f>
        <v>0.95890410958904104</v>
      </c>
      <c r="AA148" s="30">
        <f>(E148+J148)/('2 - G'!E148+'2 - G'!J148+'2 - G'!O148)</f>
        <v>0.95358649789029537</v>
      </c>
      <c r="AB148" s="30">
        <f>(F148+K148)/('2 - G'!F148+'2 - G'!K148+'2 - G'!P148)</f>
        <v>1</v>
      </c>
      <c r="AD148" s="34">
        <f t="shared" si="38"/>
        <v>0.95155279503105594</v>
      </c>
      <c r="AE148" s="40">
        <f>SUM('4 - SoS'!C148,'4 - SoS'!H148,'4 - SoS'!M148)/SUM('2 - G'!C148,'2 - G'!H148,'2 - G'!M148)</f>
        <v>0.96273291925465843</v>
      </c>
      <c r="AF148" s="40">
        <f>SUM('5 - AG'!C148,'5 - AG'!H148)/SUM('2 - G'!C148,'2 - G'!H148,'2 - G'!M148)</f>
        <v>0.94534161490683233</v>
      </c>
      <c r="AG148" s="40">
        <f>SUM('6 - Agr'!C148,'6 - Agr'!H148)/SUM('2 - G'!C148,'2 - G'!H148,'2 - G'!M148)</f>
        <v>0.95652173913043481</v>
      </c>
      <c r="AH148" s="40">
        <f>SUM('7 - Ins'!C148,'7 - Ins'!H148,'7 - Ins'!M148)/SUM('2 - G'!C148,'2 - G'!H148,'2 - G'!M148)</f>
        <v>0.96397515527950306</v>
      </c>
      <c r="AI148" s="40">
        <f>SUM('8 - Edu'!C148,'8 - Edu'!H148)/SUM('2 - G'!C148,'2 - G'!H148,'2 - G'!M148)</f>
        <v>0.9503105590062112</v>
      </c>
      <c r="AJ148" s="40">
        <f>SUM('9 - Lab'!C148,'9 - Lab'!H148)/SUM('2 - G'!C148,'2 - G'!H148,'2 - G'!M148)</f>
        <v>0.95527950310559007</v>
      </c>
      <c r="AL148" s="34">
        <f t="shared" si="39"/>
        <v>0.95890410958904104</v>
      </c>
      <c r="AM148" s="40">
        <f>SUM('4 - SoS'!D148,'4 - SoS'!I148,'4 - SoS'!N148)/SUM('2 - G'!D148,'2 - G'!I148,'2 - G'!N148)</f>
        <v>0.95205479452054798</v>
      </c>
      <c r="AN148" s="40">
        <f>SUM('5 - AG'!D148,'5 - AG'!I148)/SUM('2 - G'!D148,'2 - G'!I148,'2 - G'!N148)</f>
        <v>0.95205479452054798</v>
      </c>
      <c r="AO148" s="40">
        <f>SUM('6 - Agr'!D148,'6 - Agr'!I148)/SUM('2 - G'!D148,'2 - G'!I148,'2 - G'!N148)</f>
        <v>0.9452054794520548</v>
      </c>
      <c r="AP148" s="40">
        <f>SUM('7 - Ins'!D148,'7 - Ins'!I148,'7 - Ins'!N148)/SUM('2 - G'!D148,'2 - G'!I148,'2 - G'!N148)</f>
        <v>0.9452054794520548</v>
      </c>
      <c r="AQ148" s="40">
        <f>SUM('8 - Edu'!D148,'8 - Edu'!I148)/SUM('2 - G'!D148,'2 - G'!I148,'2 - G'!N148)</f>
        <v>0.93150684931506844</v>
      </c>
      <c r="AR148" s="40">
        <f>SUM('9 - Lab'!D148,'9 - Lab'!I148)/SUM('2 - G'!D148,'2 - G'!I148,'2 - G'!N148)</f>
        <v>0.92465753424657537</v>
      </c>
      <c r="AT148" s="34">
        <f t="shared" si="31"/>
        <v>0.95358649789029537</v>
      </c>
      <c r="AU148" s="40">
        <f>SUM('4 - SoS'!E148,'4 - SoS'!J148,'4 - SoS'!O148)/SUM('2 - G'!E148,'2 - G'!J148,'2 - G'!O148)</f>
        <v>0.96383363471971062</v>
      </c>
      <c r="AV148" s="40">
        <f>SUM('5 - AG'!E148,'5 - AG'!J148)/SUM('2 - G'!E148,'2 - G'!J148,'2 - G'!O148)</f>
        <v>0.95660036166365281</v>
      </c>
      <c r="AW148" s="40">
        <f>SUM('6 - Agr'!E148,'6 - Agr'!J148)/SUM('2 - G'!E148,'2 - G'!J148,'2 - G'!O148)</f>
        <v>0.96323086196503915</v>
      </c>
      <c r="AX148" s="40">
        <f>SUM('7 - Ins'!E148,'7 - Ins'!J148,'7 - Ins'!O148)/SUM('2 - G'!E148,'2 - G'!J148,'2 - G'!O148)</f>
        <v>0.96503918022905366</v>
      </c>
      <c r="AY148" s="40">
        <f>SUM('8 - Edu'!E148,'8 - Edu'!J148)/SUM('2 - G'!E148,'2 - G'!J148,'2 - G'!O148)</f>
        <v>0.95599758890898134</v>
      </c>
      <c r="AZ148" s="40">
        <f>SUM('9 - Lab'!E148,'9 - Lab'!J148)/SUM('2 - G'!E148,'2 - G'!J148,'2 - G'!O148)</f>
        <v>0.95599758890898134</v>
      </c>
      <c r="BB148" s="40">
        <f t="shared" si="40"/>
        <v>0.30833970925784238</v>
      </c>
      <c r="BC148" s="40">
        <f>G148/'2 - G'!G148</f>
        <v>0.96499999999999997</v>
      </c>
      <c r="BD148" s="40">
        <f>L148/'2 - G'!L148</f>
        <v>0.93672456575682383</v>
      </c>
      <c r="BF148" s="30">
        <f t="shared" si="32"/>
        <v>0.3093994778067885</v>
      </c>
      <c r="BG148" s="30">
        <f t="shared" si="33"/>
        <v>0.5</v>
      </c>
      <c r="BH148" s="30">
        <f t="shared" si="34"/>
        <v>0.2806573957016435</v>
      </c>
      <c r="BI148" s="30">
        <f t="shared" si="35"/>
        <v>1</v>
      </c>
      <c r="BJ148" s="30">
        <f t="shared" si="36"/>
        <v>0.30296950240770465</v>
      </c>
      <c r="BL148" s="31">
        <f>SUM('2 - G'!C148,'2 - G'!E148,'2 - G'!H148,'2 - G'!J148,'2 - G'!M148,'2 - G'!O148)</f>
        <v>2464</v>
      </c>
      <c r="BM148" s="41">
        <f t="shared" si="37"/>
        <v>0.95890410958904104</v>
      </c>
      <c r="BN148" s="42">
        <f t="shared" si="41"/>
        <v>2362.739726027397</v>
      </c>
      <c r="BO148" s="42">
        <f t="shared" si="42"/>
        <v>14.739726027396955</v>
      </c>
      <c r="BQ148" s="40">
        <v>0.30409937888198757</v>
      </c>
      <c r="BR148" s="40">
        <f>SUM(C148,E148,F148,H148,J148,K148)/SUM('2 - G'!C148,'2 - G'!E148,'2 - G'!F148,'2 - G'!H148,'2 - G'!J148,'2 - G'!K148,'2 - G'!M148,'2 - G'!P147)</f>
        <v>0.95454545454545459</v>
      </c>
      <c r="BS148" s="40">
        <f>SUM('4 - SoS'!C148,'4 - SoS'!E148,'4 - SoS'!F148,'4 - SoS'!H148,'4 - SoS'!J148,'4 - SoS'!K148,'4 - SoS'!M148,'4 - SoS'!O148,'4 - SoS'!P148)/SUM('2 - G'!C148,'2 - G'!E148,'2 - G'!F148,'2 - G'!H148,'2 - G'!J148,'2 - G'!K148,'2 - G'!M148,'2 - G'!P147)</f>
        <v>0.96509740259740262</v>
      </c>
      <c r="BT148" s="40">
        <f>SUM('5 - AG'!C148,'5 - AG'!E148,'5 - AG'!F148,'5 - AG'!H148,'5 - AG'!J148,'5 - AG'!K148)/SUM('2 - G'!C148,'2 - G'!E148,'2 - G'!F148,'2 - G'!H148,'2 - G'!J148,'2 - G'!K148,'2 - G'!M148,'2 - G'!P147)</f>
        <v>0.95454545454545459</v>
      </c>
    </row>
    <row r="149" spans="1:72" ht="14.55" customHeight="1" x14ac:dyDescent="0.3">
      <c r="A149" t="s">
        <v>460</v>
      </c>
      <c r="B149" s="21">
        <v>3884</v>
      </c>
      <c r="C149" s="21">
        <v>597</v>
      </c>
      <c r="D149" s="21">
        <v>51</v>
      </c>
      <c r="E149" s="21">
        <v>972</v>
      </c>
      <c r="F149" s="21">
        <v>2</v>
      </c>
      <c r="G149" s="21">
        <v>1622</v>
      </c>
      <c r="H149" s="21">
        <v>227</v>
      </c>
      <c r="I149" s="21">
        <v>57</v>
      </c>
      <c r="J149" s="21">
        <v>187</v>
      </c>
      <c r="K149" s="21">
        <v>2</v>
      </c>
      <c r="L149" s="21">
        <v>473</v>
      </c>
      <c r="M149" s="21">
        <v>2095</v>
      </c>
      <c r="N149" s="21"/>
      <c r="O149" s="24">
        <f>'2 - G'!R149</f>
        <v>2258</v>
      </c>
      <c r="P149" s="30">
        <f>'2 - G'!S149</f>
        <v>0.23649247121346323</v>
      </c>
      <c r="Q149" s="35">
        <f t="shared" si="30"/>
        <v>0.92781222320637735</v>
      </c>
      <c r="R149" s="30">
        <f>'4 - SoS'!R149/'3 - LG'!O149</f>
        <v>0.96147032772364927</v>
      </c>
      <c r="S149" s="30">
        <f>'5 - AG'!M149/'3 - LG'!O149</f>
        <v>0.95792736935341005</v>
      </c>
      <c r="T149" s="30">
        <f>'6 - Agr'!M149/'3 - LG'!O149</f>
        <v>0.96501328609388837</v>
      </c>
      <c r="U149" s="30">
        <f>'7 - Ins'!R149/'3 - LG'!O149</f>
        <v>0.96147032772364927</v>
      </c>
      <c r="V149" s="30">
        <f>'8 - Edu'!M149/'3 - LG'!O149</f>
        <v>0.96102745792736932</v>
      </c>
      <c r="W149" s="30">
        <f>'9 - Lab'!M149/'3 - LG'!O149</f>
        <v>0.9619131975199291</v>
      </c>
      <c r="X149" s="21"/>
      <c r="Y149" s="30">
        <f>(C149+H149)/('2 - G'!C149+'2 - G'!H149+'2 - G'!M149)</f>
        <v>0.90649064906490651</v>
      </c>
      <c r="Z149" s="30">
        <f>(D149+I149)/('2 - G'!D149+'2 - G'!I149+'2 - G'!N149)</f>
        <v>0.99082568807339455</v>
      </c>
      <c r="AA149" s="30">
        <f>(E149+J149)/('2 - G'!E149+'2 - G'!J149+'2 - G'!O149)</f>
        <v>0.93770226537216828</v>
      </c>
      <c r="AB149" s="30">
        <f>(F149+K149)/('2 - G'!F149+'2 - G'!K149+'2 - G'!P149)</f>
        <v>1</v>
      </c>
      <c r="AD149" s="34">
        <f t="shared" si="38"/>
        <v>0.90649064906490651</v>
      </c>
      <c r="AE149" s="40">
        <f>SUM('4 - SoS'!C149,'4 - SoS'!H149,'4 - SoS'!M149)/SUM('2 - G'!C149,'2 - G'!H149,'2 - G'!M149)</f>
        <v>0.96259625962596262</v>
      </c>
      <c r="AF149" s="40">
        <f>SUM('5 - AG'!C149,'5 - AG'!H149)/SUM('2 - G'!C149,'2 - G'!H149,'2 - G'!M149)</f>
        <v>0.95819581958195821</v>
      </c>
      <c r="AG149" s="40">
        <f>SUM('6 - Agr'!C149,'6 - Agr'!H149)/SUM('2 - G'!C149,'2 - G'!H149,'2 - G'!M149)</f>
        <v>0.95489548954895487</v>
      </c>
      <c r="AH149" s="40">
        <f>SUM('7 - Ins'!C149,'7 - Ins'!H149,'7 - Ins'!M149)/SUM('2 - G'!C149,'2 - G'!H149,'2 - G'!M149)</f>
        <v>0.96149614961496155</v>
      </c>
      <c r="AI149" s="40">
        <f>SUM('8 - Edu'!C149,'8 - Edu'!H149)/SUM('2 - G'!C149,'2 - G'!H149,'2 - G'!M149)</f>
        <v>0.95709570957095713</v>
      </c>
      <c r="AJ149" s="40">
        <f>SUM('9 - Lab'!C149,'9 - Lab'!H149)/SUM('2 - G'!C149,'2 - G'!H149,'2 - G'!M149)</f>
        <v>0.96259625962596262</v>
      </c>
      <c r="AL149" s="34">
        <f t="shared" si="39"/>
        <v>0.99082568807339455</v>
      </c>
      <c r="AM149" s="40">
        <f>SUM('4 - SoS'!D149,'4 - SoS'!I149,'4 - SoS'!N149)/SUM('2 - G'!D149,'2 - G'!I149,'2 - G'!N149)</f>
        <v>0.99082568807339455</v>
      </c>
      <c r="AN149" s="40">
        <f>SUM('5 - AG'!D149,'5 - AG'!I149)/SUM('2 - G'!D149,'2 - G'!I149,'2 - G'!N149)</f>
        <v>0.97247706422018354</v>
      </c>
      <c r="AO149" s="40">
        <f>SUM('6 - Agr'!D149,'6 - Agr'!I149)/SUM('2 - G'!D149,'2 - G'!I149,'2 - G'!N149)</f>
        <v>1</v>
      </c>
      <c r="AP149" s="40">
        <f>SUM('7 - Ins'!D149,'7 - Ins'!I149,'7 - Ins'!N149)/SUM('2 - G'!D149,'2 - G'!I149,'2 - G'!N149)</f>
        <v>1</v>
      </c>
      <c r="AQ149" s="40">
        <f>SUM('8 - Edu'!D149,'8 - Edu'!I149)/SUM('2 - G'!D149,'2 - G'!I149,'2 - G'!N149)</f>
        <v>0.98165137614678899</v>
      </c>
      <c r="AR149" s="40">
        <f>SUM('9 - Lab'!D149,'9 - Lab'!I149)/SUM('2 - G'!D149,'2 - G'!I149,'2 - G'!N149)</f>
        <v>0.96330275229357798</v>
      </c>
      <c r="AT149" s="34">
        <f t="shared" si="31"/>
        <v>0.93770226537216828</v>
      </c>
      <c r="AU149" s="40">
        <f>SUM('4 - SoS'!E149,'4 - SoS'!J149,'4 - SoS'!O149)/SUM('2 - G'!E149,'2 - G'!J149,'2 - G'!O149)</f>
        <v>0.95792880258899671</v>
      </c>
      <c r="AV149" s="40">
        <f>SUM('5 - AG'!E149,'5 - AG'!J149)/SUM('2 - G'!E149,'2 - G'!J149,'2 - G'!O149)</f>
        <v>0.9563106796116505</v>
      </c>
      <c r="AW149" s="40">
        <f>SUM('6 - Agr'!E149,'6 - Agr'!J149)/SUM('2 - G'!E149,'2 - G'!J149,'2 - G'!O149)</f>
        <v>0.96925566343042069</v>
      </c>
      <c r="AX149" s="40">
        <f>SUM('7 - Ins'!E149,'7 - Ins'!J149,'7 - Ins'!O149)/SUM('2 - G'!E149,'2 - G'!J149,'2 - G'!O149)</f>
        <v>0.95792880258899671</v>
      </c>
      <c r="AY149" s="40">
        <f>SUM('8 - Edu'!E149,'8 - Edu'!J149)/SUM('2 - G'!E149,'2 - G'!J149,'2 - G'!O149)</f>
        <v>0.96197411003236244</v>
      </c>
      <c r="AZ149" s="40">
        <f>SUM('9 - Lab'!E149,'9 - Lab'!J149)/SUM('2 - G'!E149,'2 - G'!J149,'2 - G'!O149)</f>
        <v>0.96116504854368934</v>
      </c>
      <c r="BB149" s="40">
        <f t="shared" si="40"/>
        <v>0.23649247121346323</v>
      </c>
      <c r="BC149" s="40">
        <f>G149/'2 - G'!G149</f>
        <v>0.9446709376820035</v>
      </c>
      <c r="BD149" s="40">
        <f>L149/'2 - G'!L149</f>
        <v>0.88576779026217234</v>
      </c>
      <c r="BF149" s="30">
        <f t="shared" si="32"/>
        <v>0.27548543689320387</v>
      </c>
      <c r="BG149" s="30">
        <f t="shared" si="33"/>
        <v>0.52777777777777779</v>
      </c>
      <c r="BH149" s="30">
        <f t="shared" si="34"/>
        <v>0.16134598792062121</v>
      </c>
      <c r="BI149" s="30">
        <f t="shared" si="35"/>
        <v>0.5</v>
      </c>
      <c r="BJ149" s="30">
        <f t="shared" si="36"/>
        <v>0.22577565632458235</v>
      </c>
      <c r="BL149" s="31">
        <f>SUM('2 - G'!C149,'2 - G'!E149,'2 - G'!H149,'2 - G'!J149,'2 - G'!M149,'2 - G'!O149)</f>
        <v>2145</v>
      </c>
      <c r="BM149" s="41">
        <f t="shared" si="37"/>
        <v>0.99082568807339455</v>
      </c>
      <c r="BN149" s="42">
        <f t="shared" si="41"/>
        <v>2125.3211009174315</v>
      </c>
      <c r="BO149" s="42">
        <f t="shared" si="42"/>
        <v>142.32110091743152</v>
      </c>
      <c r="BQ149" s="40">
        <v>0.27784924105994341</v>
      </c>
      <c r="BR149" s="40">
        <f>SUM(C149,E149,F149,H149,J149,K149)/SUM('2 - G'!C149,'2 - G'!E149,'2 - G'!F149,'2 - G'!H149,'2 - G'!J149,'2 - G'!K149,'2 - G'!M149,'2 - G'!P148)</f>
        <v>0.92677238805970152</v>
      </c>
      <c r="BS149" s="40">
        <f>SUM('4 - SoS'!C149,'4 - SoS'!E149,'4 - SoS'!F149,'4 - SoS'!H149,'4 - SoS'!J149,'4 - SoS'!K149,'4 - SoS'!M149,'4 - SoS'!O149,'4 - SoS'!P149)/SUM('2 - G'!C149,'2 - G'!E149,'2 - G'!F149,'2 - G'!H149,'2 - G'!J149,'2 - G'!K149,'2 - G'!M149,'2 - G'!P148)</f>
        <v>0.96222014925373134</v>
      </c>
      <c r="BT149" s="40">
        <f>SUM('5 - AG'!C149,'5 - AG'!E149,'5 - AG'!F149,'5 - AG'!H149,'5 - AG'!J149,'5 - AG'!K149)/SUM('2 - G'!C149,'2 - G'!E149,'2 - G'!F149,'2 - G'!H149,'2 - G'!J149,'2 - G'!K149,'2 - G'!M149,'2 - G'!P148)</f>
        <v>0.95942164179104472</v>
      </c>
    </row>
    <row r="150" spans="1:72" ht="14.55" customHeight="1" x14ac:dyDescent="0.3">
      <c r="A150" t="s">
        <v>545</v>
      </c>
      <c r="B150" s="21">
        <v>3814</v>
      </c>
      <c r="C150" s="21">
        <v>775</v>
      </c>
      <c r="D150" s="21">
        <v>85</v>
      </c>
      <c r="E150" s="21">
        <v>850</v>
      </c>
      <c r="F150" s="21">
        <v>0</v>
      </c>
      <c r="G150" s="21">
        <v>1710</v>
      </c>
      <c r="H150" s="21">
        <v>287</v>
      </c>
      <c r="I150" s="21">
        <v>43</v>
      </c>
      <c r="J150" s="21">
        <v>110</v>
      </c>
      <c r="K150" s="21">
        <v>2</v>
      </c>
      <c r="L150" s="21">
        <v>442</v>
      </c>
      <c r="M150" s="21">
        <v>2152</v>
      </c>
      <c r="N150" s="21"/>
      <c r="O150" s="24">
        <f>'2 - G'!R150</f>
        <v>2315</v>
      </c>
      <c r="P150" s="30">
        <f>'2 - G'!S150</f>
        <v>0.21684665226781857</v>
      </c>
      <c r="Q150" s="35">
        <f t="shared" si="30"/>
        <v>0.92958963282937368</v>
      </c>
      <c r="R150" s="30">
        <f>'4 - SoS'!R150/'3 - LG'!O150</f>
        <v>0.9542116630669546</v>
      </c>
      <c r="S150" s="30">
        <f>'5 - AG'!M150/'3 - LG'!O150</f>
        <v>0.95723542116630667</v>
      </c>
      <c r="T150" s="30">
        <f>'6 - Agr'!M150/'3 - LG'!O150</f>
        <v>0.95593952483801292</v>
      </c>
      <c r="U150" s="30">
        <f>'7 - Ins'!R150/'3 - LG'!O150</f>
        <v>0.9563714902807775</v>
      </c>
      <c r="V150" s="30">
        <f>'8 - Edu'!M150/'3 - LG'!O150</f>
        <v>0.95032397408207347</v>
      </c>
      <c r="W150" s="30">
        <f>'9 - Lab'!M150/'3 - LG'!O150</f>
        <v>0.95377969762419001</v>
      </c>
      <c r="X150" s="21"/>
      <c r="Y150" s="30">
        <f>(C150+H150)/('2 - G'!C150+'2 - G'!H150+'2 - G'!M150)</f>
        <v>0.921875</v>
      </c>
      <c r="Z150" s="30">
        <f>(D150+I150)/('2 - G'!D150+'2 - G'!I150+'2 - G'!N150)</f>
        <v>0.96969696969696972</v>
      </c>
      <c r="AA150" s="30">
        <f>(E150+J150)/('2 - G'!E150+'2 - G'!J150+'2 - G'!O150)</f>
        <v>0.93294460641399413</v>
      </c>
      <c r="AB150" s="30">
        <f>(F150+K150)/('2 - G'!F150+'2 - G'!K150+'2 - G'!P150)</f>
        <v>1</v>
      </c>
      <c r="AD150" s="34">
        <f t="shared" si="38"/>
        <v>0.921875</v>
      </c>
      <c r="AE150" s="40">
        <f>SUM('4 - SoS'!C150,'4 - SoS'!H150,'4 - SoS'!M150)/SUM('2 - G'!C150,'2 - G'!H150,'2 - G'!M150)</f>
        <v>0.95486111111111116</v>
      </c>
      <c r="AF150" s="40">
        <f>SUM('5 - AG'!C150,'5 - AG'!H150)/SUM('2 - G'!C150,'2 - G'!H150,'2 - G'!M150)</f>
        <v>0.96006944444444442</v>
      </c>
      <c r="AG150" s="40">
        <f>SUM('6 - Agr'!C150,'6 - Agr'!H150)/SUM('2 - G'!C150,'2 - G'!H150,'2 - G'!M150)</f>
        <v>0.95746527777777779</v>
      </c>
      <c r="AH150" s="40">
        <f>SUM('7 - Ins'!C150,'7 - Ins'!H150,'7 - Ins'!M150)/SUM('2 - G'!C150,'2 - G'!H150,'2 - G'!M150)</f>
        <v>0.95659722222222221</v>
      </c>
      <c r="AI150" s="40">
        <f>SUM('8 - Edu'!C150,'8 - Edu'!H150)/SUM('2 - G'!C150,'2 - G'!H150,'2 - G'!M150)</f>
        <v>0.95052083333333337</v>
      </c>
      <c r="AJ150" s="40">
        <f>SUM('9 - Lab'!C150,'9 - Lab'!H150)/SUM('2 - G'!C150,'2 - G'!H150,'2 - G'!M150)</f>
        <v>0.94965277777777779</v>
      </c>
      <c r="AL150" s="34">
        <f t="shared" si="39"/>
        <v>0.96969696969696972</v>
      </c>
      <c r="AM150" s="40">
        <f>SUM('4 - SoS'!D150,'4 - SoS'!I150,'4 - SoS'!N150)/SUM('2 - G'!D150,'2 - G'!I150,'2 - G'!N150)</f>
        <v>0.96212121212121215</v>
      </c>
      <c r="AN150" s="40">
        <f>SUM('5 - AG'!D150,'5 - AG'!I150)/SUM('2 - G'!D150,'2 - G'!I150,'2 - G'!N150)</f>
        <v>0.96969696969696972</v>
      </c>
      <c r="AO150" s="40">
        <f>SUM('6 - Agr'!D150,'6 - Agr'!I150)/SUM('2 - G'!D150,'2 - G'!I150,'2 - G'!N150)</f>
        <v>0.96969696969696972</v>
      </c>
      <c r="AP150" s="40">
        <f>SUM('7 - Ins'!D150,'7 - Ins'!I150,'7 - Ins'!N150)/SUM('2 - G'!D150,'2 - G'!I150,'2 - G'!N150)</f>
        <v>0.95454545454545459</v>
      </c>
      <c r="AQ150" s="40">
        <f>SUM('8 - Edu'!D150,'8 - Edu'!I150)/SUM('2 - G'!D150,'2 - G'!I150,'2 - G'!N150)</f>
        <v>0.93939393939393945</v>
      </c>
      <c r="AR150" s="40">
        <f>SUM('9 - Lab'!D150,'9 - Lab'!I150)/SUM('2 - G'!D150,'2 - G'!I150,'2 - G'!N150)</f>
        <v>0.95454545454545459</v>
      </c>
      <c r="AT150" s="34">
        <f t="shared" si="31"/>
        <v>0.93294460641399413</v>
      </c>
      <c r="AU150" s="40">
        <f>SUM('4 - SoS'!E150,'4 - SoS'!J150,'4 - SoS'!O150)/SUM('2 - G'!E150,'2 - G'!J150,'2 - G'!O150)</f>
        <v>0.95238095238095233</v>
      </c>
      <c r="AV150" s="40">
        <f>SUM('5 - AG'!E150,'5 - AG'!J150)/SUM('2 - G'!E150,'2 - G'!J150,'2 - G'!O150)</f>
        <v>0.95238095238095233</v>
      </c>
      <c r="AW150" s="40">
        <f>SUM('6 - Agr'!E150,'6 - Agr'!J150)/SUM('2 - G'!E150,'2 - G'!J150,'2 - G'!O150)</f>
        <v>0.95238095238095233</v>
      </c>
      <c r="AX150" s="40">
        <f>SUM('7 - Ins'!E150,'7 - Ins'!J150,'7 - Ins'!O150)/SUM('2 - G'!E150,'2 - G'!J150,'2 - G'!O150)</f>
        <v>0.95626822157434399</v>
      </c>
      <c r="AY150" s="40">
        <f>SUM('8 - Edu'!E150,'8 - Edu'!J150)/SUM('2 - G'!E150,'2 - G'!J150,'2 - G'!O150)</f>
        <v>0.9514091350826045</v>
      </c>
      <c r="AZ150" s="40">
        <f>SUM('9 - Lab'!E150,'9 - Lab'!J150)/SUM('2 - G'!E150,'2 - G'!J150,'2 - G'!O150)</f>
        <v>0.95821185617103988</v>
      </c>
      <c r="BB150" s="40">
        <f t="shared" si="40"/>
        <v>0.21684665226781857</v>
      </c>
      <c r="BC150" s="40">
        <f>G150/'2 - G'!G150</f>
        <v>0.9484193011647255</v>
      </c>
      <c r="BD150" s="40">
        <f>L150/'2 - G'!L150</f>
        <v>0.88047808764940239</v>
      </c>
      <c r="BF150" s="30">
        <f t="shared" si="32"/>
        <v>0.27024482109227871</v>
      </c>
      <c r="BG150" s="30">
        <f t="shared" si="33"/>
        <v>0.3359375</v>
      </c>
      <c r="BH150" s="30">
        <f t="shared" si="34"/>
        <v>0.11458333333333333</v>
      </c>
      <c r="BI150" s="30">
        <f t="shared" si="35"/>
        <v>1</v>
      </c>
      <c r="BJ150" s="30">
        <f t="shared" si="36"/>
        <v>0.2053903345724907</v>
      </c>
      <c r="BL150" s="31">
        <f>SUM('2 - G'!C150,'2 - G'!E150,'2 - G'!H150,'2 - G'!J150,'2 - G'!M150,'2 - G'!O150)</f>
        <v>2181</v>
      </c>
      <c r="BM150" s="41">
        <f t="shared" si="37"/>
        <v>0.96969696969696972</v>
      </c>
      <c r="BN150" s="42">
        <f t="shared" si="41"/>
        <v>2114.909090909091</v>
      </c>
      <c r="BO150" s="42">
        <f t="shared" si="42"/>
        <v>92.909090909090992</v>
      </c>
      <c r="BQ150" s="40">
        <v>0.25715035423773286</v>
      </c>
      <c r="BR150" s="40">
        <f>SUM(C150,E150,F150,H150,J150,K150)/SUM('2 - G'!C150,'2 - G'!E150,'2 - G'!F150,'2 - G'!H150,'2 - G'!J150,'2 - G'!K150,'2 - G'!M150,'2 - G'!P149)</f>
        <v>0.92929292929292928</v>
      </c>
      <c r="BS150" s="40">
        <f>SUM('4 - SoS'!C150,'4 - SoS'!E150,'4 - SoS'!F150,'4 - SoS'!H150,'4 - SoS'!J150,'4 - SoS'!K150,'4 - SoS'!M150,'4 - SoS'!O150,'4 - SoS'!P150)/SUM('2 - G'!C150,'2 - G'!E150,'2 - G'!F150,'2 - G'!H150,'2 - G'!J150,'2 - G'!K150,'2 - G'!M150,'2 - G'!P149)</f>
        <v>0.9559228650137741</v>
      </c>
      <c r="BT150" s="40">
        <f>SUM('5 - AG'!C150,'5 - AG'!E150,'5 - AG'!F150,'5 - AG'!H150,'5 - AG'!J150,'5 - AG'!K150)/SUM('2 - G'!C150,'2 - G'!E150,'2 - G'!F150,'2 - G'!H150,'2 - G'!J150,'2 - G'!K150,'2 - G'!M150,'2 - G'!P149)</f>
        <v>0.95867768595041325</v>
      </c>
    </row>
    <row r="151" spans="1:72" ht="14.55" customHeight="1" x14ac:dyDescent="0.3">
      <c r="A151" t="s">
        <v>599</v>
      </c>
      <c r="B151" s="21">
        <v>3519</v>
      </c>
      <c r="C151" s="21">
        <v>297</v>
      </c>
      <c r="D151" s="21">
        <v>66</v>
      </c>
      <c r="E151" s="21">
        <v>661</v>
      </c>
      <c r="F151" s="21">
        <v>0</v>
      </c>
      <c r="G151" s="21">
        <v>1024</v>
      </c>
      <c r="H151" s="21">
        <v>441</v>
      </c>
      <c r="I151" s="21">
        <v>119</v>
      </c>
      <c r="J151" s="21">
        <v>520</v>
      </c>
      <c r="K151" s="21">
        <v>1</v>
      </c>
      <c r="L151" s="21">
        <v>1081</v>
      </c>
      <c r="M151" s="21">
        <v>2105</v>
      </c>
      <c r="N151" s="21"/>
      <c r="O151" s="24">
        <f>'2 - G'!R151</f>
        <v>2261</v>
      </c>
      <c r="P151" s="30">
        <f>'2 - G'!S151</f>
        <v>0.53073861123396726</v>
      </c>
      <c r="Q151" s="35">
        <f t="shared" si="30"/>
        <v>0.93100398053958422</v>
      </c>
      <c r="R151" s="30">
        <f>'4 - SoS'!R151/'3 - LG'!O151</f>
        <v>0.97125165855816009</v>
      </c>
      <c r="S151" s="30">
        <f>'5 - AG'!M151/'3 - LG'!O151</f>
        <v>0.96505970809376385</v>
      </c>
      <c r="T151" s="30">
        <f>'6 - Agr'!M151/'3 - LG'!O151</f>
        <v>0.95931003980539586</v>
      </c>
      <c r="U151" s="30">
        <f>'7 - Ins'!R151/'3 - LG'!O151</f>
        <v>0.96638655462184875</v>
      </c>
      <c r="V151" s="30">
        <f>'8 - Edu'!M151/'3 - LG'!O151</f>
        <v>0.96771340114993365</v>
      </c>
      <c r="W151" s="30">
        <f>'9 - Lab'!M151/'3 - LG'!O151</f>
        <v>0.96284829721362231</v>
      </c>
      <c r="X151" s="21"/>
      <c r="Y151" s="30">
        <f>(C151+H151)/('2 - G'!C151+'2 - G'!H151+'2 - G'!M151)</f>
        <v>0.91563275434243174</v>
      </c>
      <c r="Z151" s="30">
        <f>(D151+I151)/('2 - G'!D151+'2 - G'!I151+'2 - G'!N151)</f>
        <v>0.98930481283422456</v>
      </c>
      <c r="AA151" s="30">
        <f>(E151+J151)/('2 - G'!E151+'2 - G'!J151+'2 - G'!O151)</f>
        <v>0.93212312549329124</v>
      </c>
      <c r="AB151" s="30">
        <f>(F151+K151)/('2 - G'!F151+'2 - G'!K151+'2 - G'!P151)</f>
        <v>1</v>
      </c>
      <c r="AD151" s="34">
        <f t="shared" si="38"/>
        <v>0.91563275434243174</v>
      </c>
      <c r="AE151" s="40">
        <f>SUM('4 - SoS'!C151,'4 - SoS'!H151,'4 - SoS'!M151)/SUM('2 - G'!C151,'2 - G'!H151,'2 - G'!M151)</f>
        <v>0.96898263027295284</v>
      </c>
      <c r="AF151" s="40">
        <f>SUM('5 - AG'!C151,'5 - AG'!H151)/SUM('2 - G'!C151,'2 - G'!H151,'2 - G'!M151)</f>
        <v>0.96029776674937961</v>
      </c>
      <c r="AG151" s="40">
        <f>SUM('6 - Agr'!C151,'6 - Agr'!H151)/SUM('2 - G'!C151,'2 - G'!H151,'2 - G'!M151)</f>
        <v>0.95409429280397018</v>
      </c>
      <c r="AH151" s="40">
        <f>SUM('7 - Ins'!C151,'7 - Ins'!H151,'7 - Ins'!M151)/SUM('2 - G'!C151,'2 - G'!H151,'2 - G'!M151)</f>
        <v>0.96029776674937961</v>
      </c>
      <c r="AI151" s="40">
        <f>SUM('8 - Edu'!C151,'8 - Edu'!H151)/SUM('2 - G'!C151,'2 - G'!H151,'2 - G'!M151)</f>
        <v>0.96650124069478904</v>
      </c>
      <c r="AJ151" s="40">
        <f>SUM('9 - Lab'!C151,'9 - Lab'!H151)/SUM('2 - G'!C151,'2 - G'!H151,'2 - G'!M151)</f>
        <v>0.96153846153846156</v>
      </c>
      <c r="AL151" s="34">
        <f t="shared" si="39"/>
        <v>0.98930481283422456</v>
      </c>
      <c r="AM151" s="40">
        <f>SUM('4 - SoS'!D151,'4 - SoS'!I151,'4 - SoS'!N151)/SUM('2 - G'!D151,'2 - G'!I151,'2 - G'!N151)</f>
        <v>0.98395721925133695</v>
      </c>
      <c r="AN151" s="40">
        <f>SUM('5 - AG'!D151,'5 - AG'!I151)/SUM('2 - G'!D151,'2 - G'!I151,'2 - G'!N151)</f>
        <v>0.98930481283422456</v>
      </c>
      <c r="AO151" s="40">
        <f>SUM('6 - Agr'!D151,'6 - Agr'!I151)/SUM('2 - G'!D151,'2 - G'!I151,'2 - G'!N151)</f>
        <v>0.98395721925133695</v>
      </c>
      <c r="AP151" s="40">
        <f>SUM('7 - Ins'!D151,'7 - Ins'!I151,'7 - Ins'!N151)/SUM('2 - G'!D151,'2 - G'!I151,'2 - G'!N151)</f>
        <v>0.98395721925133695</v>
      </c>
      <c r="AQ151" s="40">
        <f>SUM('8 - Edu'!D151,'8 - Edu'!I151)/SUM('2 - G'!D151,'2 - G'!I151,'2 - G'!N151)</f>
        <v>0.98930481283422456</v>
      </c>
      <c r="AR151" s="40">
        <f>SUM('9 - Lab'!D151,'9 - Lab'!I151)/SUM('2 - G'!D151,'2 - G'!I151,'2 - G'!N151)</f>
        <v>0.9732620320855615</v>
      </c>
      <c r="AT151" s="34">
        <f t="shared" si="31"/>
        <v>0.93212312549329124</v>
      </c>
      <c r="AU151" s="40">
        <f>SUM('4 - SoS'!E151,'4 - SoS'!J151,'4 - SoS'!O151)/SUM('2 - G'!E151,'2 - G'!J151,'2 - G'!O151)</f>
        <v>0.97079715864246252</v>
      </c>
      <c r="AV151" s="40">
        <f>SUM('5 - AG'!E151,'5 - AG'!J151)/SUM('2 - G'!E151,'2 - G'!J151,'2 - G'!O151)</f>
        <v>0.96448303078137332</v>
      </c>
      <c r="AW151" s="40">
        <f>SUM('6 - Agr'!E151,'6 - Agr'!J151)/SUM('2 - G'!E151,'2 - G'!J151,'2 - G'!O151)</f>
        <v>0.95895816890292029</v>
      </c>
      <c r="AX151" s="40">
        <f>SUM('7 - Ins'!E151,'7 - Ins'!J151,'7 - Ins'!O151)/SUM('2 - G'!E151,'2 - G'!J151,'2 - G'!O151)</f>
        <v>0.96764009471191792</v>
      </c>
      <c r="AY151" s="40">
        <f>SUM('8 - Edu'!E151,'8 - Edu'!J151)/SUM('2 - G'!E151,'2 - G'!J151,'2 - G'!O151)</f>
        <v>0.9652722967640095</v>
      </c>
      <c r="AZ151" s="40">
        <f>SUM('9 - Lab'!E151,'9 - Lab'!J151)/SUM('2 - G'!E151,'2 - G'!J151,'2 - G'!O151)</f>
        <v>0.9621152328334649</v>
      </c>
      <c r="BB151" s="40">
        <f t="shared" si="40"/>
        <v>0.53073861123396726</v>
      </c>
      <c r="BC151" s="40">
        <f>G151/'2 - G'!G151</f>
        <v>0.97245963912630584</v>
      </c>
      <c r="BD151" s="40">
        <f>L151/'2 - G'!L151</f>
        <v>0.90083333333333337</v>
      </c>
      <c r="BF151" s="30">
        <f t="shared" si="32"/>
        <v>0.59756097560975607</v>
      </c>
      <c r="BG151" s="30">
        <f t="shared" si="33"/>
        <v>0.64324324324324322</v>
      </c>
      <c r="BH151" s="30">
        <f t="shared" si="34"/>
        <v>0.44030482641828961</v>
      </c>
      <c r="BI151" s="30">
        <f t="shared" si="35"/>
        <v>1</v>
      </c>
      <c r="BJ151" s="30">
        <f t="shared" si="36"/>
        <v>0.51353919239904988</v>
      </c>
      <c r="BL151" s="31">
        <f>SUM('2 - G'!C151,'2 - G'!E151,'2 - G'!H151,'2 - G'!J151,'2 - G'!M151,'2 - G'!O151)</f>
        <v>2073</v>
      </c>
      <c r="BM151" s="41">
        <f t="shared" si="37"/>
        <v>0.98930481283422456</v>
      </c>
      <c r="BN151" s="42">
        <f t="shared" si="41"/>
        <v>2050.8288770053473</v>
      </c>
      <c r="BO151" s="42">
        <f t="shared" si="42"/>
        <v>131.82887700534729</v>
      </c>
      <c r="BQ151" s="40">
        <v>0.54656445201590009</v>
      </c>
      <c r="BR151" s="40">
        <f>SUM(C151,E151,F151,H151,J151,K151)/SUM('2 - G'!C151,'2 - G'!E151,'2 - G'!F151,'2 - G'!H151,'2 - G'!J151,'2 - G'!K151,'2 - G'!M151,'2 - G'!P150)</f>
        <v>0.92753623188405798</v>
      </c>
      <c r="BS151" s="40">
        <f>SUM('4 - SoS'!C151,'4 - SoS'!E151,'4 - SoS'!F151,'4 - SoS'!H151,'4 - SoS'!J151,'4 - SoS'!K151,'4 - SoS'!M151,'4 - SoS'!O151,'4 - SoS'!P151)/SUM('2 - G'!C151,'2 - G'!E151,'2 - G'!F151,'2 - G'!H151,'2 - G'!J151,'2 - G'!K151,'2 - G'!M151,'2 - G'!P150)</f>
        <v>0.97198067632850238</v>
      </c>
      <c r="BT151" s="40">
        <f>SUM('5 - AG'!C151,'5 - AG'!E151,'5 - AG'!F151,'5 - AG'!H151,'5 - AG'!J151,'5 - AG'!K151)/SUM('2 - G'!C151,'2 - G'!E151,'2 - G'!F151,'2 - G'!H151,'2 - G'!J151,'2 - G'!K151,'2 - G'!M151,'2 - G'!P150)</f>
        <v>0.96473429951690826</v>
      </c>
    </row>
    <row r="152" spans="1:72" ht="14.55" customHeight="1" x14ac:dyDescent="0.3">
      <c r="A152" t="s">
        <v>453</v>
      </c>
      <c r="B152" s="21">
        <v>3132</v>
      </c>
      <c r="C152" s="21">
        <v>320</v>
      </c>
      <c r="D152" s="21">
        <v>16</v>
      </c>
      <c r="E152" s="21">
        <v>235</v>
      </c>
      <c r="F152" s="21">
        <v>2</v>
      </c>
      <c r="G152" s="21">
        <v>573</v>
      </c>
      <c r="H152" s="21">
        <v>224</v>
      </c>
      <c r="I152" s="21">
        <v>19</v>
      </c>
      <c r="J152" s="21">
        <v>223</v>
      </c>
      <c r="K152" s="21">
        <v>1</v>
      </c>
      <c r="L152" s="21">
        <v>467</v>
      </c>
      <c r="M152" s="21">
        <v>1040</v>
      </c>
      <c r="N152" s="21"/>
      <c r="O152" s="24">
        <f>'2 - G'!R152</f>
        <v>1105</v>
      </c>
      <c r="P152" s="30">
        <f>'2 - G'!S152</f>
        <v>0.44705882352941179</v>
      </c>
      <c r="Q152" s="35">
        <f t="shared" si="30"/>
        <v>0.94117647058823528</v>
      </c>
      <c r="R152" s="30">
        <f>'4 - SoS'!R152/'3 - LG'!O152</f>
        <v>0.97375565610859727</v>
      </c>
      <c r="S152" s="30">
        <f>'5 - AG'!M152/'3 - LG'!O152</f>
        <v>0.96651583710407241</v>
      </c>
      <c r="T152" s="30">
        <f>'6 - Agr'!M152/'3 - LG'!O152</f>
        <v>0.95475113122171951</v>
      </c>
      <c r="U152" s="30">
        <f>'7 - Ins'!R152/'3 - LG'!O152</f>
        <v>0.96470588235294119</v>
      </c>
      <c r="V152" s="30">
        <f>'8 - Edu'!M152/'3 - LG'!O152</f>
        <v>0.97013574660633484</v>
      </c>
      <c r="W152" s="30">
        <f>'9 - Lab'!M152/'3 - LG'!O152</f>
        <v>0.96289592760180998</v>
      </c>
      <c r="X152" s="21"/>
      <c r="Y152" s="30">
        <f>(C152+H152)/('2 - G'!C152+'2 - G'!H152+'2 - G'!M152)</f>
        <v>0.94773519163763065</v>
      </c>
      <c r="Z152" s="30">
        <f>(D152+I152)/('2 - G'!D152+'2 - G'!I152+'2 - G'!N152)</f>
        <v>1</v>
      </c>
      <c r="AA152" s="30">
        <f>(E152+J152)/('2 - G'!E152+'2 - G'!J152+'2 - G'!O152)</f>
        <v>0.92900608519269778</v>
      </c>
      <c r="AB152" s="30">
        <f>(F152+K152)/('2 - G'!F152+'2 - G'!K152+'2 - G'!P152)</f>
        <v>1</v>
      </c>
      <c r="AD152" s="34">
        <f t="shared" si="38"/>
        <v>0.94773519163763065</v>
      </c>
      <c r="AE152" s="40">
        <f>SUM('4 - SoS'!C152,'4 - SoS'!H152,'4 - SoS'!M152)/SUM('2 - G'!C152,'2 - G'!H152,'2 - G'!M152)</f>
        <v>0.97735191637630658</v>
      </c>
      <c r="AF152" s="40">
        <f>SUM('5 - AG'!C152,'5 - AG'!H152)/SUM('2 - G'!C152,'2 - G'!H152,'2 - G'!M152)</f>
        <v>0.97560975609756095</v>
      </c>
      <c r="AG152" s="40">
        <f>SUM('6 - Agr'!C152,'6 - Agr'!H152)/SUM('2 - G'!C152,'2 - G'!H152,'2 - G'!M152)</f>
        <v>0.95993031358885017</v>
      </c>
      <c r="AH152" s="40">
        <f>SUM('7 - Ins'!C152,'7 - Ins'!H152,'7 - Ins'!M152)/SUM('2 - G'!C152,'2 - G'!H152,'2 - G'!M152)</f>
        <v>0.97212543554006969</v>
      </c>
      <c r="AI152" s="40">
        <f>SUM('8 - Edu'!C152,'8 - Edu'!H152)/SUM('2 - G'!C152,'2 - G'!H152,'2 - G'!M152)</f>
        <v>0.96864111498257843</v>
      </c>
      <c r="AJ152" s="40">
        <f>SUM('9 - Lab'!C152,'9 - Lab'!H152)/SUM('2 - G'!C152,'2 - G'!H152,'2 - G'!M152)</f>
        <v>0.9616724738675958</v>
      </c>
      <c r="AL152" s="34">
        <f t="shared" si="39"/>
        <v>1</v>
      </c>
      <c r="AM152" s="40">
        <f>SUM('4 - SoS'!D152,'4 - SoS'!I152,'4 - SoS'!N152)/SUM('2 - G'!D152,'2 - G'!I152,'2 - G'!N152)</f>
        <v>1</v>
      </c>
      <c r="AN152" s="40">
        <f>SUM('5 - AG'!D152,'5 - AG'!I152)/SUM('2 - G'!D152,'2 - G'!I152,'2 - G'!N152)</f>
        <v>1</v>
      </c>
      <c r="AO152" s="40">
        <f>SUM('6 - Agr'!D152,'6 - Agr'!I152)/SUM('2 - G'!D152,'2 - G'!I152,'2 - G'!N152)</f>
        <v>1</v>
      </c>
      <c r="AP152" s="40">
        <f>SUM('7 - Ins'!D152,'7 - Ins'!I152,'7 - Ins'!N152)/SUM('2 - G'!D152,'2 - G'!I152,'2 - G'!N152)</f>
        <v>1</v>
      </c>
      <c r="AQ152" s="40">
        <f>SUM('8 - Edu'!D152,'8 - Edu'!I152)/SUM('2 - G'!D152,'2 - G'!I152,'2 - G'!N152)</f>
        <v>1</v>
      </c>
      <c r="AR152" s="40">
        <f>SUM('9 - Lab'!D152,'9 - Lab'!I152)/SUM('2 - G'!D152,'2 - G'!I152,'2 - G'!N152)</f>
        <v>1</v>
      </c>
      <c r="AT152" s="34">
        <f t="shared" si="31"/>
        <v>0.92900608519269778</v>
      </c>
      <c r="AU152" s="40">
        <f>SUM('4 - SoS'!E152,'4 - SoS'!J152,'4 - SoS'!O152)/SUM('2 - G'!E152,'2 - G'!J152,'2 - G'!O152)</f>
        <v>0.96754563894523327</v>
      </c>
      <c r="AV152" s="40">
        <f>SUM('5 - AG'!E152,'5 - AG'!J152)/SUM('2 - G'!E152,'2 - G'!J152,'2 - G'!O152)</f>
        <v>0.95334685598377278</v>
      </c>
      <c r="AW152" s="40">
        <f>SUM('6 - Agr'!E152,'6 - Agr'!J152)/SUM('2 - G'!E152,'2 - G'!J152,'2 - G'!O152)</f>
        <v>0.94523326572008115</v>
      </c>
      <c r="AX152" s="40">
        <f>SUM('7 - Ins'!E152,'7 - Ins'!J152,'7 - Ins'!O152)/SUM('2 - G'!E152,'2 - G'!J152,'2 - G'!O152)</f>
        <v>0.95334685598377278</v>
      </c>
      <c r="AY152" s="40">
        <f>SUM('8 - Edu'!E152,'8 - Edu'!J152)/SUM('2 - G'!E152,'2 - G'!J152,'2 - G'!O152)</f>
        <v>0.96957403651115615</v>
      </c>
      <c r="AZ152" s="40">
        <f>SUM('9 - Lab'!E152,'9 - Lab'!J152)/SUM('2 - G'!E152,'2 - G'!J152,'2 - G'!O152)</f>
        <v>0.96146044624746452</v>
      </c>
      <c r="BB152" s="40">
        <f t="shared" si="40"/>
        <v>0.44705882352941179</v>
      </c>
      <c r="BC152" s="40">
        <f>G152/'2 - G'!G152</f>
        <v>0.95024875621890548</v>
      </c>
      <c r="BD152" s="40">
        <f>L152/'2 - G'!L152</f>
        <v>0.94534412955465585</v>
      </c>
      <c r="BF152" s="30">
        <f t="shared" si="32"/>
        <v>0.41176470588235292</v>
      </c>
      <c r="BG152" s="30">
        <f t="shared" si="33"/>
        <v>0.54285714285714282</v>
      </c>
      <c r="BH152" s="30">
        <f t="shared" si="34"/>
        <v>0.48689956331877732</v>
      </c>
      <c r="BI152" s="30">
        <f t="shared" si="35"/>
        <v>0.33333333333333331</v>
      </c>
      <c r="BJ152" s="30">
        <f t="shared" si="36"/>
        <v>0.44903846153846155</v>
      </c>
      <c r="BL152" s="31">
        <f>SUM('2 - G'!C152,'2 - G'!E152,'2 - G'!H152,'2 - G'!J152,'2 - G'!M152,'2 - G'!O152)</f>
        <v>1067</v>
      </c>
      <c r="BM152" s="41">
        <f t="shared" si="37"/>
        <v>1</v>
      </c>
      <c r="BN152" s="42">
        <f t="shared" si="41"/>
        <v>1067</v>
      </c>
      <c r="BO152" s="42">
        <f t="shared" si="42"/>
        <v>65</v>
      </c>
      <c r="BQ152" s="40">
        <v>0.26327503974562799</v>
      </c>
      <c r="BR152" s="40">
        <f>SUM(C152,E152,F152,H152,J152,K152)/SUM('2 - G'!C152,'2 - G'!E152,'2 - G'!F152,'2 - G'!H152,'2 - G'!J152,'2 - G'!K152,'2 - G'!M152,'2 - G'!P151)</f>
        <v>0.9418931583880038</v>
      </c>
      <c r="BS152" s="40">
        <f>SUM('4 - SoS'!C152,'4 - SoS'!E152,'4 - SoS'!F152,'4 - SoS'!H152,'4 - SoS'!J152,'4 - SoS'!K152,'4 - SoS'!M152,'4 - SoS'!O152,'4 - SoS'!P152)/SUM('2 - G'!C152,'2 - G'!E152,'2 - G'!F152,'2 - G'!H152,'2 - G'!J152,'2 - G'!K152,'2 - G'!M152,'2 - G'!P151)</f>
        <v>0.97563261480787256</v>
      </c>
      <c r="BT152" s="40">
        <f>SUM('5 - AG'!C152,'5 - AG'!E152,'5 - AG'!F152,'5 - AG'!H152,'5 - AG'!J152,'5 - AG'!K152)/SUM('2 - G'!C152,'2 - G'!E152,'2 - G'!F152,'2 - G'!H152,'2 - G'!J152,'2 - G'!K152,'2 - G'!M152,'2 - G'!P151)</f>
        <v>0.96813495782567949</v>
      </c>
    </row>
    <row r="153" spans="1:72" ht="14.55" customHeight="1" x14ac:dyDescent="0.3">
      <c r="A153" t="s">
        <v>444</v>
      </c>
      <c r="B153" s="21">
        <v>2982</v>
      </c>
      <c r="C153" s="21">
        <v>411</v>
      </c>
      <c r="D153" s="21">
        <v>35</v>
      </c>
      <c r="E153" s="21">
        <v>333</v>
      </c>
      <c r="F153" s="21">
        <v>0</v>
      </c>
      <c r="G153" s="21">
        <v>779</v>
      </c>
      <c r="H153" s="21">
        <v>616</v>
      </c>
      <c r="I153" s="21">
        <v>148</v>
      </c>
      <c r="J153" s="21">
        <v>240</v>
      </c>
      <c r="K153" s="21">
        <v>0</v>
      </c>
      <c r="L153" s="21">
        <v>1004</v>
      </c>
      <c r="M153" s="21">
        <v>1783</v>
      </c>
      <c r="N153" s="21"/>
      <c r="O153" s="24">
        <f>'2 - G'!R153</f>
        <v>1899</v>
      </c>
      <c r="P153" s="30">
        <f>'2 - G'!S153</f>
        <v>0.57082675092153767</v>
      </c>
      <c r="Q153" s="35">
        <f t="shared" si="30"/>
        <v>0.93891521853607163</v>
      </c>
      <c r="R153" s="30">
        <f>'4 - SoS'!R153/'3 - LG'!O153</f>
        <v>0.97893628225381779</v>
      </c>
      <c r="S153" s="30">
        <f>'5 - AG'!M153/'3 - LG'!O153</f>
        <v>0.97840968931016326</v>
      </c>
      <c r="T153" s="30">
        <f>'6 - Agr'!M153/'3 - LG'!O153</f>
        <v>0.96998420221169035</v>
      </c>
      <c r="U153" s="30">
        <f>'7 - Ins'!R153/'3 - LG'!O153</f>
        <v>0.97525013164823593</v>
      </c>
      <c r="V153" s="30">
        <f>'8 - Edu'!M153/'3 - LG'!O153</f>
        <v>0.97946287519747233</v>
      </c>
      <c r="W153" s="30">
        <f>'9 - Lab'!M153/'3 - LG'!O153</f>
        <v>0.97367035281727221</v>
      </c>
      <c r="X153" s="21"/>
      <c r="Y153" s="30">
        <f>(C153+H153)/('2 - G'!C153+'2 - G'!H153+'2 - G'!M153)</f>
        <v>0.9277326106594399</v>
      </c>
      <c r="Z153" s="30">
        <f>(D153+I153)/('2 - G'!D153+'2 - G'!I153+'2 - G'!N153)</f>
        <v>0.98918918918918919</v>
      </c>
      <c r="AA153" s="30">
        <f>(E153+J153)/('2 - G'!E153+'2 - G'!J153+'2 - G'!O153)</f>
        <v>0.94398682042833604</v>
      </c>
      <c r="AB153" s="30" t="e">
        <f>(F153+K153)/('2 - G'!F153+'2 - G'!K153+'2 - G'!P153)</f>
        <v>#DIV/0!</v>
      </c>
      <c r="AD153" s="34">
        <f t="shared" si="38"/>
        <v>0.9277326106594399</v>
      </c>
      <c r="AE153" s="40">
        <f>SUM('4 - SoS'!C153,'4 - SoS'!H153,'4 - SoS'!M153)/SUM('2 - G'!C153,'2 - G'!H153,'2 - G'!M153)</f>
        <v>0.98012646793134595</v>
      </c>
      <c r="AF153" s="40">
        <f>SUM('5 - AG'!C153,'5 - AG'!H153)/SUM('2 - G'!C153,'2 - G'!H153,'2 - G'!M153)</f>
        <v>0.97831978319783197</v>
      </c>
      <c r="AG153" s="40">
        <f>SUM('6 - Agr'!C153,'6 - Agr'!H153)/SUM('2 - G'!C153,'2 - G'!H153,'2 - G'!M153)</f>
        <v>0.96296296296296291</v>
      </c>
      <c r="AH153" s="40">
        <f>SUM('7 - Ins'!C153,'7 - Ins'!H153,'7 - Ins'!M153)/SUM('2 - G'!C153,'2 - G'!H153,'2 - G'!M153)</f>
        <v>0.97470641373080402</v>
      </c>
      <c r="AI153" s="40">
        <f>SUM('8 - Edu'!C153,'8 - Edu'!H153)/SUM('2 - G'!C153,'2 - G'!H153,'2 - G'!M153)</f>
        <v>0.97741644083107493</v>
      </c>
      <c r="AJ153" s="40">
        <f>SUM('9 - Lab'!C153,'9 - Lab'!H153)/SUM('2 - G'!C153,'2 - G'!H153,'2 - G'!M153)</f>
        <v>0.97289972899728994</v>
      </c>
      <c r="AL153" s="34">
        <f t="shared" si="39"/>
        <v>0.98918918918918919</v>
      </c>
      <c r="AM153" s="40">
        <f>SUM('4 - SoS'!D153,'4 - SoS'!I153,'4 - SoS'!N153)/SUM('2 - G'!D153,'2 - G'!I153,'2 - G'!N153)</f>
        <v>0.98378378378378384</v>
      </c>
      <c r="AN153" s="40">
        <f>SUM('5 - AG'!D153,'5 - AG'!I153)/SUM('2 - G'!D153,'2 - G'!I153,'2 - G'!N153)</f>
        <v>0.98918918918918919</v>
      </c>
      <c r="AO153" s="40">
        <f>SUM('6 - Agr'!D153,'6 - Agr'!I153)/SUM('2 - G'!D153,'2 - G'!I153,'2 - G'!N153)</f>
        <v>0.98918918918918919</v>
      </c>
      <c r="AP153" s="40">
        <f>SUM('7 - Ins'!D153,'7 - Ins'!I153,'7 - Ins'!N153)/SUM('2 - G'!D153,'2 - G'!I153,'2 - G'!N153)</f>
        <v>0.97297297297297303</v>
      </c>
      <c r="AQ153" s="40">
        <f>SUM('8 - Edu'!D153,'8 - Edu'!I153)/SUM('2 - G'!D153,'2 - G'!I153,'2 - G'!N153)</f>
        <v>0.97837837837837838</v>
      </c>
      <c r="AR153" s="40">
        <f>SUM('9 - Lab'!D153,'9 - Lab'!I153)/SUM('2 - G'!D153,'2 - G'!I153,'2 - G'!N153)</f>
        <v>0.97297297297297303</v>
      </c>
      <c r="AT153" s="34">
        <f t="shared" si="31"/>
        <v>0.94398682042833604</v>
      </c>
      <c r="AU153" s="40">
        <f>SUM('4 - SoS'!E153,'4 - SoS'!J153,'4 - SoS'!O153)/SUM('2 - G'!E153,'2 - G'!J153,'2 - G'!O153)</f>
        <v>0.97528830313014825</v>
      </c>
      <c r="AV153" s="40">
        <f>SUM('5 - AG'!E153,'5 - AG'!J153)/SUM('2 - G'!E153,'2 - G'!J153,'2 - G'!O153)</f>
        <v>0.97528830313014825</v>
      </c>
      <c r="AW153" s="40">
        <f>SUM('6 - Agr'!E153,'6 - Agr'!J153)/SUM('2 - G'!E153,'2 - G'!J153,'2 - G'!O153)</f>
        <v>0.97693574958813834</v>
      </c>
      <c r="AX153" s="40">
        <f>SUM('7 - Ins'!E153,'7 - Ins'!J153,'7 - Ins'!O153)/SUM('2 - G'!E153,'2 - G'!J153,'2 - G'!O153)</f>
        <v>0.97693574958813834</v>
      </c>
      <c r="AY153" s="40">
        <f>SUM('8 - Edu'!E153,'8 - Edu'!J153)/SUM('2 - G'!E153,'2 - G'!J153,'2 - G'!O153)</f>
        <v>0.9835255354200988</v>
      </c>
      <c r="AZ153" s="40">
        <f>SUM('9 - Lab'!E153,'9 - Lab'!J153)/SUM('2 - G'!E153,'2 - G'!J153,'2 - G'!O153)</f>
        <v>0.97528830313014825</v>
      </c>
      <c r="BB153" s="40">
        <f t="shared" si="40"/>
        <v>0.57082675092153767</v>
      </c>
      <c r="BC153" s="40">
        <f>G153/'2 - G'!G153</f>
        <v>0.96172839506172836</v>
      </c>
      <c r="BD153" s="40">
        <f>L153/'2 - G'!L153</f>
        <v>0.92619926199261993</v>
      </c>
      <c r="BF153" s="30">
        <f t="shared" si="32"/>
        <v>0.59980525803310614</v>
      </c>
      <c r="BG153" s="30">
        <f t="shared" si="33"/>
        <v>0.80874316939890711</v>
      </c>
      <c r="BH153" s="30">
        <f t="shared" si="34"/>
        <v>0.41884816753926701</v>
      </c>
      <c r="BI153" s="30" t="e">
        <f t="shared" si="35"/>
        <v>#DIV/0!</v>
      </c>
      <c r="BJ153" s="30">
        <f t="shared" si="36"/>
        <v>0.5630959057767807</v>
      </c>
      <c r="BL153" s="31">
        <f>SUM('2 - G'!C153,'2 - G'!E153,'2 - G'!H153,'2 - G'!J153,'2 - G'!M153,'2 - G'!O153)</f>
        <v>1714</v>
      </c>
      <c r="BM153" s="41">
        <f t="shared" si="37"/>
        <v>0.98918918918918919</v>
      </c>
      <c r="BN153" s="42">
        <f t="shared" si="41"/>
        <v>1695.4702702702702</v>
      </c>
      <c r="BO153" s="42">
        <f t="shared" si="42"/>
        <v>95.470270270270248</v>
      </c>
      <c r="BQ153" s="40">
        <v>0.57540760869565222</v>
      </c>
      <c r="BR153" s="40">
        <f>SUM(C153,E153,F153,H153,J153,K153)/SUM('2 - G'!C153,'2 - G'!E153,'2 - G'!F153,'2 - G'!H153,'2 - G'!J153,'2 - G'!K153,'2 - G'!M153,'2 - G'!P152)</f>
        <v>0.93512565751022791</v>
      </c>
      <c r="BS153" s="40">
        <f>SUM('4 - SoS'!C153,'4 - SoS'!E153,'4 - SoS'!F153,'4 - SoS'!H153,'4 - SoS'!J153,'4 - SoS'!K153,'4 - SoS'!M153,'4 - SoS'!O153,'4 - SoS'!P153)/SUM('2 - G'!C153,'2 - G'!E153,'2 - G'!F153,'2 - G'!H153,'2 - G'!J153,'2 - G'!K153,'2 - G'!M153,'2 - G'!P152)</f>
        <v>0.98012857977790768</v>
      </c>
      <c r="BT153" s="40">
        <f>SUM('5 - AG'!C153,'5 - AG'!E153,'5 - AG'!F153,'5 - AG'!H153,'5 - AG'!J153,'5 - AG'!K153)/SUM('2 - G'!C153,'2 - G'!E153,'2 - G'!F153,'2 - G'!H153,'2 - G'!J153,'2 - G'!K153,'2 - G'!M153,'2 - G'!P152)</f>
        <v>0.97895967270601991</v>
      </c>
    </row>
    <row r="154" spans="1:72" ht="14.55" customHeight="1" x14ac:dyDescent="0.3">
      <c r="A154" t="s">
        <v>577</v>
      </c>
      <c r="B154" s="21">
        <v>2917</v>
      </c>
      <c r="C154" s="21">
        <v>312</v>
      </c>
      <c r="D154" s="21">
        <v>67</v>
      </c>
      <c r="E154" s="21">
        <v>319</v>
      </c>
      <c r="F154" s="21">
        <v>17</v>
      </c>
      <c r="G154" s="21">
        <v>715</v>
      </c>
      <c r="H154" s="21">
        <v>431</v>
      </c>
      <c r="I154" s="21">
        <v>163</v>
      </c>
      <c r="J154" s="21">
        <v>285</v>
      </c>
      <c r="K154" s="21">
        <v>18</v>
      </c>
      <c r="L154" s="21">
        <v>897</v>
      </c>
      <c r="M154" s="21">
        <v>1612</v>
      </c>
      <c r="N154" s="21"/>
      <c r="O154" s="24">
        <f>'2 - G'!R154</f>
        <v>1819</v>
      </c>
      <c r="P154" s="30">
        <f>'2 - G'!S154</f>
        <v>0.57888949972512371</v>
      </c>
      <c r="Q154" s="35">
        <f t="shared" si="30"/>
        <v>0.88620120945574488</v>
      </c>
      <c r="R154" s="30">
        <f>'4 - SoS'!R154/'3 - LG'!O154</f>
        <v>0.94117647058823528</v>
      </c>
      <c r="S154" s="30">
        <f>'5 - AG'!M154/'3 - LG'!O154</f>
        <v>0.92468389224848813</v>
      </c>
      <c r="T154" s="30">
        <f>'6 - Agr'!M154/'3 - LG'!O154</f>
        <v>0.92083562396921381</v>
      </c>
      <c r="U154" s="30">
        <f>'7 - Ins'!R154/'3 - LG'!O154</f>
        <v>0.92193512919186371</v>
      </c>
      <c r="V154" s="30">
        <f>'8 - Edu'!M154/'3 - LG'!O154</f>
        <v>0.93128092358438708</v>
      </c>
      <c r="W154" s="30">
        <f>'9 - Lab'!M154/'3 - LG'!O154</f>
        <v>0.91588785046728971</v>
      </c>
      <c r="X154" s="21"/>
      <c r="Y154" s="30">
        <f>(C154+H154)/('2 - G'!C154+'2 - G'!H154+'2 - G'!M154)</f>
        <v>0.86697782963827308</v>
      </c>
      <c r="Z154" s="30">
        <f>(D154+I154)/('2 - G'!D154+'2 - G'!I154+'2 - G'!N154)</f>
        <v>0.98712446351931327</v>
      </c>
      <c r="AA154" s="30">
        <f>(E154+J154)/('2 - G'!E154+'2 - G'!J154+'2 - G'!O154)</f>
        <v>0.87031700288184433</v>
      </c>
      <c r="AB154" s="30">
        <f>(F154+K154)/('2 - G'!F154+'2 - G'!K154+'2 - G'!P154)</f>
        <v>1</v>
      </c>
      <c r="AD154" s="34">
        <f t="shared" si="38"/>
        <v>0.86697782963827308</v>
      </c>
      <c r="AE154" s="40">
        <f>SUM('4 - SoS'!C154,'4 - SoS'!H154,'4 - SoS'!M154)/SUM('2 - G'!C154,'2 - G'!H154,'2 - G'!M154)</f>
        <v>0.92415402567094518</v>
      </c>
      <c r="AF154" s="40">
        <f>SUM('5 - AG'!C154,'5 - AG'!H154)/SUM('2 - G'!C154,'2 - G'!H154,'2 - G'!M154)</f>
        <v>0.91248541423570595</v>
      </c>
      <c r="AG154" s="40">
        <f>SUM('6 - Agr'!C154,'6 - Agr'!H154)/SUM('2 - G'!C154,'2 - G'!H154,'2 - G'!M154)</f>
        <v>0.89964994165694279</v>
      </c>
      <c r="AH154" s="40">
        <f>SUM('7 - Ins'!C154,'7 - Ins'!H154,'7 - Ins'!M154)/SUM('2 - G'!C154,'2 - G'!H154,'2 - G'!M154)</f>
        <v>0.90315052508751459</v>
      </c>
      <c r="AI154" s="40">
        <f>SUM('8 - Edu'!C154,'8 - Edu'!H154)/SUM('2 - G'!C154,'2 - G'!H154,'2 - G'!M154)</f>
        <v>0.91831971995332551</v>
      </c>
      <c r="AJ154" s="40">
        <f>SUM('9 - Lab'!C154,'9 - Lab'!H154)/SUM('2 - G'!C154,'2 - G'!H154,'2 - G'!M154)</f>
        <v>0.89848308051341885</v>
      </c>
      <c r="AL154" s="34">
        <f t="shared" si="39"/>
        <v>0.98712446351931327</v>
      </c>
      <c r="AM154" s="40">
        <f>SUM('4 - SoS'!D154,'4 - SoS'!I154,'4 - SoS'!N154)/SUM('2 - G'!D154,'2 - G'!I154,'2 - G'!N154)</f>
        <v>0.96995708154506433</v>
      </c>
      <c r="AN154" s="40">
        <f>SUM('5 - AG'!D154,'5 - AG'!I154)/SUM('2 - G'!D154,'2 - G'!I154,'2 - G'!N154)</f>
        <v>0.94420600858369097</v>
      </c>
      <c r="AO154" s="40">
        <f>SUM('6 - Agr'!D154,'6 - Agr'!I154)/SUM('2 - G'!D154,'2 - G'!I154,'2 - G'!N154)</f>
        <v>0.93133047210300424</v>
      </c>
      <c r="AP154" s="40">
        <f>SUM('7 - Ins'!D154,'7 - Ins'!I154,'7 - Ins'!N154)/SUM('2 - G'!D154,'2 - G'!I154,'2 - G'!N154)</f>
        <v>0.94849785407725318</v>
      </c>
      <c r="AQ154" s="40">
        <f>SUM('8 - Edu'!D154,'8 - Edu'!I154)/SUM('2 - G'!D154,'2 - G'!I154,'2 - G'!N154)</f>
        <v>0.94420600858369097</v>
      </c>
      <c r="AR154" s="40">
        <f>SUM('9 - Lab'!D154,'9 - Lab'!I154)/SUM('2 - G'!D154,'2 - G'!I154,'2 - G'!N154)</f>
        <v>0.92703862660944203</v>
      </c>
      <c r="AT154" s="34">
        <f t="shared" si="31"/>
        <v>0.87031700288184433</v>
      </c>
      <c r="AU154" s="40">
        <f>SUM('4 - SoS'!E154,'4 - SoS'!J154,'4 - SoS'!O154)/SUM('2 - G'!E154,'2 - G'!J154,'2 - G'!O154)</f>
        <v>0.94956772334293948</v>
      </c>
      <c r="AV154" s="40">
        <f>SUM('5 - AG'!E154,'5 - AG'!J154)/SUM('2 - G'!E154,'2 - G'!J154,'2 - G'!O154)</f>
        <v>0.92939481268011526</v>
      </c>
      <c r="AW154" s="40">
        <f>SUM('6 - Agr'!E154,'6 - Agr'!J154)/SUM('2 - G'!E154,'2 - G'!J154,'2 - G'!O154)</f>
        <v>0.93948126801152743</v>
      </c>
      <c r="AX154" s="40">
        <f>SUM('7 - Ins'!E154,'7 - Ins'!J154,'7 - Ins'!O154)/SUM('2 - G'!E154,'2 - G'!J154,'2 - G'!O154)</f>
        <v>0.93227665706051877</v>
      </c>
      <c r="AY154" s="40">
        <f>SUM('8 - Edu'!E154,'8 - Edu'!J154)/SUM('2 - G'!E154,'2 - G'!J154,'2 - G'!O154)</f>
        <v>0.94092219020172907</v>
      </c>
      <c r="AZ154" s="40">
        <f>SUM('9 - Lab'!E154,'9 - Lab'!J154)/SUM('2 - G'!E154,'2 - G'!J154,'2 - G'!O154)</f>
        <v>0.93083573487031701</v>
      </c>
      <c r="BB154" s="40">
        <f t="shared" si="40"/>
        <v>0.57888949972512371</v>
      </c>
      <c r="BC154" s="40">
        <f>G154/'2 - G'!G154</f>
        <v>0.94078947368421051</v>
      </c>
      <c r="BD154" s="40">
        <f>L154/'2 - G'!L154</f>
        <v>0.85185185185185186</v>
      </c>
      <c r="BF154" s="30">
        <f t="shared" si="32"/>
        <v>0.58008075370121126</v>
      </c>
      <c r="BG154" s="30">
        <f t="shared" si="33"/>
        <v>0.70869565217391306</v>
      </c>
      <c r="BH154" s="30">
        <f t="shared" si="34"/>
        <v>0.47185430463576161</v>
      </c>
      <c r="BI154" s="30">
        <f t="shared" si="35"/>
        <v>0.51428571428571423</v>
      </c>
      <c r="BJ154" s="30">
        <f t="shared" si="36"/>
        <v>0.55645161290322576</v>
      </c>
      <c r="BL154" s="31">
        <f>SUM('2 - G'!C154,'2 - G'!E154,'2 - G'!H154,'2 - G'!J154,'2 - G'!M154,'2 - G'!O154)</f>
        <v>1551</v>
      </c>
      <c r="BM154" s="41">
        <f t="shared" si="37"/>
        <v>0.98712446351931327</v>
      </c>
      <c r="BN154" s="42">
        <f t="shared" si="41"/>
        <v>1531.0300429184549</v>
      </c>
      <c r="BO154" s="42">
        <f t="shared" si="42"/>
        <v>184.03004291845491</v>
      </c>
      <c r="BQ154" s="40">
        <v>0.58427737727428763</v>
      </c>
      <c r="BR154" s="40">
        <f>SUM(C154,E154,F154,H154,J154,K154)/SUM('2 - G'!C154,'2 - G'!E154,'2 - G'!F154,'2 - G'!H154,'2 - G'!J154,'2 - G'!K154,'2 - G'!M154,'2 - G'!P153)</f>
        <v>0.87247474747474751</v>
      </c>
      <c r="BS154" s="40">
        <f>SUM('4 - SoS'!C154,'4 - SoS'!E154,'4 - SoS'!F154,'4 - SoS'!H154,'4 - SoS'!J154,'4 - SoS'!K154,'4 - SoS'!M154,'4 - SoS'!O154,'4 - SoS'!P154)/SUM('2 - G'!C154,'2 - G'!E154,'2 - G'!F154,'2 - G'!H154,'2 - G'!J154,'2 - G'!K154,'2 - G'!M154,'2 - G'!P153)</f>
        <v>0.93813131313131315</v>
      </c>
      <c r="BT154" s="40">
        <f>SUM('5 - AG'!C154,'5 - AG'!E154,'5 - AG'!F154,'5 - AG'!H154,'5 - AG'!J154,'5 - AG'!K154)/SUM('2 - G'!C154,'2 - G'!E154,'2 - G'!F154,'2 - G'!H154,'2 - G'!J154,'2 - G'!K154,'2 - G'!M154,'2 - G'!P153)</f>
        <v>0.92297979797979801</v>
      </c>
    </row>
    <row r="155" spans="1:72" ht="14.55" customHeight="1" x14ac:dyDescent="0.3">
      <c r="A155" t="s">
        <v>604</v>
      </c>
      <c r="B155" s="21">
        <v>2751</v>
      </c>
      <c r="C155" s="21">
        <v>506</v>
      </c>
      <c r="D155" s="21">
        <v>65</v>
      </c>
      <c r="E155" s="21">
        <v>692</v>
      </c>
      <c r="F155" s="21">
        <v>4</v>
      </c>
      <c r="G155" s="21">
        <v>1267</v>
      </c>
      <c r="H155" s="21">
        <v>268</v>
      </c>
      <c r="I155" s="21">
        <v>50</v>
      </c>
      <c r="J155" s="21">
        <v>224</v>
      </c>
      <c r="K155" s="21">
        <v>0</v>
      </c>
      <c r="L155" s="21">
        <v>542</v>
      </c>
      <c r="M155" s="21">
        <v>1809</v>
      </c>
      <c r="N155" s="21"/>
      <c r="O155" s="24">
        <f>'2 - G'!R155</f>
        <v>1931</v>
      </c>
      <c r="P155" s="30">
        <f>'2 - G'!S155</f>
        <v>0.28741584671154841</v>
      </c>
      <c r="Q155" s="35">
        <f t="shared" si="30"/>
        <v>0.93682030036250652</v>
      </c>
      <c r="R155" s="30">
        <f>'4 - SoS'!R155/'3 - LG'!O155</f>
        <v>0.98032107716209216</v>
      </c>
      <c r="S155" s="30">
        <f>'5 - AG'!M155/'3 - LG'!O155</f>
        <v>0.96374935266701189</v>
      </c>
      <c r="T155" s="30">
        <f>'6 - Agr'!M155/'3 - LG'!O155</f>
        <v>0.96219575349559816</v>
      </c>
      <c r="U155" s="30">
        <f>'7 - Ins'!R155/'3 - LG'!O155</f>
        <v>0.96426721905748314</v>
      </c>
      <c r="V155" s="30">
        <f>'8 - Edu'!M155/'3 - LG'!O155</f>
        <v>0.97721387881926458</v>
      </c>
      <c r="W155" s="30">
        <f>'9 - Lab'!M155/'3 - LG'!O155</f>
        <v>0.97099948213360954</v>
      </c>
      <c r="X155" s="21"/>
      <c r="Y155" s="30">
        <f>(C155+H155)/('2 - G'!C155+'2 - G'!H155+'2 - G'!M155)</f>
        <v>0.92362768496420045</v>
      </c>
      <c r="Z155" s="30">
        <f>(D155+I155)/('2 - G'!D155+'2 - G'!I155+'2 - G'!N155)</f>
        <v>1</v>
      </c>
      <c r="AA155" s="30">
        <f>(E155+J155)/('2 - G'!E155+'2 - G'!J155+'2 - G'!O155)</f>
        <v>0.94045174537987675</v>
      </c>
      <c r="AB155" s="30">
        <f>(F155+K155)/('2 - G'!F155+'2 - G'!K155+'2 - G'!P155)</f>
        <v>1</v>
      </c>
      <c r="AD155" s="34">
        <f t="shared" si="38"/>
        <v>0.92362768496420045</v>
      </c>
      <c r="AE155" s="40">
        <f>SUM('4 - SoS'!C155,'4 - SoS'!H155,'4 - SoS'!M155)/SUM('2 - G'!C155,'2 - G'!H155,'2 - G'!M155)</f>
        <v>0.97494033412887826</v>
      </c>
      <c r="AF155" s="40">
        <f>SUM('5 - AG'!C155,'5 - AG'!H155)/SUM('2 - G'!C155,'2 - G'!H155,'2 - G'!M155)</f>
        <v>0.95107398568019097</v>
      </c>
      <c r="AG155" s="40">
        <f>SUM('6 - Agr'!C155,'6 - Agr'!H155)/SUM('2 - G'!C155,'2 - G'!H155,'2 - G'!M155)</f>
        <v>0.95346062052505964</v>
      </c>
      <c r="AH155" s="40">
        <f>SUM('7 - Ins'!C155,'7 - Ins'!H155,'7 - Ins'!M155)/SUM('2 - G'!C155,'2 - G'!H155,'2 - G'!M155)</f>
        <v>0.94988066825775652</v>
      </c>
      <c r="AI155" s="40">
        <f>SUM('8 - Edu'!C155,'8 - Edu'!H155)/SUM('2 - G'!C155,'2 - G'!H155,'2 - G'!M155)</f>
        <v>0.97136038186157514</v>
      </c>
      <c r="AJ155" s="40">
        <f>SUM('9 - Lab'!C155,'9 - Lab'!H155)/SUM('2 - G'!C155,'2 - G'!H155,'2 - G'!M155)</f>
        <v>0.96778042959427213</v>
      </c>
      <c r="AL155" s="34">
        <f t="shared" si="39"/>
        <v>1</v>
      </c>
      <c r="AM155" s="40">
        <f>SUM('4 - SoS'!D155,'4 - SoS'!I155,'4 - SoS'!N155)/SUM('2 - G'!D155,'2 - G'!I155,'2 - G'!N155)</f>
        <v>1</v>
      </c>
      <c r="AN155" s="40">
        <f>SUM('5 - AG'!D155,'5 - AG'!I155)/SUM('2 - G'!D155,'2 - G'!I155,'2 - G'!N155)</f>
        <v>1</v>
      </c>
      <c r="AO155" s="40">
        <f>SUM('6 - Agr'!D155,'6 - Agr'!I155)/SUM('2 - G'!D155,'2 - G'!I155,'2 - G'!N155)</f>
        <v>1</v>
      </c>
      <c r="AP155" s="40">
        <f>SUM('7 - Ins'!D155,'7 - Ins'!I155,'7 - Ins'!N155)/SUM('2 - G'!D155,'2 - G'!I155,'2 - G'!N155)</f>
        <v>1</v>
      </c>
      <c r="AQ155" s="40">
        <f>SUM('8 - Edu'!D155,'8 - Edu'!I155)/SUM('2 - G'!D155,'2 - G'!I155,'2 - G'!N155)</f>
        <v>1</v>
      </c>
      <c r="AR155" s="40">
        <f>SUM('9 - Lab'!D155,'9 - Lab'!I155)/SUM('2 - G'!D155,'2 - G'!I155,'2 - G'!N155)</f>
        <v>1</v>
      </c>
      <c r="AT155" s="34">
        <f t="shared" si="31"/>
        <v>0.94045174537987675</v>
      </c>
      <c r="AU155" s="40">
        <f>SUM('4 - SoS'!E155,'4 - SoS'!J155,'4 - SoS'!O155)/SUM('2 - G'!E155,'2 - G'!J155,'2 - G'!O155)</f>
        <v>0.98357289527720737</v>
      </c>
      <c r="AV155" s="40">
        <f>SUM('5 - AG'!E155,'5 - AG'!J155)/SUM('2 - G'!E155,'2 - G'!J155,'2 - G'!O155)</f>
        <v>0.97022587268993843</v>
      </c>
      <c r="AW155" s="40">
        <f>SUM('6 - Agr'!E155,'6 - Agr'!J155)/SUM('2 - G'!E155,'2 - G'!J155,'2 - G'!O155)</f>
        <v>0.96509240246406569</v>
      </c>
      <c r="AX155" s="40">
        <f>SUM('7 - Ins'!E155,'7 - Ins'!J155,'7 - Ins'!O155)/SUM('2 - G'!E155,'2 - G'!J155,'2 - G'!O155)</f>
        <v>0.97227926078028748</v>
      </c>
      <c r="AY155" s="40">
        <f>SUM('8 - Edu'!E155,'8 - Edu'!J155)/SUM('2 - G'!E155,'2 - G'!J155,'2 - G'!O155)</f>
        <v>0.98049281314168379</v>
      </c>
      <c r="AZ155" s="40">
        <f>SUM('9 - Lab'!E155,'9 - Lab'!J155)/SUM('2 - G'!E155,'2 - G'!J155,'2 - G'!O155)</f>
        <v>0.97022587268993843</v>
      </c>
      <c r="BB155" s="40">
        <f t="shared" si="40"/>
        <v>0.28741584671154841</v>
      </c>
      <c r="BC155" s="40">
        <f>G155/'2 - G'!G155</f>
        <v>0.92346938775510201</v>
      </c>
      <c r="BD155" s="40">
        <f>L155/'2 - G'!L155</f>
        <v>0.97657657657657659</v>
      </c>
      <c r="BF155" s="30">
        <f t="shared" si="32"/>
        <v>0.34625322997416019</v>
      </c>
      <c r="BG155" s="30">
        <f t="shared" si="33"/>
        <v>0.43478260869565216</v>
      </c>
      <c r="BH155" s="30">
        <f t="shared" si="34"/>
        <v>0.24454148471615719</v>
      </c>
      <c r="BI155" s="30">
        <f t="shared" si="35"/>
        <v>0</v>
      </c>
      <c r="BJ155" s="30">
        <f t="shared" si="36"/>
        <v>0.29961304588170262</v>
      </c>
      <c r="BL155" s="31">
        <f>SUM('2 - G'!C155,'2 - G'!E155,'2 - G'!H155,'2 - G'!J155,'2 - G'!M155,'2 - G'!O155)</f>
        <v>1812</v>
      </c>
      <c r="BM155" s="41">
        <f t="shared" si="37"/>
        <v>1</v>
      </c>
      <c r="BN155" s="42">
        <f t="shared" si="41"/>
        <v>1812</v>
      </c>
      <c r="BO155" s="42">
        <f t="shared" si="42"/>
        <v>122</v>
      </c>
      <c r="BQ155" s="40">
        <v>0.26072041166380788</v>
      </c>
      <c r="BR155" s="40">
        <f>SUM(C155,E155,F155,H155,J155,K155)/SUM('2 - G'!C155,'2 - G'!E155,'2 - G'!F155,'2 - G'!H155,'2 - G'!J155,'2 - G'!K155,'2 - G'!M155,'2 - G'!P154)</f>
        <v>0.93333333333333335</v>
      </c>
      <c r="BS155" s="40">
        <f>SUM('4 - SoS'!C155,'4 - SoS'!E155,'4 - SoS'!F155,'4 - SoS'!H155,'4 - SoS'!J155,'4 - SoS'!K155,'4 - SoS'!M155,'4 - SoS'!O155,'4 - SoS'!P155)/SUM('2 - G'!C155,'2 - G'!E155,'2 - G'!F155,'2 - G'!H155,'2 - G'!J155,'2 - G'!K155,'2 - G'!M155,'2 - G'!P154)</f>
        <v>0.97961432506887047</v>
      </c>
      <c r="BT155" s="40">
        <f>SUM('5 - AG'!C155,'5 - AG'!E155,'5 - AG'!F155,'5 - AG'!H155,'5 - AG'!J155,'5 - AG'!K155)/SUM('2 - G'!C155,'2 - G'!E155,'2 - G'!F155,'2 - G'!H155,'2 - G'!J155,'2 - G'!K155,'2 - G'!M155,'2 - G'!P154)</f>
        <v>0.9619834710743802</v>
      </c>
    </row>
    <row r="156" spans="1:72" ht="14.55" customHeight="1" x14ac:dyDescent="0.3">
      <c r="A156" t="s">
        <v>572</v>
      </c>
      <c r="B156" s="21">
        <v>2645</v>
      </c>
      <c r="C156" s="21">
        <v>382</v>
      </c>
      <c r="D156" s="21">
        <v>42</v>
      </c>
      <c r="E156" s="21">
        <v>1089</v>
      </c>
      <c r="F156" s="21">
        <v>2</v>
      </c>
      <c r="G156" s="21">
        <v>1515</v>
      </c>
      <c r="H156" s="21">
        <v>103</v>
      </c>
      <c r="I156" s="21">
        <v>54</v>
      </c>
      <c r="J156" s="21">
        <v>188</v>
      </c>
      <c r="K156" s="21">
        <v>0</v>
      </c>
      <c r="L156" s="21">
        <v>345</v>
      </c>
      <c r="M156" s="21">
        <v>1860</v>
      </c>
      <c r="N156" s="21"/>
      <c r="O156" s="24">
        <f>'2 - G'!R156</f>
        <v>1933</v>
      </c>
      <c r="P156" s="30">
        <f>'2 - G'!S156</f>
        <v>0.18261769270563891</v>
      </c>
      <c r="Q156" s="35">
        <f t="shared" si="30"/>
        <v>0.96223486808070358</v>
      </c>
      <c r="R156" s="30">
        <f>'4 - SoS'!R156/'3 - LG'!O156</f>
        <v>0.97154681841696844</v>
      </c>
      <c r="S156" s="30">
        <f>'5 - AG'!M156/'3 - LG'!O156</f>
        <v>0.96947749612002065</v>
      </c>
      <c r="T156" s="30">
        <f>'6 - Agr'!M156/'3 - LG'!O156</f>
        <v>0.96689084324883601</v>
      </c>
      <c r="U156" s="30">
        <f>'7 - Ins'!R156/'3 - LG'!O156</f>
        <v>0.96947749612002065</v>
      </c>
      <c r="V156" s="30">
        <f>'8 - Edu'!M156/'3 - LG'!O156</f>
        <v>0.97258147956544228</v>
      </c>
      <c r="W156" s="30">
        <f>'9 - Lab'!M156/'3 - LG'!O156</f>
        <v>0.97154681841696844</v>
      </c>
      <c r="X156" s="21"/>
      <c r="Y156" s="30">
        <f>(C156+H156)/('2 - G'!C156+'2 - G'!H156+'2 - G'!M156)</f>
        <v>0.94357976653696496</v>
      </c>
      <c r="Z156" s="30">
        <f>(D156+I156)/('2 - G'!D156+'2 - G'!I156+'2 - G'!N156)</f>
        <v>1</v>
      </c>
      <c r="AA156" s="30">
        <f>(E156+J156)/('2 - G'!E156+'2 - G'!J156+'2 - G'!O156)</f>
        <v>0.96669190007570027</v>
      </c>
      <c r="AB156" s="30">
        <f>(F156+K156)/('2 - G'!F156+'2 - G'!K156+'2 - G'!P156)</f>
        <v>1</v>
      </c>
      <c r="AD156" s="34">
        <f t="shared" si="38"/>
        <v>0.94357976653696496</v>
      </c>
      <c r="AE156" s="40">
        <f>SUM('4 - SoS'!C156,'4 - SoS'!H156,'4 - SoS'!M156)/SUM('2 - G'!C156,'2 - G'!H156,'2 - G'!M156)</f>
        <v>0.96692607003891051</v>
      </c>
      <c r="AF156" s="40">
        <f>SUM('5 - AG'!C156,'5 - AG'!H156)/SUM('2 - G'!C156,'2 - G'!H156,'2 - G'!M156)</f>
        <v>0.953307392996109</v>
      </c>
      <c r="AG156" s="40">
        <f>SUM('6 - Agr'!C156,'6 - Agr'!H156)/SUM('2 - G'!C156,'2 - G'!H156,'2 - G'!M156)</f>
        <v>0.95719844357976658</v>
      </c>
      <c r="AH156" s="40">
        <f>SUM('7 - Ins'!C156,'7 - Ins'!H156,'7 - Ins'!M156)/SUM('2 - G'!C156,'2 - G'!H156,'2 - G'!M156)</f>
        <v>0.95136186770428011</v>
      </c>
      <c r="AI156" s="40">
        <f>SUM('8 - Edu'!C156,'8 - Edu'!H156)/SUM('2 - G'!C156,'2 - G'!H156,'2 - G'!M156)</f>
        <v>0.97081712062256809</v>
      </c>
      <c r="AJ156" s="40">
        <f>SUM('9 - Lab'!C156,'9 - Lab'!H156)/SUM('2 - G'!C156,'2 - G'!H156,'2 - G'!M156)</f>
        <v>0.95914396887159536</v>
      </c>
      <c r="AL156" s="34">
        <f t="shared" si="39"/>
        <v>1</v>
      </c>
      <c r="AM156" s="40">
        <f>SUM('4 - SoS'!D156,'4 - SoS'!I156,'4 - SoS'!N156)/SUM('2 - G'!D156,'2 - G'!I156,'2 - G'!N156)</f>
        <v>1</v>
      </c>
      <c r="AN156" s="40">
        <f>SUM('5 - AG'!D156,'5 - AG'!I156)/SUM('2 - G'!D156,'2 - G'!I156,'2 - G'!N156)</f>
        <v>1</v>
      </c>
      <c r="AO156" s="40">
        <f>SUM('6 - Agr'!D156,'6 - Agr'!I156)/SUM('2 - G'!D156,'2 - G'!I156,'2 - G'!N156)</f>
        <v>0.98958333333333337</v>
      </c>
      <c r="AP156" s="40">
        <f>SUM('7 - Ins'!D156,'7 - Ins'!I156,'7 - Ins'!N156)/SUM('2 - G'!D156,'2 - G'!I156,'2 - G'!N156)</f>
        <v>1</v>
      </c>
      <c r="AQ156" s="40">
        <f>SUM('8 - Edu'!D156,'8 - Edu'!I156)/SUM('2 - G'!D156,'2 - G'!I156,'2 - G'!N156)</f>
        <v>0.98958333333333337</v>
      </c>
      <c r="AR156" s="40">
        <f>SUM('9 - Lab'!D156,'9 - Lab'!I156)/SUM('2 - G'!D156,'2 - G'!I156,'2 - G'!N156)</f>
        <v>1</v>
      </c>
      <c r="AT156" s="34">
        <f t="shared" si="31"/>
        <v>0.96669190007570027</v>
      </c>
      <c r="AU156" s="40">
        <f>SUM('4 - SoS'!E156,'4 - SoS'!J156,'4 - SoS'!O156)/SUM('2 - G'!E156,'2 - G'!J156,'2 - G'!O156)</f>
        <v>0.97123391370174106</v>
      </c>
      <c r="AV156" s="40">
        <f>SUM('5 - AG'!E156,'5 - AG'!J156)/SUM('2 - G'!E156,'2 - G'!J156,'2 - G'!O156)</f>
        <v>0.97350492051476156</v>
      </c>
      <c r="AW156" s="40">
        <f>SUM('6 - Agr'!E156,'6 - Agr'!J156)/SUM('2 - G'!E156,'2 - G'!J156,'2 - G'!O156)</f>
        <v>0.96896290688872067</v>
      </c>
      <c r="AX156" s="40">
        <f>SUM('7 - Ins'!E156,'7 - Ins'!J156,'7 - Ins'!O156)/SUM('2 - G'!E156,'2 - G'!J156,'2 - G'!O156)</f>
        <v>0.9742619227857684</v>
      </c>
      <c r="AY156" s="40">
        <f>SUM('8 - Edu'!E156,'8 - Edu'!J156)/SUM('2 - G'!E156,'2 - G'!J156,'2 - G'!O156)</f>
        <v>0.97199091597274789</v>
      </c>
      <c r="AZ156" s="40">
        <f>SUM('9 - Lab'!E156,'9 - Lab'!J156)/SUM('2 - G'!E156,'2 - G'!J156,'2 - G'!O156)</f>
        <v>0.9742619227857684</v>
      </c>
      <c r="BB156" s="40">
        <f t="shared" si="40"/>
        <v>0.18261769270563891</v>
      </c>
      <c r="BC156" s="40">
        <f>G156/'2 - G'!G156</f>
        <v>0.96805111821086265</v>
      </c>
      <c r="BD156" s="40">
        <f>L156/'2 - G'!L156</f>
        <v>0.97733711048158645</v>
      </c>
      <c r="BF156" s="30">
        <f t="shared" si="32"/>
        <v>0.21237113402061855</v>
      </c>
      <c r="BG156" s="30">
        <f t="shared" si="33"/>
        <v>0.5625</v>
      </c>
      <c r="BH156" s="30">
        <f t="shared" si="34"/>
        <v>0.14722004698512137</v>
      </c>
      <c r="BI156" s="30">
        <f t="shared" si="35"/>
        <v>0</v>
      </c>
      <c r="BJ156" s="30">
        <f t="shared" si="36"/>
        <v>0.18548387096774194</v>
      </c>
      <c r="BL156" s="31">
        <f>SUM('2 - G'!C156,'2 - G'!E156,'2 - G'!H156,'2 - G'!J156,'2 - G'!M156,'2 - G'!O156)</f>
        <v>1835</v>
      </c>
      <c r="BM156" s="41">
        <f t="shared" si="37"/>
        <v>1</v>
      </c>
      <c r="BN156" s="42">
        <f t="shared" si="41"/>
        <v>1835</v>
      </c>
      <c r="BO156" s="42">
        <f t="shared" si="42"/>
        <v>73</v>
      </c>
      <c r="BQ156" s="40">
        <v>0.18849961919268851</v>
      </c>
      <c r="BR156" s="40">
        <f>SUM(C156,E156,F156,H156,J156,K156)/SUM('2 - G'!C156,'2 - G'!E156,'2 - G'!F156,'2 - G'!H156,'2 - G'!J156,'2 - G'!K156,'2 - G'!M156,'2 - G'!P155)</f>
        <v>0.96340797378481702</v>
      </c>
      <c r="BS156" s="40">
        <f>SUM('4 - SoS'!C156,'4 - SoS'!E156,'4 - SoS'!F156,'4 - SoS'!H156,'4 - SoS'!J156,'4 - SoS'!K156,'4 - SoS'!M156,'4 - SoS'!O156,'4 - SoS'!P156)/SUM('2 - G'!C156,'2 - G'!E156,'2 - G'!F156,'2 - G'!H156,'2 - G'!J156,'2 - G'!K156,'2 - G'!M156,'2 - G'!P155)</f>
        <v>0.9732386673948662</v>
      </c>
      <c r="BT156" s="40">
        <f>SUM('5 - AG'!C156,'5 - AG'!E156,'5 - AG'!F156,'5 - AG'!H156,'5 - AG'!J156,'5 - AG'!K156)/SUM('2 - G'!C156,'2 - G'!E156,'2 - G'!F156,'2 - G'!H156,'2 - G'!J156,'2 - G'!K156,'2 - G'!M156,'2 - G'!P155)</f>
        <v>0.97105406881485523</v>
      </c>
    </row>
    <row r="157" spans="1:72" ht="14.55" customHeight="1" x14ac:dyDescent="0.3">
      <c r="A157" t="s">
        <v>427</v>
      </c>
      <c r="B157" s="21">
        <v>2232</v>
      </c>
      <c r="C157" s="21">
        <v>375</v>
      </c>
      <c r="D157" s="21">
        <v>58</v>
      </c>
      <c r="E157" s="21">
        <v>272</v>
      </c>
      <c r="F157" s="21">
        <v>0</v>
      </c>
      <c r="G157" s="21">
        <v>705</v>
      </c>
      <c r="H157" s="21">
        <v>232</v>
      </c>
      <c r="I157" s="21">
        <v>77</v>
      </c>
      <c r="J157" s="21">
        <v>176</v>
      </c>
      <c r="K157" s="21">
        <v>2</v>
      </c>
      <c r="L157" s="21">
        <v>487</v>
      </c>
      <c r="M157" s="21">
        <v>1192</v>
      </c>
      <c r="N157" s="21"/>
      <c r="O157" s="24">
        <f>'2 - G'!R157</f>
        <v>1293</v>
      </c>
      <c r="P157" s="30">
        <f>'2 - G'!S157</f>
        <v>0.4137664346481052</v>
      </c>
      <c r="Q157" s="35">
        <f t="shared" si="30"/>
        <v>0.92188708430007738</v>
      </c>
      <c r="R157" s="30">
        <f>'4 - SoS'!R157/'3 - LG'!O157</f>
        <v>0.95668986852281512</v>
      </c>
      <c r="S157" s="30">
        <f>'5 - AG'!M157/'3 - LG'!O157</f>
        <v>0.95514307811291566</v>
      </c>
      <c r="T157" s="30">
        <f>'6 - Agr'!M157/'3 - LG'!O157</f>
        <v>0.96055684454756385</v>
      </c>
      <c r="U157" s="30">
        <f>'7 - Ins'!R157/'3 - LG'!O157</f>
        <v>0.95204949729311683</v>
      </c>
      <c r="V157" s="30">
        <f>'8 - Edu'!M157/'3 - LG'!O157</f>
        <v>0.95591647331786544</v>
      </c>
      <c r="W157" s="30">
        <f>'9 - Lab'!M157/'3 - LG'!O157</f>
        <v>0.95204949729311683</v>
      </c>
      <c r="X157" s="21"/>
      <c r="Y157" s="30">
        <f>(C157+H157)/('2 - G'!C157+'2 - G'!H157+'2 - G'!M157)</f>
        <v>0.91278195488721803</v>
      </c>
      <c r="Z157" s="30">
        <f>(D157+I157)/('2 - G'!D157+'2 - G'!I157+'2 - G'!N157)</f>
        <v>0.95744680851063835</v>
      </c>
      <c r="AA157" s="30">
        <f>(E157+J157)/('2 - G'!E157+'2 - G'!J157+'2 - G'!O157)</f>
        <v>0.92371134020618562</v>
      </c>
      <c r="AB157" s="30">
        <f>(F157+K157)/('2 - G'!F157+'2 - G'!K157+'2 - G'!P157)</f>
        <v>1</v>
      </c>
      <c r="AD157" s="34">
        <f t="shared" si="38"/>
        <v>0.91278195488721803</v>
      </c>
      <c r="AE157" s="40">
        <f>SUM('4 - SoS'!C157,'4 - SoS'!H157,'4 - SoS'!M157)/SUM('2 - G'!C157,'2 - G'!H157,'2 - G'!M157)</f>
        <v>0.95488721804511278</v>
      </c>
      <c r="AF157" s="40">
        <f>SUM('5 - AG'!C157,'5 - AG'!H157)/SUM('2 - G'!C157,'2 - G'!H157,'2 - G'!M157)</f>
        <v>0.95338345864661656</v>
      </c>
      <c r="AG157" s="40">
        <f>SUM('6 - Agr'!C157,'6 - Agr'!H157)/SUM('2 - G'!C157,'2 - G'!H157,'2 - G'!M157)</f>
        <v>0.95488721804511278</v>
      </c>
      <c r="AH157" s="40">
        <f>SUM('7 - Ins'!C157,'7 - Ins'!H157,'7 - Ins'!M157)/SUM('2 - G'!C157,'2 - G'!H157,'2 - G'!M157)</f>
        <v>0.9503759398496241</v>
      </c>
      <c r="AI157" s="40">
        <f>SUM('8 - Edu'!C157,'8 - Edu'!H157)/SUM('2 - G'!C157,'2 - G'!H157,'2 - G'!M157)</f>
        <v>0.95639097744360901</v>
      </c>
      <c r="AJ157" s="40">
        <f>SUM('9 - Lab'!C157,'9 - Lab'!H157)/SUM('2 - G'!C157,'2 - G'!H157,'2 - G'!M157)</f>
        <v>0.95187969924812033</v>
      </c>
      <c r="AL157" s="34">
        <f t="shared" si="39"/>
        <v>0.95744680851063835</v>
      </c>
      <c r="AM157" s="40">
        <f>SUM('4 - SoS'!D157,'4 - SoS'!I157,'4 - SoS'!N157)/SUM('2 - G'!D157,'2 - G'!I157,'2 - G'!N157)</f>
        <v>0.95035460992907805</v>
      </c>
      <c r="AN157" s="40">
        <f>SUM('5 - AG'!D157,'5 - AG'!I157)/SUM('2 - G'!D157,'2 - G'!I157,'2 - G'!N157)</f>
        <v>0.94326241134751776</v>
      </c>
      <c r="AO157" s="40">
        <f>SUM('6 - Agr'!D157,'6 - Agr'!I157)/SUM('2 - G'!D157,'2 - G'!I157,'2 - G'!N157)</f>
        <v>0.95035460992907805</v>
      </c>
      <c r="AP157" s="40">
        <f>SUM('7 - Ins'!D157,'7 - Ins'!I157,'7 - Ins'!N157)/SUM('2 - G'!D157,'2 - G'!I157,'2 - G'!N157)</f>
        <v>0.95035460992907805</v>
      </c>
      <c r="AQ157" s="40">
        <f>SUM('8 - Edu'!D157,'8 - Edu'!I157)/SUM('2 - G'!D157,'2 - G'!I157,'2 - G'!N157)</f>
        <v>0.95744680851063835</v>
      </c>
      <c r="AR157" s="40">
        <f>SUM('9 - Lab'!D157,'9 - Lab'!I157)/SUM('2 - G'!D157,'2 - G'!I157,'2 - G'!N157)</f>
        <v>0.92907801418439717</v>
      </c>
      <c r="AT157" s="34">
        <f t="shared" si="31"/>
        <v>0.92371134020618562</v>
      </c>
      <c r="AU157" s="40">
        <f>SUM('4 - SoS'!E157,'4 - SoS'!J157,'4 - SoS'!O157)/SUM('2 - G'!E157,'2 - G'!J157,'2 - G'!O157)</f>
        <v>0.96082474226804127</v>
      </c>
      <c r="AV157" s="40">
        <f>SUM('5 - AG'!E157,'5 - AG'!J157)/SUM('2 - G'!E157,'2 - G'!J157,'2 - G'!O157)</f>
        <v>0.96082474226804127</v>
      </c>
      <c r="AW157" s="40">
        <f>SUM('6 - Agr'!E157,'6 - Agr'!J157)/SUM('2 - G'!E157,'2 - G'!J157,'2 - G'!O157)</f>
        <v>0.97113402061855669</v>
      </c>
      <c r="AX157" s="40">
        <f>SUM('7 - Ins'!E157,'7 - Ins'!J157,'7 - Ins'!O157)/SUM('2 - G'!E157,'2 - G'!J157,'2 - G'!O157)</f>
        <v>0.95463917525773201</v>
      </c>
      <c r="AY157" s="40">
        <f>SUM('8 - Edu'!E157,'8 - Edu'!J157)/SUM('2 - G'!E157,'2 - G'!J157,'2 - G'!O157)</f>
        <v>0.95463917525773201</v>
      </c>
      <c r="AZ157" s="40">
        <f>SUM('9 - Lab'!E157,'9 - Lab'!J157)/SUM('2 - G'!E157,'2 - G'!J157,'2 - G'!O157)</f>
        <v>0.95876288659793818</v>
      </c>
      <c r="BB157" s="40">
        <f t="shared" si="40"/>
        <v>0.4137664346481052</v>
      </c>
      <c r="BC157" s="40">
        <f>G157/'2 - G'!G157</f>
        <v>0.93625498007968122</v>
      </c>
      <c r="BD157" s="40">
        <f>L157/'2 - G'!L157</f>
        <v>0.91028037383177574</v>
      </c>
      <c r="BF157" s="30">
        <f t="shared" si="32"/>
        <v>0.38220757825370677</v>
      </c>
      <c r="BG157" s="30">
        <f t="shared" si="33"/>
        <v>0.57037037037037042</v>
      </c>
      <c r="BH157" s="30">
        <f t="shared" si="34"/>
        <v>0.39285714285714285</v>
      </c>
      <c r="BI157" s="30">
        <f t="shared" si="35"/>
        <v>1</v>
      </c>
      <c r="BJ157" s="30">
        <f t="shared" si="36"/>
        <v>0.40855704697986578</v>
      </c>
      <c r="BL157" s="31">
        <f>SUM('2 - G'!C157,'2 - G'!E157,'2 - G'!H157,'2 - G'!J157,'2 - G'!M157,'2 - G'!O157)</f>
        <v>1150</v>
      </c>
      <c r="BM157" s="41">
        <f t="shared" si="37"/>
        <v>0.95744680851063835</v>
      </c>
      <c r="BN157" s="42">
        <f t="shared" si="41"/>
        <v>1101.063829787234</v>
      </c>
      <c r="BO157" s="42">
        <f t="shared" si="42"/>
        <v>46.063829787233999</v>
      </c>
      <c r="BQ157" s="40">
        <v>0.42006721075372061</v>
      </c>
      <c r="BR157" s="40">
        <f>SUM(C157,E157,F157,H157,J157,K157)/SUM('2 - G'!C157,'2 - G'!E157,'2 - G'!F157,'2 - G'!H157,'2 - G'!J157,'2 - G'!K157,'2 - G'!M157,'2 - G'!P156)</f>
        <v>0.9191304347826087</v>
      </c>
      <c r="BS157" s="40">
        <f>SUM('4 - SoS'!C157,'4 - SoS'!E157,'4 - SoS'!F157,'4 - SoS'!H157,'4 - SoS'!J157,'4 - SoS'!K157,'4 - SoS'!M157,'4 - SoS'!O157,'4 - SoS'!P157)/SUM('2 - G'!C157,'2 - G'!E157,'2 - G'!F157,'2 - G'!H157,'2 - G'!J157,'2 - G'!K157,'2 - G'!M157,'2 - G'!P156)</f>
        <v>0.95913043478260873</v>
      </c>
      <c r="BT157" s="40">
        <f>SUM('5 - AG'!C157,'5 - AG'!E157,'5 - AG'!F157,'5 - AG'!H157,'5 - AG'!J157,'5 - AG'!K157)/SUM('2 - G'!C157,'2 - G'!E157,'2 - G'!F157,'2 - G'!H157,'2 - G'!J157,'2 - G'!K157,'2 - G'!M157,'2 - G'!P156)</f>
        <v>0.95826086956521739</v>
      </c>
    </row>
    <row r="158" spans="1:72" ht="14.55" customHeight="1" x14ac:dyDescent="0.3">
      <c r="A158" t="s">
        <v>481</v>
      </c>
      <c r="B158" s="21">
        <v>1929</v>
      </c>
      <c r="C158" s="21">
        <v>274</v>
      </c>
      <c r="D158" s="21">
        <v>28</v>
      </c>
      <c r="E158" s="21">
        <v>651</v>
      </c>
      <c r="F158" s="21">
        <v>0</v>
      </c>
      <c r="G158" s="21">
        <v>953</v>
      </c>
      <c r="H158" s="21">
        <v>45</v>
      </c>
      <c r="I158" s="21">
        <v>7</v>
      </c>
      <c r="J158" s="21">
        <v>66</v>
      </c>
      <c r="K158" s="21">
        <v>0</v>
      </c>
      <c r="L158" s="21">
        <v>118</v>
      </c>
      <c r="M158" s="21">
        <v>1071</v>
      </c>
      <c r="N158" s="21"/>
      <c r="O158" s="24">
        <f>'2 - G'!R158</f>
        <v>1143</v>
      </c>
      <c r="P158" s="30">
        <f>'2 - G'!S158</f>
        <v>0.11023622047244094</v>
      </c>
      <c r="Q158" s="35">
        <f t="shared" si="30"/>
        <v>0.93700787401574803</v>
      </c>
      <c r="R158" s="30">
        <f>'4 - SoS'!R158/'3 - LG'!O158</f>
        <v>0.96850393700787396</v>
      </c>
      <c r="S158" s="30">
        <f>'5 - AG'!M158/'3 - LG'!O158</f>
        <v>0.96675415573053369</v>
      </c>
      <c r="T158" s="30">
        <f>'6 - Agr'!M158/'3 - LG'!O158</f>
        <v>0.97812773403324582</v>
      </c>
      <c r="U158" s="30">
        <f>'7 - Ins'!R158/'3 - LG'!O158</f>
        <v>0.96937882764654415</v>
      </c>
      <c r="V158" s="30">
        <f>'8 - Edu'!M158/'3 - LG'!O158</f>
        <v>0.97375328083989499</v>
      </c>
      <c r="W158" s="30">
        <f>'9 - Lab'!M158/'3 - LG'!O158</f>
        <v>0.97550306211723536</v>
      </c>
      <c r="X158" s="21"/>
      <c r="Y158" s="30">
        <f>(C158+H158)/('2 - G'!C158+'2 - G'!H158+'2 - G'!M158)</f>
        <v>0.93548387096774188</v>
      </c>
      <c r="Z158" s="30">
        <f>(D158+I158)/('2 - G'!D158+'2 - G'!I158+'2 - G'!N158)</f>
        <v>1</v>
      </c>
      <c r="AA158" s="30">
        <f>(E158+J158)/('2 - G'!E158+'2 - G'!J158+'2 - G'!O158)</f>
        <v>0.93481095176010431</v>
      </c>
      <c r="AB158" s="30" t="e">
        <f>(F158+K158)/('2 - G'!F158+'2 - G'!K158+'2 - G'!P158)</f>
        <v>#DIV/0!</v>
      </c>
      <c r="AD158" s="34">
        <f t="shared" si="38"/>
        <v>0.93548387096774188</v>
      </c>
      <c r="AE158" s="40">
        <f>SUM('4 - SoS'!C158,'4 - SoS'!H158,'4 - SoS'!M158)/SUM('2 - G'!C158,'2 - G'!H158,'2 - G'!M158)</f>
        <v>0.95894428152492672</v>
      </c>
      <c r="AF158" s="40">
        <f>SUM('5 - AG'!C158,'5 - AG'!H158)/SUM('2 - G'!C158,'2 - G'!H158,'2 - G'!M158)</f>
        <v>0.96480938416422291</v>
      </c>
      <c r="AG158" s="40">
        <f>SUM('6 - Agr'!C158,'6 - Agr'!H158)/SUM('2 - G'!C158,'2 - G'!H158,'2 - G'!M158)</f>
        <v>0.96480938416422291</v>
      </c>
      <c r="AH158" s="40">
        <f>SUM('7 - Ins'!C158,'7 - Ins'!H158,'7 - Ins'!M158)/SUM('2 - G'!C158,'2 - G'!H158,'2 - G'!M158)</f>
        <v>0.96187683284457481</v>
      </c>
      <c r="AI158" s="40">
        <f>SUM('8 - Edu'!C158,'8 - Edu'!H158)/SUM('2 - G'!C158,'2 - G'!H158,'2 - G'!M158)</f>
        <v>0.97067448680351909</v>
      </c>
      <c r="AJ158" s="40">
        <f>SUM('9 - Lab'!C158,'9 - Lab'!H158)/SUM('2 - G'!C158,'2 - G'!H158,'2 - G'!M158)</f>
        <v>0.97360703812316718</v>
      </c>
      <c r="AL158" s="34">
        <f t="shared" si="39"/>
        <v>1</v>
      </c>
      <c r="AM158" s="40">
        <f>SUM('4 - SoS'!D158,'4 - SoS'!I158,'4 - SoS'!N158)/SUM('2 - G'!D158,'2 - G'!I158,'2 - G'!N158)</f>
        <v>1</v>
      </c>
      <c r="AN158" s="40">
        <f>SUM('5 - AG'!D158,'5 - AG'!I158)/SUM('2 - G'!D158,'2 - G'!I158,'2 - G'!N158)</f>
        <v>1</v>
      </c>
      <c r="AO158" s="40">
        <f>SUM('6 - Agr'!D158,'6 - Agr'!I158)/SUM('2 - G'!D158,'2 - G'!I158,'2 - G'!N158)</f>
        <v>1</v>
      </c>
      <c r="AP158" s="40">
        <f>SUM('7 - Ins'!D158,'7 - Ins'!I158,'7 - Ins'!N158)/SUM('2 - G'!D158,'2 - G'!I158,'2 - G'!N158)</f>
        <v>1</v>
      </c>
      <c r="AQ158" s="40">
        <f>SUM('8 - Edu'!D158,'8 - Edu'!I158)/SUM('2 - G'!D158,'2 - G'!I158,'2 - G'!N158)</f>
        <v>1</v>
      </c>
      <c r="AR158" s="40">
        <f>SUM('9 - Lab'!D158,'9 - Lab'!I158)/SUM('2 - G'!D158,'2 - G'!I158,'2 - G'!N158)</f>
        <v>1</v>
      </c>
      <c r="AT158" s="34">
        <f t="shared" si="31"/>
        <v>0.93481095176010431</v>
      </c>
      <c r="AU158" s="40">
        <f>SUM('4 - SoS'!E158,'4 - SoS'!J158,'4 - SoS'!O158)/SUM('2 - G'!E158,'2 - G'!J158,'2 - G'!O158)</f>
        <v>0.97131681877444587</v>
      </c>
      <c r="AV158" s="40">
        <f>SUM('5 - AG'!E158,'5 - AG'!J158)/SUM('2 - G'!E158,'2 - G'!J158,'2 - G'!O158)</f>
        <v>0.96610169491525422</v>
      </c>
      <c r="AW158" s="40">
        <f>SUM('6 - Agr'!E158,'6 - Agr'!J158)/SUM('2 - G'!E158,'2 - G'!J158,'2 - G'!O158)</f>
        <v>0.98305084745762716</v>
      </c>
      <c r="AX158" s="40">
        <f>SUM('7 - Ins'!E158,'7 - Ins'!J158,'7 - Ins'!O158)/SUM('2 - G'!E158,'2 - G'!J158,'2 - G'!O158)</f>
        <v>0.97131681877444587</v>
      </c>
      <c r="AY158" s="40">
        <f>SUM('8 - Edu'!E158,'8 - Edu'!J158)/SUM('2 - G'!E158,'2 - G'!J158,'2 - G'!O158)</f>
        <v>0.97392438070404175</v>
      </c>
      <c r="AZ158" s="40">
        <f>SUM('9 - Lab'!E158,'9 - Lab'!J158)/SUM('2 - G'!E158,'2 - G'!J158,'2 - G'!O158)</f>
        <v>0.97522816166883963</v>
      </c>
      <c r="BB158" s="40">
        <f t="shared" si="40"/>
        <v>0.11023622047244094</v>
      </c>
      <c r="BC158" s="40">
        <f>G158/'2 - G'!G158</f>
        <v>0.94543650793650791</v>
      </c>
      <c r="BD158" s="40">
        <f>L158/'2 - G'!L158</f>
        <v>0.93650793650793651</v>
      </c>
      <c r="BF158" s="30">
        <f t="shared" si="32"/>
        <v>0.14106583072100312</v>
      </c>
      <c r="BG158" s="30">
        <f t="shared" si="33"/>
        <v>0.2</v>
      </c>
      <c r="BH158" s="30">
        <f t="shared" si="34"/>
        <v>9.2050209205020925E-2</v>
      </c>
      <c r="BI158" s="30" t="e">
        <f t="shared" si="35"/>
        <v>#DIV/0!</v>
      </c>
      <c r="BJ158" s="30">
        <f t="shared" si="36"/>
        <v>0.11017740429505135</v>
      </c>
      <c r="BL158" s="31">
        <f>SUM('2 - G'!C158,'2 - G'!E158,'2 - G'!H158,'2 - G'!J158,'2 - G'!M158,'2 - G'!O158)</f>
        <v>1108</v>
      </c>
      <c r="BM158" s="41">
        <f t="shared" si="37"/>
        <v>1</v>
      </c>
      <c r="BN158" s="42">
        <f t="shared" si="41"/>
        <v>1108</v>
      </c>
      <c r="BO158" s="42">
        <f t="shared" si="42"/>
        <v>72</v>
      </c>
      <c r="BQ158" s="40">
        <v>4.8681541582150101E-2</v>
      </c>
      <c r="BR158" s="40">
        <f>SUM(C158,E158,F158,H158,J158,K158)/SUM('2 - G'!C158,'2 - G'!E158,'2 - G'!F158,'2 - G'!H158,'2 - G'!J158,'2 - G'!K158,'2 - G'!M158,'2 - G'!P157)</f>
        <v>0.93925657298277421</v>
      </c>
      <c r="BS158" s="40">
        <f>SUM('4 - SoS'!C158,'4 - SoS'!E158,'4 - SoS'!F158,'4 - SoS'!H158,'4 - SoS'!J158,'4 - SoS'!K158,'4 - SoS'!M158,'4 - SoS'!O158,'4 - SoS'!P158)/SUM('2 - G'!C158,'2 - G'!E158,'2 - G'!F158,'2 - G'!H158,'2 - G'!J158,'2 - G'!K158,'2 - G'!M158,'2 - G'!P157)</f>
        <v>0.97189483227561202</v>
      </c>
      <c r="BT158" s="40">
        <f>SUM('5 - AG'!C158,'5 - AG'!E158,'5 - AG'!F158,'5 - AG'!H158,'5 - AG'!J158,'5 - AG'!K158)/SUM('2 - G'!C158,'2 - G'!E158,'2 - G'!F158,'2 - G'!H158,'2 - G'!J158,'2 - G'!K158,'2 - G'!M158,'2 - G'!P157)</f>
        <v>0.97008159564823204</v>
      </c>
    </row>
    <row r="159" spans="1:72" ht="14.55" customHeight="1" x14ac:dyDescent="0.3">
      <c r="A159" t="s">
        <v>458</v>
      </c>
      <c r="B159" s="21">
        <v>1856</v>
      </c>
      <c r="C159" s="21">
        <v>154</v>
      </c>
      <c r="D159" s="21">
        <v>41</v>
      </c>
      <c r="E159" s="21">
        <v>330</v>
      </c>
      <c r="F159" s="21">
        <v>0</v>
      </c>
      <c r="G159" s="21">
        <v>525</v>
      </c>
      <c r="H159" s="21">
        <v>271</v>
      </c>
      <c r="I159" s="21">
        <v>99</v>
      </c>
      <c r="J159" s="21">
        <v>216</v>
      </c>
      <c r="K159" s="21">
        <v>0</v>
      </c>
      <c r="L159" s="21">
        <v>586</v>
      </c>
      <c r="M159" s="21">
        <v>1111</v>
      </c>
      <c r="N159" s="21"/>
      <c r="O159" s="24">
        <f>'2 - G'!R159</f>
        <v>1186</v>
      </c>
      <c r="P159" s="30">
        <f>'2 - G'!S159</f>
        <v>0.54131534569983142</v>
      </c>
      <c r="Q159" s="35">
        <f t="shared" si="30"/>
        <v>0.93676222596964587</v>
      </c>
      <c r="R159" s="30">
        <f>'4 - SoS'!R159/'3 - LG'!O159</f>
        <v>0.97470489038785835</v>
      </c>
      <c r="S159" s="30">
        <f>'5 - AG'!M159/'3 - LG'!O159</f>
        <v>0.96121416526138281</v>
      </c>
      <c r="T159" s="30">
        <f>'6 - Agr'!M159/'3 - LG'!O159</f>
        <v>0.95615514333895446</v>
      </c>
      <c r="U159" s="30">
        <f>'7 - Ins'!R159/'3 - LG'!O159</f>
        <v>0.96627318718381117</v>
      </c>
      <c r="V159" s="30">
        <f>'8 - Edu'!M159/'3 - LG'!O159</f>
        <v>0.9797639123102867</v>
      </c>
      <c r="W159" s="30">
        <f>'9 - Lab'!M159/'3 - LG'!O159</f>
        <v>0.96543001686340646</v>
      </c>
      <c r="X159" s="21"/>
      <c r="Y159" s="30">
        <f>(C159+H159)/('2 - G'!C159+'2 - G'!H159+'2 - G'!M159)</f>
        <v>0.91594827586206895</v>
      </c>
      <c r="Z159" s="30">
        <f>(D159+I159)/('2 - G'!D159+'2 - G'!I159+'2 - G'!N159)</f>
        <v>0.97902097902097907</v>
      </c>
      <c r="AA159" s="30">
        <f>(E159+J159)/('2 - G'!E159+'2 - G'!J159+'2 - G'!O159)</f>
        <v>0.94300518134715028</v>
      </c>
      <c r="AB159" s="30" t="e">
        <f>(F159+K159)/('2 - G'!F159+'2 - G'!K159+'2 - G'!P159)</f>
        <v>#DIV/0!</v>
      </c>
      <c r="AD159" s="34">
        <f t="shared" si="38"/>
        <v>0.91594827586206895</v>
      </c>
      <c r="AE159" s="40">
        <f>SUM('4 - SoS'!C159,'4 - SoS'!H159,'4 - SoS'!M159)/SUM('2 - G'!C159,'2 - G'!H159,'2 - G'!M159)</f>
        <v>0.97844827586206895</v>
      </c>
      <c r="AF159" s="40">
        <f>SUM('5 - AG'!C159,'5 - AG'!H159)/SUM('2 - G'!C159,'2 - G'!H159,'2 - G'!M159)</f>
        <v>0.95043103448275867</v>
      </c>
      <c r="AG159" s="40">
        <f>SUM('6 - Agr'!C159,'6 - Agr'!H159)/SUM('2 - G'!C159,'2 - G'!H159,'2 - G'!M159)</f>
        <v>0.95905172413793105</v>
      </c>
      <c r="AH159" s="40">
        <f>SUM('7 - Ins'!C159,'7 - Ins'!H159,'7 - Ins'!M159)/SUM('2 - G'!C159,'2 - G'!H159,'2 - G'!M159)</f>
        <v>0.96551724137931039</v>
      </c>
      <c r="AI159" s="40">
        <f>SUM('8 - Edu'!C159,'8 - Edu'!H159)/SUM('2 - G'!C159,'2 - G'!H159,'2 - G'!M159)</f>
        <v>0.9806034482758621</v>
      </c>
      <c r="AJ159" s="40">
        <f>SUM('9 - Lab'!C159,'9 - Lab'!H159)/SUM('2 - G'!C159,'2 - G'!H159,'2 - G'!M159)</f>
        <v>0.96551724137931039</v>
      </c>
      <c r="AL159" s="34">
        <f t="shared" si="39"/>
        <v>0.97902097902097907</v>
      </c>
      <c r="AM159" s="40">
        <f>SUM('4 - SoS'!D159,'4 - SoS'!I159,'4 - SoS'!N159)/SUM('2 - G'!D159,'2 - G'!I159,'2 - G'!N159)</f>
        <v>0.97202797202797198</v>
      </c>
      <c r="AN159" s="40">
        <f>SUM('5 - AG'!D159,'5 - AG'!I159)/SUM('2 - G'!D159,'2 - G'!I159,'2 - G'!N159)</f>
        <v>0.97902097902097907</v>
      </c>
      <c r="AO159" s="40">
        <f>SUM('6 - Agr'!D159,'6 - Agr'!I159)/SUM('2 - G'!D159,'2 - G'!I159,'2 - G'!N159)</f>
        <v>0.97902097902097907</v>
      </c>
      <c r="AP159" s="40">
        <f>SUM('7 - Ins'!D159,'7 - Ins'!I159,'7 - Ins'!N159)/SUM('2 - G'!D159,'2 - G'!I159,'2 - G'!N159)</f>
        <v>0.965034965034965</v>
      </c>
      <c r="AQ159" s="40">
        <f>SUM('8 - Edu'!D159,'8 - Edu'!I159)/SUM('2 - G'!D159,'2 - G'!I159,'2 - G'!N159)</f>
        <v>0.95104895104895104</v>
      </c>
      <c r="AR159" s="40">
        <f>SUM('9 - Lab'!D159,'9 - Lab'!I159)/SUM('2 - G'!D159,'2 - G'!I159,'2 - G'!N159)</f>
        <v>0.92307692307692313</v>
      </c>
      <c r="AT159" s="34">
        <f t="shared" si="31"/>
        <v>0.94300518134715028</v>
      </c>
      <c r="AU159" s="40">
        <f>SUM('4 - SoS'!E159,'4 - SoS'!J159,'4 - SoS'!O159)/SUM('2 - G'!E159,'2 - G'!J159,'2 - G'!O159)</f>
        <v>0.97236614853195169</v>
      </c>
      <c r="AV159" s="40">
        <f>SUM('5 - AG'!E159,'5 - AG'!J159)/SUM('2 - G'!E159,'2 - G'!J159,'2 - G'!O159)</f>
        <v>0.9654576856649395</v>
      </c>
      <c r="AW159" s="40">
        <f>SUM('6 - Agr'!E159,'6 - Agr'!J159)/SUM('2 - G'!E159,'2 - G'!J159,'2 - G'!O159)</f>
        <v>0.94818652849740936</v>
      </c>
      <c r="AX159" s="40">
        <f>SUM('7 - Ins'!E159,'7 - Ins'!J159,'7 - Ins'!O159)/SUM('2 - G'!E159,'2 - G'!J159,'2 - G'!O159)</f>
        <v>0.9671848013816926</v>
      </c>
      <c r="AY159" s="40">
        <f>SUM('8 - Edu'!E159,'8 - Edu'!J159)/SUM('2 - G'!E159,'2 - G'!J159,'2 - G'!O159)</f>
        <v>0.98618307426597585</v>
      </c>
      <c r="AZ159" s="40">
        <f>SUM('9 - Lab'!E159,'9 - Lab'!J159)/SUM('2 - G'!E159,'2 - G'!J159,'2 - G'!O159)</f>
        <v>0.97582037996545767</v>
      </c>
      <c r="BB159" s="40">
        <f t="shared" si="40"/>
        <v>0.54131534569983142</v>
      </c>
      <c r="BC159" s="40">
        <f>G159/'2 - G'!G159</f>
        <v>0.97947761194029848</v>
      </c>
      <c r="BD159" s="40">
        <f>L159/'2 - G'!L159</f>
        <v>0.91277258566978192</v>
      </c>
      <c r="BF159" s="30">
        <f t="shared" si="32"/>
        <v>0.63764705882352946</v>
      </c>
      <c r="BG159" s="30">
        <f t="shared" si="33"/>
        <v>0.70714285714285718</v>
      </c>
      <c r="BH159" s="30">
        <f t="shared" si="34"/>
        <v>0.39560439560439559</v>
      </c>
      <c r="BI159" s="30" t="e">
        <f t="shared" si="35"/>
        <v>#DIV/0!</v>
      </c>
      <c r="BJ159" s="30">
        <f t="shared" si="36"/>
        <v>0.52745274527452746</v>
      </c>
      <c r="BL159" s="31">
        <f>SUM('2 - G'!C159,'2 - G'!E159,'2 - G'!H159,'2 - G'!J159,'2 - G'!M159,'2 - G'!O159)</f>
        <v>1043</v>
      </c>
      <c r="BM159" s="41">
        <f t="shared" si="37"/>
        <v>0.97902097902097907</v>
      </c>
      <c r="BN159" s="42">
        <f t="shared" si="41"/>
        <v>1021.1188811188812</v>
      </c>
      <c r="BO159" s="42">
        <f t="shared" si="42"/>
        <v>50.118881118881177</v>
      </c>
      <c r="BQ159" s="40">
        <v>0.55364806866952787</v>
      </c>
      <c r="BR159" s="40">
        <f>SUM(C159,E159,F159,H159,J159,K159)/SUM('2 - G'!C159,'2 - G'!E159,'2 - G'!F159,'2 - G'!H159,'2 - G'!J159,'2 - G'!K159,'2 - G'!M159,'2 - G'!P158)</f>
        <v>0.93275696445725265</v>
      </c>
      <c r="BS159" s="40">
        <f>SUM('4 - SoS'!C159,'4 - SoS'!E159,'4 - SoS'!F159,'4 - SoS'!H159,'4 - SoS'!J159,'4 - SoS'!K159,'4 - SoS'!M159,'4 - SoS'!O159,'4 - SoS'!P159)/SUM('2 - G'!C159,'2 - G'!E159,'2 - G'!F159,'2 - G'!H159,'2 - G'!J159,'2 - G'!K159,'2 - G'!M159,'2 - G'!P158)</f>
        <v>0.97694524495677237</v>
      </c>
      <c r="BT159" s="40">
        <f>SUM('5 - AG'!C159,'5 - AG'!E159,'5 - AG'!F159,'5 - AG'!H159,'5 - AG'!J159,'5 - AG'!K159)/SUM('2 - G'!C159,'2 - G'!E159,'2 - G'!F159,'2 - G'!H159,'2 - G'!J159,'2 - G'!K159,'2 - G'!M159,'2 - G'!P158)</f>
        <v>0.96061479346781942</v>
      </c>
    </row>
    <row r="160" spans="1:72" ht="14.55" customHeight="1" x14ac:dyDescent="0.3">
      <c r="A160" t="s">
        <v>498</v>
      </c>
      <c r="B160" s="21">
        <v>1837</v>
      </c>
      <c r="C160" s="21">
        <v>451</v>
      </c>
      <c r="D160" s="21">
        <v>67</v>
      </c>
      <c r="E160" s="21">
        <v>591</v>
      </c>
      <c r="F160" s="21">
        <v>1</v>
      </c>
      <c r="G160" s="21">
        <v>1110</v>
      </c>
      <c r="H160" s="21">
        <v>77</v>
      </c>
      <c r="I160" s="21">
        <v>14</v>
      </c>
      <c r="J160" s="21">
        <v>23</v>
      </c>
      <c r="K160" s="21">
        <v>0</v>
      </c>
      <c r="L160" s="21">
        <v>114</v>
      </c>
      <c r="M160" s="21">
        <v>1224</v>
      </c>
      <c r="N160" s="21"/>
      <c r="O160" s="24">
        <f>'2 - G'!R160</f>
        <v>1301</v>
      </c>
      <c r="P160" s="30">
        <f>'2 - G'!S160</f>
        <v>8.2244427363566491E-2</v>
      </c>
      <c r="Q160" s="35">
        <f t="shared" si="30"/>
        <v>0.94081475787855495</v>
      </c>
      <c r="R160" s="30">
        <f>'4 - SoS'!R160/'3 - LG'!O160</f>
        <v>0.96464258262874714</v>
      </c>
      <c r="S160" s="30">
        <f>'5 - AG'!M160/'3 - LG'!O160</f>
        <v>0.95157571099154492</v>
      </c>
      <c r="T160" s="30">
        <f>'6 - Agr'!M160/'3 - LG'!O160</f>
        <v>0.9561875480399693</v>
      </c>
      <c r="U160" s="30">
        <f>'7 - Ins'!R160/'3 - LG'!O160</f>
        <v>0.95311299000768634</v>
      </c>
      <c r="V160" s="30">
        <f>'8 - Edu'!M160/'3 - LG'!O160</f>
        <v>0.95849346656418144</v>
      </c>
      <c r="W160" s="30">
        <f>'9 - Lab'!M160/'3 - LG'!O160</f>
        <v>0.94926979246733278</v>
      </c>
      <c r="X160" s="21"/>
      <c r="Y160" s="30">
        <f>(C160+H160)/('2 - G'!C160+'2 - G'!H160+'2 - G'!M160)</f>
        <v>0.93121693121693117</v>
      </c>
      <c r="Z160" s="30">
        <f>(D160+I160)/('2 - G'!D160+'2 - G'!I160+'2 - G'!N160)</f>
        <v>1</v>
      </c>
      <c r="AA160" s="30">
        <f>(E160+J160)/('2 - G'!E160+'2 - G'!J160+'2 - G'!O160)</f>
        <v>0.94171779141104295</v>
      </c>
      <c r="AB160" s="30">
        <f>(F160+K160)/('2 - G'!F160+'2 - G'!K160+'2 - G'!P160)</f>
        <v>1</v>
      </c>
      <c r="AD160" s="34">
        <f t="shared" si="38"/>
        <v>0.93121693121693117</v>
      </c>
      <c r="AE160" s="40">
        <f>SUM('4 - SoS'!C160,'4 - SoS'!H160,'4 - SoS'!M160)/SUM('2 - G'!C160,'2 - G'!H160,'2 - G'!M160)</f>
        <v>0.95414462081128748</v>
      </c>
      <c r="AF160" s="40">
        <f>SUM('5 - AG'!C160,'5 - AG'!H160)/SUM('2 - G'!C160,'2 - G'!H160,'2 - G'!M160)</f>
        <v>0.9435626102292769</v>
      </c>
      <c r="AG160" s="40">
        <f>SUM('6 - Agr'!C160,'6 - Agr'!H160)/SUM('2 - G'!C160,'2 - G'!H160,'2 - G'!M160)</f>
        <v>0.94003527336860671</v>
      </c>
      <c r="AH160" s="40">
        <f>SUM('7 - Ins'!C160,'7 - Ins'!H160,'7 - Ins'!M160)/SUM('2 - G'!C160,'2 - G'!H160,'2 - G'!M160)</f>
        <v>0.94179894179894175</v>
      </c>
      <c r="AI160" s="40">
        <f>SUM('8 - Edu'!C160,'8 - Edu'!H160)/SUM('2 - G'!C160,'2 - G'!H160,'2 - G'!M160)</f>
        <v>0.9435626102292769</v>
      </c>
      <c r="AJ160" s="40">
        <f>SUM('9 - Lab'!C160,'9 - Lab'!H160)/SUM('2 - G'!C160,'2 - G'!H160,'2 - G'!M160)</f>
        <v>0.92945326278659612</v>
      </c>
      <c r="AL160" s="34">
        <f t="shared" si="39"/>
        <v>1</v>
      </c>
      <c r="AM160" s="40">
        <f>SUM('4 - SoS'!D160,'4 - SoS'!I160,'4 - SoS'!N160)/SUM('2 - G'!D160,'2 - G'!I160,'2 - G'!N160)</f>
        <v>0.98765432098765427</v>
      </c>
      <c r="AN160" s="40">
        <f>SUM('5 - AG'!D160,'5 - AG'!I160)/SUM('2 - G'!D160,'2 - G'!I160,'2 - G'!N160)</f>
        <v>0.97530864197530864</v>
      </c>
      <c r="AO160" s="40">
        <f>SUM('6 - Agr'!D160,'6 - Agr'!I160)/SUM('2 - G'!D160,'2 - G'!I160,'2 - G'!N160)</f>
        <v>0.98765432098765427</v>
      </c>
      <c r="AP160" s="40">
        <f>SUM('7 - Ins'!D160,'7 - Ins'!I160,'7 - Ins'!N160)/SUM('2 - G'!D160,'2 - G'!I160,'2 - G'!N160)</f>
        <v>0.98765432098765427</v>
      </c>
      <c r="AQ160" s="40">
        <f>SUM('8 - Edu'!D160,'8 - Edu'!I160)/SUM('2 - G'!D160,'2 - G'!I160,'2 - G'!N160)</f>
        <v>0.98765432098765427</v>
      </c>
      <c r="AR160" s="40">
        <f>SUM('9 - Lab'!D160,'9 - Lab'!I160)/SUM('2 - G'!D160,'2 - G'!I160,'2 - G'!N160)</f>
        <v>0.96296296296296291</v>
      </c>
      <c r="AT160" s="34">
        <f t="shared" si="31"/>
        <v>0.94171779141104295</v>
      </c>
      <c r="AU160" s="40">
        <f>SUM('4 - SoS'!E160,'4 - SoS'!J160,'4 - SoS'!O160)/SUM('2 - G'!E160,'2 - G'!J160,'2 - G'!O160)</f>
        <v>0.97085889570552142</v>
      </c>
      <c r="AV160" s="40">
        <f>SUM('5 - AG'!E160,'5 - AG'!J160)/SUM('2 - G'!E160,'2 - G'!J160,'2 - G'!O160)</f>
        <v>0.95552147239263807</v>
      </c>
      <c r="AW160" s="40">
        <f>SUM('6 - Agr'!E160,'6 - Agr'!J160)/SUM('2 - G'!E160,'2 - G'!J160,'2 - G'!O160)</f>
        <v>0.96625766871165641</v>
      </c>
      <c r="AX160" s="40">
        <f>SUM('7 - Ins'!E160,'7 - Ins'!J160,'7 - Ins'!O160)/SUM('2 - G'!E160,'2 - G'!J160,'2 - G'!O160)</f>
        <v>0.95858895705521474</v>
      </c>
      <c r="AY160" s="40">
        <f>SUM('8 - Edu'!E160,'8 - Edu'!J160)/SUM('2 - G'!E160,'2 - G'!J160,'2 - G'!O160)</f>
        <v>0.96779141104294475</v>
      </c>
      <c r="AZ160" s="40">
        <f>SUM('9 - Lab'!E160,'9 - Lab'!J160)/SUM('2 - G'!E160,'2 - G'!J160,'2 - G'!O160)</f>
        <v>0.96472392638036808</v>
      </c>
      <c r="BB160" s="40">
        <f t="shared" si="40"/>
        <v>8.2244427363566491E-2</v>
      </c>
      <c r="BC160" s="40">
        <f>G160/'2 - G'!G160</f>
        <v>0.93355761143818339</v>
      </c>
      <c r="BD160" s="40">
        <f>L160/'2 - G'!L160</f>
        <v>1.0654205607476634</v>
      </c>
      <c r="BF160" s="30">
        <f t="shared" si="32"/>
        <v>0.14583333333333334</v>
      </c>
      <c r="BG160" s="30">
        <f t="shared" si="33"/>
        <v>0.1728395061728395</v>
      </c>
      <c r="BH160" s="30">
        <f t="shared" si="34"/>
        <v>3.7459283387622153E-2</v>
      </c>
      <c r="BI160" s="30">
        <f t="shared" si="35"/>
        <v>0</v>
      </c>
      <c r="BJ160" s="30">
        <f t="shared" si="36"/>
        <v>9.3137254901960786E-2</v>
      </c>
      <c r="BL160" s="31">
        <f>SUM('2 - G'!C160,'2 - G'!E160,'2 - G'!H160,'2 - G'!J160,'2 - G'!M160,'2 - G'!O160)</f>
        <v>1219</v>
      </c>
      <c r="BM160" s="41">
        <f t="shared" si="37"/>
        <v>1</v>
      </c>
      <c r="BN160" s="42">
        <f t="shared" si="41"/>
        <v>1219</v>
      </c>
      <c r="BO160" s="42">
        <f t="shared" si="42"/>
        <v>77</v>
      </c>
      <c r="BQ160" s="40">
        <v>6.2330623306233061E-2</v>
      </c>
      <c r="BR160" s="40">
        <f>SUM(C160,E160,F160,H160,J160,K160)/SUM('2 - G'!C160,'2 - G'!E160,'2 - G'!F160,'2 - G'!H160,'2 - G'!J160,'2 - G'!K160,'2 - G'!M160,'2 - G'!P159)</f>
        <v>0.93842364532019706</v>
      </c>
      <c r="BS160" s="40">
        <f>SUM('4 - SoS'!C160,'4 - SoS'!E160,'4 - SoS'!F160,'4 - SoS'!H160,'4 - SoS'!J160,'4 - SoS'!K160,'4 - SoS'!M160,'4 - SoS'!O160,'4 - SoS'!P160)/SUM('2 - G'!C160,'2 - G'!E160,'2 - G'!F160,'2 - G'!H160,'2 - G'!J160,'2 - G'!K160,'2 - G'!M160,'2 - G'!P159)</f>
        <v>0.96469622331691296</v>
      </c>
      <c r="BT160" s="40">
        <f>SUM('5 - AG'!C160,'5 - AG'!E160,'5 - AG'!F160,'5 - AG'!H160,'5 - AG'!J160,'5 - AG'!K160)/SUM('2 - G'!C160,'2 - G'!E160,'2 - G'!F160,'2 - G'!H160,'2 - G'!J160,'2 - G'!K160,'2 - G'!M160,'2 - G'!P159)</f>
        <v>0.95155993431855501</v>
      </c>
    </row>
    <row r="161" spans="1:72" ht="14.55" customHeight="1" x14ac:dyDescent="0.3">
      <c r="A161" t="s">
        <v>566</v>
      </c>
      <c r="B161" s="21">
        <v>1519</v>
      </c>
      <c r="C161" s="21">
        <v>200</v>
      </c>
      <c r="D161" s="21">
        <v>28</v>
      </c>
      <c r="E161" s="21">
        <v>253</v>
      </c>
      <c r="F161" s="21">
        <v>0</v>
      </c>
      <c r="G161" s="21">
        <v>481</v>
      </c>
      <c r="H161" s="21">
        <v>179</v>
      </c>
      <c r="I161" s="21">
        <v>25</v>
      </c>
      <c r="J161" s="21">
        <v>155</v>
      </c>
      <c r="K161" s="21">
        <v>0</v>
      </c>
      <c r="L161" s="21">
        <v>359</v>
      </c>
      <c r="M161" s="21">
        <v>840</v>
      </c>
      <c r="N161" s="21"/>
      <c r="O161" s="24">
        <f>'2 - G'!R161</f>
        <v>940</v>
      </c>
      <c r="P161" s="30">
        <f>'2 - G'!S161</f>
        <v>0.43617021276595747</v>
      </c>
      <c r="Q161" s="35">
        <f t="shared" si="30"/>
        <v>0.8936170212765957</v>
      </c>
      <c r="R161" s="30">
        <f>'4 - SoS'!R161/'3 - LG'!O161</f>
        <v>0.95</v>
      </c>
      <c r="S161" s="30">
        <f>'5 - AG'!M161/'3 - LG'!O161</f>
        <v>0.94148936170212771</v>
      </c>
      <c r="T161" s="30">
        <f>'6 - Agr'!M161/'3 - LG'!O161</f>
        <v>0.93936170212765957</v>
      </c>
      <c r="U161" s="30">
        <f>'7 - Ins'!R161/'3 - LG'!O161</f>
        <v>0.93936170212765957</v>
      </c>
      <c r="V161" s="30">
        <f>'8 - Edu'!M161/'3 - LG'!O161</f>
        <v>0.94893617021276599</v>
      </c>
      <c r="W161" s="30">
        <f>'9 - Lab'!M161/'3 - LG'!O161</f>
        <v>0.94574468085106378</v>
      </c>
      <c r="X161" s="21"/>
      <c r="Y161" s="30">
        <f>(C161+H161)/('2 - G'!C161+'2 - G'!H161+'2 - G'!M161)</f>
        <v>0.8834498834498834</v>
      </c>
      <c r="Z161" s="30">
        <f>(D161+I161)/('2 - G'!D161+'2 - G'!I161+'2 - G'!N161)</f>
        <v>0.8833333333333333</v>
      </c>
      <c r="AA161" s="30">
        <f>(E161+J161)/('2 - G'!E161+'2 - G'!J161+'2 - G'!O161)</f>
        <v>0.90465631929046564</v>
      </c>
      <c r="AB161" s="30" t="e">
        <f>(F161+K161)/('2 - G'!F161+'2 - G'!K161+'2 - G'!P161)</f>
        <v>#DIV/0!</v>
      </c>
      <c r="AD161" s="34">
        <f t="shared" si="38"/>
        <v>0.8834498834498834</v>
      </c>
      <c r="AE161" s="40">
        <f>SUM('4 - SoS'!C161,'4 - SoS'!H161,'4 - SoS'!M161)/SUM('2 - G'!C161,'2 - G'!H161,'2 - G'!M161)</f>
        <v>0.96037296037296038</v>
      </c>
      <c r="AF161" s="40">
        <f>SUM('5 - AG'!C161,'5 - AG'!H161)/SUM('2 - G'!C161,'2 - G'!H161,'2 - G'!M161)</f>
        <v>0.95104895104895104</v>
      </c>
      <c r="AG161" s="40">
        <f>SUM('6 - Agr'!C161,'6 - Agr'!H161)/SUM('2 - G'!C161,'2 - G'!H161,'2 - G'!M161)</f>
        <v>0.94638694638694643</v>
      </c>
      <c r="AH161" s="40">
        <f>SUM('7 - Ins'!C161,'7 - Ins'!H161,'7 - Ins'!M161)/SUM('2 - G'!C161,'2 - G'!H161,'2 - G'!M161)</f>
        <v>0.95104895104895104</v>
      </c>
      <c r="AI161" s="40">
        <f>SUM('8 - Edu'!C161,'8 - Edu'!H161)/SUM('2 - G'!C161,'2 - G'!H161,'2 - G'!M161)</f>
        <v>0.9533799533799534</v>
      </c>
      <c r="AJ161" s="40">
        <f>SUM('9 - Lab'!C161,'9 - Lab'!H161)/SUM('2 - G'!C161,'2 - G'!H161,'2 - G'!M161)</f>
        <v>0.95571095571095566</v>
      </c>
      <c r="AL161" s="34">
        <f t="shared" si="39"/>
        <v>0.8833333333333333</v>
      </c>
      <c r="AM161" s="40">
        <f>SUM('4 - SoS'!D161,'4 - SoS'!I161,'4 - SoS'!N161)/SUM('2 - G'!D161,'2 - G'!I161,'2 - G'!N161)</f>
        <v>0.8666666666666667</v>
      </c>
      <c r="AN161" s="40">
        <f>SUM('5 - AG'!D161,'5 - AG'!I161)/SUM('2 - G'!D161,'2 - G'!I161,'2 - G'!N161)</f>
        <v>0.8833333333333333</v>
      </c>
      <c r="AO161" s="40">
        <f>SUM('6 - Agr'!D161,'6 - Agr'!I161)/SUM('2 - G'!D161,'2 - G'!I161,'2 - G'!N161)</f>
        <v>0.85</v>
      </c>
      <c r="AP161" s="40">
        <f>SUM('7 - Ins'!D161,'7 - Ins'!I161,'7 - Ins'!N161)/SUM('2 - G'!D161,'2 - G'!I161,'2 - G'!N161)</f>
        <v>0.8833333333333333</v>
      </c>
      <c r="AQ161" s="40">
        <f>SUM('8 - Edu'!D161,'8 - Edu'!I161)/SUM('2 - G'!D161,'2 - G'!I161,'2 - G'!N161)</f>
        <v>0.85</v>
      </c>
      <c r="AR161" s="40">
        <f>SUM('9 - Lab'!D161,'9 - Lab'!I161)/SUM('2 - G'!D161,'2 - G'!I161,'2 - G'!N161)</f>
        <v>0.8666666666666667</v>
      </c>
      <c r="AT161" s="34">
        <f t="shared" si="31"/>
        <v>0.90465631929046564</v>
      </c>
      <c r="AU161" s="40">
        <f>SUM('4 - SoS'!E161,'4 - SoS'!J161,'4 - SoS'!O161)/SUM('2 - G'!E161,'2 - G'!J161,'2 - G'!O161)</f>
        <v>0.95121951219512191</v>
      </c>
      <c r="AV161" s="40">
        <f>SUM('5 - AG'!E161,'5 - AG'!J161)/SUM('2 - G'!E161,'2 - G'!J161,'2 - G'!O161)</f>
        <v>0.94013303769401335</v>
      </c>
      <c r="AW161" s="40">
        <f>SUM('6 - Agr'!E161,'6 - Agr'!J161)/SUM('2 - G'!E161,'2 - G'!J161,'2 - G'!O161)</f>
        <v>0.94456762749445677</v>
      </c>
      <c r="AX161" s="40">
        <f>SUM('7 - Ins'!E161,'7 - Ins'!J161,'7 - Ins'!O161)/SUM('2 - G'!E161,'2 - G'!J161,'2 - G'!O161)</f>
        <v>0.93569844789356982</v>
      </c>
      <c r="AY161" s="40">
        <f>SUM('8 - Edu'!E161,'8 - Edu'!J161)/SUM('2 - G'!E161,'2 - G'!J161,'2 - G'!O161)</f>
        <v>0.95787139689578715</v>
      </c>
      <c r="AZ161" s="40">
        <f>SUM('9 - Lab'!E161,'9 - Lab'!J161)/SUM('2 - G'!E161,'2 - G'!J161,'2 - G'!O161)</f>
        <v>0.94678492239467849</v>
      </c>
      <c r="BB161" s="40">
        <f t="shared" si="40"/>
        <v>0.43617021276595747</v>
      </c>
      <c r="BC161" s="40">
        <f>G161/'2 - G'!G161</f>
        <v>0.92145593869731801</v>
      </c>
      <c r="BD161" s="40">
        <f>L161/'2 - G'!L161</f>
        <v>0.87560975609756098</v>
      </c>
      <c r="BF161" s="30">
        <f t="shared" si="32"/>
        <v>0.47229551451187335</v>
      </c>
      <c r="BG161" s="30">
        <f t="shared" si="33"/>
        <v>0.47169811320754718</v>
      </c>
      <c r="BH161" s="30">
        <f t="shared" si="34"/>
        <v>0.37990196078431371</v>
      </c>
      <c r="BI161" s="30" t="e">
        <f t="shared" si="35"/>
        <v>#DIV/0!</v>
      </c>
      <c r="BJ161" s="30">
        <f t="shared" si="36"/>
        <v>0.42738095238095236</v>
      </c>
      <c r="BL161" s="31">
        <f>SUM('2 - G'!C161,'2 - G'!E161,'2 - G'!H161,'2 - G'!J161,'2 - G'!M161,'2 - G'!O161)</f>
        <v>880</v>
      </c>
      <c r="BM161" s="41">
        <f t="shared" si="37"/>
        <v>0.8833333333333333</v>
      </c>
      <c r="BN161" s="42">
        <f t="shared" si="41"/>
        <v>777.33333333333326</v>
      </c>
      <c r="BO161" s="42">
        <f t="shared" si="42"/>
        <v>-9.6666666666667425</v>
      </c>
      <c r="BQ161" s="40">
        <v>0.43137254901960786</v>
      </c>
      <c r="BR161" s="40">
        <f>SUM(C161,E161,F161,H161,J161,K161)/SUM('2 - G'!C161,'2 - G'!E161,'2 - G'!F161,'2 - G'!H161,'2 - G'!J161,'2 - G'!K161,'2 - G'!M161,'2 - G'!P160)</f>
        <v>0.9004576659038902</v>
      </c>
      <c r="BS161" s="40">
        <f>SUM('4 - SoS'!C161,'4 - SoS'!E161,'4 - SoS'!F161,'4 - SoS'!H161,'4 - SoS'!J161,'4 - SoS'!K161,'4 - SoS'!M161,'4 - SoS'!O161,'4 - SoS'!P161)/SUM('2 - G'!C161,'2 - G'!E161,'2 - G'!F161,'2 - G'!H161,'2 - G'!J161,'2 - G'!K161,'2 - G'!M161,'2 - G'!P160)</f>
        <v>0.96224256292906174</v>
      </c>
      <c r="BT161" s="40">
        <f>SUM('5 - AG'!C161,'5 - AG'!E161,'5 - AG'!F161,'5 - AG'!H161,'5 - AG'!J161,'5 - AG'!K161)/SUM('2 - G'!C161,'2 - G'!E161,'2 - G'!F161,'2 - G'!H161,'2 - G'!J161,'2 - G'!K161,'2 - G'!M161,'2 - G'!P160)</f>
        <v>0.95194508009153322</v>
      </c>
    </row>
    <row r="162" spans="1:72" ht="14.55" customHeight="1" x14ac:dyDescent="0.3">
      <c r="A162" t="s">
        <v>602</v>
      </c>
      <c r="B162" s="21">
        <v>1493</v>
      </c>
      <c r="C162" s="21">
        <v>177</v>
      </c>
      <c r="D162" s="21">
        <v>71</v>
      </c>
      <c r="E162" s="21">
        <v>388</v>
      </c>
      <c r="F162" s="21">
        <v>0</v>
      </c>
      <c r="G162" s="21">
        <v>636</v>
      </c>
      <c r="H162" s="21">
        <v>194</v>
      </c>
      <c r="I162" s="21">
        <v>79</v>
      </c>
      <c r="J162" s="21">
        <v>129</v>
      </c>
      <c r="K162" s="21">
        <v>0</v>
      </c>
      <c r="L162" s="21">
        <v>402</v>
      </c>
      <c r="M162" s="21">
        <v>1038</v>
      </c>
      <c r="N162" s="21"/>
      <c r="O162" s="24">
        <f>'2 - G'!R162</f>
        <v>1100</v>
      </c>
      <c r="P162" s="30">
        <f>'2 - G'!S162</f>
        <v>0.4</v>
      </c>
      <c r="Q162" s="35">
        <f t="shared" si="30"/>
        <v>0.94363636363636361</v>
      </c>
      <c r="R162" s="30">
        <f>'4 - SoS'!R162/'3 - LG'!O162</f>
        <v>0.96636363636363631</v>
      </c>
      <c r="S162" s="30">
        <f>'5 - AG'!M162/'3 - LG'!O162</f>
        <v>0.96454545454545459</v>
      </c>
      <c r="T162" s="30">
        <f>'6 - Agr'!M162/'3 - LG'!O162</f>
        <v>0.97090909090909094</v>
      </c>
      <c r="U162" s="30">
        <f>'7 - Ins'!R162/'3 - LG'!O162</f>
        <v>0.96363636363636362</v>
      </c>
      <c r="V162" s="30">
        <f>'8 - Edu'!M162/'3 - LG'!O162</f>
        <v>0.97090909090909094</v>
      </c>
      <c r="W162" s="30">
        <f>'9 - Lab'!M162/'3 - LG'!O162</f>
        <v>0.9718181818181818</v>
      </c>
      <c r="X162" s="21"/>
      <c r="Y162" s="30">
        <f>(C162+H162)/('2 - G'!C162+'2 - G'!H162+'2 - G'!M162)</f>
        <v>0.91831683168316836</v>
      </c>
      <c r="Z162" s="30">
        <f>(D162+I162)/('2 - G'!D162+'2 - G'!I162+'2 - G'!N162)</f>
        <v>0.98684210526315785</v>
      </c>
      <c r="AA162" s="30">
        <f>(E162+J162)/('2 - G'!E162+'2 - G'!J162+'2 - G'!O162)</f>
        <v>0.95036764705882348</v>
      </c>
      <c r="AB162" s="30" t="e">
        <f>(F162+K162)/('2 - G'!F162+'2 - G'!K162+'2 - G'!P162)</f>
        <v>#DIV/0!</v>
      </c>
      <c r="AD162" s="34">
        <f t="shared" si="38"/>
        <v>0.91831683168316836</v>
      </c>
      <c r="AE162" s="40">
        <f>SUM('4 - SoS'!C162,'4 - SoS'!H162,'4 - SoS'!M162)/SUM('2 - G'!C162,'2 - G'!H162,'2 - G'!M162)</f>
        <v>0.96287128712871284</v>
      </c>
      <c r="AF162" s="40">
        <f>SUM('5 - AG'!C162,'5 - AG'!H162)/SUM('2 - G'!C162,'2 - G'!H162,'2 - G'!M162)</f>
        <v>0.94801980198019797</v>
      </c>
      <c r="AG162" s="40">
        <f>SUM('6 - Agr'!C162,'6 - Agr'!H162)/SUM('2 - G'!C162,'2 - G'!H162,'2 - G'!M162)</f>
        <v>0.95544554455445541</v>
      </c>
      <c r="AH162" s="40">
        <f>SUM('7 - Ins'!C162,'7 - Ins'!H162,'7 - Ins'!M162)/SUM('2 - G'!C162,'2 - G'!H162,'2 - G'!M162)</f>
        <v>0.94801980198019797</v>
      </c>
      <c r="AI162" s="40">
        <f>SUM('8 - Edu'!C162,'8 - Edu'!H162)/SUM('2 - G'!C162,'2 - G'!H162,'2 - G'!M162)</f>
        <v>0.97029702970297027</v>
      </c>
      <c r="AJ162" s="40">
        <f>SUM('9 - Lab'!C162,'9 - Lab'!H162)/SUM('2 - G'!C162,'2 - G'!H162,'2 - G'!M162)</f>
        <v>0.96534653465346532</v>
      </c>
      <c r="AL162" s="34">
        <f t="shared" si="39"/>
        <v>0.98684210526315785</v>
      </c>
      <c r="AM162" s="40">
        <f>SUM('4 - SoS'!D162,'4 - SoS'!I162,'4 - SoS'!N162)/SUM('2 - G'!D162,'2 - G'!I162,'2 - G'!N162)</f>
        <v>0.99342105263157898</v>
      </c>
      <c r="AN162" s="40">
        <f>SUM('5 - AG'!D162,'5 - AG'!I162)/SUM('2 - G'!D162,'2 - G'!I162,'2 - G'!N162)</f>
        <v>0.98026315789473684</v>
      </c>
      <c r="AO162" s="40">
        <f>SUM('6 - Agr'!D162,'6 - Agr'!I162)/SUM('2 - G'!D162,'2 - G'!I162,'2 - G'!N162)</f>
        <v>0.97368421052631582</v>
      </c>
      <c r="AP162" s="40">
        <f>SUM('7 - Ins'!D162,'7 - Ins'!I162,'7 - Ins'!N162)/SUM('2 - G'!D162,'2 - G'!I162,'2 - G'!N162)</f>
        <v>0.98026315789473684</v>
      </c>
      <c r="AQ162" s="40">
        <f>SUM('8 - Edu'!D162,'8 - Edu'!I162)/SUM('2 - G'!D162,'2 - G'!I162,'2 - G'!N162)</f>
        <v>0.96710526315789469</v>
      </c>
      <c r="AR162" s="40">
        <f>SUM('9 - Lab'!D162,'9 - Lab'!I162)/SUM('2 - G'!D162,'2 - G'!I162,'2 - G'!N162)</f>
        <v>0.98026315789473684</v>
      </c>
      <c r="AT162" s="34">
        <f t="shared" si="31"/>
        <v>0.95036764705882348</v>
      </c>
      <c r="AU162" s="40">
        <f>SUM('4 - SoS'!E162,'4 - SoS'!J162,'4 - SoS'!O162)/SUM('2 - G'!E162,'2 - G'!J162,'2 - G'!O162)</f>
        <v>0.96139705882352944</v>
      </c>
      <c r="AV162" s="40">
        <f>SUM('5 - AG'!E162,'5 - AG'!J162)/SUM('2 - G'!E162,'2 - G'!J162,'2 - G'!O162)</f>
        <v>0.97242647058823528</v>
      </c>
      <c r="AW162" s="40">
        <f>SUM('6 - Agr'!E162,'6 - Agr'!J162)/SUM('2 - G'!E162,'2 - G'!J162,'2 - G'!O162)</f>
        <v>0.98161764705882348</v>
      </c>
      <c r="AX162" s="40">
        <f>SUM('7 - Ins'!E162,'7 - Ins'!J162,'7 - Ins'!O162)/SUM('2 - G'!E162,'2 - G'!J162,'2 - G'!O162)</f>
        <v>0.97058823529411764</v>
      </c>
      <c r="AY162" s="40">
        <f>SUM('8 - Edu'!E162,'8 - Edu'!J162)/SUM('2 - G'!E162,'2 - G'!J162,'2 - G'!O162)</f>
        <v>0.97242647058823528</v>
      </c>
      <c r="AZ162" s="40">
        <f>SUM('9 - Lab'!E162,'9 - Lab'!J162)/SUM('2 - G'!E162,'2 - G'!J162,'2 - G'!O162)</f>
        <v>0.97426470588235292</v>
      </c>
      <c r="BB162" s="40">
        <f t="shared" si="40"/>
        <v>0.4</v>
      </c>
      <c r="BC162" s="40">
        <f>G162/'2 - G'!G162</f>
        <v>0.96509863429438547</v>
      </c>
      <c r="BD162" s="40">
        <f>L162/'2 - G'!L162</f>
        <v>0.91363636363636369</v>
      </c>
      <c r="BF162" s="30">
        <f t="shared" si="32"/>
        <v>0.52291105121293802</v>
      </c>
      <c r="BG162" s="30">
        <f t="shared" si="33"/>
        <v>0.52666666666666662</v>
      </c>
      <c r="BH162" s="30">
        <f t="shared" si="34"/>
        <v>0.2495164410058027</v>
      </c>
      <c r="BI162" s="30" t="e">
        <f t="shared" si="35"/>
        <v>#DIV/0!</v>
      </c>
      <c r="BJ162" s="30">
        <f t="shared" si="36"/>
        <v>0.38728323699421963</v>
      </c>
      <c r="BL162" s="31">
        <f>SUM('2 - G'!C162,'2 - G'!E162,'2 - G'!H162,'2 - G'!J162,'2 - G'!M162,'2 - G'!O162)</f>
        <v>948</v>
      </c>
      <c r="BM162" s="41">
        <f t="shared" si="37"/>
        <v>0.98684210526315785</v>
      </c>
      <c r="BN162" s="42">
        <f t="shared" si="41"/>
        <v>935.52631578947364</v>
      </c>
      <c r="BO162" s="42">
        <f t="shared" si="42"/>
        <v>47.526315789473642</v>
      </c>
      <c r="BQ162" s="40">
        <v>0.43143812709030099</v>
      </c>
      <c r="BR162" s="40">
        <f>SUM(C162,E162,F162,H162,J162,K162)/SUM('2 - G'!C162,'2 - G'!E162,'2 - G'!F162,'2 - G'!H162,'2 - G'!J162,'2 - G'!K162,'2 - G'!M162,'2 - G'!P161)</f>
        <v>0.93670886075949367</v>
      </c>
      <c r="BS162" s="40">
        <f>SUM('4 - SoS'!C162,'4 - SoS'!E162,'4 - SoS'!F162,'4 - SoS'!H162,'4 - SoS'!J162,'4 - SoS'!K162,'4 - SoS'!M162,'4 - SoS'!O162,'4 - SoS'!P162)/SUM('2 - G'!C162,'2 - G'!E162,'2 - G'!F162,'2 - G'!H162,'2 - G'!J162,'2 - G'!K162,'2 - G'!M162,'2 - G'!P161)</f>
        <v>0.96202531645569622</v>
      </c>
      <c r="BT162" s="40">
        <f>SUM('5 - AG'!C162,'5 - AG'!E162,'5 - AG'!F162,'5 - AG'!H162,'5 - AG'!J162,'5 - AG'!K162)/SUM('2 - G'!C162,'2 - G'!E162,'2 - G'!F162,'2 - G'!H162,'2 - G'!J162,'2 - G'!K162,'2 - G'!M162,'2 - G'!P161)</f>
        <v>0.96202531645569622</v>
      </c>
    </row>
    <row r="163" spans="1:72" ht="14.55" customHeight="1" x14ac:dyDescent="0.3">
      <c r="A163" t="s">
        <v>580</v>
      </c>
      <c r="B163" s="21">
        <v>1211</v>
      </c>
      <c r="C163" s="21">
        <v>123</v>
      </c>
      <c r="D163" s="21">
        <v>32</v>
      </c>
      <c r="E163" s="21">
        <v>178</v>
      </c>
      <c r="F163" s="21">
        <v>1</v>
      </c>
      <c r="G163" s="21">
        <v>334</v>
      </c>
      <c r="H163" s="21">
        <v>152</v>
      </c>
      <c r="I163" s="21">
        <v>119</v>
      </c>
      <c r="J163" s="21">
        <v>201</v>
      </c>
      <c r="K163" s="21">
        <v>3</v>
      </c>
      <c r="L163" s="21">
        <v>475</v>
      </c>
      <c r="M163" s="21">
        <v>809</v>
      </c>
      <c r="N163" s="21"/>
      <c r="O163" s="24">
        <f>'2 - G'!R163</f>
        <v>921</v>
      </c>
      <c r="P163" s="30">
        <f>'2 - G'!S163</f>
        <v>0.61672095548317052</v>
      </c>
      <c r="Q163" s="35">
        <f t="shared" si="30"/>
        <v>0.87839305103148746</v>
      </c>
      <c r="R163" s="30">
        <f>'4 - SoS'!R163/'3 - LG'!O163</f>
        <v>0.94353963083604775</v>
      </c>
      <c r="S163" s="30">
        <f>'5 - AG'!M163/'3 - LG'!O163</f>
        <v>0.91856677524429964</v>
      </c>
      <c r="T163" s="30">
        <f>'6 - Agr'!M163/'3 - LG'!O163</f>
        <v>0.92073832790445165</v>
      </c>
      <c r="U163" s="30">
        <f>'7 - Ins'!R163/'3 - LG'!O163</f>
        <v>0.91530944625407162</v>
      </c>
      <c r="V163" s="30">
        <f>'8 - Edu'!M163/'3 - LG'!O163</f>
        <v>0.90879478827361559</v>
      </c>
      <c r="W163" s="30">
        <f>'9 - Lab'!M163/'3 - LG'!O163</f>
        <v>0.9098805646036916</v>
      </c>
      <c r="X163" s="21"/>
      <c r="Y163" s="30">
        <f>(C163+H163)/('2 - G'!C163+'2 - G'!H163+'2 - G'!M163)</f>
        <v>0.87579617834394907</v>
      </c>
      <c r="Z163" s="30">
        <f>(D163+I163)/('2 - G'!D163+'2 - G'!I163+'2 - G'!N163)</f>
        <v>0.9320987654320988</v>
      </c>
      <c r="AA163" s="30">
        <f>(E163+J163)/('2 - G'!E163+'2 - G'!J163+'2 - G'!O163)</f>
        <v>0.85941043083900226</v>
      </c>
      <c r="AB163" s="30">
        <f>(F163+K163)/('2 - G'!F163+'2 - G'!K163+'2 - G'!P163)</f>
        <v>1</v>
      </c>
      <c r="AD163" s="34">
        <f t="shared" si="38"/>
        <v>0.87579617834394907</v>
      </c>
      <c r="AE163" s="40">
        <f>SUM('4 - SoS'!C163,'4 - SoS'!H163,'4 - SoS'!M163)/SUM('2 - G'!C163,'2 - G'!H163,'2 - G'!M163)</f>
        <v>0.93949044585987262</v>
      </c>
      <c r="AF163" s="40">
        <f>SUM('5 - AG'!C163,'5 - AG'!H163)/SUM('2 - G'!C163,'2 - G'!H163,'2 - G'!M163)</f>
        <v>0.91719745222929938</v>
      </c>
      <c r="AG163" s="40">
        <f>SUM('6 - Agr'!C163,'6 - Agr'!H163)/SUM('2 - G'!C163,'2 - G'!H163,'2 - G'!M163)</f>
        <v>0.91082802547770703</v>
      </c>
      <c r="AH163" s="40">
        <f>SUM('7 - Ins'!C163,'7 - Ins'!H163,'7 - Ins'!M163)/SUM('2 - G'!C163,'2 - G'!H163,'2 - G'!M163)</f>
        <v>0.9140127388535032</v>
      </c>
      <c r="AI163" s="40">
        <f>SUM('8 - Edu'!C163,'8 - Edu'!H163)/SUM('2 - G'!C163,'2 - G'!H163,'2 - G'!M163)</f>
        <v>0.9140127388535032</v>
      </c>
      <c r="AJ163" s="40">
        <f>SUM('9 - Lab'!C163,'9 - Lab'!H163)/SUM('2 - G'!C163,'2 - G'!H163,'2 - G'!M163)</f>
        <v>0.91082802547770703</v>
      </c>
      <c r="AL163" s="34">
        <f t="shared" si="39"/>
        <v>0.9320987654320988</v>
      </c>
      <c r="AM163" s="40">
        <f>SUM('4 - SoS'!D163,'4 - SoS'!I163,'4 - SoS'!N163)/SUM('2 - G'!D163,'2 - G'!I163,'2 - G'!N163)</f>
        <v>0.95061728395061729</v>
      </c>
      <c r="AN163" s="40">
        <f>SUM('5 - AG'!D163,'5 - AG'!I163)/SUM('2 - G'!D163,'2 - G'!I163,'2 - G'!N163)</f>
        <v>0.9320987654320988</v>
      </c>
      <c r="AO163" s="40">
        <f>SUM('6 - Agr'!D163,'6 - Agr'!I163)/SUM('2 - G'!D163,'2 - G'!I163,'2 - G'!N163)</f>
        <v>0.91975308641975306</v>
      </c>
      <c r="AP163" s="40">
        <f>SUM('7 - Ins'!D163,'7 - Ins'!I163,'7 - Ins'!N163)/SUM('2 - G'!D163,'2 - G'!I163,'2 - G'!N163)</f>
        <v>0.92592592592592593</v>
      </c>
      <c r="AQ163" s="40">
        <f>SUM('8 - Edu'!D163,'8 - Edu'!I163)/SUM('2 - G'!D163,'2 - G'!I163,'2 - G'!N163)</f>
        <v>0.88271604938271608</v>
      </c>
      <c r="AR163" s="40">
        <f>SUM('9 - Lab'!D163,'9 - Lab'!I163)/SUM('2 - G'!D163,'2 - G'!I163,'2 - G'!N163)</f>
        <v>0.89506172839506171</v>
      </c>
      <c r="AT163" s="34">
        <f t="shared" si="31"/>
        <v>0.85941043083900226</v>
      </c>
      <c r="AU163" s="40">
        <f>SUM('4 - SoS'!E163,'4 - SoS'!J163,'4 - SoS'!O163)/SUM('2 - G'!E163,'2 - G'!J163,'2 - G'!O163)</f>
        <v>0.94331065759637189</v>
      </c>
      <c r="AV163" s="40">
        <f>SUM('5 - AG'!E163,'5 - AG'!J163)/SUM('2 - G'!E163,'2 - G'!J163,'2 - G'!O163)</f>
        <v>0.91383219954648531</v>
      </c>
      <c r="AW163" s="40">
        <f>SUM('6 - Agr'!E163,'6 - Agr'!J163)/SUM('2 - G'!E163,'2 - G'!J163,'2 - G'!O163)</f>
        <v>0.92743764172335597</v>
      </c>
      <c r="AX163" s="40">
        <f>SUM('7 - Ins'!E163,'7 - Ins'!J163,'7 - Ins'!O163)/SUM('2 - G'!E163,'2 - G'!J163,'2 - G'!O163)</f>
        <v>0.91156462585034015</v>
      </c>
      <c r="AY163" s="40">
        <f>SUM('8 - Edu'!E163,'8 - Edu'!J163)/SUM('2 - G'!E163,'2 - G'!J163,'2 - G'!O163)</f>
        <v>0.91383219954648531</v>
      </c>
      <c r="AZ163" s="40">
        <f>SUM('9 - Lab'!E163,'9 - Lab'!J163)/SUM('2 - G'!E163,'2 - G'!J163,'2 - G'!O163)</f>
        <v>0.91383219954648531</v>
      </c>
      <c r="BB163" s="40">
        <f t="shared" si="40"/>
        <v>0.61672095548317052</v>
      </c>
      <c r="BC163" s="40">
        <f>G163/'2 - G'!G163</f>
        <v>0.95428571428571429</v>
      </c>
      <c r="BD163" s="40">
        <f>L163/'2 - G'!L163</f>
        <v>0.83626760563380287</v>
      </c>
      <c r="BF163" s="30">
        <f t="shared" si="32"/>
        <v>0.55272727272727273</v>
      </c>
      <c r="BG163" s="30">
        <f t="shared" si="33"/>
        <v>0.78807947019867552</v>
      </c>
      <c r="BH163" s="30">
        <f t="shared" si="34"/>
        <v>0.53034300791556732</v>
      </c>
      <c r="BI163" s="30">
        <f t="shared" si="35"/>
        <v>0.75</v>
      </c>
      <c r="BJ163" s="30">
        <f t="shared" si="36"/>
        <v>0.58714462299134729</v>
      </c>
      <c r="BL163" s="31">
        <f>SUM('2 - G'!C163,'2 - G'!E163,'2 - G'!H163,'2 - G'!J163,'2 - G'!M163,'2 - G'!O163)</f>
        <v>755</v>
      </c>
      <c r="BM163" s="41">
        <f t="shared" si="37"/>
        <v>0.9320987654320988</v>
      </c>
      <c r="BN163" s="42">
        <f t="shared" si="41"/>
        <v>703.73456790123464</v>
      </c>
      <c r="BO163" s="42">
        <f t="shared" si="42"/>
        <v>49.734567901234641</v>
      </c>
      <c r="BQ163" s="40">
        <v>0.55070074196207752</v>
      </c>
      <c r="BR163" s="40">
        <f>SUM(C163,E163,F163,H163,J163,K163)/SUM('2 - G'!C163,'2 - G'!E163,'2 - G'!F163,'2 - G'!H163,'2 - G'!J163,'2 - G'!K163,'2 - G'!M163,'2 - G'!P162)</f>
        <v>0.87037037037037035</v>
      </c>
      <c r="BS163" s="40">
        <f>SUM('4 - SoS'!C163,'4 - SoS'!E163,'4 - SoS'!F163,'4 - SoS'!H163,'4 - SoS'!J163,'4 - SoS'!K163,'4 - SoS'!M163,'4 - SoS'!O163,'4 - SoS'!P163)/SUM('2 - G'!C163,'2 - G'!E163,'2 - G'!F163,'2 - G'!H163,'2 - G'!J163,'2 - G'!K163,'2 - G'!M163,'2 - G'!P162)</f>
        <v>0.94576719576719581</v>
      </c>
      <c r="BT163" s="40">
        <f>SUM('5 - AG'!C163,'5 - AG'!E163,'5 - AG'!F163,'5 - AG'!H163,'5 - AG'!J163,'5 - AG'!K163)/SUM('2 - G'!C163,'2 - G'!E163,'2 - G'!F163,'2 - G'!H163,'2 - G'!J163,'2 - G'!K163,'2 - G'!M163,'2 - G'!P162)</f>
        <v>0.9193121693121693</v>
      </c>
    </row>
    <row r="164" spans="1:72" ht="14.55" customHeight="1" x14ac:dyDescent="0.3">
      <c r="L164" s="1">
        <f>G3-L3</f>
        <v>123172</v>
      </c>
    </row>
  </sheetData>
  <autoFilter ref="A4:AB164"/>
  <mergeCells count="11">
    <mergeCell ref="A1:E1"/>
    <mergeCell ref="C2:G2"/>
    <mergeCell ref="H2:L2"/>
    <mergeCell ref="Y2:AB2"/>
    <mergeCell ref="O2:W2"/>
    <mergeCell ref="AD2:AJ2"/>
    <mergeCell ref="AL2:AR2"/>
    <mergeCell ref="AT2:AZ2"/>
    <mergeCell ref="BL2:BO2"/>
    <mergeCell ref="BB2:BD2"/>
    <mergeCell ref="BF2:BJ2"/>
  </mergeCells>
  <conditionalFormatting sqref="BF5:BJ163">
    <cfRule type="colorScale" priority="1">
      <colorScale>
        <cfvo type="min"/>
        <cfvo type="percentile" val="50"/>
        <cfvo type="max"/>
        <color rgb="FFF8696B"/>
        <color rgb="FFFCFCFF"/>
        <color rgb="FF5A8AC6"/>
      </colorScale>
    </cfRule>
  </conditionalFormatting>
  <pageMargins left="0.75" right="0.75" top="1" bottom="1" header="0.5" footer="0.5"/>
  <legacyDrawing r:id="rId1"/>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election sqref="A1:E1"/>
    </sheetView>
  </sheetViews>
  <sheetFormatPr defaultRowHeight="14.4" x14ac:dyDescent="0.3"/>
  <cols>
    <col min="1" max="16384" width="8.88671875" style="57"/>
  </cols>
  <sheetData>
    <row r="1" spans="1:8" x14ac:dyDescent="0.3">
      <c r="A1" s="103" t="s">
        <v>123</v>
      </c>
      <c r="B1" s="103"/>
      <c r="C1" s="103"/>
      <c r="D1" s="103"/>
      <c r="E1" s="103"/>
    </row>
    <row r="2" spans="1:8" x14ac:dyDescent="0.3">
      <c r="A2" s="57" t="s">
        <v>0</v>
      </c>
      <c r="B2" s="57" t="s">
        <v>0</v>
      </c>
      <c r="C2" s="104" t="s">
        <v>4083</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494</v>
      </c>
      <c r="B4" s="58">
        <v>13069</v>
      </c>
      <c r="C4" s="58" t="s">
        <v>1659</v>
      </c>
      <c r="D4" s="58" t="s">
        <v>1015</v>
      </c>
      <c r="E4" s="58" t="s">
        <v>4084</v>
      </c>
      <c r="F4" s="58" t="s">
        <v>628</v>
      </c>
      <c r="G4" s="58">
        <v>7405</v>
      </c>
      <c r="H4" s="58">
        <v>7405</v>
      </c>
    </row>
    <row r="5" spans="1:8" x14ac:dyDescent="0.3">
      <c r="A5" s="57" t="s">
        <v>511</v>
      </c>
      <c r="B5" s="58">
        <v>14706</v>
      </c>
      <c r="C5" s="58" t="s">
        <v>4085</v>
      </c>
      <c r="D5" s="58" t="s">
        <v>1566</v>
      </c>
      <c r="E5" s="58" t="s">
        <v>4065</v>
      </c>
      <c r="F5" s="58" t="s">
        <v>667</v>
      </c>
      <c r="G5" s="58">
        <v>8168</v>
      </c>
      <c r="H5" s="58">
        <v>8168</v>
      </c>
    </row>
    <row r="6" spans="1:8" x14ac:dyDescent="0.3">
      <c r="A6" s="57" t="s">
        <v>539</v>
      </c>
      <c r="B6" s="58">
        <v>4478</v>
      </c>
      <c r="C6" s="58" t="s">
        <v>1363</v>
      </c>
      <c r="D6" s="58" t="s">
        <v>963</v>
      </c>
      <c r="E6" s="58" t="s">
        <v>2080</v>
      </c>
      <c r="F6" s="58" t="s">
        <v>647</v>
      </c>
      <c r="G6" s="58">
        <v>2492</v>
      </c>
      <c r="H6" s="58">
        <v>2492</v>
      </c>
    </row>
    <row r="7" spans="1:8" x14ac:dyDescent="0.3">
      <c r="A7" s="57" t="s">
        <v>614</v>
      </c>
      <c r="B7" s="58">
        <v>32253</v>
      </c>
      <c r="C7" s="58">
        <v>8608</v>
      </c>
      <c r="D7" s="58">
        <v>722</v>
      </c>
      <c r="E7" s="58">
        <v>8730</v>
      </c>
      <c r="F7" s="58">
        <v>5</v>
      </c>
      <c r="G7" s="58">
        <v>18065</v>
      </c>
      <c r="H7" s="58">
        <v>18065</v>
      </c>
    </row>
  </sheetData>
  <mergeCells count="2">
    <mergeCell ref="A1:E1"/>
    <mergeCell ref="C2:G2"/>
  </mergeCells>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sqref="A1:E1"/>
    </sheetView>
  </sheetViews>
  <sheetFormatPr defaultRowHeight="14.4" x14ac:dyDescent="0.3"/>
  <cols>
    <col min="1" max="16384" width="8.88671875" style="57"/>
  </cols>
  <sheetData>
    <row r="1" spans="1:8" x14ac:dyDescent="0.3">
      <c r="A1" s="103" t="s">
        <v>124</v>
      </c>
      <c r="B1" s="103"/>
      <c r="C1" s="103"/>
      <c r="D1" s="103"/>
      <c r="E1" s="103"/>
    </row>
    <row r="2" spans="1:8" x14ac:dyDescent="0.3">
      <c r="A2" s="57" t="s">
        <v>0</v>
      </c>
      <c r="B2" s="57" t="s">
        <v>0</v>
      </c>
      <c r="C2" s="104" t="s">
        <v>4086</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465</v>
      </c>
      <c r="B4" s="58">
        <v>907</v>
      </c>
      <c r="C4" s="58" t="s">
        <v>1016</v>
      </c>
      <c r="D4" s="58" t="s">
        <v>690</v>
      </c>
      <c r="E4" s="58" t="s">
        <v>1642</v>
      </c>
      <c r="F4" s="58" t="s">
        <v>647</v>
      </c>
      <c r="G4" s="58">
        <v>619</v>
      </c>
      <c r="H4" s="58">
        <v>619</v>
      </c>
    </row>
    <row r="5" spans="1:8" x14ac:dyDescent="0.3">
      <c r="A5" s="57" t="s">
        <v>484</v>
      </c>
      <c r="B5" s="58">
        <v>11123</v>
      </c>
      <c r="C5" s="58" t="s">
        <v>3542</v>
      </c>
      <c r="D5" s="58" t="s">
        <v>767</v>
      </c>
      <c r="E5" s="58" t="s">
        <v>1065</v>
      </c>
      <c r="F5" s="58" t="s">
        <v>872</v>
      </c>
      <c r="G5" s="58">
        <v>6165</v>
      </c>
      <c r="H5" s="58">
        <v>6165</v>
      </c>
    </row>
    <row r="6" spans="1:8" x14ac:dyDescent="0.3">
      <c r="A6" s="57" t="s">
        <v>533</v>
      </c>
      <c r="B6" s="58">
        <v>5748</v>
      </c>
      <c r="C6" s="58" t="s">
        <v>1990</v>
      </c>
      <c r="D6" s="58" t="s">
        <v>1448</v>
      </c>
      <c r="E6" s="58" t="s">
        <v>3676</v>
      </c>
      <c r="F6" s="58" t="s">
        <v>647</v>
      </c>
      <c r="G6" s="58">
        <v>3136</v>
      </c>
      <c r="H6" s="58">
        <v>3136</v>
      </c>
    </row>
    <row r="7" spans="1:8" x14ac:dyDescent="0.3">
      <c r="A7" s="57" t="s">
        <v>539</v>
      </c>
      <c r="B7" s="58">
        <v>15010</v>
      </c>
      <c r="C7" s="58" t="s">
        <v>2243</v>
      </c>
      <c r="D7" s="58" t="s">
        <v>1493</v>
      </c>
      <c r="E7" s="58" t="s">
        <v>4087</v>
      </c>
      <c r="F7" s="58" t="s">
        <v>647</v>
      </c>
      <c r="G7" s="58">
        <v>7291</v>
      </c>
      <c r="H7" s="58">
        <v>7291</v>
      </c>
    </row>
    <row r="8" spans="1:8" x14ac:dyDescent="0.3">
      <c r="A8" s="57" t="s">
        <v>610</v>
      </c>
      <c r="B8" s="58">
        <v>1694</v>
      </c>
      <c r="C8" s="58" t="s">
        <v>1450</v>
      </c>
      <c r="D8" s="58" t="s">
        <v>1077</v>
      </c>
      <c r="E8" s="58" t="s">
        <v>2859</v>
      </c>
      <c r="F8" s="58" t="s">
        <v>628</v>
      </c>
      <c r="G8" s="58">
        <v>1071</v>
      </c>
      <c r="H8" s="58">
        <v>1071</v>
      </c>
    </row>
    <row r="9" spans="1:8" x14ac:dyDescent="0.3">
      <c r="A9" s="57" t="s">
        <v>614</v>
      </c>
      <c r="B9" s="58">
        <v>34482</v>
      </c>
      <c r="C9" s="58">
        <v>8443</v>
      </c>
      <c r="D9" s="58">
        <v>972</v>
      </c>
      <c r="E9" s="58">
        <v>8817</v>
      </c>
      <c r="F9" s="58">
        <v>50</v>
      </c>
      <c r="G9" s="58">
        <v>18282</v>
      </c>
      <c r="H9" s="58">
        <v>18282</v>
      </c>
    </row>
  </sheetData>
  <mergeCells count="2">
    <mergeCell ref="A1:E1"/>
    <mergeCell ref="C2:G2"/>
  </mergeCells>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selection sqref="A1:E1"/>
    </sheetView>
  </sheetViews>
  <sheetFormatPr defaultRowHeight="14.4" x14ac:dyDescent="0.3"/>
  <cols>
    <col min="1" max="16384" width="8.88671875" style="57"/>
  </cols>
  <sheetData>
    <row r="1" spans="1:13" x14ac:dyDescent="0.3">
      <c r="A1" s="103" t="s">
        <v>125</v>
      </c>
      <c r="B1" s="103"/>
      <c r="C1" s="103"/>
      <c r="D1" s="103"/>
      <c r="E1" s="103"/>
    </row>
    <row r="2" spans="1:13" x14ac:dyDescent="0.3">
      <c r="A2" s="57" t="s">
        <v>0</v>
      </c>
      <c r="B2" s="57" t="s">
        <v>0</v>
      </c>
      <c r="C2" s="104" t="s">
        <v>4088</v>
      </c>
      <c r="D2" s="104"/>
      <c r="E2" s="104"/>
      <c r="F2" s="104"/>
      <c r="G2" s="104"/>
      <c r="H2" s="104" t="s">
        <v>4089</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461</v>
      </c>
      <c r="B4" s="58">
        <v>51922</v>
      </c>
      <c r="C4" s="58" t="s">
        <v>4090</v>
      </c>
      <c r="D4" s="58" t="s">
        <v>1490</v>
      </c>
      <c r="E4" s="58" t="s">
        <v>4091</v>
      </c>
      <c r="F4" s="58" t="s">
        <v>708</v>
      </c>
      <c r="G4" s="58">
        <v>13581</v>
      </c>
      <c r="H4" s="58" t="s">
        <v>4092</v>
      </c>
      <c r="I4" s="58" t="s">
        <v>2091</v>
      </c>
      <c r="J4" s="58" t="s">
        <v>6193</v>
      </c>
      <c r="K4" s="58" t="s">
        <v>932</v>
      </c>
      <c r="L4" s="58">
        <v>9968</v>
      </c>
      <c r="M4" s="58">
        <v>23549</v>
      </c>
    </row>
    <row r="5" spans="1:13" x14ac:dyDescent="0.3">
      <c r="A5" s="57" t="s">
        <v>614</v>
      </c>
      <c r="B5" s="58">
        <v>51922</v>
      </c>
      <c r="C5" s="58">
        <v>7995</v>
      </c>
      <c r="D5" s="58">
        <v>892</v>
      </c>
      <c r="E5" s="58">
        <v>4684</v>
      </c>
      <c r="F5" s="58">
        <v>10</v>
      </c>
      <c r="G5" s="58">
        <v>13581</v>
      </c>
      <c r="H5" s="58">
        <v>5152</v>
      </c>
      <c r="I5" s="58">
        <v>861</v>
      </c>
      <c r="J5" s="58">
        <v>3931</v>
      </c>
      <c r="K5" s="58">
        <v>24</v>
      </c>
      <c r="L5" s="58">
        <v>9968</v>
      </c>
      <c r="M5" s="58">
        <v>23549</v>
      </c>
    </row>
  </sheetData>
  <mergeCells count="3">
    <mergeCell ref="A1:E1"/>
    <mergeCell ref="C2:G2"/>
    <mergeCell ref="H2:L2"/>
  </mergeCells>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selection sqref="A1:E1"/>
    </sheetView>
  </sheetViews>
  <sheetFormatPr defaultRowHeight="14.4" x14ac:dyDescent="0.3"/>
  <cols>
    <col min="1" max="16384" width="8.88671875" style="57"/>
  </cols>
  <sheetData>
    <row r="1" spans="1:13" x14ac:dyDescent="0.3">
      <c r="A1" s="103" t="s">
        <v>126</v>
      </c>
      <c r="B1" s="103"/>
      <c r="C1" s="103"/>
      <c r="D1" s="103"/>
      <c r="E1" s="103"/>
    </row>
    <row r="2" spans="1:13" x14ac:dyDescent="0.3">
      <c r="A2" s="57" t="s">
        <v>0</v>
      </c>
      <c r="B2" s="57" t="s">
        <v>0</v>
      </c>
      <c r="C2" s="104" t="s">
        <v>4093</v>
      </c>
      <c r="D2" s="104"/>
      <c r="E2" s="104"/>
      <c r="F2" s="104"/>
      <c r="G2" s="104"/>
      <c r="H2" s="104" t="s">
        <v>4094</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461</v>
      </c>
      <c r="B4" s="58">
        <v>51249</v>
      </c>
      <c r="C4" s="58" t="s">
        <v>4095</v>
      </c>
      <c r="D4" s="58" t="s">
        <v>822</v>
      </c>
      <c r="E4" s="58" t="s">
        <v>3934</v>
      </c>
      <c r="F4" s="58" t="s">
        <v>972</v>
      </c>
      <c r="G4" s="58">
        <v>11816</v>
      </c>
      <c r="H4" s="58" t="s">
        <v>4096</v>
      </c>
      <c r="I4" s="58" t="s">
        <v>1460</v>
      </c>
      <c r="J4" s="58" t="s">
        <v>2518</v>
      </c>
      <c r="K4" s="58" t="s">
        <v>804</v>
      </c>
      <c r="L4" s="58">
        <v>10775</v>
      </c>
      <c r="M4" s="58">
        <v>22591</v>
      </c>
    </row>
    <row r="5" spans="1:13" x14ac:dyDescent="0.3">
      <c r="A5" s="57" t="s">
        <v>614</v>
      </c>
      <c r="B5" s="58">
        <v>51249</v>
      </c>
      <c r="C5" s="58">
        <v>7336</v>
      </c>
      <c r="D5" s="58">
        <v>686</v>
      </c>
      <c r="E5" s="58">
        <v>3763</v>
      </c>
      <c r="F5" s="58">
        <v>31</v>
      </c>
      <c r="G5" s="58">
        <v>11816</v>
      </c>
      <c r="H5" s="58">
        <v>5693</v>
      </c>
      <c r="I5" s="58">
        <v>912</v>
      </c>
      <c r="J5" s="58">
        <v>4115</v>
      </c>
      <c r="K5" s="58">
        <v>55</v>
      </c>
      <c r="L5" s="58">
        <v>10775</v>
      </c>
      <c r="M5" s="58">
        <v>22591</v>
      </c>
    </row>
  </sheetData>
  <mergeCells count="3">
    <mergeCell ref="A1:E1"/>
    <mergeCell ref="C2:G2"/>
    <mergeCell ref="H2:L2"/>
  </mergeCells>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selection sqref="A1:E1"/>
    </sheetView>
  </sheetViews>
  <sheetFormatPr defaultRowHeight="14.4" x14ac:dyDescent="0.3"/>
  <cols>
    <col min="1" max="16384" width="8.88671875" style="57"/>
  </cols>
  <sheetData>
    <row r="1" spans="1:13" x14ac:dyDescent="0.3">
      <c r="A1" s="103" t="s">
        <v>127</v>
      </c>
      <c r="B1" s="103"/>
      <c r="C1" s="103"/>
      <c r="D1" s="103"/>
      <c r="E1" s="103"/>
    </row>
    <row r="2" spans="1:13" x14ac:dyDescent="0.3">
      <c r="A2" s="57" t="s">
        <v>0</v>
      </c>
      <c r="B2" s="57" t="s">
        <v>0</v>
      </c>
      <c r="C2" s="104" t="s">
        <v>4097</v>
      </c>
      <c r="D2" s="104"/>
      <c r="E2" s="104"/>
      <c r="F2" s="104"/>
      <c r="G2" s="104"/>
      <c r="H2" s="104" t="s">
        <v>4098</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461</v>
      </c>
      <c r="B4" s="58">
        <v>50682</v>
      </c>
      <c r="C4" s="58" t="s">
        <v>4099</v>
      </c>
      <c r="D4" s="58" t="s">
        <v>2362</v>
      </c>
      <c r="E4" s="58" t="s">
        <v>4100</v>
      </c>
      <c r="F4" s="58" t="s">
        <v>678</v>
      </c>
      <c r="G4" s="58">
        <v>19891</v>
      </c>
      <c r="H4" s="58" t="s">
        <v>4101</v>
      </c>
      <c r="I4" s="58" t="s">
        <v>1961</v>
      </c>
      <c r="J4" s="58" t="s">
        <v>4102</v>
      </c>
      <c r="K4" s="58" t="s">
        <v>732</v>
      </c>
      <c r="L4" s="58">
        <v>10329</v>
      </c>
      <c r="M4" s="58">
        <v>30220</v>
      </c>
    </row>
    <row r="5" spans="1:13" x14ac:dyDescent="0.3">
      <c r="A5" s="57" t="s">
        <v>614</v>
      </c>
      <c r="B5" s="58">
        <v>50682</v>
      </c>
      <c r="C5" s="58">
        <v>11156</v>
      </c>
      <c r="D5" s="58">
        <v>1196</v>
      </c>
      <c r="E5" s="58">
        <v>7528</v>
      </c>
      <c r="F5" s="58">
        <v>11</v>
      </c>
      <c r="G5" s="58">
        <v>19891</v>
      </c>
      <c r="H5" s="58">
        <v>4779</v>
      </c>
      <c r="I5" s="58">
        <v>964</v>
      </c>
      <c r="J5" s="58">
        <v>4556</v>
      </c>
      <c r="K5" s="58">
        <v>30</v>
      </c>
      <c r="L5" s="58">
        <v>10329</v>
      </c>
      <c r="M5" s="58">
        <v>30220</v>
      </c>
    </row>
  </sheetData>
  <mergeCells count="3">
    <mergeCell ref="A1:E1"/>
    <mergeCell ref="C2:G2"/>
    <mergeCell ref="H2:L2"/>
  </mergeCells>
  <pageMargins left="0.75" right="0.75" top="1" bottom="1" header="0.5" footer="0.5"/>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selection sqref="A1:E1"/>
    </sheetView>
  </sheetViews>
  <sheetFormatPr defaultRowHeight="14.4" x14ac:dyDescent="0.3"/>
  <cols>
    <col min="1" max="16384" width="8.88671875" style="57"/>
  </cols>
  <sheetData>
    <row r="1" spans="1:13" x14ac:dyDescent="0.3">
      <c r="A1" s="103" t="s">
        <v>128</v>
      </c>
      <c r="B1" s="103"/>
      <c r="C1" s="103"/>
      <c r="D1" s="103"/>
      <c r="E1" s="103"/>
    </row>
    <row r="2" spans="1:13" x14ac:dyDescent="0.3">
      <c r="A2" s="57" t="s">
        <v>0</v>
      </c>
      <c r="B2" s="57" t="s">
        <v>0</v>
      </c>
      <c r="C2" s="104" t="s">
        <v>4103</v>
      </c>
      <c r="D2" s="104"/>
      <c r="E2" s="104"/>
      <c r="F2" s="104"/>
      <c r="G2" s="104"/>
      <c r="H2" s="104" t="s">
        <v>4104</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461</v>
      </c>
      <c r="B4" s="58">
        <v>61460</v>
      </c>
      <c r="C4" s="58" t="s">
        <v>4105</v>
      </c>
      <c r="D4" s="58" t="s">
        <v>2452</v>
      </c>
      <c r="E4" s="58" t="s">
        <v>4106</v>
      </c>
      <c r="F4" s="58" t="s">
        <v>690</v>
      </c>
      <c r="G4" s="58">
        <v>11755</v>
      </c>
      <c r="H4" s="58" t="s">
        <v>4107</v>
      </c>
      <c r="I4" s="58" t="s">
        <v>1782</v>
      </c>
      <c r="J4" s="58" t="s">
        <v>3019</v>
      </c>
      <c r="K4" s="58" t="s">
        <v>894</v>
      </c>
      <c r="L4" s="58">
        <v>11928</v>
      </c>
      <c r="M4" s="58">
        <v>23683</v>
      </c>
    </row>
    <row r="5" spans="1:13" x14ac:dyDescent="0.3">
      <c r="A5" s="57" t="s">
        <v>614</v>
      </c>
      <c r="B5" s="58">
        <v>61460</v>
      </c>
      <c r="C5" s="58">
        <v>7045</v>
      </c>
      <c r="D5" s="58">
        <v>802</v>
      </c>
      <c r="E5" s="58">
        <v>3887</v>
      </c>
      <c r="F5" s="58">
        <v>21</v>
      </c>
      <c r="G5" s="58">
        <v>11755</v>
      </c>
      <c r="H5" s="58">
        <v>6041</v>
      </c>
      <c r="I5" s="58">
        <v>1102</v>
      </c>
      <c r="J5" s="58">
        <v>4744</v>
      </c>
      <c r="K5" s="58">
        <v>41</v>
      </c>
      <c r="L5" s="58">
        <v>11928</v>
      </c>
      <c r="M5" s="58">
        <v>23683</v>
      </c>
    </row>
  </sheetData>
  <mergeCells count="3">
    <mergeCell ref="A1:E1"/>
    <mergeCell ref="C2:G2"/>
    <mergeCell ref="H2:L2"/>
  </mergeCells>
  <pageMargins left="0.75" right="0.75" top="1" bottom="1" header="0.5" footer="0.5"/>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sqref="A1:E1"/>
    </sheetView>
  </sheetViews>
  <sheetFormatPr defaultRowHeight="14.4" x14ac:dyDescent="0.3"/>
  <cols>
    <col min="1" max="16384" width="8.88671875" style="57"/>
  </cols>
  <sheetData>
    <row r="1" spans="1:8" x14ac:dyDescent="0.3">
      <c r="A1" s="103" t="s">
        <v>129</v>
      </c>
      <c r="B1" s="103"/>
      <c r="C1" s="103"/>
      <c r="D1" s="103"/>
      <c r="E1" s="103"/>
    </row>
    <row r="2" spans="1:8" x14ac:dyDescent="0.3">
      <c r="A2" s="57" t="s">
        <v>0</v>
      </c>
      <c r="B2" s="57" t="s">
        <v>0</v>
      </c>
      <c r="C2" s="104" t="s">
        <v>4108</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461</v>
      </c>
      <c r="B4" s="58">
        <v>45303</v>
      </c>
      <c r="C4" s="58" t="s">
        <v>2548</v>
      </c>
      <c r="D4" s="58" t="s">
        <v>2239</v>
      </c>
      <c r="E4" s="58" t="s">
        <v>6194</v>
      </c>
      <c r="F4" s="58" t="s">
        <v>1246</v>
      </c>
      <c r="G4" s="58">
        <v>19321</v>
      </c>
      <c r="H4" s="58">
        <v>19321</v>
      </c>
    </row>
    <row r="5" spans="1:8" x14ac:dyDescent="0.3">
      <c r="A5" s="57" t="s">
        <v>614</v>
      </c>
      <c r="B5" s="58">
        <v>45303</v>
      </c>
      <c r="C5" s="58">
        <v>8859</v>
      </c>
      <c r="D5" s="58">
        <v>1577</v>
      </c>
      <c r="E5" s="58">
        <v>8795</v>
      </c>
      <c r="F5" s="58">
        <v>90</v>
      </c>
      <c r="G5" s="58">
        <v>19321</v>
      </c>
      <c r="H5" s="58">
        <v>19321</v>
      </c>
    </row>
  </sheetData>
  <mergeCells count="2">
    <mergeCell ref="A1:E1"/>
    <mergeCell ref="C2:G2"/>
  </mergeCells>
  <pageMargins left="0.75" right="0.75" top="1" bottom="1" header="0.5" footer="0.5"/>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selection sqref="A1:E1"/>
    </sheetView>
  </sheetViews>
  <sheetFormatPr defaultRowHeight="14.4" x14ac:dyDescent="0.3"/>
  <cols>
    <col min="1" max="16384" width="8.88671875" style="57"/>
  </cols>
  <sheetData>
    <row r="1" spans="1:13" x14ac:dyDescent="0.3">
      <c r="A1" s="103" t="s">
        <v>130</v>
      </c>
      <c r="B1" s="103"/>
      <c r="C1" s="103"/>
      <c r="D1" s="103"/>
      <c r="E1" s="103"/>
    </row>
    <row r="2" spans="1:13" x14ac:dyDescent="0.3">
      <c r="A2" s="57" t="s">
        <v>0</v>
      </c>
      <c r="B2" s="57" t="s">
        <v>0</v>
      </c>
      <c r="C2" s="104" t="s">
        <v>4109</v>
      </c>
      <c r="D2" s="104"/>
      <c r="E2" s="104"/>
      <c r="F2" s="104"/>
      <c r="G2" s="104"/>
      <c r="H2" s="104" t="s">
        <v>4110</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461</v>
      </c>
      <c r="B4" s="58">
        <v>47903</v>
      </c>
      <c r="C4" s="58" t="s">
        <v>2293</v>
      </c>
      <c r="D4" s="58" t="s">
        <v>1244</v>
      </c>
      <c r="E4" s="58" t="s">
        <v>2474</v>
      </c>
      <c r="F4" s="58" t="s">
        <v>634</v>
      </c>
      <c r="G4" s="58">
        <v>3345</v>
      </c>
      <c r="H4" s="58" t="s">
        <v>4111</v>
      </c>
      <c r="I4" s="58" t="s">
        <v>3784</v>
      </c>
      <c r="J4" s="58" t="s">
        <v>6195</v>
      </c>
      <c r="K4" s="58" t="s">
        <v>1580</v>
      </c>
      <c r="L4" s="58">
        <v>16607</v>
      </c>
      <c r="M4" s="58">
        <v>19952</v>
      </c>
    </row>
    <row r="5" spans="1:13" x14ac:dyDescent="0.3">
      <c r="A5" s="57" t="s">
        <v>614</v>
      </c>
      <c r="B5" s="58">
        <v>47903</v>
      </c>
      <c r="C5" s="58">
        <v>1720</v>
      </c>
      <c r="D5" s="58">
        <v>275</v>
      </c>
      <c r="E5" s="58">
        <v>1344</v>
      </c>
      <c r="F5" s="58">
        <v>6</v>
      </c>
      <c r="G5" s="58">
        <v>3345</v>
      </c>
      <c r="H5" s="58">
        <v>6957</v>
      </c>
      <c r="I5" s="58">
        <v>1244</v>
      </c>
      <c r="J5" s="58">
        <v>8314</v>
      </c>
      <c r="K5" s="58">
        <v>92</v>
      </c>
      <c r="L5" s="58">
        <v>16607</v>
      </c>
      <c r="M5" s="58">
        <v>19952</v>
      </c>
    </row>
  </sheetData>
  <mergeCells count="3">
    <mergeCell ref="A1:E1"/>
    <mergeCell ref="C2:G2"/>
    <mergeCell ref="H2:L2"/>
  </mergeCells>
  <pageMargins left="0.75" right="0.75" top="1" bottom="1" header="0.5" footer="0.5"/>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workbookViewId="0">
      <selection sqref="A1:E1"/>
    </sheetView>
  </sheetViews>
  <sheetFormatPr defaultRowHeight="14.4" x14ac:dyDescent="0.3"/>
  <cols>
    <col min="1" max="16384" width="8.88671875" style="57"/>
  </cols>
  <sheetData>
    <row r="1" spans="1:13" x14ac:dyDescent="0.3">
      <c r="A1" s="103" t="s">
        <v>131</v>
      </c>
      <c r="B1" s="103"/>
      <c r="C1" s="103"/>
      <c r="D1" s="103"/>
      <c r="E1" s="103"/>
    </row>
    <row r="2" spans="1:13" x14ac:dyDescent="0.3">
      <c r="A2" s="57" t="s">
        <v>0</v>
      </c>
      <c r="B2" s="57" t="s">
        <v>0</v>
      </c>
      <c r="C2" s="104" t="s">
        <v>4112</v>
      </c>
      <c r="D2" s="104"/>
      <c r="E2" s="104"/>
      <c r="F2" s="104"/>
      <c r="G2" s="104"/>
      <c r="H2" s="104" t="s">
        <v>4113</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461</v>
      </c>
      <c r="B4" s="58">
        <v>64011</v>
      </c>
      <c r="C4" s="58" t="s">
        <v>4114</v>
      </c>
      <c r="D4" s="58" t="s">
        <v>1782</v>
      </c>
      <c r="E4" s="58" t="s">
        <v>6022</v>
      </c>
      <c r="F4" s="58" t="s">
        <v>870</v>
      </c>
      <c r="G4" s="58">
        <v>11986</v>
      </c>
      <c r="H4" s="58" t="s">
        <v>2535</v>
      </c>
      <c r="I4" s="58" t="s">
        <v>1707</v>
      </c>
      <c r="J4" s="58" t="s">
        <v>6196</v>
      </c>
      <c r="K4" s="58" t="s">
        <v>1020</v>
      </c>
      <c r="L4" s="58">
        <v>14852</v>
      </c>
      <c r="M4" s="58">
        <v>26838</v>
      </c>
    </row>
    <row r="5" spans="1:13" x14ac:dyDescent="0.3">
      <c r="A5" s="57" t="s">
        <v>496</v>
      </c>
      <c r="B5" s="58">
        <v>2799</v>
      </c>
      <c r="C5" s="58" t="s">
        <v>1750</v>
      </c>
      <c r="D5" s="58" t="s">
        <v>791</v>
      </c>
      <c r="E5" s="58" t="s">
        <v>1647</v>
      </c>
      <c r="F5" s="58" t="s">
        <v>628</v>
      </c>
      <c r="G5" s="58">
        <v>1043</v>
      </c>
      <c r="H5" s="58" t="s">
        <v>1421</v>
      </c>
      <c r="I5" s="58" t="s">
        <v>750</v>
      </c>
      <c r="J5" s="58" t="s">
        <v>1803</v>
      </c>
      <c r="K5" s="58" t="s">
        <v>628</v>
      </c>
      <c r="L5" s="58">
        <v>867</v>
      </c>
      <c r="M5" s="58">
        <v>1910</v>
      </c>
    </row>
    <row r="6" spans="1:13" x14ac:dyDescent="0.3">
      <c r="A6" s="57" t="s">
        <v>614</v>
      </c>
      <c r="B6" s="58">
        <v>66810</v>
      </c>
      <c r="C6" s="58">
        <v>7628</v>
      </c>
      <c r="D6" s="58">
        <v>1144</v>
      </c>
      <c r="E6" s="58">
        <v>4229</v>
      </c>
      <c r="F6" s="58">
        <v>28</v>
      </c>
      <c r="G6" s="58">
        <v>13029</v>
      </c>
      <c r="H6" s="58">
        <v>7460</v>
      </c>
      <c r="I6" s="58">
        <v>1550</v>
      </c>
      <c r="J6" s="58">
        <v>6655</v>
      </c>
      <c r="K6" s="58">
        <v>54</v>
      </c>
      <c r="L6" s="58">
        <v>15719</v>
      </c>
      <c r="M6" s="58">
        <v>28748</v>
      </c>
    </row>
  </sheetData>
  <mergeCells count="3">
    <mergeCell ref="A1:E1"/>
    <mergeCell ref="C2:G2"/>
    <mergeCell ref="H2:L2"/>
  </mergeCells>
  <pageMargins left="0.75" right="0.75" top="1" bottom="1" header="0.5" footer="0.5"/>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selection sqref="A1:E1"/>
    </sheetView>
  </sheetViews>
  <sheetFormatPr defaultRowHeight="14.4" x14ac:dyDescent="0.3"/>
  <cols>
    <col min="1" max="16384" width="8.88671875" style="57"/>
  </cols>
  <sheetData>
    <row r="1" spans="1:13" x14ac:dyDescent="0.3">
      <c r="A1" s="103" t="s">
        <v>132</v>
      </c>
      <c r="B1" s="103"/>
      <c r="C1" s="103"/>
      <c r="D1" s="103"/>
      <c r="E1" s="103"/>
    </row>
    <row r="2" spans="1:13" x14ac:dyDescent="0.3">
      <c r="A2" s="57" t="s">
        <v>0</v>
      </c>
      <c r="B2" s="57" t="s">
        <v>0</v>
      </c>
      <c r="C2" s="104" t="s">
        <v>4116</v>
      </c>
      <c r="D2" s="104"/>
      <c r="E2" s="104"/>
      <c r="F2" s="104"/>
      <c r="G2" s="104"/>
      <c r="H2" s="104" t="s">
        <v>4117</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461</v>
      </c>
      <c r="B4" s="58">
        <v>51454</v>
      </c>
      <c r="C4" s="58" t="s">
        <v>4118</v>
      </c>
      <c r="D4" s="58" t="s">
        <v>1368</v>
      </c>
      <c r="E4" s="58" t="s">
        <v>2297</v>
      </c>
      <c r="F4" s="58" t="s">
        <v>646</v>
      </c>
      <c r="G4" s="58">
        <v>4858</v>
      </c>
      <c r="H4" s="58" t="s">
        <v>4119</v>
      </c>
      <c r="I4" s="58" t="s">
        <v>4825</v>
      </c>
      <c r="J4" s="58" t="s">
        <v>6197</v>
      </c>
      <c r="K4" s="58" t="s">
        <v>791</v>
      </c>
      <c r="L4" s="58">
        <v>11673</v>
      </c>
      <c r="M4" s="58">
        <v>16531</v>
      </c>
    </row>
    <row r="5" spans="1:13" x14ac:dyDescent="0.3">
      <c r="A5" s="57" t="s">
        <v>614</v>
      </c>
      <c r="B5" s="58">
        <v>51454</v>
      </c>
      <c r="C5" s="58">
        <v>2525</v>
      </c>
      <c r="D5" s="58">
        <v>411</v>
      </c>
      <c r="E5" s="58">
        <v>1915</v>
      </c>
      <c r="F5" s="58">
        <v>7</v>
      </c>
      <c r="G5" s="58">
        <v>4858</v>
      </c>
      <c r="H5" s="58">
        <v>5419</v>
      </c>
      <c r="I5" s="58">
        <v>1001</v>
      </c>
      <c r="J5" s="58">
        <v>5211</v>
      </c>
      <c r="K5" s="58">
        <v>42</v>
      </c>
      <c r="L5" s="58">
        <v>11673</v>
      </c>
      <c r="M5" s="58">
        <v>16531</v>
      </c>
    </row>
  </sheetData>
  <mergeCells count="3">
    <mergeCell ref="A1:E1"/>
    <mergeCell ref="C2:G2"/>
    <mergeCell ref="H2:L2"/>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R163"/>
  <sheetViews>
    <sheetView zoomScale="70" zoomScaleNormal="70" workbookViewId="0">
      <selection activeCell="O25" sqref="O25"/>
    </sheetView>
  </sheetViews>
  <sheetFormatPr defaultRowHeight="14.55" customHeight="1" x14ac:dyDescent="0.3"/>
  <cols>
    <col min="2" max="2" width="13.109375" style="31" bestFit="1" customWidth="1"/>
    <col min="3" max="3" width="11.44140625" style="31" bestFit="1" customWidth="1"/>
    <col min="4" max="4" width="10.44140625" style="31" bestFit="1" customWidth="1"/>
    <col min="5" max="5" width="11.44140625" style="31" bestFit="1" customWidth="1"/>
    <col min="6" max="6" width="9" style="31" bestFit="1" customWidth="1"/>
    <col min="7" max="7" width="13.109375" style="31" bestFit="1" customWidth="1"/>
    <col min="8" max="10" width="11.44140625" style="31" bestFit="1" customWidth="1"/>
    <col min="11" max="11" width="9" style="31" bestFit="1" customWidth="1"/>
    <col min="12" max="12" width="13.109375" style="31" bestFit="1" customWidth="1"/>
    <col min="13" max="13" width="10.44140625" style="31" bestFit="1" customWidth="1"/>
    <col min="14" max="14" width="9.44140625" style="31" bestFit="1" customWidth="1"/>
    <col min="15" max="15" width="10.44140625" style="31" bestFit="1" customWidth="1"/>
    <col min="16" max="16" width="9" style="31" bestFit="1" customWidth="1"/>
    <col min="17" max="17" width="10.44140625" style="31" bestFit="1" customWidth="1"/>
    <col min="18" max="18" width="13.109375" style="31" bestFit="1" customWidth="1"/>
  </cols>
  <sheetData>
    <row r="1" spans="1:18" ht="14.55" customHeight="1" x14ac:dyDescent="0.3">
      <c r="A1" s="90" t="s">
        <v>16</v>
      </c>
      <c r="B1" s="90"/>
      <c r="C1" s="90"/>
      <c r="D1" s="90"/>
      <c r="E1" s="90"/>
    </row>
    <row r="2" spans="1:18" ht="14.55" customHeight="1" x14ac:dyDescent="0.3">
      <c r="A2" t="s">
        <v>0</v>
      </c>
      <c r="B2" s="31" t="s">
        <v>0</v>
      </c>
      <c r="C2" s="91" t="s">
        <v>1615</v>
      </c>
      <c r="D2" s="91"/>
      <c r="E2" s="91"/>
      <c r="F2" s="91"/>
      <c r="G2" s="91"/>
      <c r="H2" s="91" t="s">
        <v>1616</v>
      </c>
      <c r="I2" s="91"/>
      <c r="J2" s="91"/>
      <c r="K2" s="91"/>
      <c r="L2" s="91"/>
      <c r="M2" s="91" t="s">
        <v>1617</v>
      </c>
      <c r="N2" s="91"/>
      <c r="O2" s="91"/>
      <c r="P2" s="91"/>
      <c r="Q2" s="91"/>
      <c r="R2" s="31" t="s">
        <v>0</v>
      </c>
    </row>
    <row r="3" spans="1:18" s="25" customFormat="1" ht="14.55" customHeight="1" x14ac:dyDescent="0.3">
      <c r="A3" s="25" t="s">
        <v>614</v>
      </c>
      <c r="B3" s="26">
        <v>6428581</v>
      </c>
      <c r="C3" s="26">
        <v>903848</v>
      </c>
      <c r="D3" s="26">
        <v>81551</v>
      </c>
      <c r="E3" s="26">
        <v>917961</v>
      </c>
      <c r="F3" s="26">
        <v>3228</v>
      </c>
      <c r="G3" s="26">
        <v>1906588</v>
      </c>
      <c r="H3" s="26">
        <v>830187</v>
      </c>
      <c r="I3" s="26">
        <v>134028</v>
      </c>
      <c r="J3" s="26">
        <v>917984</v>
      </c>
      <c r="K3" s="26">
        <v>8111</v>
      </c>
      <c r="L3" s="26">
        <v>1890310</v>
      </c>
      <c r="M3" s="26">
        <v>51557</v>
      </c>
      <c r="N3" s="26">
        <v>4942</v>
      </c>
      <c r="O3" s="26">
        <v>29796</v>
      </c>
      <c r="P3" s="26">
        <v>401</v>
      </c>
      <c r="Q3" s="26">
        <v>86696</v>
      </c>
      <c r="R3" s="26">
        <v>3883594</v>
      </c>
    </row>
    <row r="4" spans="1:18" ht="14.55" customHeight="1" x14ac:dyDescent="0.3">
      <c r="A4" t="s">
        <v>421</v>
      </c>
      <c r="B4" s="31" t="s">
        <v>4</v>
      </c>
      <c r="C4" s="31" t="s">
        <v>619</v>
      </c>
      <c r="D4" s="31" t="s">
        <v>620</v>
      </c>
      <c r="E4" s="31" t="s">
        <v>621</v>
      </c>
      <c r="F4" s="31" t="s">
        <v>622</v>
      </c>
      <c r="G4" s="31" t="s">
        <v>623</v>
      </c>
      <c r="H4" s="31" t="s">
        <v>619</v>
      </c>
      <c r="I4" s="31" t="s">
        <v>620</v>
      </c>
      <c r="J4" s="31" t="s">
        <v>621</v>
      </c>
      <c r="K4" s="31" t="s">
        <v>622</v>
      </c>
      <c r="L4" s="31" t="s">
        <v>623</v>
      </c>
      <c r="M4" s="31" t="s">
        <v>619</v>
      </c>
      <c r="N4" s="31" t="s">
        <v>620</v>
      </c>
      <c r="O4" s="31" t="s">
        <v>621</v>
      </c>
      <c r="P4" s="31" t="s">
        <v>622</v>
      </c>
      <c r="Q4" s="31" t="s">
        <v>623</v>
      </c>
      <c r="R4" s="31" t="s">
        <v>624</v>
      </c>
    </row>
    <row r="5" spans="1:18" ht="14.55" customHeight="1" x14ac:dyDescent="0.3">
      <c r="A5" t="s">
        <v>496</v>
      </c>
      <c r="B5" s="29">
        <v>703177</v>
      </c>
      <c r="C5" s="29">
        <v>50100</v>
      </c>
      <c r="D5" s="29">
        <v>4679</v>
      </c>
      <c r="E5" s="29">
        <v>58712</v>
      </c>
      <c r="F5" s="29">
        <v>216</v>
      </c>
      <c r="G5" s="29">
        <v>113707</v>
      </c>
      <c r="H5" s="29">
        <v>119823</v>
      </c>
      <c r="I5" s="29">
        <v>12332</v>
      </c>
      <c r="J5" s="29">
        <v>158088</v>
      </c>
      <c r="K5" s="29">
        <v>1615</v>
      </c>
      <c r="L5" s="29">
        <v>291858</v>
      </c>
      <c r="M5" s="29">
        <v>6450</v>
      </c>
      <c r="N5" s="29">
        <v>499</v>
      </c>
      <c r="O5" s="29">
        <v>4697</v>
      </c>
      <c r="P5" s="29">
        <v>73</v>
      </c>
      <c r="Q5" s="29">
        <v>11719</v>
      </c>
      <c r="R5" s="29">
        <v>417284</v>
      </c>
    </row>
    <row r="6" spans="1:18" ht="14.55" customHeight="1" x14ac:dyDescent="0.3">
      <c r="A6" t="s">
        <v>504</v>
      </c>
      <c r="B6" s="29">
        <v>525568</v>
      </c>
      <c r="C6" s="29">
        <v>67980</v>
      </c>
      <c r="D6" s="29">
        <v>7607</v>
      </c>
      <c r="E6" s="29">
        <v>54563</v>
      </c>
      <c r="F6" s="29">
        <v>663</v>
      </c>
      <c r="G6" s="29">
        <v>130813</v>
      </c>
      <c r="H6" s="29">
        <v>80116</v>
      </c>
      <c r="I6" s="29">
        <v>11995</v>
      </c>
      <c r="J6" s="29">
        <v>78680</v>
      </c>
      <c r="K6" s="29">
        <v>1422</v>
      </c>
      <c r="L6" s="29">
        <v>172213</v>
      </c>
      <c r="M6" s="29">
        <v>5260</v>
      </c>
      <c r="N6" s="29">
        <v>588</v>
      </c>
      <c r="O6" s="29">
        <v>2710</v>
      </c>
      <c r="P6" s="29">
        <v>76</v>
      </c>
      <c r="Q6" s="29">
        <v>8634</v>
      </c>
      <c r="R6" s="29">
        <v>311660</v>
      </c>
    </row>
    <row r="7" spans="1:18" ht="14.55" customHeight="1" x14ac:dyDescent="0.3">
      <c r="A7" t="s">
        <v>474</v>
      </c>
      <c r="B7" s="29">
        <v>494731</v>
      </c>
      <c r="C7" s="29">
        <v>26467</v>
      </c>
      <c r="D7" s="29">
        <v>2829</v>
      </c>
      <c r="E7" s="29">
        <v>19389</v>
      </c>
      <c r="F7" s="29">
        <v>136</v>
      </c>
      <c r="G7" s="29">
        <v>48821</v>
      </c>
      <c r="H7" s="29">
        <v>106966</v>
      </c>
      <c r="I7" s="29">
        <v>15979</v>
      </c>
      <c r="J7" s="29">
        <v>126446</v>
      </c>
      <c r="K7" s="29">
        <v>1523</v>
      </c>
      <c r="L7" s="29">
        <v>250914</v>
      </c>
      <c r="M7" s="29">
        <v>4767</v>
      </c>
      <c r="N7" s="29">
        <v>466</v>
      </c>
      <c r="O7" s="29">
        <v>3004</v>
      </c>
      <c r="P7" s="29">
        <v>58</v>
      </c>
      <c r="Q7" s="29">
        <v>8295</v>
      </c>
      <c r="R7" s="29">
        <v>308030</v>
      </c>
    </row>
    <row r="8" spans="1:18" ht="14.55" customHeight="1" x14ac:dyDescent="0.3">
      <c r="A8" t="s">
        <v>461</v>
      </c>
      <c r="B8" s="29">
        <v>486696</v>
      </c>
      <c r="C8" s="29">
        <v>83332</v>
      </c>
      <c r="D8" s="29">
        <v>9722</v>
      </c>
      <c r="E8" s="29">
        <v>43717</v>
      </c>
      <c r="F8" s="29">
        <v>346</v>
      </c>
      <c r="G8" s="29">
        <v>137117</v>
      </c>
      <c r="H8" s="29">
        <v>81140</v>
      </c>
      <c r="I8" s="29">
        <v>15098</v>
      </c>
      <c r="J8" s="29">
        <v>64826</v>
      </c>
      <c r="K8" s="29">
        <v>995</v>
      </c>
      <c r="L8" s="29">
        <v>162059</v>
      </c>
      <c r="M8" s="29">
        <v>6642</v>
      </c>
      <c r="N8" s="29">
        <v>768</v>
      </c>
      <c r="O8" s="29">
        <v>2174</v>
      </c>
      <c r="P8" s="29">
        <v>58</v>
      </c>
      <c r="Q8" s="29">
        <v>9642</v>
      </c>
      <c r="R8" s="29">
        <v>308818</v>
      </c>
    </row>
    <row r="9" spans="1:18" ht="14.55" customHeight="1" x14ac:dyDescent="0.3">
      <c r="A9" t="s">
        <v>452</v>
      </c>
      <c r="B9" s="29">
        <v>188315</v>
      </c>
      <c r="C9" s="29">
        <v>25608</v>
      </c>
      <c r="D9" s="29">
        <v>1508</v>
      </c>
      <c r="E9" s="29">
        <v>10505</v>
      </c>
      <c r="F9" s="29">
        <v>52</v>
      </c>
      <c r="G9" s="29">
        <v>37673</v>
      </c>
      <c r="H9" s="29">
        <v>36685</v>
      </c>
      <c r="I9" s="29">
        <v>4397</v>
      </c>
      <c r="J9" s="29">
        <v>20874</v>
      </c>
      <c r="K9" s="29">
        <v>143</v>
      </c>
      <c r="L9" s="29">
        <v>62099</v>
      </c>
      <c r="M9" s="29">
        <v>1726</v>
      </c>
      <c r="N9" s="29">
        <v>157</v>
      </c>
      <c r="O9" s="29">
        <v>545</v>
      </c>
      <c r="P9" s="29">
        <v>8</v>
      </c>
      <c r="Q9" s="29">
        <v>2436</v>
      </c>
      <c r="R9" s="29">
        <v>102208</v>
      </c>
    </row>
    <row r="10" spans="1:18" ht="14.55" customHeight="1" x14ac:dyDescent="0.3">
      <c r="A10" t="s">
        <v>459</v>
      </c>
      <c r="B10" s="29">
        <v>169574</v>
      </c>
      <c r="C10" s="29">
        <v>4378</v>
      </c>
      <c r="D10" s="29">
        <v>750</v>
      </c>
      <c r="E10" s="29">
        <v>5640</v>
      </c>
      <c r="F10" s="29">
        <v>21</v>
      </c>
      <c r="G10" s="29">
        <v>10789</v>
      </c>
      <c r="H10" s="29">
        <v>32551</v>
      </c>
      <c r="I10" s="29">
        <v>4861</v>
      </c>
      <c r="J10" s="29">
        <v>40625</v>
      </c>
      <c r="K10" s="29">
        <v>332</v>
      </c>
      <c r="L10" s="29">
        <v>78369</v>
      </c>
      <c r="M10" s="29">
        <v>814</v>
      </c>
      <c r="N10" s="29">
        <v>156</v>
      </c>
      <c r="O10" s="29">
        <v>731</v>
      </c>
      <c r="P10" s="29">
        <v>6</v>
      </c>
      <c r="Q10" s="29">
        <v>1707</v>
      </c>
      <c r="R10" s="29">
        <v>90865</v>
      </c>
    </row>
    <row r="11" spans="1:18" ht="14.55" customHeight="1" x14ac:dyDescent="0.3">
      <c r="A11" t="s">
        <v>455</v>
      </c>
      <c r="B11" s="29">
        <v>165612</v>
      </c>
      <c r="C11" s="29">
        <v>36540</v>
      </c>
      <c r="D11" s="29">
        <v>3141</v>
      </c>
      <c r="E11" s="29">
        <v>35142</v>
      </c>
      <c r="F11" s="29">
        <v>71</v>
      </c>
      <c r="G11" s="29">
        <v>74894</v>
      </c>
      <c r="H11" s="29">
        <v>13093</v>
      </c>
      <c r="I11" s="29">
        <v>1992</v>
      </c>
      <c r="J11" s="29">
        <v>12106</v>
      </c>
      <c r="K11" s="29">
        <v>32</v>
      </c>
      <c r="L11" s="29">
        <v>27223</v>
      </c>
      <c r="M11" s="29">
        <v>2159</v>
      </c>
      <c r="N11" s="29">
        <v>136</v>
      </c>
      <c r="O11" s="29">
        <v>897</v>
      </c>
      <c r="P11" s="29">
        <v>5</v>
      </c>
      <c r="Q11" s="29">
        <v>3197</v>
      </c>
      <c r="R11" s="29">
        <v>105314</v>
      </c>
    </row>
    <row r="12" spans="1:18" ht="14.55" customHeight="1" x14ac:dyDescent="0.3">
      <c r="A12" t="s">
        <v>515</v>
      </c>
      <c r="B12" s="29">
        <v>154376</v>
      </c>
      <c r="C12" s="29">
        <v>14980</v>
      </c>
      <c r="D12" s="29">
        <v>1450</v>
      </c>
      <c r="E12" s="29">
        <v>23949</v>
      </c>
      <c r="F12" s="29">
        <v>54</v>
      </c>
      <c r="G12" s="29">
        <v>40433</v>
      </c>
      <c r="H12" s="29">
        <v>18404</v>
      </c>
      <c r="I12" s="29">
        <v>3353</v>
      </c>
      <c r="J12" s="29">
        <v>33147</v>
      </c>
      <c r="K12" s="29">
        <v>130</v>
      </c>
      <c r="L12" s="29">
        <v>55034</v>
      </c>
      <c r="M12" s="29">
        <v>903</v>
      </c>
      <c r="N12" s="29">
        <v>126</v>
      </c>
      <c r="O12" s="29">
        <v>963</v>
      </c>
      <c r="P12" s="29">
        <v>5</v>
      </c>
      <c r="Q12" s="29">
        <v>1997</v>
      </c>
      <c r="R12" s="29">
        <v>97464</v>
      </c>
    </row>
    <row r="13" spans="1:18" ht="14.55" customHeight="1" x14ac:dyDescent="0.3">
      <c r="A13" t="s">
        <v>493</v>
      </c>
      <c r="B13" s="29">
        <v>143680</v>
      </c>
      <c r="C13" s="29">
        <v>24406</v>
      </c>
      <c r="D13" s="29">
        <v>2411</v>
      </c>
      <c r="E13" s="29">
        <v>37791</v>
      </c>
      <c r="F13" s="29">
        <v>38</v>
      </c>
      <c r="G13" s="29">
        <v>64646</v>
      </c>
      <c r="H13" s="29">
        <v>10010</v>
      </c>
      <c r="I13" s="29">
        <v>1839</v>
      </c>
      <c r="J13" s="29">
        <v>13233</v>
      </c>
      <c r="K13" s="29">
        <v>15</v>
      </c>
      <c r="L13" s="29">
        <v>25097</v>
      </c>
      <c r="M13" s="29">
        <v>1434</v>
      </c>
      <c r="N13" s="29">
        <v>128</v>
      </c>
      <c r="O13" s="29">
        <v>1062</v>
      </c>
      <c r="P13" s="29">
        <v>6</v>
      </c>
      <c r="Q13" s="29">
        <v>2630</v>
      </c>
      <c r="R13" s="29">
        <v>92373</v>
      </c>
    </row>
    <row r="14" spans="1:18" ht="14.55" customHeight="1" x14ac:dyDescent="0.3">
      <c r="A14" t="s">
        <v>570</v>
      </c>
      <c r="B14" s="29">
        <v>122747</v>
      </c>
      <c r="C14" s="29">
        <v>11926</v>
      </c>
      <c r="D14" s="29">
        <v>1087</v>
      </c>
      <c r="E14" s="29">
        <v>7096</v>
      </c>
      <c r="F14" s="29">
        <v>20</v>
      </c>
      <c r="G14" s="29">
        <v>20129</v>
      </c>
      <c r="H14" s="29">
        <v>22960</v>
      </c>
      <c r="I14" s="29">
        <v>4062</v>
      </c>
      <c r="J14" s="29">
        <v>21040</v>
      </c>
      <c r="K14" s="29">
        <v>86</v>
      </c>
      <c r="L14" s="29">
        <v>48148</v>
      </c>
      <c r="M14" s="29">
        <v>760</v>
      </c>
      <c r="N14" s="29">
        <v>109</v>
      </c>
      <c r="O14" s="29">
        <v>350</v>
      </c>
      <c r="P14" s="29">
        <v>2</v>
      </c>
      <c r="Q14" s="29">
        <v>1221</v>
      </c>
      <c r="R14" s="29">
        <v>69498</v>
      </c>
    </row>
    <row r="15" spans="1:18" ht="14.55" customHeight="1" x14ac:dyDescent="0.3">
      <c r="A15" t="s">
        <v>506</v>
      </c>
      <c r="B15" s="29">
        <v>114817</v>
      </c>
      <c r="C15" s="29">
        <v>28525</v>
      </c>
      <c r="D15" s="29">
        <v>2023</v>
      </c>
      <c r="E15" s="29">
        <v>17458</v>
      </c>
      <c r="F15" s="29">
        <v>80</v>
      </c>
      <c r="G15" s="29">
        <v>48086</v>
      </c>
      <c r="H15" s="29">
        <v>9257</v>
      </c>
      <c r="I15" s="29">
        <v>1389</v>
      </c>
      <c r="J15" s="29">
        <v>6178</v>
      </c>
      <c r="K15" s="29">
        <v>35</v>
      </c>
      <c r="L15" s="29">
        <v>16859</v>
      </c>
      <c r="M15" s="29">
        <v>1084</v>
      </c>
      <c r="N15" s="29">
        <v>48</v>
      </c>
      <c r="O15" s="29">
        <v>383</v>
      </c>
      <c r="P15" s="29">
        <v>3</v>
      </c>
      <c r="Q15" s="29">
        <v>1518</v>
      </c>
      <c r="R15" s="29">
        <v>66463</v>
      </c>
    </row>
    <row r="16" spans="1:18" ht="14.55" customHeight="1" x14ac:dyDescent="0.3">
      <c r="A16" t="s">
        <v>552</v>
      </c>
      <c r="B16" s="29">
        <v>112540</v>
      </c>
      <c r="C16" s="29">
        <v>13305</v>
      </c>
      <c r="D16" s="29">
        <v>1144</v>
      </c>
      <c r="E16" s="29">
        <v>9124</v>
      </c>
      <c r="F16" s="29">
        <v>20</v>
      </c>
      <c r="G16" s="29">
        <v>23593</v>
      </c>
      <c r="H16" s="29">
        <v>16484</v>
      </c>
      <c r="I16" s="29">
        <v>3133</v>
      </c>
      <c r="J16" s="29">
        <v>17707</v>
      </c>
      <c r="K16" s="29">
        <v>100</v>
      </c>
      <c r="L16" s="29">
        <v>37424</v>
      </c>
      <c r="M16" s="29">
        <v>724</v>
      </c>
      <c r="N16" s="29">
        <v>76</v>
      </c>
      <c r="O16" s="29">
        <v>393</v>
      </c>
      <c r="P16" s="29">
        <v>6</v>
      </c>
      <c r="Q16" s="29">
        <v>1199</v>
      </c>
      <c r="R16" s="29">
        <v>62216</v>
      </c>
    </row>
    <row r="17" spans="1:18" ht="14.55" customHeight="1" x14ac:dyDescent="0.3">
      <c r="A17" t="s">
        <v>435</v>
      </c>
      <c r="B17" s="29">
        <v>99934</v>
      </c>
      <c r="C17" s="29">
        <v>13275</v>
      </c>
      <c r="D17" s="29">
        <v>1150</v>
      </c>
      <c r="E17" s="29">
        <v>7646</v>
      </c>
      <c r="F17" s="29">
        <v>45</v>
      </c>
      <c r="G17" s="29">
        <v>22116</v>
      </c>
      <c r="H17" s="29">
        <v>15502</v>
      </c>
      <c r="I17" s="29">
        <v>3215</v>
      </c>
      <c r="J17" s="29">
        <v>17735</v>
      </c>
      <c r="K17" s="29">
        <v>176</v>
      </c>
      <c r="L17" s="29">
        <v>36628</v>
      </c>
      <c r="M17" s="29">
        <v>598</v>
      </c>
      <c r="N17" s="29">
        <v>65</v>
      </c>
      <c r="O17" s="29">
        <v>377</v>
      </c>
      <c r="P17" s="29">
        <v>7</v>
      </c>
      <c r="Q17" s="29">
        <v>1047</v>
      </c>
      <c r="R17" s="29">
        <v>59791</v>
      </c>
    </row>
    <row r="18" spans="1:18" ht="14.55" customHeight="1" x14ac:dyDescent="0.3">
      <c r="A18" t="s">
        <v>556</v>
      </c>
      <c r="B18" s="29">
        <v>98948</v>
      </c>
      <c r="C18" s="29">
        <v>16142</v>
      </c>
      <c r="D18" s="29">
        <v>1836</v>
      </c>
      <c r="E18" s="29">
        <v>21654</v>
      </c>
      <c r="F18" s="29">
        <v>37</v>
      </c>
      <c r="G18" s="29">
        <v>39669</v>
      </c>
      <c r="H18" s="29">
        <v>7843</v>
      </c>
      <c r="I18" s="29">
        <v>1359</v>
      </c>
      <c r="J18" s="29">
        <v>10219</v>
      </c>
      <c r="K18" s="29">
        <v>43</v>
      </c>
      <c r="L18" s="29">
        <v>19464</v>
      </c>
      <c r="M18" s="29">
        <v>799</v>
      </c>
      <c r="N18" s="29">
        <v>71</v>
      </c>
      <c r="O18" s="29">
        <v>573</v>
      </c>
      <c r="P18" s="29">
        <v>1</v>
      </c>
      <c r="Q18" s="29">
        <v>1444</v>
      </c>
      <c r="R18" s="29">
        <v>60577</v>
      </c>
    </row>
    <row r="19" spans="1:18" ht="14.55" customHeight="1" x14ac:dyDescent="0.3">
      <c r="A19" t="s">
        <v>465</v>
      </c>
      <c r="B19" s="29">
        <v>95779</v>
      </c>
      <c r="C19" s="29">
        <v>18444</v>
      </c>
      <c r="D19" s="29">
        <v>1264</v>
      </c>
      <c r="E19" s="29">
        <v>19019</v>
      </c>
      <c r="F19" s="29">
        <v>27</v>
      </c>
      <c r="G19" s="29">
        <v>38754</v>
      </c>
      <c r="H19" s="29">
        <v>9469</v>
      </c>
      <c r="I19" s="29">
        <v>1560</v>
      </c>
      <c r="J19" s="29">
        <v>10055</v>
      </c>
      <c r="K19" s="29">
        <v>16</v>
      </c>
      <c r="L19" s="29">
        <v>21100</v>
      </c>
      <c r="M19" s="29">
        <v>778</v>
      </c>
      <c r="N19" s="29">
        <v>75</v>
      </c>
      <c r="O19" s="29">
        <v>424</v>
      </c>
      <c r="P19" s="29">
        <v>0</v>
      </c>
      <c r="Q19" s="29">
        <v>1277</v>
      </c>
      <c r="R19" s="29">
        <v>61131</v>
      </c>
    </row>
    <row r="20" spans="1:18" ht="14.55" customHeight="1" x14ac:dyDescent="0.3">
      <c r="A20" t="s">
        <v>516</v>
      </c>
      <c r="B20" s="29">
        <v>93924</v>
      </c>
      <c r="C20" s="29">
        <v>11560</v>
      </c>
      <c r="D20" s="29">
        <v>1184</v>
      </c>
      <c r="E20" s="29">
        <v>20184</v>
      </c>
      <c r="F20" s="29">
        <v>32</v>
      </c>
      <c r="G20" s="29">
        <v>32960</v>
      </c>
      <c r="H20" s="29">
        <v>8736</v>
      </c>
      <c r="I20" s="29">
        <v>1898</v>
      </c>
      <c r="J20" s="29">
        <v>13818</v>
      </c>
      <c r="K20" s="29">
        <v>36</v>
      </c>
      <c r="L20" s="29">
        <v>24488</v>
      </c>
      <c r="M20" s="29">
        <v>565</v>
      </c>
      <c r="N20" s="29">
        <v>75</v>
      </c>
      <c r="O20" s="29">
        <v>456</v>
      </c>
      <c r="P20" s="29">
        <v>2</v>
      </c>
      <c r="Q20" s="29">
        <v>1098</v>
      </c>
      <c r="R20" s="29">
        <v>58546</v>
      </c>
    </row>
    <row r="21" spans="1:18" ht="14.55" customHeight="1" x14ac:dyDescent="0.3">
      <c r="A21" t="s">
        <v>468</v>
      </c>
      <c r="B21" s="29">
        <v>91585</v>
      </c>
      <c r="C21" s="29">
        <v>20551</v>
      </c>
      <c r="D21" s="29">
        <v>1475</v>
      </c>
      <c r="E21" s="29">
        <v>17476</v>
      </c>
      <c r="F21" s="29">
        <v>5</v>
      </c>
      <c r="G21" s="29">
        <v>39507</v>
      </c>
      <c r="H21" s="29">
        <v>7765</v>
      </c>
      <c r="I21" s="29">
        <v>1248</v>
      </c>
      <c r="J21" s="29">
        <v>7496</v>
      </c>
      <c r="K21" s="29">
        <v>9</v>
      </c>
      <c r="L21" s="29">
        <v>16518</v>
      </c>
      <c r="M21" s="29">
        <v>910</v>
      </c>
      <c r="N21" s="29">
        <v>71</v>
      </c>
      <c r="O21" s="29">
        <v>408</v>
      </c>
      <c r="P21" s="29">
        <v>1</v>
      </c>
      <c r="Q21" s="29">
        <v>1390</v>
      </c>
      <c r="R21" s="29">
        <v>57415</v>
      </c>
    </row>
    <row r="22" spans="1:18" ht="14.55" customHeight="1" x14ac:dyDescent="0.3">
      <c r="A22" t="s">
        <v>478</v>
      </c>
      <c r="B22" s="29">
        <v>89305</v>
      </c>
      <c r="C22" s="29">
        <v>8433</v>
      </c>
      <c r="D22" s="29">
        <v>1000</v>
      </c>
      <c r="E22" s="29">
        <v>11893</v>
      </c>
      <c r="F22" s="29">
        <v>12</v>
      </c>
      <c r="G22" s="29">
        <v>21338</v>
      </c>
      <c r="H22" s="29">
        <v>12415</v>
      </c>
      <c r="I22" s="29">
        <v>2139</v>
      </c>
      <c r="J22" s="29">
        <v>17561</v>
      </c>
      <c r="K22" s="29">
        <v>45</v>
      </c>
      <c r="L22" s="29">
        <v>32160</v>
      </c>
      <c r="M22" s="29">
        <v>643</v>
      </c>
      <c r="N22" s="29">
        <v>69</v>
      </c>
      <c r="O22" s="29">
        <v>487</v>
      </c>
      <c r="P22" s="29">
        <v>1</v>
      </c>
      <c r="Q22" s="29">
        <v>1200</v>
      </c>
      <c r="R22" s="29">
        <v>54698</v>
      </c>
    </row>
    <row r="23" spans="1:18" ht="14.55" customHeight="1" x14ac:dyDescent="0.3">
      <c r="A23" t="s">
        <v>490</v>
      </c>
      <c r="B23" s="29">
        <v>83763</v>
      </c>
      <c r="C23" s="29">
        <v>13791</v>
      </c>
      <c r="D23" s="29">
        <v>1074</v>
      </c>
      <c r="E23" s="29">
        <v>16911</v>
      </c>
      <c r="F23" s="29">
        <v>15</v>
      </c>
      <c r="G23" s="29">
        <v>31791</v>
      </c>
      <c r="H23" s="29">
        <v>9291</v>
      </c>
      <c r="I23" s="29">
        <v>1481</v>
      </c>
      <c r="J23" s="29">
        <v>13334</v>
      </c>
      <c r="K23" s="29">
        <v>16</v>
      </c>
      <c r="L23" s="29">
        <v>24122</v>
      </c>
      <c r="M23" s="29">
        <v>818</v>
      </c>
      <c r="N23" s="29">
        <v>62</v>
      </c>
      <c r="O23" s="29">
        <v>515</v>
      </c>
      <c r="P23" s="29">
        <v>3</v>
      </c>
      <c r="Q23" s="29">
        <v>1398</v>
      </c>
      <c r="R23" s="29">
        <v>57311</v>
      </c>
    </row>
    <row r="24" spans="1:18" ht="14.55" customHeight="1" x14ac:dyDescent="0.3">
      <c r="A24" t="s">
        <v>448</v>
      </c>
      <c r="B24" s="29">
        <v>72908</v>
      </c>
      <c r="C24" s="29">
        <v>14057</v>
      </c>
      <c r="D24" s="29">
        <v>810</v>
      </c>
      <c r="E24" s="29">
        <v>13381</v>
      </c>
      <c r="F24" s="29">
        <v>63</v>
      </c>
      <c r="G24" s="29">
        <v>28311</v>
      </c>
      <c r="H24" s="29">
        <v>5293</v>
      </c>
      <c r="I24" s="29">
        <v>668</v>
      </c>
      <c r="J24" s="29">
        <v>6133</v>
      </c>
      <c r="K24" s="29">
        <v>34</v>
      </c>
      <c r="L24" s="29">
        <v>12128</v>
      </c>
      <c r="M24" s="29">
        <v>520</v>
      </c>
      <c r="N24" s="29">
        <v>27</v>
      </c>
      <c r="O24" s="29">
        <v>342</v>
      </c>
      <c r="P24" s="29">
        <v>3</v>
      </c>
      <c r="Q24" s="29">
        <v>892</v>
      </c>
      <c r="R24" s="29">
        <v>41331</v>
      </c>
    </row>
    <row r="25" spans="1:18" ht="14.55" customHeight="1" x14ac:dyDescent="0.3">
      <c r="A25" t="s">
        <v>456</v>
      </c>
      <c r="B25" s="29">
        <v>70597</v>
      </c>
      <c r="C25" s="29">
        <v>6087</v>
      </c>
      <c r="D25" s="29">
        <v>835</v>
      </c>
      <c r="E25" s="29">
        <v>4445</v>
      </c>
      <c r="F25" s="29">
        <v>3</v>
      </c>
      <c r="G25" s="29">
        <v>11370</v>
      </c>
      <c r="H25" s="29">
        <v>13035</v>
      </c>
      <c r="I25" s="29">
        <v>2075</v>
      </c>
      <c r="J25" s="29">
        <v>14844</v>
      </c>
      <c r="K25" s="29">
        <v>35</v>
      </c>
      <c r="L25" s="29">
        <v>29989</v>
      </c>
      <c r="M25" s="29">
        <v>805</v>
      </c>
      <c r="N25" s="29">
        <v>63</v>
      </c>
      <c r="O25" s="29">
        <v>469</v>
      </c>
      <c r="P25" s="29">
        <v>2</v>
      </c>
      <c r="Q25" s="29">
        <v>1339</v>
      </c>
      <c r="R25" s="29">
        <v>42698</v>
      </c>
    </row>
    <row r="26" spans="1:18" ht="14.55" customHeight="1" x14ac:dyDescent="0.3">
      <c r="A26" t="s">
        <v>553</v>
      </c>
      <c r="B26" s="29">
        <v>69805</v>
      </c>
      <c r="C26" s="29">
        <v>10396</v>
      </c>
      <c r="D26" s="29">
        <v>726</v>
      </c>
      <c r="E26" s="29">
        <v>7777</v>
      </c>
      <c r="F26" s="29">
        <v>5</v>
      </c>
      <c r="G26" s="29">
        <v>18904</v>
      </c>
      <c r="H26" s="29">
        <v>10026</v>
      </c>
      <c r="I26" s="29">
        <v>1929</v>
      </c>
      <c r="J26" s="29">
        <v>10955</v>
      </c>
      <c r="K26" s="29">
        <v>7</v>
      </c>
      <c r="L26" s="29">
        <v>22917</v>
      </c>
      <c r="M26" s="29">
        <v>456</v>
      </c>
      <c r="N26" s="29">
        <v>43</v>
      </c>
      <c r="O26" s="29">
        <v>232</v>
      </c>
      <c r="P26" s="29">
        <v>0</v>
      </c>
      <c r="Q26" s="29">
        <v>731</v>
      </c>
      <c r="R26" s="29">
        <v>42552</v>
      </c>
    </row>
    <row r="27" spans="1:18" ht="14.55" customHeight="1" x14ac:dyDescent="0.3">
      <c r="A27" t="s">
        <v>535</v>
      </c>
      <c r="B27" s="29">
        <v>67459</v>
      </c>
      <c r="C27" s="29">
        <v>6816</v>
      </c>
      <c r="D27" s="29">
        <v>617</v>
      </c>
      <c r="E27" s="29">
        <v>12338</v>
      </c>
      <c r="F27" s="29">
        <v>210</v>
      </c>
      <c r="G27" s="29">
        <v>19981</v>
      </c>
      <c r="H27" s="29">
        <v>4738</v>
      </c>
      <c r="I27" s="29">
        <v>1209</v>
      </c>
      <c r="J27" s="29">
        <v>8373</v>
      </c>
      <c r="K27" s="29">
        <v>293</v>
      </c>
      <c r="L27" s="29">
        <v>14613</v>
      </c>
      <c r="M27" s="29">
        <v>312</v>
      </c>
      <c r="N27" s="29">
        <v>34</v>
      </c>
      <c r="O27" s="29">
        <v>279</v>
      </c>
      <c r="P27" s="29">
        <v>20</v>
      </c>
      <c r="Q27" s="29">
        <v>645</v>
      </c>
      <c r="R27" s="29">
        <v>35239</v>
      </c>
    </row>
    <row r="28" spans="1:18" ht="14.55" customHeight="1" x14ac:dyDescent="0.3">
      <c r="A28" t="s">
        <v>432</v>
      </c>
      <c r="B28" s="29">
        <v>64074</v>
      </c>
      <c r="C28" s="29">
        <v>14500</v>
      </c>
      <c r="D28" s="29">
        <v>968</v>
      </c>
      <c r="E28" s="29">
        <v>11903</v>
      </c>
      <c r="F28" s="29">
        <v>19</v>
      </c>
      <c r="G28" s="29">
        <v>27390</v>
      </c>
      <c r="H28" s="29">
        <v>4198</v>
      </c>
      <c r="I28" s="29">
        <v>564</v>
      </c>
      <c r="J28" s="29">
        <v>3805</v>
      </c>
      <c r="K28" s="29">
        <v>11</v>
      </c>
      <c r="L28" s="29">
        <v>8578</v>
      </c>
      <c r="M28" s="29">
        <v>524</v>
      </c>
      <c r="N28" s="29">
        <v>24</v>
      </c>
      <c r="O28" s="29">
        <v>207</v>
      </c>
      <c r="P28" s="29">
        <v>1</v>
      </c>
      <c r="Q28" s="29">
        <v>756</v>
      </c>
      <c r="R28" s="29">
        <v>36724</v>
      </c>
    </row>
    <row r="29" spans="1:18" ht="14.55" customHeight="1" x14ac:dyDescent="0.3">
      <c r="A29" t="s">
        <v>597</v>
      </c>
      <c r="B29" s="29">
        <v>61655</v>
      </c>
      <c r="C29" s="29">
        <v>16995</v>
      </c>
      <c r="D29" s="29">
        <v>1065</v>
      </c>
      <c r="E29" s="29">
        <v>10804</v>
      </c>
      <c r="F29" s="29">
        <v>32</v>
      </c>
      <c r="G29" s="29">
        <v>28896</v>
      </c>
      <c r="H29" s="29">
        <v>4754</v>
      </c>
      <c r="I29" s="29">
        <v>663</v>
      </c>
      <c r="J29" s="29">
        <v>3180</v>
      </c>
      <c r="K29" s="29">
        <v>18</v>
      </c>
      <c r="L29" s="29">
        <v>8615</v>
      </c>
      <c r="M29" s="29">
        <v>465</v>
      </c>
      <c r="N29" s="29">
        <v>23</v>
      </c>
      <c r="O29" s="29">
        <v>191</v>
      </c>
      <c r="P29" s="29">
        <v>0</v>
      </c>
      <c r="Q29" s="29">
        <v>679</v>
      </c>
      <c r="R29" s="29">
        <v>38190</v>
      </c>
    </row>
    <row r="30" spans="1:18" ht="14.55" customHeight="1" x14ac:dyDescent="0.3">
      <c r="A30" t="s">
        <v>571</v>
      </c>
      <c r="B30" s="29">
        <v>58299</v>
      </c>
      <c r="C30" s="29">
        <v>3868</v>
      </c>
      <c r="D30" s="29">
        <v>445</v>
      </c>
      <c r="E30" s="29">
        <v>7122</v>
      </c>
      <c r="F30" s="29">
        <v>9</v>
      </c>
      <c r="G30" s="29">
        <v>11444</v>
      </c>
      <c r="H30" s="29">
        <v>7591</v>
      </c>
      <c r="I30" s="29">
        <v>1352</v>
      </c>
      <c r="J30" s="29">
        <v>15095</v>
      </c>
      <c r="K30" s="29">
        <v>42</v>
      </c>
      <c r="L30" s="29">
        <v>24080</v>
      </c>
      <c r="M30" s="29">
        <v>338</v>
      </c>
      <c r="N30" s="29">
        <v>35</v>
      </c>
      <c r="O30" s="29">
        <v>316</v>
      </c>
      <c r="P30" s="29">
        <v>1</v>
      </c>
      <c r="Q30" s="29">
        <v>690</v>
      </c>
      <c r="R30" s="29">
        <v>36214</v>
      </c>
    </row>
    <row r="31" spans="1:18" ht="14.55" customHeight="1" x14ac:dyDescent="0.3">
      <c r="A31" t="s">
        <v>477</v>
      </c>
      <c r="B31" s="29">
        <v>57817</v>
      </c>
      <c r="C31" s="29">
        <v>5889</v>
      </c>
      <c r="D31" s="29">
        <v>335</v>
      </c>
      <c r="E31" s="29">
        <v>2675</v>
      </c>
      <c r="F31" s="29">
        <v>10</v>
      </c>
      <c r="G31" s="29">
        <v>8909</v>
      </c>
      <c r="H31" s="29">
        <v>11587</v>
      </c>
      <c r="I31" s="29">
        <v>1556</v>
      </c>
      <c r="J31" s="29">
        <v>8346</v>
      </c>
      <c r="K31" s="29">
        <v>113</v>
      </c>
      <c r="L31" s="29">
        <v>21602</v>
      </c>
      <c r="M31" s="29">
        <v>234</v>
      </c>
      <c r="N31" s="29">
        <v>35</v>
      </c>
      <c r="O31" s="29">
        <v>109</v>
      </c>
      <c r="P31" s="29">
        <v>2</v>
      </c>
      <c r="Q31" s="29">
        <v>380</v>
      </c>
      <c r="R31" s="29">
        <v>30891</v>
      </c>
    </row>
    <row r="32" spans="1:18" ht="14.55" customHeight="1" x14ac:dyDescent="0.3">
      <c r="A32" t="s">
        <v>499</v>
      </c>
      <c r="B32" s="29">
        <v>54274</v>
      </c>
      <c r="C32" s="29">
        <v>8247</v>
      </c>
      <c r="D32" s="29">
        <v>762</v>
      </c>
      <c r="E32" s="29">
        <v>10977</v>
      </c>
      <c r="F32" s="29">
        <v>77</v>
      </c>
      <c r="G32" s="29">
        <v>20063</v>
      </c>
      <c r="H32" s="29">
        <v>4376</v>
      </c>
      <c r="I32" s="29">
        <v>998</v>
      </c>
      <c r="J32" s="29">
        <v>6079</v>
      </c>
      <c r="K32" s="29">
        <v>59</v>
      </c>
      <c r="L32" s="29">
        <v>11512</v>
      </c>
      <c r="M32" s="29">
        <v>332</v>
      </c>
      <c r="N32" s="29">
        <v>37</v>
      </c>
      <c r="O32" s="29">
        <v>228</v>
      </c>
      <c r="P32" s="29">
        <v>5</v>
      </c>
      <c r="Q32" s="29">
        <v>602</v>
      </c>
      <c r="R32" s="29">
        <v>32177</v>
      </c>
    </row>
    <row r="33" spans="1:18" ht="14.55" customHeight="1" x14ac:dyDescent="0.3">
      <c r="A33" t="s">
        <v>491</v>
      </c>
      <c r="B33" s="29">
        <v>52469</v>
      </c>
      <c r="C33" s="29">
        <v>10593</v>
      </c>
      <c r="D33" s="29">
        <v>630</v>
      </c>
      <c r="E33" s="29">
        <v>9452</v>
      </c>
      <c r="F33" s="29">
        <v>76</v>
      </c>
      <c r="G33" s="29">
        <v>20751</v>
      </c>
      <c r="H33" s="29">
        <v>3983</v>
      </c>
      <c r="I33" s="29">
        <v>584</v>
      </c>
      <c r="J33" s="29">
        <v>3873</v>
      </c>
      <c r="K33" s="29">
        <v>32</v>
      </c>
      <c r="L33" s="29">
        <v>8472</v>
      </c>
      <c r="M33" s="29">
        <v>403</v>
      </c>
      <c r="N33" s="29">
        <v>31</v>
      </c>
      <c r="O33" s="29">
        <v>201</v>
      </c>
      <c r="P33" s="29">
        <v>2</v>
      </c>
      <c r="Q33" s="29">
        <v>637</v>
      </c>
      <c r="R33" s="29">
        <v>29860</v>
      </c>
    </row>
    <row r="34" spans="1:18" ht="14.55" customHeight="1" x14ac:dyDescent="0.3">
      <c r="A34" t="s">
        <v>431</v>
      </c>
      <c r="B34" s="29">
        <v>47514</v>
      </c>
      <c r="C34" s="29">
        <v>9798</v>
      </c>
      <c r="D34" s="29">
        <v>667</v>
      </c>
      <c r="E34" s="29">
        <v>8888</v>
      </c>
      <c r="F34" s="29">
        <v>1</v>
      </c>
      <c r="G34" s="29">
        <v>19354</v>
      </c>
      <c r="H34" s="29">
        <v>3519</v>
      </c>
      <c r="I34" s="29">
        <v>549</v>
      </c>
      <c r="J34" s="29">
        <v>3011</v>
      </c>
      <c r="K34" s="29">
        <v>5</v>
      </c>
      <c r="L34" s="29">
        <v>7084</v>
      </c>
      <c r="M34" s="29">
        <v>442</v>
      </c>
      <c r="N34" s="29">
        <v>33</v>
      </c>
      <c r="O34" s="29">
        <v>206</v>
      </c>
      <c r="P34" s="29">
        <v>1</v>
      </c>
      <c r="Q34" s="29">
        <v>682</v>
      </c>
      <c r="R34" s="29">
        <v>27120</v>
      </c>
    </row>
    <row r="35" spans="1:18" ht="14.55" customHeight="1" x14ac:dyDescent="0.3">
      <c r="A35" t="s">
        <v>607</v>
      </c>
      <c r="B35" s="29">
        <v>46058</v>
      </c>
      <c r="C35" s="29">
        <v>11594</v>
      </c>
      <c r="D35" s="29">
        <v>590</v>
      </c>
      <c r="E35" s="29">
        <v>6893</v>
      </c>
      <c r="F35" s="29">
        <v>12</v>
      </c>
      <c r="G35" s="29">
        <v>19089</v>
      </c>
      <c r="H35" s="29">
        <v>4360</v>
      </c>
      <c r="I35" s="29">
        <v>393</v>
      </c>
      <c r="J35" s="29">
        <v>2428</v>
      </c>
      <c r="K35" s="29">
        <v>12</v>
      </c>
      <c r="L35" s="29">
        <v>7193</v>
      </c>
      <c r="M35" s="29">
        <v>388</v>
      </c>
      <c r="N35" s="29">
        <v>21</v>
      </c>
      <c r="O35" s="29">
        <v>134</v>
      </c>
      <c r="P35" s="29">
        <v>0</v>
      </c>
      <c r="Q35" s="29">
        <v>543</v>
      </c>
      <c r="R35" s="29">
        <v>26825</v>
      </c>
    </row>
    <row r="36" spans="1:18" ht="14.55" customHeight="1" x14ac:dyDescent="0.3">
      <c r="A36" t="s">
        <v>518</v>
      </c>
      <c r="B36" s="29">
        <v>42272</v>
      </c>
      <c r="C36" s="29">
        <v>8395</v>
      </c>
      <c r="D36" s="29">
        <v>668</v>
      </c>
      <c r="E36" s="29">
        <v>12104</v>
      </c>
      <c r="F36" s="29">
        <v>9</v>
      </c>
      <c r="G36" s="29">
        <v>21176</v>
      </c>
      <c r="H36" s="29">
        <v>2109</v>
      </c>
      <c r="I36" s="29">
        <v>328</v>
      </c>
      <c r="J36" s="29">
        <v>2443</v>
      </c>
      <c r="K36" s="29">
        <v>1</v>
      </c>
      <c r="L36" s="29">
        <v>4881</v>
      </c>
      <c r="M36" s="29">
        <v>317</v>
      </c>
      <c r="N36" s="29">
        <v>14</v>
      </c>
      <c r="O36" s="29">
        <v>216</v>
      </c>
      <c r="P36" s="29">
        <v>0</v>
      </c>
      <c r="Q36" s="29">
        <v>547</v>
      </c>
      <c r="R36" s="29">
        <v>26604</v>
      </c>
    </row>
    <row r="37" spans="1:18" ht="14.55" customHeight="1" x14ac:dyDescent="0.3">
      <c r="A37" t="s">
        <v>575</v>
      </c>
      <c r="B37" s="29">
        <v>41325</v>
      </c>
      <c r="C37" s="29">
        <v>5996</v>
      </c>
      <c r="D37" s="29">
        <v>520</v>
      </c>
      <c r="E37" s="29">
        <v>7994</v>
      </c>
      <c r="F37" s="29">
        <v>8</v>
      </c>
      <c r="G37" s="29">
        <v>14518</v>
      </c>
      <c r="H37" s="29">
        <v>3627</v>
      </c>
      <c r="I37" s="29">
        <v>718</v>
      </c>
      <c r="J37" s="29">
        <v>4638</v>
      </c>
      <c r="K37" s="29">
        <v>18</v>
      </c>
      <c r="L37" s="29">
        <v>9001</v>
      </c>
      <c r="M37" s="29">
        <v>251</v>
      </c>
      <c r="N37" s="29">
        <v>21</v>
      </c>
      <c r="O37" s="29">
        <v>162</v>
      </c>
      <c r="P37" s="29">
        <v>3</v>
      </c>
      <c r="Q37" s="29">
        <v>437</v>
      </c>
      <c r="R37" s="29">
        <v>23956</v>
      </c>
    </row>
    <row r="38" spans="1:18" ht="14.55" customHeight="1" x14ac:dyDescent="0.3">
      <c r="A38" t="s">
        <v>449</v>
      </c>
      <c r="B38" s="29">
        <v>40513</v>
      </c>
      <c r="C38" s="29">
        <v>7200</v>
      </c>
      <c r="D38" s="29">
        <v>349</v>
      </c>
      <c r="E38" s="29">
        <v>10714</v>
      </c>
      <c r="F38" s="29">
        <v>25</v>
      </c>
      <c r="G38" s="29">
        <v>18288</v>
      </c>
      <c r="H38" s="29">
        <v>1864</v>
      </c>
      <c r="I38" s="29">
        <v>172</v>
      </c>
      <c r="J38" s="29">
        <v>2557</v>
      </c>
      <c r="K38" s="29">
        <v>8</v>
      </c>
      <c r="L38" s="29">
        <v>4601</v>
      </c>
      <c r="M38" s="29">
        <v>294</v>
      </c>
      <c r="N38" s="29">
        <v>12</v>
      </c>
      <c r="O38" s="29">
        <v>196</v>
      </c>
      <c r="P38" s="29">
        <v>0</v>
      </c>
      <c r="Q38" s="29">
        <v>502</v>
      </c>
      <c r="R38" s="29">
        <v>23391</v>
      </c>
    </row>
    <row r="39" spans="1:18" ht="14.55" customHeight="1" x14ac:dyDescent="0.3">
      <c r="A39" t="s">
        <v>440</v>
      </c>
      <c r="B39" s="29">
        <v>39983</v>
      </c>
      <c r="C39" s="29">
        <v>6652</v>
      </c>
      <c r="D39" s="29">
        <v>479</v>
      </c>
      <c r="E39" s="29">
        <v>6053</v>
      </c>
      <c r="F39" s="29">
        <v>58</v>
      </c>
      <c r="G39" s="29">
        <v>13242</v>
      </c>
      <c r="H39" s="29">
        <v>4248</v>
      </c>
      <c r="I39" s="29">
        <v>558</v>
      </c>
      <c r="J39" s="29">
        <v>4845</v>
      </c>
      <c r="K39" s="29">
        <v>70</v>
      </c>
      <c r="L39" s="29">
        <v>9721</v>
      </c>
      <c r="M39" s="29">
        <v>226</v>
      </c>
      <c r="N39" s="29">
        <v>22</v>
      </c>
      <c r="O39" s="29">
        <v>163</v>
      </c>
      <c r="P39" s="29">
        <v>8</v>
      </c>
      <c r="Q39" s="29">
        <v>419</v>
      </c>
      <c r="R39" s="29">
        <v>23382</v>
      </c>
    </row>
    <row r="40" spans="1:18" ht="14.55" customHeight="1" x14ac:dyDescent="0.3">
      <c r="A40" t="s">
        <v>591</v>
      </c>
      <c r="B40" s="29">
        <v>38876</v>
      </c>
      <c r="C40" s="29">
        <v>6481</v>
      </c>
      <c r="D40" s="29">
        <v>535</v>
      </c>
      <c r="E40" s="29">
        <v>6969</v>
      </c>
      <c r="F40" s="29">
        <v>124</v>
      </c>
      <c r="G40" s="29">
        <v>14109</v>
      </c>
      <c r="H40" s="29">
        <v>4267</v>
      </c>
      <c r="I40" s="29">
        <v>685</v>
      </c>
      <c r="J40" s="29">
        <v>3955</v>
      </c>
      <c r="K40" s="29">
        <v>111</v>
      </c>
      <c r="L40" s="29">
        <v>9018</v>
      </c>
      <c r="M40" s="29">
        <v>203</v>
      </c>
      <c r="N40" s="29">
        <v>18</v>
      </c>
      <c r="O40" s="29">
        <v>127</v>
      </c>
      <c r="P40" s="29">
        <v>7</v>
      </c>
      <c r="Q40" s="29">
        <v>355</v>
      </c>
      <c r="R40" s="29">
        <v>23482</v>
      </c>
    </row>
    <row r="41" spans="1:18" ht="14.55" customHeight="1" x14ac:dyDescent="0.3">
      <c r="A41" t="s">
        <v>596</v>
      </c>
      <c r="B41" s="29">
        <v>38613</v>
      </c>
      <c r="C41" s="29">
        <v>7301</v>
      </c>
      <c r="D41" s="29">
        <v>544</v>
      </c>
      <c r="E41" s="29">
        <v>8833</v>
      </c>
      <c r="F41" s="29">
        <v>27</v>
      </c>
      <c r="G41" s="29">
        <v>16705</v>
      </c>
      <c r="H41" s="29">
        <v>1745</v>
      </c>
      <c r="I41" s="29">
        <v>249</v>
      </c>
      <c r="J41" s="29">
        <v>1909</v>
      </c>
      <c r="K41" s="29">
        <v>7</v>
      </c>
      <c r="L41" s="29">
        <v>3910</v>
      </c>
      <c r="M41" s="29">
        <v>283</v>
      </c>
      <c r="N41" s="29">
        <v>11</v>
      </c>
      <c r="O41" s="29">
        <v>190</v>
      </c>
      <c r="P41" s="29">
        <v>3</v>
      </c>
      <c r="Q41" s="29">
        <v>487</v>
      </c>
      <c r="R41" s="29">
        <v>21102</v>
      </c>
    </row>
    <row r="42" spans="1:18" ht="14.55" customHeight="1" x14ac:dyDescent="0.3">
      <c r="A42" t="s">
        <v>483</v>
      </c>
      <c r="B42" s="29">
        <v>38132</v>
      </c>
      <c r="C42" s="29">
        <v>8114</v>
      </c>
      <c r="D42" s="29">
        <v>391</v>
      </c>
      <c r="E42" s="29">
        <v>7897</v>
      </c>
      <c r="F42" s="29">
        <v>3</v>
      </c>
      <c r="G42" s="29">
        <v>16405</v>
      </c>
      <c r="H42" s="29">
        <v>3390</v>
      </c>
      <c r="I42" s="29">
        <v>341</v>
      </c>
      <c r="J42" s="29">
        <v>2623</v>
      </c>
      <c r="K42" s="29">
        <v>2</v>
      </c>
      <c r="L42" s="29">
        <v>6356</v>
      </c>
      <c r="M42" s="29">
        <v>300</v>
      </c>
      <c r="N42" s="29">
        <v>11</v>
      </c>
      <c r="O42" s="29">
        <v>103</v>
      </c>
      <c r="P42" s="29">
        <v>1</v>
      </c>
      <c r="Q42" s="29">
        <v>415</v>
      </c>
      <c r="R42" s="29">
        <v>23176</v>
      </c>
    </row>
    <row r="43" spans="1:18" ht="14.55" customHeight="1" x14ac:dyDescent="0.3">
      <c r="A43" t="s">
        <v>446</v>
      </c>
      <c r="B43" s="29">
        <v>31632</v>
      </c>
      <c r="C43" s="29">
        <v>5078</v>
      </c>
      <c r="D43" s="29">
        <v>511</v>
      </c>
      <c r="E43" s="29">
        <v>5238</v>
      </c>
      <c r="F43" s="29">
        <v>4</v>
      </c>
      <c r="G43" s="29">
        <v>10831</v>
      </c>
      <c r="H43" s="29">
        <v>2281</v>
      </c>
      <c r="I43" s="29">
        <v>638</v>
      </c>
      <c r="J43" s="29">
        <v>2615</v>
      </c>
      <c r="K43" s="29">
        <v>4</v>
      </c>
      <c r="L43" s="29">
        <v>5538</v>
      </c>
      <c r="M43" s="29">
        <v>283</v>
      </c>
      <c r="N43" s="29">
        <v>36</v>
      </c>
      <c r="O43" s="29">
        <v>135</v>
      </c>
      <c r="P43" s="29">
        <v>0</v>
      </c>
      <c r="Q43" s="29">
        <v>454</v>
      </c>
      <c r="R43" s="29">
        <v>16823</v>
      </c>
    </row>
    <row r="44" spans="1:18" ht="14.55" customHeight="1" x14ac:dyDescent="0.3">
      <c r="A44" t="s">
        <v>532</v>
      </c>
      <c r="B44" s="29">
        <v>31051</v>
      </c>
      <c r="C44" s="29">
        <v>2413</v>
      </c>
      <c r="D44" s="29">
        <v>171</v>
      </c>
      <c r="E44" s="29">
        <v>2399</v>
      </c>
      <c r="F44" s="29">
        <v>2</v>
      </c>
      <c r="G44" s="29">
        <v>4985</v>
      </c>
      <c r="H44" s="29">
        <v>3605</v>
      </c>
      <c r="I44" s="29">
        <v>740</v>
      </c>
      <c r="J44" s="29">
        <v>5501</v>
      </c>
      <c r="K44" s="29">
        <v>7</v>
      </c>
      <c r="L44" s="29">
        <v>9853</v>
      </c>
      <c r="M44" s="29">
        <v>178</v>
      </c>
      <c r="N44" s="29">
        <v>31</v>
      </c>
      <c r="O44" s="29">
        <v>157</v>
      </c>
      <c r="P44" s="29">
        <v>1</v>
      </c>
      <c r="Q44" s="29">
        <v>367</v>
      </c>
      <c r="R44" s="29">
        <v>15205</v>
      </c>
    </row>
    <row r="45" spans="1:18" ht="14.55" customHeight="1" x14ac:dyDescent="0.3">
      <c r="A45" t="s">
        <v>500</v>
      </c>
      <c r="B45" s="29">
        <v>30086</v>
      </c>
      <c r="C45" s="29">
        <v>7169</v>
      </c>
      <c r="D45" s="29">
        <v>353</v>
      </c>
      <c r="E45" s="29">
        <v>6443</v>
      </c>
      <c r="F45" s="29">
        <v>23</v>
      </c>
      <c r="G45" s="29">
        <v>13988</v>
      </c>
      <c r="H45" s="29">
        <v>1582</v>
      </c>
      <c r="I45" s="29">
        <v>174</v>
      </c>
      <c r="J45" s="29">
        <v>1421</v>
      </c>
      <c r="K45" s="29">
        <v>6</v>
      </c>
      <c r="L45" s="29">
        <v>3183</v>
      </c>
      <c r="M45" s="29">
        <v>192</v>
      </c>
      <c r="N45" s="29">
        <v>10</v>
      </c>
      <c r="O45" s="29">
        <v>110</v>
      </c>
      <c r="P45" s="29">
        <v>2</v>
      </c>
      <c r="Q45" s="29">
        <v>314</v>
      </c>
      <c r="R45" s="29">
        <v>17485</v>
      </c>
    </row>
    <row r="46" spans="1:18" ht="14.55" customHeight="1" x14ac:dyDescent="0.3">
      <c r="A46" t="s">
        <v>530</v>
      </c>
      <c r="B46" s="29">
        <v>28805</v>
      </c>
      <c r="C46" s="29">
        <v>5778</v>
      </c>
      <c r="D46" s="29">
        <v>619</v>
      </c>
      <c r="E46" s="29">
        <v>5142</v>
      </c>
      <c r="F46" s="29">
        <v>2</v>
      </c>
      <c r="G46" s="29">
        <v>11541</v>
      </c>
      <c r="H46" s="29">
        <v>3104</v>
      </c>
      <c r="I46" s="29">
        <v>630</v>
      </c>
      <c r="J46" s="29">
        <v>3093</v>
      </c>
      <c r="K46" s="29">
        <v>9</v>
      </c>
      <c r="L46" s="29">
        <v>6836</v>
      </c>
      <c r="M46" s="29">
        <v>103</v>
      </c>
      <c r="N46" s="29">
        <v>10</v>
      </c>
      <c r="O46" s="29">
        <v>78</v>
      </c>
      <c r="P46" s="29">
        <v>1</v>
      </c>
      <c r="Q46" s="29">
        <v>192</v>
      </c>
      <c r="R46" s="29">
        <v>18569</v>
      </c>
    </row>
    <row r="47" spans="1:18" ht="14.55" customHeight="1" x14ac:dyDescent="0.3">
      <c r="A47" t="s">
        <v>585</v>
      </c>
      <c r="B47" s="29">
        <v>27686</v>
      </c>
      <c r="C47" s="29">
        <v>4791</v>
      </c>
      <c r="D47" s="29">
        <v>364</v>
      </c>
      <c r="E47" s="29">
        <v>5081</v>
      </c>
      <c r="F47" s="29">
        <v>3</v>
      </c>
      <c r="G47" s="29">
        <v>10239</v>
      </c>
      <c r="H47" s="29">
        <v>2770</v>
      </c>
      <c r="I47" s="29">
        <v>605</v>
      </c>
      <c r="J47" s="29">
        <v>3044</v>
      </c>
      <c r="K47" s="29">
        <v>0</v>
      </c>
      <c r="L47" s="29">
        <v>6419</v>
      </c>
      <c r="M47" s="29">
        <v>142</v>
      </c>
      <c r="N47" s="29">
        <v>13</v>
      </c>
      <c r="O47" s="29">
        <v>72</v>
      </c>
      <c r="P47" s="29">
        <v>0</v>
      </c>
      <c r="Q47" s="29">
        <v>227</v>
      </c>
      <c r="R47" s="29">
        <v>16885</v>
      </c>
    </row>
    <row r="48" spans="1:18" ht="14.55" customHeight="1" x14ac:dyDescent="0.3">
      <c r="A48" t="s">
        <v>554</v>
      </c>
      <c r="B48" s="29">
        <v>27538</v>
      </c>
      <c r="C48" s="29">
        <v>5461</v>
      </c>
      <c r="D48" s="29">
        <v>489</v>
      </c>
      <c r="E48" s="29">
        <v>7740</v>
      </c>
      <c r="F48" s="29">
        <v>4</v>
      </c>
      <c r="G48" s="29">
        <v>13694</v>
      </c>
      <c r="H48" s="29">
        <v>2247</v>
      </c>
      <c r="I48" s="29">
        <v>403</v>
      </c>
      <c r="J48" s="29">
        <v>3646</v>
      </c>
      <c r="K48" s="29">
        <v>6</v>
      </c>
      <c r="L48" s="29">
        <v>6302</v>
      </c>
      <c r="M48" s="29">
        <v>293</v>
      </c>
      <c r="N48" s="29">
        <v>24</v>
      </c>
      <c r="O48" s="29">
        <v>186</v>
      </c>
      <c r="P48" s="29">
        <v>1</v>
      </c>
      <c r="Q48" s="29">
        <v>504</v>
      </c>
      <c r="R48" s="29">
        <v>20500</v>
      </c>
    </row>
    <row r="49" spans="1:18" ht="14.55" customHeight="1" x14ac:dyDescent="0.3">
      <c r="A49" t="s">
        <v>439</v>
      </c>
      <c r="B49" s="29">
        <v>25712</v>
      </c>
      <c r="C49" s="29">
        <v>3872</v>
      </c>
      <c r="D49" s="29">
        <v>224</v>
      </c>
      <c r="E49" s="29">
        <v>5635</v>
      </c>
      <c r="F49" s="29">
        <v>12</v>
      </c>
      <c r="G49" s="29">
        <v>9743</v>
      </c>
      <c r="H49" s="29">
        <v>1929</v>
      </c>
      <c r="I49" s="29">
        <v>343</v>
      </c>
      <c r="J49" s="29">
        <v>2485</v>
      </c>
      <c r="K49" s="29">
        <v>2</v>
      </c>
      <c r="L49" s="29">
        <v>4759</v>
      </c>
      <c r="M49" s="29">
        <v>163</v>
      </c>
      <c r="N49" s="29">
        <v>11</v>
      </c>
      <c r="O49" s="29">
        <v>151</v>
      </c>
      <c r="P49" s="29">
        <v>1</v>
      </c>
      <c r="Q49" s="29">
        <v>326</v>
      </c>
      <c r="R49" s="29">
        <v>14828</v>
      </c>
    </row>
    <row r="50" spans="1:18" ht="14.55" customHeight="1" x14ac:dyDescent="0.3">
      <c r="A50" t="s">
        <v>505</v>
      </c>
      <c r="B50" s="29">
        <v>24707</v>
      </c>
      <c r="C50" s="29">
        <v>3579</v>
      </c>
      <c r="D50" s="29">
        <v>619</v>
      </c>
      <c r="E50" s="29">
        <v>8248</v>
      </c>
      <c r="F50" s="29">
        <v>5</v>
      </c>
      <c r="G50" s="29">
        <v>12451</v>
      </c>
      <c r="H50" s="29">
        <v>787</v>
      </c>
      <c r="I50" s="29">
        <v>203</v>
      </c>
      <c r="J50" s="29">
        <v>1494</v>
      </c>
      <c r="K50" s="29">
        <v>0</v>
      </c>
      <c r="L50" s="29">
        <v>2484</v>
      </c>
      <c r="M50" s="29">
        <v>156</v>
      </c>
      <c r="N50" s="29">
        <v>18</v>
      </c>
      <c r="O50" s="29">
        <v>119</v>
      </c>
      <c r="P50" s="29">
        <v>0</v>
      </c>
      <c r="Q50" s="29">
        <v>293</v>
      </c>
      <c r="R50" s="29">
        <v>15228</v>
      </c>
    </row>
    <row r="51" spans="1:18" ht="14.55" customHeight="1" x14ac:dyDescent="0.3">
      <c r="A51" t="s">
        <v>429</v>
      </c>
      <c r="B51" s="29">
        <v>23399</v>
      </c>
      <c r="C51" s="29">
        <v>2826</v>
      </c>
      <c r="D51" s="29">
        <v>322</v>
      </c>
      <c r="E51" s="29">
        <v>4013</v>
      </c>
      <c r="F51" s="29">
        <v>0</v>
      </c>
      <c r="G51" s="29">
        <v>7161</v>
      </c>
      <c r="H51" s="29">
        <v>3110</v>
      </c>
      <c r="I51" s="29">
        <v>806</v>
      </c>
      <c r="J51" s="29">
        <v>4022</v>
      </c>
      <c r="K51" s="29">
        <v>3</v>
      </c>
      <c r="L51" s="29">
        <v>7941</v>
      </c>
      <c r="M51" s="29">
        <v>111</v>
      </c>
      <c r="N51" s="29">
        <v>18</v>
      </c>
      <c r="O51" s="29">
        <v>98</v>
      </c>
      <c r="P51" s="29">
        <v>0</v>
      </c>
      <c r="Q51" s="29">
        <v>227</v>
      </c>
      <c r="R51" s="29">
        <v>15329</v>
      </c>
    </row>
    <row r="52" spans="1:18" ht="14.55" customHeight="1" x14ac:dyDescent="0.3">
      <c r="A52" t="s">
        <v>510</v>
      </c>
      <c r="B52" s="29">
        <v>22877</v>
      </c>
      <c r="C52" s="29">
        <v>5794</v>
      </c>
      <c r="D52" s="29">
        <v>397</v>
      </c>
      <c r="E52" s="29">
        <v>5247</v>
      </c>
      <c r="F52" s="29">
        <v>11</v>
      </c>
      <c r="G52" s="29">
        <v>11449</v>
      </c>
      <c r="H52" s="29">
        <v>1920</v>
      </c>
      <c r="I52" s="29">
        <v>312</v>
      </c>
      <c r="J52" s="29">
        <v>1837</v>
      </c>
      <c r="K52" s="29">
        <v>3</v>
      </c>
      <c r="L52" s="29">
        <v>4072</v>
      </c>
      <c r="M52" s="29">
        <v>156</v>
      </c>
      <c r="N52" s="29">
        <v>14</v>
      </c>
      <c r="O52" s="29">
        <v>79</v>
      </c>
      <c r="P52" s="29">
        <v>0</v>
      </c>
      <c r="Q52" s="29">
        <v>249</v>
      </c>
      <c r="R52" s="29">
        <v>15770</v>
      </c>
    </row>
    <row r="53" spans="1:18" ht="14.55" customHeight="1" x14ac:dyDescent="0.3">
      <c r="A53" t="s">
        <v>586</v>
      </c>
      <c r="B53" s="29">
        <v>22064</v>
      </c>
      <c r="C53" s="29">
        <v>3358</v>
      </c>
      <c r="D53" s="29">
        <v>263</v>
      </c>
      <c r="E53" s="29">
        <v>5499</v>
      </c>
      <c r="F53" s="29">
        <v>1</v>
      </c>
      <c r="G53" s="29">
        <v>9121</v>
      </c>
      <c r="H53" s="29">
        <v>1885</v>
      </c>
      <c r="I53" s="29">
        <v>274</v>
      </c>
      <c r="J53" s="29">
        <v>1921</v>
      </c>
      <c r="K53" s="29">
        <v>2</v>
      </c>
      <c r="L53" s="29">
        <v>4082</v>
      </c>
      <c r="M53" s="29">
        <v>92</v>
      </c>
      <c r="N53" s="29">
        <v>9</v>
      </c>
      <c r="O53" s="29">
        <v>63</v>
      </c>
      <c r="P53" s="29">
        <v>0</v>
      </c>
      <c r="Q53" s="29">
        <v>164</v>
      </c>
      <c r="R53" s="29">
        <v>13367</v>
      </c>
    </row>
    <row r="54" spans="1:18" ht="14.55" customHeight="1" x14ac:dyDescent="0.3">
      <c r="A54" t="s">
        <v>464</v>
      </c>
      <c r="B54" s="29">
        <v>21948</v>
      </c>
      <c r="C54" s="29">
        <v>4577</v>
      </c>
      <c r="D54" s="29">
        <v>250</v>
      </c>
      <c r="E54" s="29">
        <v>4508</v>
      </c>
      <c r="F54" s="29">
        <v>5</v>
      </c>
      <c r="G54" s="29">
        <v>9340</v>
      </c>
      <c r="H54" s="29">
        <v>1560</v>
      </c>
      <c r="I54" s="29">
        <v>250</v>
      </c>
      <c r="J54" s="29">
        <v>1367</v>
      </c>
      <c r="K54" s="29">
        <v>5</v>
      </c>
      <c r="L54" s="29">
        <v>3182</v>
      </c>
      <c r="M54" s="29">
        <v>65</v>
      </c>
      <c r="N54" s="29">
        <v>9</v>
      </c>
      <c r="O54" s="29">
        <v>52</v>
      </c>
      <c r="P54" s="29">
        <v>0</v>
      </c>
      <c r="Q54" s="29">
        <v>126</v>
      </c>
      <c r="R54" s="29">
        <v>12648</v>
      </c>
    </row>
    <row r="55" spans="1:18" ht="14.55" customHeight="1" x14ac:dyDescent="0.3">
      <c r="A55" t="s">
        <v>463</v>
      </c>
      <c r="B55" s="29">
        <v>21900</v>
      </c>
      <c r="C55" s="29">
        <v>2726</v>
      </c>
      <c r="D55" s="29">
        <v>172</v>
      </c>
      <c r="E55" s="29">
        <v>5463</v>
      </c>
      <c r="F55" s="29">
        <v>9</v>
      </c>
      <c r="G55" s="29">
        <v>8370</v>
      </c>
      <c r="H55" s="29">
        <v>1661</v>
      </c>
      <c r="I55" s="29">
        <v>218</v>
      </c>
      <c r="J55" s="29">
        <v>1984</v>
      </c>
      <c r="K55" s="29">
        <v>10</v>
      </c>
      <c r="L55" s="29">
        <v>3873</v>
      </c>
      <c r="M55" s="29">
        <v>47</v>
      </c>
      <c r="N55" s="29">
        <v>2</v>
      </c>
      <c r="O55" s="29">
        <v>45</v>
      </c>
      <c r="P55" s="29">
        <v>0</v>
      </c>
      <c r="Q55" s="29">
        <v>94</v>
      </c>
      <c r="R55" s="29">
        <v>12337</v>
      </c>
    </row>
    <row r="56" spans="1:18" ht="14.55" customHeight="1" x14ac:dyDescent="0.3">
      <c r="A56" t="s">
        <v>558</v>
      </c>
      <c r="B56" s="29">
        <v>21151</v>
      </c>
      <c r="C56" s="29">
        <v>4887</v>
      </c>
      <c r="D56" s="29">
        <v>162</v>
      </c>
      <c r="E56" s="29">
        <v>5884</v>
      </c>
      <c r="F56" s="29">
        <v>0</v>
      </c>
      <c r="G56" s="29">
        <v>10933</v>
      </c>
      <c r="H56" s="29">
        <v>893</v>
      </c>
      <c r="I56" s="29">
        <v>54</v>
      </c>
      <c r="J56" s="29">
        <v>1050</v>
      </c>
      <c r="K56" s="29">
        <v>0</v>
      </c>
      <c r="L56" s="29">
        <v>1997</v>
      </c>
      <c r="M56" s="29">
        <v>141</v>
      </c>
      <c r="N56" s="29">
        <v>3</v>
      </c>
      <c r="O56" s="29">
        <v>94</v>
      </c>
      <c r="P56" s="29">
        <v>0</v>
      </c>
      <c r="Q56" s="29">
        <v>238</v>
      </c>
      <c r="R56" s="29">
        <v>13168</v>
      </c>
    </row>
    <row r="57" spans="1:18" ht="14.55" customHeight="1" x14ac:dyDescent="0.3">
      <c r="A57" t="s">
        <v>531</v>
      </c>
      <c r="B57" s="29">
        <v>21012</v>
      </c>
      <c r="C57" s="29">
        <v>5352</v>
      </c>
      <c r="D57" s="29">
        <v>244</v>
      </c>
      <c r="E57" s="29">
        <v>4105</v>
      </c>
      <c r="F57" s="29">
        <v>4</v>
      </c>
      <c r="G57" s="29">
        <v>9705</v>
      </c>
      <c r="H57" s="29">
        <v>1817</v>
      </c>
      <c r="I57" s="29">
        <v>226</v>
      </c>
      <c r="J57" s="29">
        <v>1476</v>
      </c>
      <c r="K57" s="29">
        <v>2</v>
      </c>
      <c r="L57" s="29">
        <v>3521</v>
      </c>
      <c r="M57" s="29">
        <v>131</v>
      </c>
      <c r="N57" s="29">
        <v>7</v>
      </c>
      <c r="O57" s="29">
        <v>37</v>
      </c>
      <c r="P57" s="29">
        <v>0</v>
      </c>
      <c r="Q57" s="29">
        <v>175</v>
      </c>
      <c r="R57" s="29">
        <v>13401</v>
      </c>
    </row>
    <row r="58" spans="1:18" ht="14.55" customHeight="1" x14ac:dyDescent="0.3">
      <c r="A58" t="s">
        <v>562</v>
      </c>
      <c r="B58" s="29">
        <v>20970</v>
      </c>
      <c r="C58" s="29">
        <v>3454</v>
      </c>
      <c r="D58" s="29">
        <v>259</v>
      </c>
      <c r="E58" s="29">
        <v>5987</v>
      </c>
      <c r="F58" s="29">
        <v>1</v>
      </c>
      <c r="G58" s="29">
        <v>9701</v>
      </c>
      <c r="H58" s="29">
        <v>1043</v>
      </c>
      <c r="I58" s="29">
        <v>170</v>
      </c>
      <c r="J58" s="29">
        <v>1528</v>
      </c>
      <c r="K58" s="29">
        <v>1</v>
      </c>
      <c r="L58" s="29">
        <v>2742</v>
      </c>
      <c r="M58" s="29">
        <v>74</v>
      </c>
      <c r="N58" s="29">
        <v>14</v>
      </c>
      <c r="O58" s="29">
        <v>96</v>
      </c>
      <c r="P58" s="29">
        <v>0</v>
      </c>
      <c r="Q58" s="29">
        <v>184</v>
      </c>
      <c r="R58" s="29">
        <v>12627</v>
      </c>
    </row>
    <row r="59" spans="1:18" ht="14.55" customHeight="1" x14ac:dyDescent="0.3">
      <c r="A59" t="s">
        <v>536</v>
      </c>
      <c r="B59" s="29">
        <v>19567</v>
      </c>
      <c r="C59" s="29">
        <v>2814</v>
      </c>
      <c r="D59" s="29">
        <v>288</v>
      </c>
      <c r="E59" s="29">
        <v>5784</v>
      </c>
      <c r="F59" s="29">
        <v>5</v>
      </c>
      <c r="G59" s="29">
        <v>8891</v>
      </c>
      <c r="H59" s="29">
        <v>674</v>
      </c>
      <c r="I59" s="29">
        <v>166</v>
      </c>
      <c r="J59" s="29">
        <v>1373</v>
      </c>
      <c r="K59" s="29">
        <v>1</v>
      </c>
      <c r="L59" s="29">
        <v>2214</v>
      </c>
      <c r="M59" s="29">
        <v>158</v>
      </c>
      <c r="N59" s="29">
        <v>8</v>
      </c>
      <c r="O59" s="29">
        <v>144</v>
      </c>
      <c r="P59" s="29">
        <v>1</v>
      </c>
      <c r="Q59" s="29">
        <v>311</v>
      </c>
      <c r="R59" s="29">
        <v>11416</v>
      </c>
    </row>
    <row r="60" spans="1:18" ht="14.55" customHeight="1" x14ac:dyDescent="0.3">
      <c r="A60" t="s">
        <v>550</v>
      </c>
      <c r="B60" s="29">
        <v>19170</v>
      </c>
      <c r="C60" s="29">
        <v>4589</v>
      </c>
      <c r="D60" s="29">
        <v>157</v>
      </c>
      <c r="E60" s="29">
        <v>4282</v>
      </c>
      <c r="F60" s="29">
        <v>0</v>
      </c>
      <c r="G60" s="29">
        <v>9028</v>
      </c>
      <c r="H60" s="29">
        <v>884</v>
      </c>
      <c r="I60" s="29">
        <v>95</v>
      </c>
      <c r="J60" s="29">
        <v>662</v>
      </c>
      <c r="K60" s="29">
        <v>0</v>
      </c>
      <c r="L60" s="29">
        <v>1641</v>
      </c>
      <c r="M60" s="29">
        <v>109</v>
      </c>
      <c r="N60" s="29">
        <v>4</v>
      </c>
      <c r="O60" s="29">
        <v>53</v>
      </c>
      <c r="P60" s="29">
        <v>0</v>
      </c>
      <c r="Q60" s="29">
        <v>166</v>
      </c>
      <c r="R60" s="29">
        <v>10835</v>
      </c>
    </row>
    <row r="61" spans="1:18" ht="14.55" customHeight="1" x14ac:dyDescent="0.3">
      <c r="A61" t="s">
        <v>497</v>
      </c>
      <c r="B61" s="29">
        <v>19069</v>
      </c>
      <c r="C61" s="29">
        <v>4561</v>
      </c>
      <c r="D61" s="29">
        <v>403</v>
      </c>
      <c r="E61" s="29">
        <v>5062</v>
      </c>
      <c r="F61" s="29">
        <v>31</v>
      </c>
      <c r="G61" s="29">
        <v>10057</v>
      </c>
      <c r="H61" s="29">
        <v>826</v>
      </c>
      <c r="I61" s="29">
        <v>142</v>
      </c>
      <c r="J61" s="29">
        <v>1056</v>
      </c>
      <c r="K61" s="29">
        <v>5</v>
      </c>
      <c r="L61" s="29">
        <v>2029</v>
      </c>
      <c r="M61" s="29">
        <v>114</v>
      </c>
      <c r="N61" s="29">
        <v>8</v>
      </c>
      <c r="O61" s="29">
        <v>89</v>
      </c>
      <c r="P61" s="29">
        <v>1</v>
      </c>
      <c r="Q61" s="29">
        <v>212</v>
      </c>
      <c r="R61" s="29">
        <v>12298</v>
      </c>
    </row>
    <row r="62" spans="1:18" ht="14.55" customHeight="1" x14ac:dyDescent="0.3">
      <c r="A62" t="s">
        <v>547</v>
      </c>
      <c r="B62" s="29">
        <v>18724</v>
      </c>
      <c r="C62" s="29">
        <v>4281</v>
      </c>
      <c r="D62" s="29">
        <v>290</v>
      </c>
      <c r="E62" s="29">
        <v>4319</v>
      </c>
      <c r="F62" s="29">
        <v>8</v>
      </c>
      <c r="G62" s="29">
        <v>8898</v>
      </c>
      <c r="H62" s="29">
        <v>1451</v>
      </c>
      <c r="I62" s="29">
        <v>396</v>
      </c>
      <c r="J62" s="29">
        <v>1820</v>
      </c>
      <c r="K62" s="29">
        <v>2</v>
      </c>
      <c r="L62" s="29">
        <v>3669</v>
      </c>
      <c r="M62" s="29">
        <v>114</v>
      </c>
      <c r="N62" s="29">
        <v>10</v>
      </c>
      <c r="O62" s="29">
        <v>66</v>
      </c>
      <c r="P62" s="29">
        <v>0</v>
      </c>
      <c r="Q62" s="29">
        <v>190</v>
      </c>
      <c r="R62" s="29">
        <v>12757</v>
      </c>
    </row>
    <row r="63" spans="1:18" ht="14.55" customHeight="1" x14ac:dyDescent="0.3">
      <c r="A63" t="s">
        <v>598</v>
      </c>
      <c r="B63" s="29">
        <v>18506</v>
      </c>
      <c r="C63" s="29">
        <v>3607</v>
      </c>
      <c r="D63" s="29">
        <v>322</v>
      </c>
      <c r="E63" s="29">
        <v>3730</v>
      </c>
      <c r="F63" s="29">
        <v>8</v>
      </c>
      <c r="G63" s="29">
        <v>7667</v>
      </c>
      <c r="H63" s="29">
        <v>1145</v>
      </c>
      <c r="I63" s="29">
        <v>288</v>
      </c>
      <c r="J63" s="29">
        <v>1629</v>
      </c>
      <c r="K63" s="29">
        <v>4</v>
      </c>
      <c r="L63" s="29">
        <v>3066</v>
      </c>
      <c r="M63" s="29">
        <v>66</v>
      </c>
      <c r="N63" s="29">
        <v>9</v>
      </c>
      <c r="O63" s="29">
        <v>42</v>
      </c>
      <c r="P63" s="29">
        <v>0</v>
      </c>
      <c r="Q63" s="29">
        <v>117</v>
      </c>
      <c r="R63" s="29">
        <v>10850</v>
      </c>
    </row>
    <row r="64" spans="1:18" ht="14.55" customHeight="1" x14ac:dyDescent="0.3">
      <c r="A64" t="s">
        <v>472</v>
      </c>
      <c r="B64" s="29">
        <v>18278</v>
      </c>
      <c r="C64" s="29">
        <v>3357</v>
      </c>
      <c r="D64" s="29">
        <v>309</v>
      </c>
      <c r="E64" s="29">
        <v>5974</v>
      </c>
      <c r="F64" s="29">
        <v>10</v>
      </c>
      <c r="G64" s="29">
        <v>9650</v>
      </c>
      <c r="H64" s="29">
        <v>569</v>
      </c>
      <c r="I64" s="29">
        <v>115</v>
      </c>
      <c r="J64" s="29">
        <v>884</v>
      </c>
      <c r="K64" s="29">
        <v>0</v>
      </c>
      <c r="L64" s="29">
        <v>1568</v>
      </c>
      <c r="M64" s="29">
        <v>129</v>
      </c>
      <c r="N64" s="29">
        <v>9</v>
      </c>
      <c r="O64" s="29">
        <v>94</v>
      </c>
      <c r="P64" s="29">
        <v>1</v>
      </c>
      <c r="Q64" s="29">
        <v>233</v>
      </c>
      <c r="R64" s="29">
        <v>11451</v>
      </c>
    </row>
    <row r="65" spans="1:18" ht="14.55" customHeight="1" x14ac:dyDescent="0.3">
      <c r="A65" t="s">
        <v>527</v>
      </c>
      <c r="B65" s="29">
        <v>18194</v>
      </c>
      <c r="C65" s="29">
        <v>3000</v>
      </c>
      <c r="D65" s="29">
        <v>352</v>
      </c>
      <c r="E65" s="29">
        <v>4604</v>
      </c>
      <c r="F65" s="29">
        <v>6</v>
      </c>
      <c r="G65" s="29">
        <v>7962</v>
      </c>
      <c r="H65" s="29">
        <v>1530</v>
      </c>
      <c r="I65" s="29">
        <v>415</v>
      </c>
      <c r="J65" s="29">
        <v>2209</v>
      </c>
      <c r="K65" s="29">
        <v>3</v>
      </c>
      <c r="L65" s="29">
        <v>4157</v>
      </c>
      <c r="M65" s="29">
        <v>86</v>
      </c>
      <c r="N65" s="29">
        <v>6</v>
      </c>
      <c r="O65" s="29">
        <v>54</v>
      </c>
      <c r="P65" s="29">
        <v>0</v>
      </c>
      <c r="Q65" s="29">
        <v>146</v>
      </c>
      <c r="R65" s="29">
        <v>12265</v>
      </c>
    </row>
    <row r="66" spans="1:18" ht="14.55" customHeight="1" x14ac:dyDescent="0.3">
      <c r="A66" t="s">
        <v>606</v>
      </c>
      <c r="B66" s="29">
        <v>18137</v>
      </c>
      <c r="C66" s="29">
        <v>4503</v>
      </c>
      <c r="D66" s="29">
        <v>401</v>
      </c>
      <c r="E66" s="29">
        <v>4385</v>
      </c>
      <c r="F66" s="29">
        <v>4</v>
      </c>
      <c r="G66" s="29">
        <v>9293</v>
      </c>
      <c r="H66" s="29">
        <v>792</v>
      </c>
      <c r="I66" s="29">
        <v>114</v>
      </c>
      <c r="J66" s="29">
        <v>869</v>
      </c>
      <c r="K66" s="29">
        <v>1</v>
      </c>
      <c r="L66" s="29">
        <v>1776</v>
      </c>
      <c r="M66" s="29">
        <v>138</v>
      </c>
      <c r="N66" s="29">
        <v>12</v>
      </c>
      <c r="O66" s="29">
        <v>71</v>
      </c>
      <c r="P66" s="29">
        <v>1</v>
      </c>
      <c r="Q66" s="29">
        <v>222</v>
      </c>
      <c r="R66" s="29">
        <v>11291</v>
      </c>
    </row>
    <row r="67" spans="1:18" ht="14.55" customHeight="1" x14ac:dyDescent="0.3">
      <c r="A67" t="s">
        <v>539</v>
      </c>
      <c r="B67" s="29">
        <v>18018</v>
      </c>
      <c r="C67" s="29">
        <v>4318</v>
      </c>
      <c r="D67" s="29">
        <v>328</v>
      </c>
      <c r="E67" s="29">
        <v>4003</v>
      </c>
      <c r="F67" s="29">
        <v>2</v>
      </c>
      <c r="G67" s="29">
        <v>8651</v>
      </c>
      <c r="H67" s="29">
        <v>1405</v>
      </c>
      <c r="I67" s="29">
        <v>188</v>
      </c>
      <c r="J67" s="29">
        <v>1102</v>
      </c>
      <c r="K67" s="29">
        <v>0</v>
      </c>
      <c r="L67" s="29">
        <v>2695</v>
      </c>
      <c r="M67" s="29">
        <v>124</v>
      </c>
      <c r="N67" s="29">
        <v>7</v>
      </c>
      <c r="O67" s="29">
        <v>49</v>
      </c>
      <c r="P67" s="29">
        <v>0</v>
      </c>
      <c r="Q67" s="29">
        <v>180</v>
      </c>
      <c r="R67" s="29">
        <v>11526</v>
      </c>
    </row>
    <row r="68" spans="1:18" ht="14.55" customHeight="1" x14ac:dyDescent="0.3">
      <c r="A68" t="s">
        <v>508</v>
      </c>
      <c r="B68" s="29">
        <v>17923</v>
      </c>
      <c r="C68" s="29">
        <v>5012</v>
      </c>
      <c r="D68" s="29">
        <v>279</v>
      </c>
      <c r="E68" s="29">
        <v>3619</v>
      </c>
      <c r="F68" s="29">
        <v>0</v>
      </c>
      <c r="G68" s="29">
        <v>8910</v>
      </c>
      <c r="H68" s="29">
        <v>794</v>
      </c>
      <c r="I68" s="29">
        <v>105</v>
      </c>
      <c r="J68" s="29">
        <v>482</v>
      </c>
      <c r="K68" s="29">
        <v>0</v>
      </c>
      <c r="L68" s="29">
        <v>1381</v>
      </c>
      <c r="M68" s="29">
        <v>105</v>
      </c>
      <c r="N68" s="29">
        <v>6</v>
      </c>
      <c r="O68" s="29">
        <v>41</v>
      </c>
      <c r="P68" s="29">
        <v>0</v>
      </c>
      <c r="Q68" s="29">
        <v>152</v>
      </c>
      <c r="R68" s="29">
        <v>10443</v>
      </c>
    </row>
    <row r="69" spans="1:18" ht="14.55" customHeight="1" x14ac:dyDescent="0.3">
      <c r="A69" t="s">
        <v>594</v>
      </c>
      <c r="B69" s="29">
        <v>17800</v>
      </c>
      <c r="C69" s="29">
        <v>3843</v>
      </c>
      <c r="D69" s="29">
        <v>328</v>
      </c>
      <c r="E69" s="29">
        <v>5280</v>
      </c>
      <c r="F69" s="29">
        <v>2</v>
      </c>
      <c r="G69" s="29">
        <v>9453</v>
      </c>
      <c r="H69" s="29">
        <v>726</v>
      </c>
      <c r="I69" s="29">
        <v>135</v>
      </c>
      <c r="J69" s="29">
        <v>1195</v>
      </c>
      <c r="K69" s="29">
        <v>0</v>
      </c>
      <c r="L69" s="29">
        <v>2056</v>
      </c>
      <c r="M69" s="29">
        <v>92</v>
      </c>
      <c r="N69" s="29">
        <v>14</v>
      </c>
      <c r="O69" s="29">
        <v>62</v>
      </c>
      <c r="P69" s="29">
        <v>0</v>
      </c>
      <c r="Q69" s="29">
        <v>168</v>
      </c>
      <c r="R69" s="29">
        <v>11677</v>
      </c>
    </row>
    <row r="70" spans="1:18" ht="14.55" customHeight="1" x14ac:dyDescent="0.3">
      <c r="A70" t="s">
        <v>489</v>
      </c>
      <c r="B70" s="29">
        <v>17200</v>
      </c>
      <c r="C70" s="29">
        <v>4302</v>
      </c>
      <c r="D70" s="29">
        <v>460</v>
      </c>
      <c r="E70" s="29">
        <v>4147</v>
      </c>
      <c r="F70" s="29">
        <v>13</v>
      </c>
      <c r="G70" s="29">
        <v>8922</v>
      </c>
      <c r="H70" s="29">
        <v>690</v>
      </c>
      <c r="I70" s="29">
        <v>183</v>
      </c>
      <c r="J70" s="29">
        <v>1040</v>
      </c>
      <c r="K70" s="29">
        <v>2</v>
      </c>
      <c r="L70" s="29">
        <v>1915</v>
      </c>
      <c r="M70" s="29">
        <v>92</v>
      </c>
      <c r="N70" s="29">
        <v>8</v>
      </c>
      <c r="O70" s="29">
        <v>78</v>
      </c>
      <c r="P70" s="29">
        <v>1</v>
      </c>
      <c r="Q70" s="29">
        <v>179</v>
      </c>
      <c r="R70" s="29">
        <v>11016</v>
      </c>
    </row>
    <row r="71" spans="1:18" ht="14.55" customHeight="1" x14ac:dyDescent="0.3">
      <c r="A71" t="s">
        <v>576</v>
      </c>
      <c r="B71" s="29">
        <v>17058</v>
      </c>
      <c r="C71" s="29">
        <v>1729</v>
      </c>
      <c r="D71" s="29">
        <v>353</v>
      </c>
      <c r="E71" s="29">
        <v>4945</v>
      </c>
      <c r="F71" s="29">
        <v>12</v>
      </c>
      <c r="G71" s="29">
        <v>7039</v>
      </c>
      <c r="H71" s="29">
        <v>542</v>
      </c>
      <c r="I71" s="29">
        <v>165</v>
      </c>
      <c r="J71" s="29">
        <v>1021</v>
      </c>
      <c r="K71" s="29">
        <v>4</v>
      </c>
      <c r="L71" s="29">
        <v>1732</v>
      </c>
      <c r="M71" s="29">
        <v>64</v>
      </c>
      <c r="N71" s="29">
        <v>11</v>
      </c>
      <c r="O71" s="29">
        <v>73</v>
      </c>
      <c r="P71" s="29">
        <v>1</v>
      </c>
      <c r="Q71" s="29">
        <v>149</v>
      </c>
      <c r="R71" s="29">
        <v>8920</v>
      </c>
    </row>
    <row r="72" spans="1:18" ht="14.55" customHeight="1" x14ac:dyDescent="0.3">
      <c r="A72" t="s">
        <v>557</v>
      </c>
      <c r="B72" s="29">
        <v>16632</v>
      </c>
      <c r="C72" s="29">
        <v>1544</v>
      </c>
      <c r="D72" s="29">
        <v>131</v>
      </c>
      <c r="E72" s="29">
        <v>3469</v>
      </c>
      <c r="F72" s="29">
        <v>24</v>
      </c>
      <c r="G72" s="29">
        <v>5168</v>
      </c>
      <c r="H72" s="29">
        <v>1538</v>
      </c>
      <c r="I72" s="29">
        <v>306</v>
      </c>
      <c r="J72" s="29">
        <v>3075</v>
      </c>
      <c r="K72" s="29">
        <v>61</v>
      </c>
      <c r="L72" s="29">
        <v>4980</v>
      </c>
      <c r="M72" s="29">
        <v>56</v>
      </c>
      <c r="N72" s="29">
        <v>3</v>
      </c>
      <c r="O72" s="29">
        <v>61</v>
      </c>
      <c r="P72" s="29">
        <v>0</v>
      </c>
      <c r="Q72" s="29">
        <v>120</v>
      </c>
      <c r="R72" s="29">
        <v>10268</v>
      </c>
    </row>
    <row r="73" spans="1:18" ht="14.55" customHeight="1" x14ac:dyDescent="0.3">
      <c r="A73" t="s">
        <v>578</v>
      </c>
      <c r="B73" s="29">
        <v>16395</v>
      </c>
      <c r="C73" s="29">
        <v>2145</v>
      </c>
      <c r="D73" s="29">
        <v>196</v>
      </c>
      <c r="E73" s="29">
        <v>2533</v>
      </c>
      <c r="F73" s="29">
        <v>0</v>
      </c>
      <c r="G73" s="29">
        <v>4874</v>
      </c>
      <c r="H73" s="29">
        <v>1853</v>
      </c>
      <c r="I73" s="29">
        <v>654</v>
      </c>
      <c r="J73" s="29">
        <v>2852</v>
      </c>
      <c r="K73" s="29">
        <v>0</v>
      </c>
      <c r="L73" s="29">
        <v>5359</v>
      </c>
      <c r="M73" s="29">
        <v>56</v>
      </c>
      <c r="N73" s="29">
        <v>7</v>
      </c>
      <c r="O73" s="29">
        <v>45</v>
      </c>
      <c r="P73" s="29">
        <v>0</v>
      </c>
      <c r="Q73" s="29">
        <v>108</v>
      </c>
      <c r="R73" s="29">
        <v>10341</v>
      </c>
    </row>
    <row r="74" spans="1:18" ht="14.55" customHeight="1" x14ac:dyDescent="0.3">
      <c r="A74" t="s">
        <v>595</v>
      </c>
      <c r="B74" s="29">
        <v>15930</v>
      </c>
      <c r="C74" s="29">
        <v>1945</v>
      </c>
      <c r="D74" s="29">
        <v>238</v>
      </c>
      <c r="E74" s="29">
        <v>4621</v>
      </c>
      <c r="F74" s="29">
        <v>6</v>
      </c>
      <c r="G74" s="29">
        <v>6810</v>
      </c>
      <c r="H74" s="29">
        <v>1152</v>
      </c>
      <c r="I74" s="29">
        <v>349</v>
      </c>
      <c r="J74" s="29">
        <v>1900</v>
      </c>
      <c r="K74" s="29">
        <v>4</v>
      </c>
      <c r="L74" s="29">
        <v>3405</v>
      </c>
      <c r="M74" s="29">
        <v>66</v>
      </c>
      <c r="N74" s="29">
        <v>7</v>
      </c>
      <c r="O74" s="29">
        <v>60</v>
      </c>
      <c r="P74" s="29">
        <v>0</v>
      </c>
      <c r="Q74" s="29">
        <v>133</v>
      </c>
      <c r="R74" s="29">
        <v>10348</v>
      </c>
    </row>
    <row r="75" spans="1:18" ht="14.55" customHeight="1" x14ac:dyDescent="0.3">
      <c r="A75" t="s">
        <v>587</v>
      </c>
      <c r="B75" s="29">
        <v>15700</v>
      </c>
      <c r="C75" s="29">
        <v>2067</v>
      </c>
      <c r="D75" s="29">
        <v>292</v>
      </c>
      <c r="E75" s="29">
        <v>3541</v>
      </c>
      <c r="F75" s="29">
        <v>4</v>
      </c>
      <c r="G75" s="29">
        <v>5904</v>
      </c>
      <c r="H75" s="29">
        <v>1132</v>
      </c>
      <c r="I75" s="29">
        <v>374</v>
      </c>
      <c r="J75" s="29">
        <v>1204</v>
      </c>
      <c r="K75" s="29">
        <v>5</v>
      </c>
      <c r="L75" s="29">
        <v>2715</v>
      </c>
      <c r="M75" s="29">
        <v>42</v>
      </c>
      <c r="N75" s="29">
        <v>4</v>
      </c>
      <c r="O75" s="29">
        <v>37</v>
      </c>
      <c r="P75" s="29">
        <v>0</v>
      </c>
      <c r="Q75" s="29">
        <v>83</v>
      </c>
      <c r="R75" s="29">
        <v>8702</v>
      </c>
    </row>
    <row r="76" spans="1:18" ht="14.55" customHeight="1" x14ac:dyDescent="0.3">
      <c r="A76" t="s">
        <v>601</v>
      </c>
      <c r="B76" s="29">
        <v>15675</v>
      </c>
      <c r="C76" s="29">
        <v>2688</v>
      </c>
      <c r="D76" s="29">
        <v>315</v>
      </c>
      <c r="E76" s="29">
        <v>4446</v>
      </c>
      <c r="F76" s="29">
        <v>7</v>
      </c>
      <c r="G76" s="29">
        <v>7456</v>
      </c>
      <c r="H76" s="29">
        <v>947</v>
      </c>
      <c r="I76" s="29">
        <v>172</v>
      </c>
      <c r="J76" s="29">
        <v>1251</v>
      </c>
      <c r="K76" s="29">
        <v>3</v>
      </c>
      <c r="L76" s="29">
        <v>2373</v>
      </c>
      <c r="M76" s="29">
        <v>51</v>
      </c>
      <c r="N76" s="29">
        <v>11</v>
      </c>
      <c r="O76" s="29">
        <v>58</v>
      </c>
      <c r="P76" s="29">
        <v>0</v>
      </c>
      <c r="Q76" s="29">
        <v>120</v>
      </c>
      <c r="R76" s="29">
        <v>9949</v>
      </c>
    </row>
    <row r="77" spans="1:18" ht="14.55" customHeight="1" x14ac:dyDescent="0.3">
      <c r="A77" t="s">
        <v>442</v>
      </c>
      <c r="B77" s="29">
        <v>15280</v>
      </c>
      <c r="C77" s="29">
        <v>1383</v>
      </c>
      <c r="D77" s="29">
        <v>202</v>
      </c>
      <c r="E77" s="29">
        <v>4620</v>
      </c>
      <c r="F77" s="29">
        <v>0</v>
      </c>
      <c r="G77" s="29">
        <v>6205</v>
      </c>
      <c r="H77" s="29">
        <v>752</v>
      </c>
      <c r="I77" s="29">
        <v>163</v>
      </c>
      <c r="J77" s="29">
        <v>1485</v>
      </c>
      <c r="K77" s="29">
        <v>0</v>
      </c>
      <c r="L77" s="29">
        <v>2400</v>
      </c>
      <c r="M77" s="29">
        <v>43</v>
      </c>
      <c r="N77" s="29">
        <v>8</v>
      </c>
      <c r="O77" s="29">
        <v>59</v>
      </c>
      <c r="P77" s="29">
        <v>0</v>
      </c>
      <c r="Q77" s="29">
        <v>110</v>
      </c>
      <c r="R77" s="29">
        <v>8715</v>
      </c>
    </row>
    <row r="78" spans="1:18" ht="14.55" customHeight="1" x14ac:dyDescent="0.3">
      <c r="A78" t="s">
        <v>473</v>
      </c>
      <c r="B78" s="29">
        <v>15201</v>
      </c>
      <c r="C78" s="29">
        <v>2322</v>
      </c>
      <c r="D78" s="29">
        <v>172</v>
      </c>
      <c r="E78" s="29">
        <v>2745</v>
      </c>
      <c r="F78" s="29">
        <v>47</v>
      </c>
      <c r="G78" s="29">
        <v>5286</v>
      </c>
      <c r="H78" s="29">
        <v>1752</v>
      </c>
      <c r="I78" s="29">
        <v>357</v>
      </c>
      <c r="J78" s="29">
        <v>1375</v>
      </c>
      <c r="K78" s="29">
        <v>49</v>
      </c>
      <c r="L78" s="29">
        <v>3533</v>
      </c>
      <c r="M78" s="29">
        <v>57</v>
      </c>
      <c r="N78" s="29">
        <v>8</v>
      </c>
      <c r="O78" s="29">
        <v>38</v>
      </c>
      <c r="P78" s="29">
        <v>2</v>
      </c>
      <c r="Q78" s="29">
        <v>105</v>
      </c>
      <c r="R78" s="29">
        <v>8924</v>
      </c>
    </row>
    <row r="79" spans="1:18" ht="14.55" customHeight="1" x14ac:dyDescent="0.3">
      <c r="A79" t="s">
        <v>511</v>
      </c>
      <c r="B79" s="29">
        <v>14706</v>
      </c>
      <c r="C79" s="29">
        <v>2869</v>
      </c>
      <c r="D79" s="29">
        <v>218</v>
      </c>
      <c r="E79" s="29">
        <v>3962</v>
      </c>
      <c r="F79" s="29">
        <v>3</v>
      </c>
      <c r="G79" s="29">
        <v>7052</v>
      </c>
      <c r="H79" s="29">
        <v>919</v>
      </c>
      <c r="I79" s="29">
        <v>205</v>
      </c>
      <c r="J79" s="29">
        <v>1102</v>
      </c>
      <c r="K79" s="29">
        <v>1</v>
      </c>
      <c r="L79" s="29">
        <v>2227</v>
      </c>
      <c r="M79" s="29">
        <v>74</v>
      </c>
      <c r="N79" s="29">
        <v>10</v>
      </c>
      <c r="O79" s="29">
        <v>37</v>
      </c>
      <c r="P79" s="29">
        <v>0</v>
      </c>
      <c r="Q79" s="29">
        <v>121</v>
      </c>
      <c r="R79" s="29">
        <v>9400</v>
      </c>
    </row>
    <row r="80" spans="1:18" ht="14.55" customHeight="1" x14ac:dyDescent="0.3">
      <c r="A80" t="s">
        <v>441</v>
      </c>
      <c r="B80" s="29">
        <v>14449</v>
      </c>
      <c r="C80" s="29">
        <v>2002</v>
      </c>
      <c r="D80" s="29">
        <v>223</v>
      </c>
      <c r="E80" s="29">
        <v>1655</v>
      </c>
      <c r="F80" s="29">
        <v>0</v>
      </c>
      <c r="G80" s="29">
        <v>3880</v>
      </c>
      <c r="H80" s="29">
        <v>2456</v>
      </c>
      <c r="I80" s="29">
        <v>734</v>
      </c>
      <c r="J80" s="29">
        <v>1495</v>
      </c>
      <c r="K80" s="29">
        <v>2</v>
      </c>
      <c r="L80" s="29">
        <v>4687</v>
      </c>
      <c r="M80" s="29">
        <v>51</v>
      </c>
      <c r="N80" s="29">
        <v>6</v>
      </c>
      <c r="O80" s="29">
        <v>17</v>
      </c>
      <c r="P80" s="29">
        <v>0</v>
      </c>
      <c r="Q80" s="29">
        <v>74</v>
      </c>
      <c r="R80" s="29">
        <v>8641</v>
      </c>
    </row>
    <row r="81" spans="1:18" ht="14.55" customHeight="1" x14ac:dyDescent="0.3">
      <c r="A81" t="s">
        <v>544</v>
      </c>
      <c r="B81" s="29">
        <v>13710</v>
      </c>
      <c r="C81" s="29">
        <v>3025</v>
      </c>
      <c r="D81" s="29">
        <v>171</v>
      </c>
      <c r="E81" s="29">
        <v>1697</v>
      </c>
      <c r="F81" s="29">
        <v>4</v>
      </c>
      <c r="G81" s="29">
        <v>4897</v>
      </c>
      <c r="H81" s="29">
        <v>2117</v>
      </c>
      <c r="I81" s="29">
        <v>302</v>
      </c>
      <c r="J81" s="29">
        <v>1042</v>
      </c>
      <c r="K81" s="29">
        <v>7</v>
      </c>
      <c r="L81" s="29">
        <v>3468</v>
      </c>
      <c r="M81" s="29">
        <v>78</v>
      </c>
      <c r="N81" s="29">
        <v>5</v>
      </c>
      <c r="O81" s="29">
        <v>31</v>
      </c>
      <c r="P81" s="29">
        <v>0</v>
      </c>
      <c r="Q81" s="29">
        <v>114</v>
      </c>
      <c r="R81" s="29">
        <v>8479</v>
      </c>
    </row>
    <row r="82" spans="1:18" ht="14.55" customHeight="1" x14ac:dyDescent="0.3">
      <c r="A82" t="s">
        <v>541</v>
      </c>
      <c r="B82" s="29">
        <v>13587</v>
      </c>
      <c r="C82" s="29">
        <v>1612</v>
      </c>
      <c r="D82" s="29">
        <v>347</v>
      </c>
      <c r="E82" s="29">
        <v>2990</v>
      </c>
      <c r="F82" s="29">
        <v>0</v>
      </c>
      <c r="G82" s="29">
        <v>4949</v>
      </c>
      <c r="H82" s="29">
        <v>1189</v>
      </c>
      <c r="I82" s="29">
        <v>495</v>
      </c>
      <c r="J82" s="29">
        <v>1941</v>
      </c>
      <c r="K82" s="29">
        <v>0</v>
      </c>
      <c r="L82" s="29">
        <v>3625</v>
      </c>
      <c r="M82" s="29">
        <v>33</v>
      </c>
      <c r="N82" s="29">
        <v>16</v>
      </c>
      <c r="O82" s="29">
        <v>39</v>
      </c>
      <c r="P82" s="29">
        <v>0</v>
      </c>
      <c r="Q82" s="29">
        <v>88</v>
      </c>
      <c r="R82" s="29">
        <v>8662</v>
      </c>
    </row>
    <row r="83" spans="1:18" ht="14.55" customHeight="1" x14ac:dyDescent="0.3">
      <c r="A83" t="s">
        <v>565</v>
      </c>
      <c r="B83" s="29">
        <v>13578</v>
      </c>
      <c r="C83" s="29">
        <v>2681</v>
      </c>
      <c r="D83" s="29">
        <v>333</v>
      </c>
      <c r="E83" s="29">
        <v>3482</v>
      </c>
      <c r="F83" s="29">
        <v>7</v>
      </c>
      <c r="G83" s="29">
        <v>6503</v>
      </c>
      <c r="H83" s="29">
        <v>1064</v>
      </c>
      <c r="I83" s="29">
        <v>252</v>
      </c>
      <c r="J83" s="29">
        <v>1274</v>
      </c>
      <c r="K83" s="29">
        <v>7</v>
      </c>
      <c r="L83" s="29">
        <v>2597</v>
      </c>
      <c r="M83" s="29">
        <v>59</v>
      </c>
      <c r="N83" s="29">
        <v>10</v>
      </c>
      <c r="O83" s="29">
        <v>42</v>
      </c>
      <c r="P83" s="29">
        <v>0</v>
      </c>
      <c r="Q83" s="29">
        <v>111</v>
      </c>
      <c r="R83" s="29">
        <v>9211</v>
      </c>
    </row>
    <row r="84" spans="1:18" ht="14.55" customHeight="1" x14ac:dyDescent="0.3">
      <c r="A84" t="s">
        <v>502</v>
      </c>
      <c r="B84" s="29">
        <v>13546</v>
      </c>
      <c r="C84" s="29">
        <v>2750</v>
      </c>
      <c r="D84" s="29">
        <v>157</v>
      </c>
      <c r="E84" s="29">
        <v>2529</v>
      </c>
      <c r="F84" s="29">
        <v>7</v>
      </c>
      <c r="G84" s="29">
        <v>5443</v>
      </c>
      <c r="H84" s="29">
        <v>1225</v>
      </c>
      <c r="I84" s="29">
        <v>233</v>
      </c>
      <c r="J84" s="29">
        <v>1241</v>
      </c>
      <c r="K84" s="29">
        <v>7</v>
      </c>
      <c r="L84" s="29">
        <v>2706</v>
      </c>
      <c r="M84" s="29">
        <v>45</v>
      </c>
      <c r="N84" s="29">
        <v>5</v>
      </c>
      <c r="O84" s="29">
        <v>25</v>
      </c>
      <c r="P84" s="29">
        <v>0</v>
      </c>
      <c r="Q84" s="29">
        <v>75</v>
      </c>
      <c r="R84" s="29">
        <v>8224</v>
      </c>
    </row>
    <row r="85" spans="1:18" ht="14.55" customHeight="1" x14ac:dyDescent="0.3">
      <c r="A85" t="s">
        <v>546</v>
      </c>
      <c r="B85" s="29">
        <v>13324</v>
      </c>
      <c r="C85" s="29">
        <v>2001</v>
      </c>
      <c r="D85" s="29">
        <v>158</v>
      </c>
      <c r="E85" s="29">
        <v>1823</v>
      </c>
      <c r="F85" s="29">
        <v>6</v>
      </c>
      <c r="G85" s="29">
        <v>3988</v>
      </c>
      <c r="H85" s="29">
        <v>1438</v>
      </c>
      <c r="I85" s="29">
        <v>392</v>
      </c>
      <c r="J85" s="29">
        <v>1436</v>
      </c>
      <c r="K85" s="29">
        <v>3</v>
      </c>
      <c r="L85" s="29">
        <v>3269</v>
      </c>
      <c r="M85" s="29">
        <v>32</v>
      </c>
      <c r="N85" s="29">
        <v>5</v>
      </c>
      <c r="O85" s="29">
        <v>22</v>
      </c>
      <c r="P85" s="29">
        <v>0</v>
      </c>
      <c r="Q85" s="29">
        <v>59</v>
      </c>
      <c r="R85" s="29">
        <v>7316</v>
      </c>
    </row>
    <row r="86" spans="1:18" ht="14.55" customHeight="1" x14ac:dyDescent="0.3">
      <c r="A86" t="s">
        <v>549</v>
      </c>
      <c r="B86" s="29">
        <v>13100</v>
      </c>
      <c r="C86" s="29">
        <v>2640</v>
      </c>
      <c r="D86" s="29">
        <v>166</v>
      </c>
      <c r="E86" s="29">
        <v>3747</v>
      </c>
      <c r="F86" s="29">
        <v>2</v>
      </c>
      <c r="G86" s="29">
        <v>6555</v>
      </c>
      <c r="H86" s="29">
        <v>963</v>
      </c>
      <c r="I86" s="29">
        <v>225</v>
      </c>
      <c r="J86" s="29">
        <v>1508</v>
      </c>
      <c r="K86" s="29">
        <v>2</v>
      </c>
      <c r="L86" s="29">
        <v>2698</v>
      </c>
      <c r="M86" s="29">
        <v>74</v>
      </c>
      <c r="N86" s="29">
        <v>9</v>
      </c>
      <c r="O86" s="29">
        <v>68</v>
      </c>
      <c r="P86" s="29">
        <v>0</v>
      </c>
      <c r="Q86" s="29">
        <v>151</v>
      </c>
      <c r="R86" s="29">
        <v>9404</v>
      </c>
    </row>
    <row r="87" spans="1:18" ht="14.55" customHeight="1" x14ac:dyDescent="0.3">
      <c r="A87" t="s">
        <v>494</v>
      </c>
      <c r="B87" s="29">
        <v>13069</v>
      </c>
      <c r="C87" s="29">
        <v>3474</v>
      </c>
      <c r="D87" s="29">
        <v>282</v>
      </c>
      <c r="E87" s="29">
        <v>3024</v>
      </c>
      <c r="F87" s="29">
        <v>0</v>
      </c>
      <c r="G87" s="29">
        <v>6780</v>
      </c>
      <c r="H87" s="29">
        <v>630</v>
      </c>
      <c r="I87" s="29">
        <v>93</v>
      </c>
      <c r="J87" s="29">
        <v>397</v>
      </c>
      <c r="K87" s="29">
        <v>0</v>
      </c>
      <c r="L87" s="29">
        <v>1120</v>
      </c>
      <c r="M87" s="29">
        <v>78</v>
      </c>
      <c r="N87" s="29">
        <v>7</v>
      </c>
      <c r="O87" s="29">
        <v>24</v>
      </c>
      <c r="P87" s="29">
        <v>0</v>
      </c>
      <c r="Q87" s="29">
        <v>109</v>
      </c>
      <c r="R87" s="29">
        <v>8009</v>
      </c>
    </row>
    <row r="88" spans="1:18" ht="14.55" customHeight="1" x14ac:dyDescent="0.3">
      <c r="A88" t="s">
        <v>612</v>
      </c>
      <c r="B88" s="29">
        <v>12645</v>
      </c>
      <c r="C88" s="29">
        <v>3290</v>
      </c>
      <c r="D88" s="29">
        <v>140</v>
      </c>
      <c r="E88" s="29">
        <v>2199</v>
      </c>
      <c r="F88" s="29">
        <v>11</v>
      </c>
      <c r="G88" s="29">
        <v>5640</v>
      </c>
      <c r="H88" s="29">
        <v>996</v>
      </c>
      <c r="I88" s="29">
        <v>157</v>
      </c>
      <c r="J88" s="29">
        <v>840</v>
      </c>
      <c r="K88" s="29">
        <v>4</v>
      </c>
      <c r="L88" s="29">
        <v>1997</v>
      </c>
      <c r="M88" s="29">
        <v>47</v>
      </c>
      <c r="N88" s="29">
        <v>4</v>
      </c>
      <c r="O88" s="29">
        <v>18</v>
      </c>
      <c r="P88" s="29">
        <v>0</v>
      </c>
      <c r="Q88" s="29">
        <v>69</v>
      </c>
      <c r="R88" s="29">
        <v>7706</v>
      </c>
    </row>
    <row r="89" spans="1:18" ht="14.55" customHeight="1" x14ac:dyDescent="0.3">
      <c r="A89" t="s">
        <v>486</v>
      </c>
      <c r="B89" s="29">
        <v>12343</v>
      </c>
      <c r="C89" s="29">
        <v>2286</v>
      </c>
      <c r="D89" s="29">
        <v>199</v>
      </c>
      <c r="E89" s="29">
        <v>2253</v>
      </c>
      <c r="F89" s="29">
        <v>5</v>
      </c>
      <c r="G89" s="29">
        <v>4743</v>
      </c>
      <c r="H89" s="29">
        <v>1495</v>
      </c>
      <c r="I89" s="29">
        <v>185</v>
      </c>
      <c r="J89" s="29">
        <v>1118</v>
      </c>
      <c r="K89" s="29">
        <v>1</v>
      </c>
      <c r="L89" s="29">
        <v>2799</v>
      </c>
      <c r="M89" s="29">
        <v>27</v>
      </c>
      <c r="N89" s="29">
        <v>1</v>
      </c>
      <c r="O89" s="29">
        <v>14</v>
      </c>
      <c r="P89" s="29">
        <v>0</v>
      </c>
      <c r="Q89" s="29">
        <v>42</v>
      </c>
      <c r="R89" s="29">
        <v>7584</v>
      </c>
    </row>
    <row r="90" spans="1:18" ht="14.55" customHeight="1" x14ac:dyDescent="0.3">
      <c r="A90" t="s">
        <v>561</v>
      </c>
      <c r="B90" s="29">
        <v>12212</v>
      </c>
      <c r="C90" s="29">
        <v>3111</v>
      </c>
      <c r="D90" s="29">
        <v>194</v>
      </c>
      <c r="E90" s="29">
        <v>3773</v>
      </c>
      <c r="F90" s="29">
        <v>7</v>
      </c>
      <c r="G90" s="29">
        <v>7085</v>
      </c>
      <c r="H90" s="29">
        <v>507</v>
      </c>
      <c r="I90" s="29">
        <v>97</v>
      </c>
      <c r="J90" s="29">
        <v>601</v>
      </c>
      <c r="K90" s="29">
        <v>2</v>
      </c>
      <c r="L90" s="29">
        <v>1207</v>
      </c>
      <c r="M90" s="29">
        <v>80</v>
      </c>
      <c r="N90" s="29">
        <v>10</v>
      </c>
      <c r="O90" s="29">
        <v>57</v>
      </c>
      <c r="P90" s="29">
        <v>0</v>
      </c>
      <c r="Q90" s="29">
        <v>147</v>
      </c>
      <c r="R90" s="29">
        <v>8439</v>
      </c>
    </row>
    <row r="91" spans="1:18" ht="14.55" customHeight="1" x14ac:dyDescent="0.3">
      <c r="A91" t="s">
        <v>503</v>
      </c>
      <c r="B91" s="29">
        <v>12081</v>
      </c>
      <c r="C91" s="29">
        <v>1504</v>
      </c>
      <c r="D91" s="29">
        <v>208</v>
      </c>
      <c r="E91" s="29">
        <v>4021</v>
      </c>
      <c r="F91" s="29">
        <v>2</v>
      </c>
      <c r="G91" s="29">
        <v>5735</v>
      </c>
      <c r="H91" s="29">
        <v>1168</v>
      </c>
      <c r="I91" s="29">
        <v>400</v>
      </c>
      <c r="J91" s="29">
        <v>1487</v>
      </c>
      <c r="K91" s="29">
        <v>4</v>
      </c>
      <c r="L91" s="29">
        <v>3059</v>
      </c>
      <c r="M91" s="29">
        <v>49</v>
      </c>
      <c r="N91" s="29">
        <v>5</v>
      </c>
      <c r="O91" s="29">
        <v>44</v>
      </c>
      <c r="P91" s="29">
        <v>0</v>
      </c>
      <c r="Q91" s="29">
        <v>98</v>
      </c>
      <c r="R91" s="29">
        <v>8892</v>
      </c>
    </row>
    <row r="92" spans="1:18" ht="14.55" customHeight="1" x14ac:dyDescent="0.3">
      <c r="A92" t="s">
        <v>600</v>
      </c>
      <c r="B92" s="29">
        <v>11988</v>
      </c>
      <c r="C92" s="29">
        <v>1446</v>
      </c>
      <c r="D92" s="29">
        <v>176</v>
      </c>
      <c r="E92" s="29">
        <v>1906</v>
      </c>
      <c r="F92" s="29">
        <v>4</v>
      </c>
      <c r="G92" s="29">
        <v>3532</v>
      </c>
      <c r="H92" s="29">
        <v>1941</v>
      </c>
      <c r="I92" s="29">
        <v>533</v>
      </c>
      <c r="J92" s="29">
        <v>1878</v>
      </c>
      <c r="K92" s="29">
        <v>6</v>
      </c>
      <c r="L92" s="29">
        <v>4358</v>
      </c>
      <c r="M92" s="29">
        <v>37</v>
      </c>
      <c r="N92" s="29">
        <v>5</v>
      </c>
      <c r="O92" s="29">
        <v>22</v>
      </c>
      <c r="P92" s="29">
        <v>0</v>
      </c>
      <c r="Q92" s="29">
        <v>64</v>
      </c>
      <c r="R92" s="29">
        <v>7954</v>
      </c>
    </row>
    <row r="93" spans="1:18" ht="14.55" customHeight="1" x14ac:dyDescent="0.3">
      <c r="A93" t="s">
        <v>470</v>
      </c>
      <c r="B93" s="29">
        <v>11674</v>
      </c>
      <c r="C93" s="29">
        <v>1326</v>
      </c>
      <c r="D93" s="29">
        <v>182</v>
      </c>
      <c r="E93" s="29">
        <v>2709</v>
      </c>
      <c r="F93" s="29">
        <v>17</v>
      </c>
      <c r="G93" s="29">
        <v>4234</v>
      </c>
      <c r="H93" s="29">
        <v>1005</v>
      </c>
      <c r="I93" s="29">
        <v>167</v>
      </c>
      <c r="J93" s="29">
        <v>1357</v>
      </c>
      <c r="K93" s="29">
        <v>7</v>
      </c>
      <c r="L93" s="29">
        <v>2536</v>
      </c>
      <c r="M93" s="29">
        <v>40</v>
      </c>
      <c r="N93" s="29">
        <v>3</v>
      </c>
      <c r="O93" s="29">
        <v>24</v>
      </c>
      <c r="P93" s="29">
        <v>0</v>
      </c>
      <c r="Q93" s="29">
        <v>67</v>
      </c>
      <c r="R93" s="29">
        <v>6837</v>
      </c>
    </row>
    <row r="94" spans="1:18" ht="14.55" customHeight="1" x14ac:dyDescent="0.3">
      <c r="A94" t="s">
        <v>568</v>
      </c>
      <c r="B94" s="29">
        <v>11513</v>
      </c>
      <c r="C94" s="29">
        <v>1412</v>
      </c>
      <c r="D94" s="29">
        <v>599</v>
      </c>
      <c r="E94" s="29">
        <v>3793</v>
      </c>
      <c r="F94" s="29">
        <v>0</v>
      </c>
      <c r="G94" s="29">
        <v>5804</v>
      </c>
      <c r="H94" s="29">
        <v>335</v>
      </c>
      <c r="I94" s="29">
        <v>218</v>
      </c>
      <c r="J94" s="29">
        <v>942</v>
      </c>
      <c r="K94" s="29">
        <v>0</v>
      </c>
      <c r="L94" s="29">
        <v>1495</v>
      </c>
      <c r="M94" s="29">
        <v>57</v>
      </c>
      <c r="N94" s="29">
        <v>13</v>
      </c>
      <c r="O94" s="29">
        <v>82</v>
      </c>
      <c r="P94" s="29">
        <v>0</v>
      </c>
      <c r="Q94" s="29">
        <v>152</v>
      </c>
      <c r="R94" s="29">
        <v>7451</v>
      </c>
    </row>
    <row r="95" spans="1:18" ht="14.55" customHeight="1" x14ac:dyDescent="0.3">
      <c r="A95" t="s">
        <v>528</v>
      </c>
      <c r="B95" s="29">
        <v>11288</v>
      </c>
      <c r="C95" s="29">
        <v>2153</v>
      </c>
      <c r="D95" s="29">
        <v>176</v>
      </c>
      <c r="E95" s="29">
        <v>2635</v>
      </c>
      <c r="F95" s="29">
        <v>9</v>
      </c>
      <c r="G95" s="29">
        <v>4973</v>
      </c>
      <c r="H95" s="29">
        <v>876</v>
      </c>
      <c r="I95" s="29">
        <v>214</v>
      </c>
      <c r="J95" s="29">
        <v>1096</v>
      </c>
      <c r="K95" s="29">
        <v>1</v>
      </c>
      <c r="L95" s="29">
        <v>2187</v>
      </c>
      <c r="M95" s="29">
        <v>53</v>
      </c>
      <c r="N95" s="29">
        <v>9</v>
      </c>
      <c r="O95" s="29">
        <v>30</v>
      </c>
      <c r="P95" s="29">
        <v>1</v>
      </c>
      <c r="Q95" s="29">
        <v>93</v>
      </c>
      <c r="R95" s="29">
        <v>7253</v>
      </c>
    </row>
    <row r="96" spans="1:18" ht="14.55" customHeight="1" x14ac:dyDescent="0.3">
      <c r="A96" t="s">
        <v>484</v>
      </c>
      <c r="B96" s="29">
        <v>11123</v>
      </c>
      <c r="C96" s="29">
        <v>2077</v>
      </c>
      <c r="D96" s="29">
        <v>222</v>
      </c>
      <c r="E96" s="29">
        <v>2583</v>
      </c>
      <c r="F96" s="29">
        <v>30</v>
      </c>
      <c r="G96" s="29">
        <v>4912</v>
      </c>
      <c r="H96" s="29">
        <v>853</v>
      </c>
      <c r="I96" s="29">
        <v>332</v>
      </c>
      <c r="J96" s="29">
        <v>1037</v>
      </c>
      <c r="K96" s="29">
        <v>36</v>
      </c>
      <c r="L96" s="29">
        <v>2258</v>
      </c>
      <c r="M96" s="29">
        <v>41</v>
      </c>
      <c r="N96" s="29">
        <v>5</v>
      </c>
      <c r="O96" s="29">
        <v>23</v>
      </c>
      <c r="P96" s="29">
        <v>0</v>
      </c>
      <c r="Q96" s="29">
        <v>69</v>
      </c>
      <c r="R96" s="29">
        <v>7239</v>
      </c>
    </row>
    <row r="97" spans="1:18" ht="14.55" customHeight="1" x14ac:dyDescent="0.3">
      <c r="A97" t="s">
        <v>454</v>
      </c>
      <c r="B97" s="29">
        <v>11099</v>
      </c>
      <c r="C97" s="29">
        <v>2789</v>
      </c>
      <c r="D97" s="29">
        <v>136</v>
      </c>
      <c r="E97" s="29">
        <v>2606</v>
      </c>
      <c r="F97" s="29">
        <v>5</v>
      </c>
      <c r="G97" s="29">
        <v>5536</v>
      </c>
      <c r="H97" s="29">
        <v>782</v>
      </c>
      <c r="I97" s="29">
        <v>84</v>
      </c>
      <c r="J97" s="29">
        <v>729</v>
      </c>
      <c r="K97" s="29">
        <v>2</v>
      </c>
      <c r="L97" s="29">
        <v>1597</v>
      </c>
      <c r="M97" s="29">
        <v>80</v>
      </c>
      <c r="N97" s="29">
        <v>2</v>
      </c>
      <c r="O97" s="29">
        <v>39</v>
      </c>
      <c r="P97" s="29">
        <v>0</v>
      </c>
      <c r="Q97" s="29">
        <v>121</v>
      </c>
      <c r="R97" s="29">
        <v>7254</v>
      </c>
    </row>
    <row r="98" spans="1:18" ht="14.55" customHeight="1" x14ac:dyDescent="0.3">
      <c r="A98" t="s">
        <v>475</v>
      </c>
      <c r="B98" s="29">
        <v>11055</v>
      </c>
      <c r="C98" s="29">
        <v>2151</v>
      </c>
      <c r="D98" s="29">
        <v>241</v>
      </c>
      <c r="E98" s="29">
        <v>2397</v>
      </c>
      <c r="F98" s="29">
        <v>7</v>
      </c>
      <c r="G98" s="29">
        <v>4796</v>
      </c>
      <c r="H98" s="29">
        <v>905</v>
      </c>
      <c r="I98" s="29">
        <v>190</v>
      </c>
      <c r="J98" s="29">
        <v>875</v>
      </c>
      <c r="K98" s="29">
        <v>3</v>
      </c>
      <c r="L98" s="29">
        <v>1973</v>
      </c>
      <c r="M98" s="29">
        <v>33</v>
      </c>
      <c r="N98" s="29">
        <v>3</v>
      </c>
      <c r="O98" s="29">
        <v>28</v>
      </c>
      <c r="P98" s="29">
        <v>0</v>
      </c>
      <c r="Q98" s="29">
        <v>64</v>
      </c>
      <c r="R98" s="29">
        <v>6833</v>
      </c>
    </row>
    <row r="99" spans="1:18" ht="14.55" customHeight="1" x14ac:dyDescent="0.3">
      <c r="A99" t="s">
        <v>581</v>
      </c>
      <c r="B99" s="29">
        <v>11036</v>
      </c>
      <c r="C99" s="29">
        <v>1668</v>
      </c>
      <c r="D99" s="29">
        <v>209</v>
      </c>
      <c r="E99" s="29">
        <v>2326</v>
      </c>
      <c r="F99" s="29">
        <v>4</v>
      </c>
      <c r="G99" s="29">
        <v>4207</v>
      </c>
      <c r="H99" s="29">
        <v>966</v>
      </c>
      <c r="I99" s="29">
        <v>170</v>
      </c>
      <c r="J99" s="29">
        <v>1101</v>
      </c>
      <c r="K99" s="29">
        <v>4</v>
      </c>
      <c r="L99" s="29">
        <v>2241</v>
      </c>
      <c r="M99" s="29">
        <v>31</v>
      </c>
      <c r="N99" s="29">
        <v>11</v>
      </c>
      <c r="O99" s="29">
        <v>32</v>
      </c>
      <c r="P99" s="29">
        <v>0</v>
      </c>
      <c r="Q99" s="29">
        <v>74</v>
      </c>
      <c r="R99" s="29">
        <v>6522</v>
      </c>
    </row>
    <row r="100" spans="1:18" ht="14.55" customHeight="1" x14ac:dyDescent="0.3">
      <c r="A100" t="s">
        <v>560</v>
      </c>
      <c r="B100" s="29">
        <v>10855</v>
      </c>
      <c r="C100" s="29">
        <v>1596</v>
      </c>
      <c r="D100" s="29">
        <v>251</v>
      </c>
      <c r="E100" s="29">
        <v>4093</v>
      </c>
      <c r="F100" s="29">
        <v>0</v>
      </c>
      <c r="G100" s="29">
        <v>5940</v>
      </c>
      <c r="H100" s="29">
        <v>303</v>
      </c>
      <c r="I100" s="29">
        <v>72</v>
      </c>
      <c r="J100" s="29">
        <v>414</v>
      </c>
      <c r="K100" s="29">
        <v>1</v>
      </c>
      <c r="L100" s="29">
        <v>790</v>
      </c>
      <c r="M100" s="29">
        <v>24</v>
      </c>
      <c r="N100" s="29">
        <v>2</v>
      </c>
      <c r="O100" s="29">
        <v>31</v>
      </c>
      <c r="P100" s="29">
        <v>0</v>
      </c>
      <c r="Q100" s="29">
        <v>57</v>
      </c>
      <c r="R100" s="29">
        <v>6787</v>
      </c>
    </row>
    <row r="101" spans="1:18" ht="14.55" customHeight="1" x14ac:dyDescent="0.3">
      <c r="A101" t="s">
        <v>430</v>
      </c>
      <c r="B101" s="29">
        <v>10807</v>
      </c>
      <c r="C101" s="29">
        <v>3338</v>
      </c>
      <c r="D101" s="29">
        <v>177</v>
      </c>
      <c r="E101" s="29">
        <v>2419</v>
      </c>
      <c r="F101" s="29">
        <v>1</v>
      </c>
      <c r="G101" s="29">
        <v>5935</v>
      </c>
      <c r="H101" s="29">
        <v>400</v>
      </c>
      <c r="I101" s="29">
        <v>39</v>
      </c>
      <c r="J101" s="29">
        <v>278</v>
      </c>
      <c r="K101" s="29">
        <v>0</v>
      </c>
      <c r="L101" s="29">
        <v>717</v>
      </c>
      <c r="M101" s="29">
        <v>61</v>
      </c>
      <c r="N101" s="29">
        <v>6</v>
      </c>
      <c r="O101" s="29">
        <v>27</v>
      </c>
      <c r="P101" s="29">
        <v>0</v>
      </c>
      <c r="Q101" s="29">
        <v>94</v>
      </c>
      <c r="R101" s="29">
        <v>6746</v>
      </c>
    </row>
    <row r="102" spans="1:18" ht="14.55" customHeight="1" x14ac:dyDescent="0.3">
      <c r="A102" t="s">
        <v>424</v>
      </c>
      <c r="B102" s="29">
        <v>10613</v>
      </c>
      <c r="C102" s="29">
        <v>2068</v>
      </c>
      <c r="D102" s="29">
        <v>311</v>
      </c>
      <c r="E102" s="29">
        <v>2477</v>
      </c>
      <c r="F102" s="29">
        <v>2</v>
      </c>
      <c r="G102" s="29">
        <v>4858</v>
      </c>
      <c r="H102" s="29">
        <v>827</v>
      </c>
      <c r="I102" s="29">
        <v>204</v>
      </c>
      <c r="J102" s="29">
        <v>745</v>
      </c>
      <c r="K102" s="29">
        <v>1</v>
      </c>
      <c r="L102" s="29">
        <v>1777</v>
      </c>
      <c r="M102" s="29">
        <v>18</v>
      </c>
      <c r="N102" s="29">
        <v>5</v>
      </c>
      <c r="O102" s="29">
        <v>11</v>
      </c>
      <c r="P102" s="29">
        <v>0</v>
      </c>
      <c r="Q102" s="29">
        <v>34</v>
      </c>
      <c r="R102" s="29">
        <v>6669</v>
      </c>
    </row>
    <row r="103" spans="1:18" ht="14.55" customHeight="1" x14ac:dyDescent="0.3">
      <c r="A103" t="s">
        <v>471</v>
      </c>
      <c r="B103" s="29">
        <v>10496</v>
      </c>
      <c r="C103" s="29">
        <v>2156</v>
      </c>
      <c r="D103" s="29">
        <v>76</v>
      </c>
      <c r="E103" s="29">
        <v>2032</v>
      </c>
      <c r="F103" s="29">
        <v>12</v>
      </c>
      <c r="G103" s="29">
        <v>4276</v>
      </c>
      <c r="H103" s="29">
        <v>421</v>
      </c>
      <c r="I103" s="29">
        <v>45</v>
      </c>
      <c r="J103" s="29">
        <v>420</v>
      </c>
      <c r="K103" s="29">
        <v>0</v>
      </c>
      <c r="L103" s="29">
        <v>886</v>
      </c>
      <c r="M103" s="29">
        <v>101</v>
      </c>
      <c r="N103" s="29">
        <v>2</v>
      </c>
      <c r="O103" s="29">
        <v>38</v>
      </c>
      <c r="P103" s="29">
        <v>0</v>
      </c>
      <c r="Q103" s="29">
        <v>141</v>
      </c>
      <c r="R103" s="29">
        <v>5303</v>
      </c>
    </row>
    <row r="104" spans="1:18" ht="14.55" customHeight="1" x14ac:dyDescent="0.3">
      <c r="A104" t="s">
        <v>522</v>
      </c>
      <c r="B104" s="29">
        <v>10349</v>
      </c>
      <c r="C104" s="29">
        <v>1372</v>
      </c>
      <c r="D104" s="29">
        <v>125</v>
      </c>
      <c r="E104" s="29">
        <v>1239</v>
      </c>
      <c r="F104" s="29">
        <v>2</v>
      </c>
      <c r="G104" s="29">
        <v>2738</v>
      </c>
      <c r="H104" s="29">
        <v>1862</v>
      </c>
      <c r="I104" s="29">
        <v>468</v>
      </c>
      <c r="J104" s="29">
        <v>1476</v>
      </c>
      <c r="K104" s="29">
        <v>9</v>
      </c>
      <c r="L104" s="29">
        <v>3815</v>
      </c>
      <c r="M104" s="29">
        <v>38</v>
      </c>
      <c r="N104" s="29">
        <v>3</v>
      </c>
      <c r="O104" s="29">
        <v>18</v>
      </c>
      <c r="P104" s="29">
        <v>0</v>
      </c>
      <c r="Q104" s="29">
        <v>59</v>
      </c>
      <c r="R104" s="29">
        <v>6612</v>
      </c>
    </row>
    <row r="105" spans="1:18" ht="14.55" customHeight="1" x14ac:dyDescent="0.3">
      <c r="A105" t="s">
        <v>434</v>
      </c>
      <c r="B105" s="29">
        <v>10247</v>
      </c>
      <c r="C105" s="29">
        <v>2154</v>
      </c>
      <c r="D105" s="29">
        <v>215</v>
      </c>
      <c r="E105" s="29">
        <v>2661</v>
      </c>
      <c r="F105" s="29">
        <v>2</v>
      </c>
      <c r="G105" s="29">
        <v>5032</v>
      </c>
      <c r="H105" s="29">
        <v>516</v>
      </c>
      <c r="I105" s="29">
        <v>96</v>
      </c>
      <c r="J105" s="29">
        <v>399</v>
      </c>
      <c r="K105" s="29">
        <v>2</v>
      </c>
      <c r="L105" s="29">
        <v>1013</v>
      </c>
      <c r="M105" s="29">
        <v>46</v>
      </c>
      <c r="N105" s="29">
        <v>6</v>
      </c>
      <c r="O105" s="29">
        <v>25</v>
      </c>
      <c r="P105" s="29">
        <v>0</v>
      </c>
      <c r="Q105" s="29">
        <v>77</v>
      </c>
      <c r="R105" s="29">
        <v>6122</v>
      </c>
    </row>
    <row r="106" spans="1:18" ht="14.55" customHeight="1" x14ac:dyDescent="0.3">
      <c r="A106" t="s">
        <v>437</v>
      </c>
      <c r="B106" s="29">
        <v>9984</v>
      </c>
      <c r="C106" s="29">
        <v>2260</v>
      </c>
      <c r="D106" s="29">
        <v>147</v>
      </c>
      <c r="E106" s="29">
        <v>2521</v>
      </c>
      <c r="F106" s="29">
        <v>3</v>
      </c>
      <c r="G106" s="29">
        <v>4931</v>
      </c>
      <c r="H106" s="29">
        <v>265</v>
      </c>
      <c r="I106" s="29">
        <v>36</v>
      </c>
      <c r="J106" s="29">
        <v>266</v>
      </c>
      <c r="K106" s="29">
        <v>2</v>
      </c>
      <c r="L106" s="29">
        <v>569</v>
      </c>
      <c r="M106" s="29">
        <v>41</v>
      </c>
      <c r="N106" s="29">
        <v>3</v>
      </c>
      <c r="O106" s="29">
        <v>24</v>
      </c>
      <c r="P106" s="29">
        <v>0</v>
      </c>
      <c r="Q106" s="29">
        <v>68</v>
      </c>
      <c r="R106" s="29">
        <v>5568</v>
      </c>
    </row>
    <row r="107" spans="1:18" ht="14.55" customHeight="1" x14ac:dyDescent="0.3">
      <c r="A107" t="s">
        <v>438</v>
      </c>
      <c r="B107" s="29">
        <v>9911</v>
      </c>
      <c r="C107" s="29">
        <v>1716</v>
      </c>
      <c r="D107" s="29">
        <v>100</v>
      </c>
      <c r="E107" s="29">
        <v>1532</v>
      </c>
      <c r="F107" s="29">
        <v>8</v>
      </c>
      <c r="G107" s="29">
        <v>3356</v>
      </c>
      <c r="H107" s="29">
        <v>961</v>
      </c>
      <c r="I107" s="29">
        <v>348</v>
      </c>
      <c r="J107" s="29">
        <v>807</v>
      </c>
      <c r="K107" s="29">
        <v>18</v>
      </c>
      <c r="L107" s="29">
        <v>2134</v>
      </c>
      <c r="M107" s="29">
        <v>45</v>
      </c>
      <c r="N107" s="29">
        <v>6</v>
      </c>
      <c r="O107" s="29">
        <v>27</v>
      </c>
      <c r="P107" s="29">
        <v>1</v>
      </c>
      <c r="Q107" s="29">
        <v>79</v>
      </c>
      <c r="R107" s="29">
        <v>5569</v>
      </c>
    </row>
    <row r="108" spans="1:18" ht="14.55" customHeight="1" x14ac:dyDescent="0.3">
      <c r="A108" t="s">
        <v>555</v>
      </c>
      <c r="B108" s="29">
        <v>9473</v>
      </c>
      <c r="C108" s="29">
        <v>1666</v>
      </c>
      <c r="D108" s="29">
        <v>283</v>
      </c>
      <c r="E108" s="29">
        <v>2348</v>
      </c>
      <c r="F108" s="29">
        <v>1</v>
      </c>
      <c r="G108" s="29">
        <v>4298</v>
      </c>
      <c r="H108" s="29">
        <v>868</v>
      </c>
      <c r="I108" s="29">
        <v>115</v>
      </c>
      <c r="J108" s="29">
        <v>986</v>
      </c>
      <c r="K108" s="29">
        <v>0</v>
      </c>
      <c r="L108" s="29">
        <v>1969</v>
      </c>
      <c r="M108" s="29">
        <v>73</v>
      </c>
      <c r="N108" s="29">
        <v>8</v>
      </c>
      <c r="O108" s="29">
        <v>40</v>
      </c>
      <c r="P108" s="29">
        <v>0</v>
      </c>
      <c r="Q108" s="29">
        <v>121</v>
      </c>
      <c r="R108" s="29">
        <v>6388</v>
      </c>
    </row>
    <row r="109" spans="1:18" ht="14.55" customHeight="1" x14ac:dyDescent="0.3">
      <c r="A109" t="s">
        <v>466</v>
      </c>
      <c r="B109" s="29">
        <v>9423</v>
      </c>
      <c r="C109" s="29">
        <v>1558</v>
      </c>
      <c r="D109" s="29">
        <v>109</v>
      </c>
      <c r="E109" s="29">
        <v>2301</v>
      </c>
      <c r="F109" s="29">
        <v>0</v>
      </c>
      <c r="G109" s="29">
        <v>3968</v>
      </c>
      <c r="H109" s="29">
        <v>858</v>
      </c>
      <c r="I109" s="29">
        <v>127</v>
      </c>
      <c r="J109" s="29">
        <v>706</v>
      </c>
      <c r="K109" s="29">
        <v>0</v>
      </c>
      <c r="L109" s="29">
        <v>1691</v>
      </c>
      <c r="M109" s="29">
        <v>37</v>
      </c>
      <c r="N109" s="29">
        <v>6</v>
      </c>
      <c r="O109" s="29">
        <v>26</v>
      </c>
      <c r="P109" s="29">
        <v>0</v>
      </c>
      <c r="Q109" s="29">
        <v>69</v>
      </c>
      <c r="R109" s="29">
        <v>5728</v>
      </c>
    </row>
    <row r="110" spans="1:18" ht="14.55" customHeight="1" x14ac:dyDescent="0.3">
      <c r="A110" t="s">
        <v>588</v>
      </c>
      <c r="B110" s="29">
        <v>9386</v>
      </c>
      <c r="C110" s="29">
        <v>1407</v>
      </c>
      <c r="D110" s="29">
        <v>194</v>
      </c>
      <c r="E110" s="29">
        <v>3162</v>
      </c>
      <c r="F110" s="29">
        <v>0</v>
      </c>
      <c r="G110" s="29">
        <v>4763</v>
      </c>
      <c r="H110" s="29">
        <v>357</v>
      </c>
      <c r="I110" s="29">
        <v>86</v>
      </c>
      <c r="J110" s="29">
        <v>731</v>
      </c>
      <c r="K110" s="29">
        <v>0</v>
      </c>
      <c r="L110" s="29">
        <v>1174</v>
      </c>
      <c r="M110" s="29">
        <v>38</v>
      </c>
      <c r="N110" s="29">
        <v>2</v>
      </c>
      <c r="O110" s="29">
        <v>39</v>
      </c>
      <c r="P110" s="29">
        <v>0</v>
      </c>
      <c r="Q110" s="29">
        <v>79</v>
      </c>
      <c r="R110" s="29">
        <v>6016</v>
      </c>
    </row>
    <row r="111" spans="1:18" ht="14.55" customHeight="1" x14ac:dyDescent="0.3">
      <c r="A111" t="s">
        <v>433</v>
      </c>
      <c r="B111" s="29">
        <v>9258</v>
      </c>
      <c r="C111" s="29">
        <v>891</v>
      </c>
      <c r="D111" s="29">
        <v>89</v>
      </c>
      <c r="E111" s="29">
        <v>2399</v>
      </c>
      <c r="F111" s="29">
        <v>1</v>
      </c>
      <c r="G111" s="29">
        <v>3380</v>
      </c>
      <c r="H111" s="29">
        <v>670</v>
      </c>
      <c r="I111" s="29">
        <v>222</v>
      </c>
      <c r="J111" s="29">
        <v>1129</v>
      </c>
      <c r="K111" s="29">
        <v>11</v>
      </c>
      <c r="L111" s="29">
        <v>2032</v>
      </c>
      <c r="M111" s="29">
        <v>19</v>
      </c>
      <c r="N111" s="29">
        <v>6</v>
      </c>
      <c r="O111" s="29">
        <v>21</v>
      </c>
      <c r="P111" s="29">
        <v>1</v>
      </c>
      <c r="Q111" s="29">
        <v>47</v>
      </c>
      <c r="R111" s="29">
        <v>5459</v>
      </c>
    </row>
    <row r="112" spans="1:18" ht="14.55" customHeight="1" x14ac:dyDescent="0.3">
      <c r="A112" t="s">
        <v>519</v>
      </c>
      <c r="B112" s="29">
        <v>9030</v>
      </c>
      <c r="C112" s="29">
        <v>1813</v>
      </c>
      <c r="D112" s="29">
        <v>243</v>
      </c>
      <c r="E112" s="29">
        <v>2201</v>
      </c>
      <c r="F112" s="29">
        <v>25</v>
      </c>
      <c r="G112" s="29">
        <v>4282</v>
      </c>
      <c r="H112" s="29">
        <v>602</v>
      </c>
      <c r="I112" s="29">
        <v>168</v>
      </c>
      <c r="J112" s="29">
        <v>716</v>
      </c>
      <c r="K112" s="29">
        <v>10</v>
      </c>
      <c r="L112" s="29">
        <v>1496</v>
      </c>
      <c r="M112" s="29">
        <v>45</v>
      </c>
      <c r="N112" s="29">
        <v>4</v>
      </c>
      <c r="O112" s="29">
        <v>24</v>
      </c>
      <c r="P112" s="29">
        <v>2</v>
      </c>
      <c r="Q112" s="29">
        <v>75</v>
      </c>
      <c r="R112" s="29">
        <v>5853</v>
      </c>
    </row>
    <row r="113" spans="1:18" ht="14.55" customHeight="1" x14ac:dyDescent="0.3">
      <c r="A113" t="s">
        <v>542</v>
      </c>
      <c r="B113" s="29">
        <v>8962</v>
      </c>
      <c r="C113" s="29">
        <v>1089</v>
      </c>
      <c r="D113" s="29">
        <v>169</v>
      </c>
      <c r="E113" s="29">
        <v>1703</v>
      </c>
      <c r="F113" s="29">
        <v>0</v>
      </c>
      <c r="G113" s="29">
        <v>2961</v>
      </c>
      <c r="H113" s="29">
        <v>854</v>
      </c>
      <c r="I113" s="29">
        <v>266</v>
      </c>
      <c r="J113" s="29">
        <v>1178</v>
      </c>
      <c r="K113" s="29">
        <v>0</v>
      </c>
      <c r="L113" s="29">
        <v>2298</v>
      </c>
      <c r="M113" s="29">
        <v>31</v>
      </c>
      <c r="N113" s="29">
        <v>1</v>
      </c>
      <c r="O113" s="29">
        <v>25</v>
      </c>
      <c r="P113" s="29">
        <v>0</v>
      </c>
      <c r="Q113" s="29">
        <v>57</v>
      </c>
      <c r="R113" s="29">
        <v>5316</v>
      </c>
    </row>
    <row r="114" spans="1:18" ht="14.55" customHeight="1" x14ac:dyDescent="0.3">
      <c r="A114" t="s">
        <v>573</v>
      </c>
      <c r="B114" s="29">
        <v>8594</v>
      </c>
      <c r="C114" s="29">
        <v>1147</v>
      </c>
      <c r="D114" s="29">
        <v>82</v>
      </c>
      <c r="E114" s="29">
        <v>1483</v>
      </c>
      <c r="F114" s="29">
        <v>4</v>
      </c>
      <c r="G114" s="29">
        <v>2716</v>
      </c>
      <c r="H114" s="29">
        <v>1252</v>
      </c>
      <c r="I114" s="29">
        <v>178</v>
      </c>
      <c r="J114" s="29">
        <v>1121</v>
      </c>
      <c r="K114" s="29">
        <v>3</v>
      </c>
      <c r="L114" s="29">
        <v>2554</v>
      </c>
      <c r="M114" s="29">
        <v>22</v>
      </c>
      <c r="N114" s="29">
        <v>4</v>
      </c>
      <c r="O114" s="29">
        <v>25</v>
      </c>
      <c r="P114" s="29">
        <v>0</v>
      </c>
      <c r="Q114" s="29">
        <v>51</v>
      </c>
      <c r="R114" s="29">
        <v>5321</v>
      </c>
    </row>
    <row r="115" spans="1:18" ht="14.55" customHeight="1" x14ac:dyDescent="0.3">
      <c r="A115" t="s">
        <v>534</v>
      </c>
      <c r="B115" s="29">
        <v>7606</v>
      </c>
      <c r="C115" s="29">
        <v>1090</v>
      </c>
      <c r="D115" s="29">
        <v>42</v>
      </c>
      <c r="E115" s="29">
        <v>1155</v>
      </c>
      <c r="F115" s="29">
        <v>7</v>
      </c>
      <c r="G115" s="29">
        <v>2294</v>
      </c>
      <c r="H115" s="29">
        <v>687</v>
      </c>
      <c r="I115" s="29">
        <v>122</v>
      </c>
      <c r="J115" s="29">
        <v>750</v>
      </c>
      <c r="K115" s="29">
        <v>3</v>
      </c>
      <c r="L115" s="29">
        <v>1562</v>
      </c>
      <c r="M115" s="29">
        <v>36</v>
      </c>
      <c r="N115" s="29">
        <v>4</v>
      </c>
      <c r="O115" s="29">
        <v>32</v>
      </c>
      <c r="P115" s="29">
        <v>0</v>
      </c>
      <c r="Q115" s="29">
        <v>72</v>
      </c>
      <c r="R115" s="29">
        <v>3928</v>
      </c>
    </row>
    <row r="116" spans="1:18" ht="14.55" customHeight="1" x14ac:dyDescent="0.3">
      <c r="A116" t="s">
        <v>520</v>
      </c>
      <c r="B116" s="29">
        <v>7556</v>
      </c>
      <c r="C116" s="29">
        <v>1324</v>
      </c>
      <c r="D116" s="29">
        <v>137</v>
      </c>
      <c r="E116" s="29">
        <v>2088</v>
      </c>
      <c r="F116" s="29">
        <v>0</v>
      </c>
      <c r="G116" s="29">
        <v>3549</v>
      </c>
      <c r="H116" s="29">
        <v>481</v>
      </c>
      <c r="I116" s="29">
        <v>83</v>
      </c>
      <c r="J116" s="29">
        <v>501</v>
      </c>
      <c r="K116" s="29">
        <v>0</v>
      </c>
      <c r="L116" s="29">
        <v>1065</v>
      </c>
      <c r="M116" s="29">
        <v>23</v>
      </c>
      <c r="N116" s="29">
        <v>3</v>
      </c>
      <c r="O116" s="29">
        <v>17</v>
      </c>
      <c r="P116" s="29">
        <v>0</v>
      </c>
      <c r="Q116" s="29">
        <v>43</v>
      </c>
      <c r="R116" s="29">
        <v>4657</v>
      </c>
    </row>
    <row r="117" spans="1:18" ht="14.55" customHeight="1" x14ac:dyDescent="0.3">
      <c r="A117" t="s">
        <v>469</v>
      </c>
      <c r="B117" s="29">
        <v>7459</v>
      </c>
      <c r="C117" s="29">
        <v>1492</v>
      </c>
      <c r="D117" s="29">
        <v>121</v>
      </c>
      <c r="E117" s="29">
        <v>1746</v>
      </c>
      <c r="F117" s="29">
        <v>2</v>
      </c>
      <c r="G117" s="29">
        <v>3361</v>
      </c>
      <c r="H117" s="29">
        <v>557</v>
      </c>
      <c r="I117" s="29">
        <v>102</v>
      </c>
      <c r="J117" s="29">
        <v>718</v>
      </c>
      <c r="K117" s="29">
        <v>1</v>
      </c>
      <c r="L117" s="29">
        <v>1378</v>
      </c>
      <c r="M117" s="29">
        <v>41</v>
      </c>
      <c r="N117" s="29">
        <v>6</v>
      </c>
      <c r="O117" s="29">
        <v>27</v>
      </c>
      <c r="P117" s="29">
        <v>0</v>
      </c>
      <c r="Q117" s="29">
        <v>74</v>
      </c>
      <c r="R117" s="29">
        <v>4813</v>
      </c>
    </row>
    <row r="118" spans="1:18" ht="14.55" customHeight="1" x14ac:dyDescent="0.3">
      <c r="A118" t="s">
        <v>479</v>
      </c>
      <c r="B118" s="29">
        <v>6992</v>
      </c>
      <c r="C118" s="29">
        <v>1034</v>
      </c>
      <c r="D118" s="29">
        <v>217</v>
      </c>
      <c r="E118" s="29">
        <v>969</v>
      </c>
      <c r="F118" s="29">
        <v>4</v>
      </c>
      <c r="G118" s="29">
        <v>2224</v>
      </c>
      <c r="H118" s="29">
        <v>992</v>
      </c>
      <c r="I118" s="29">
        <v>240</v>
      </c>
      <c r="J118" s="29">
        <v>575</v>
      </c>
      <c r="K118" s="29">
        <v>0</v>
      </c>
      <c r="L118" s="29">
        <v>1807</v>
      </c>
      <c r="M118" s="29">
        <v>21</v>
      </c>
      <c r="N118" s="29">
        <v>6</v>
      </c>
      <c r="O118" s="29">
        <v>5</v>
      </c>
      <c r="P118" s="29">
        <v>0</v>
      </c>
      <c r="Q118" s="29">
        <v>32</v>
      </c>
      <c r="R118" s="29">
        <v>4063</v>
      </c>
    </row>
    <row r="119" spans="1:18" ht="14.55" customHeight="1" x14ac:dyDescent="0.3">
      <c r="A119" t="s">
        <v>436</v>
      </c>
      <c r="B119" s="29">
        <v>6944</v>
      </c>
      <c r="C119" s="29">
        <v>1252</v>
      </c>
      <c r="D119" s="29">
        <v>133</v>
      </c>
      <c r="E119" s="29">
        <v>2168</v>
      </c>
      <c r="F119" s="29">
        <v>0</v>
      </c>
      <c r="G119" s="29">
        <v>3553</v>
      </c>
      <c r="H119" s="29">
        <v>455</v>
      </c>
      <c r="I119" s="29">
        <v>116</v>
      </c>
      <c r="J119" s="29">
        <v>523</v>
      </c>
      <c r="K119" s="29">
        <v>5</v>
      </c>
      <c r="L119" s="29">
        <v>1099</v>
      </c>
      <c r="M119" s="29">
        <v>35</v>
      </c>
      <c r="N119" s="29">
        <v>4</v>
      </c>
      <c r="O119" s="29">
        <v>45</v>
      </c>
      <c r="P119" s="29">
        <v>0</v>
      </c>
      <c r="Q119" s="29">
        <v>84</v>
      </c>
      <c r="R119" s="29">
        <v>4736</v>
      </c>
    </row>
    <row r="120" spans="1:18" ht="14.55" customHeight="1" x14ac:dyDescent="0.3">
      <c r="A120" t="s">
        <v>513</v>
      </c>
      <c r="B120" s="29">
        <v>6678</v>
      </c>
      <c r="C120" s="29">
        <v>1893</v>
      </c>
      <c r="D120" s="29">
        <v>199</v>
      </c>
      <c r="E120" s="29">
        <v>1138</v>
      </c>
      <c r="F120" s="29">
        <v>3</v>
      </c>
      <c r="G120" s="29">
        <v>3233</v>
      </c>
      <c r="H120" s="29">
        <v>376</v>
      </c>
      <c r="I120" s="29">
        <v>72</v>
      </c>
      <c r="J120" s="29">
        <v>243</v>
      </c>
      <c r="K120" s="29">
        <v>1</v>
      </c>
      <c r="L120" s="29">
        <v>692</v>
      </c>
      <c r="M120" s="29">
        <v>41</v>
      </c>
      <c r="N120" s="29">
        <v>0</v>
      </c>
      <c r="O120" s="29">
        <v>13</v>
      </c>
      <c r="P120" s="29">
        <v>0</v>
      </c>
      <c r="Q120" s="29">
        <v>54</v>
      </c>
      <c r="R120" s="29">
        <v>3979</v>
      </c>
    </row>
    <row r="121" spans="1:18" ht="14.55" customHeight="1" x14ac:dyDescent="0.3">
      <c r="A121" t="s">
        <v>537</v>
      </c>
      <c r="B121" s="29">
        <v>6569</v>
      </c>
      <c r="C121" s="29">
        <v>446</v>
      </c>
      <c r="D121" s="29">
        <v>48</v>
      </c>
      <c r="E121" s="29">
        <v>963</v>
      </c>
      <c r="F121" s="29">
        <v>0</v>
      </c>
      <c r="G121" s="29">
        <v>1457</v>
      </c>
      <c r="H121" s="29">
        <v>1112</v>
      </c>
      <c r="I121" s="29">
        <v>276</v>
      </c>
      <c r="J121" s="29">
        <v>1177</v>
      </c>
      <c r="K121" s="29">
        <v>0</v>
      </c>
      <c r="L121" s="29">
        <v>2565</v>
      </c>
      <c r="M121" s="29">
        <v>22</v>
      </c>
      <c r="N121" s="29">
        <v>1</v>
      </c>
      <c r="O121" s="29">
        <v>17</v>
      </c>
      <c r="P121" s="29">
        <v>0</v>
      </c>
      <c r="Q121" s="29">
        <v>40</v>
      </c>
      <c r="R121" s="29">
        <v>4062</v>
      </c>
    </row>
    <row r="122" spans="1:18" ht="14.55" customHeight="1" x14ac:dyDescent="0.3">
      <c r="A122" t="s">
        <v>584</v>
      </c>
      <c r="B122" s="29">
        <v>6366</v>
      </c>
      <c r="C122" s="29">
        <v>898</v>
      </c>
      <c r="D122" s="29">
        <v>90</v>
      </c>
      <c r="E122" s="29">
        <v>739</v>
      </c>
      <c r="F122" s="29">
        <v>3</v>
      </c>
      <c r="G122" s="29">
        <v>1730</v>
      </c>
      <c r="H122" s="29">
        <v>1027</v>
      </c>
      <c r="I122" s="29">
        <v>231</v>
      </c>
      <c r="J122" s="29">
        <v>826</v>
      </c>
      <c r="K122" s="29">
        <v>6</v>
      </c>
      <c r="L122" s="29">
        <v>2090</v>
      </c>
      <c r="M122" s="29">
        <v>18</v>
      </c>
      <c r="N122" s="29">
        <v>3</v>
      </c>
      <c r="O122" s="29">
        <v>13</v>
      </c>
      <c r="P122" s="29">
        <v>0</v>
      </c>
      <c r="Q122" s="29">
        <v>34</v>
      </c>
      <c r="R122" s="29">
        <v>3854</v>
      </c>
    </row>
    <row r="123" spans="1:18" ht="14.55" customHeight="1" x14ac:dyDescent="0.3">
      <c r="A123" t="s">
        <v>610</v>
      </c>
      <c r="B123" s="29">
        <v>6345</v>
      </c>
      <c r="C123" s="29">
        <v>1028</v>
      </c>
      <c r="D123" s="29">
        <v>85</v>
      </c>
      <c r="E123" s="29">
        <v>1261</v>
      </c>
      <c r="F123" s="29">
        <v>0</v>
      </c>
      <c r="G123" s="29">
        <v>2374</v>
      </c>
      <c r="H123" s="29">
        <v>881</v>
      </c>
      <c r="I123" s="29">
        <v>205</v>
      </c>
      <c r="J123" s="29">
        <v>738</v>
      </c>
      <c r="K123" s="29">
        <v>6</v>
      </c>
      <c r="L123" s="29">
        <v>1830</v>
      </c>
      <c r="M123" s="29">
        <v>26</v>
      </c>
      <c r="N123" s="29">
        <v>1</v>
      </c>
      <c r="O123" s="29">
        <v>24</v>
      </c>
      <c r="P123" s="29">
        <v>0</v>
      </c>
      <c r="Q123" s="29">
        <v>51</v>
      </c>
      <c r="R123" s="29">
        <v>4255</v>
      </c>
    </row>
    <row r="124" spans="1:18" ht="14.55" customHeight="1" x14ac:dyDescent="0.3">
      <c r="A124" t="s">
        <v>450</v>
      </c>
      <c r="B124" s="29">
        <v>6072</v>
      </c>
      <c r="C124" s="29">
        <v>1185</v>
      </c>
      <c r="D124" s="29">
        <v>94</v>
      </c>
      <c r="E124" s="29">
        <v>1149</v>
      </c>
      <c r="F124" s="29">
        <v>8</v>
      </c>
      <c r="G124" s="29">
        <v>2436</v>
      </c>
      <c r="H124" s="29">
        <v>390</v>
      </c>
      <c r="I124" s="29">
        <v>63</v>
      </c>
      <c r="J124" s="29">
        <v>370</v>
      </c>
      <c r="K124" s="29">
        <v>0</v>
      </c>
      <c r="L124" s="29">
        <v>823</v>
      </c>
      <c r="M124" s="29">
        <v>23</v>
      </c>
      <c r="N124" s="29">
        <v>2</v>
      </c>
      <c r="O124" s="29">
        <v>14</v>
      </c>
      <c r="P124" s="29">
        <v>0</v>
      </c>
      <c r="Q124" s="29">
        <v>39</v>
      </c>
      <c r="R124" s="29">
        <v>3298</v>
      </c>
    </row>
    <row r="125" spans="1:18" ht="14.55" customHeight="1" x14ac:dyDescent="0.3">
      <c r="A125" t="s">
        <v>611</v>
      </c>
      <c r="B125" s="29">
        <v>6016</v>
      </c>
      <c r="C125" s="29">
        <v>1393</v>
      </c>
      <c r="D125" s="29">
        <v>69</v>
      </c>
      <c r="E125" s="29">
        <v>709</v>
      </c>
      <c r="F125" s="29">
        <v>1</v>
      </c>
      <c r="G125" s="29">
        <v>2172</v>
      </c>
      <c r="H125" s="29">
        <v>939</v>
      </c>
      <c r="I125" s="29">
        <v>194</v>
      </c>
      <c r="J125" s="29">
        <v>811</v>
      </c>
      <c r="K125" s="29">
        <v>0</v>
      </c>
      <c r="L125" s="29">
        <v>1944</v>
      </c>
      <c r="M125" s="29">
        <v>31</v>
      </c>
      <c r="N125" s="29">
        <v>3</v>
      </c>
      <c r="O125" s="29">
        <v>9</v>
      </c>
      <c r="P125" s="29">
        <v>0</v>
      </c>
      <c r="Q125" s="29">
        <v>43</v>
      </c>
      <c r="R125" s="29">
        <v>4159</v>
      </c>
    </row>
    <row r="126" spans="1:18" ht="14.55" customHeight="1" x14ac:dyDescent="0.3">
      <c r="A126" t="s">
        <v>426</v>
      </c>
      <c r="B126" s="29">
        <v>6010</v>
      </c>
      <c r="C126" s="29">
        <v>546</v>
      </c>
      <c r="D126" s="29">
        <v>124</v>
      </c>
      <c r="E126" s="29">
        <v>2438</v>
      </c>
      <c r="F126" s="29">
        <v>0</v>
      </c>
      <c r="G126" s="29">
        <v>3108</v>
      </c>
      <c r="H126" s="29">
        <v>235</v>
      </c>
      <c r="I126" s="29">
        <v>47</v>
      </c>
      <c r="J126" s="29">
        <v>310</v>
      </c>
      <c r="K126" s="29">
        <v>1</v>
      </c>
      <c r="L126" s="29">
        <v>593</v>
      </c>
      <c r="M126" s="29">
        <v>9</v>
      </c>
      <c r="N126" s="29">
        <v>0</v>
      </c>
      <c r="O126" s="29">
        <v>19</v>
      </c>
      <c r="P126" s="29">
        <v>0</v>
      </c>
      <c r="Q126" s="29">
        <v>28</v>
      </c>
      <c r="R126" s="29">
        <v>3729</v>
      </c>
    </row>
    <row r="127" spans="1:18" ht="14.55" customHeight="1" x14ac:dyDescent="0.3">
      <c r="A127" t="s">
        <v>593</v>
      </c>
      <c r="B127" s="29">
        <v>5849</v>
      </c>
      <c r="C127" s="29">
        <v>1077</v>
      </c>
      <c r="D127" s="29">
        <v>61</v>
      </c>
      <c r="E127" s="29">
        <v>725</v>
      </c>
      <c r="F127" s="29">
        <v>3</v>
      </c>
      <c r="G127" s="29">
        <v>1866</v>
      </c>
      <c r="H127" s="29">
        <v>814</v>
      </c>
      <c r="I127" s="29">
        <v>210</v>
      </c>
      <c r="J127" s="29">
        <v>762</v>
      </c>
      <c r="K127" s="29">
        <v>2</v>
      </c>
      <c r="L127" s="29">
        <v>1788</v>
      </c>
      <c r="M127" s="29">
        <v>28</v>
      </c>
      <c r="N127" s="29">
        <v>2</v>
      </c>
      <c r="O127" s="29">
        <v>9</v>
      </c>
      <c r="P127" s="29">
        <v>0</v>
      </c>
      <c r="Q127" s="29">
        <v>39</v>
      </c>
      <c r="R127" s="29">
        <v>3693</v>
      </c>
    </row>
    <row r="128" spans="1:18" ht="14.55" customHeight="1" x14ac:dyDescent="0.3">
      <c r="A128" t="s">
        <v>533</v>
      </c>
      <c r="B128" s="29">
        <v>5748</v>
      </c>
      <c r="C128" s="29">
        <v>1097</v>
      </c>
      <c r="D128" s="29">
        <v>104</v>
      </c>
      <c r="E128" s="29">
        <v>1327</v>
      </c>
      <c r="F128" s="29">
        <v>0</v>
      </c>
      <c r="G128" s="29">
        <v>2528</v>
      </c>
      <c r="H128" s="29">
        <v>526</v>
      </c>
      <c r="I128" s="29">
        <v>241</v>
      </c>
      <c r="J128" s="29">
        <v>563</v>
      </c>
      <c r="K128" s="29">
        <v>2</v>
      </c>
      <c r="L128" s="29">
        <v>1332</v>
      </c>
      <c r="M128" s="29">
        <v>23</v>
      </c>
      <c r="N128" s="29">
        <v>1</v>
      </c>
      <c r="O128" s="29">
        <v>16</v>
      </c>
      <c r="P128" s="29">
        <v>0</v>
      </c>
      <c r="Q128" s="29">
        <v>40</v>
      </c>
      <c r="R128" s="29">
        <v>3900</v>
      </c>
    </row>
    <row r="129" spans="1:18" ht="14.55" customHeight="1" x14ac:dyDescent="0.3">
      <c r="A129" t="s">
        <v>476</v>
      </c>
      <c r="B129" s="29">
        <v>5669</v>
      </c>
      <c r="C129" s="29">
        <v>695</v>
      </c>
      <c r="D129" s="29">
        <v>58</v>
      </c>
      <c r="E129" s="29">
        <v>1109</v>
      </c>
      <c r="F129" s="29">
        <v>1</v>
      </c>
      <c r="G129" s="29">
        <v>1863</v>
      </c>
      <c r="H129" s="29">
        <v>948</v>
      </c>
      <c r="I129" s="29">
        <v>133</v>
      </c>
      <c r="J129" s="29">
        <v>699</v>
      </c>
      <c r="K129" s="29">
        <v>0</v>
      </c>
      <c r="L129" s="29">
        <v>1780</v>
      </c>
      <c r="M129" s="29">
        <v>16</v>
      </c>
      <c r="N129" s="29">
        <v>0</v>
      </c>
      <c r="O129" s="29">
        <v>9</v>
      </c>
      <c r="P129" s="29">
        <v>0</v>
      </c>
      <c r="Q129" s="29">
        <v>25</v>
      </c>
      <c r="R129" s="29">
        <v>3668</v>
      </c>
    </row>
    <row r="130" spans="1:18" ht="14.55" customHeight="1" x14ac:dyDescent="0.3">
      <c r="A130" t="s">
        <v>507</v>
      </c>
      <c r="B130" s="29">
        <v>5601</v>
      </c>
      <c r="C130" s="29">
        <v>350</v>
      </c>
      <c r="D130" s="29">
        <v>43</v>
      </c>
      <c r="E130" s="29">
        <v>414</v>
      </c>
      <c r="F130" s="29">
        <v>0</v>
      </c>
      <c r="G130" s="29">
        <v>807</v>
      </c>
      <c r="H130" s="29">
        <v>1106</v>
      </c>
      <c r="I130" s="29">
        <v>429</v>
      </c>
      <c r="J130" s="29">
        <v>1069</v>
      </c>
      <c r="K130" s="29">
        <v>8</v>
      </c>
      <c r="L130" s="29">
        <v>2612</v>
      </c>
      <c r="M130" s="29">
        <v>18</v>
      </c>
      <c r="N130" s="29">
        <v>5</v>
      </c>
      <c r="O130" s="29">
        <v>11</v>
      </c>
      <c r="P130" s="29">
        <v>0</v>
      </c>
      <c r="Q130" s="29">
        <v>34</v>
      </c>
      <c r="R130" s="29">
        <v>3453</v>
      </c>
    </row>
    <row r="131" spans="1:18" ht="14.55" customHeight="1" x14ac:dyDescent="0.3">
      <c r="A131" t="s">
        <v>447</v>
      </c>
      <c r="B131" s="29">
        <v>5572</v>
      </c>
      <c r="C131" s="29">
        <v>585</v>
      </c>
      <c r="D131" s="29">
        <v>54</v>
      </c>
      <c r="E131" s="29">
        <v>1602</v>
      </c>
      <c r="F131" s="29">
        <v>0</v>
      </c>
      <c r="G131" s="29">
        <v>2241</v>
      </c>
      <c r="H131" s="29">
        <v>469</v>
      </c>
      <c r="I131" s="29">
        <v>64</v>
      </c>
      <c r="J131" s="29">
        <v>678</v>
      </c>
      <c r="K131" s="29">
        <v>1</v>
      </c>
      <c r="L131" s="29">
        <v>1212</v>
      </c>
      <c r="M131" s="29">
        <v>17</v>
      </c>
      <c r="N131" s="29">
        <v>1</v>
      </c>
      <c r="O131" s="29">
        <v>17</v>
      </c>
      <c r="P131" s="29">
        <v>0</v>
      </c>
      <c r="Q131" s="29">
        <v>35</v>
      </c>
      <c r="R131" s="29">
        <v>3488</v>
      </c>
    </row>
    <row r="132" spans="1:18" ht="14.55" customHeight="1" x14ac:dyDescent="0.3">
      <c r="A132" t="s">
        <v>487</v>
      </c>
      <c r="B132" s="29">
        <v>5569</v>
      </c>
      <c r="C132" s="29">
        <v>540</v>
      </c>
      <c r="D132" s="29">
        <v>96</v>
      </c>
      <c r="E132" s="29">
        <v>1330</v>
      </c>
      <c r="F132" s="29">
        <v>0</v>
      </c>
      <c r="G132" s="29">
        <v>1966</v>
      </c>
      <c r="H132" s="29">
        <v>509</v>
      </c>
      <c r="I132" s="29">
        <v>100</v>
      </c>
      <c r="J132" s="29">
        <v>778</v>
      </c>
      <c r="K132" s="29">
        <v>0</v>
      </c>
      <c r="L132" s="29">
        <v>1387</v>
      </c>
      <c r="M132" s="29">
        <v>14</v>
      </c>
      <c r="N132" s="29">
        <v>2</v>
      </c>
      <c r="O132" s="29">
        <v>15</v>
      </c>
      <c r="P132" s="29">
        <v>0</v>
      </c>
      <c r="Q132" s="29">
        <v>31</v>
      </c>
      <c r="R132" s="29">
        <v>3384</v>
      </c>
    </row>
    <row r="133" spans="1:18" ht="14.55" customHeight="1" x14ac:dyDescent="0.3">
      <c r="A133" t="s">
        <v>583</v>
      </c>
      <c r="B133" s="29">
        <v>5525</v>
      </c>
      <c r="C133" s="29">
        <v>977</v>
      </c>
      <c r="D133" s="29">
        <v>106</v>
      </c>
      <c r="E133" s="29">
        <v>1151</v>
      </c>
      <c r="F133" s="29">
        <v>1</v>
      </c>
      <c r="G133" s="29">
        <v>2235</v>
      </c>
      <c r="H133" s="29">
        <v>592</v>
      </c>
      <c r="I133" s="29">
        <v>218</v>
      </c>
      <c r="J133" s="29">
        <v>457</v>
      </c>
      <c r="K133" s="29">
        <v>0</v>
      </c>
      <c r="L133" s="29">
        <v>1267</v>
      </c>
      <c r="M133" s="29">
        <v>13</v>
      </c>
      <c r="N133" s="29">
        <v>1</v>
      </c>
      <c r="O133" s="29">
        <v>17</v>
      </c>
      <c r="P133" s="29">
        <v>0</v>
      </c>
      <c r="Q133" s="29">
        <v>31</v>
      </c>
      <c r="R133" s="29">
        <v>3533</v>
      </c>
    </row>
    <row r="134" spans="1:18" ht="14.55" customHeight="1" x14ac:dyDescent="0.3">
      <c r="A134" t="s">
        <v>574</v>
      </c>
      <c r="B134" s="29">
        <v>5341</v>
      </c>
      <c r="C134" s="29">
        <v>1210</v>
      </c>
      <c r="D134" s="29">
        <v>88</v>
      </c>
      <c r="E134" s="29">
        <v>752</v>
      </c>
      <c r="F134" s="29">
        <v>4</v>
      </c>
      <c r="G134" s="29">
        <v>2054</v>
      </c>
      <c r="H134" s="29">
        <v>592</v>
      </c>
      <c r="I134" s="29">
        <v>168</v>
      </c>
      <c r="J134" s="29">
        <v>303</v>
      </c>
      <c r="K134" s="29">
        <v>8</v>
      </c>
      <c r="L134" s="29">
        <v>1071</v>
      </c>
      <c r="M134" s="29">
        <v>26</v>
      </c>
      <c r="N134" s="29">
        <v>2</v>
      </c>
      <c r="O134" s="29">
        <v>11</v>
      </c>
      <c r="P134" s="29">
        <v>0</v>
      </c>
      <c r="Q134" s="29">
        <v>39</v>
      </c>
      <c r="R134" s="29">
        <v>3164</v>
      </c>
    </row>
    <row r="135" spans="1:18" ht="14.55" customHeight="1" x14ac:dyDescent="0.3">
      <c r="A135" t="s">
        <v>563</v>
      </c>
      <c r="B135" s="29">
        <v>5293</v>
      </c>
      <c r="C135" s="29">
        <v>468</v>
      </c>
      <c r="D135" s="29">
        <v>119</v>
      </c>
      <c r="E135" s="29">
        <v>1789</v>
      </c>
      <c r="F135" s="29">
        <v>0</v>
      </c>
      <c r="G135" s="29">
        <v>2376</v>
      </c>
      <c r="H135" s="29">
        <v>340</v>
      </c>
      <c r="I135" s="29">
        <v>100</v>
      </c>
      <c r="J135" s="29">
        <v>616</v>
      </c>
      <c r="K135" s="29">
        <v>0</v>
      </c>
      <c r="L135" s="29">
        <v>1056</v>
      </c>
      <c r="M135" s="29">
        <v>19</v>
      </c>
      <c r="N135" s="29">
        <v>4</v>
      </c>
      <c r="O135" s="29">
        <v>26</v>
      </c>
      <c r="P135" s="29">
        <v>0</v>
      </c>
      <c r="Q135" s="29">
        <v>49</v>
      </c>
      <c r="R135" s="29">
        <v>3481</v>
      </c>
    </row>
    <row r="136" spans="1:18" ht="14.55" customHeight="1" x14ac:dyDescent="0.3">
      <c r="A136" t="s">
        <v>517</v>
      </c>
      <c r="B136" s="29">
        <v>5277</v>
      </c>
      <c r="C136" s="29">
        <v>941</v>
      </c>
      <c r="D136" s="29">
        <v>64</v>
      </c>
      <c r="E136" s="29">
        <v>1530</v>
      </c>
      <c r="F136" s="29">
        <v>8</v>
      </c>
      <c r="G136" s="29">
        <v>2543</v>
      </c>
      <c r="H136" s="29">
        <v>394</v>
      </c>
      <c r="I136" s="29">
        <v>69</v>
      </c>
      <c r="J136" s="29">
        <v>454</v>
      </c>
      <c r="K136" s="29">
        <v>0</v>
      </c>
      <c r="L136" s="29">
        <v>917</v>
      </c>
      <c r="M136" s="29">
        <v>18</v>
      </c>
      <c r="N136" s="29">
        <v>0</v>
      </c>
      <c r="O136" s="29">
        <v>13</v>
      </c>
      <c r="P136" s="29">
        <v>0</v>
      </c>
      <c r="Q136" s="29">
        <v>31</v>
      </c>
      <c r="R136" s="29">
        <v>3491</v>
      </c>
    </row>
    <row r="137" spans="1:18" ht="14.55" customHeight="1" x14ac:dyDescent="0.3">
      <c r="A137" t="s">
        <v>548</v>
      </c>
      <c r="B137" s="29">
        <v>5145</v>
      </c>
      <c r="C137" s="29">
        <v>1313</v>
      </c>
      <c r="D137" s="29">
        <v>94</v>
      </c>
      <c r="E137" s="29">
        <v>992</v>
      </c>
      <c r="F137" s="29">
        <v>0</v>
      </c>
      <c r="G137" s="29">
        <v>2399</v>
      </c>
      <c r="H137" s="29">
        <v>518</v>
      </c>
      <c r="I137" s="29">
        <v>108</v>
      </c>
      <c r="J137" s="29">
        <v>389</v>
      </c>
      <c r="K137" s="29">
        <v>0</v>
      </c>
      <c r="L137" s="29">
        <v>1015</v>
      </c>
      <c r="M137" s="29">
        <v>19</v>
      </c>
      <c r="N137" s="29">
        <v>4</v>
      </c>
      <c r="O137" s="29">
        <v>4</v>
      </c>
      <c r="P137" s="29">
        <v>0</v>
      </c>
      <c r="Q137" s="29">
        <v>27</v>
      </c>
      <c r="R137" s="29">
        <v>3441</v>
      </c>
    </row>
    <row r="138" spans="1:18" ht="14.55" customHeight="1" x14ac:dyDescent="0.3">
      <c r="A138" t="s">
        <v>592</v>
      </c>
      <c r="B138" s="29">
        <v>5126</v>
      </c>
      <c r="C138" s="29">
        <v>590</v>
      </c>
      <c r="D138" s="29">
        <v>49</v>
      </c>
      <c r="E138" s="29">
        <v>1294</v>
      </c>
      <c r="F138" s="29">
        <v>3</v>
      </c>
      <c r="G138" s="29">
        <v>1936</v>
      </c>
      <c r="H138" s="29">
        <v>557</v>
      </c>
      <c r="I138" s="29">
        <v>97</v>
      </c>
      <c r="J138" s="29">
        <v>557</v>
      </c>
      <c r="K138" s="29">
        <v>2</v>
      </c>
      <c r="L138" s="29">
        <v>1213</v>
      </c>
      <c r="M138" s="29">
        <v>21</v>
      </c>
      <c r="N138" s="29">
        <v>1</v>
      </c>
      <c r="O138" s="29">
        <v>14</v>
      </c>
      <c r="P138" s="29">
        <v>0</v>
      </c>
      <c r="Q138" s="29">
        <v>36</v>
      </c>
      <c r="R138" s="29">
        <v>3185</v>
      </c>
    </row>
    <row r="139" spans="1:18" ht="14.55" customHeight="1" x14ac:dyDescent="0.3">
      <c r="A139" t="s">
        <v>582</v>
      </c>
      <c r="B139" s="29">
        <v>5068</v>
      </c>
      <c r="C139" s="29">
        <v>546</v>
      </c>
      <c r="D139" s="29">
        <v>93</v>
      </c>
      <c r="E139" s="29">
        <v>1280</v>
      </c>
      <c r="F139" s="29">
        <v>14</v>
      </c>
      <c r="G139" s="29">
        <v>1933</v>
      </c>
      <c r="H139" s="29">
        <v>590</v>
      </c>
      <c r="I139" s="29">
        <v>147</v>
      </c>
      <c r="J139" s="29">
        <v>524</v>
      </c>
      <c r="K139" s="29">
        <v>14</v>
      </c>
      <c r="L139" s="29">
        <v>1275</v>
      </c>
      <c r="M139" s="29">
        <v>19</v>
      </c>
      <c r="N139" s="29">
        <v>1</v>
      </c>
      <c r="O139" s="29">
        <v>17</v>
      </c>
      <c r="P139" s="29">
        <v>1</v>
      </c>
      <c r="Q139" s="29">
        <v>38</v>
      </c>
      <c r="R139" s="29">
        <v>3246</v>
      </c>
    </row>
    <row r="140" spans="1:18" ht="14.55" customHeight="1" x14ac:dyDescent="0.3">
      <c r="A140" t="s">
        <v>525</v>
      </c>
      <c r="B140" s="29">
        <v>5060</v>
      </c>
      <c r="C140" s="29">
        <v>804</v>
      </c>
      <c r="D140" s="29">
        <v>118</v>
      </c>
      <c r="E140" s="29">
        <v>1348</v>
      </c>
      <c r="F140" s="29">
        <v>0</v>
      </c>
      <c r="G140" s="29">
        <v>2270</v>
      </c>
      <c r="H140" s="29">
        <v>423</v>
      </c>
      <c r="I140" s="29">
        <v>106</v>
      </c>
      <c r="J140" s="29">
        <v>554</v>
      </c>
      <c r="K140" s="29">
        <v>0</v>
      </c>
      <c r="L140" s="29">
        <v>1083</v>
      </c>
      <c r="M140" s="29">
        <v>5</v>
      </c>
      <c r="N140" s="29">
        <v>4</v>
      </c>
      <c r="O140" s="29">
        <v>9</v>
      </c>
      <c r="P140" s="29">
        <v>0</v>
      </c>
      <c r="Q140" s="29">
        <v>18</v>
      </c>
      <c r="R140" s="29">
        <v>3371</v>
      </c>
    </row>
    <row r="141" spans="1:18" ht="14.55" customHeight="1" x14ac:dyDescent="0.3">
      <c r="A141" t="s">
        <v>529</v>
      </c>
      <c r="B141" s="29">
        <v>5034</v>
      </c>
      <c r="C141" s="29">
        <v>524</v>
      </c>
      <c r="D141" s="29">
        <v>57</v>
      </c>
      <c r="E141" s="29">
        <v>1210</v>
      </c>
      <c r="F141" s="29">
        <v>2</v>
      </c>
      <c r="G141" s="29">
        <v>1793</v>
      </c>
      <c r="H141" s="29">
        <v>329</v>
      </c>
      <c r="I141" s="29">
        <v>47</v>
      </c>
      <c r="J141" s="29">
        <v>386</v>
      </c>
      <c r="K141" s="29">
        <v>0</v>
      </c>
      <c r="L141" s="29">
        <v>762</v>
      </c>
      <c r="M141" s="29">
        <v>18</v>
      </c>
      <c r="N141" s="29">
        <v>2</v>
      </c>
      <c r="O141" s="29">
        <v>16</v>
      </c>
      <c r="P141" s="29">
        <v>0</v>
      </c>
      <c r="Q141" s="29">
        <v>36</v>
      </c>
      <c r="R141" s="29">
        <v>2591</v>
      </c>
    </row>
    <row r="142" spans="1:18" ht="14.55" customHeight="1" x14ac:dyDescent="0.3">
      <c r="A142" t="s">
        <v>523</v>
      </c>
      <c r="B142" s="29">
        <v>4677</v>
      </c>
      <c r="C142" s="29">
        <v>578</v>
      </c>
      <c r="D142" s="29">
        <v>66</v>
      </c>
      <c r="E142" s="29">
        <v>936</v>
      </c>
      <c r="F142" s="29">
        <v>9</v>
      </c>
      <c r="G142" s="29">
        <v>1589</v>
      </c>
      <c r="H142" s="29">
        <v>504</v>
      </c>
      <c r="I142" s="29">
        <v>118</v>
      </c>
      <c r="J142" s="29">
        <v>584</v>
      </c>
      <c r="K142" s="29">
        <v>7</v>
      </c>
      <c r="L142" s="29">
        <v>1213</v>
      </c>
      <c r="M142" s="29">
        <v>9</v>
      </c>
      <c r="N142" s="29">
        <v>2</v>
      </c>
      <c r="O142" s="29">
        <v>9</v>
      </c>
      <c r="P142" s="29">
        <v>0</v>
      </c>
      <c r="Q142" s="29">
        <v>20</v>
      </c>
      <c r="R142" s="29">
        <v>2822</v>
      </c>
    </row>
    <row r="143" spans="1:18" ht="14.55" customHeight="1" x14ac:dyDescent="0.3">
      <c r="A143" t="s">
        <v>540</v>
      </c>
      <c r="B143" s="29">
        <v>4468</v>
      </c>
      <c r="C143" s="29">
        <v>961</v>
      </c>
      <c r="D143" s="29">
        <v>57</v>
      </c>
      <c r="E143" s="29">
        <v>736</v>
      </c>
      <c r="F143" s="29">
        <v>0</v>
      </c>
      <c r="G143" s="29">
        <v>1754</v>
      </c>
      <c r="H143" s="29">
        <v>450</v>
      </c>
      <c r="I143" s="29">
        <v>178</v>
      </c>
      <c r="J143" s="29">
        <v>428</v>
      </c>
      <c r="K143" s="29">
        <v>1</v>
      </c>
      <c r="L143" s="29">
        <v>1057</v>
      </c>
      <c r="M143" s="29">
        <v>16</v>
      </c>
      <c r="N143" s="29">
        <v>2</v>
      </c>
      <c r="O143" s="29">
        <v>16</v>
      </c>
      <c r="P143" s="29">
        <v>0</v>
      </c>
      <c r="Q143" s="29">
        <v>34</v>
      </c>
      <c r="R143" s="29">
        <v>2845</v>
      </c>
    </row>
    <row r="144" spans="1:18" ht="14.55" customHeight="1" x14ac:dyDescent="0.3">
      <c r="A144" t="s">
        <v>579</v>
      </c>
      <c r="B144" s="29">
        <v>4334</v>
      </c>
      <c r="C144" s="29">
        <v>716</v>
      </c>
      <c r="D144" s="29">
        <v>45</v>
      </c>
      <c r="E144" s="29">
        <v>344</v>
      </c>
      <c r="F144" s="29">
        <v>1</v>
      </c>
      <c r="G144" s="29">
        <v>1106</v>
      </c>
      <c r="H144" s="29">
        <v>1082</v>
      </c>
      <c r="I144" s="29">
        <v>219</v>
      </c>
      <c r="J144" s="29">
        <v>391</v>
      </c>
      <c r="K144" s="29">
        <v>1</v>
      </c>
      <c r="L144" s="29">
        <v>1693</v>
      </c>
      <c r="M144" s="29">
        <v>26</v>
      </c>
      <c r="N144" s="29">
        <v>2</v>
      </c>
      <c r="O144" s="29">
        <v>9</v>
      </c>
      <c r="P144" s="29">
        <v>0</v>
      </c>
      <c r="Q144" s="29">
        <v>37</v>
      </c>
      <c r="R144" s="29">
        <v>2836</v>
      </c>
    </row>
    <row r="145" spans="1:18" ht="14.55" customHeight="1" x14ac:dyDescent="0.3">
      <c r="A145" t="s">
        <v>425</v>
      </c>
      <c r="B145" s="29">
        <v>4252</v>
      </c>
      <c r="C145" s="29">
        <v>720</v>
      </c>
      <c r="D145" s="29">
        <v>45</v>
      </c>
      <c r="E145" s="29">
        <v>957</v>
      </c>
      <c r="F145" s="29">
        <v>1</v>
      </c>
      <c r="G145" s="29">
        <v>1723</v>
      </c>
      <c r="H145" s="29">
        <v>362</v>
      </c>
      <c r="I145" s="29">
        <v>43</v>
      </c>
      <c r="J145" s="29">
        <v>275</v>
      </c>
      <c r="K145" s="29">
        <v>0</v>
      </c>
      <c r="L145" s="29">
        <v>680</v>
      </c>
      <c r="M145" s="29">
        <v>19</v>
      </c>
      <c r="N145" s="29">
        <v>0</v>
      </c>
      <c r="O145" s="29">
        <v>8</v>
      </c>
      <c r="P145" s="29">
        <v>0</v>
      </c>
      <c r="Q145" s="29">
        <v>27</v>
      </c>
      <c r="R145" s="29">
        <v>2430</v>
      </c>
    </row>
    <row r="146" spans="1:18" ht="14.55" customHeight="1" x14ac:dyDescent="0.3">
      <c r="A146" t="s">
        <v>608</v>
      </c>
      <c r="B146" s="29">
        <v>4237</v>
      </c>
      <c r="C146" s="29">
        <v>947</v>
      </c>
      <c r="D146" s="29">
        <v>143</v>
      </c>
      <c r="E146" s="29">
        <v>891</v>
      </c>
      <c r="F146" s="29">
        <v>0</v>
      </c>
      <c r="G146" s="29">
        <v>1981</v>
      </c>
      <c r="H146" s="29">
        <v>406</v>
      </c>
      <c r="I146" s="29">
        <v>58</v>
      </c>
      <c r="J146" s="29">
        <v>279</v>
      </c>
      <c r="K146" s="29">
        <v>0</v>
      </c>
      <c r="L146" s="29">
        <v>743</v>
      </c>
      <c r="M146" s="29">
        <v>8</v>
      </c>
      <c r="N146" s="29">
        <v>0</v>
      </c>
      <c r="O146" s="29">
        <v>11</v>
      </c>
      <c r="P146" s="29">
        <v>0</v>
      </c>
      <c r="Q146" s="29">
        <v>19</v>
      </c>
      <c r="R146" s="29">
        <v>2743</v>
      </c>
    </row>
    <row r="147" spans="1:18" ht="14.55" customHeight="1" x14ac:dyDescent="0.3">
      <c r="A147" t="s">
        <v>569</v>
      </c>
      <c r="B147" s="29">
        <v>4154</v>
      </c>
      <c r="C147" s="29">
        <v>570</v>
      </c>
      <c r="D147" s="29">
        <v>45</v>
      </c>
      <c r="E147" s="29">
        <v>593</v>
      </c>
      <c r="F147" s="29">
        <v>1</v>
      </c>
      <c r="G147" s="29">
        <v>1209</v>
      </c>
      <c r="H147" s="29">
        <v>622</v>
      </c>
      <c r="I147" s="29">
        <v>260</v>
      </c>
      <c r="J147" s="29">
        <v>592</v>
      </c>
      <c r="K147" s="29">
        <v>0</v>
      </c>
      <c r="L147" s="29">
        <v>1474</v>
      </c>
      <c r="M147" s="29">
        <v>10</v>
      </c>
      <c r="N147" s="29">
        <v>0</v>
      </c>
      <c r="O147" s="29">
        <v>7</v>
      </c>
      <c r="P147" s="29">
        <v>0</v>
      </c>
      <c r="Q147" s="29">
        <v>17</v>
      </c>
      <c r="R147" s="29">
        <v>2700</v>
      </c>
    </row>
    <row r="148" spans="1:18" ht="14.55" customHeight="1" x14ac:dyDescent="0.3">
      <c r="A148" t="s">
        <v>589</v>
      </c>
      <c r="B148" s="29">
        <v>4025</v>
      </c>
      <c r="C148" s="29">
        <v>485</v>
      </c>
      <c r="D148" s="29">
        <v>67</v>
      </c>
      <c r="E148" s="29">
        <v>1028</v>
      </c>
      <c r="F148" s="29">
        <v>0</v>
      </c>
      <c r="G148" s="29">
        <v>1580</v>
      </c>
      <c r="H148" s="29">
        <v>281</v>
      </c>
      <c r="I148" s="29">
        <v>69</v>
      </c>
      <c r="J148" s="29">
        <v>562</v>
      </c>
      <c r="K148" s="29">
        <v>4</v>
      </c>
      <c r="L148" s="29">
        <v>916</v>
      </c>
      <c r="M148" s="29">
        <v>9</v>
      </c>
      <c r="N148" s="29">
        <v>3</v>
      </c>
      <c r="O148" s="29">
        <v>9</v>
      </c>
      <c r="P148" s="29">
        <v>0</v>
      </c>
      <c r="Q148" s="29">
        <v>21</v>
      </c>
      <c r="R148" s="29">
        <v>2517</v>
      </c>
    </row>
    <row r="149" spans="1:18" ht="14.55" customHeight="1" x14ac:dyDescent="0.3">
      <c r="A149" t="s">
        <v>460</v>
      </c>
      <c r="B149" s="29">
        <v>3884</v>
      </c>
      <c r="C149" s="29">
        <v>608</v>
      </c>
      <c r="D149" s="29">
        <v>51</v>
      </c>
      <c r="E149" s="29">
        <v>954</v>
      </c>
      <c r="F149" s="29">
        <v>2</v>
      </c>
      <c r="G149" s="29">
        <v>1615</v>
      </c>
      <c r="H149" s="29">
        <v>261</v>
      </c>
      <c r="I149" s="29">
        <v>57</v>
      </c>
      <c r="J149" s="29">
        <v>221</v>
      </c>
      <c r="K149" s="29">
        <v>2</v>
      </c>
      <c r="L149" s="29">
        <v>541</v>
      </c>
      <c r="M149" s="29">
        <v>6</v>
      </c>
      <c r="N149" s="29">
        <v>0</v>
      </c>
      <c r="O149" s="29">
        <v>9</v>
      </c>
      <c r="P149" s="29">
        <v>0</v>
      </c>
      <c r="Q149" s="29">
        <v>15</v>
      </c>
      <c r="R149" s="29">
        <v>2171</v>
      </c>
    </row>
    <row r="150" spans="1:18" ht="14.55" customHeight="1" x14ac:dyDescent="0.3">
      <c r="A150" t="s">
        <v>545</v>
      </c>
      <c r="B150" s="29">
        <v>3814</v>
      </c>
      <c r="C150" s="29">
        <v>771</v>
      </c>
      <c r="D150" s="29">
        <v>83</v>
      </c>
      <c r="E150" s="29">
        <v>843</v>
      </c>
      <c r="F150" s="29">
        <v>0</v>
      </c>
      <c r="G150" s="29">
        <v>1697</v>
      </c>
      <c r="H150" s="29">
        <v>320</v>
      </c>
      <c r="I150" s="29">
        <v>43</v>
      </c>
      <c r="J150" s="29">
        <v>128</v>
      </c>
      <c r="K150" s="29">
        <v>2</v>
      </c>
      <c r="L150" s="29">
        <v>493</v>
      </c>
      <c r="M150" s="29">
        <v>9</v>
      </c>
      <c r="N150" s="29">
        <v>1</v>
      </c>
      <c r="O150" s="29">
        <v>9</v>
      </c>
      <c r="P150" s="29">
        <v>0</v>
      </c>
      <c r="Q150" s="29">
        <v>19</v>
      </c>
      <c r="R150" s="29">
        <v>2209</v>
      </c>
    </row>
    <row r="151" spans="1:18" ht="14.55" customHeight="1" x14ac:dyDescent="0.3">
      <c r="A151" t="s">
        <v>599</v>
      </c>
      <c r="B151" s="29">
        <v>3519</v>
      </c>
      <c r="C151" s="29">
        <v>274</v>
      </c>
      <c r="D151" s="29">
        <v>55</v>
      </c>
      <c r="E151" s="29">
        <v>609</v>
      </c>
      <c r="F151" s="29">
        <v>0</v>
      </c>
      <c r="G151" s="29">
        <v>938</v>
      </c>
      <c r="H151" s="29">
        <v>504</v>
      </c>
      <c r="I151" s="29">
        <v>128</v>
      </c>
      <c r="J151" s="29">
        <v>611</v>
      </c>
      <c r="K151" s="29">
        <v>1</v>
      </c>
      <c r="L151" s="29">
        <v>1244</v>
      </c>
      <c r="M151" s="29">
        <v>3</v>
      </c>
      <c r="N151" s="29">
        <v>1</v>
      </c>
      <c r="O151" s="29">
        <v>10</v>
      </c>
      <c r="P151" s="29">
        <v>0</v>
      </c>
      <c r="Q151" s="29">
        <v>14</v>
      </c>
      <c r="R151" s="29">
        <v>2196</v>
      </c>
    </row>
    <row r="152" spans="1:18" ht="14.55" customHeight="1" x14ac:dyDescent="0.3">
      <c r="A152" t="s">
        <v>453</v>
      </c>
      <c r="B152" s="29">
        <v>3132</v>
      </c>
      <c r="C152" s="29">
        <v>311</v>
      </c>
      <c r="D152" s="29">
        <v>13</v>
      </c>
      <c r="E152" s="29">
        <v>233</v>
      </c>
      <c r="F152" s="29">
        <v>2</v>
      </c>
      <c r="G152" s="29">
        <v>559</v>
      </c>
      <c r="H152" s="29">
        <v>234</v>
      </c>
      <c r="I152" s="29">
        <v>20</v>
      </c>
      <c r="J152" s="29">
        <v>242</v>
      </c>
      <c r="K152" s="29">
        <v>1</v>
      </c>
      <c r="L152" s="29">
        <v>497</v>
      </c>
      <c r="M152" s="29">
        <v>16</v>
      </c>
      <c r="N152" s="29">
        <v>2</v>
      </c>
      <c r="O152" s="29">
        <v>2</v>
      </c>
      <c r="P152" s="29">
        <v>0</v>
      </c>
      <c r="Q152" s="29">
        <v>20</v>
      </c>
      <c r="R152" s="29">
        <v>1076</v>
      </c>
    </row>
    <row r="153" spans="1:18" ht="14.55" customHeight="1" x14ac:dyDescent="0.3">
      <c r="A153" t="s">
        <v>444</v>
      </c>
      <c r="B153" s="29">
        <v>2982</v>
      </c>
      <c r="C153" s="29">
        <v>399</v>
      </c>
      <c r="D153" s="29">
        <v>36</v>
      </c>
      <c r="E153" s="29">
        <v>311</v>
      </c>
      <c r="F153" s="29">
        <v>0</v>
      </c>
      <c r="G153" s="29">
        <v>746</v>
      </c>
      <c r="H153" s="29">
        <v>674</v>
      </c>
      <c r="I153" s="29">
        <v>145</v>
      </c>
      <c r="J153" s="29">
        <v>275</v>
      </c>
      <c r="K153" s="29">
        <v>0</v>
      </c>
      <c r="L153" s="29">
        <v>1094</v>
      </c>
      <c r="M153" s="29">
        <v>12</v>
      </c>
      <c r="N153" s="29">
        <v>1</v>
      </c>
      <c r="O153" s="29">
        <v>6</v>
      </c>
      <c r="P153" s="29">
        <v>0</v>
      </c>
      <c r="Q153" s="29">
        <v>19</v>
      </c>
      <c r="R153" s="29">
        <v>1859</v>
      </c>
    </row>
    <row r="154" spans="1:18" ht="14.55" customHeight="1" x14ac:dyDescent="0.3">
      <c r="A154" t="s">
        <v>577</v>
      </c>
      <c r="B154" s="29">
        <v>2917</v>
      </c>
      <c r="C154" s="29">
        <v>298</v>
      </c>
      <c r="D154" s="29">
        <v>62</v>
      </c>
      <c r="E154" s="29">
        <v>327</v>
      </c>
      <c r="F154" s="29">
        <v>15</v>
      </c>
      <c r="G154" s="29">
        <v>702</v>
      </c>
      <c r="H154" s="29">
        <v>482</v>
      </c>
      <c r="I154" s="29">
        <v>161</v>
      </c>
      <c r="J154" s="29">
        <v>322</v>
      </c>
      <c r="K154" s="29">
        <v>19</v>
      </c>
      <c r="L154" s="29">
        <v>984</v>
      </c>
      <c r="M154" s="29">
        <v>12</v>
      </c>
      <c r="N154" s="29">
        <v>3</v>
      </c>
      <c r="O154" s="29">
        <v>10</v>
      </c>
      <c r="P154" s="29">
        <v>1</v>
      </c>
      <c r="Q154" s="29">
        <v>26</v>
      </c>
      <c r="R154" s="29">
        <v>1712</v>
      </c>
    </row>
    <row r="155" spans="1:18" ht="14.55" customHeight="1" x14ac:dyDescent="0.3">
      <c r="A155" t="s">
        <v>604</v>
      </c>
      <c r="B155" s="29">
        <v>2751</v>
      </c>
      <c r="C155" s="29">
        <v>490</v>
      </c>
      <c r="D155" s="29">
        <v>63</v>
      </c>
      <c r="E155" s="29">
        <v>677</v>
      </c>
      <c r="F155" s="29">
        <v>2</v>
      </c>
      <c r="G155" s="29">
        <v>1232</v>
      </c>
      <c r="H155" s="29">
        <v>319</v>
      </c>
      <c r="I155" s="29">
        <v>51</v>
      </c>
      <c r="J155" s="29">
        <v>276</v>
      </c>
      <c r="K155" s="29">
        <v>1</v>
      </c>
      <c r="L155" s="29">
        <v>647</v>
      </c>
      <c r="M155" s="29">
        <v>8</v>
      </c>
      <c r="N155" s="29">
        <v>1</v>
      </c>
      <c r="O155" s="29">
        <v>5</v>
      </c>
      <c r="P155" s="29">
        <v>0</v>
      </c>
      <c r="Q155" s="29">
        <v>14</v>
      </c>
      <c r="R155" s="29">
        <v>1893</v>
      </c>
    </row>
    <row r="156" spans="1:18" ht="14.55" customHeight="1" x14ac:dyDescent="0.3">
      <c r="A156" t="s">
        <v>572</v>
      </c>
      <c r="B156" s="29">
        <v>2645</v>
      </c>
      <c r="C156" s="29">
        <v>379</v>
      </c>
      <c r="D156" s="29">
        <v>37</v>
      </c>
      <c r="E156" s="29">
        <v>1053</v>
      </c>
      <c r="F156" s="29">
        <v>2</v>
      </c>
      <c r="G156" s="29">
        <v>1471</v>
      </c>
      <c r="H156" s="29">
        <v>114</v>
      </c>
      <c r="I156" s="29">
        <v>58</v>
      </c>
      <c r="J156" s="29">
        <v>217</v>
      </c>
      <c r="K156" s="29">
        <v>0</v>
      </c>
      <c r="L156" s="29">
        <v>389</v>
      </c>
      <c r="M156" s="29">
        <v>4</v>
      </c>
      <c r="N156" s="29">
        <v>1</v>
      </c>
      <c r="O156" s="29">
        <v>13</v>
      </c>
      <c r="P156" s="29">
        <v>0</v>
      </c>
      <c r="Q156" s="29">
        <v>18</v>
      </c>
      <c r="R156" s="29">
        <v>1878</v>
      </c>
    </row>
    <row r="157" spans="1:18" ht="14.55" customHeight="1" x14ac:dyDescent="0.3">
      <c r="A157" t="s">
        <v>427</v>
      </c>
      <c r="B157" s="29">
        <v>2232</v>
      </c>
      <c r="C157" s="29">
        <v>376</v>
      </c>
      <c r="D157" s="29">
        <v>53</v>
      </c>
      <c r="E157" s="29">
        <v>259</v>
      </c>
      <c r="F157" s="29">
        <v>0</v>
      </c>
      <c r="G157" s="29">
        <v>688</v>
      </c>
      <c r="H157" s="29">
        <v>256</v>
      </c>
      <c r="I157" s="29">
        <v>81</v>
      </c>
      <c r="J157" s="29">
        <v>200</v>
      </c>
      <c r="K157" s="29">
        <v>2</v>
      </c>
      <c r="L157" s="29">
        <v>539</v>
      </c>
      <c r="M157" s="29">
        <v>3</v>
      </c>
      <c r="N157" s="29">
        <v>0</v>
      </c>
      <c r="O157" s="29">
        <v>7</v>
      </c>
      <c r="P157" s="29">
        <v>0</v>
      </c>
      <c r="Q157" s="29">
        <v>10</v>
      </c>
      <c r="R157" s="29">
        <v>1237</v>
      </c>
    </row>
    <row r="158" spans="1:18" ht="14.55" customHeight="1" x14ac:dyDescent="0.3">
      <c r="A158" t="s">
        <v>481</v>
      </c>
      <c r="B158" s="29">
        <v>1929</v>
      </c>
      <c r="C158" s="29">
        <v>270</v>
      </c>
      <c r="D158" s="29">
        <v>27</v>
      </c>
      <c r="E158" s="29">
        <v>658</v>
      </c>
      <c r="F158" s="29">
        <v>0</v>
      </c>
      <c r="G158" s="29">
        <v>955</v>
      </c>
      <c r="H158" s="29">
        <v>50</v>
      </c>
      <c r="I158" s="29">
        <v>8</v>
      </c>
      <c r="J158" s="29">
        <v>81</v>
      </c>
      <c r="K158" s="29">
        <v>0</v>
      </c>
      <c r="L158" s="29">
        <v>139</v>
      </c>
      <c r="M158" s="29">
        <v>7</v>
      </c>
      <c r="N158" s="29">
        <v>0</v>
      </c>
      <c r="O158" s="29">
        <v>6</v>
      </c>
      <c r="P158" s="29">
        <v>0</v>
      </c>
      <c r="Q158" s="29">
        <v>13</v>
      </c>
      <c r="R158" s="29">
        <v>1107</v>
      </c>
    </row>
    <row r="159" spans="1:18" ht="14.55" customHeight="1" x14ac:dyDescent="0.3">
      <c r="A159" t="s">
        <v>458</v>
      </c>
      <c r="B159" s="29">
        <v>1856</v>
      </c>
      <c r="C159" s="29">
        <v>157</v>
      </c>
      <c r="D159" s="29">
        <v>40</v>
      </c>
      <c r="E159" s="29">
        <v>320</v>
      </c>
      <c r="F159" s="29">
        <v>0</v>
      </c>
      <c r="G159" s="29">
        <v>517</v>
      </c>
      <c r="H159" s="29">
        <v>293</v>
      </c>
      <c r="I159" s="29">
        <v>98</v>
      </c>
      <c r="J159" s="29">
        <v>240</v>
      </c>
      <c r="K159" s="29">
        <v>0</v>
      </c>
      <c r="L159" s="29">
        <v>631</v>
      </c>
      <c r="M159" s="29">
        <v>4</v>
      </c>
      <c r="N159" s="29">
        <v>1</v>
      </c>
      <c r="O159" s="29">
        <v>3</v>
      </c>
      <c r="P159" s="29">
        <v>0</v>
      </c>
      <c r="Q159" s="29">
        <v>8</v>
      </c>
      <c r="R159" s="29">
        <v>1156</v>
      </c>
    </row>
    <row r="160" spans="1:18" ht="14.55" customHeight="1" x14ac:dyDescent="0.3">
      <c r="A160" t="s">
        <v>498</v>
      </c>
      <c r="B160" s="29">
        <v>1837</v>
      </c>
      <c r="C160" s="29">
        <v>413</v>
      </c>
      <c r="D160" s="29">
        <v>65</v>
      </c>
      <c r="E160" s="29">
        <v>547</v>
      </c>
      <c r="F160" s="29">
        <v>1</v>
      </c>
      <c r="G160" s="29">
        <v>1026</v>
      </c>
      <c r="H160" s="29">
        <v>118</v>
      </c>
      <c r="I160" s="29">
        <v>15</v>
      </c>
      <c r="J160" s="29">
        <v>81</v>
      </c>
      <c r="K160" s="29">
        <v>0</v>
      </c>
      <c r="L160" s="29">
        <v>214</v>
      </c>
      <c r="M160" s="29">
        <v>10</v>
      </c>
      <c r="N160" s="29">
        <v>0</v>
      </c>
      <c r="O160" s="29">
        <v>5</v>
      </c>
      <c r="P160" s="29">
        <v>0</v>
      </c>
      <c r="Q160" s="29">
        <v>15</v>
      </c>
      <c r="R160" s="29">
        <v>1255</v>
      </c>
    </row>
    <row r="161" spans="1:18" ht="14.55" customHeight="1" x14ac:dyDescent="0.3">
      <c r="A161" t="s">
        <v>566</v>
      </c>
      <c r="B161" s="29">
        <v>1519</v>
      </c>
      <c r="C161" s="29">
        <v>196</v>
      </c>
      <c r="D161" s="29">
        <v>28</v>
      </c>
      <c r="E161" s="29">
        <v>245</v>
      </c>
      <c r="F161" s="29">
        <v>0</v>
      </c>
      <c r="G161" s="29">
        <v>469</v>
      </c>
      <c r="H161" s="29">
        <v>210</v>
      </c>
      <c r="I161" s="29">
        <v>24</v>
      </c>
      <c r="J161" s="29">
        <v>176</v>
      </c>
      <c r="K161" s="29">
        <v>0</v>
      </c>
      <c r="L161" s="29">
        <v>410</v>
      </c>
      <c r="M161" s="29">
        <v>6</v>
      </c>
      <c r="N161" s="29">
        <v>0</v>
      </c>
      <c r="O161" s="29">
        <v>8</v>
      </c>
      <c r="P161" s="29">
        <v>0</v>
      </c>
      <c r="Q161" s="29">
        <v>14</v>
      </c>
      <c r="R161" s="29">
        <v>893</v>
      </c>
    </row>
    <row r="162" spans="1:18" ht="14.55" customHeight="1" x14ac:dyDescent="0.3">
      <c r="A162" t="s">
        <v>602</v>
      </c>
      <c r="B162" s="29">
        <v>1493</v>
      </c>
      <c r="C162" s="29">
        <v>172</v>
      </c>
      <c r="D162" s="29">
        <v>69</v>
      </c>
      <c r="E162" s="29">
        <v>384</v>
      </c>
      <c r="F162" s="29">
        <v>0</v>
      </c>
      <c r="G162" s="29">
        <v>625</v>
      </c>
      <c r="H162" s="29">
        <v>212</v>
      </c>
      <c r="I162" s="29">
        <v>82</v>
      </c>
      <c r="J162" s="29">
        <v>138</v>
      </c>
      <c r="K162" s="29">
        <v>0</v>
      </c>
      <c r="L162" s="29">
        <v>432</v>
      </c>
      <c r="M162" s="29">
        <v>5</v>
      </c>
      <c r="N162" s="29">
        <v>0</v>
      </c>
      <c r="O162" s="29">
        <v>1</v>
      </c>
      <c r="P162" s="29">
        <v>0</v>
      </c>
      <c r="Q162" s="29">
        <v>6</v>
      </c>
      <c r="R162" s="29">
        <v>1063</v>
      </c>
    </row>
    <row r="163" spans="1:18" ht="14.55" customHeight="1" x14ac:dyDescent="0.3">
      <c r="A163" t="s">
        <v>580</v>
      </c>
      <c r="B163" s="29">
        <v>1211</v>
      </c>
      <c r="C163" s="29">
        <v>114</v>
      </c>
      <c r="D163" s="29">
        <v>25</v>
      </c>
      <c r="E163" s="29">
        <v>170</v>
      </c>
      <c r="F163" s="29">
        <v>1</v>
      </c>
      <c r="G163" s="29">
        <v>310</v>
      </c>
      <c r="H163" s="29">
        <v>180</v>
      </c>
      <c r="I163" s="29">
        <v>127</v>
      </c>
      <c r="J163" s="29">
        <v>237</v>
      </c>
      <c r="K163" s="29">
        <v>3</v>
      </c>
      <c r="L163" s="29">
        <v>547</v>
      </c>
      <c r="M163" s="29">
        <v>1</v>
      </c>
      <c r="N163" s="29">
        <v>2</v>
      </c>
      <c r="O163" s="29">
        <v>9</v>
      </c>
      <c r="P163" s="29">
        <v>0</v>
      </c>
      <c r="Q163" s="29">
        <v>12</v>
      </c>
      <c r="R163" s="29">
        <v>869</v>
      </c>
    </row>
  </sheetData>
  <sortState ref="A4:R163">
    <sortCondition descending="1" ref="B4:B163"/>
  </sortState>
  <mergeCells count="4">
    <mergeCell ref="A1:E1"/>
    <mergeCell ref="C2:G2"/>
    <mergeCell ref="H2:L2"/>
    <mergeCell ref="M2:Q2"/>
  </mergeCells>
  <pageMargins left="0.75" right="0.75" top="1" bottom="1" header="0.5" footer="0.5"/>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sqref="A1:E1"/>
    </sheetView>
  </sheetViews>
  <sheetFormatPr defaultRowHeight="14.4" x14ac:dyDescent="0.3"/>
  <cols>
    <col min="1" max="16384" width="8.88671875" style="57"/>
  </cols>
  <sheetData>
    <row r="1" spans="1:8" x14ac:dyDescent="0.3">
      <c r="A1" s="103" t="s">
        <v>133</v>
      </c>
      <c r="B1" s="103"/>
      <c r="C1" s="103"/>
      <c r="D1" s="103"/>
      <c r="E1" s="103"/>
    </row>
    <row r="2" spans="1:8" x14ac:dyDescent="0.3">
      <c r="A2" s="57" t="s">
        <v>0</v>
      </c>
      <c r="B2" s="57" t="s">
        <v>0</v>
      </c>
      <c r="C2" s="104" t="s">
        <v>4120</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461</v>
      </c>
      <c r="B4" s="58">
        <v>54307</v>
      </c>
      <c r="C4" s="58" t="s">
        <v>3008</v>
      </c>
      <c r="D4" s="58" t="s">
        <v>854</v>
      </c>
      <c r="E4" s="58" t="s">
        <v>6198</v>
      </c>
      <c r="F4" s="58" t="s">
        <v>1101</v>
      </c>
      <c r="G4" s="58">
        <v>12830</v>
      </c>
      <c r="H4" s="58">
        <v>12830</v>
      </c>
    </row>
    <row r="5" spans="1:8" x14ac:dyDescent="0.3">
      <c r="A5" s="57" t="s">
        <v>614</v>
      </c>
      <c r="B5" s="58">
        <v>54307</v>
      </c>
      <c r="C5" s="58">
        <v>6990</v>
      </c>
      <c r="D5" s="58">
        <v>941</v>
      </c>
      <c r="E5" s="58">
        <v>4795</v>
      </c>
      <c r="F5" s="58">
        <v>104</v>
      </c>
      <c r="G5" s="58">
        <v>12830</v>
      </c>
      <c r="H5" s="58">
        <v>12830</v>
      </c>
    </row>
  </sheetData>
  <mergeCells count="2">
    <mergeCell ref="A1:E1"/>
    <mergeCell ref="C2:G2"/>
  </mergeCells>
  <pageMargins left="0.75" right="0.75" top="1" bottom="1" header="0.5" footer="0.5"/>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selection sqref="A1:E1"/>
    </sheetView>
  </sheetViews>
  <sheetFormatPr defaultRowHeight="14.4" x14ac:dyDescent="0.3"/>
  <cols>
    <col min="1" max="16384" width="8.88671875" style="57"/>
  </cols>
  <sheetData>
    <row r="1" spans="1:13" x14ac:dyDescent="0.3">
      <c r="A1" s="103" t="s">
        <v>134</v>
      </c>
      <c r="B1" s="103"/>
      <c r="C1" s="103"/>
      <c r="D1" s="103"/>
      <c r="E1" s="103"/>
    </row>
    <row r="2" spans="1:13" x14ac:dyDescent="0.3">
      <c r="A2" s="57" t="s">
        <v>0</v>
      </c>
      <c r="B2" s="57" t="s">
        <v>0</v>
      </c>
      <c r="C2" s="104" t="s">
        <v>4122</v>
      </c>
      <c r="D2" s="104"/>
      <c r="E2" s="104"/>
      <c r="F2" s="104"/>
      <c r="G2" s="104"/>
      <c r="H2" s="104" t="s">
        <v>4123</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461</v>
      </c>
      <c r="B4" s="58">
        <v>45310</v>
      </c>
      <c r="C4" s="58" t="s">
        <v>4124</v>
      </c>
      <c r="D4" s="58" t="s">
        <v>2264</v>
      </c>
      <c r="E4" s="58" t="s">
        <v>6056</v>
      </c>
      <c r="F4" s="58" t="s">
        <v>732</v>
      </c>
      <c r="G4" s="58">
        <v>13122</v>
      </c>
      <c r="H4" s="58" t="s">
        <v>4125</v>
      </c>
      <c r="I4" s="58" t="s">
        <v>6058</v>
      </c>
      <c r="J4" s="58" t="s">
        <v>6199</v>
      </c>
      <c r="K4" s="58" t="s">
        <v>1020</v>
      </c>
      <c r="L4" s="58">
        <v>12330</v>
      </c>
      <c r="M4" s="58">
        <v>25452</v>
      </c>
    </row>
    <row r="5" spans="1:13" x14ac:dyDescent="0.3">
      <c r="A5" s="57" t="s">
        <v>614</v>
      </c>
      <c r="B5" s="58">
        <v>45310</v>
      </c>
      <c r="C5" s="58">
        <v>8914</v>
      </c>
      <c r="D5" s="58">
        <v>1002</v>
      </c>
      <c r="E5" s="58">
        <v>3176</v>
      </c>
      <c r="F5" s="58">
        <v>30</v>
      </c>
      <c r="G5" s="58">
        <v>13122</v>
      </c>
      <c r="H5" s="58">
        <v>6776</v>
      </c>
      <c r="I5" s="58">
        <v>1358</v>
      </c>
      <c r="J5" s="58">
        <v>4142</v>
      </c>
      <c r="K5" s="58">
        <v>54</v>
      </c>
      <c r="L5" s="58">
        <v>12330</v>
      </c>
      <c r="M5" s="58">
        <v>25452</v>
      </c>
    </row>
  </sheetData>
  <mergeCells count="3">
    <mergeCell ref="A1:E1"/>
    <mergeCell ref="C2:G2"/>
    <mergeCell ref="H2:L2"/>
  </mergeCells>
  <pageMargins left="0.75" right="0.75" top="1" bottom="1" header="0.5" footer="0.5"/>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selection sqref="A1:E1"/>
    </sheetView>
  </sheetViews>
  <sheetFormatPr defaultRowHeight="14.4" x14ac:dyDescent="0.3"/>
  <cols>
    <col min="1" max="16384" width="8.88671875" style="57"/>
  </cols>
  <sheetData>
    <row r="1" spans="1:13" x14ac:dyDescent="0.3">
      <c r="A1" s="103" t="s">
        <v>135</v>
      </c>
      <c r="B1" s="103"/>
      <c r="C1" s="103"/>
      <c r="D1" s="103"/>
      <c r="E1" s="103"/>
    </row>
    <row r="2" spans="1:13" x14ac:dyDescent="0.3">
      <c r="A2" s="57" t="s">
        <v>0</v>
      </c>
      <c r="B2" s="57" t="s">
        <v>0</v>
      </c>
      <c r="C2" s="104" t="s">
        <v>4126</v>
      </c>
      <c r="D2" s="104"/>
      <c r="E2" s="104"/>
      <c r="F2" s="104"/>
      <c r="G2" s="104"/>
      <c r="H2" s="104" t="s">
        <v>4127</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461</v>
      </c>
      <c r="B4" s="58">
        <v>48804</v>
      </c>
      <c r="C4" s="58" t="s">
        <v>4128</v>
      </c>
      <c r="D4" s="58" t="s">
        <v>2597</v>
      </c>
      <c r="E4" s="58" t="s">
        <v>3276</v>
      </c>
      <c r="F4" s="58" t="s">
        <v>798</v>
      </c>
      <c r="G4" s="58">
        <v>14170</v>
      </c>
      <c r="H4" s="58" t="s">
        <v>4129</v>
      </c>
      <c r="I4" s="58" t="s">
        <v>2561</v>
      </c>
      <c r="J4" s="58" t="s">
        <v>2721</v>
      </c>
      <c r="K4" s="58" t="s">
        <v>749</v>
      </c>
      <c r="L4" s="58">
        <v>11422</v>
      </c>
      <c r="M4" s="58">
        <v>25592</v>
      </c>
    </row>
    <row r="5" spans="1:13" x14ac:dyDescent="0.3">
      <c r="A5" s="57" t="s">
        <v>614</v>
      </c>
      <c r="B5" s="58">
        <v>48804</v>
      </c>
      <c r="C5" s="58">
        <v>8977</v>
      </c>
      <c r="D5" s="58">
        <v>1026</v>
      </c>
      <c r="E5" s="58">
        <v>4138</v>
      </c>
      <c r="F5" s="58">
        <v>29</v>
      </c>
      <c r="G5" s="58">
        <v>14170</v>
      </c>
      <c r="H5" s="58">
        <v>6356</v>
      </c>
      <c r="I5" s="58">
        <v>1139</v>
      </c>
      <c r="J5" s="58">
        <v>3877</v>
      </c>
      <c r="K5" s="58">
        <v>50</v>
      </c>
      <c r="L5" s="58">
        <v>11422</v>
      </c>
      <c r="M5" s="58">
        <v>25592</v>
      </c>
    </row>
  </sheetData>
  <mergeCells count="3">
    <mergeCell ref="A1:E1"/>
    <mergeCell ref="C2:G2"/>
    <mergeCell ref="H2:L2"/>
  </mergeCells>
  <pageMargins left="0.75" right="0.75" top="1" bottom="1" header="0.5" footer="0.5"/>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workbookViewId="0">
      <selection sqref="A1:E1"/>
    </sheetView>
  </sheetViews>
  <sheetFormatPr defaultRowHeight="14.4" x14ac:dyDescent="0.3"/>
  <cols>
    <col min="1" max="16384" width="8.88671875" style="57"/>
  </cols>
  <sheetData>
    <row r="1" spans="1:13" x14ac:dyDescent="0.3">
      <c r="A1" s="103" t="s">
        <v>136</v>
      </c>
      <c r="B1" s="103"/>
      <c r="C1" s="103"/>
      <c r="D1" s="103"/>
      <c r="E1" s="103"/>
    </row>
    <row r="2" spans="1:13" x14ac:dyDescent="0.3">
      <c r="A2" s="57" t="s">
        <v>0</v>
      </c>
      <c r="B2" s="57" t="s">
        <v>0</v>
      </c>
      <c r="C2" s="104" t="s">
        <v>4130</v>
      </c>
      <c r="D2" s="104"/>
      <c r="E2" s="104"/>
      <c r="F2" s="104"/>
      <c r="G2" s="104"/>
      <c r="H2" s="104" t="s">
        <v>4131</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461</v>
      </c>
      <c r="B4" s="58">
        <v>39453</v>
      </c>
      <c r="C4" s="58" t="s">
        <v>4132</v>
      </c>
      <c r="D4" s="58" t="s">
        <v>961</v>
      </c>
      <c r="E4" s="58" t="s">
        <v>2037</v>
      </c>
      <c r="F4" s="58" t="s">
        <v>932</v>
      </c>
      <c r="G4" s="58">
        <v>15896</v>
      </c>
      <c r="H4" s="58" t="s">
        <v>4133</v>
      </c>
      <c r="I4" s="58" t="s">
        <v>2929</v>
      </c>
      <c r="J4" s="58" t="s">
        <v>3641</v>
      </c>
      <c r="K4" s="58" t="s">
        <v>932</v>
      </c>
      <c r="L4" s="58">
        <v>9574</v>
      </c>
      <c r="M4" s="58">
        <v>25470</v>
      </c>
    </row>
    <row r="5" spans="1:13" x14ac:dyDescent="0.3">
      <c r="A5" s="57" t="s">
        <v>496</v>
      </c>
      <c r="B5" s="58">
        <v>5730</v>
      </c>
      <c r="C5" s="58" t="s">
        <v>1457</v>
      </c>
      <c r="D5" s="58" t="s">
        <v>659</v>
      </c>
      <c r="E5" s="58" t="s">
        <v>1451</v>
      </c>
      <c r="F5" s="58" t="s">
        <v>628</v>
      </c>
      <c r="G5" s="58">
        <v>1107</v>
      </c>
      <c r="H5" s="58" t="s">
        <v>1562</v>
      </c>
      <c r="I5" s="58" t="s">
        <v>826</v>
      </c>
      <c r="J5" s="58" t="s">
        <v>2010</v>
      </c>
      <c r="K5" s="58" t="s">
        <v>628</v>
      </c>
      <c r="L5" s="58">
        <v>2107</v>
      </c>
      <c r="M5" s="58">
        <v>3214</v>
      </c>
    </row>
    <row r="6" spans="1:13" x14ac:dyDescent="0.3">
      <c r="A6" s="57" t="s">
        <v>614</v>
      </c>
      <c r="B6" s="58">
        <v>45183</v>
      </c>
      <c r="C6" s="58">
        <v>11533</v>
      </c>
      <c r="D6" s="58">
        <v>1239</v>
      </c>
      <c r="E6" s="58">
        <v>4207</v>
      </c>
      <c r="F6" s="58">
        <v>24</v>
      </c>
      <c r="G6" s="58">
        <v>17003</v>
      </c>
      <c r="H6" s="58">
        <v>6226</v>
      </c>
      <c r="I6" s="58">
        <v>1589</v>
      </c>
      <c r="J6" s="58">
        <v>3842</v>
      </c>
      <c r="K6" s="58">
        <v>24</v>
      </c>
      <c r="L6" s="58">
        <v>11681</v>
      </c>
      <c r="M6" s="58">
        <v>28684</v>
      </c>
    </row>
  </sheetData>
  <mergeCells count="3">
    <mergeCell ref="A1:E1"/>
    <mergeCell ref="C2:G2"/>
    <mergeCell ref="H2:L2"/>
  </mergeCells>
  <pageMargins left="0.75" right="0.75" top="1" bottom="1" header="0.5" footer="0.5"/>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workbookViewId="0">
      <selection sqref="A1:E1"/>
    </sheetView>
  </sheetViews>
  <sheetFormatPr defaultRowHeight="14.4" x14ac:dyDescent="0.3"/>
  <cols>
    <col min="1" max="16384" width="8.88671875" style="57"/>
  </cols>
  <sheetData>
    <row r="1" spans="1:13" x14ac:dyDescent="0.3">
      <c r="A1" s="103" t="s">
        <v>137</v>
      </c>
      <c r="B1" s="103"/>
      <c r="C1" s="103"/>
      <c r="D1" s="103"/>
      <c r="E1" s="103"/>
    </row>
    <row r="2" spans="1:13" x14ac:dyDescent="0.3">
      <c r="A2" s="57" t="s">
        <v>0</v>
      </c>
      <c r="B2" s="57" t="s">
        <v>0</v>
      </c>
      <c r="C2" s="104" t="s">
        <v>4134</v>
      </c>
      <c r="D2" s="104"/>
      <c r="E2" s="104"/>
      <c r="F2" s="104"/>
      <c r="G2" s="104"/>
      <c r="H2" s="104" t="s">
        <v>4135</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455</v>
      </c>
      <c r="B4" s="58">
        <v>19262</v>
      </c>
      <c r="C4" s="58" t="s">
        <v>4136</v>
      </c>
      <c r="D4" s="58" t="s">
        <v>971</v>
      </c>
      <c r="E4" s="58" t="s">
        <v>2320</v>
      </c>
      <c r="F4" s="58" t="s">
        <v>628</v>
      </c>
      <c r="G4" s="58">
        <v>5787</v>
      </c>
      <c r="H4" s="58" t="s">
        <v>3728</v>
      </c>
      <c r="I4" s="58" t="s">
        <v>1244</v>
      </c>
      <c r="J4" s="58" t="s">
        <v>4137</v>
      </c>
      <c r="K4" s="58" t="s">
        <v>647</v>
      </c>
      <c r="L4" s="58">
        <v>3082</v>
      </c>
      <c r="M4" s="58">
        <v>8869</v>
      </c>
    </row>
    <row r="5" spans="1:13" x14ac:dyDescent="0.3">
      <c r="A5" s="57" t="s">
        <v>461</v>
      </c>
      <c r="B5" s="58">
        <v>33668</v>
      </c>
      <c r="C5" s="58" t="s">
        <v>4138</v>
      </c>
      <c r="D5" s="58" t="s">
        <v>1827</v>
      </c>
      <c r="E5" s="58" t="s">
        <v>2357</v>
      </c>
      <c r="F5" s="58" t="s">
        <v>632</v>
      </c>
      <c r="G5" s="58">
        <v>11679</v>
      </c>
      <c r="H5" s="58" t="s">
        <v>2737</v>
      </c>
      <c r="I5" s="58" t="s">
        <v>1405</v>
      </c>
      <c r="J5" s="58" t="s">
        <v>5687</v>
      </c>
      <c r="K5" s="58" t="s">
        <v>932</v>
      </c>
      <c r="L5" s="58">
        <v>7707</v>
      </c>
      <c r="M5" s="58">
        <v>19386</v>
      </c>
    </row>
    <row r="6" spans="1:13" x14ac:dyDescent="0.3">
      <c r="A6" s="57" t="s">
        <v>614</v>
      </c>
      <c r="B6" s="58">
        <v>52930</v>
      </c>
      <c r="C6" s="58">
        <v>11220</v>
      </c>
      <c r="D6" s="58">
        <v>1082</v>
      </c>
      <c r="E6" s="58">
        <v>5150</v>
      </c>
      <c r="F6" s="58">
        <v>14</v>
      </c>
      <c r="G6" s="58">
        <v>17466</v>
      </c>
      <c r="H6" s="58">
        <v>6169</v>
      </c>
      <c r="I6" s="58">
        <v>1145</v>
      </c>
      <c r="J6" s="58">
        <v>3450</v>
      </c>
      <c r="K6" s="58">
        <v>25</v>
      </c>
      <c r="L6" s="58">
        <v>10789</v>
      </c>
      <c r="M6" s="58">
        <v>28255</v>
      </c>
    </row>
  </sheetData>
  <mergeCells count="3">
    <mergeCell ref="A1:E1"/>
    <mergeCell ref="C2:G2"/>
    <mergeCell ref="H2:L2"/>
  </mergeCells>
  <pageMargins left="0.75" right="0.75" top="1" bottom="1" header="0.5" footer="0.5"/>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selection sqref="A1:E1"/>
    </sheetView>
  </sheetViews>
  <sheetFormatPr defaultRowHeight="14.4" x14ac:dyDescent="0.3"/>
  <cols>
    <col min="1" max="16384" width="8.88671875" style="57"/>
  </cols>
  <sheetData>
    <row r="1" spans="1:13" x14ac:dyDescent="0.3">
      <c r="A1" s="103" t="s">
        <v>138</v>
      </c>
      <c r="B1" s="103"/>
      <c r="C1" s="103"/>
      <c r="D1" s="103"/>
      <c r="E1" s="103"/>
    </row>
    <row r="2" spans="1:13" x14ac:dyDescent="0.3">
      <c r="A2" s="57" t="s">
        <v>0</v>
      </c>
      <c r="B2" s="57" t="s">
        <v>0</v>
      </c>
      <c r="C2" s="104" t="s">
        <v>4140</v>
      </c>
      <c r="D2" s="104"/>
      <c r="E2" s="104"/>
      <c r="F2" s="104"/>
      <c r="G2" s="104"/>
      <c r="H2" s="104" t="s">
        <v>4141</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496</v>
      </c>
      <c r="B4" s="58">
        <v>40815</v>
      </c>
      <c r="C4" s="58" t="s">
        <v>4142</v>
      </c>
      <c r="D4" s="58" t="s">
        <v>676</v>
      </c>
      <c r="E4" s="58" t="s">
        <v>6200</v>
      </c>
      <c r="F4" s="58" t="s">
        <v>633</v>
      </c>
      <c r="G4" s="58">
        <v>16718</v>
      </c>
      <c r="H4" s="58" t="s">
        <v>4143</v>
      </c>
      <c r="I4" s="58" t="s">
        <v>2233</v>
      </c>
      <c r="J4" s="58" t="s">
        <v>6078</v>
      </c>
      <c r="K4" s="58" t="s">
        <v>628</v>
      </c>
      <c r="L4" s="58">
        <v>10403</v>
      </c>
      <c r="M4" s="58">
        <v>27121</v>
      </c>
    </row>
    <row r="5" spans="1:13" x14ac:dyDescent="0.3">
      <c r="A5" s="57" t="s">
        <v>614</v>
      </c>
      <c r="B5" s="58">
        <v>40815</v>
      </c>
      <c r="C5" s="58">
        <v>6922</v>
      </c>
      <c r="D5" s="58">
        <v>576</v>
      </c>
      <c r="E5" s="58">
        <v>9217</v>
      </c>
      <c r="F5" s="58">
        <v>3</v>
      </c>
      <c r="G5" s="58">
        <v>16718</v>
      </c>
      <c r="H5" s="58">
        <v>3669</v>
      </c>
      <c r="I5" s="58">
        <v>688</v>
      </c>
      <c r="J5" s="58">
        <v>6046</v>
      </c>
      <c r="K5" s="58">
        <v>0</v>
      </c>
      <c r="L5" s="58">
        <v>10403</v>
      </c>
      <c r="M5" s="58">
        <v>27121</v>
      </c>
    </row>
  </sheetData>
  <mergeCells count="3">
    <mergeCell ref="A1:E1"/>
    <mergeCell ref="C2:G2"/>
    <mergeCell ref="H2:L2"/>
  </mergeCells>
  <pageMargins left="0.75" right="0.75" top="1" bottom="1" header="0.5" footer="0.5"/>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selection sqref="A1:E1"/>
    </sheetView>
  </sheetViews>
  <sheetFormatPr defaultRowHeight="14.4" x14ac:dyDescent="0.3"/>
  <cols>
    <col min="1" max="16384" width="8.88671875" style="57"/>
  </cols>
  <sheetData>
    <row r="1" spans="1:13" x14ac:dyDescent="0.3">
      <c r="A1" s="103" t="s">
        <v>139</v>
      </c>
      <c r="B1" s="103"/>
      <c r="C1" s="103"/>
      <c r="D1" s="103"/>
      <c r="E1" s="103"/>
    </row>
    <row r="2" spans="1:13" x14ac:dyDescent="0.3">
      <c r="A2" s="57" t="s">
        <v>0</v>
      </c>
      <c r="B2" s="57" t="s">
        <v>0</v>
      </c>
      <c r="C2" s="104" t="s">
        <v>4144</v>
      </c>
      <c r="D2" s="104"/>
      <c r="E2" s="104"/>
      <c r="F2" s="104"/>
      <c r="G2" s="104"/>
      <c r="H2" s="104" t="s">
        <v>4145</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496</v>
      </c>
      <c r="B4" s="58">
        <v>34846</v>
      </c>
      <c r="C4" s="58" t="s">
        <v>2280</v>
      </c>
      <c r="D4" s="58" t="s">
        <v>2213</v>
      </c>
      <c r="E4" s="58" t="s">
        <v>4146</v>
      </c>
      <c r="F4" s="58" t="s">
        <v>691</v>
      </c>
      <c r="G4" s="58">
        <v>10952</v>
      </c>
      <c r="H4" s="58" t="s">
        <v>4147</v>
      </c>
      <c r="I4" s="58" t="s">
        <v>1554</v>
      </c>
      <c r="J4" s="58" t="s">
        <v>6201</v>
      </c>
      <c r="K4" s="58" t="s">
        <v>632</v>
      </c>
      <c r="L4" s="58">
        <v>11102</v>
      </c>
      <c r="M4" s="58">
        <v>22054</v>
      </c>
    </row>
    <row r="5" spans="1:13" x14ac:dyDescent="0.3">
      <c r="A5" s="57" t="s">
        <v>614</v>
      </c>
      <c r="B5" s="58">
        <v>34846</v>
      </c>
      <c r="C5" s="58">
        <v>5503</v>
      </c>
      <c r="D5" s="58">
        <v>498</v>
      </c>
      <c r="E5" s="58">
        <v>4946</v>
      </c>
      <c r="F5" s="58">
        <v>5</v>
      </c>
      <c r="G5" s="58">
        <v>10952</v>
      </c>
      <c r="H5" s="58">
        <v>4769</v>
      </c>
      <c r="I5" s="58">
        <v>656</v>
      </c>
      <c r="J5" s="58">
        <v>5663</v>
      </c>
      <c r="K5" s="58">
        <v>14</v>
      </c>
      <c r="L5" s="58">
        <v>11102</v>
      </c>
      <c r="M5" s="58">
        <v>22054</v>
      </c>
    </row>
  </sheetData>
  <mergeCells count="3">
    <mergeCell ref="A1:E1"/>
    <mergeCell ref="C2:G2"/>
    <mergeCell ref="H2:L2"/>
  </mergeCells>
  <pageMargins left="0.75" right="0.75" top="1" bottom="1" header="0.5" footer="0.5"/>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selection sqref="A1:E1"/>
    </sheetView>
  </sheetViews>
  <sheetFormatPr defaultRowHeight="14.4" x14ac:dyDescent="0.3"/>
  <cols>
    <col min="1" max="16384" width="8.88671875" style="57"/>
  </cols>
  <sheetData>
    <row r="1" spans="1:13" x14ac:dyDescent="0.3">
      <c r="A1" s="103" t="s">
        <v>140</v>
      </c>
      <c r="B1" s="103"/>
      <c r="C1" s="103"/>
      <c r="D1" s="103"/>
      <c r="E1" s="103"/>
    </row>
    <row r="2" spans="1:13" x14ac:dyDescent="0.3">
      <c r="A2" s="57" t="s">
        <v>0</v>
      </c>
      <c r="B2" s="57" t="s">
        <v>0</v>
      </c>
      <c r="C2" s="104" t="s">
        <v>4148</v>
      </c>
      <c r="D2" s="104"/>
      <c r="E2" s="104"/>
      <c r="F2" s="104"/>
      <c r="G2" s="104"/>
      <c r="H2" s="104" t="s">
        <v>4149</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496</v>
      </c>
      <c r="B4" s="58">
        <v>38207</v>
      </c>
      <c r="C4" s="58" t="s">
        <v>4150</v>
      </c>
      <c r="D4" s="58" t="s">
        <v>1560</v>
      </c>
      <c r="E4" s="58" t="s">
        <v>6203</v>
      </c>
      <c r="F4" s="58" t="s">
        <v>738</v>
      </c>
      <c r="G4" s="58">
        <v>13334</v>
      </c>
      <c r="H4" s="58" t="s">
        <v>2907</v>
      </c>
      <c r="I4" s="58" t="s">
        <v>682</v>
      </c>
      <c r="J4" s="58" t="s">
        <v>6202</v>
      </c>
      <c r="K4" s="58" t="s">
        <v>775</v>
      </c>
      <c r="L4" s="58">
        <v>11268</v>
      </c>
      <c r="M4" s="58">
        <v>24602</v>
      </c>
    </row>
    <row r="5" spans="1:13" x14ac:dyDescent="0.3">
      <c r="A5" s="57" t="s">
        <v>614</v>
      </c>
      <c r="B5" s="58">
        <v>38207</v>
      </c>
      <c r="C5" s="58">
        <v>5125</v>
      </c>
      <c r="D5" s="58">
        <v>499</v>
      </c>
      <c r="E5" s="58">
        <v>7694</v>
      </c>
      <c r="F5" s="58">
        <v>16</v>
      </c>
      <c r="G5" s="58">
        <v>13334</v>
      </c>
      <c r="H5" s="58">
        <v>3966</v>
      </c>
      <c r="I5" s="58">
        <v>671</v>
      </c>
      <c r="J5" s="58">
        <v>6611</v>
      </c>
      <c r="K5" s="58">
        <v>20</v>
      </c>
      <c r="L5" s="58">
        <v>11268</v>
      </c>
      <c r="M5" s="58">
        <v>24602</v>
      </c>
    </row>
  </sheetData>
  <mergeCells count="3">
    <mergeCell ref="A1:E1"/>
    <mergeCell ref="C2:G2"/>
    <mergeCell ref="H2:L2"/>
  </mergeCells>
  <pageMargins left="0.75" right="0.75" top="1" bottom="1" header="0.5" footer="0.5"/>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selection sqref="A1:E1"/>
    </sheetView>
  </sheetViews>
  <sheetFormatPr defaultRowHeight="14.4" x14ac:dyDescent="0.3"/>
  <cols>
    <col min="1" max="16384" width="8.88671875" style="57"/>
  </cols>
  <sheetData>
    <row r="1" spans="1:13" x14ac:dyDescent="0.3">
      <c r="A1" s="103" t="s">
        <v>141</v>
      </c>
      <c r="B1" s="103"/>
      <c r="C1" s="103"/>
      <c r="D1" s="103"/>
      <c r="E1" s="103"/>
    </row>
    <row r="2" spans="1:13" x14ac:dyDescent="0.3">
      <c r="A2" s="57" t="s">
        <v>0</v>
      </c>
      <c r="B2" s="57" t="s">
        <v>0</v>
      </c>
      <c r="C2" s="104" t="s">
        <v>4152</v>
      </c>
      <c r="D2" s="104"/>
      <c r="E2" s="104"/>
      <c r="F2" s="104"/>
      <c r="G2" s="104"/>
      <c r="H2" s="104" t="s">
        <v>4153</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496</v>
      </c>
      <c r="B4" s="58">
        <v>34177</v>
      </c>
      <c r="C4" s="58" t="s">
        <v>4154</v>
      </c>
      <c r="D4" s="58" t="s">
        <v>1635</v>
      </c>
      <c r="E4" s="58" t="s">
        <v>6205</v>
      </c>
      <c r="F4" s="58" t="s">
        <v>667</v>
      </c>
      <c r="G4" s="58">
        <v>10698</v>
      </c>
      <c r="H4" s="58" t="s">
        <v>4155</v>
      </c>
      <c r="I4" s="58" t="s">
        <v>1201</v>
      </c>
      <c r="J4" s="58" t="s">
        <v>6204</v>
      </c>
      <c r="K4" s="58" t="s">
        <v>691</v>
      </c>
      <c r="L4" s="58">
        <v>11015</v>
      </c>
      <c r="M4" s="58">
        <v>21713</v>
      </c>
    </row>
    <row r="5" spans="1:13" x14ac:dyDescent="0.3">
      <c r="A5" s="57" t="s">
        <v>614</v>
      </c>
      <c r="B5" s="58">
        <v>34177</v>
      </c>
      <c r="C5" s="58">
        <v>4366</v>
      </c>
      <c r="D5" s="58">
        <v>442</v>
      </c>
      <c r="E5" s="58">
        <v>5886</v>
      </c>
      <c r="F5" s="58">
        <v>4</v>
      </c>
      <c r="G5" s="58">
        <v>10698</v>
      </c>
      <c r="H5" s="58">
        <v>3999</v>
      </c>
      <c r="I5" s="58">
        <v>790</v>
      </c>
      <c r="J5" s="58">
        <v>6221</v>
      </c>
      <c r="K5" s="58">
        <v>5</v>
      </c>
      <c r="L5" s="58">
        <v>11015</v>
      </c>
      <c r="M5" s="58">
        <v>21713</v>
      </c>
    </row>
  </sheetData>
  <mergeCells count="3">
    <mergeCell ref="A1:E1"/>
    <mergeCell ref="C2:G2"/>
    <mergeCell ref="H2:L2"/>
  </mergeCells>
  <pageMargins left="0.75" right="0.75" top="1" bottom="1" header="0.5" footer="0.5"/>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selection sqref="A1:E1"/>
    </sheetView>
  </sheetViews>
  <sheetFormatPr defaultRowHeight="14.4" x14ac:dyDescent="0.3"/>
  <cols>
    <col min="1" max="16384" width="8.88671875" style="57"/>
  </cols>
  <sheetData>
    <row r="1" spans="1:13" x14ac:dyDescent="0.3">
      <c r="A1" s="103" t="s">
        <v>142</v>
      </c>
      <c r="B1" s="103"/>
      <c r="C1" s="103"/>
      <c r="D1" s="103"/>
      <c r="E1" s="103"/>
    </row>
    <row r="2" spans="1:13" x14ac:dyDescent="0.3">
      <c r="A2" s="57" t="s">
        <v>0</v>
      </c>
      <c r="B2" s="57" t="s">
        <v>0</v>
      </c>
      <c r="C2" s="104" t="s">
        <v>4156</v>
      </c>
      <c r="D2" s="104"/>
      <c r="E2" s="104"/>
      <c r="F2" s="104"/>
      <c r="G2" s="104"/>
      <c r="H2" s="104" t="s">
        <v>4157</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496</v>
      </c>
      <c r="B4" s="58">
        <v>38735</v>
      </c>
      <c r="C4" s="58" t="s">
        <v>4158</v>
      </c>
      <c r="D4" s="58" t="s">
        <v>2075</v>
      </c>
      <c r="E4" s="58" t="s">
        <v>6206</v>
      </c>
      <c r="F4" s="58" t="s">
        <v>632</v>
      </c>
      <c r="G4" s="58">
        <v>11767</v>
      </c>
      <c r="H4" s="58" t="s">
        <v>2248</v>
      </c>
      <c r="I4" s="58" t="s">
        <v>829</v>
      </c>
      <c r="J4" s="58" t="s">
        <v>6068</v>
      </c>
      <c r="K4" s="58" t="s">
        <v>707</v>
      </c>
      <c r="L4" s="58">
        <v>12531</v>
      </c>
      <c r="M4" s="58">
        <v>24298</v>
      </c>
    </row>
    <row r="5" spans="1:13" x14ac:dyDescent="0.3">
      <c r="A5" s="57" t="s">
        <v>614</v>
      </c>
      <c r="B5" s="58">
        <v>38735</v>
      </c>
      <c r="C5" s="58">
        <v>4373</v>
      </c>
      <c r="D5" s="58">
        <v>443</v>
      </c>
      <c r="E5" s="58">
        <v>6937</v>
      </c>
      <c r="F5" s="58">
        <v>14</v>
      </c>
      <c r="G5" s="58">
        <v>11767</v>
      </c>
      <c r="H5" s="58">
        <v>4187</v>
      </c>
      <c r="I5" s="58">
        <v>683</v>
      </c>
      <c r="J5" s="58">
        <v>7639</v>
      </c>
      <c r="K5" s="58">
        <v>22</v>
      </c>
      <c r="L5" s="58">
        <v>12531</v>
      </c>
      <c r="M5" s="58">
        <v>24298</v>
      </c>
    </row>
  </sheetData>
  <mergeCells count="3">
    <mergeCell ref="A1:E1"/>
    <mergeCell ref="C2:G2"/>
    <mergeCell ref="H2:L2"/>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M163"/>
  <sheetViews>
    <sheetView zoomScale="70" zoomScaleNormal="70" workbookViewId="0">
      <selection activeCell="O25" sqref="O25"/>
    </sheetView>
  </sheetViews>
  <sheetFormatPr defaultRowHeight="14.55" customHeight="1" x14ac:dyDescent="0.3"/>
  <cols>
    <col min="2" max="2" width="13.109375" style="31" bestFit="1" customWidth="1"/>
    <col min="3" max="3" width="11.44140625" style="31" bestFit="1" customWidth="1"/>
    <col min="4" max="4" width="10.44140625" style="31" bestFit="1" customWidth="1"/>
    <col min="5" max="5" width="11.44140625" style="31" bestFit="1" customWidth="1"/>
    <col min="6" max="6" width="9" style="31" bestFit="1" customWidth="1"/>
    <col min="7" max="7" width="13.109375" style="31" bestFit="1" customWidth="1"/>
    <col min="8" max="10" width="11.44140625" style="31" bestFit="1" customWidth="1"/>
    <col min="11" max="11" width="9" style="31" bestFit="1" customWidth="1"/>
    <col min="12" max="13" width="13.109375" style="31" bestFit="1" customWidth="1"/>
  </cols>
  <sheetData>
    <row r="1" spans="1:13" ht="14.55" customHeight="1" x14ac:dyDescent="0.3">
      <c r="A1" s="90" t="s">
        <v>17</v>
      </c>
      <c r="B1" s="90"/>
      <c r="C1" s="90"/>
      <c r="D1" s="90"/>
      <c r="E1" s="90"/>
    </row>
    <row r="2" spans="1:13" ht="14.55" customHeight="1" x14ac:dyDescent="0.3">
      <c r="A2" t="s">
        <v>0</v>
      </c>
      <c r="B2" s="31" t="s">
        <v>0</v>
      </c>
      <c r="C2" s="91" t="s">
        <v>1940</v>
      </c>
      <c r="D2" s="91"/>
      <c r="E2" s="91"/>
      <c r="F2" s="91"/>
      <c r="G2" s="91"/>
      <c r="H2" s="91" t="s">
        <v>1941</v>
      </c>
      <c r="I2" s="91"/>
      <c r="J2" s="91"/>
      <c r="K2" s="91"/>
      <c r="L2" s="91"/>
      <c r="M2" s="31" t="s">
        <v>0</v>
      </c>
    </row>
    <row r="3" spans="1:13" s="25" customFormat="1" ht="14.55" customHeight="1" x14ac:dyDescent="0.3">
      <c r="A3" s="25" t="s">
        <v>614</v>
      </c>
      <c r="B3" s="26">
        <v>6428581</v>
      </c>
      <c r="C3" s="26">
        <v>943695</v>
      </c>
      <c r="D3" s="26">
        <v>86052</v>
      </c>
      <c r="E3" s="26">
        <v>948312</v>
      </c>
      <c r="F3" s="26">
        <v>3504</v>
      </c>
      <c r="G3" s="26">
        <v>1981563</v>
      </c>
      <c r="H3" s="26">
        <v>829977</v>
      </c>
      <c r="I3" s="26">
        <v>133747</v>
      </c>
      <c r="J3" s="26">
        <v>908921</v>
      </c>
      <c r="K3" s="26">
        <v>8162</v>
      </c>
      <c r="L3" s="26">
        <v>1880807</v>
      </c>
      <c r="M3" s="26">
        <v>3862370</v>
      </c>
    </row>
    <row r="4" spans="1:13" ht="14.55" customHeight="1" x14ac:dyDescent="0.3">
      <c r="A4" t="s">
        <v>421</v>
      </c>
      <c r="B4" s="31" t="s">
        <v>4</v>
      </c>
      <c r="C4" s="31" t="s">
        <v>619</v>
      </c>
      <c r="D4" s="31" t="s">
        <v>620</v>
      </c>
      <c r="E4" s="31" t="s">
        <v>621</v>
      </c>
      <c r="F4" s="31" t="s">
        <v>622</v>
      </c>
      <c r="G4" s="31" t="s">
        <v>623</v>
      </c>
      <c r="H4" s="31" t="s">
        <v>619</v>
      </c>
      <c r="I4" s="31" t="s">
        <v>620</v>
      </c>
      <c r="J4" s="31" t="s">
        <v>621</v>
      </c>
      <c r="K4" s="31" t="s">
        <v>622</v>
      </c>
      <c r="L4" s="31" t="s">
        <v>623</v>
      </c>
      <c r="M4" s="31" t="s">
        <v>624</v>
      </c>
    </row>
    <row r="5" spans="1:13" ht="14.55" customHeight="1" x14ac:dyDescent="0.3">
      <c r="A5" t="s">
        <v>496</v>
      </c>
      <c r="B5" s="29">
        <v>703177</v>
      </c>
      <c r="C5" s="29">
        <v>54525</v>
      </c>
      <c r="D5" s="29">
        <v>5058</v>
      </c>
      <c r="E5" s="29">
        <v>62773</v>
      </c>
      <c r="F5" s="29">
        <v>259</v>
      </c>
      <c r="G5" s="29">
        <v>122615</v>
      </c>
      <c r="H5" s="29">
        <v>120908</v>
      </c>
      <c r="I5" s="29">
        <v>12379</v>
      </c>
      <c r="J5" s="29">
        <v>157991</v>
      </c>
      <c r="K5" s="29">
        <v>1631</v>
      </c>
      <c r="L5" s="29">
        <v>292909</v>
      </c>
      <c r="M5" s="29">
        <v>415524</v>
      </c>
    </row>
    <row r="6" spans="1:13" ht="14.55" customHeight="1" x14ac:dyDescent="0.3">
      <c r="A6" t="s">
        <v>504</v>
      </c>
      <c r="B6" s="29">
        <v>525568</v>
      </c>
      <c r="C6" s="29">
        <v>70787</v>
      </c>
      <c r="D6" s="29">
        <v>8007</v>
      </c>
      <c r="E6" s="29">
        <v>56354</v>
      </c>
      <c r="F6" s="29">
        <v>697</v>
      </c>
      <c r="G6" s="29">
        <v>135845</v>
      </c>
      <c r="H6" s="29">
        <v>81576</v>
      </c>
      <c r="I6" s="29">
        <v>11981</v>
      </c>
      <c r="J6" s="29">
        <v>79143</v>
      </c>
      <c r="K6" s="29">
        <v>1432</v>
      </c>
      <c r="L6" s="29">
        <v>174132</v>
      </c>
      <c r="M6" s="29">
        <v>309977</v>
      </c>
    </row>
    <row r="7" spans="1:13" ht="14.55" customHeight="1" x14ac:dyDescent="0.3">
      <c r="A7" t="s">
        <v>474</v>
      </c>
      <c r="B7" s="29">
        <v>494731</v>
      </c>
      <c r="C7" s="29">
        <v>29702</v>
      </c>
      <c r="D7" s="29">
        <v>3138</v>
      </c>
      <c r="E7" s="29">
        <v>21743</v>
      </c>
      <c r="F7" s="29">
        <v>177</v>
      </c>
      <c r="G7" s="29">
        <v>54760</v>
      </c>
      <c r="H7" s="29">
        <v>107608</v>
      </c>
      <c r="I7" s="29">
        <v>16121</v>
      </c>
      <c r="J7" s="29">
        <v>126546</v>
      </c>
      <c r="K7" s="29">
        <v>1531</v>
      </c>
      <c r="L7" s="29">
        <v>251806</v>
      </c>
      <c r="M7" s="29">
        <v>306566</v>
      </c>
    </row>
    <row r="8" spans="1:13" ht="14.55" customHeight="1" x14ac:dyDescent="0.3">
      <c r="A8" t="s">
        <v>461</v>
      </c>
      <c r="B8" s="29">
        <v>486696</v>
      </c>
      <c r="C8" s="29">
        <v>87338</v>
      </c>
      <c r="D8" s="29">
        <v>10275</v>
      </c>
      <c r="E8" s="29">
        <v>44962</v>
      </c>
      <c r="F8" s="29">
        <v>386</v>
      </c>
      <c r="G8" s="29">
        <v>142961</v>
      </c>
      <c r="H8" s="29">
        <v>82939</v>
      </c>
      <c r="I8" s="29">
        <v>15257</v>
      </c>
      <c r="J8" s="29">
        <v>65422</v>
      </c>
      <c r="K8" s="29">
        <v>1002</v>
      </c>
      <c r="L8" s="29">
        <v>164620</v>
      </c>
      <c r="M8" s="29">
        <v>307581</v>
      </c>
    </row>
    <row r="9" spans="1:13" ht="14.55" customHeight="1" x14ac:dyDescent="0.3">
      <c r="A9" t="s">
        <v>452</v>
      </c>
      <c r="B9" s="29">
        <v>188315</v>
      </c>
      <c r="C9" s="29">
        <v>28768</v>
      </c>
      <c r="D9" s="29">
        <v>1686</v>
      </c>
      <c r="E9" s="29">
        <v>11410</v>
      </c>
      <c r="F9" s="29">
        <v>66</v>
      </c>
      <c r="G9" s="29">
        <v>41930</v>
      </c>
      <c r="H9" s="29">
        <v>34563</v>
      </c>
      <c r="I9" s="29">
        <v>4397</v>
      </c>
      <c r="J9" s="29">
        <v>20328</v>
      </c>
      <c r="K9" s="29">
        <v>137</v>
      </c>
      <c r="L9" s="29">
        <v>59425</v>
      </c>
      <c r="M9" s="29">
        <v>101355</v>
      </c>
    </row>
    <row r="10" spans="1:13" ht="14.55" customHeight="1" x14ac:dyDescent="0.3">
      <c r="A10" t="s">
        <v>459</v>
      </c>
      <c r="B10" s="29">
        <v>169574</v>
      </c>
      <c r="C10" s="29">
        <v>4641</v>
      </c>
      <c r="D10" s="29">
        <v>803</v>
      </c>
      <c r="E10" s="29">
        <v>6016</v>
      </c>
      <c r="F10" s="29">
        <v>32</v>
      </c>
      <c r="G10" s="29">
        <v>11492</v>
      </c>
      <c r="H10" s="29">
        <v>32851</v>
      </c>
      <c r="I10" s="29">
        <v>4936</v>
      </c>
      <c r="J10" s="29">
        <v>40840</v>
      </c>
      <c r="K10" s="29">
        <v>326</v>
      </c>
      <c r="L10" s="29">
        <v>78953</v>
      </c>
      <c r="M10" s="29">
        <v>90445</v>
      </c>
    </row>
    <row r="11" spans="1:13" ht="14.55" customHeight="1" x14ac:dyDescent="0.3">
      <c r="A11" t="s">
        <v>455</v>
      </c>
      <c r="B11" s="29">
        <v>165612</v>
      </c>
      <c r="C11" s="29">
        <v>37783</v>
      </c>
      <c r="D11" s="29">
        <v>3238</v>
      </c>
      <c r="E11" s="29">
        <v>35667</v>
      </c>
      <c r="F11" s="29">
        <v>73</v>
      </c>
      <c r="G11" s="29">
        <v>76761</v>
      </c>
      <c r="H11" s="29">
        <v>13620</v>
      </c>
      <c r="I11" s="29">
        <v>2016</v>
      </c>
      <c r="J11" s="29">
        <v>12278</v>
      </c>
      <c r="K11" s="29">
        <v>34</v>
      </c>
      <c r="L11" s="29">
        <v>27948</v>
      </c>
      <c r="M11" s="29">
        <v>104709</v>
      </c>
    </row>
    <row r="12" spans="1:13" ht="14.55" customHeight="1" x14ac:dyDescent="0.3">
      <c r="A12" t="s">
        <v>515</v>
      </c>
      <c r="B12" s="29">
        <v>154376</v>
      </c>
      <c r="C12" s="29">
        <v>15399</v>
      </c>
      <c r="D12" s="29">
        <v>1545</v>
      </c>
      <c r="E12" s="29">
        <v>24387</v>
      </c>
      <c r="F12" s="29">
        <v>56</v>
      </c>
      <c r="G12" s="29">
        <v>41387</v>
      </c>
      <c r="H12" s="29">
        <v>18704</v>
      </c>
      <c r="I12" s="29">
        <v>3375</v>
      </c>
      <c r="J12" s="29">
        <v>33404</v>
      </c>
      <c r="K12" s="29">
        <v>131</v>
      </c>
      <c r="L12" s="29">
        <v>55614</v>
      </c>
      <c r="M12" s="29">
        <v>97001</v>
      </c>
    </row>
    <row r="13" spans="1:13" ht="14.55" customHeight="1" x14ac:dyDescent="0.3">
      <c r="A13" t="s">
        <v>493</v>
      </c>
      <c r="B13" s="29">
        <v>143680</v>
      </c>
      <c r="C13" s="29">
        <v>25278</v>
      </c>
      <c r="D13" s="29">
        <v>2501</v>
      </c>
      <c r="E13" s="29">
        <v>38504</v>
      </c>
      <c r="F13" s="29">
        <v>41</v>
      </c>
      <c r="G13" s="29">
        <v>66324</v>
      </c>
      <c r="H13" s="29">
        <v>10317</v>
      </c>
      <c r="I13" s="29">
        <v>1855</v>
      </c>
      <c r="J13" s="29">
        <v>13438</v>
      </c>
      <c r="K13" s="29">
        <v>18</v>
      </c>
      <c r="L13" s="29">
        <v>25628</v>
      </c>
      <c r="M13" s="29">
        <v>91952</v>
      </c>
    </row>
    <row r="14" spans="1:13" ht="14.55" customHeight="1" x14ac:dyDescent="0.3">
      <c r="A14" t="s">
        <v>570</v>
      </c>
      <c r="B14" s="29">
        <v>122747</v>
      </c>
      <c r="C14" s="29">
        <v>13205</v>
      </c>
      <c r="D14" s="29">
        <v>1221</v>
      </c>
      <c r="E14" s="29">
        <v>7802</v>
      </c>
      <c r="F14" s="29">
        <v>17</v>
      </c>
      <c r="G14" s="29">
        <v>22245</v>
      </c>
      <c r="H14" s="29">
        <v>21973</v>
      </c>
      <c r="I14" s="29">
        <v>3981</v>
      </c>
      <c r="J14" s="29">
        <v>20421</v>
      </c>
      <c r="K14" s="29">
        <v>86</v>
      </c>
      <c r="L14" s="29">
        <v>46461</v>
      </c>
      <c r="M14" s="29">
        <v>68706</v>
      </c>
    </row>
    <row r="15" spans="1:13" ht="14.55" customHeight="1" x14ac:dyDescent="0.3">
      <c r="A15" t="s">
        <v>506</v>
      </c>
      <c r="B15" s="29">
        <v>114817</v>
      </c>
      <c r="C15" s="29">
        <v>29036</v>
      </c>
      <c r="D15" s="29">
        <v>2085</v>
      </c>
      <c r="E15" s="29">
        <v>17729</v>
      </c>
      <c r="F15" s="29">
        <v>83</v>
      </c>
      <c r="G15" s="29">
        <v>48933</v>
      </c>
      <c r="H15" s="29">
        <v>9603</v>
      </c>
      <c r="I15" s="29">
        <v>1373</v>
      </c>
      <c r="J15" s="29">
        <v>6200</v>
      </c>
      <c r="K15" s="29">
        <v>36</v>
      </c>
      <c r="L15" s="29">
        <v>17212</v>
      </c>
      <c r="M15" s="29">
        <v>66145</v>
      </c>
    </row>
    <row r="16" spans="1:13" ht="14.55" customHeight="1" x14ac:dyDescent="0.3">
      <c r="A16" t="s">
        <v>552</v>
      </c>
      <c r="B16" s="29">
        <v>112540</v>
      </c>
      <c r="C16" s="29">
        <v>13578</v>
      </c>
      <c r="D16" s="29">
        <v>1217</v>
      </c>
      <c r="E16" s="29">
        <v>9414</v>
      </c>
      <c r="F16" s="29">
        <v>20</v>
      </c>
      <c r="G16" s="29">
        <v>24229</v>
      </c>
      <c r="H16" s="29">
        <v>16791</v>
      </c>
      <c r="I16" s="29">
        <v>3152</v>
      </c>
      <c r="J16" s="29">
        <v>17746</v>
      </c>
      <c r="K16" s="29">
        <v>108</v>
      </c>
      <c r="L16" s="29">
        <v>37797</v>
      </c>
      <c r="M16" s="29">
        <v>62026</v>
      </c>
    </row>
    <row r="17" spans="1:13" ht="14.55" customHeight="1" x14ac:dyDescent="0.3">
      <c r="A17" t="s">
        <v>435</v>
      </c>
      <c r="B17" s="29">
        <v>99934</v>
      </c>
      <c r="C17" s="29">
        <v>13791</v>
      </c>
      <c r="D17" s="29">
        <v>1266</v>
      </c>
      <c r="E17" s="29">
        <v>8060</v>
      </c>
      <c r="F17" s="29">
        <v>51</v>
      </c>
      <c r="G17" s="29">
        <v>23168</v>
      </c>
      <c r="H17" s="29">
        <v>15356</v>
      </c>
      <c r="I17" s="29">
        <v>3148</v>
      </c>
      <c r="J17" s="29">
        <v>17545</v>
      </c>
      <c r="K17" s="29">
        <v>177</v>
      </c>
      <c r="L17" s="29">
        <v>36226</v>
      </c>
      <c r="M17" s="29">
        <v>59394</v>
      </c>
    </row>
    <row r="18" spans="1:13" ht="14.55" customHeight="1" x14ac:dyDescent="0.3">
      <c r="A18" t="s">
        <v>556</v>
      </c>
      <c r="B18" s="29">
        <v>98948</v>
      </c>
      <c r="C18" s="29">
        <v>16467</v>
      </c>
      <c r="D18" s="29">
        <v>1870</v>
      </c>
      <c r="E18" s="29">
        <v>21960</v>
      </c>
      <c r="F18" s="29">
        <v>36</v>
      </c>
      <c r="G18" s="29">
        <v>40333</v>
      </c>
      <c r="H18" s="29">
        <v>8188</v>
      </c>
      <c r="I18" s="29">
        <v>1390</v>
      </c>
      <c r="J18" s="29">
        <v>10385</v>
      </c>
      <c r="K18" s="29">
        <v>45</v>
      </c>
      <c r="L18" s="29">
        <v>20008</v>
      </c>
      <c r="M18" s="29">
        <v>60341</v>
      </c>
    </row>
    <row r="19" spans="1:13" ht="14.55" customHeight="1" x14ac:dyDescent="0.3">
      <c r="A19" t="s">
        <v>465</v>
      </c>
      <c r="B19" s="29">
        <v>95779</v>
      </c>
      <c r="C19" s="29">
        <v>19671</v>
      </c>
      <c r="D19" s="29">
        <v>1362</v>
      </c>
      <c r="E19" s="29">
        <v>19890</v>
      </c>
      <c r="F19" s="29">
        <v>27</v>
      </c>
      <c r="G19" s="29">
        <v>40950</v>
      </c>
      <c r="H19" s="29">
        <v>8850</v>
      </c>
      <c r="I19" s="29">
        <v>1534</v>
      </c>
      <c r="J19" s="29">
        <v>9436</v>
      </c>
      <c r="K19" s="29">
        <v>16</v>
      </c>
      <c r="L19" s="29">
        <v>19836</v>
      </c>
      <c r="M19" s="29">
        <v>60786</v>
      </c>
    </row>
    <row r="20" spans="1:13" ht="14.55" customHeight="1" x14ac:dyDescent="0.3">
      <c r="A20" t="s">
        <v>516</v>
      </c>
      <c r="B20" s="29">
        <v>93924</v>
      </c>
      <c r="C20" s="29">
        <v>12037</v>
      </c>
      <c r="D20" s="29">
        <v>1262</v>
      </c>
      <c r="E20" s="29">
        <v>20774</v>
      </c>
      <c r="F20" s="29">
        <v>34</v>
      </c>
      <c r="G20" s="29">
        <v>34107</v>
      </c>
      <c r="H20" s="29">
        <v>8723</v>
      </c>
      <c r="I20" s="29">
        <v>1874</v>
      </c>
      <c r="J20" s="29">
        <v>13560</v>
      </c>
      <c r="K20" s="29">
        <v>36</v>
      </c>
      <c r="L20" s="29">
        <v>24193</v>
      </c>
      <c r="M20" s="29">
        <v>58300</v>
      </c>
    </row>
    <row r="21" spans="1:13" ht="14.55" customHeight="1" x14ac:dyDescent="0.3">
      <c r="A21" t="s">
        <v>468</v>
      </c>
      <c r="B21" s="29">
        <v>91585</v>
      </c>
      <c r="C21" s="29">
        <v>21042</v>
      </c>
      <c r="D21" s="29">
        <v>1505</v>
      </c>
      <c r="E21" s="29">
        <v>17774</v>
      </c>
      <c r="F21" s="29">
        <v>6</v>
      </c>
      <c r="G21" s="29">
        <v>40327</v>
      </c>
      <c r="H21" s="29">
        <v>8024</v>
      </c>
      <c r="I21" s="29">
        <v>1277</v>
      </c>
      <c r="J21" s="29">
        <v>7526</v>
      </c>
      <c r="K21" s="29">
        <v>9</v>
      </c>
      <c r="L21" s="29">
        <v>16836</v>
      </c>
      <c r="M21" s="29">
        <v>57163</v>
      </c>
    </row>
    <row r="22" spans="1:13" ht="14.55" customHeight="1" x14ac:dyDescent="0.3">
      <c r="A22" t="s">
        <v>478</v>
      </c>
      <c r="B22" s="29">
        <v>89305</v>
      </c>
      <c r="C22" s="29">
        <v>8756</v>
      </c>
      <c r="D22" s="29">
        <v>1048</v>
      </c>
      <c r="E22" s="29">
        <v>12144</v>
      </c>
      <c r="F22" s="29">
        <v>13</v>
      </c>
      <c r="G22" s="29">
        <v>21961</v>
      </c>
      <c r="H22" s="29">
        <v>12613</v>
      </c>
      <c r="I22" s="29">
        <v>2144</v>
      </c>
      <c r="J22" s="29">
        <v>17690</v>
      </c>
      <c r="K22" s="29">
        <v>45</v>
      </c>
      <c r="L22" s="29">
        <v>32492</v>
      </c>
      <c r="M22" s="29">
        <v>54453</v>
      </c>
    </row>
    <row r="23" spans="1:13" ht="14.55" customHeight="1" x14ac:dyDescent="0.3">
      <c r="A23" t="s">
        <v>490</v>
      </c>
      <c r="B23" s="29">
        <v>83763</v>
      </c>
      <c r="C23" s="29">
        <v>14291</v>
      </c>
      <c r="D23" s="29">
        <v>1126</v>
      </c>
      <c r="E23" s="29">
        <v>17348</v>
      </c>
      <c r="F23" s="29">
        <v>18</v>
      </c>
      <c r="G23" s="29">
        <v>32783</v>
      </c>
      <c r="H23" s="29">
        <v>9465</v>
      </c>
      <c r="I23" s="29">
        <v>1468</v>
      </c>
      <c r="J23" s="29">
        <v>13288</v>
      </c>
      <c r="K23" s="29">
        <v>17</v>
      </c>
      <c r="L23" s="29">
        <v>24238</v>
      </c>
      <c r="M23" s="29">
        <v>57021</v>
      </c>
    </row>
    <row r="24" spans="1:13" ht="14.55" customHeight="1" x14ac:dyDescent="0.3">
      <c r="A24" t="s">
        <v>448</v>
      </c>
      <c r="B24" s="29">
        <v>72908</v>
      </c>
      <c r="C24" s="29">
        <v>14248</v>
      </c>
      <c r="D24" s="29">
        <v>814</v>
      </c>
      <c r="E24" s="29">
        <v>13657</v>
      </c>
      <c r="F24" s="29">
        <v>67</v>
      </c>
      <c r="G24" s="29">
        <v>28786</v>
      </c>
      <c r="H24" s="29">
        <v>5452</v>
      </c>
      <c r="I24" s="29">
        <v>687</v>
      </c>
      <c r="J24" s="29">
        <v>6127</v>
      </c>
      <c r="K24" s="29">
        <v>35</v>
      </c>
      <c r="L24" s="29">
        <v>12301</v>
      </c>
      <c r="M24" s="29">
        <v>41087</v>
      </c>
    </row>
    <row r="25" spans="1:13" ht="14.55" customHeight="1" x14ac:dyDescent="0.3">
      <c r="A25" t="s">
        <v>456</v>
      </c>
      <c r="B25" s="29">
        <v>70597</v>
      </c>
      <c r="C25" s="29">
        <v>6949</v>
      </c>
      <c r="D25" s="29">
        <v>926</v>
      </c>
      <c r="E25" s="29">
        <v>5057</v>
      </c>
      <c r="F25" s="29">
        <v>6</v>
      </c>
      <c r="G25" s="29">
        <v>12938</v>
      </c>
      <c r="H25" s="29">
        <v>12768</v>
      </c>
      <c r="I25" s="29">
        <v>2049</v>
      </c>
      <c r="J25" s="29">
        <v>14553</v>
      </c>
      <c r="K25" s="29">
        <v>34</v>
      </c>
      <c r="L25" s="29">
        <v>29404</v>
      </c>
      <c r="M25" s="29">
        <v>42342</v>
      </c>
    </row>
    <row r="26" spans="1:13" ht="14.55" customHeight="1" x14ac:dyDescent="0.3">
      <c r="A26" t="s">
        <v>553</v>
      </c>
      <c r="B26" s="29">
        <v>69805</v>
      </c>
      <c r="C26" s="29">
        <v>10556</v>
      </c>
      <c r="D26" s="29">
        <v>756</v>
      </c>
      <c r="E26" s="29">
        <v>7905</v>
      </c>
      <c r="F26" s="29">
        <v>5</v>
      </c>
      <c r="G26" s="29">
        <v>19222</v>
      </c>
      <c r="H26" s="29">
        <v>10208</v>
      </c>
      <c r="I26" s="29">
        <v>1944</v>
      </c>
      <c r="J26" s="29">
        <v>10942</v>
      </c>
      <c r="K26" s="29">
        <v>7</v>
      </c>
      <c r="L26" s="29">
        <v>23101</v>
      </c>
      <c r="M26" s="29">
        <v>42323</v>
      </c>
    </row>
    <row r="27" spans="1:13" ht="14.55" customHeight="1" x14ac:dyDescent="0.3">
      <c r="A27" t="s">
        <v>535</v>
      </c>
      <c r="B27" s="29">
        <v>67459</v>
      </c>
      <c r="C27" s="29">
        <v>7068</v>
      </c>
      <c r="D27" s="29">
        <v>644</v>
      </c>
      <c r="E27" s="29">
        <v>12569</v>
      </c>
      <c r="F27" s="29">
        <v>231</v>
      </c>
      <c r="G27" s="29">
        <v>20512</v>
      </c>
      <c r="H27" s="29">
        <v>4764</v>
      </c>
      <c r="I27" s="29">
        <v>1216</v>
      </c>
      <c r="J27" s="29">
        <v>8367</v>
      </c>
      <c r="K27" s="29">
        <v>286</v>
      </c>
      <c r="L27" s="29">
        <v>14633</v>
      </c>
      <c r="M27" s="29">
        <v>35145</v>
      </c>
    </row>
    <row r="28" spans="1:13" ht="14.55" customHeight="1" x14ac:dyDescent="0.3">
      <c r="A28" t="s">
        <v>432</v>
      </c>
      <c r="B28" s="29">
        <v>64074</v>
      </c>
      <c r="C28" s="29">
        <v>14782</v>
      </c>
      <c r="D28" s="29">
        <v>981</v>
      </c>
      <c r="E28" s="29">
        <v>12067</v>
      </c>
      <c r="F28" s="29">
        <v>20</v>
      </c>
      <c r="G28" s="29">
        <v>27850</v>
      </c>
      <c r="H28" s="29">
        <v>4397</v>
      </c>
      <c r="I28" s="29">
        <v>570</v>
      </c>
      <c r="J28" s="29">
        <v>3789</v>
      </c>
      <c r="K28" s="29">
        <v>12</v>
      </c>
      <c r="L28" s="29">
        <v>8768</v>
      </c>
      <c r="M28" s="29">
        <v>36618</v>
      </c>
    </row>
    <row r="29" spans="1:13" ht="14.55" customHeight="1" x14ac:dyDescent="0.3">
      <c r="A29" t="s">
        <v>597</v>
      </c>
      <c r="B29" s="29">
        <v>61655</v>
      </c>
      <c r="C29" s="29">
        <v>17153</v>
      </c>
      <c r="D29" s="29">
        <v>1087</v>
      </c>
      <c r="E29" s="29">
        <v>10915</v>
      </c>
      <c r="F29" s="29">
        <v>31</v>
      </c>
      <c r="G29" s="29">
        <v>29186</v>
      </c>
      <c r="H29" s="29">
        <v>4936</v>
      </c>
      <c r="I29" s="29">
        <v>661</v>
      </c>
      <c r="J29" s="29">
        <v>3147</v>
      </c>
      <c r="K29" s="29">
        <v>18</v>
      </c>
      <c r="L29" s="29">
        <v>8762</v>
      </c>
      <c r="M29" s="29">
        <v>37948</v>
      </c>
    </row>
    <row r="30" spans="1:13" ht="14.55" customHeight="1" x14ac:dyDescent="0.3">
      <c r="A30" t="s">
        <v>571</v>
      </c>
      <c r="B30" s="29">
        <v>58299</v>
      </c>
      <c r="C30" s="29">
        <v>4055</v>
      </c>
      <c r="D30" s="29">
        <v>469</v>
      </c>
      <c r="E30" s="29">
        <v>7296</v>
      </c>
      <c r="F30" s="29">
        <v>11</v>
      </c>
      <c r="G30" s="29">
        <v>11831</v>
      </c>
      <c r="H30" s="29">
        <v>7667</v>
      </c>
      <c r="I30" s="29">
        <v>1353</v>
      </c>
      <c r="J30" s="29">
        <v>15154</v>
      </c>
      <c r="K30" s="29">
        <v>42</v>
      </c>
      <c r="L30" s="29">
        <v>24216</v>
      </c>
      <c r="M30" s="29">
        <v>36047</v>
      </c>
    </row>
    <row r="31" spans="1:13" ht="14.55" customHeight="1" x14ac:dyDescent="0.3">
      <c r="A31" t="s">
        <v>477</v>
      </c>
      <c r="B31" s="29">
        <v>57817</v>
      </c>
      <c r="C31" s="29">
        <v>6144</v>
      </c>
      <c r="D31" s="29">
        <v>376</v>
      </c>
      <c r="E31" s="29">
        <v>2859</v>
      </c>
      <c r="F31" s="29">
        <v>12</v>
      </c>
      <c r="G31" s="29">
        <v>9391</v>
      </c>
      <c r="H31" s="29">
        <v>11464</v>
      </c>
      <c r="I31" s="29">
        <v>1535</v>
      </c>
      <c r="J31" s="29">
        <v>8253</v>
      </c>
      <c r="K31" s="29">
        <v>111</v>
      </c>
      <c r="L31" s="29">
        <v>21363</v>
      </c>
      <c r="M31" s="29">
        <v>30754</v>
      </c>
    </row>
    <row r="32" spans="1:13" ht="14.55" customHeight="1" x14ac:dyDescent="0.3">
      <c r="A32" t="s">
        <v>499</v>
      </c>
      <c r="B32" s="29">
        <v>54274</v>
      </c>
      <c r="C32" s="29">
        <v>8567</v>
      </c>
      <c r="D32" s="29">
        <v>790</v>
      </c>
      <c r="E32" s="29">
        <v>11217</v>
      </c>
      <c r="F32" s="29">
        <v>83</v>
      </c>
      <c r="G32" s="29">
        <v>20657</v>
      </c>
      <c r="H32" s="29">
        <v>4308</v>
      </c>
      <c r="I32" s="29">
        <v>1004</v>
      </c>
      <c r="J32" s="29">
        <v>5977</v>
      </c>
      <c r="K32" s="29">
        <v>59</v>
      </c>
      <c r="L32" s="29">
        <v>11348</v>
      </c>
      <c r="M32" s="29">
        <v>32005</v>
      </c>
    </row>
    <row r="33" spans="1:13" ht="14.55" customHeight="1" x14ac:dyDescent="0.3">
      <c r="A33" t="s">
        <v>491</v>
      </c>
      <c r="B33" s="29">
        <v>52469</v>
      </c>
      <c r="C33" s="29">
        <v>10785</v>
      </c>
      <c r="D33" s="29">
        <v>661</v>
      </c>
      <c r="E33" s="29">
        <v>9614</v>
      </c>
      <c r="F33" s="29">
        <v>75</v>
      </c>
      <c r="G33" s="29">
        <v>21135</v>
      </c>
      <c r="H33" s="29">
        <v>4103</v>
      </c>
      <c r="I33" s="29">
        <v>582</v>
      </c>
      <c r="J33" s="29">
        <v>3835</v>
      </c>
      <c r="K33" s="29">
        <v>34</v>
      </c>
      <c r="L33" s="29">
        <v>8554</v>
      </c>
      <c r="M33" s="29">
        <v>29689</v>
      </c>
    </row>
    <row r="34" spans="1:13" ht="14.55" customHeight="1" x14ac:dyDescent="0.3">
      <c r="A34" t="s">
        <v>431</v>
      </c>
      <c r="B34" s="29">
        <v>47514</v>
      </c>
      <c r="C34" s="29">
        <v>10128</v>
      </c>
      <c r="D34" s="29">
        <v>685</v>
      </c>
      <c r="E34" s="29">
        <v>9098</v>
      </c>
      <c r="F34" s="29">
        <v>2</v>
      </c>
      <c r="G34" s="29">
        <v>19913</v>
      </c>
      <c r="H34" s="29">
        <v>3534</v>
      </c>
      <c r="I34" s="29">
        <v>558</v>
      </c>
      <c r="J34" s="29">
        <v>2923</v>
      </c>
      <c r="K34" s="29">
        <v>5</v>
      </c>
      <c r="L34" s="29">
        <v>7020</v>
      </c>
      <c r="M34" s="29">
        <v>26933</v>
      </c>
    </row>
    <row r="35" spans="1:13" ht="14.55" customHeight="1" x14ac:dyDescent="0.3">
      <c r="A35" t="s">
        <v>607</v>
      </c>
      <c r="B35" s="29">
        <v>46058</v>
      </c>
      <c r="C35" s="29">
        <v>11789</v>
      </c>
      <c r="D35" s="29">
        <v>606</v>
      </c>
      <c r="E35" s="29">
        <v>6974</v>
      </c>
      <c r="F35" s="29">
        <v>12</v>
      </c>
      <c r="G35" s="29">
        <v>19381</v>
      </c>
      <c r="H35" s="29">
        <v>4402</v>
      </c>
      <c r="I35" s="29">
        <v>393</v>
      </c>
      <c r="J35" s="29">
        <v>2399</v>
      </c>
      <c r="K35" s="29">
        <v>12</v>
      </c>
      <c r="L35" s="29">
        <v>7206</v>
      </c>
      <c r="M35" s="29">
        <v>26587</v>
      </c>
    </row>
    <row r="36" spans="1:13" ht="14.55" customHeight="1" x14ac:dyDescent="0.3">
      <c r="A36" t="s">
        <v>518</v>
      </c>
      <c r="B36" s="29">
        <v>42272</v>
      </c>
      <c r="C36" s="29">
        <v>8593</v>
      </c>
      <c r="D36" s="29">
        <v>702</v>
      </c>
      <c r="E36" s="29">
        <v>12286</v>
      </c>
      <c r="F36" s="29">
        <v>9</v>
      </c>
      <c r="G36" s="29">
        <v>21590</v>
      </c>
      <c r="H36" s="29">
        <v>2156</v>
      </c>
      <c r="I36" s="29">
        <v>304</v>
      </c>
      <c r="J36" s="29">
        <v>2405</v>
      </c>
      <c r="K36" s="29">
        <v>1</v>
      </c>
      <c r="L36" s="29">
        <v>4866</v>
      </c>
      <c r="M36" s="29">
        <v>26456</v>
      </c>
    </row>
    <row r="37" spans="1:13" ht="14.55" customHeight="1" x14ac:dyDescent="0.3">
      <c r="A37" t="s">
        <v>575</v>
      </c>
      <c r="B37" s="29">
        <v>41325</v>
      </c>
      <c r="C37" s="29">
        <v>6084</v>
      </c>
      <c r="D37" s="29">
        <v>530</v>
      </c>
      <c r="E37" s="29">
        <v>8069</v>
      </c>
      <c r="F37" s="29">
        <v>10</v>
      </c>
      <c r="G37" s="29">
        <v>14693</v>
      </c>
      <c r="H37" s="29">
        <v>3734</v>
      </c>
      <c r="I37" s="29">
        <v>725</v>
      </c>
      <c r="J37" s="29">
        <v>4637</v>
      </c>
      <c r="K37" s="29">
        <v>20</v>
      </c>
      <c r="L37" s="29">
        <v>9116</v>
      </c>
      <c r="M37" s="29">
        <v>23809</v>
      </c>
    </row>
    <row r="38" spans="1:13" ht="14.55" customHeight="1" x14ac:dyDescent="0.3">
      <c r="A38" t="s">
        <v>449</v>
      </c>
      <c r="B38" s="29">
        <v>40513</v>
      </c>
      <c r="C38" s="29">
        <v>7473</v>
      </c>
      <c r="D38" s="29">
        <v>361</v>
      </c>
      <c r="E38" s="29">
        <v>10880</v>
      </c>
      <c r="F38" s="29">
        <v>24</v>
      </c>
      <c r="G38" s="29">
        <v>18738</v>
      </c>
      <c r="H38" s="29">
        <v>1860</v>
      </c>
      <c r="I38" s="29">
        <v>168</v>
      </c>
      <c r="J38" s="29">
        <v>2554</v>
      </c>
      <c r="K38" s="29">
        <v>9</v>
      </c>
      <c r="L38" s="29">
        <v>4591</v>
      </c>
      <c r="M38" s="29">
        <v>23329</v>
      </c>
    </row>
    <row r="39" spans="1:13" ht="14.55" customHeight="1" x14ac:dyDescent="0.3">
      <c r="A39" t="s">
        <v>440</v>
      </c>
      <c r="B39" s="29">
        <v>39983</v>
      </c>
      <c r="C39" s="29">
        <v>7496</v>
      </c>
      <c r="D39" s="29">
        <v>539</v>
      </c>
      <c r="E39" s="29">
        <v>6664</v>
      </c>
      <c r="F39" s="29">
        <v>62</v>
      </c>
      <c r="G39" s="29">
        <v>14761</v>
      </c>
      <c r="H39" s="29">
        <v>3522</v>
      </c>
      <c r="I39" s="29">
        <v>514</v>
      </c>
      <c r="J39" s="29">
        <v>4252</v>
      </c>
      <c r="K39" s="29">
        <v>72</v>
      </c>
      <c r="L39" s="29">
        <v>8360</v>
      </c>
      <c r="M39" s="29">
        <v>23121</v>
      </c>
    </row>
    <row r="40" spans="1:13" ht="14.55" customHeight="1" x14ac:dyDescent="0.3">
      <c r="A40" t="s">
        <v>591</v>
      </c>
      <c r="B40" s="29">
        <v>38876</v>
      </c>
      <c r="C40" s="29">
        <v>6523</v>
      </c>
      <c r="D40" s="29">
        <v>559</v>
      </c>
      <c r="E40" s="29">
        <v>7059</v>
      </c>
      <c r="F40" s="29">
        <v>127</v>
      </c>
      <c r="G40" s="29">
        <v>14268</v>
      </c>
      <c r="H40" s="29">
        <v>4381</v>
      </c>
      <c r="I40" s="29">
        <v>683</v>
      </c>
      <c r="J40" s="29">
        <v>3948</v>
      </c>
      <c r="K40" s="29">
        <v>115</v>
      </c>
      <c r="L40" s="29">
        <v>9127</v>
      </c>
      <c r="M40" s="29">
        <v>23395</v>
      </c>
    </row>
    <row r="41" spans="1:13" ht="14.55" customHeight="1" x14ac:dyDescent="0.3">
      <c r="A41" t="s">
        <v>596</v>
      </c>
      <c r="B41" s="29">
        <v>38613</v>
      </c>
      <c r="C41" s="29">
        <v>7463</v>
      </c>
      <c r="D41" s="29">
        <v>560</v>
      </c>
      <c r="E41" s="29">
        <v>8961</v>
      </c>
      <c r="F41" s="29">
        <v>32</v>
      </c>
      <c r="G41" s="29">
        <v>17016</v>
      </c>
      <c r="H41" s="29">
        <v>1792</v>
      </c>
      <c r="I41" s="29">
        <v>240</v>
      </c>
      <c r="J41" s="29">
        <v>1931</v>
      </c>
      <c r="K41" s="29">
        <v>6</v>
      </c>
      <c r="L41" s="29">
        <v>3969</v>
      </c>
      <c r="M41" s="29">
        <v>20985</v>
      </c>
    </row>
    <row r="42" spans="1:13" ht="14.55" customHeight="1" x14ac:dyDescent="0.3">
      <c r="A42" t="s">
        <v>483</v>
      </c>
      <c r="B42" s="29">
        <v>38132</v>
      </c>
      <c r="C42" s="29">
        <v>8922</v>
      </c>
      <c r="D42" s="29">
        <v>417</v>
      </c>
      <c r="E42" s="29">
        <v>8391</v>
      </c>
      <c r="F42" s="29">
        <v>4</v>
      </c>
      <c r="G42" s="29">
        <v>17734</v>
      </c>
      <c r="H42" s="29">
        <v>2764</v>
      </c>
      <c r="I42" s="29">
        <v>320</v>
      </c>
      <c r="J42" s="29">
        <v>2137</v>
      </c>
      <c r="K42" s="29">
        <v>2</v>
      </c>
      <c r="L42" s="29">
        <v>5223</v>
      </c>
      <c r="M42" s="29">
        <v>22957</v>
      </c>
    </row>
    <row r="43" spans="1:13" ht="14.55" customHeight="1" x14ac:dyDescent="0.3">
      <c r="A43" t="s">
        <v>446</v>
      </c>
      <c r="B43" s="29">
        <v>31632</v>
      </c>
      <c r="C43" s="29">
        <v>5228</v>
      </c>
      <c r="D43" s="29">
        <v>516</v>
      </c>
      <c r="E43" s="29">
        <v>5332</v>
      </c>
      <c r="F43" s="29">
        <v>4</v>
      </c>
      <c r="G43" s="29">
        <v>11080</v>
      </c>
      <c r="H43" s="29">
        <v>2364</v>
      </c>
      <c r="I43" s="29">
        <v>664</v>
      </c>
      <c r="J43" s="29">
        <v>2645</v>
      </c>
      <c r="K43" s="29">
        <v>4</v>
      </c>
      <c r="L43" s="29">
        <v>5677</v>
      </c>
      <c r="M43" s="29">
        <v>16757</v>
      </c>
    </row>
    <row r="44" spans="1:13" ht="14.55" customHeight="1" x14ac:dyDescent="0.3">
      <c r="A44" t="s">
        <v>532</v>
      </c>
      <c r="B44" s="29">
        <v>31051</v>
      </c>
      <c r="C44" s="29">
        <v>2719</v>
      </c>
      <c r="D44" s="29">
        <v>188</v>
      </c>
      <c r="E44" s="29">
        <v>2642</v>
      </c>
      <c r="F44" s="29">
        <v>2</v>
      </c>
      <c r="G44" s="29">
        <v>5551</v>
      </c>
      <c r="H44" s="29">
        <v>3424</v>
      </c>
      <c r="I44" s="29">
        <v>753</v>
      </c>
      <c r="J44" s="29">
        <v>5360</v>
      </c>
      <c r="K44" s="29">
        <v>7</v>
      </c>
      <c r="L44" s="29">
        <v>9544</v>
      </c>
      <c r="M44" s="29">
        <v>15095</v>
      </c>
    </row>
    <row r="45" spans="1:13" ht="14.55" customHeight="1" x14ac:dyDescent="0.3">
      <c r="A45" t="s">
        <v>500</v>
      </c>
      <c r="B45" s="29">
        <v>30086</v>
      </c>
      <c r="C45" s="29">
        <v>7220</v>
      </c>
      <c r="D45" s="29">
        <v>365</v>
      </c>
      <c r="E45" s="29">
        <v>6493</v>
      </c>
      <c r="F45" s="29">
        <v>25</v>
      </c>
      <c r="G45" s="29">
        <v>14103</v>
      </c>
      <c r="H45" s="29">
        <v>1684</v>
      </c>
      <c r="I45" s="29">
        <v>168</v>
      </c>
      <c r="J45" s="29">
        <v>1433</v>
      </c>
      <c r="K45" s="29">
        <v>7</v>
      </c>
      <c r="L45" s="29">
        <v>3292</v>
      </c>
      <c r="M45" s="29">
        <v>17395</v>
      </c>
    </row>
    <row r="46" spans="1:13" ht="14.55" customHeight="1" x14ac:dyDescent="0.3">
      <c r="A46" t="s">
        <v>530</v>
      </c>
      <c r="B46" s="29">
        <v>28805</v>
      </c>
      <c r="C46" s="29">
        <v>6034</v>
      </c>
      <c r="D46" s="29">
        <v>652</v>
      </c>
      <c r="E46" s="29">
        <v>5367</v>
      </c>
      <c r="F46" s="29">
        <v>2</v>
      </c>
      <c r="G46" s="29">
        <v>12055</v>
      </c>
      <c r="H46" s="29">
        <v>2869</v>
      </c>
      <c r="I46" s="29">
        <v>607</v>
      </c>
      <c r="J46" s="29">
        <v>2854</v>
      </c>
      <c r="K46" s="29">
        <v>11</v>
      </c>
      <c r="L46" s="29">
        <v>6341</v>
      </c>
      <c r="M46" s="29">
        <v>18396</v>
      </c>
    </row>
    <row r="47" spans="1:13" ht="14.55" customHeight="1" x14ac:dyDescent="0.3">
      <c r="A47" t="s">
        <v>585</v>
      </c>
      <c r="B47" s="29">
        <v>27686</v>
      </c>
      <c r="C47" s="29">
        <v>4960</v>
      </c>
      <c r="D47" s="29">
        <v>371</v>
      </c>
      <c r="E47" s="29">
        <v>5175</v>
      </c>
      <c r="F47" s="29">
        <v>3</v>
      </c>
      <c r="G47" s="29">
        <v>10509</v>
      </c>
      <c r="H47" s="29">
        <v>2745</v>
      </c>
      <c r="I47" s="29">
        <v>603</v>
      </c>
      <c r="J47" s="29">
        <v>2995</v>
      </c>
      <c r="K47" s="29">
        <v>0</v>
      </c>
      <c r="L47" s="29">
        <v>6343</v>
      </c>
      <c r="M47" s="29">
        <v>16852</v>
      </c>
    </row>
    <row r="48" spans="1:13" ht="14.55" customHeight="1" x14ac:dyDescent="0.3">
      <c r="A48" t="s">
        <v>554</v>
      </c>
      <c r="B48" s="29">
        <v>27538</v>
      </c>
      <c r="C48" s="29">
        <v>5855</v>
      </c>
      <c r="D48" s="29">
        <v>529</v>
      </c>
      <c r="E48" s="29">
        <v>8155</v>
      </c>
      <c r="F48" s="29">
        <v>5</v>
      </c>
      <c r="G48" s="29">
        <v>14544</v>
      </c>
      <c r="H48" s="29">
        <v>2097</v>
      </c>
      <c r="I48" s="29">
        <v>390</v>
      </c>
      <c r="J48" s="29">
        <v>3353</v>
      </c>
      <c r="K48" s="29">
        <v>6</v>
      </c>
      <c r="L48" s="29">
        <v>5846</v>
      </c>
      <c r="M48" s="29">
        <v>20390</v>
      </c>
    </row>
    <row r="49" spans="1:13" ht="14.55" customHeight="1" x14ac:dyDescent="0.3">
      <c r="A49" t="s">
        <v>439</v>
      </c>
      <c r="B49" s="29">
        <v>25712</v>
      </c>
      <c r="C49" s="29">
        <v>4214</v>
      </c>
      <c r="D49" s="29">
        <v>238</v>
      </c>
      <c r="E49" s="29">
        <v>5971</v>
      </c>
      <c r="F49" s="29">
        <v>13</v>
      </c>
      <c r="G49" s="29">
        <v>10436</v>
      </c>
      <c r="H49" s="29">
        <v>1711</v>
      </c>
      <c r="I49" s="29">
        <v>334</v>
      </c>
      <c r="J49" s="29">
        <v>2241</v>
      </c>
      <c r="K49" s="29">
        <v>2</v>
      </c>
      <c r="L49" s="29">
        <v>4288</v>
      </c>
      <c r="M49" s="29">
        <v>14724</v>
      </c>
    </row>
    <row r="50" spans="1:13" ht="14.55" customHeight="1" x14ac:dyDescent="0.3">
      <c r="A50" t="s">
        <v>505</v>
      </c>
      <c r="B50" s="29">
        <v>24707</v>
      </c>
      <c r="C50" s="29">
        <v>3677</v>
      </c>
      <c r="D50" s="29">
        <v>643</v>
      </c>
      <c r="E50" s="29">
        <v>8332</v>
      </c>
      <c r="F50" s="29">
        <v>5</v>
      </c>
      <c r="G50" s="29">
        <v>12657</v>
      </c>
      <c r="H50" s="29">
        <v>825</v>
      </c>
      <c r="I50" s="29">
        <v>197</v>
      </c>
      <c r="J50" s="29">
        <v>1505</v>
      </c>
      <c r="K50" s="29">
        <v>0</v>
      </c>
      <c r="L50" s="29">
        <v>2527</v>
      </c>
      <c r="M50" s="29">
        <v>15184</v>
      </c>
    </row>
    <row r="51" spans="1:13" ht="14.55" customHeight="1" x14ac:dyDescent="0.3">
      <c r="A51" t="s">
        <v>429</v>
      </c>
      <c r="B51" s="29">
        <v>23399</v>
      </c>
      <c r="C51" s="29">
        <v>3000</v>
      </c>
      <c r="D51" s="29">
        <v>354</v>
      </c>
      <c r="E51" s="29">
        <v>4320</v>
      </c>
      <c r="F51" s="29">
        <v>0</v>
      </c>
      <c r="G51" s="29">
        <v>7674</v>
      </c>
      <c r="H51" s="29">
        <v>2979</v>
      </c>
      <c r="I51" s="29">
        <v>789</v>
      </c>
      <c r="J51" s="29">
        <v>3757</v>
      </c>
      <c r="K51" s="29">
        <v>3</v>
      </c>
      <c r="L51" s="29">
        <v>7528</v>
      </c>
      <c r="M51" s="29">
        <v>15202</v>
      </c>
    </row>
    <row r="52" spans="1:13" ht="14.55" customHeight="1" x14ac:dyDescent="0.3">
      <c r="A52" t="s">
        <v>510</v>
      </c>
      <c r="B52" s="29">
        <v>22877</v>
      </c>
      <c r="C52" s="29">
        <v>5547</v>
      </c>
      <c r="D52" s="29">
        <v>401</v>
      </c>
      <c r="E52" s="29">
        <v>5097</v>
      </c>
      <c r="F52" s="29">
        <v>12</v>
      </c>
      <c r="G52" s="29">
        <v>11057</v>
      </c>
      <c r="H52" s="29">
        <v>2286</v>
      </c>
      <c r="I52" s="29">
        <v>319</v>
      </c>
      <c r="J52" s="29">
        <v>2047</v>
      </c>
      <c r="K52" s="29">
        <v>2</v>
      </c>
      <c r="L52" s="29">
        <v>4654</v>
      </c>
      <c r="M52" s="29">
        <v>15711</v>
      </c>
    </row>
    <row r="53" spans="1:13" ht="14.55" customHeight="1" x14ac:dyDescent="0.3">
      <c r="A53" t="s">
        <v>586</v>
      </c>
      <c r="B53" s="29">
        <v>22064</v>
      </c>
      <c r="C53" s="29">
        <v>3468</v>
      </c>
      <c r="D53" s="29">
        <v>277</v>
      </c>
      <c r="E53" s="29">
        <v>5636</v>
      </c>
      <c r="F53" s="29">
        <v>2</v>
      </c>
      <c r="G53" s="29">
        <v>9383</v>
      </c>
      <c r="H53" s="29">
        <v>1827</v>
      </c>
      <c r="I53" s="29">
        <v>268</v>
      </c>
      <c r="J53" s="29">
        <v>1804</v>
      </c>
      <c r="K53" s="29">
        <v>1</v>
      </c>
      <c r="L53" s="29">
        <v>3900</v>
      </c>
      <c r="M53" s="29">
        <v>13283</v>
      </c>
    </row>
    <row r="54" spans="1:13" ht="14.55" customHeight="1" x14ac:dyDescent="0.3">
      <c r="A54" t="s">
        <v>464</v>
      </c>
      <c r="B54" s="29">
        <v>21948</v>
      </c>
      <c r="C54" s="29">
        <v>4666</v>
      </c>
      <c r="D54" s="29">
        <v>258</v>
      </c>
      <c r="E54" s="29">
        <v>4612</v>
      </c>
      <c r="F54" s="29">
        <v>5</v>
      </c>
      <c r="G54" s="29">
        <v>9541</v>
      </c>
      <c r="H54" s="29">
        <v>1488</v>
      </c>
      <c r="I54" s="29">
        <v>249</v>
      </c>
      <c r="J54" s="29">
        <v>1295</v>
      </c>
      <c r="K54" s="29">
        <v>5</v>
      </c>
      <c r="L54" s="29">
        <v>3037</v>
      </c>
      <c r="M54" s="29">
        <v>12578</v>
      </c>
    </row>
    <row r="55" spans="1:13" ht="14.55" customHeight="1" x14ac:dyDescent="0.3">
      <c r="A55" t="s">
        <v>463</v>
      </c>
      <c r="B55" s="29">
        <v>21900</v>
      </c>
      <c r="C55" s="29">
        <v>2839</v>
      </c>
      <c r="D55" s="29">
        <v>182</v>
      </c>
      <c r="E55" s="29">
        <v>5628</v>
      </c>
      <c r="F55" s="29">
        <v>10</v>
      </c>
      <c r="G55" s="29">
        <v>8659</v>
      </c>
      <c r="H55" s="29">
        <v>1535</v>
      </c>
      <c r="I55" s="29">
        <v>209</v>
      </c>
      <c r="J55" s="29">
        <v>1767</v>
      </c>
      <c r="K55" s="29">
        <v>10</v>
      </c>
      <c r="L55" s="29">
        <v>3521</v>
      </c>
      <c r="M55" s="29">
        <v>12180</v>
      </c>
    </row>
    <row r="56" spans="1:13" ht="14.55" customHeight="1" x14ac:dyDescent="0.3">
      <c r="A56" t="s">
        <v>558</v>
      </c>
      <c r="B56" s="29">
        <v>21151</v>
      </c>
      <c r="C56" s="29">
        <v>4952</v>
      </c>
      <c r="D56" s="29">
        <v>165</v>
      </c>
      <c r="E56" s="29">
        <v>5919</v>
      </c>
      <c r="F56" s="29">
        <v>0</v>
      </c>
      <c r="G56" s="29">
        <v>11036</v>
      </c>
      <c r="H56" s="29">
        <v>934</v>
      </c>
      <c r="I56" s="29">
        <v>55</v>
      </c>
      <c r="J56" s="29">
        <v>1056</v>
      </c>
      <c r="K56" s="29">
        <v>0</v>
      </c>
      <c r="L56" s="29">
        <v>2045</v>
      </c>
      <c r="M56" s="29">
        <v>13081</v>
      </c>
    </row>
    <row r="57" spans="1:13" ht="14.55" customHeight="1" x14ac:dyDescent="0.3">
      <c r="A57" t="s">
        <v>531</v>
      </c>
      <c r="B57" s="29">
        <v>21012</v>
      </c>
      <c r="C57" s="29">
        <v>5504</v>
      </c>
      <c r="D57" s="29">
        <v>251</v>
      </c>
      <c r="E57" s="29">
        <v>4191</v>
      </c>
      <c r="F57" s="29">
        <v>4</v>
      </c>
      <c r="G57" s="29">
        <v>9950</v>
      </c>
      <c r="H57" s="29">
        <v>1760</v>
      </c>
      <c r="I57" s="29">
        <v>223</v>
      </c>
      <c r="J57" s="29">
        <v>1393</v>
      </c>
      <c r="K57" s="29">
        <v>2</v>
      </c>
      <c r="L57" s="29">
        <v>3378</v>
      </c>
      <c r="M57" s="29">
        <v>13328</v>
      </c>
    </row>
    <row r="58" spans="1:13" ht="14.55" customHeight="1" x14ac:dyDescent="0.3">
      <c r="A58" t="s">
        <v>562</v>
      </c>
      <c r="B58" s="29">
        <v>20970</v>
      </c>
      <c r="C58" s="29">
        <v>3508</v>
      </c>
      <c r="D58" s="29">
        <v>270</v>
      </c>
      <c r="E58" s="29">
        <v>6057</v>
      </c>
      <c r="F58" s="29">
        <v>1</v>
      </c>
      <c r="G58" s="29">
        <v>9836</v>
      </c>
      <c r="H58" s="29">
        <v>1046</v>
      </c>
      <c r="I58" s="29">
        <v>173</v>
      </c>
      <c r="J58" s="29">
        <v>1514</v>
      </c>
      <c r="K58" s="29">
        <v>1</v>
      </c>
      <c r="L58" s="29">
        <v>2734</v>
      </c>
      <c r="M58" s="29">
        <v>12570</v>
      </c>
    </row>
    <row r="59" spans="1:13" ht="14.55" customHeight="1" x14ac:dyDescent="0.3">
      <c r="A59" t="s">
        <v>536</v>
      </c>
      <c r="B59" s="29">
        <v>19567</v>
      </c>
      <c r="C59" s="29">
        <v>2870</v>
      </c>
      <c r="D59" s="29">
        <v>294</v>
      </c>
      <c r="E59" s="29">
        <v>5877</v>
      </c>
      <c r="F59" s="29">
        <v>6</v>
      </c>
      <c r="G59" s="29">
        <v>9047</v>
      </c>
      <c r="H59" s="29">
        <v>743</v>
      </c>
      <c r="I59" s="29">
        <v>169</v>
      </c>
      <c r="J59" s="29">
        <v>1388</v>
      </c>
      <c r="K59" s="29">
        <v>1</v>
      </c>
      <c r="L59" s="29">
        <v>2301</v>
      </c>
      <c r="M59" s="29">
        <v>11348</v>
      </c>
    </row>
    <row r="60" spans="1:13" ht="14.55" customHeight="1" x14ac:dyDescent="0.3">
      <c r="A60" t="s">
        <v>550</v>
      </c>
      <c r="B60" s="29">
        <v>19170</v>
      </c>
      <c r="C60" s="29">
        <v>4670</v>
      </c>
      <c r="D60" s="29">
        <v>160</v>
      </c>
      <c r="E60" s="29">
        <v>4293</v>
      </c>
      <c r="F60" s="29">
        <v>0</v>
      </c>
      <c r="G60" s="29">
        <v>9123</v>
      </c>
      <c r="H60" s="29">
        <v>861</v>
      </c>
      <c r="I60" s="29">
        <v>97</v>
      </c>
      <c r="J60" s="29">
        <v>670</v>
      </c>
      <c r="K60" s="29">
        <v>0</v>
      </c>
      <c r="L60" s="29">
        <v>1628</v>
      </c>
      <c r="M60" s="29">
        <v>10751</v>
      </c>
    </row>
    <row r="61" spans="1:13" ht="14.55" customHeight="1" x14ac:dyDescent="0.3">
      <c r="A61" t="s">
        <v>497</v>
      </c>
      <c r="B61" s="29">
        <v>19069</v>
      </c>
      <c r="C61" s="29">
        <v>4606</v>
      </c>
      <c r="D61" s="29">
        <v>411</v>
      </c>
      <c r="E61" s="29">
        <v>5099</v>
      </c>
      <c r="F61" s="29">
        <v>32</v>
      </c>
      <c r="G61" s="29">
        <v>10148</v>
      </c>
      <c r="H61" s="29">
        <v>872</v>
      </c>
      <c r="I61" s="29">
        <v>144</v>
      </c>
      <c r="J61" s="29">
        <v>1068</v>
      </c>
      <c r="K61" s="29">
        <v>5</v>
      </c>
      <c r="L61" s="29">
        <v>2089</v>
      </c>
      <c r="M61" s="29">
        <v>12237</v>
      </c>
    </row>
    <row r="62" spans="1:13" ht="14.55" customHeight="1" x14ac:dyDescent="0.3">
      <c r="A62" t="s">
        <v>547</v>
      </c>
      <c r="B62" s="29">
        <v>18724</v>
      </c>
      <c r="C62" s="29">
        <v>4359</v>
      </c>
      <c r="D62" s="29">
        <v>309</v>
      </c>
      <c r="E62" s="29">
        <v>4417</v>
      </c>
      <c r="F62" s="29">
        <v>7</v>
      </c>
      <c r="G62" s="29">
        <v>9092</v>
      </c>
      <c r="H62" s="29">
        <v>1423</v>
      </c>
      <c r="I62" s="29">
        <v>383</v>
      </c>
      <c r="J62" s="29">
        <v>1744</v>
      </c>
      <c r="K62" s="29">
        <v>3</v>
      </c>
      <c r="L62" s="29">
        <v>3553</v>
      </c>
      <c r="M62" s="29">
        <v>12645</v>
      </c>
    </row>
    <row r="63" spans="1:13" ht="14.55" customHeight="1" x14ac:dyDescent="0.3">
      <c r="A63" t="s">
        <v>598</v>
      </c>
      <c r="B63" s="29">
        <v>18506</v>
      </c>
      <c r="C63" s="29">
        <v>3637</v>
      </c>
      <c r="D63" s="29">
        <v>334</v>
      </c>
      <c r="E63" s="29">
        <v>3775</v>
      </c>
      <c r="F63" s="29">
        <v>8</v>
      </c>
      <c r="G63" s="29">
        <v>7754</v>
      </c>
      <c r="H63" s="29">
        <v>1142</v>
      </c>
      <c r="I63" s="29">
        <v>285</v>
      </c>
      <c r="J63" s="29">
        <v>1603</v>
      </c>
      <c r="K63" s="29">
        <v>4</v>
      </c>
      <c r="L63" s="29">
        <v>3034</v>
      </c>
      <c r="M63" s="29">
        <v>10788</v>
      </c>
    </row>
    <row r="64" spans="1:13" ht="14.55" customHeight="1" x14ac:dyDescent="0.3">
      <c r="A64" t="s">
        <v>472</v>
      </c>
      <c r="B64" s="29">
        <v>18278</v>
      </c>
      <c r="C64" s="29">
        <v>3433</v>
      </c>
      <c r="D64" s="29">
        <v>317</v>
      </c>
      <c r="E64" s="29">
        <v>6037</v>
      </c>
      <c r="F64" s="29">
        <v>10</v>
      </c>
      <c r="G64" s="29">
        <v>9797</v>
      </c>
      <c r="H64" s="29">
        <v>599</v>
      </c>
      <c r="I64" s="29">
        <v>120</v>
      </c>
      <c r="J64" s="29">
        <v>873</v>
      </c>
      <c r="K64" s="29">
        <v>1</v>
      </c>
      <c r="L64" s="29">
        <v>1593</v>
      </c>
      <c r="M64" s="29">
        <v>11390</v>
      </c>
    </row>
    <row r="65" spans="1:13" ht="14.55" customHeight="1" x14ac:dyDescent="0.3">
      <c r="A65" t="s">
        <v>527</v>
      </c>
      <c r="B65" s="29">
        <v>18194</v>
      </c>
      <c r="C65" s="29">
        <v>3106</v>
      </c>
      <c r="D65" s="29">
        <v>367</v>
      </c>
      <c r="E65" s="29">
        <v>4765</v>
      </c>
      <c r="F65" s="29">
        <v>7</v>
      </c>
      <c r="G65" s="29">
        <v>8245</v>
      </c>
      <c r="H65" s="29">
        <v>1474</v>
      </c>
      <c r="I65" s="29">
        <v>408</v>
      </c>
      <c r="J65" s="29">
        <v>2071</v>
      </c>
      <c r="K65" s="29">
        <v>2</v>
      </c>
      <c r="L65" s="29">
        <v>3955</v>
      </c>
      <c r="M65" s="29">
        <v>12200</v>
      </c>
    </row>
    <row r="66" spans="1:13" ht="14.55" customHeight="1" x14ac:dyDescent="0.3">
      <c r="A66" t="s">
        <v>606</v>
      </c>
      <c r="B66" s="29">
        <v>18137</v>
      </c>
      <c r="C66" s="29">
        <v>4584</v>
      </c>
      <c r="D66" s="29">
        <v>413</v>
      </c>
      <c r="E66" s="29">
        <v>4433</v>
      </c>
      <c r="F66" s="29">
        <v>5</v>
      </c>
      <c r="G66" s="29">
        <v>9435</v>
      </c>
      <c r="H66" s="29">
        <v>829</v>
      </c>
      <c r="I66" s="29">
        <v>121</v>
      </c>
      <c r="J66" s="29">
        <v>869</v>
      </c>
      <c r="K66" s="29">
        <v>1</v>
      </c>
      <c r="L66" s="29">
        <v>1820</v>
      </c>
      <c r="M66" s="29">
        <v>11255</v>
      </c>
    </row>
    <row r="67" spans="1:13" ht="14.55" customHeight="1" x14ac:dyDescent="0.3">
      <c r="A67" t="s">
        <v>539</v>
      </c>
      <c r="B67" s="29">
        <v>18018</v>
      </c>
      <c r="C67" s="29">
        <v>4439</v>
      </c>
      <c r="D67" s="29">
        <v>336</v>
      </c>
      <c r="E67" s="29">
        <v>4093</v>
      </c>
      <c r="F67" s="29">
        <v>2</v>
      </c>
      <c r="G67" s="29">
        <v>8870</v>
      </c>
      <c r="H67" s="29">
        <v>1347</v>
      </c>
      <c r="I67" s="29">
        <v>185</v>
      </c>
      <c r="J67" s="29">
        <v>1010</v>
      </c>
      <c r="K67" s="29">
        <v>0</v>
      </c>
      <c r="L67" s="29">
        <v>2542</v>
      </c>
      <c r="M67" s="29">
        <v>11412</v>
      </c>
    </row>
    <row r="68" spans="1:13" ht="14.55" customHeight="1" x14ac:dyDescent="0.3">
      <c r="A68" t="s">
        <v>508</v>
      </c>
      <c r="B68" s="29">
        <v>17923</v>
      </c>
      <c r="C68" s="29">
        <v>5037</v>
      </c>
      <c r="D68" s="29">
        <v>277</v>
      </c>
      <c r="E68" s="29">
        <v>3633</v>
      </c>
      <c r="F68" s="29">
        <v>0</v>
      </c>
      <c r="G68" s="29">
        <v>8947</v>
      </c>
      <c r="H68" s="29">
        <v>835</v>
      </c>
      <c r="I68" s="29">
        <v>113</v>
      </c>
      <c r="J68" s="29">
        <v>494</v>
      </c>
      <c r="K68" s="29">
        <v>0</v>
      </c>
      <c r="L68" s="29">
        <v>1442</v>
      </c>
      <c r="M68" s="29">
        <v>10389</v>
      </c>
    </row>
    <row r="69" spans="1:13" ht="14.55" customHeight="1" x14ac:dyDescent="0.3">
      <c r="A69" t="s">
        <v>594</v>
      </c>
      <c r="B69" s="29">
        <v>17800</v>
      </c>
      <c r="C69" s="29">
        <v>3867</v>
      </c>
      <c r="D69" s="29">
        <v>334</v>
      </c>
      <c r="E69" s="29">
        <v>5307</v>
      </c>
      <c r="F69" s="29">
        <v>2</v>
      </c>
      <c r="G69" s="29">
        <v>9510</v>
      </c>
      <c r="H69" s="29">
        <v>755</v>
      </c>
      <c r="I69" s="29">
        <v>141</v>
      </c>
      <c r="J69" s="29">
        <v>1201</v>
      </c>
      <c r="K69" s="29">
        <v>0</v>
      </c>
      <c r="L69" s="29">
        <v>2097</v>
      </c>
      <c r="M69" s="29">
        <v>11607</v>
      </c>
    </row>
    <row r="70" spans="1:13" ht="14.55" customHeight="1" x14ac:dyDescent="0.3">
      <c r="A70" t="s">
        <v>489</v>
      </c>
      <c r="B70" s="29">
        <v>17200</v>
      </c>
      <c r="C70" s="29">
        <v>4308</v>
      </c>
      <c r="D70" s="29">
        <v>468</v>
      </c>
      <c r="E70" s="29">
        <v>4188</v>
      </c>
      <c r="F70" s="29">
        <v>13</v>
      </c>
      <c r="G70" s="29">
        <v>8977</v>
      </c>
      <c r="H70" s="29">
        <v>741</v>
      </c>
      <c r="I70" s="29">
        <v>182</v>
      </c>
      <c r="J70" s="29">
        <v>1047</v>
      </c>
      <c r="K70" s="29">
        <v>3</v>
      </c>
      <c r="L70" s="29">
        <v>1973</v>
      </c>
      <c r="M70" s="29">
        <v>10950</v>
      </c>
    </row>
    <row r="71" spans="1:13" ht="14.55" customHeight="1" x14ac:dyDescent="0.3">
      <c r="A71" t="s">
        <v>576</v>
      </c>
      <c r="B71" s="29">
        <v>17058</v>
      </c>
      <c r="C71" s="29">
        <v>1771</v>
      </c>
      <c r="D71" s="29">
        <v>365</v>
      </c>
      <c r="E71" s="29">
        <v>5022</v>
      </c>
      <c r="F71" s="29">
        <v>13</v>
      </c>
      <c r="G71" s="29">
        <v>7171</v>
      </c>
      <c r="H71" s="29">
        <v>556</v>
      </c>
      <c r="I71" s="29">
        <v>162</v>
      </c>
      <c r="J71" s="29">
        <v>985</v>
      </c>
      <c r="K71" s="29">
        <v>4</v>
      </c>
      <c r="L71" s="29">
        <v>1707</v>
      </c>
      <c r="M71" s="29">
        <v>8878</v>
      </c>
    </row>
    <row r="72" spans="1:13" ht="14.55" customHeight="1" x14ac:dyDescent="0.3">
      <c r="A72" t="s">
        <v>557</v>
      </c>
      <c r="B72" s="29">
        <v>16632</v>
      </c>
      <c r="C72" s="29">
        <v>1575</v>
      </c>
      <c r="D72" s="29">
        <v>140</v>
      </c>
      <c r="E72" s="29">
        <v>3597</v>
      </c>
      <c r="F72" s="29">
        <v>27</v>
      </c>
      <c r="G72" s="29">
        <v>5339</v>
      </c>
      <c r="H72" s="29">
        <v>1543</v>
      </c>
      <c r="I72" s="29">
        <v>298</v>
      </c>
      <c r="J72" s="29">
        <v>2989</v>
      </c>
      <c r="K72" s="29">
        <v>60</v>
      </c>
      <c r="L72" s="29">
        <v>4890</v>
      </c>
      <c r="M72" s="29">
        <v>10229</v>
      </c>
    </row>
    <row r="73" spans="1:13" ht="14.55" customHeight="1" x14ac:dyDescent="0.3">
      <c r="A73" t="s">
        <v>578</v>
      </c>
      <c r="B73" s="29">
        <v>16395</v>
      </c>
      <c r="C73" s="29">
        <v>2215</v>
      </c>
      <c r="D73" s="29">
        <v>215</v>
      </c>
      <c r="E73" s="29">
        <v>2612</v>
      </c>
      <c r="F73" s="29">
        <v>0</v>
      </c>
      <c r="G73" s="29">
        <v>5042</v>
      </c>
      <c r="H73" s="29">
        <v>1823</v>
      </c>
      <c r="I73" s="29">
        <v>637</v>
      </c>
      <c r="J73" s="29">
        <v>2789</v>
      </c>
      <c r="K73" s="29">
        <v>0</v>
      </c>
      <c r="L73" s="29">
        <v>5249</v>
      </c>
      <c r="M73" s="29">
        <v>10291</v>
      </c>
    </row>
    <row r="74" spans="1:13" ht="14.55" customHeight="1" x14ac:dyDescent="0.3">
      <c r="A74" t="s">
        <v>595</v>
      </c>
      <c r="B74" s="29">
        <v>15930</v>
      </c>
      <c r="C74" s="29">
        <v>1981</v>
      </c>
      <c r="D74" s="29">
        <v>247</v>
      </c>
      <c r="E74" s="29">
        <v>4641</v>
      </c>
      <c r="F74" s="29">
        <v>6</v>
      </c>
      <c r="G74" s="29">
        <v>6875</v>
      </c>
      <c r="H74" s="29">
        <v>1159</v>
      </c>
      <c r="I74" s="29">
        <v>350</v>
      </c>
      <c r="J74" s="29">
        <v>1906</v>
      </c>
      <c r="K74" s="29">
        <v>3</v>
      </c>
      <c r="L74" s="29">
        <v>3418</v>
      </c>
      <c r="M74" s="29">
        <v>10293</v>
      </c>
    </row>
    <row r="75" spans="1:13" ht="14.55" customHeight="1" x14ac:dyDescent="0.3">
      <c r="A75" t="s">
        <v>587</v>
      </c>
      <c r="B75" s="29">
        <v>15700</v>
      </c>
      <c r="C75" s="29">
        <v>2287</v>
      </c>
      <c r="D75" s="29">
        <v>317</v>
      </c>
      <c r="E75" s="29">
        <v>3818</v>
      </c>
      <c r="F75" s="29">
        <v>5</v>
      </c>
      <c r="G75" s="29">
        <v>6427</v>
      </c>
      <c r="H75" s="29">
        <v>930</v>
      </c>
      <c r="I75" s="29">
        <v>349</v>
      </c>
      <c r="J75" s="29">
        <v>912</v>
      </c>
      <c r="K75" s="29">
        <v>4</v>
      </c>
      <c r="L75" s="29">
        <v>2195</v>
      </c>
      <c r="M75" s="29">
        <v>8622</v>
      </c>
    </row>
    <row r="76" spans="1:13" ht="14.55" customHeight="1" x14ac:dyDescent="0.3">
      <c r="A76" t="s">
        <v>601</v>
      </c>
      <c r="B76" s="29">
        <v>15675</v>
      </c>
      <c r="C76" s="29">
        <v>2870</v>
      </c>
      <c r="D76" s="29">
        <v>340</v>
      </c>
      <c r="E76" s="29">
        <v>4676</v>
      </c>
      <c r="F76" s="29">
        <v>9</v>
      </c>
      <c r="G76" s="29">
        <v>7895</v>
      </c>
      <c r="H76" s="29">
        <v>791</v>
      </c>
      <c r="I76" s="29">
        <v>158</v>
      </c>
      <c r="J76" s="29">
        <v>1048</v>
      </c>
      <c r="K76" s="29">
        <v>0</v>
      </c>
      <c r="L76" s="29">
        <v>1997</v>
      </c>
      <c r="M76" s="29">
        <v>9892</v>
      </c>
    </row>
    <row r="77" spans="1:13" ht="14.55" customHeight="1" x14ac:dyDescent="0.3">
      <c r="A77" t="s">
        <v>442</v>
      </c>
      <c r="B77" s="29">
        <v>15280</v>
      </c>
      <c r="C77" s="29">
        <v>1383</v>
      </c>
      <c r="D77" s="29">
        <v>198</v>
      </c>
      <c r="E77" s="29">
        <v>4642</v>
      </c>
      <c r="F77" s="29">
        <v>0</v>
      </c>
      <c r="G77" s="29">
        <v>6223</v>
      </c>
      <c r="H77" s="29">
        <v>774</v>
      </c>
      <c r="I77" s="29">
        <v>176</v>
      </c>
      <c r="J77" s="29">
        <v>1488</v>
      </c>
      <c r="K77" s="29">
        <v>0</v>
      </c>
      <c r="L77" s="29">
        <v>2438</v>
      </c>
      <c r="M77" s="29">
        <v>8661</v>
      </c>
    </row>
    <row r="78" spans="1:13" ht="14.55" customHeight="1" x14ac:dyDescent="0.3">
      <c r="A78" t="s">
        <v>473</v>
      </c>
      <c r="B78" s="29">
        <v>15201</v>
      </c>
      <c r="C78" s="29">
        <v>2375</v>
      </c>
      <c r="D78" s="29">
        <v>185</v>
      </c>
      <c r="E78" s="29">
        <v>2764</v>
      </c>
      <c r="F78" s="29">
        <v>44</v>
      </c>
      <c r="G78" s="29">
        <v>5368</v>
      </c>
      <c r="H78" s="29">
        <v>1753</v>
      </c>
      <c r="I78" s="29">
        <v>354</v>
      </c>
      <c r="J78" s="29">
        <v>1368</v>
      </c>
      <c r="K78" s="29">
        <v>54</v>
      </c>
      <c r="L78" s="29">
        <v>3529</v>
      </c>
      <c r="M78" s="29">
        <v>8897</v>
      </c>
    </row>
    <row r="79" spans="1:13" ht="14.55" customHeight="1" x14ac:dyDescent="0.3">
      <c r="A79" t="s">
        <v>511</v>
      </c>
      <c r="B79" s="29">
        <v>14706</v>
      </c>
      <c r="C79" s="29">
        <v>2898</v>
      </c>
      <c r="D79" s="29">
        <v>219</v>
      </c>
      <c r="E79" s="29">
        <v>4009</v>
      </c>
      <c r="F79" s="29">
        <v>3</v>
      </c>
      <c r="G79" s="29">
        <v>7129</v>
      </c>
      <c r="H79" s="29">
        <v>943</v>
      </c>
      <c r="I79" s="29">
        <v>212</v>
      </c>
      <c r="J79" s="29">
        <v>1059</v>
      </c>
      <c r="K79" s="29">
        <v>1</v>
      </c>
      <c r="L79" s="29">
        <v>2215</v>
      </c>
      <c r="M79" s="29">
        <v>9344</v>
      </c>
    </row>
    <row r="80" spans="1:13" ht="14.55" customHeight="1" x14ac:dyDescent="0.3">
      <c r="A80" t="s">
        <v>441</v>
      </c>
      <c r="B80" s="29">
        <v>14449</v>
      </c>
      <c r="C80" s="29">
        <v>2213</v>
      </c>
      <c r="D80" s="29">
        <v>245</v>
      </c>
      <c r="E80" s="29">
        <v>1815</v>
      </c>
      <c r="F80" s="29">
        <v>0</v>
      </c>
      <c r="G80" s="29">
        <v>4273</v>
      </c>
      <c r="H80" s="29">
        <v>2214</v>
      </c>
      <c r="I80" s="29">
        <v>715</v>
      </c>
      <c r="J80" s="29">
        <v>1304</v>
      </c>
      <c r="K80" s="29">
        <v>2</v>
      </c>
      <c r="L80" s="29">
        <v>4235</v>
      </c>
      <c r="M80" s="29">
        <v>8508</v>
      </c>
    </row>
    <row r="81" spans="1:13" ht="14.55" customHeight="1" x14ac:dyDescent="0.3">
      <c r="A81" t="s">
        <v>544</v>
      </c>
      <c r="B81" s="29">
        <v>13710</v>
      </c>
      <c r="C81" s="29">
        <v>2960</v>
      </c>
      <c r="D81" s="29">
        <v>166</v>
      </c>
      <c r="E81" s="29">
        <v>1702</v>
      </c>
      <c r="F81" s="29">
        <v>3</v>
      </c>
      <c r="G81" s="29">
        <v>4831</v>
      </c>
      <c r="H81" s="29">
        <v>2226</v>
      </c>
      <c r="I81" s="29">
        <v>311</v>
      </c>
      <c r="J81" s="29">
        <v>1065</v>
      </c>
      <c r="K81" s="29">
        <v>7</v>
      </c>
      <c r="L81" s="29">
        <v>3609</v>
      </c>
      <c r="M81" s="29">
        <v>8440</v>
      </c>
    </row>
    <row r="82" spans="1:13" ht="14.55" customHeight="1" x14ac:dyDescent="0.3">
      <c r="A82" t="s">
        <v>541</v>
      </c>
      <c r="B82" s="29">
        <v>13587</v>
      </c>
      <c r="C82" s="29">
        <v>1698</v>
      </c>
      <c r="D82" s="29">
        <v>375</v>
      </c>
      <c r="E82" s="29">
        <v>3158</v>
      </c>
      <c r="F82" s="29">
        <v>0</v>
      </c>
      <c r="G82" s="29">
        <v>5231</v>
      </c>
      <c r="H82" s="29">
        <v>1108</v>
      </c>
      <c r="I82" s="29">
        <v>479</v>
      </c>
      <c r="J82" s="29">
        <v>1790</v>
      </c>
      <c r="K82" s="29">
        <v>0</v>
      </c>
      <c r="L82" s="29">
        <v>3377</v>
      </c>
      <c r="M82" s="29">
        <v>8608</v>
      </c>
    </row>
    <row r="83" spans="1:13" ht="14.55" customHeight="1" x14ac:dyDescent="0.3">
      <c r="A83" t="s">
        <v>565</v>
      </c>
      <c r="B83" s="29">
        <v>13578</v>
      </c>
      <c r="C83" s="29">
        <v>2687</v>
      </c>
      <c r="D83" s="29">
        <v>342</v>
      </c>
      <c r="E83" s="29">
        <v>3507</v>
      </c>
      <c r="F83" s="29">
        <v>7</v>
      </c>
      <c r="G83" s="29">
        <v>6543</v>
      </c>
      <c r="H83" s="29">
        <v>1082</v>
      </c>
      <c r="I83" s="29">
        <v>252</v>
      </c>
      <c r="J83" s="29">
        <v>1269</v>
      </c>
      <c r="K83" s="29">
        <v>7</v>
      </c>
      <c r="L83" s="29">
        <v>2610</v>
      </c>
      <c r="M83" s="29">
        <v>9153</v>
      </c>
    </row>
    <row r="84" spans="1:13" ht="14.55" customHeight="1" x14ac:dyDescent="0.3">
      <c r="A84" t="s">
        <v>502</v>
      </c>
      <c r="B84" s="29">
        <v>13546</v>
      </c>
      <c r="C84" s="29">
        <v>2795</v>
      </c>
      <c r="D84" s="29">
        <v>162</v>
      </c>
      <c r="E84" s="29">
        <v>2575</v>
      </c>
      <c r="F84" s="29">
        <v>7</v>
      </c>
      <c r="G84" s="29">
        <v>5539</v>
      </c>
      <c r="H84" s="29">
        <v>1211</v>
      </c>
      <c r="I84" s="29">
        <v>230</v>
      </c>
      <c r="J84" s="29">
        <v>1215</v>
      </c>
      <c r="K84" s="29">
        <v>7</v>
      </c>
      <c r="L84" s="29">
        <v>2663</v>
      </c>
      <c r="M84" s="29">
        <v>8202</v>
      </c>
    </row>
    <row r="85" spans="1:13" ht="14.55" customHeight="1" x14ac:dyDescent="0.3">
      <c r="A85" t="s">
        <v>546</v>
      </c>
      <c r="B85" s="29">
        <v>13324</v>
      </c>
      <c r="C85" s="29">
        <v>2046</v>
      </c>
      <c r="D85" s="29">
        <v>162</v>
      </c>
      <c r="E85" s="29">
        <v>1872</v>
      </c>
      <c r="F85" s="29">
        <v>6</v>
      </c>
      <c r="G85" s="29">
        <v>4086</v>
      </c>
      <c r="H85" s="29">
        <v>1412</v>
      </c>
      <c r="I85" s="29">
        <v>396</v>
      </c>
      <c r="J85" s="29">
        <v>1403</v>
      </c>
      <c r="K85" s="29">
        <v>3</v>
      </c>
      <c r="L85" s="29">
        <v>3214</v>
      </c>
      <c r="M85" s="29">
        <v>7300</v>
      </c>
    </row>
    <row r="86" spans="1:13" ht="14.55" customHeight="1" x14ac:dyDescent="0.3">
      <c r="A86" t="s">
        <v>549</v>
      </c>
      <c r="B86" s="29">
        <v>13100</v>
      </c>
      <c r="C86" s="29">
        <v>2705</v>
      </c>
      <c r="D86" s="29">
        <v>174</v>
      </c>
      <c r="E86" s="29">
        <v>3862</v>
      </c>
      <c r="F86" s="29">
        <v>2</v>
      </c>
      <c r="G86" s="29">
        <v>6743</v>
      </c>
      <c r="H86" s="29">
        <v>943</v>
      </c>
      <c r="I86" s="29">
        <v>227</v>
      </c>
      <c r="J86" s="29">
        <v>1445</v>
      </c>
      <c r="K86" s="29">
        <v>2</v>
      </c>
      <c r="L86" s="29">
        <v>2617</v>
      </c>
      <c r="M86" s="29">
        <v>9360</v>
      </c>
    </row>
    <row r="87" spans="1:13" ht="14.55" customHeight="1" x14ac:dyDescent="0.3">
      <c r="A87" t="s">
        <v>494</v>
      </c>
      <c r="B87" s="29">
        <v>13069</v>
      </c>
      <c r="C87" s="29">
        <v>3522</v>
      </c>
      <c r="D87" s="29">
        <v>294</v>
      </c>
      <c r="E87" s="29">
        <v>3063</v>
      </c>
      <c r="F87" s="29">
        <v>0</v>
      </c>
      <c r="G87" s="29">
        <v>6879</v>
      </c>
      <c r="H87" s="29">
        <v>635</v>
      </c>
      <c r="I87" s="29">
        <v>90</v>
      </c>
      <c r="J87" s="29">
        <v>385</v>
      </c>
      <c r="K87" s="29">
        <v>0</v>
      </c>
      <c r="L87" s="29">
        <v>1110</v>
      </c>
      <c r="M87" s="29">
        <v>7989</v>
      </c>
    </row>
    <row r="88" spans="1:13" ht="14.55" customHeight="1" x14ac:dyDescent="0.3">
      <c r="A88" t="s">
        <v>612</v>
      </c>
      <c r="B88" s="29">
        <v>12645</v>
      </c>
      <c r="C88" s="29">
        <v>3348</v>
      </c>
      <c r="D88" s="29">
        <v>146</v>
      </c>
      <c r="E88" s="29">
        <v>2259</v>
      </c>
      <c r="F88" s="29">
        <v>11</v>
      </c>
      <c r="G88" s="29">
        <v>5764</v>
      </c>
      <c r="H88" s="29">
        <v>948</v>
      </c>
      <c r="I88" s="29">
        <v>154</v>
      </c>
      <c r="J88" s="29">
        <v>770</v>
      </c>
      <c r="K88" s="29">
        <v>4</v>
      </c>
      <c r="L88" s="29">
        <v>1876</v>
      </c>
      <c r="M88" s="29">
        <v>7640</v>
      </c>
    </row>
    <row r="89" spans="1:13" ht="14.55" customHeight="1" x14ac:dyDescent="0.3">
      <c r="A89" t="s">
        <v>486</v>
      </c>
      <c r="B89" s="29">
        <v>12343</v>
      </c>
      <c r="C89" s="29">
        <v>2499</v>
      </c>
      <c r="D89" s="29">
        <v>226</v>
      </c>
      <c r="E89" s="29">
        <v>2502</v>
      </c>
      <c r="F89" s="29">
        <v>5</v>
      </c>
      <c r="G89" s="29">
        <v>5232</v>
      </c>
      <c r="H89" s="29">
        <v>1238</v>
      </c>
      <c r="I89" s="29">
        <v>160</v>
      </c>
      <c r="J89" s="29">
        <v>818</v>
      </c>
      <c r="K89" s="29">
        <v>1</v>
      </c>
      <c r="L89" s="29">
        <v>2217</v>
      </c>
      <c r="M89" s="29">
        <v>7449</v>
      </c>
    </row>
    <row r="90" spans="1:13" ht="14.55" customHeight="1" x14ac:dyDescent="0.3">
      <c r="A90" t="s">
        <v>561</v>
      </c>
      <c r="B90" s="29">
        <v>12212</v>
      </c>
      <c r="C90" s="29">
        <v>3150</v>
      </c>
      <c r="D90" s="29">
        <v>202</v>
      </c>
      <c r="E90" s="29">
        <v>3810</v>
      </c>
      <c r="F90" s="29">
        <v>6</v>
      </c>
      <c r="G90" s="29">
        <v>7168</v>
      </c>
      <c r="H90" s="29">
        <v>519</v>
      </c>
      <c r="I90" s="29">
        <v>99</v>
      </c>
      <c r="J90" s="29">
        <v>615</v>
      </c>
      <c r="K90" s="29">
        <v>3</v>
      </c>
      <c r="L90" s="29">
        <v>1236</v>
      </c>
      <c r="M90" s="29">
        <v>8404</v>
      </c>
    </row>
    <row r="91" spans="1:13" ht="14.55" customHeight="1" x14ac:dyDescent="0.3">
      <c r="A91" t="s">
        <v>503</v>
      </c>
      <c r="B91" s="29">
        <v>12081</v>
      </c>
      <c r="C91" s="29">
        <v>1535</v>
      </c>
      <c r="D91" s="29">
        <v>212</v>
      </c>
      <c r="E91" s="29">
        <v>4087</v>
      </c>
      <c r="F91" s="29">
        <v>2</v>
      </c>
      <c r="G91" s="29">
        <v>5836</v>
      </c>
      <c r="H91" s="29">
        <v>1180</v>
      </c>
      <c r="I91" s="29">
        <v>400</v>
      </c>
      <c r="J91" s="29">
        <v>1439</v>
      </c>
      <c r="K91" s="29">
        <v>4</v>
      </c>
      <c r="L91" s="29">
        <v>3023</v>
      </c>
      <c r="M91" s="29">
        <v>8859</v>
      </c>
    </row>
    <row r="92" spans="1:13" ht="14.55" customHeight="1" x14ac:dyDescent="0.3">
      <c r="A92" t="s">
        <v>600</v>
      </c>
      <c r="B92" s="29">
        <v>11988</v>
      </c>
      <c r="C92" s="29">
        <v>1587</v>
      </c>
      <c r="D92" s="29">
        <v>229</v>
      </c>
      <c r="E92" s="29">
        <v>2203</v>
      </c>
      <c r="F92" s="29">
        <v>4</v>
      </c>
      <c r="G92" s="29">
        <v>4023</v>
      </c>
      <c r="H92" s="29">
        <v>1790</v>
      </c>
      <c r="I92" s="29">
        <v>476</v>
      </c>
      <c r="J92" s="29">
        <v>1557</v>
      </c>
      <c r="K92" s="29">
        <v>6</v>
      </c>
      <c r="L92" s="29">
        <v>3829</v>
      </c>
      <c r="M92" s="29">
        <v>7852</v>
      </c>
    </row>
    <row r="93" spans="1:13" ht="14.55" customHeight="1" x14ac:dyDescent="0.3">
      <c r="A93" t="s">
        <v>470</v>
      </c>
      <c r="B93" s="29">
        <v>11674</v>
      </c>
      <c r="C93" s="29">
        <v>1382</v>
      </c>
      <c r="D93" s="29">
        <v>194</v>
      </c>
      <c r="E93" s="29">
        <v>2805</v>
      </c>
      <c r="F93" s="29">
        <v>15</v>
      </c>
      <c r="G93" s="29">
        <v>4396</v>
      </c>
      <c r="H93" s="29">
        <v>971</v>
      </c>
      <c r="I93" s="29">
        <v>159</v>
      </c>
      <c r="J93" s="29">
        <v>1270</v>
      </c>
      <c r="K93" s="29">
        <v>8</v>
      </c>
      <c r="L93" s="29">
        <v>2408</v>
      </c>
      <c r="M93" s="29">
        <v>6804</v>
      </c>
    </row>
    <row r="94" spans="1:13" ht="14.55" customHeight="1" x14ac:dyDescent="0.3">
      <c r="A94" t="s">
        <v>568</v>
      </c>
      <c r="B94" s="29">
        <v>11513</v>
      </c>
      <c r="C94" s="29">
        <v>1460</v>
      </c>
      <c r="D94" s="29">
        <v>609</v>
      </c>
      <c r="E94" s="29">
        <v>3834</v>
      </c>
      <c r="F94" s="29">
        <v>0</v>
      </c>
      <c r="G94" s="29">
        <v>5903</v>
      </c>
      <c r="H94" s="29">
        <v>343</v>
      </c>
      <c r="I94" s="29">
        <v>217</v>
      </c>
      <c r="J94" s="29">
        <v>953</v>
      </c>
      <c r="K94" s="29">
        <v>0</v>
      </c>
      <c r="L94" s="29">
        <v>1513</v>
      </c>
      <c r="M94" s="29">
        <v>7416</v>
      </c>
    </row>
    <row r="95" spans="1:13" ht="14.55" customHeight="1" x14ac:dyDescent="0.3">
      <c r="A95" t="s">
        <v>528</v>
      </c>
      <c r="B95" s="29">
        <v>11288</v>
      </c>
      <c r="C95" s="29">
        <v>2153</v>
      </c>
      <c r="D95" s="29">
        <v>180</v>
      </c>
      <c r="E95" s="29">
        <v>2658</v>
      </c>
      <c r="F95" s="29">
        <v>8</v>
      </c>
      <c r="G95" s="29">
        <v>4999</v>
      </c>
      <c r="H95" s="29">
        <v>909</v>
      </c>
      <c r="I95" s="29">
        <v>220</v>
      </c>
      <c r="J95" s="29">
        <v>1082</v>
      </c>
      <c r="K95" s="29">
        <v>3</v>
      </c>
      <c r="L95" s="29">
        <v>2214</v>
      </c>
      <c r="M95" s="29">
        <v>7213</v>
      </c>
    </row>
    <row r="96" spans="1:13" ht="14.55" customHeight="1" x14ac:dyDescent="0.3">
      <c r="A96" t="s">
        <v>484</v>
      </c>
      <c r="B96" s="29">
        <v>11123</v>
      </c>
      <c r="C96" s="29">
        <v>2106</v>
      </c>
      <c r="D96" s="29">
        <v>230</v>
      </c>
      <c r="E96" s="29">
        <v>2651</v>
      </c>
      <c r="F96" s="29">
        <v>31</v>
      </c>
      <c r="G96" s="29">
        <v>5018</v>
      </c>
      <c r="H96" s="29">
        <v>834</v>
      </c>
      <c r="I96" s="29">
        <v>329</v>
      </c>
      <c r="J96" s="29">
        <v>989</v>
      </c>
      <c r="K96" s="29">
        <v>36</v>
      </c>
      <c r="L96" s="29">
        <v>2188</v>
      </c>
      <c r="M96" s="29">
        <v>7206</v>
      </c>
    </row>
    <row r="97" spans="1:13" ht="14.55" customHeight="1" x14ac:dyDescent="0.3">
      <c r="A97" t="s">
        <v>454</v>
      </c>
      <c r="B97" s="29">
        <v>11099</v>
      </c>
      <c r="C97" s="29">
        <v>2879</v>
      </c>
      <c r="D97" s="29">
        <v>142</v>
      </c>
      <c r="E97" s="29">
        <v>2674</v>
      </c>
      <c r="F97" s="29">
        <v>6</v>
      </c>
      <c r="G97" s="29">
        <v>5701</v>
      </c>
      <c r="H97" s="29">
        <v>751</v>
      </c>
      <c r="I97" s="29">
        <v>77</v>
      </c>
      <c r="J97" s="29">
        <v>697</v>
      </c>
      <c r="K97" s="29">
        <v>1</v>
      </c>
      <c r="L97" s="29">
        <v>1526</v>
      </c>
      <c r="M97" s="29">
        <v>7227</v>
      </c>
    </row>
    <row r="98" spans="1:13" ht="14.55" customHeight="1" x14ac:dyDescent="0.3">
      <c r="A98" t="s">
        <v>475</v>
      </c>
      <c r="B98" s="29">
        <v>11055</v>
      </c>
      <c r="C98" s="29">
        <v>2212</v>
      </c>
      <c r="D98" s="29">
        <v>252</v>
      </c>
      <c r="E98" s="29">
        <v>2482</v>
      </c>
      <c r="F98" s="29">
        <v>7</v>
      </c>
      <c r="G98" s="29">
        <v>4953</v>
      </c>
      <c r="H98" s="29">
        <v>828</v>
      </c>
      <c r="I98" s="29">
        <v>179</v>
      </c>
      <c r="J98" s="29">
        <v>795</v>
      </c>
      <c r="K98" s="29">
        <v>3</v>
      </c>
      <c r="L98" s="29">
        <v>1805</v>
      </c>
      <c r="M98" s="29">
        <v>6758</v>
      </c>
    </row>
    <row r="99" spans="1:13" ht="14.55" customHeight="1" x14ac:dyDescent="0.3">
      <c r="A99" t="s">
        <v>581</v>
      </c>
      <c r="B99" s="29">
        <v>11036</v>
      </c>
      <c r="C99" s="29">
        <v>1903</v>
      </c>
      <c r="D99" s="29">
        <v>245</v>
      </c>
      <c r="E99" s="29">
        <v>2684</v>
      </c>
      <c r="F99" s="29">
        <v>4</v>
      </c>
      <c r="G99" s="29">
        <v>4836</v>
      </c>
      <c r="H99" s="29">
        <v>708</v>
      </c>
      <c r="I99" s="29">
        <v>142</v>
      </c>
      <c r="J99" s="29">
        <v>742</v>
      </c>
      <c r="K99" s="29">
        <v>4</v>
      </c>
      <c r="L99" s="29">
        <v>1596</v>
      </c>
      <c r="M99" s="29">
        <v>6432</v>
      </c>
    </row>
    <row r="100" spans="1:13" ht="14.55" customHeight="1" x14ac:dyDescent="0.3">
      <c r="A100" t="s">
        <v>560</v>
      </c>
      <c r="B100" s="29">
        <v>10855</v>
      </c>
      <c r="C100" s="29">
        <v>1619</v>
      </c>
      <c r="D100" s="29">
        <v>260</v>
      </c>
      <c r="E100" s="29">
        <v>4136</v>
      </c>
      <c r="F100" s="29">
        <v>0</v>
      </c>
      <c r="G100" s="29">
        <v>6015</v>
      </c>
      <c r="H100" s="29">
        <v>298</v>
      </c>
      <c r="I100" s="29">
        <v>67</v>
      </c>
      <c r="J100" s="29">
        <v>396</v>
      </c>
      <c r="K100" s="29">
        <v>1</v>
      </c>
      <c r="L100" s="29">
        <v>762</v>
      </c>
      <c r="M100" s="29">
        <v>6777</v>
      </c>
    </row>
    <row r="101" spans="1:13" ht="14.55" customHeight="1" x14ac:dyDescent="0.3">
      <c r="A101" t="s">
        <v>430</v>
      </c>
      <c r="B101" s="29">
        <v>10807</v>
      </c>
      <c r="C101" s="29">
        <v>3362</v>
      </c>
      <c r="D101" s="29">
        <v>181</v>
      </c>
      <c r="E101" s="29">
        <v>2423</v>
      </c>
      <c r="F101" s="29">
        <v>1</v>
      </c>
      <c r="G101" s="29">
        <v>5967</v>
      </c>
      <c r="H101" s="29">
        <v>410</v>
      </c>
      <c r="I101" s="29">
        <v>39</v>
      </c>
      <c r="J101" s="29">
        <v>289</v>
      </c>
      <c r="K101" s="29">
        <v>0</v>
      </c>
      <c r="L101" s="29">
        <v>738</v>
      </c>
      <c r="M101" s="29">
        <v>6705</v>
      </c>
    </row>
    <row r="102" spans="1:13" ht="14.55" customHeight="1" x14ac:dyDescent="0.3">
      <c r="A102" t="s">
        <v>424</v>
      </c>
      <c r="B102" s="29">
        <v>10613</v>
      </c>
      <c r="C102" s="29">
        <v>2212</v>
      </c>
      <c r="D102" s="29">
        <v>350</v>
      </c>
      <c r="E102" s="29">
        <v>2614</v>
      </c>
      <c r="F102" s="29">
        <v>2</v>
      </c>
      <c r="G102" s="29">
        <v>5178</v>
      </c>
      <c r="H102" s="29">
        <v>648</v>
      </c>
      <c r="I102" s="29">
        <v>169</v>
      </c>
      <c r="J102" s="29">
        <v>566</v>
      </c>
      <c r="K102" s="29">
        <v>1</v>
      </c>
      <c r="L102" s="29">
        <v>1384</v>
      </c>
      <c r="M102" s="29">
        <v>6562</v>
      </c>
    </row>
    <row r="103" spans="1:13" ht="14.55" customHeight="1" x14ac:dyDescent="0.3">
      <c r="A103" t="s">
        <v>471</v>
      </c>
      <c r="B103" s="29">
        <v>10496</v>
      </c>
      <c r="C103" s="29">
        <v>2225</v>
      </c>
      <c r="D103" s="29">
        <v>79</v>
      </c>
      <c r="E103" s="29">
        <v>2049</v>
      </c>
      <c r="F103" s="29">
        <v>12</v>
      </c>
      <c r="G103" s="29">
        <v>4365</v>
      </c>
      <c r="H103" s="29">
        <v>438</v>
      </c>
      <c r="I103" s="29">
        <v>44</v>
      </c>
      <c r="J103" s="29">
        <v>428</v>
      </c>
      <c r="K103" s="29">
        <v>0</v>
      </c>
      <c r="L103" s="29">
        <v>910</v>
      </c>
      <c r="M103" s="29">
        <v>5275</v>
      </c>
    </row>
    <row r="104" spans="1:13" ht="14.55" customHeight="1" x14ac:dyDescent="0.3">
      <c r="A104" t="s">
        <v>522</v>
      </c>
      <c r="B104" s="29">
        <v>10349</v>
      </c>
      <c r="C104" s="29">
        <v>1532</v>
      </c>
      <c r="D104" s="29">
        <v>146</v>
      </c>
      <c r="E104" s="29">
        <v>1428</v>
      </c>
      <c r="F104" s="29">
        <v>2</v>
      </c>
      <c r="G104" s="29">
        <v>3108</v>
      </c>
      <c r="H104" s="29">
        <v>1674</v>
      </c>
      <c r="I104" s="29">
        <v>447</v>
      </c>
      <c r="J104" s="29">
        <v>1258</v>
      </c>
      <c r="K104" s="29">
        <v>9</v>
      </c>
      <c r="L104" s="29">
        <v>3388</v>
      </c>
      <c r="M104" s="29">
        <v>6496</v>
      </c>
    </row>
    <row r="105" spans="1:13" ht="14.55" customHeight="1" x14ac:dyDescent="0.3">
      <c r="A105" t="s">
        <v>434</v>
      </c>
      <c r="B105" s="29">
        <v>10247</v>
      </c>
      <c r="C105" s="29">
        <v>2215</v>
      </c>
      <c r="D105" s="29">
        <v>219</v>
      </c>
      <c r="E105" s="29">
        <v>2703</v>
      </c>
      <c r="F105" s="29">
        <v>2</v>
      </c>
      <c r="G105" s="29">
        <v>5139</v>
      </c>
      <c r="H105" s="29">
        <v>491</v>
      </c>
      <c r="I105" s="29">
        <v>99</v>
      </c>
      <c r="J105" s="29">
        <v>376</v>
      </c>
      <c r="K105" s="29">
        <v>2</v>
      </c>
      <c r="L105" s="29">
        <v>968</v>
      </c>
      <c r="M105" s="29">
        <v>6107</v>
      </c>
    </row>
    <row r="106" spans="1:13" ht="14.55" customHeight="1" x14ac:dyDescent="0.3">
      <c r="A106" t="s">
        <v>437</v>
      </c>
      <c r="B106" s="29">
        <v>9984</v>
      </c>
      <c r="C106" s="29">
        <v>2291</v>
      </c>
      <c r="D106" s="29">
        <v>150</v>
      </c>
      <c r="E106" s="29">
        <v>2551</v>
      </c>
      <c r="F106" s="29">
        <v>3</v>
      </c>
      <c r="G106" s="29">
        <v>4995</v>
      </c>
      <c r="H106" s="29">
        <v>256</v>
      </c>
      <c r="I106" s="29">
        <v>35</v>
      </c>
      <c r="J106" s="29">
        <v>263</v>
      </c>
      <c r="K106" s="29">
        <v>2</v>
      </c>
      <c r="L106" s="29">
        <v>556</v>
      </c>
      <c r="M106" s="29">
        <v>5551</v>
      </c>
    </row>
    <row r="107" spans="1:13" ht="14.55" customHeight="1" x14ac:dyDescent="0.3">
      <c r="A107" t="s">
        <v>438</v>
      </c>
      <c r="B107" s="29">
        <v>9911</v>
      </c>
      <c r="C107" s="29">
        <v>1767</v>
      </c>
      <c r="D107" s="29">
        <v>106</v>
      </c>
      <c r="E107" s="29">
        <v>1561</v>
      </c>
      <c r="F107" s="29">
        <v>11</v>
      </c>
      <c r="G107" s="29">
        <v>3445</v>
      </c>
      <c r="H107" s="29">
        <v>964</v>
      </c>
      <c r="I107" s="29">
        <v>351</v>
      </c>
      <c r="J107" s="29">
        <v>788</v>
      </c>
      <c r="K107" s="29">
        <v>16</v>
      </c>
      <c r="L107" s="29">
        <v>2119</v>
      </c>
      <c r="M107" s="29">
        <v>5564</v>
      </c>
    </row>
    <row r="108" spans="1:13" ht="14.55" customHeight="1" x14ac:dyDescent="0.3">
      <c r="A108" t="s">
        <v>555</v>
      </c>
      <c r="B108" s="29">
        <v>9473</v>
      </c>
      <c r="C108" s="29">
        <v>1742</v>
      </c>
      <c r="D108" s="29">
        <v>295</v>
      </c>
      <c r="E108" s="29">
        <v>2429</v>
      </c>
      <c r="F108" s="29">
        <v>1</v>
      </c>
      <c r="G108" s="29">
        <v>4467</v>
      </c>
      <c r="H108" s="29">
        <v>839</v>
      </c>
      <c r="I108" s="29">
        <v>110</v>
      </c>
      <c r="J108" s="29">
        <v>914</v>
      </c>
      <c r="K108" s="29">
        <v>0</v>
      </c>
      <c r="L108" s="29">
        <v>1863</v>
      </c>
      <c r="M108" s="29">
        <v>6330</v>
      </c>
    </row>
    <row r="109" spans="1:13" ht="14.55" customHeight="1" x14ac:dyDescent="0.3">
      <c r="A109" t="s">
        <v>466</v>
      </c>
      <c r="B109" s="29">
        <v>9423</v>
      </c>
      <c r="C109" s="29">
        <v>1591</v>
      </c>
      <c r="D109" s="29">
        <v>114</v>
      </c>
      <c r="E109" s="29">
        <v>2353</v>
      </c>
      <c r="F109" s="29">
        <v>0</v>
      </c>
      <c r="G109" s="29">
        <v>4058</v>
      </c>
      <c r="H109" s="29">
        <v>846</v>
      </c>
      <c r="I109" s="29">
        <v>128</v>
      </c>
      <c r="J109" s="29">
        <v>656</v>
      </c>
      <c r="K109" s="29">
        <v>0</v>
      </c>
      <c r="L109" s="29">
        <v>1630</v>
      </c>
      <c r="M109" s="29">
        <v>5688</v>
      </c>
    </row>
    <row r="110" spans="1:13" ht="14.55" customHeight="1" x14ac:dyDescent="0.3">
      <c r="A110" t="s">
        <v>588</v>
      </c>
      <c r="B110" s="29">
        <v>9386</v>
      </c>
      <c r="C110" s="29">
        <v>1429</v>
      </c>
      <c r="D110" s="29">
        <v>194</v>
      </c>
      <c r="E110" s="29">
        <v>3176</v>
      </c>
      <c r="F110" s="29">
        <v>0</v>
      </c>
      <c r="G110" s="29">
        <v>4799</v>
      </c>
      <c r="H110" s="29">
        <v>365</v>
      </c>
      <c r="I110" s="29">
        <v>88</v>
      </c>
      <c r="J110" s="29">
        <v>730</v>
      </c>
      <c r="K110" s="29">
        <v>0</v>
      </c>
      <c r="L110" s="29">
        <v>1183</v>
      </c>
      <c r="M110" s="29">
        <v>5982</v>
      </c>
    </row>
    <row r="111" spans="1:13" ht="14.55" customHeight="1" x14ac:dyDescent="0.3">
      <c r="A111" t="s">
        <v>433</v>
      </c>
      <c r="B111" s="29">
        <v>9258</v>
      </c>
      <c r="C111" s="29">
        <v>894</v>
      </c>
      <c r="D111" s="29">
        <v>91</v>
      </c>
      <c r="E111" s="29">
        <v>2455</v>
      </c>
      <c r="F111" s="29">
        <v>1</v>
      </c>
      <c r="G111" s="29">
        <v>3441</v>
      </c>
      <c r="H111" s="29">
        <v>671</v>
      </c>
      <c r="I111" s="29">
        <v>221</v>
      </c>
      <c r="J111" s="29">
        <v>1056</v>
      </c>
      <c r="K111" s="29">
        <v>11</v>
      </c>
      <c r="L111" s="29">
        <v>1959</v>
      </c>
      <c r="M111" s="29">
        <v>5400</v>
      </c>
    </row>
    <row r="112" spans="1:13" ht="14.55" customHeight="1" x14ac:dyDescent="0.3">
      <c r="A112" t="s">
        <v>519</v>
      </c>
      <c r="B112" s="29">
        <v>9030</v>
      </c>
      <c r="C112" s="29">
        <v>1833</v>
      </c>
      <c r="D112" s="29">
        <v>244</v>
      </c>
      <c r="E112" s="29">
        <v>2211</v>
      </c>
      <c r="F112" s="29">
        <v>27</v>
      </c>
      <c r="G112" s="29">
        <v>4315</v>
      </c>
      <c r="H112" s="29">
        <v>617</v>
      </c>
      <c r="I112" s="29">
        <v>171</v>
      </c>
      <c r="J112" s="29">
        <v>714</v>
      </c>
      <c r="K112" s="29">
        <v>10</v>
      </c>
      <c r="L112" s="29">
        <v>1512</v>
      </c>
      <c r="M112" s="29">
        <v>5827</v>
      </c>
    </row>
    <row r="113" spans="1:13" ht="14.55" customHeight="1" x14ac:dyDescent="0.3">
      <c r="A113" t="s">
        <v>542</v>
      </c>
      <c r="B113" s="29">
        <v>8962</v>
      </c>
      <c r="C113" s="29">
        <v>1167</v>
      </c>
      <c r="D113" s="29">
        <v>185</v>
      </c>
      <c r="E113" s="29">
        <v>1803</v>
      </c>
      <c r="F113" s="29">
        <v>0</v>
      </c>
      <c r="G113" s="29">
        <v>3155</v>
      </c>
      <c r="H113" s="29">
        <v>791</v>
      </c>
      <c r="I113" s="29">
        <v>248</v>
      </c>
      <c r="J113" s="29">
        <v>1076</v>
      </c>
      <c r="K113" s="29">
        <v>0</v>
      </c>
      <c r="L113" s="29">
        <v>2115</v>
      </c>
      <c r="M113" s="29">
        <v>5270</v>
      </c>
    </row>
    <row r="114" spans="1:13" ht="14.55" customHeight="1" x14ac:dyDescent="0.3">
      <c r="A114" t="s">
        <v>573</v>
      </c>
      <c r="B114" s="29">
        <v>8594</v>
      </c>
      <c r="C114" s="29">
        <v>1330</v>
      </c>
      <c r="D114" s="29">
        <v>95</v>
      </c>
      <c r="E114" s="29">
        <v>1702</v>
      </c>
      <c r="F114" s="29">
        <v>5</v>
      </c>
      <c r="G114" s="29">
        <v>3132</v>
      </c>
      <c r="H114" s="29">
        <v>1032</v>
      </c>
      <c r="I114" s="29">
        <v>166</v>
      </c>
      <c r="J114" s="29">
        <v>893</v>
      </c>
      <c r="K114" s="29">
        <v>2</v>
      </c>
      <c r="L114" s="29">
        <v>2093</v>
      </c>
      <c r="M114" s="29">
        <v>5225</v>
      </c>
    </row>
    <row r="115" spans="1:13" ht="14.55" customHeight="1" x14ac:dyDescent="0.3">
      <c r="A115" t="s">
        <v>534</v>
      </c>
      <c r="B115" s="29">
        <v>7606</v>
      </c>
      <c r="C115" s="29">
        <v>1198</v>
      </c>
      <c r="D115" s="29">
        <v>44</v>
      </c>
      <c r="E115" s="29">
        <v>1234</v>
      </c>
      <c r="F115" s="29">
        <v>7</v>
      </c>
      <c r="G115" s="29">
        <v>2483</v>
      </c>
      <c r="H115" s="29">
        <v>577</v>
      </c>
      <c r="I115" s="29">
        <v>123</v>
      </c>
      <c r="J115" s="29">
        <v>672</v>
      </c>
      <c r="K115" s="29">
        <v>3</v>
      </c>
      <c r="L115" s="29">
        <v>1375</v>
      </c>
      <c r="M115" s="29">
        <v>3858</v>
      </c>
    </row>
    <row r="116" spans="1:13" ht="14.55" customHeight="1" x14ac:dyDescent="0.3">
      <c r="A116" t="s">
        <v>520</v>
      </c>
      <c r="B116" s="29">
        <v>7556</v>
      </c>
      <c r="C116" s="29">
        <v>1415</v>
      </c>
      <c r="D116" s="29">
        <v>156</v>
      </c>
      <c r="E116" s="29">
        <v>2184</v>
      </c>
      <c r="F116" s="29">
        <v>0</v>
      </c>
      <c r="G116" s="29">
        <v>3755</v>
      </c>
      <c r="H116" s="29">
        <v>386</v>
      </c>
      <c r="I116" s="29">
        <v>63</v>
      </c>
      <c r="J116" s="29">
        <v>393</v>
      </c>
      <c r="K116" s="29">
        <v>0</v>
      </c>
      <c r="L116" s="29">
        <v>842</v>
      </c>
      <c r="M116" s="29">
        <v>4597</v>
      </c>
    </row>
    <row r="117" spans="1:13" ht="14.55" customHeight="1" x14ac:dyDescent="0.3">
      <c r="A117" t="s">
        <v>469</v>
      </c>
      <c r="B117" s="29">
        <v>7459</v>
      </c>
      <c r="C117" s="29">
        <v>1524</v>
      </c>
      <c r="D117" s="29">
        <v>127</v>
      </c>
      <c r="E117" s="29">
        <v>1819</v>
      </c>
      <c r="F117" s="29">
        <v>2</v>
      </c>
      <c r="G117" s="29">
        <v>3472</v>
      </c>
      <c r="H117" s="29">
        <v>561</v>
      </c>
      <c r="I117" s="29">
        <v>103</v>
      </c>
      <c r="J117" s="29">
        <v>668</v>
      </c>
      <c r="K117" s="29">
        <v>1</v>
      </c>
      <c r="L117" s="29">
        <v>1333</v>
      </c>
      <c r="M117" s="29">
        <v>4805</v>
      </c>
    </row>
    <row r="118" spans="1:13" ht="14.55" customHeight="1" x14ac:dyDescent="0.3">
      <c r="A118" t="s">
        <v>479</v>
      </c>
      <c r="B118" s="29">
        <v>6992</v>
      </c>
      <c r="C118" s="29">
        <v>1053</v>
      </c>
      <c r="D118" s="29">
        <v>224</v>
      </c>
      <c r="E118" s="29">
        <v>979</v>
      </c>
      <c r="F118" s="29">
        <v>4</v>
      </c>
      <c r="G118" s="29">
        <v>2260</v>
      </c>
      <c r="H118" s="29">
        <v>988</v>
      </c>
      <c r="I118" s="29">
        <v>235</v>
      </c>
      <c r="J118" s="29">
        <v>562</v>
      </c>
      <c r="K118" s="29">
        <v>0</v>
      </c>
      <c r="L118" s="29">
        <v>1785</v>
      </c>
      <c r="M118" s="29">
        <v>4045</v>
      </c>
    </row>
    <row r="119" spans="1:13" ht="14.55" customHeight="1" x14ac:dyDescent="0.3">
      <c r="A119" t="s">
        <v>436</v>
      </c>
      <c r="B119" s="29">
        <v>6944</v>
      </c>
      <c r="C119" s="29">
        <v>1303</v>
      </c>
      <c r="D119" s="29">
        <v>141</v>
      </c>
      <c r="E119" s="29">
        <v>2247</v>
      </c>
      <c r="F119" s="29">
        <v>0</v>
      </c>
      <c r="G119" s="29">
        <v>3691</v>
      </c>
      <c r="H119" s="29">
        <v>425</v>
      </c>
      <c r="I119" s="29">
        <v>112</v>
      </c>
      <c r="J119" s="29">
        <v>479</v>
      </c>
      <c r="K119" s="29">
        <v>5</v>
      </c>
      <c r="L119" s="29">
        <v>1021</v>
      </c>
      <c r="M119" s="29">
        <v>4712</v>
      </c>
    </row>
    <row r="120" spans="1:13" ht="14.55" customHeight="1" x14ac:dyDescent="0.3">
      <c r="A120" t="s">
        <v>513</v>
      </c>
      <c r="B120" s="29">
        <v>6678</v>
      </c>
      <c r="C120" s="29">
        <v>1879</v>
      </c>
      <c r="D120" s="29">
        <v>201</v>
      </c>
      <c r="E120" s="29">
        <v>1155</v>
      </c>
      <c r="F120" s="29">
        <v>3</v>
      </c>
      <c r="G120" s="29">
        <v>3238</v>
      </c>
      <c r="H120" s="29">
        <v>401</v>
      </c>
      <c r="I120" s="29">
        <v>72</v>
      </c>
      <c r="J120" s="29">
        <v>241</v>
      </c>
      <c r="K120" s="29">
        <v>1</v>
      </c>
      <c r="L120" s="29">
        <v>715</v>
      </c>
      <c r="M120" s="29">
        <v>3953</v>
      </c>
    </row>
    <row r="121" spans="1:13" ht="14.55" customHeight="1" x14ac:dyDescent="0.3">
      <c r="A121" t="s">
        <v>537</v>
      </c>
      <c r="B121" s="29">
        <v>6569</v>
      </c>
      <c r="C121" s="29">
        <v>477</v>
      </c>
      <c r="D121" s="29">
        <v>51</v>
      </c>
      <c r="E121" s="29">
        <v>997</v>
      </c>
      <c r="F121" s="29">
        <v>0</v>
      </c>
      <c r="G121" s="29">
        <v>1525</v>
      </c>
      <c r="H121" s="29">
        <v>1095</v>
      </c>
      <c r="I121" s="29">
        <v>275</v>
      </c>
      <c r="J121" s="29">
        <v>1143</v>
      </c>
      <c r="K121" s="29">
        <v>0</v>
      </c>
      <c r="L121" s="29">
        <v>2513</v>
      </c>
      <c r="M121" s="29">
        <v>4038</v>
      </c>
    </row>
    <row r="122" spans="1:13" ht="14.55" customHeight="1" x14ac:dyDescent="0.3">
      <c r="A122" t="s">
        <v>584</v>
      </c>
      <c r="B122" s="29">
        <v>6366</v>
      </c>
      <c r="C122" s="29">
        <v>926</v>
      </c>
      <c r="D122" s="29">
        <v>95</v>
      </c>
      <c r="E122" s="29">
        <v>772</v>
      </c>
      <c r="F122" s="29">
        <v>3</v>
      </c>
      <c r="G122" s="29">
        <v>1796</v>
      </c>
      <c r="H122" s="29">
        <v>986</v>
      </c>
      <c r="I122" s="29">
        <v>227</v>
      </c>
      <c r="J122" s="29">
        <v>811</v>
      </c>
      <c r="K122" s="29">
        <v>6</v>
      </c>
      <c r="L122" s="29">
        <v>2030</v>
      </c>
      <c r="M122" s="29">
        <v>3826</v>
      </c>
    </row>
    <row r="123" spans="1:13" ht="14.55" customHeight="1" x14ac:dyDescent="0.3">
      <c r="A123" t="s">
        <v>610</v>
      </c>
      <c r="B123" s="29">
        <v>6345</v>
      </c>
      <c r="C123" s="29">
        <v>1079</v>
      </c>
      <c r="D123" s="29">
        <v>89</v>
      </c>
      <c r="E123" s="29">
        <v>1310</v>
      </c>
      <c r="F123" s="29">
        <v>0</v>
      </c>
      <c r="G123" s="29">
        <v>2478</v>
      </c>
      <c r="H123" s="29">
        <v>838</v>
      </c>
      <c r="I123" s="29">
        <v>203</v>
      </c>
      <c r="J123" s="29">
        <v>690</v>
      </c>
      <c r="K123" s="29">
        <v>6</v>
      </c>
      <c r="L123" s="29">
        <v>1737</v>
      </c>
      <c r="M123" s="29">
        <v>4215</v>
      </c>
    </row>
    <row r="124" spans="1:13" ht="14.55" customHeight="1" x14ac:dyDescent="0.3">
      <c r="A124" t="s">
        <v>450</v>
      </c>
      <c r="B124" s="29">
        <v>6072</v>
      </c>
      <c r="C124" s="29">
        <v>1206</v>
      </c>
      <c r="D124" s="29">
        <v>100</v>
      </c>
      <c r="E124" s="29">
        <v>1169</v>
      </c>
      <c r="F124" s="29">
        <v>8</v>
      </c>
      <c r="G124" s="29">
        <v>2483</v>
      </c>
      <c r="H124" s="29">
        <v>396</v>
      </c>
      <c r="I124" s="29">
        <v>61</v>
      </c>
      <c r="J124" s="29">
        <v>354</v>
      </c>
      <c r="K124" s="29">
        <v>0</v>
      </c>
      <c r="L124" s="29">
        <v>811</v>
      </c>
      <c r="M124" s="29">
        <v>3294</v>
      </c>
    </row>
    <row r="125" spans="1:13" ht="14.55" customHeight="1" x14ac:dyDescent="0.3">
      <c r="A125" t="s">
        <v>611</v>
      </c>
      <c r="B125" s="29">
        <v>6016</v>
      </c>
      <c r="C125" s="29">
        <v>1438</v>
      </c>
      <c r="D125" s="29">
        <v>75</v>
      </c>
      <c r="E125" s="29">
        <v>753</v>
      </c>
      <c r="F125" s="29">
        <v>1</v>
      </c>
      <c r="G125" s="29">
        <v>2267</v>
      </c>
      <c r="H125" s="29">
        <v>900</v>
      </c>
      <c r="I125" s="29">
        <v>185</v>
      </c>
      <c r="J125" s="29">
        <v>766</v>
      </c>
      <c r="K125" s="29">
        <v>0</v>
      </c>
      <c r="L125" s="29">
        <v>1851</v>
      </c>
      <c r="M125" s="29">
        <v>4118</v>
      </c>
    </row>
    <row r="126" spans="1:13" ht="14.55" customHeight="1" x14ac:dyDescent="0.3">
      <c r="A126" t="s">
        <v>426</v>
      </c>
      <c r="B126" s="29">
        <v>6010</v>
      </c>
      <c r="C126" s="29">
        <v>567</v>
      </c>
      <c r="D126" s="29">
        <v>126</v>
      </c>
      <c r="E126" s="29">
        <v>2492</v>
      </c>
      <c r="F126" s="29">
        <v>0</v>
      </c>
      <c r="G126" s="29">
        <v>3185</v>
      </c>
      <c r="H126" s="29">
        <v>209</v>
      </c>
      <c r="I126" s="29">
        <v>45</v>
      </c>
      <c r="J126" s="29">
        <v>260</v>
      </c>
      <c r="K126" s="29">
        <v>1</v>
      </c>
      <c r="L126" s="29">
        <v>515</v>
      </c>
      <c r="M126" s="29">
        <v>3700</v>
      </c>
    </row>
    <row r="127" spans="1:13" ht="14.55" customHeight="1" x14ac:dyDescent="0.3">
      <c r="A127" t="s">
        <v>593</v>
      </c>
      <c r="B127" s="29">
        <v>5849</v>
      </c>
      <c r="C127" s="29">
        <v>1095</v>
      </c>
      <c r="D127" s="29">
        <v>66</v>
      </c>
      <c r="E127" s="29">
        <v>743</v>
      </c>
      <c r="F127" s="29">
        <v>3</v>
      </c>
      <c r="G127" s="29">
        <v>1907</v>
      </c>
      <c r="H127" s="29">
        <v>814</v>
      </c>
      <c r="I127" s="29">
        <v>207</v>
      </c>
      <c r="J127" s="29">
        <v>737</v>
      </c>
      <c r="K127" s="29">
        <v>2</v>
      </c>
      <c r="L127" s="29">
        <v>1760</v>
      </c>
      <c r="M127" s="29">
        <v>3667</v>
      </c>
    </row>
    <row r="128" spans="1:13" ht="14.55" customHeight="1" x14ac:dyDescent="0.3">
      <c r="A128" t="s">
        <v>533</v>
      </c>
      <c r="B128" s="29">
        <v>5748</v>
      </c>
      <c r="C128" s="29">
        <v>1178</v>
      </c>
      <c r="D128" s="29">
        <v>117</v>
      </c>
      <c r="E128" s="29">
        <v>1406</v>
      </c>
      <c r="F128" s="29">
        <v>0</v>
      </c>
      <c r="G128" s="29">
        <v>2701</v>
      </c>
      <c r="H128" s="29">
        <v>458</v>
      </c>
      <c r="I128" s="29">
        <v>227</v>
      </c>
      <c r="J128" s="29">
        <v>488</v>
      </c>
      <c r="K128" s="29">
        <v>2</v>
      </c>
      <c r="L128" s="29">
        <v>1175</v>
      </c>
      <c r="M128" s="29">
        <v>3876</v>
      </c>
    </row>
    <row r="129" spans="1:13" ht="14.55" customHeight="1" x14ac:dyDescent="0.3">
      <c r="A129" t="s">
        <v>476</v>
      </c>
      <c r="B129" s="29">
        <v>5669</v>
      </c>
      <c r="C129" s="29">
        <v>728</v>
      </c>
      <c r="D129" s="29">
        <v>64</v>
      </c>
      <c r="E129" s="29">
        <v>1155</v>
      </c>
      <c r="F129" s="29">
        <v>1</v>
      </c>
      <c r="G129" s="29">
        <v>1948</v>
      </c>
      <c r="H129" s="29">
        <v>927</v>
      </c>
      <c r="I129" s="29">
        <v>127</v>
      </c>
      <c r="J129" s="29">
        <v>660</v>
      </c>
      <c r="K129" s="29">
        <v>0</v>
      </c>
      <c r="L129" s="29">
        <v>1714</v>
      </c>
      <c r="M129" s="29">
        <v>3662</v>
      </c>
    </row>
    <row r="130" spans="1:13" ht="14.55" customHeight="1" x14ac:dyDescent="0.3">
      <c r="A130" t="s">
        <v>507</v>
      </c>
      <c r="B130" s="29">
        <v>5601</v>
      </c>
      <c r="C130" s="29">
        <v>389</v>
      </c>
      <c r="D130" s="29">
        <v>50</v>
      </c>
      <c r="E130" s="29">
        <v>460</v>
      </c>
      <c r="F130" s="29">
        <v>0</v>
      </c>
      <c r="G130" s="29">
        <v>899</v>
      </c>
      <c r="H130" s="29">
        <v>1052</v>
      </c>
      <c r="I130" s="29">
        <v>420</v>
      </c>
      <c r="J130" s="29">
        <v>1009</v>
      </c>
      <c r="K130" s="29">
        <v>8</v>
      </c>
      <c r="L130" s="29">
        <v>2489</v>
      </c>
      <c r="M130" s="29">
        <v>3388</v>
      </c>
    </row>
    <row r="131" spans="1:13" ht="14.55" customHeight="1" x14ac:dyDescent="0.3">
      <c r="A131" t="s">
        <v>447</v>
      </c>
      <c r="B131" s="29">
        <v>5572</v>
      </c>
      <c r="C131" s="29">
        <v>665</v>
      </c>
      <c r="D131" s="29">
        <v>56</v>
      </c>
      <c r="E131" s="29">
        <v>1766</v>
      </c>
      <c r="F131" s="29">
        <v>0</v>
      </c>
      <c r="G131" s="29">
        <v>2487</v>
      </c>
      <c r="H131" s="29">
        <v>385</v>
      </c>
      <c r="I131" s="29">
        <v>61</v>
      </c>
      <c r="J131" s="29">
        <v>510</v>
      </c>
      <c r="K131" s="29">
        <v>1</v>
      </c>
      <c r="L131" s="29">
        <v>957</v>
      </c>
      <c r="M131" s="29">
        <v>3444</v>
      </c>
    </row>
    <row r="132" spans="1:13" ht="14.55" customHeight="1" x14ac:dyDescent="0.3">
      <c r="A132" t="s">
        <v>487</v>
      </c>
      <c r="B132" s="29">
        <v>5569</v>
      </c>
      <c r="C132" s="29">
        <v>639</v>
      </c>
      <c r="D132" s="29">
        <v>119</v>
      </c>
      <c r="E132" s="29">
        <v>1535</v>
      </c>
      <c r="F132" s="29">
        <v>0</v>
      </c>
      <c r="G132" s="29">
        <v>2293</v>
      </c>
      <c r="H132" s="29">
        <v>411</v>
      </c>
      <c r="I132" s="29">
        <v>79</v>
      </c>
      <c r="J132" s="29">
        <v>536</v>
      </c>
      <c r="K132" s="29">
        <v>0</v>
      </c>
      <c r="L132" s="29">
        <v>1026</v>
      </c>
      <c r="M132" s="29">
        <v>3319</v>
      </c>
    </row>
    <row r="133" spans="1:13" ht="14.55" customHeight="1" x14ac:dyDescent="0.3">
      <c r="A133" t="s">
        <v>583</v>
      </c>
      <c r="B133" s="29">
        <v>5525</v>
      </c>
      <c r="C133" s="29">
        <v>1008</v>
      </c>
      <c r="D133" s="29">
        <v>113</v>
      </c>
      <c r="E133" s="29">
        <v>1177</v>
      </c>
      <c r="F133" s="29">
        <v>1</v>
      </c>
      <c r="G133" s="29">
        <v>2299</v>
      </c>
      <c r="H133" s="29">
        <v>552</v>
      </c>
      <c r="I133" s="29">
        <v>213</v>
      </c>
      <c r="J133" s="29">
        <v>427</v>
      </c>
      <c r="K133" s="29">
        <v>0</v>
      </c>
      <c r="L133" s="29">
        <v>1192</v>
      </c>
      <c r="M133" s="29">
        <v>3491</v>
      </c>
    </row>
    <row r="134" spans="1:13" ht="14.55" customHeight="1" x14ac:dyDescent="0.3">
      <c r="A134" t="s">
        <v>574</v>
      </c>
      <c r="B134" s="29">
        <v>5341</v>
      </c>
      <c r="C134" s="29">
        <v>1235</v>
      </c>
      <c r="D134" s="29">
        <v>89</v>
      </c>
      <c r="E134" s="29">
        <v>758</v>
      </c>
      <c r="F134" s="29">
        <v>5</v>
      </c>
      <c r="G134" s="29">
        <v>2087</v>
      </c>
      <c r="H134" s="29">
        <v>589</v>
      </c>
      <c r="I134" s="29">
        <v>170</v>
      </c>
      <c r="J134" s="29">
        <v>305</v>
      </c>
      <c r="K134" s="29">
        <v>7</v>
      </c>
      <c r="L134" s="29">
        <v>1071</v>
      </c>
      <c r="M134" s="29">
        <v>3158</v>
      </c>
    </row>
    <row r="135" spans="1:13" ht="14.55" customHeight="1" x14ac:dyDescent="0.3">
      <c r="A135" t="s">
        <v>563</v>
      </c>
      <c r="B135" s="29">
        <v>5293</v>
      </c>
      <c r="C135" s="29">
        <v>493</v>
      </c>
      <c r="D135" s="29">
        <v>123</v>
      </c>
      <c r="E135" s="29">
        <v>1849</v>
      </c>
      <c r="F135" s="29">
        <v>0</v>
      </c>
      <c r="G135" s="29">
        <v>2465</v>
      </c>
      <c r="H135" s="29">
        <v>333</v>
      </c>
      <c r="I135" s="29">
        <v>101</v>
      </c>
      <c r="J135" s="29">
        <v>568</v>
      </c>
      <c r="K135" s="29">
        <v>0</v>
      </c>
      <c r="L135" s="29">
        <v>1002</v>
      </c>
      <c r="M135" s="29">
        <v>3467</v>
      </c>
    </row>
    <row r="136" spans="1:13" ht="14.55" customHeight="1" x14ac:dyDescent="0.3">
      <c r="A136" t="s">
        <v>517</v>
      </c>
      <c r="B136" s="29">
        <v>5277</v>
      </c>
      <c r="C136" s="29">
        <v>972</v>
      </c>
      <c r="D136" s="29">
        <v>65</v>
      </c>
      <c r="E136" s="29">
        <v>1579</v>
      </c>
      <c r="F136" s="29">
        <v>8</v>
      </c>
      <c r="G136" s="29">
        <v>2624</v>
      </c>
      <c r="H136" s="29">
        <v>374</v>
      </c>
      <c r="I136" s="29">
        <v>68</v>
      </c>
      <c r="J136" s="29">
        <v>409</v>
      </c>
      <c r="K136" s="29">
        <v>0</v>
      </c>
      <c r="L136" s="29">
        <v>851</v>
      </c>
      <c r="M136" s="29">
        <v>3475</v>
      </c>
    </row>
    <row r="137" spans="1:13" ht="14.55" customHeight="1" x14ac:dyDescent="0.3">
      <c r="A137" t="s">
        <v>548</v>
      </c>
      <c r="B137" s="29">
        <v>5145</v>
      </c>
      <c r="C137" s="29">
        <v>1421</v>
      </c>
      <c r="D137" s="29">
        <v>105</v>
      </c>
      <c r="E137" s="29">
        <v>1060</v>
      </c>
      <c r="F137" s="29">
        <v>0</v>
      </c>
      <c r="G137" s="29">
        <v>2586</v>
      </c>
      <c r="H137" s="29">
        <v>410</v>
      </c>
      <c r="I137" s="29">
        <v>98</v>
      </c>
      <c r="J137" s="29">
        <v>303</v>
      </c>
      <c r="K137" s="29">
        <v>0</v>
      </c>
      <c r="L137" s="29">
        <v>811</v>
      </c>
      <c r="M137" s="29">
        <v>3397</v>
      </c>
    </row>
    <row r="138" spans="1:13" ht="14.55" customHeight="1" x14ac:dyDescent="0.3">
      <c r="A138" t="s">
        <v>592</v>
      </c>
      <c r="B138" s="29">
        <v>5126</v>
      </c>
      <c r="C138" s="29">
        <v>624</v>
      </c>
      <c r="D138" s="29">
        <v>51</v>
      </c>
      <c r="E138" s="29">
        <v>1333</v>
      </c>
      <c r="F138" s="29">
        <v>3</v>
      </c>
      <c r="G138" s="29">
        <v>2011</v>
      </c>
      <c r="H138" s="29">
        <v>541</v>
      </c>
      <c r="I138" s="29">
        <v>97</v>
      </c>
      <c r="J138" s="29">
        <v>526</v>
      </c>
      <c r="K138" s="29">
        <v>2</v>
      </c>
      <c r="L138" s="29">
        <v>1166</v>
      </c>
      <c r="M138" s="29">
        <v>3177</v>
      </c>
    </row>
    <row r="139" spans="1:13" ht="14.55" customHeight="1" x14ac:dyDescent="0.3">
      <c r="A139" t="s">
        <v>582</v>
      </c>
      <c r="B139" s="29">
        <v>5068</v>
      </c>
      <c r="C139" s="29">
        <v>567</v>
      </c>
      <c r="D139" s="29">
        <v>102</v>
      </c>
      <c r="E139" s="29">
        <v>1342</v>
      </c>
      <c r="F139" s="29">
        <v>15</v>
      </c>
      <c r="G139" s="29">
        <v>2026</v>
      </c>
      <c r="H139" s="29">
        <v>563</v>
      </c>
      <c r="I139" s="29">
        <v>137</v>
      </c>
      <c r="J139" s="29">
        <v>469</v>
      </c>
      <c r="K139" s="29">
        <v>14</v>
      </c>
      <c r="L139" s="29">
        <v>1183</v>
      </c>
      <c r="M139" s="29">
        <v>3209</v>
      </c>
    </row>
    <row r="140" spans="1:13" ht="14.55" customHeight="1" x14ac:dyDescent="0.3">
      <c r="A140" t="s">
        <v>525</v>
      </c>
      <c r="B140" s="29">
        <v>5060</v>
      </c>
      <c r="C140" s="29">
        <v>847</v>
      </c>
      <c r="D140" s="29">
        <v>132</v>
      </c>
      <c r="E140" s="29">
        <v>1455</v>
      </c>
      <c r="F140" s="29">
        <v>0</v>
      </c>
      <c r="G140" s="29">
        <v>2434</v>
      </c>
      <c r="H140" s="29">
        <v>377</v>
      </c>
      <c r="I140" s="29">
        <v>93</v>
      </c>
      <c r="J140" s="29">
        <v>445</v>
      </c>
      <c r="K140" s="29">
        <v>0</v>
      </c>
      <c r="L140" s="29">
        <v>915</v>
      </c>
      <c r="M140" s="29">
        <v>3349</v>
      </c>
    </row>
    <row r="141" spans="1:13" ht="14.55" customHeight="1" x14ac:dyDescent="0.3">
      <c r="A141" t="s">
        <v>529</v>
      </c>
      <c r="B141" s="29">
        <v>5034</v>
      </c>
      <c r="C141" s="29">
        <v>540</v>
      </c>
      <c r="D141" s="29">
        <v>61</v>
      </c>
      <c r="E141" s="29">
        <v>1228</v>
      </c>
      <c r="F141" s="29">
        <v>2</v>
      </c>
      <c r="G141" s="29">
        <v>1831</v>
      </c>
      <c r="H141" s="29">
        <v>319</v>
      </c>
      <c r="I141" s="29">
        <v>44</v>
      </c>
      <c r="J141" s="29">
        <v>375</v>
      </c>
      <c r="K141" s="29">
        <v>0</v>
      </c>
      <c r="L141" s="29">
        <v>738</v>
      </c>
      <c r="M141" s="29">
        <v>2569</v>
      </c>
    </row>
    <row r="142" spans="1:13" ht="14.55" customHeight="1" x14ac:dyDescent="0.3">
      <c r="A142" t="s">
        <v>523</v>
      </c>
      <c r="B142" s="29">
        <v>4677</v>
      </c>
      <c r="C142" s="29">
        <v>656</v>
      </c>
      <c r="D142" s="29">
        <v>77</v>
      </c>
      <c r="E142" s="29">
        <v>1077</v>
      </c>
      <c r="F142" s="29">
        <v>11</v>
      </c>
      <c r="G142" s="29">
        <v>1821</v>
      </c>
      <c r="H142" s="29">
        <v>421</v>
      </c>
      <c r="I142" s="29">
        <v>110</v>
      </c>
      <c r="J142" s="29">
        <v>431</v>
      </c>
      <c r="K142" s="29">
        <v>5</v>
      </c>
      <c r="L142" s="29">
        <v>967</v>
      </c>
      <c r="M142" s="29">
        <v>2788</v>
      </c>
    </row>
    <row r="143" spans="1:13" ht="14.55" customHeight="1" x14ac:dyDescent="0.3">
      <c r="A143" t="s">
        <v>540</v>
      </c>
      <c r="B143" s="29">
        <v>4468</v>
      </c>
      <c r="C143" s="29">
        <v>984</v>
      </c>
      <c r="D143" s="29">
        <v>62</v>
      </c>
      <c r="E143" s="29">
        <v>739</v>
      </c>
      <c r="F143" s="29">
        <v>0</v>
      </c>
      <c r="G143" s="29">
        <v>1785</v>
      </c>
      <c r="H143" s="29">
        <v>443</v>
      </c>
      <c r="I143" s="29">
        <v>178</v>
      </c>
      <c r="J143" s="29">
        <v>436</v>
      </c>
      <c r="K143" s="29">
        <v>1</v>
      </c>
      <c r="L143" s="29">
        <v>1058</v>
      </c>
      <c r="M143" s="29">
        <v>2843</v>
      </c>
    </row>
    <row r="144" spans="1:13" ht="14.55" customHeight="1" x14ac:dyDescent="0.3">
      <c r="A144" t="s">
        <v>579</v>
      </c>
      <c r="B144" s="29">
        <v>4334</v>
      </c>
      <c r="C144" s="29">
        <v>726</v>
      </c>
      <c r="D144" s="29">
        <v>47</v>
      </c>
      <c r="E144" s="29">
        <v>352</v>
      </c>
      <c r="F144" s="29">
        <v>1</v>
      </c>
      <c r="G144" s="29">
        <v>1126</v>
      </c>
      <c r="H144" s="29">
        <v>1090</v>
      </c>
      <c r="I144" s="29">
        <v>217</v>
      </c>
      <c r="J144" s="29">
        <v>396</v>
      </c>
      <c r="K144" s="29">
        <v>1</v>
      </c>
      <c r="L144" s="29">
        <v>1704</v>
      </c>
      <c r="M144" s="29">
        <v>2830</v>
      </c>
    </row>
    <row r="145" spans="1:13" ht="14.55" customHeight="1" x14ac:dyDescent="0.3">
      <c r="A145" t="s">
        <v>425</v>
      </c>
      <c r="B145" s="29">
        <v>4252</v>
      </c>
      <c r="C145" s="29">
        <v>752</v>
      </c>
      <c r="D145" s="29">
        <v>45</v>
      </c>
      <c r="E145" s="29">
        <v>971</v>
      </c>
      <c r="F145" s="29">
        <v>1</v>
      </c>
      <c r="G145" s="29">
        <v>1769</v>
      </c>
      <c r="H145" s="29">
        <v>341</v>
      </c>
      <c r="I145" s="29">
        <v>43</v>
      </c>
      <c r="J145" s="29">
        <v>258</v>
      </c>
      <c r="K145" s="29">
        <v>1</v>
      </c>
      <c r="L145" s="29">
        <v>643</v>
      </c>
      <c r="M145" s="29">
        <v>2412</v>
      </c>
    </row>
    <row r="146" spans="1:13" ht="14.55" customHeight="1" x14ac:dyDescent="0.3">
      <c r="A146" t="s">
        <v>608</v>
      </c>
      <c r="B146" s="29">
        <v>4237</v>
      </c>
      <c r="C146" s="29">
        <v>952</v>
      </c>
      <c r="D146" s="29">
        <v>146</v>
      </c>
      <c r="E146" s="29">
        <v>912</v>
      </c>
      <c r="F146" s="29">
        <v>0</v>
      </c>
      <c r="G146" s="29">
        <v>2010</v>
      </c>
      <c r="H146" s="29">
        <v>406</v>
      </c>
      <c r="I146" s="29">
        <v>52</v>
      </c>
      <c r="J146" s="29">
        <v>266</v>
      </c>
      <c r="K146" s="29">
        <v>0</v>
      </c>
      <c r="L146" s="29">
        <v>724</v>
      </c>
      <c r="M146" s="29">
        <v>2734</v>
      </c>
    </row>
    <row r="147" spans="1:13" ht="14.55" customHeight="1" x14ac:dyDescent="0.3">
      <c r="A147" t="s">
        <v>569</v>
      </c>
      <c r="B147" s="29">
        <v>4154</v>
      </c>
      <c r="C147" s="29">
        <v>590</v>
      </c>
      <c r="D147" s="29">
        <v>46</v>
      </c>
      <c r="E147" s="29">
        <v>594</v>
      </c>
      <c r="F147" s="29">
        <v>1</v>
      </c>
      <c r="G147" s="29">
        <v>1231</v>
      </c>
      <c r="H147" s="29">
        <v>611</v>
      </c>
      <c r="I147" s="29">
        <v>259</v>
      </c>
      <c r="J147" s="29">
        <v>589</v>
      </c>
      <c r="K147" s="29">
        <v>0</v>
      </c>
      <c r="L147" s="29">
        <v>1459</v>
      </c>
      <c r="M147" s="29">
        <v>2690</v>
      </c>
    </row>
    <row r="148" spans="1:13" ht="14.55" customHeight="1" x14ac:dyDescent="0.3">
      <c r="A148" t="s">
        <v>589</v>
      </c>
      <c r="B148" s="29">
        <v>4025</v>
      </c>
      <c r="C148" s="29">
        <v>532</v>
      </c>
      <c r="D148" s="29">
        <v>71</v>
      </c>
      <c r="E148" s="29">
        <v>1141</v>
      </c>
      <c r="F148" s="29">
        <v>0</v>
      </c>
      <c r="G148" s="29">
        <v>1744</v>
      </c>
      <c r="H148" s="29">
        <v>229</v>
      </c>
      <c r="I148" s="29">
        <v>68</v>
      </c>
      <c r="J148" s="29">
        <v>446</v>
      </c>
      <c r="K148" s="29">
        <v>4</v>
      </c>
      <c r="L148" s="29">
        <v>747</v>
      </c>
      <c r="M148" s="29">
        <v>2491</v>
      </c>
    </row>
    <row r="149" spans="1:13" ht="14.55" customHeight="1" x14ac:dyDescent="0.3">
      <c r="A149" t="s">
        <v>460</v>
      </c>
      <c r="B149" s="29">
        <v>3884</v>
      </c>
      <c r="C149" s="29">
        <v>612</v>
      </c>
      <c r="D149" s="29">
        <v>51</v>
      </c>
      <c r="E149" s="29">
        <v>973</v>
      </c>
      <c r="F149" s="29">
        <v>1</v>
      </c>
      <c r="G149" s="29">
        <v>1637</v>
      </c>
      <c r="H149" s="29">
        <v>259</v>
      </c>
      <c r="I149" s="29">
        <v>55</v>
      </c>
      <c r="J149" s="29">
        <v>209</v>
      </c>
      <c r="K149" s="29">
        <v>3</v>
      </c>
      <c r="L149" s="29">
        <v>526</v>
      </c>
      <c r="M149" s="29">
        <v>2163</v>
      </c>
    </row>
    <row r="150" spans="1:13" ht="14.55" customHeight="1" x14ac:dyDescent="0.3">
      <c r="A150" t="s">
        <v>545</v>
      </c>
      <c r="B150" s="29">
        <v>3814</v>
      </c>
      <c r="C150" s="29">
        <v>788</v>
      </c>
      <c r="D150" s="29">
        <v>83</v>
      </c>
      <c r="E150" s="29">
        <v>860</v>
      </c>
      <c r="F150" s="29">
        <v>0</v>
      </c>
      <c r="G150" s="29">
        <v>1731</v>
      </c>
      <c r="H150" s="29">
        <v>318</v>
      </c>
      <c r="I150" s="29">
        <v>45</v>
      </c>
      <c r="J150" s="29">
        <v>120</v>
      </c>
      <c r="K150" s="29">
        <v>2</v>
      </c>
      <c r="L150" s="29">
        <v>485</v>
      </c>
      <c r="M150" s="29">
        <v>2216</v>
      </c>
    </row>
    <row r="151" spans="1:13" ht="14.55" customHeight="1" x14ac:dyDescent="0.3">
      <c r="A151" t="s">
        <v>599</v>
      </c>
      <c r="B151" s="29">
        <v>3519</v>
      </c>
      <c r="C151" s="29">
        <v>306</v>
      </c>
      <c r="D151" s="29">
        <v>64</v>
      </c>
      <c r="E151" s="29">
        <v>670</v>
      </c>
      <c r="F151" s="29">
        <v>0</v>
      </c>
      <c r="G151" s="29">
        <v>1040</v>
      </c>
      <c r="H151" s="29">
        <v>468</v>
      </c>
      <c r="I151" s="29">
        <v>121</v>
      </c>
      <c r="J151" s="29">
        <v>552</v>
      </c>
      <c r="K151" s="29">
        <v>1</v>
      </c>
      <c r="L151" s="29">
        <v>1142</v>
      </c>
      <c r="M151" s="29">
        <v>2182</v>
      </c>
    </row>
    <row r="152" spans="1:13" ht="14.55" customHeight="1" x14ac:dyDescent="0.3">
      <c r="A152" t="s">
        <v>453</v>
      </c>
      <c r="B152" s="29">
        <v>3132</v>
      </c>
      <c r="C152" s="29">
        <v>325</v>
      </c>
      <c r="D152" s="29">
        <v>15</v>
      </c>
      <c r="E152" s="29">
        <v>236</v>
      </c>
      <c r="F152" s="29">
        <v>2</v>
      </c>
      <c r="G152" s="29">
        <v>578</v>
      </c>
      <c r="H152" s="29">
        <v>235</v>
      </c>
      <c r="I152" s="29">
        <v>20</v>
      </c>
      <c r="J152" s="29">
        <v>234</v>
      </c>
      <c r="K152" s="29">
        <v>1</v>
      </c>
      <c r="L152" s="29">
        <v>490</v>
      </c>
      <c r="M152" s="29">
        <v>1068</v>
      </c>
    </row>
    <row r="153" spans="1:13" ht="14.55" customHeight="1" x14ac:dyDescent="0.3">
      <c r="A153" t="s">
        <v>444</v>
      </c>
      <c r="B153" s="29">
        <v>2982</v>
      </c>
      <c r="C153" s="29">
        <v>426</v>
      </c>
      <c r="D153" s="29">
        <v>35</v>
      </c>
      <c r="E153" s="29">
        <v>335</v>
      </c>
      <c r="F153" s="29">
        <v>0</v>
      </c>
      <c r="G153" s="29">
        <v>796</v>
      </c>
      <c r="H153" s="29">
        <v>657</v>
      </c>
      <c r="I153" s="29">
        <v>148</v>
      </c>
      <c r="J153" s="29">
        <v>257</v>
      </c>
      <c r="K153" s="29">
        <v>0</v>
      </c>
      <c r="L153" s="29">
        <v>1062</v>
      </c>
      <c r="M153" s="29">
        <v>1858</v>
      </c>
    </row>
    <row r="154" spans="1:13" ht="14.55" customHeight="1" x14ac:dyDescent="0.3">
      <c r="A154" t="s">
        <v>577</v>
      </c>
      <c r="B154" s="29">
        <v>2917</v>
      </c>
      <c r="C154" s="29">
        <v>321</v>
      </c>
      <c r="D154" s="29">
        <v>68</v>
      </c>
      <c r="E154" s="29">
        <v>333</v>
      </c>
      <c r="F154" s="29">
        <v>17</v>
      </c>
      <c r="G154" s="29">
        <v>739</v>
      </c>
      <c r="H154" s="29">
        <v>461</v>
      </c>
      <c r="I154" s="29">
        <v>152</v>
      </c>
      <c r="J154" s="29">
        <v>312</v>
      </c>
      <c r="K154" s="29">
        <v>18</v>
      </c>
      <c r="L154" s="29">
        <v>943</v>
      </c>
      <c r="M154" s="29">
        <v>1682</v>
      </c>
    </row>
    <row r="155" spans="1:13" ht="14.55" customHeight="1" x14ac:dyDescent="0.3">
      <c r="A155" t="s">
        <v>604</v>
      </c>
      <c r="B155" s="29">
        <v>2751</v>
      </c>
      <c r="C155" s="29">
        <v>522</v>
      </c>
      <c r="D155" s="29">
        <v>65</v>
      </c>
      <c r="E155" s="29">
        <v>703</v>
      </c>
      <c r="F155" s="29">
        <v>3</v>
      </c>
      <c r="G155" s="29">
        <v>1293</v>
      </c>
      <c r="H155" s="29">
        <v>275</v>
      </c>
      <c r="I155" s="29">
        <v>50</v>
      </c>
      <c r="J155" s="29">
        <v>242</v>
      </c>
      <c r="K155" s="29">
        <v>1</v>
      </c>
      <c r="L155" s="29">
        <v>568</v>
      </c>
      <c r="M155" s="29">
        <v>1861</v>
      </c>
    </row>
    <row r="156" spans="1:13" ht="14.55" customHeight="1" x14ac:dyDescent="0.3">
      <c r="A156" t="s">
        <v>572</v>
      </c>
      <c r="B156" s="29">
        <v>2645</v>
      </c>
      <c r="C156" s="29">
        <v>380</v>
      </c>
      <c r="D156" s="29">
        <v>42</v>
      </c>
      <c r="E156" s="29">
        <v>1094</v>
      </c>
      <c r="F156" s="29">
        <v>2</v>
      </c>
      <c r="G156" s="29">
        <v>1518</v>
      </c>
      <c r="H156" s="29">
        <v>110</v>
      </c>
      <c r="I156" s="29">
        <v>54</v>
      </c>
      <c r="J156" s="29">
        <v>192</v>
      </c>
      <c r="K156" s="29">
        <v>0</v>
      </c>
      <c r="L156" s="29">
        <v>356</v>
      </c>
      <c r="M156" s="29">
        <v>1874</v>
      </c>
    </row>
    <row r="157" spans="1:13" ht="14.55" customHeight="1" x14ac:dyDescent="0.3">
      <c r="A157" t="s">
        <v>427</v>
      </c>
      <c r="B157" s="29">
        <v>2232</v>
      </c>
      <c r="C157" s="29">
        <v>378</v>
      </c>
      <c r="D157" s="29">
        <v>52</v>
      </c>
      <c r="E157" s="29">
        <v>270</v>
      </c>
      <c r="F157" s="29">
        <v>0</v>
      </c>
      <c r="G157" s="29">
        <v>700</v>
      </c>
      <c r="H157" s="29">
        <v>256</v>
      </c>
      <c r="I157" s="29">
        <v>81</v>
      </c>
      <c r="J157" s="29">
        <v>196</v>
      </c>
      <c r="K157" s="29">
        <v>2</v>
      </c>
      <c r="L157" s="29">
        <v>535</v>
      </c>
      <c r="M157" s="29">
        <v>1235</v>
      </c>
    </row>
    <row r="158" spans="1:13" ht="14.55" customHeight="1" x14ac:dyDescent="0.3">
      <c r="A158" t="s">
        <v>481</v>
      </c>
      <c r="B158" s="29">
        <v>1929</v>
      </c>
      <c r="C158" s="29">
        <v>281</v>
      </c>
      <c r="D158" s="29">
        <v>28</v>
      </c>
      <c r="E158" s="29">
        <v>666</v>
      </c>
      <c r="F158" s="29">
        <v>0</v>
      </c>
      <c r="G158" s="29">
        <v>975</v>
      </c>
      <c r="H158" s="29">
        <v>48</v>
      </c>
      <c r="I158" s="29">
        <v>7</v>
      </c>
      <c r="J158" s="29">
        <v>75</v>
      </c>
      <c r="K158" s="29">
        <v>0</v>
      </c>
      <c r="L158" s="29">
        <v>130</v>
      </c>
      <c r="M158" s="29">
        <v>1105</v>
      </c>
    </row>
    <row r="159" spans="1:13" ht="14.55" customHeight="1" x14ac:dyDescent="0.3">
      <c r="A159" t="s">
        <v>458</v>
      </c>
      <c r="B159" s="29">
        <v>1856</v>
      </c>
      <c r="C159" s="29">
        <v>158</v>
      </c>
      <c r="D159" s="29">
        <v>41</v>
      </c>
      <c r="E159" s="29">
        <v>335</v>
      </c>
      <c r="F159" s="29">
        <v>0</v>
      </c>
      <c r="G159" s="29">
        <v>534</v>
      </c>
      <c r="H159" s="29">
        <v>283</v>
      </c>
      <c r="I159" s="29">
        <v>99</v>
      </c>
      <c r="J159" s="29">
        <v>224</v>
      </c>
      <c r="K159" s="29">
        <v>0</v>
      </c>
      <c r="L159" s="29">
        <v>606</v>
      </c>
      <c r="M159" s="29">
        <v>1140</v>
      </c>
    </row>
    <row r="160" spans="1:13" ht="14.55" customHeight="1" x14ac:dyDescent="0.3">
      <c r="A160" t="s">
        <v>498</v>
      </c>
      <c r="B160" s="29">
        <v>1837</v>
      </c>
      <c r="C160" s="29">
        <v>450</v>
      </c>
      <c r="D160" s="29">
        <v>66</v>
      </c>
      <c r="E160" s="29">
        <v>597</v>
      </c>
      <c r="F160" s="29">
        <v>1</v>
      </c>
      <c r="G160" s="29">
        <v>1114</v>
      </c>
      <c r="H160" s="29">
        <v>85</v>
      </c>
      <c r="I160" s="29">
        <v>13</v>
      </c>
      <c r="J160" s="29">
        <v>26</v>
      </c>
      <c r="K160" s="29">
        <v>0</v>
      </c>
      <c r="L160" s="29">
        <v>124</v>
      </c>
      <c r="M160" s="29">
        <v>1238</v>
      </c>
    </row>
    <row r="161" spans="1:13" ht="14.55" customHeight="1" x14ac:dyDescent="0.3">
      <c r="A161" t="s">
        <v>566</v>
      </c>
      <c r="B161" s="29">
        <v>1519</v>
      </c>
      <c r="C161" s="29">
        <v>203</v>
      </c>
      <c r="D161" s="29">
        <v>27</v>
      </c>
      <c r="E161" s="29">
        <v>256</v>
      </c>
      <c r="F161" s="29">
        <v>0</v>
      </c>
      <c r="G161" s="29">
        <v>486</v>
      </c>
      <c r="H161" s="29">
        <v>205</v>
      </c>
      <c r="I161" s="29">
        <v>26</v>
      </c>
      <c r="J161" s="29">
        <v>168</v>
      </c>
      <c r="K161" s="29">
        <v>0</v>
      </c>
      <c r="L161" s="29">
        <v>399</v>
      </c>
      <c r="M161" s="29">
        <v>885</v>
      </c>
    </row>
    <row r="162" spans="1:13" ht="14.55" customHeight="1" x14ac:dyDescent="0.3">
      <c r="A162" t="s">
        <v>602</v>
      </c>
      <c r="B162" s="29">
        <v>1493</v>
      </c>
      <c r="C162" s="29">
        <v>177</v>
      </c>
      <c r="D162" s="29">
        <v>70</v>
      </c>
      <c r="E162" s="29">
        <v>394</v>
      </c>
      <c r="F162" s="29">
        <v>0</v>
      </c>
      <c r="G162" s="29">
        <v>641</v>
      </c>
      <c r="H162" s="29">
        <v>206</v>
      </c>
      <c r="I162" s="29">
        <v>79</v>
      </c>
      <c r="J162" s="29">
        <v>135</v>
      </c>
      <c r="K162" s="29">
        <v>0</v>
      </c>
      <c r="L162" s="29">
        <v>420</v>
      </c>
      <c r="M162" s="29">
        <v>1061</v>
      </c>
    </row>
    <row r="163" spans="1:13" ht="14.55" customHeight="1" x14ac:dyDescent="0.3">
      <c r="A163" t="s">
        <v>580</v>
      </c>
      <c r="B163" s="29">
        <v>1211</v>
      </c>
      <c r="C163" s="29">
        <v>126</v>
      </c>
      <c r="D163" s="29">
        <v>31</v>
      </c>
      <c r="E163" s="29">
        <v>176</v>
      </c>
      <c r="F163" s="29">
        <v>0</v>
      </c>
      <c r="G163" s="29">
        <v>333</v>
      </c>
      <c r="H163" s="29">
        <v>162</v>
      </c>
      <c r="I163" s="29">
        <v>120</v>
      </c>
      <c r="J163" s="29">
        <v>227</v>
      </c>
      <c r="K163" s="29">
        <v>4</v>
      </c>
      <c r="L163" s="29">
        <v>513</v>
      </c>
      <c r="M163" s="29">
        <v>846</v>
      </c>
    </row>
  </sheetData>
  <sortState ref="A4:M163">
    <sortCondition descending="1" ref="B4:B163"/>
  </sortState>
  <mergeCells count="3">
    <mergeCell ref="A1:E1"/>
    <mergeCell ref="C2:G2"/>
    <mergeCell ref="H2:L2"/>
  </mergeCells>
  <pageMargins left="0.75" right="0.75" top="1" bottom="1" header="0.5" footer="0.5"/>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selection sqref="A1:E1"/>
    </sheetView>
  </sheetViews>
  <sheetFormatPr defaultRowHeight="14.4" x14ac:dyDescent="0.3"/>
  <cols>
    <col min="1" max="16384" width="8.88671875" style="57"/>
  </cols>
  <sheetData>
    <row r="1" spans="1:13" x14ac:dyDescent="0.3">
      <c r="A1" s="103" t="s">
        <v>143</v>
      </c>
      <c r="B1" s="103"/>
      <c r="C1" s="103"/>
      <c r="D1" s="103"/>
      <c r="E1" s="103"/>
    </row>
    <row r="2" spans="1:13" x14ac:dyDescent="0.3">
      <c r="A2" s="57" t="s">
        <v>0</v>
      </c>
      <c r="B2" s="57" t="s">
        <v>0</v>
      </c>
      <c r="C2" s="104" t="s">
        <v>4160</v>
      </c>
      <c r="D2" s="104"/>
      <c r="E2" s="104"/>
      <c r="F2" s="104"/>
      <c r="G2" s="104"/>
      <c r="H2" s="104" t="s">
        <v>4161</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496</v>
      </c>
      <c r="B4" s="58">
        <v>39989</v>
      </c>
      <c r="C4" s="58" t="s">
        <v>4162</v>
      </c>
      <c r="D4" s="58" t="s">
        <v>2279</v>
      </c>
      <c r="E4" s="58" t="s">
        <v>6207</v>
      </c>
      <c r="F4" s="58" t="s">
        <v>655</v>
      </c>
      <c r="G4" s="58">
        <v>14018</v>
      </c>
      <c r="H4" s="58" t="s">
        <v>4163</v>
      </c>
      <c r="I4" s="58" t="s">
        <v>2852</v>
      </c>
      <c r="J4" s="58" t="s">
        <v>5509</v>
      </c>
      <c r="K4" s="58" t="s">
        <v>634</v>
      </c>
      <c r="L4" s="58">
        <v>12796</v>
      </c>
      <c r="M4" s="58">
        <v>26814</v>
      </c>
    </row>
    <row r="5" spans="1:13" x14ac:dyDescent="0.3">
      <c r="A5" s="57" t="s">
        <v>614</v>
      </c>
      <c r="B5" s="58">
        <v>39989</v>
      </c>
      <c r="C5" s="58">
        <v>5916</v>
      </c>
      <c r="D5" s="58">
        <v>669</v>
      </c>
      <c r="E5" s="58">
        <v>7431</v>
      </c>
      <c r="F5" s="58">
        <v>2</v>
      </c>
      <c r="G5" s="58">
        <v>14018</v>
      </c>
      <c r="H5" s="58">
        <v>4378</v>
      </c>
      <c r="I5" s="58">
        <v>921</v>
      </c>
      <c r="J5" s="58">
        <v>7491</v>
      </c>
      <c r="K5" s="58">
        <v>6</v>
      </c>
      <c r="L5" s="58">
        <v>12796</v>
      </c>
      <c r="M5" s="58">
        <v>26814</v>
      </c>
    </row>
  </sheetData>
  <mergeCells count="3">
    <mergeCell ref="A1:E1"/>
    <mergeCell ref="C2:G2"/>
    <mergeCell ref="H2:L2"/>
  </mergeCells>
  <pageMargins left="0.75" right="0.75" top="1" bottom="1" header="0.5" footer="0.5"/>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sqref="A1:E1"/>
    </sheetView>
  </sheetViews>
  <sheetFormatPr defaultRowHeight="14.4" x14ac:dyDescent="0.3"/>
  <cols>
    <col min="1" max="16384" width="8.88671875" style="57"/>
  </cols>
  <sheetData>
    <row r="1" spans="1:8" x14ac:dyDescent="0.3">
      <c r="A1" s="103" t="s">
        <v>144</v>
      </c>
      <c r="B1" s="103"/>
      <c r="C1" s="103"/>
      <c r="D1" s="103"/>
      <c r="E1" s="103"/>
    </row>
    <row r="2" spans="1:8" x14ac:dyDescent="0.3">
      <c r="A2" s="57" t="s">
        <v>0</v>
      </c>
      <c r="B2" s="57" t="s">
        <v>0</v>
      </c>
      <c r="C2" s="104" t="s">
        <v>4164</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461</v>
      </c>
      <c r="B4" s="58">
        <v>17652</v>
      </c>
      <c r="C4" s="58" t="s">
        <v>2575</v>
      </c>
      <c r="D4" s="58" t="s">
        <v>913</v>
      </c>
      <c r="E4" s="58" t="s">
        <v>2401</v>
      </c>
      <c r="F4" s="58" t="s">
        <v>775</v>
      </c>
      <c r="G4" s="58">
        <v>4759</v>
      </c>
      <c r="H4" s="58">
        <v>4759</v>
      </c>
    </row>
    <row r="5" spans="1:8" x14ac:dyDescent="0.3">
      <c r="A5" s="57" t="s">
        <v>496</v>
      </c>
      <c r="B5" s="58">
        <v>32756</v>
      </c>
      <c r="C5" s="58" t="s">
        <v>4165</v>
      </c>
      <c r="D5" s="58" t="s">
        <v>2096</v>
      </c>
      <c r="E5" s="58" t="s">
        <v>6208</v>
      </c>
      <c r="F5" s="58" t="s">
        <v>644</v>
      </c>
      <c r="G5" s="58">
        <v>15273</v>
      </c>
      <c r="H5" s="58">
        <v>15273</v>
      </c>
    </row>
    <row r="6" spans="1:8" x14ac:dyDescent="0.3">
      <c r="A6" s="57" t="s">
        <v>614</v>
      </c>
      <c r="B6" s="58">
        <v>50408</v>
      </c>
      <c r="C6" s="58">
        <v>9109</v>
      </c>
      <c r="D6" s="58">
        <v>940</v>
      </c>
      <c r="E6" s="58">
        <v>9917</v>
      </c>
      <c r="F6" s="58">
        <v>66</v>
      </c>
      <c r="G6" s="58">
        <v>20032</v>
      </c>
      <c r="H6" s="58">
        <v>20032</v>
      </c>
    </row>
  </sheetData>
  <mergeCells count="2">
    <mergeCell ref="A1:E1"/>
    <mergeCell ref="C2:G2"/>
  </mergeCells>
  <pageMargins left="0.75" right="0.75" top="1" bottom="1" header="0.5" footer="0.5"/>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selection sqref="A1:E1"/>
    </sheetView>
  </sheetViews>
  <sheetFormatPr defaultRowHeight="14.4" x14ac:dyDescent="0.3"/>
  <cols>
    <col min="1" max="16384" width="8.88671875" style="57"/>
  </cols>
  <sheetData>
    <row r="1" spans="1:13" x14ac:dyDescent="0.3">
      <c r="A1" s="103" t="s">
        <v>145</v>
      </c>
      <c r="B1" s="103"/>
      <c r="C1" s="103"/>
      <c r="D1" s="103"/>
      <c r="E1" s="103"/>
    </row>
    <row r="2" spans="1:13" x14ac:dyDescent="0.3">
      <c r="A2" s="57" t="s">
        <v>0</v>
      </c>
      <c r="B2" s="57" t="s">
        <v>0</v>
      </c>
      <c r="C2" s="104" t="s">
        <v>4166</v>
      </c>
      <c r="D2" s="104"/>
      <c r="E2" s="104"/>
      <c r="F2" s="104"/>
      <c r="G2" s="104"/>
      <c r="H2" s="104" t="s">
        <v>4167</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496</v>
      </c>
      <c r="B4" s="58">
        <v>46134</v>
      </c>
      <c r="C4" s="58" t="s">
        <v>4168</v>
      </c>
      <c r="D4" s="58" t="s">
        <v>747</v>
      </c>
      <c r="E4" s="58" t="s">
        <v>6210</v>
      </c>
      <c r="F4" s="58" t="s">
        <v>848</v>
      </c>
      <c r="G4" s="58">
        <v>14179</v>
      </c>
      <c r="H4" s="58" t="s">
        <v>3725</v>
      </c>
      <c r="I4" s="58" t="s">
        <v>6035</v>
      </c>
      <c r="J4" s="58" t="s">
        <v>6209</v>
      </c>
      <c r="K4" s="58" t="s">
        <v>632</v>
      </c>
      <c r="L4" s="58">
        <v>15186</v>
      </c>
      <c r="M4" s="58">
        <v>29365</v>
      </c>
    </row>
    <row r="5" spans="1:13" x14ac:dyDescent="0.3">
      <c r="A5" s="57" t="s">
        <v>614</v>
      </c>
      <c r="B5" s="58">
        <v>46134</v>
      </c>
      <c r="C5" s="58">
        <v>6297</v>
      </c>
      <c r="D5" s="58">
        <v>678</v>
      </c>
      <c r="E5" s="58">
        <v>7191</v>
      </c>
      <c r="F5" s="58">
        <v>13</v>
      </c>
      <c r="G5" s="58">
        <v>14179</v>
      </c>
      <c r="H5" s="58">
        <v>5493</v>
      </c>
      <c r="I5" s="58">
        <v>987</v>
      </c>
      <c r="J5" s="58">
        <v>8692</v>
      </c>
      <c r="K5" s="58">
        <v>14</v>
      </c>
      <c r="L5" s="58">
        <v>15186</v>
      </c>
      <c r="M5" s="58">
        <v>29365</v>
      </c>
    </row>
  </sheetData>
  <mergeCells count="3">
    <mergeCell ref="A1:E1"/>
    <mergeCell ref="C2:G2"/>
    <mergeCell ref="H2:L2"/>
  </mergeCells>
  <pageMargins left="0.75" right="0.75" top="1" bottom="1" header="0.5" footer="0.5"/>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sqref="A1:E1"/>
    </sheetView>
  </sheetViews>
  <sheetFormatPr defaultRowHeight="14.4" x14ac:dyDescent="0.3"/>
  <cols>
    <col min="1" max="16384" width="8.88671875" style="57"/>
  </cols>
  <sheetData>
    <row r="1" spans="1:8" x14ac:dyDescent="0.3">
      <c r="A1" s="103" t="s">
        <v>146</v>
      </c>
      <c r="B1" s="103"/>
      <c r="C1" s="103"/>
      <c r="D1" s="103"/>
      <c r="E1" s="103"/>
    </row>
    <row r="2" spans="1:8" x14ac:dyDescent="0.3">
      <c r="A2" s="57" t="s">
        <v>0</v>
      </c>
      <c r="B2" s="57" t="s">
        <v>0</v>
      </c>
      <c r="C2" s="104" t="s">
        <v>4169</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496</v>
      </c>
      <c r="B4" s="58">
        <v>43878</v>
      </c>
      <c r="C4" s="58" t="s">
        <v>4170</v>
      </c>
      <c r="D4" s="58" t="s">
        <v>2606</v>
      </c>
      <c r="E4" s="58" t="s">
        <v>6211</v>
      </c>
      <c r="F4" s="58" t="s">
        <v>632</v>
      </c>
      <c r="G4" s="58">
        <v>23310</v>
      </c>
      <c r="H4" s="58">
        <v>23310</v>
      </c>
    </row>
    <row r="5" spans="1:8" x14ac:dyDescent="0.3">
      <c r="A5" s="57" t="s">
        <v>614</v>
      </c>
      <c r="B5" s="58">
        <v>43878</v>
      </c>
      <c r="C5" s="58">
        <v>9440</v>
      </c>
      <c r="D5" s="58">
        <v>871</v>
      </c>
      <c r="E5" s="58">
        <v>12985</v>
      </c>
      <c r="F5" s="58">
        <v>14</v>
      </c>
      <c r="G5" s="58">
        <v>23310</v>
      </c>
      <c r="H5" s="58">
        <v>23310</v>
      </c>
    </row>
  </sheetData>
  <mergeCells count="2">
    <mergeCell ref="A1:E1"/>
    <mergeCell ref="C2:G2"/>
  </mergeCells>
  <pageMargins left="0.75" right="0.75" top="1" bottom="1" header="0.5" footer="0.5"/>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sqref="A1:E1"/>
    </sheetView>
  </sheetViews>
  <sheetFormatPr defaultRowHeight="14.4" x14ac:dyDescent="0.3"/>
  <cols>
    <col min="1" max="16384" width="8.88671875" style="57"/>
  </cols>
  <sheetData>
    <row r="1" spans="1:8" x14ac:dyDescent="0.3">
      <c r="A1" s="103" t="s">
        <v>147</v>
      </c>
      <c r="B1" s="103"/>
      <c r="C1" s="103"/>
      <c r="D1" s="103"/>
      <c r="E1" s="103"/>
    </row>
    <row r="2" spans="1:8" x14ac:dyDescent="0.3">
      <c r="A2" s="57" t="s">
        <v>0</v>
      </c>
      <c r="B2" s="57" t="s">
        <v>0</v>
      </c>
      <c r="C2" s="104" t="s">
        <v>4171</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496</v>
      </c>
      <c r="B4" s="58">
        <v>37484</v>
      </c>
      <c r="C4" s="58" t="s">
        <v>4172</v>
      </c>
      <c r="D4" s="58" t="s">
        <v>1508</v>
      </c>
      <c r="E4" s="58" t="s">
        <v>6212</v>
      </c>
      <c r="F4" s="58" t="s">
        <v>963</v>
      </c>
      <c r="G4" s="58">
        <v>16311</v>
      </c>
      <c r="H4" s="58">
        <v>16311</v>
      </c>
    </row>
    <row r="5" spans="1:8" x14ac:dyDescent="0.3">
      <c r="A5" s="57" t="s">
        <v>614</v>
      </c>
      <c r="B5" s="58">
        <v>37484</v>
      </c>
      <c r="C5" s="58">
        <v>8987</v>
      </c>
      <c r="D5" s="58">
        <v>561</v>
      </c>
      <c r="E5" s="58">
        <v>6693</v>
      </c>
      <c r="F5" s="58">
        <v>70</v>
      </c>
      <c r="G5" s="58">
        <v>16311</v>
      </c>
      <c r="H5" s="58">
        <v>16311</v>
      </c>
    </row>
  </sheetData>
  <mergeCells count="2">
    <mergeCell ref="A1:E1"/>
    <mergeCell ref="C2:G2"/>
  </mergeCells>
  <pageMargins left="0.75" right="0.75" top="1" bottom="1" header="0.5" footer="0.5"/>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sqref="A1:E1"/>
    </sheetView>
  </sheetViews>
  <sheetFormatPr defaultRowHeight="14.4" x14ac:dyDescent="0.3"/>
  <cols>
    <col min="1" max="16384" width="8.88671875" style="57"/>
  </cols>
  <sheetData>
    <row r="1" spans="1:8" x14ac:dyDescent="0.3">
      <c r="A1" s="103" t="s">
        <v>148</v>
      </c>
      <c r="B1" s="103"/>
      <c r="C1" s="103"/>
      <c r="D1" s="103"/>
      <c r="E1" s="103"/>
    </row>
    <row r="2" spans="1:8" x14ac:dyDescent="0.3">
      <c r="A2" s="57" t="s">
        <v>0</v>
      </c>
      <c r="B2" s="57" t="s">
        <v>0</v>
      </c>
      <c r="C2" s="104" t="s">
        <v>4173</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496</v>
      </c>
      <c r="B4" s="58">
        <v>52854</v>
      </c>
      <c r="C4" s="58" t="s">
        <v>4174</v>
      </c>
      <c r="D4" s="58" t="s">
        <v>2289</v>
      </c>
      <c r="E4" s="58" t="s">
        <v>6213</v>
      </c>
      <c r="F4" s="58" t="s">
        <v>981</v>
      </c>
      <c r="G4" s="58">
        <v>24886</v>
      </c>
      <c r="H4" s="58">
        <v>24886</v>
      </c>
    </row>
    <row r="5" spans="1:8" x14ac:dyDescent="0.3">
      <c r="A5" s="57" t="s">
        <v>614</v>
      </c>
      <c r="B5" s="58">
        <v>52854</v>
      </c>
      <c r="C5" s="58">
        <v>11844</v>
      </c>
      <c r="D5" s="58">
        <v>1016</v>
      </c>
      <c r="E5" s="58">
        <v>11776</v>
      </c>
      <c r="F5" s="58">
        <v>250</v>
      </c>
      <c r="G5" s="58">
        <v>24886</v>
      </c>
      <c r="H5" s="58">
        <v>24886</v>
      </c>
    </row>
  </sheetData>
  <mergeCells count="2">
    <mergeCell ref="A1:E1"/>
    <mergeCell ref="C2:G2"/>
  </mergeCells>
  <pageMargins left="0.75" right="0.75" top="1" bottom="1" header="0.5" footer="0.5"/>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sqref="A1:E1"/>
    </sheetView>
  </sheetViews>
  <sheetFormatPr defaultRowHeight="14.4" x14ac:dyDescent="0.3"/>
  <cols>
    <col min="1" max="16384" width="8.88671875" style="57"/>
  </cols>
  <sheetData>
    <row r="1" spans="1:8" x14ac:dyDescent="0.3">
      <c r="A1" s="103" t="s">
        <v>149</v>
      </c>
      <c r="B1" s="103"/>
      <c r="C1" s="103"/>
      <c r="D1" s="103"/>
      <c r="E1" s="103"/>
    </row>
    <row r="2" spans="1:8" x14ac:dyDescent="0.3">
      <c r="A2" s="57" t="s">
        <v>0</v>
      </c>
      <c r="B2" s="57" t="s">
        <v>0</v>
      </c>
      <c r="C2" s="104" t="s">
        <v>4175</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496</v>
      </c>
      <c r="B4" s="58">
        <v>46059</v>
      </c>
      <c r="C4" s="58" t="s">
        <v>4176</v>
      </c>
      <c r="D4" s="58" t="s">
        <v>3448</v>
      </c>
      <c r="E4" s="58" t="s">
        <v>6214</v>
      </c>
      <c r="F4" s="58" t="s">
        <v>1220</v>
      </c>
      <c r="G4" s="58">
        <v>23663</v>
      </c>
      <c r="H4" s="58">
        <v>23663</v>
      </c>
    </row>
    <row r="5" spans="1:8" x14ac:dyDescent="0.3">
      <c r="A5" s="57" t="s">
        <v>614</v>
      </c>
      <c r="B5" s="58">
        <v>46059</v>
      </c>
      <c r="C5" s="58">
        <v>11448</v>
      </c>
      <c r="D5" s="58">
        <v>817</v>
      </c>
      <c r="E5" s="58">
        <v>11341</v>
      </c>
      <c r="F5" s="58">
        <v>57</v>
      </c>
      <c r="G5" s="58">
        <v>23663</v>
      </c>
      <c r="H5" s="58">
        <v>23663</v>
      </c>
    </row>
  </sheetData>
  <mergeCells count="2">
    <mergeCell ref="A1:E1"/>
    <mergeCell ref="C2:G2"/>
  </mergeCells>
  <pageMargins left="0.75" right="0.75" top="1" bottom="1" header="0.5" footer="0.5"/>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sqref="A1:E1"/>
    </sheetView>
  </sheetViews>
  <sheetFormatPr defaultRowHeight="14.4" x14ac:dyDescent="0.3"/>
  <cols>
    <col min="1" max="16384" width="8.88671875" style="57"/>
  </cols>
  <sheetData>
    <row r="1" spans="1:8" x14ac:dyDescent="0.3">
      <c r="A1" s="103" t="s">
        <v>150</v>
      </c>
      <c r="B1" s="103"/>
      <c r="C1" s="103"/>
      <c r="D1" s="103"/>
      <c r="E1" s="103"/>
    </row>
    <row r="2" spans="1:8" x14ac:dyDescent="0.3">
      <c r="A2" s="57" t="s">
        <v>0</v>
      </c>
      <c r="B2" s="57" t="s">
        <v>0</v>
      </c>
      <c r="C2" s="104" t="s">
        <v>4177</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496</v>
      </c>
      <c r="B4" s="58">
        <v>39054</v>
      </c>
      <c r="C4" s="58" t="s">
        <v>4178</v>
      </c>
      <c r="D4" s="58" t="s">
        <v>2313</v>
      </c>
      <c r="E4" s="58" t="s">
        <v>6215</v>
      </c>
      <c r="F4" s="58" t="s">
        <v>1101</v>
      </c>
      <c r="G4" s="58">
        <v>20727</v>
      </c>
      <c r="H4" s="58">
        <v>20727</v>
      </c>
    </row>
    <row r="5" spans="1:8" x14ac:dyDescent="0.3">
      <c r="A5" s="57" t="s">
        <v>614</v>
      </c>
      <c r="B5" s="58">
        <v>39054</v>
      </c>
      <c r="C5" s="58">
        <v>10959</v>
      </c>
      <c r="D5" s="58">
        <v>588</v>
      </c>
      <c r="E5" s="58">
        <v>9076</v>
      </c>
      <c r="F5" s="58">
        <v>104</v>
      </c>
      <c r="G5" s="58">
        <v>20727</v>
      </c>
      <c r="H5" s="58">
        <v>20727</v>
      </c>
    </row>
  </sheetData>
  <mergeCells count="2">
    <mergeCell ref="A1:E1"/>
    <mergeCell ref="C2:G2"/>
  </mergeCells>
  <pageMargins left="0.75" right="0.75" top="1" bottom="1" header="0.5" footer="0.5"/>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sqref="A1:E1"/>
    </sheetView>
  </sheetViews>
  <sheetFormatPr defaultRowHeight="14.4" x14ac:dyDescent="0.3"/>
  <cols>
    <col min="1" max="16384" width="8.88671875" style="57"/>
  </cols>
  <sheetData>
    <row r="1" spans="1:8" x14ac:dyDescent="0.3">
      <c r="A1" s="103" t="s">
        <v>151</v>
      </c>
      <c r="B1" s="103"/>
      <c r="C1" s="103"/>
      <c r="D1" s="103"/>
      <c r="E1" s="103"/>
    </row>
    <row r="2" spans="1:8" x14ac:dyDescent="0.3">
      <c r="A2" s="57" t="s">
        <v>0</v>
      </c>
      <c r="B2" s="57" t="s">
        <v>0</v>
      </c>
      <c r="C2" s="104" t="s">
        <v>4179</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459</v>
      </c>
      <c r="B4" s="58">
        <v>9615</v>
      </c>
      <c r="C4" s="58" t="s">
        <v>4180</v>
      </c>
      <c r="D4" s="58" t="s">
        <v>849</v>
      </c>
      <c r="E4" s="58" t="s">
        <v>4181</v>
      </c>
      <c r="F4" s="58" t="s">
        <v>678</v>
      </c>
      <c r="G4" s="58">
        <v>3983</v>
      </c>
      <c r="H4" s="58">
        <v>3983</v>
      </c>
    </row>
    <row r="5" spans="1:8" x14ac:dyDescent="0.3">
      <c r="A5" s="57" t="s">
        <v>496</v>
      </c>
      <c r="B5" s="58">
        <v>25919</v>
      </c>
      <c r="C5" s="58" t="s">
        <v>4182</v>
      </c>
      <c r="D5" s="58" t="s">
        <v>1475</v>
      </c>
      <c r="E5" s="58" t="s">
        <v>6216</v>
      </c>
      <c r="F5" s="58" t="s">
        <v>691</v>
      </c>
      <c r="G5" s="58">
        <v>12125</v>
      </c>
      <c r="H5" s="58">
        <v>12125</v>
      </c>
    </row>
    <row r="6" spans="1:8" x14ac:dyDescent="0.3">
      <c r="A6" s="57" t="s">
        <v>614</v>
      </c>
      <c r="B6" s="58">
        <v>35534</v>
      </c>
      <c r="C6" s="58">
        <v>8386</v>
      </c>
      <c r="D6" s="58">
        <v>634</v>
      </c>
      <c r="E6" s="58">
        <v>7072</v>
      </c>
      <c r="F6" s="58">
        <v>16</v>
      </c>
      <c r="G6" s="58">
        <v>16108</v>
      </c>
      <c r="H6" s="58">
        <v>16108</v>
      </c>
    </row>
  </sheetData>
  <mergeCells count="2">
    <mergeCell ref="A1:E1"/>
    <mergeCell ref="C2:G2"/>
  </mergeCells>
  <pageMargins left="0.75" right="0.75" top="1" bottom="1" header="0.5" footer="0.5"/>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election sqref="A1:E1"/>
    </sheetView>
  </sheetViews>
  <sheetFormatPr defaultRowHeight="14.4" x14ac:dyDescent="0.3"/>
  <cols>
    <col min="1" max="16384" width="8.88671875" style="57"/>
  </cols>
  <sheetData>
    <row r="1" spans="1:8" x14ac:dyDescent="0.3">
      <c r="A1" s="103" t="s">
        <v>152</v>
      </c>
      <c r="B1" s="103"/>
      <c r="C1" s="103"/>
      <c r="D1" s="103"/>
      <c r="E1" s="103"/>
    </row>
    <row r="2" spans="1:8" x14ac:dyDescent="0.3">
      <c r="A2" s="57" t="s">
        <v>0</v>
      </c>
      <c r="B2" s="57" t="s">
        <v>0</v>
      </c>
      <c r="C2" s="104" t="s">
        <v>4183</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461</v>
      </c>
      <c r="B4" s="58">
        <v>4889</v>
      </c>
      <c r="C4" s="58" t="s">
        <v>1753</v>
      </c>
      <c r="D4" s="58" t="s">
        <v>1501</v>
      </c>
      <c r="E4" s="58" t="s">
        <v>1166</v>
      </c>
      <c r="F4" s="58" t="s">
        <v>646</v>
      </c>
      <c r="G4" s="58">
        <v>1962</v>
      </c>
      <c r="H4" s="58">
        <v>1962</v>
      </c>
    </row>
    <row r="5" spans="1:8" x14ac:dyDescent="0.3">
      <c r="A5" s="57" t="s">
        <v>478</v>
      </c>
      <c r="B5" s="58">
        <v>14229</v>
      </c>
      <c r="C5" s="58" t="s">
        <v>4184</v>
      </c>
      <c r="D5" s="58" t="s">
        <v>930</v>
      </c>
      <c r="E5" s="58" t="s">
        <v>4185</v>
      </c>
      <c r="F5" s="58" t="s">
        <v>708</v>
      </c>
      <c r="G5" s="58">
        <v>6480</v>
      </c>
      <c r="H5" s="58">
        <v>6480</v>
      </c>
    </row>
    <row r="6" spans="1:8" x14ac:dyDescent="0.3">
      <c r="A6" s="57" t="s">
        <v>496</v>
      </c>
      <c r="B6" s="58">
        <v>20208</v>
      </c>
      <c r="C6" s="58" t="s">
        <v>4186</v>
      </c>
      <c r="D6" s="58" t="s">
        <v>2202</v>
      </c>
      <c r="E6" s="58" t="s">
        <v>3634</v>
      </c>
      <c r="F6" s="58" t="s">
        <v>648</v>
      </c>
      <c r="G6" s="58">
        <v>11601</v>
      </c>
      <c r="H6" s="58">
        <v>11601</v>
      </c>
    </row>
    <row r="7" spans="1:8" x14ac:dyDescent="0.3">
      <c r="A7" s="57" t="s">
        <v>614</v>
      </c>
      <c r="B7" s="58">
        <v>39326</v>
      </c>
      <c r="C7" s="58">
        <v>7502</v>
      </c>
      <c r="D7" s="58">
        <v>867</v>
      </c>
      <c r="E7" s="58">
        <v>11645</v>
      </c>
      <c r="F7" s="58">
        <v>29</v>
      </c>
      <c r="G7" s="58">
        <v>20043</v>
      </c>
      <c r="H7" s="58">
        <v>20043</v>
      </c>
    </row>
  </sheetData>
  <mergeCells count="2">
    <mergeCell ref="A1:E1"/>
    <mergeCell ref="C2:G2"/>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M163"/>
  <sheetViews>
    <sheetView zoomScale="70" zoomScaleNormal="70" workbookViewId="0">
      <selection activeCell="O25" sqref="O25"/>
    </sheetView>
  </sheetViews>
  <sheetFormatPr defaultRowHeight="14.55" customHeight="1" x14ac:dyDescent="0.3"/>
  <cols>
    <col min="2" max="2" width="12.5546875" style="31" bestFit="1" customWidth="1"/>
    <col min="3" max="3" width="11.109375" style="31" bestFit="1" customWidth="1"/>
    <col min="4" max="4" width="10.109375" style="31" bestFit="1" customWidth="1"/>
    <col min="5" max="5" width="11.109375" style="31" bestFit="1" customWidth="1"/>
    <col min="6" max="6" width="9" style="31" bestFit="1" customWidth="1"/>
    <col min="7" max="7" width="12.5546875" style="31" bestFit="1" customWidth="1"/>
    <col min="8" max="10" width="11.109375" style="31" bestFit="1" customWidth="1"/>
    <col min="11" max="11" width="9" style="31" bestFit="1" customWidth="1"/>
    <col min="12" max="13" width="12.5546875" style="31" bestFit="1" customWidth="1"/>
  </cols>
  <sheetData>
    <row r="1" spans="1:13" ht="14.55" customHeight="1" x14ac:dyDescent="0.3">
      <c r="A1" s="90" t="s">
        <v>18</v>
      </c>
      <c r="B1" s="90"/>
      <c r="C1" s="90"/>
      <c r="D1" s="90"/>
      <c r="E1" s="90"/>
    </row>
    <row r="2" spans="1:13" ht="14.55" customHeight="1" x14ac:dyDescent="0.3">
      <c r="A2" t="s">
        <v>0</v>
      </c>
      <c r="B2" s="31" t="s">
        <v>0</v>
      </c>
      <c r="C2" s="91" t="s">
        <v>2165</v>
      </c>
      <c r="D2" s="91"/>
      <c r="E2" s="91"/>
      <c r="F2" s="91"/>
      <c r="G2" s="91"/>
      <c r="H2" s="91" t="s">
        <v>2166</v>
      </c>
      <c r="I2" s="91"/>
      <c r="J2" s="91"/>
      <c r="K2" s="91"/>
      <c r="L2" s="91"/>
      <c r="M2" s="31" t="s">
        <v>0</v>
      </c>
    </row>
    <row r="3" spans="1:13" s="25" customFormat="1" ht="14.55" customHeight="1" x14ac:dyDescent="0.3">
      <c r="A3" s="25" t="s">
        <v>614</v>
      </c>
      <c r="B3" s="26">
        <v>6428581</v>
      </c>
      <c r="C3" s="26">
        <v>977094</v>
      </c>
      <c r="D3" s="26">
        <v>89039</v>
      </c>
      <c r="E3" s="26">
        <v>970322</v>
      </c>
      <c r="F3" s="26">
        <v>3642</v>
      </c>
      <c r="G3" s="26">
        <v>2040097</v>
      </c>
      <c r="H3" s="26">
        <v>785877</v>
      </c>
      <c r="I3" s="26">
        <v>130005</v>
      </c>
      <c r="J3" s="26">
        <v>879475</v>
      </c>
      <c r="K3" s="26">
        <v>8026</v>
      </c>
      <c r="L3" s="26">
        <v>1803383</v>
      </c>
      <c r="M3" s="26">
        <v>3843480</v>
      </c>
    </row>
    <row r="4" spans="1:13" ht="14.55" customHeight="1" x14ac:dyDescent="0.3">
      <c r="A4" t="s">
        <v>421</v>
      </c>
      <c r="B4" s="31" t="s">
        <v>4</v>
      </c>
      <c r="C4" s="31" t="s">
        <v>619</v>
      </c>
      <c r="D4" s="31" t="s">
        <v>620</v>
      </c>
      <c r="E4" s="31" t="s">
        <v>621</v>
      </c>
      <c r="F4" s="31" t="s">
        <v>622</v>
      </c>
      <c r="G4" s="31" t="s">
        <v>623</v>
      </c>
      <c r="H4" s="31" t="s">
        <v>619</v>
      </c>
      <c r="I4" s="31" t="s">
        <v>620</v>
      </c>
      <c r="J4" s="31" t="s">
        <v>621</v>
      </c>
      <c r="K4" s="31" t="s">
        <v>622</v>
      </c>
      <c r="L4" s="31" t="s">
        <v>623</v>
      </c>
      <c r="M4" s="31" t="s">
        <v>624</v>
      </c>
    </row>
    <row r="5" spans="1:13" ht="14.55" customHeight="1" x14ac:dyDescent="0.3">
      <c r="A5" t="s">
        <v>496</v>
      </c>
      <c r="B5" s="29">
        <v>703177</v>
      </c>
      <c r="C5" s="29">
        <v>58232</v>
      </c>
      <c r="D5" s="29">
        <v>5346</v>
      </c>
      <c r="E5" s="29">
        <v>66414</v>
      </c>
      <c r="F5" s="29">
        <v>289</v>
      </c>
      <c r="G5" s="29">
        <v>130281</v>
      </c>
      <c r="H5" s="29">
        <v>115486</v>
      </c>
      <c r="I5" s="29">
        <v>11922</v>
      </c>
      <c r="J5" s="29">
        <v>152984</v>
      </c>
      <c r="K5" s="29">
        <v>1590</v>
      </c>
      <c r="L5" s="29">
        <v>281982</v>
      </c>
      <c r="M5" s="29">
        <v>412263</v>
      </c>
    </row>
    <row r="6" spans="1:13" ht="14.55" customHeight="1" x14ac:dyDescent="0.3">
      <c r="A6" t="s">
        <v>504</v>
      </c>
      <c r="B6" s="29">
        <v>525568</v>
      </c>
      <c r="C6" s="29">
        <v>73374</v>
      </c>
      <c r="D6" s="29">
        <v>8348</v>
      </c>
      <c r="E6" s="29">
        <v>57791</v>
      </c>
      <c r="F6" s="29">
        <v>706</v>
      </c>
      <c r="G6" s="29">
        <v>140219</v>
      </c>
      <c r="H6" s="29">
        <v>78133</v>
      </c>
      <c r="I6" s="29">
        <v>11767</v>
      </c>
      <c r="J6" s="29">
        <v>76987</v>
      </c>
      <c r="K6" s="29">
        <v>1456</v>
      </c>
      <c r="L6" s="29">
        <v>168343</v>
      </c>
      <c r="M6" s="29">
        <v>308562</v>
      </c>
    </row>
    <row r="7" spans="1:13" ht="14.55" customHeight="1" x14ac:dyDescent="0.3">
      <c r="A7" t="s">
        <v>474</v>
      </c>
      <c r="B7" s="29">
        <v>494731</v>
      </c>
      <c r="C7" s="29">
        <v>32707</v>
      </c>
      <c r="D7" s="29">
        <v>3499</v>
      </c>
      <c r="E7" s="29">
        <v>23845</v>
      </c>
      <c r="F7" s="29">
        <v>193</v>
      </c>
      <c r="G7" s="29">
        <v>60244</v>
      </c>
      <c r="H7" s="29">
        <v>103418</v>
      </c>
      <c r="I7" s="29">
        <v>15646</v>
      </c>
      <c r="J7" s="29">
        <v>123603</v>
      </c>
      <c r="K7" s="29">
        <v>1510</v>
      </c>
      <c r="L7" s="29">
        <v>244177</v>
      </c>
      <c r="M7" s="29">
        <v>304421</v>
      </c>
    </row>
    <row r="8" spans="1:13" ht="14.55" customHeight="1" x14ac:dyDescent="0.3">
      <c r="A8" t="s">
        <v>461</v>
      </c>
      <c r="B8" s="29">
        <v>486696</v>
      </c>
      <c r="C8" s="29">
        <v>90527</v>
      </c>
      <c r="D8" s="29">
        <v>10591</v>
      </c>
      <c r="E8" s="29">
        <v>46364</v>
      </c>
      <c r="F8" s="29">
        <v>400</v>
      </c>
      <c r="G8" s="29">
        <v>147882</v>
      </c>
      <c r="H8" s="29">
        <v>78297</v>
      </c>
      <c r="I8" s="29">
        <v>14817</v>
      </c>
      <c r="J8" s="29">
        <v>63333</v>
      </c>
      <c r="K8" s="29">
        <v>992</v>
      </c>
      <c r="L8" s="29">
        <v>157439</v>
      </c>
      <c r="M8" s="29">
        <v>305321</v>
      </c>
    </row>
    <row r="9" spans="1:13" ht="14.55" customHeight="1" x14ac:dyDescent="0.3">
      <c r="A9" t="s">
        <v>452</v>
      </c>
      <c r="B9" s="29">
        <v>188315</v>
      </c>
      <c r="C9" s="29">
        <v>29780</v>
      </c>
      <c r="D9" s="29">
        <v>1765</v>
      </c>
      <c r="E9" s="29">
        <v>11726</v>
      </c>
      <c r="F9" s="29">
        <v>64</v>
      </c>
      <c r="G9" s="29">
        <v>43335</v>
      </c>
      <c r="H9" s="29">
        <v>33041</v>
      </c>
      <c r="I9" s="29">
        <v>4284</v>
      </c>
      <c r="J9" s="29">
        <v>19802</v>
      </c>
      <c r="K9" s="29">
        <v>131</v>
      </c>
      <c r="L9" s="29">
        <v>57258</v>
      </c>
      <c r="M9" s="29">
        <v>100593</v>
      </c>
    </row>
    <row r="10" spans="1:13" ht="14.55" customHeight="1" x14ac:dyDescent="0.3">
      <c r="A10" t="s">
        <v>459</v>
      </c>
      <c r="B10" s="29">
        <v>169574</v>
      </c>
      <c r="C10" s="29">
        <v>4973</v>
      </c>
      <c r="D10" s="29">
        <v>850</v>
      </c>
      <c r="E10" s="29">
        <v>6343</v>
      </c>
      <c r="F10" s="29">
        <v>34</v>
      </c>
      <c r="G10" s="29">
        <v>12200</v>
      </c>
      <c r="H10" s="29">
        <v>32322</v>
      </c>
      <c r="I10" s="29">
        <v>4869</v>
      </c>
      <c r="J10" s="29">
        <v>40297</v>
      </c>
      <c r="K10" s="29">
        <v>321</v>
      </c>
      <c r="L10" s="29">
        <v>77809</v>
      </c>
      <c r="M10" s="29">
        <v>90009</v>
      </c>
    </row>
    <row r="11" spans="1:13" ht="14.55" customHeight="1" x14ac:dyDescent="0.3">
      <c r="A11" t="s">
        <v>455</v>
      </c>
      <c r="B11" s="29">
        <v>165612</v>
      </c>
      <c r="C11" s="29">
        <v>38564</v>
      </c>
      <c r="D11" s="29">
        <v>3281</v>
      </c>
      <c r="E11" s="29">
        <v>36090</v>
      </c>
      <c r="F11" s="29">
        <v>77</v>
      </c>
      <c r="G11" s="29">
        <v>78012</v>
      </c>
      <c r="H11" s="29">
        <v>12479</v>
      </c>
      <c r="I11" s="29">
        <v>1919</v>
      </c>
      <c r="J11" s="29">
        <v>11672</v>
      </c>
      <c r="K11" s="29">
        <v>30</v>
      </c>
      <c r="L11" s="29">
        <v>26100</v>
      </c>
      <c r="M11" s="29">
        <v>104112</v>
      </c>
    </row>
    <row r="12" spans="1:13" ht="14.55" customHeight="1" x14ac:dyDescent="0.3">
      <c r="A12" t="s">
        <v>515</v>
      </c>
      <c r="B12" s="29">
        <v>154376</v>
      </c>
      <c r="C12" s="29">
        <v>15820</v>
      </c>
      <c r="D12" s="29">
        <v>1590</v>
      </c>
      <c r="E12" s="29">
        <v>24956</v>
      </c>
      <c r="F12" s="29">
        <v>56</v>
      </c>
      <c r="G12" s="29">
        <v>42422</v>
      </c>
      <c r="H12" s="29">
        <v>18085</v>
      </c>
      <c r="I12" s="29">
        <v>3296</v>
      </c>
      <c r="J12" s="29">
        <v>32607</v>
      </c>
      <c r="K12" s="29">
        <v>132</v>
      </c>
      <c r="L12" s="29">
        <v>54120</v>
      </c>
      <c r="M12" s="29">
        <v>96542</v>
      </c>
    </row>
    <row r="13" spans="1:13" ht="14.55" customHeight="1" x14ac:dyDescent="0.3">
      <c r="A13" t="s">
        <v>493</v>
      </c>
      <c r="B13" s="29">
        <v>143680</v>
      </c>
      <c r="C13" s="29">
        <v>25858</v>
      </c>
      <c r="D13" s="29">
        <v>2534</v>
      </c>
      <c r="E13" s="29">
        <v>39003</v>
      </c>
      <c r="F13" s="29">
        <v>41</v>
      </c>
      <c r="G13" s="29">
        <v>67436</v>
      </c>
      <c r="H13" s="29">
        <v>9478</v>
      </c>
      <c r="I13" s="29">
        <v>1797</v>
      </c>
      <c r="J13" s="29">
        <v>12678</v>
      </c>
      <c r="K13" s="29">
        <v>17</v>
      </c>
      <c r="L13" s="29">
        <v>23970</v>
      </c>
      <c r="M13" s="29">
        <v>91406</v>
      </c>
    </row>
    <row r="14" spans="1:13" ht="14.55" customHeight="1" x14ac:dyDescent="0.3">
      <c r="A14" t="s">
        <v>570</v>
      </c>
      <c r="B14" s="29">
        <v>122747</v>
      </c>
      <c r="C14" s="29">
        <v>13658</v>
      </c>
      <c r="D14" s="29">
        <v>1282</v>
      </c>
      <c r="E14" s="29">
        <v>7998</v>
      </c>
      <c r="F14" s="29">
        <v>21</v>
      </c>
      <c r="G14" s="29">
        <v>22959</v>
      </c>
      <c r="H14" s="29">
        <v>21242</v>
      </c>
      <c r="I14" s="29">
        <v>3942</v>
      </c>
      <c r="J14" s="29">
        <v>20054</v>
      </c>
      <c r="K14" s="29">
        <v>89</v>
      </c>
      <c r="L14" s="29">
        <v>45327</v>
      </c>
      <c r="M14" s="29">
        <v>68286</v>
      </c>
    </row>
    <row r="15" spans="1:13" ht="14.55" customHeight="1" x14ac:dyDescent="0.3">
      <c r="A15" t="s">
        <v>506</v>
      </c>
      <c r="B15" s="29">
        <v>114817</v>
      </c>
      <c r="C15" s="29">
        <v>29863</v>
      </c>
      <c r="D15" s="29">
        <v>2125</v>
      </c>
      <c r="E15" s="29">
        <v>18031</v>
      </c>
      <c r="F15" s="29">
        <v>87</v>
      </c>
      <c r="G15" s="29">
        <v>50106</v>
      </c>
      <c r="H15" s="29">
        <v>8558</v>
      </c>
      <c r="I15" s="29">
        <v>1315</v>
      </c>
      <c r="J15" s="29">
        <v>5827</v>
      </c>
      <c r="K15" s="29">
        <v>31</v>
      </c>
      <c r="L15" s="29">
        <v>15731</v>
      </c>
      <c r="M15" s="29">
        <v>65837</v>
      </c>
    </row>
    <row r="16" spans="1:13" ht="14.55" customHeight="1" x14ac:dyDescent="0.3">
      <c r="A16" t="s">
        <v>552</v>
      </c>
      <c r="B16" s="29">
        <v>112540</v>
      </c>
      <c r="C16" s="29">
        <v>14208</v>
      </c>
      <c r="D16" s="29">
        <v>1243</v>
      </c>
      <c r="E16" s="29">
        <v>9618</v>
      </c>
      <c r="F16" s="29">
        <v>22</v>
      </c>
      <c r="G16" s="29">
        <v>25091</v>
      </c>
      <c r="H16" s="29">
        <v>15904</v>
      </c>
      <c r="I16" s="29">
        <v>3109</v>
      </c>
      <c r="J16" s="29">
        <v>17427</v>
      </c>
      <c r="K16" s="29">
        <v>104</v>
      </c>
      <c r="L16" s="29">
        <v>36544</v>
      </c>
      <c r="M16" s="29">
        <v>61635</v>
      </c>
    </row>
    <row r="17" spans="1:13" ht="14.55" customHeight="1" x14ac:dyDescent="0.3">
      <c r="A17" t="s">
        <v>435</v>
      </c>
      <c r="B17" s="29">
        <v>99934</v>
      </c>
      <c r="C17" s="29">
        <v>14559</v>
      </c>
      <c r="D17" s="29">
        <v>1304</v>
      </c>
      <c r="E17" s="29">
        <v>8347</v>
      </c>
      <c r="F17" s="29">
        <v>48</v>
      </c>
      <c r="G17" s="29">
        <v>24258</v>
      </c>
      <c r="H17" s="29">
        <v>14467</v>
      </c>
      <c r="I17" s="29">
        <v>3078</v>
      </c>
      <c r="J17" s="29">
        <v>17142</v>
      </c>
      <c r="K17" s="29">
        <v>177</v>
      </c>
      <c r="L17" s="29">
        <v>34864</v>
      </c>
      <c r="M17" s="29">
        <v>59122</v>
      </c>
    </row>
    <row r="18" spans="1:13" ht="14.55" customHeight="1" x14ac:dyDescent="0.3">
      <c r="A18" t="s">
        <v>556</v>
      </c>
      <c r="B18" s="29">
        <v>98948</v>
      </c>
      <c r="C18" s="29">
        <v>16745</v>
      </c>
      <c r="D18" s="29">
        <v>1890</v>
      </c>
      <c r="E18" s="29">
        <v>22205</v>
      </c>
      <c r="F18" s="29">
        <v>38</v>
      </c>
      <c r="G18" s="29">
        <v>40878</v>
      </c>
      <c r="H18" s="29">
        <v>7748</v>
      </c>
      <c r="I18" s="29">
        <v>1355</v>
      </c>
      <c r="J18" s="29">
        <v>10055</v>
      </c>
      <c r="K18" s="29">
        <v>43</v>
      </c>
      <c r="L18" s="29">
        <v>19201</v>
      </c>
      <c r="M18" s="29">
        <v>60079</v>
      </c>
    </row>
    <row r="19" spans="1:13" ht="14.55" customHeight="1" x14ac:dyDescent="0.3">
      <c r="A19" t="s">
        <v>465</v>
      </c>
      <c r="B19" s="29">
        <v>95779</v>
      </c>
      <c r="C19" s="29">
        <v>20211</v>
      </c>
      <c r="D19" s="29">
        <v>1397</v>
      </c>
      <c r="E19" s="29">
        <v>20155</v>
      </c>
      <c r="F19" s="29">
        <v>26</v>
      </c>
      <c r="G19" s="29">
        <v>41789</v>
      </c>
      <c r="H19" s="29">
        <v>8116</v>
      </c>
      <c r="I19" s="29">
        <v>1474</v>
      </c>
      <c r="J19" s="29">
        <v>9053</v>
      </c>
      <c r="K19" s="29">
        <v>16</v>
      </c>
      <c r="L19" s="29">
        <v>18659</v>
      </c>
      <c r="M19" s="29">
        <v>60448</v>
      </c>
    </row>
    <row r="20" spans="1:13" ht="14.55" customHeight="1" x14ac:dyDescent="0.3">
      <c r="A20" t="s">
        <v>516</v>
      </c>
      <c r="B20" s="29">
        <v>93924</v>
      </c>
      <c r="C20" s="29">
        <v>12476</v>
      </c>
      <c r="D20" s="29">
        <v>1309</v>
      </c>
      <c r="E20" s="29">
        <v>21150</v>
      </c>
      <c r="F20" s="29">
        <v>35</v>
      </c>
      <c r="G20" s="29">
        <v>34970</v>
      </c>
      <c r="H20" s="29">
        <v>8211</v>
      </c>
      <c r="I20" s="29">
        <v>1816</v>
      </c>
      <c r="J20" s="29">
        <v>13086</v>
      </c>
      <c r="K20" s="29">
        <v>35</v>
      </c>
      <c r="L20" s="29">
        <v>23148</v>
      </c>
      <c r="M20" s="29">
        <v>58118</v>
      </c>
    </row>
    <row r="21" spans="1:13" ht="14.55" customHeight="1" x14ac:dyDescent="0.3">
      <c r="A21" t="s">
        <v>468</v>
      </c>
      <c r="B21" s="29">
        <v>91585</v>
      </c>
      <c r="C21" s="29">
        <v>21520</v>
      </c>
      <c r="D21" s="29">
        <v>1533</v>
      </c>
      <c r="E21" s="29">
        <v>17959</v>
      </c>
      <c r="F21" s="29">
        <v>7</v>
      </c>
      <c r="G21" s="29">
        <v>41019</v>
      </c>
      <c r="H21" s="29">
        <v>7371</v>
      </c>
      <c r="I21" s="29">
        <v>1239</v>
      </c>
      <c r="J21" s="29">
        <v>7215</v>
      </c>
      <c r="K21" s="29">
        <v>8</v>
      </c>
      <c r="L21" s="29">
        <v>15833</v>
      </c>
      <c r="M21" s="29">
        <v>56852</v>
      </c>
    </row>
    <row r="22" spans="1:13" ht="14.55" customHeight="1" x14ac:dyDescent="0.3">
      <c r="A22" t="s">
        <v>478</v>
      </c>
      <c r="B22" s="29">
        <v>89305</v>
      </c>
      <c r="C22" s="29">
        <v>8986</v>
      </c>
      <c r="D22" s="29">
        <v>1067</v>
      </c>
      <c r="E22" s="29">
        <v>12533</v>
      </c>
      <c r="F22" s="29">
        <v>13</v>
      </c>
      <c r="G22" s="29">
        <v>22599</v>
      </c>
      <c r="H22" s="29">
        <v>12274</v>
      </c>
      <c r="I22" s="29">
        <v>2115</v>
      </c>
      <c r="J22" s="29">
        <v>17232</v>
      </c>
      <c r="K22" s="29">
        <v>45</v>
      </c>
      <c r="L22" s="29">
        <v>31666</v>
      </c>
      <c r="M22" s="29">
        <v>54265</v>
      </c>
    </row>
    <row r="23" spans="1:13" ht="14.55" customHeight="1" x14ac:dyDescent="0.3">
      <c r="A23" t="s">
        <v>490</v>
      </c>
      <c r="B23" s="29">
        <v>83763</v>
      </c>
      <c r="C23" s="29">
        <v>14728</v>
      </c>
      <c r="D23" s="29">
        <v>1168</v>
      </c>
      <c r="E23" s="29">
        <v>17601</v>
      </c>
      <c r="F23" s="29">
        <v>18</v>
      </c>
      <c r="G23" s="29">
        <v>33515</v>
      </c>
      <c r="H23" s="29">
        <v>8844</v>
      </c>
      <c r="I23" s="29">
        <v>1421</v>
      </c>
      <c r="J23" s="29">
        <v>12921</v>
      </c>
      <c r="K23" s="29">
        <v>17</v>
      </c>
      <c r="L23" s="29">
        <v>23203</v>
      </c>
      <c r="M23" s="29">
        <v>56718</v>
      </c>
    </row>
    <row r="24" spans="1:13" ht="14.55" customHeight="1" x14ac:dyDescent="0.3">
      <c r="A24" t="s">
        <v>448</v>
      </c>
      <c r="B24" s="29">
        <v>72908</v>
      </c>
      <c r="C24" s="29">
        <v>14685</v>
      </c>
      <c r="D24" s="29">
        <v>849</v>
      </c>
      <c r="E24" s="29">
        <v>13845</v>
      </c>
      <c r="F24" s="29">
        <v>68</v>
      </c>
      <c r="G24" s="29">
        <v>29447</v>
      </c>
      <c r="H24" s="29">
        <v>4963</v>
      </c>
      <c r="I24" s="29">
        <v>639</v>
      </c>
      <c r="J24" s="29">
        <v>5856</v>
      </c>
      <c r="K24" s="29">
        <v>33</v>
      </c>
      <c r="L24" s="29">
        <v>11491</v>
      </c>
      <c r="M24" s="29">
        <v>40938</v>
      </c>
    </row>
    <row r="25" spans="1:13" ht="14.55" customHeight="1" x14ac:dyDescent="0.3">
      <c r="A25" t="s">
        <v>456</v>
      </c>
      <c r="B25" s="29">
        <v>70597</v>
      </c>
      <c r="C25" s="29">
        <v>7722</v>
      </c>
      <c r="D25" s="29">
        <v>983</v>
      </c>
      <c r="E25" s="29">
        <v>5632</v>
      </c>
      <c r="F25" s="29">
        <v>6</v>
      </c>
      <c r="G25" s="29">
        <v>14343</v>
      </c>
      <c r="H25" s="29">
        <v>11887</v>
      </c>
      <c r="I25" s="29">
        <v>1985</v>
      </c>
      <c r="J25" s="29">
        <v>13886</v>
      </c>
      <c r="K25" s="29">
        <v>34</v>
      </c>
      <c r="L25" s="29">
        <v>27792</v>
      </c>
      <c r="M25" s="29">
        <v>42135</v>
      </c>
    </row>
    <row r="26" spans="1:13" ht="14.55" customHeight="1" x14ac:dyDescent="0.3">
      <c r="A26" t="s">
        <v>553</v>
      </c>
      <c r="B26" s="29">
        <v>69805</v>
      </c>
      <c r="C26" s="29">
        <v>10965</v>
      </c>
      <c r="D26" s="29">
        <v>770</v>
      </c>
      <c r="E26" s="29">
        <v>8062</v>
      </c>
      <c r="F26" s="29">
        <v>6</v>
      </c>
      <c r="G26" s="29">
        <v>19803</v>
      </c>
      <c r="H26" s="29">
        <v>9722</v>
      </c>
      <c r="I26" s="29">
        <v>1906</v>
      </c>
      <c r="J26" s="29">
        <v>10739</v>
      </c>
      <c r="K26" s="29">
        <v>6</v>
      </c>
      <c r="L26" s="29">
        <v>22373</v>
      </c>
      <c r="M26" s="29">
        <v>42176</v>
      </c>
    </row>
    <row r="27" spans="1:13" ht="14.55" customHeight="1" x14ac:dyDescent="0.3">
      <c r="A27" t="s">
        <v>535</v>
      </c>
      <c r="B27" s="29">
        <v>67459</v>
      </c>
      <c r="C27" s="29">
        <v>7193</v>
      </c>
      <c r="D27" s="29">
        <v>675</v>
      </c>
      <c r="E27" s="29">
        <v>12820</v>
      </c>
      <c r="F27" s="29">
        <v>243</v>
      </c>
      <c r="G27" s="29">
        <v>20931</v>
      </c>
      <c r="H27" s="29">
        <v>4594</v>
      </c>
      <c r="I27" s="29">
        <v>1188</v>
      </c>
      <c r="J27" s="29">
        <v>8086</v>
      </c>
      <c r="K27" s="29">
        <v>277</v>
      </c>
      <c r="L27" s="29">
        <v>14145</v>
      </c>
      <c r="M27" s="29">
        <v>35076</v>
      </c>
    </row>
    <row r="28" spans="1:13" ht="14.55" customHeight="1" x14ac:dyDescent="0.3">
      <c r="A28" t="s">
        <v>432</v>
      </c>
      <c r="B28" s="29">
        <v>64074</v>
      </c>
      <c r="C28" s="29">
        <v>15279</v>
      </c>
      <c r="D28" s="29">
        <v>997</v>
      </c>
      <c r="E28" s="29">
        <v>12325</v>
      </c>
      <c r="F28" s="29">
        <v>22</v>
      </c>
      <c r="G28" s="29">
        <v>28623</v>
      </c>
      <c r="H28" s="29">
        <v>3947</v>
      </c>
      <c r="I28" s="29">
        <v>546</v>
      </c>
      <c r="J28" s="29">
        <v>3602</v>
      </c>
      <c r="K28" s="29">
        <v>10</v>
      </c>
      <c r="L28" s="29">
        <v>8105</v>
      </c>
      <c r="M28" s="29">
        <v>36728</v>
      </c>
    </row>
    <row r="29" spans="1:13" ht="14.55" customHeight="1" x14ac:dyDescent="0.3">
      <c r="A29" t="s">
        <v>597</v>
      </c>
      <c r="B29" s="29">
        <v>61655</v>
      </c>
      <c r="C29" s="29">
        <v>17474</v>
      </c>
      <c r="D29" s="29">
        <v>1100</v>
      </c>
      <c r="E29" s="29">
        <v>11007</v>
      </c>
      <c r="F29" s="29">
        <v>32</v>
      </c>
      <c r="G29" s="29">
        <v>29613</v>
      </c>
      <c r="H29" s="29">
        <v>4504</v>
      </c>
      <c r="I29" s="29">
        <v>631</v>
      </c>
      <c r="J29" s="29">
        <v>3036</v>
      </c>
      <c r="K29" s="29">
        <v>17</v>
      </c>
      <c r="L29" s="29">
        <v>8188</v>
      </c>
      <c r="M29" s="29">
        <v>37801</v>
      </c>
    </row>
    <row r="30" spans="1:13" ht="14.55" customHeight="1" x14ac:dyDescent="0.3">
      <c r="A30" t="s">
        <v>571</v>
      </c>
      <c r="B30" s="29">
        <v>58299</v>
      </c>
      <c r="C30" s="29">
        <v>4241</v>
      </c>
      <c r="D30" s="29">
        <v>499</v>
      </c>
      <c r="E30" s="29">
        <v>7597</v>
      </c>
      <c r="F30" s="29">
        <v>11</v>
      </c>
      <c r="G30" s="29">
        <v>12348</v>
      </c>
      <c r="H30" s="29">
        <v>7428</v>
      </c>
      <c r="I30" s="29">
        <v>1317</v>
      </c>
      <c r="J30" s="29">
        <v>14778</v>
      </c>
      <c r="K30" s="29">
        <v>42</v>
      </c>
      <c r="L30" s="29">
        <v>23565</v>
      </c>
      <c r="M30" s="29">
        <v>35913</v>
      </c>
    </row>
    <row r="31" spans="1:13" ht="14.55" customHeight="1" x14ac:dyDescent="0.3">
      <c r="A31" t="s">
        <v>477</v>
      </c>
      <c r="B31" s="29">
        <v>57817</v>
      </c>
      <c r="C31" s="29">
        <v>6396</v>
      </c>
      <c r="D31" s="29">
        <v>392</v>
      </c>
      <c r="E31" s="29">
        <v>2972</v>
      </c>
      <c r="F31" s="29">
        <v>13</v>
      </c>
      <c r="G31" s="29">
        <v>9773</v>
      </c>
      <c r="H31" s="29">
        <v>11093</v>
      </c>
      <c r="I31" s="29">
        <v>1505</v>
      </c>
      <c r="J31" s="29">
        <v>8082</v>
      </c>
      <c r="K31" s="29">
        <v>109</v>
      </c>
      <c r="L31" s="29">
        <v>20789</v>
      </c>
      <c r="M31" s="29">
        <v>30562</v>
      </c>
    </row>
    <row r="32" spans="1:13" ht="14.55" customHeight="1" x14ac:dyDescent="0.3">
      <c r="A32" t="s">
        <v>499</v>
      </c>
      <c r="B32" s="29">
        <v>54274</v>
      </c>
      <c r="C32" s="29">
        <v>8609</v>
      </c>
      <c r="D32" s="29">
        <v>807</v>
      </c>
      <c r="E32" s="29">
        <v>11293</v>
      </c>
      <c r="F32" s="29">
        <v>82</v>
      </c>
      <c r="G32" s="29">
        <v>20791</v>
      </c>
      <c r="H32" s="29">
        <v>4187</v>
      </c>
      <c r="I32" s="29">
        <v>975</v>
      </c>
      <c r="J32" s="29">
        <v>5786</v>
      </c>
      <c r="K32" s="29">
        <v>59</v>
      </c>
      <c r="L32" s="29">
        <v>11007</v>
      </c>
      <c r="M32" s="29">
        <v>31798</v>
      </c>
    </row>
    <row r="33" spans="1:13" ht="14.55" customHeight="1" x14ac:dyDescent="0.3">
      <c r="A33" t="s">
        <v>491</v>
      </c>
      <c r="B33" s="29">
        <v>52469</v>
      </c>
      <c r="C33" s="29">
        <v>11093</v>
      </c>
      <c r="D33" s="29">
        <v>664</v>
      </c>
      <c r="E33" s="29">
        <v>9727</v>
      </c>
      <c r="F33" s="29">
        <v>79</v>
      </c>
      <c r="G33" s="29">
        <v>21563</v>
      </c>
      <c r="H33" s="29">
        <v>3714</v>
      </c>
      <c r="I33" s="29">
        <v>563</v>
      </c>
      <c r="J33" s="29">
        <v>3649</v>
      </c>
      <c r="K33" s="29">
        <v>30</v>
      </c>
      <c r="L33" s="29">
        <v>7956</v>
      </c>
      <c r="M33" s="29">
        <v>29519</v>
      </c>
    </row>
    <row r="34" spans="1:13" ht="14.55" customHeight="1" x14ac:dyDescent="0.3">
      <c r="A34" t="s">
        <v>431</v>
      </c>
      <c r="B34" s="29">
        <v>47514</v>
      </c>
      <c r="C34" s="29">
        <v>10450</v>
      </c>
      <c r="D34" s="29">
        <v>711</v>
      </c>
      <c r="E34" s="29">
        <v>9206</v>
      </c>
      <c r="F34" s="29">
        <v>2</v>
      </c>
      <c r="G34" s="29">
        <v>20369</v>
      </c>
      <c r="H34" s="29">
        <v>3167</v>
      </c>
      <c r="I34" s="29">
        <v>535</v>
      </c>
      <c r="J34" s="29">
        <v>2769</v>
      </c>
      <c r="K34" s="29">
        <v>5</v>
      </c>
      <c r="L34" s="29">
        <v>6476</v>
      </c>
      <c r="M34" s="29">
        <v>26845</v>
      </c>
    </row>
    <row r="35" spans="1:13" ht="14.55" customHeight="1" x14ac:dyDescent="0.3">
      <c r="A35" t="s">
        <v>607</v>
      </c>
      <c r="B35" s="29">
        <v>46058</v>
      </c>
      <c r="C35" s="29">
        <v>11972</v>
      </c>
      <c r="D35" s="29">
        <v>621</v>
      </c>
      <c r="E35" s="29">
        <v>7051</v>
      </c>
      <c r="F35" s="29">
        <v>13</v>
      </c>
      <c r="G35" s="29">
        <v>19657</v>
      </c>
      <c r="H35" s="29">
        <v>4154</v>
      </c>
      <c r="I35" s="29">
        <v>377</v>
      </c>
      <c r="J35" s="29">
        <v>2349</v>
      </c>
      <c r="K35" s="29">
        <v>11</v>
      </c>
      <c r="L35" s="29">
        <v>6891</v>
      </c>
      <c r="M35" s="29">
        <v>26548</v>
      </c>
    </row>
    <row r="36" spans="1:13" ht="14.55" customHeight="1" x14ac:dyDescent="0.3">
      <c r="A36" t="s">
        <v>518</v>
      </c>
      <c r="B36" s="29">
        <v>42272</v>
      </c>
      <c r="C36" s="29">
        <v>8890</v>
      </c>
      <c r="D36" s="29">
        <v>721</v>
      </c>
      <c r="E36" s="29">
        <v>12556</v>
      </c>
      <c r="F36" s="29">
        <v>9</v>
      </c>
      <c r="G36" s="29">
        <v>22176</v>
      </c>
      <c r="H36" s="29">
        <v>1853</v>
      </c>
      <c r="I36" s="29">
        <v>288</v>
      </c>
      <c r="J36" s="29">
        <v>2150</v>
      </c>
      <c r="K36" s="29">
        <v>0</v>
      </c>
      <c r="L36" s="29">
        <v>4291</v>
      </c>
      <c r="M36" s="29">
        <v>26467</v>
      </c>
    </row>
    <row r="37" spans="1:13" ht="14.55" customHeight="1" x14ac:dyDescent="0.3">
      <c r="A37" t="s">
        <v>575</v>
      </c>
      <c r="B37" s="29">
        <v>41325</v>
      </c>
      <c r="C37" s="29">
        <v>6253</v>
      </c>
      <c r="D37" s="29">
        <v>547</v>
      </c>
      <c r="E37" s="29">
        <v>8132</v>
      </c>
      <c r="F37" s="29">
        <v>10</v>
      </c>
      <c r="G37" s="29">
        <v>14942</v>
      </c>
      <c r="H37" s="29">
        <v>3504</v>
      </c>
      <c r="I37" s="29">
        <v>694</v>
      </c>
      <c r="J37" s="29">
        <v>4472</v>
      </c>
      <c r="K37" s="29">
        <v>19</v>
      </c>
      <c r="L37" s="29">
        <v>8689</v>
      </c>
      <c r="M37" s="29">
        <v>23631</v>
      </c>
    </row>
    <row r="38" spans="1:13" ht="14.55" customHeight="1" x14ac:dyDescent="0.3">
      <c r="A38" t="s">
        <v>449</v>
      </c>
      <c r="B38" s="29">
        <v>40513</v>
      </c>
      <c r="C38" s="29">
        <v>7588</v>
      </c>
      <c r="D38" s="29">
        <v>369</v>
      </c>
      <c r="E38" s="29">
        <v>10967</v>
      </c>
      <c r="F38" s="29">
        <v>26</v>
      </c>
      <c r="G38" s="29">
        <v>18950</v>
      </c>
      <c r="H38" s="29">
        <v>1735</v>
      </c>
      <c r="I38" s="29">
        <v>166</v>
      </c>
      <c r="J38" s="29">
        <v>2440</v>
      </c>
      <c r="K38" s="29">
        <v>7</v>
      </c>
      <c r="L38" s="29">
        <v>4348</v>
      </c>
      <c r="M38" s="29">
        <v>23298</v>
      </c>
    </row>
    <row r="39" spans="1:13" ht="14.55" customHeight="1" x14ac:dyDescent="0.3">
      <c r="A39" t="s">
        <v>440</v>
      </c>
      <c r="B39" s="29">
        <v>39983</v>
      </c>
      <c r="C39" s="29">
        <v>7751</v>
      </c>
      <c r="D39" s="29">
        <v>560</v>
      </c>
      <c r="E39" s="29">
        <v>6911</v>
      </c>
      <c r="F39" s="29">
        <v>67</v>
      </c>
      <c r="G39" s="29">
        <v>15289</v>
      </c>
      <c r="H39" s="29">
        <v>3238</v>
      </c>
      <c r="I39" s="29">
        <v>489</v>
      </c>
      <c r="J39" s="29">
        <v>3986</v>
      </c>
      <c r="K39" s="29">
        <v>65</v>
      </c>
      <c r="L39" s="29">
        <v>7778</v>
      </c>
      <c r="M39" s="29">
        <v>23067</v>
      </c>
    </row>
    <row r="40" spans="1:13" ht="14.55" customHeight="1" x14ac:dyDescent="0.3">
      <c r="A40" t="s">
        <v>591</v>
      </c>
      <c r="B40" s="29">
        <v>38876</v>
      </c>
      <c r="C40" s="29">
        <v>6770</v>
      </c>
      <c r="D40" s="29">
        <v>571</v>
      </c>
      <c r="E40" s="29">
        <v>7205</v>
      </c>
      <c r="F40" s="29">
        <v>127</v>
      </c>
      <c r="G40" s="29">
        <v>14673</v>
      </c>
      <c r="H40" s="29">
        <v>4070</v>
      </c>
      <c r="I40" s="29">
        <v>666</v>
      </c>
      <c r="J40" s="29">
        <v>3767</v>
      </c>
      <c r="K40" s="29">
        <v>116</v>
      </c>
      <c r="L40" s="29">
        <v>8619</v>
      </c>
      <c r="M40" s="29">
        <v>23292</v>
      </c>
    </row>
    <row r="41" spans="1:13" ht="14.55" customHeight="1" x14ac:dyDescent="0.3">
      <c r="A41" t="s">
        <v>596</v>
      </c>
      <c r="B41" s="29">
        <v>38613</v>
      </c>
      <c r="C41" s="29">
        <v>7585</v>
      </c>
      <c r="D41" s="29">
        <v>569</v>
      </c>
      <c r="E41" s="29">
        <v>9064</v>
      </c>
      <c r="F41" s="29">
        <v>33</v>
      </c>
      <c r="G41" s="29">
        <v>17251</v>
      </c>
      <c r="H41" s="29">
        <v>1689</v>
      </c>
      <c r="I41" s="29">
        <v>226</v>
      </c>
      <c r="J41" s="29">
        <v>1811</v>
      </c>
      <c r="K41" s="29">
        <v>5</v>
      </c>
      <c r="L41" s="29">
        <v>3731</v>
      </c>
      <c r="M41" s="29">
        <v>20982</v>
      </c>
    </row>
    <row r="42" spans="1:13" ht="14.55" customHeight="1" x14ac:dyDescent="0.3">
      <c r="A42" t="s">
        <v>483</v>
      </c>
      <c r="B42" s="29">
        <v>38132</v>
      </c>
      <c r="C42" s="29">
        <v>9067</v>
      </c>
      <c r="D42" s="29">
        <v>429</v>
      </c>
      <c r="E42" s="29">
        <v>8498</v>
      </c>
      <c r="F42" s="29">
        <v>4</v>
      </c>
      <c r="G42" s="29">
        <v>17998</v>
      </c>
      <c r="H42" s="29">
        <v>2570</v>
      </c>
      <c r="I42" s="29">
        <v>310</v>
      </c>
      <c r="J42" s="29">
        <v>2020</v>
      </c>
      <c r="K42" s="29">
        <v>2</v>
      </c>
      <c r="L42" s="29">
        <v>4902</v>
      </c>
      <c r="M42" s="29">
        <v>22900</v>
      </c>
    </row>
    <row r="43" spans="1:13" ht="14.55" customHeight="1" x14ac:dyDescent="0.3">
      <c r="A43" t="s">
        <v>446</v>
      </c>
      <c r="B43" s="29">
        <v>31632</v>
      </c>
      <c r="C43" s="29">
        <v>5271</v>
      </c>
      <c r="D43" s="29">
        <v>521</v>
      </c>
      <c r="E43" s="29">
        <v>5345</v>
      </c>
      <c r="F43" s="29">
        <v>4</v>
      </c>
      <c r="G43" s="29">
        <v>11141</v>
      </c>
      <c r="H43" s="29">
        <v>2299</v>
      </c>
      <c r="I43" s="29">
        <v>655</v>
      </c>
      <c r="J43" s="29">
        <v>2574</v>
      </c>
      <c r="K43" s="29">
        <v>4</v>
      </c>
      <c r="L43" s="29">
        <v>5532</v>
      </c>
      <c r="M43" s="29">
        <v>16673</v>
      </c>
    </row>
    <row r="44" spans="1:13" ht="14.55" customHeight="1" x14ac:dyDescent="0.3">
      <c r="A44" t="s">
        <v>532</v>
      </c>
      <c r="B44" s="29">
        <v>31051</v>
      </c>
      <c r="C44" s="29">
        <v>2804</v>
      </c>
      <c r="D44" s="29">
        <v>209</v>
      </c>
      <c r="E44" s="29">
        <v>2745</v>
      </c>
      <c r="F44" s="29">
        <v>3</v>
      </c>
      <c r="G44" s="29">
        <v>5761</v>
      </c>
      <c r="H44" s="29">
        <v>3312</v>
      </c>
      <c r="I44" s="29">
        <v>728</v>
      </c>
      <c r="J44" s="29">
        <v>5241</v>
      </c>
      <c r="K44" s="29">
        <v>6</v>
      </c>
      <c r="L44" s="29">
        <v>9287</v>
      </c>
      <c r="M44" s="29">
        <v>15048</v>
      </c>
    </row>
    <row r="45" spans="1:13" ht="14.55" customHeight="1" x14ac:dyDescent="0.3">
      <c r="A45" t="s">
        <v>500</v>
      </c>
      <c r="B45" s="29">
        <v>30086</v>
      </c>
      <c r="C45" s="29">
        <v>7455</v>
      </c>
      <c r="D45" s="29">
        <v>370</v>
      </c>
      <c r="E45" s="29">
        <v>6601</v>
      </c>
      <c r="F45" s="29">
        <v>25</v>
      </c>
      <c r="G45" s="29">
        <v>14451</v>
      </c>
      <c r="H45" s="29">
        <v>1427</v>
      </c>
      <c r="I45" s="29">
        <v>166</v>
      </c>
      <c r="J45" s="29">
        <v>1319</v>
      </c>
      <c r="K45" s="29">
        <v>5</v>
      </c>
      <c r="L45" s="29">
        <v>2917</v>
      </c>
      <c r="M45" s="29">
        <v>17368</v>
      </c>
    </row>
    <row r="46" spans="1:13" ht="14.55" customHeight="1" x14ac:dyDescent="0.3">
      <c r="A46" t="s">
        <v>530</v>
      </c>
      <c r="B46" s="29">
        <v>28805</v>
      </c>
      <c r="C46" s="29">
        <v>6204</v>
      </c>
      <c r="D46" s="29">
        <v>674</v>
      </c>
      <c r="E46" s="29">
        <v>5503</v>
      </c>
      <c r="F46" s="29">
        <v>3</v>
      </c>
      <c r="G46" s="29">
        <v>12384</v>
      </c>
      <c r="H46" s="29">
        <v>2672</v>
      </c>
      <c r="I46" s="29">
        <v>579</v>
      </c>
      <c r="J46" s="29">
        <v>2736</v>
      </c>
      <c r="K46" s="29">
        <v>10</v>
      </c>
      <c r="L46" s="29">
        <v>5997</v>
      </c>
      <c r="M46" s="29">
        <v>18381</v>
      </c>
    </row>
    <row r="47" spans="1:13" ht="14.55" customHeight="1" x14ac:dyDescent="0.3">
      <c r="A47" t="s">
        <v>585</v>
      </c>
      <c r="B47" s="29">
        <v>27686</v>
      </c>
      <c r="C47" s="29">
        <v>5056</v>
      </c>
      <c r="D47" s="29">
        <v>386</v>
      </c>
      <c r="E47" s="29">
        <v>5271</v>
      </c>
      <c r="F47" s="29">
        <v>3</v>
      </c>
      <c r="G47" s="29">
        <v>10716</v>
      </c>
      <c r="H47" s="29">
        <v>2600</v>
      </c>
      <c r="I47" s="29">
        <v>589</v>
      </c>
      <c r="J47" s="29">
        <v>2895</v>
      </c>
      <c r="K47" s="29">
        <v>0</v>
      </c>
      <c r="L47" s="29">
        <v>6084</v>
      </c>
      <c r="M47" s="29">
        <v>16800</v>
      </c>
    </row>
    <row r="48" spans="1:13" ht="14.55" customHeight="1" x14ac:dyDescent="0.3">
      <c r="A48" t="s">
        <v>554</v>
      </c>
      <c r="B48" s="29">
        <v>27538</v>
      </c>
      <c r="C48" s="29">
        <v>6172</v>
      </c>
      <c r="D48" s="29">
        <v>561</v>
      </c>
      <c r="E48" s="29">
        <v>8439</v>
      </c>
      <c r="F48" s="29">
        <v>6</v>
      </c>
      <c r="G48" s="29">
        <v>15178</v>
      </c>
      <c r="H48" s="29">
        <v>1753</v>
      </c>
      <c r="I48" s="29">
        <v>351</v>
      </c>
      <c r="J48" s="29">
        <v>3060</v>
      </c>
      <c r="K48" s="29">
        <v>5</v>
      </c>
      <c r="L48" s="29">
        <v>5169</v>
      </c>
      <c r="M48" s="29">
        <v>20347</v>
      </c>
    </row>
    <row r="49" spans="1:13" ht="14.55" customHeight="1" x14ac:dyDescent="0.3">
      <c r="A49" t="s">
        <v>439</v>
      </c>
      <c r="B49" s="29">
        <v>25712</v>
      </c>
      <c r="C49" s="29">
        <v>4283</v>
      </c>
      <c r="D49" s="29">
        <v>248</v>
      </c>
      <c r="E49" s="29">
        <v>6027</v>
      </c>
      <c r="F49" s="29">
        <v>13</v>
      </c>
      <c r="G49" s="29">
        <v>10571</v>
      </c>
      <c r="H49" s="29">
        <v>1611</v>
      </c>
      <c r="I49" s="29">
        <v>323</v>
      </c>
      <c r="J49" s="29">
        <v>2134</v>
      </c>
      <c r="K49" s="29">
        <v>2</v>
      </c>
      <c r="L49" s="29">
        <v>4070</v>
      </c>
      <c r="M49" s="29">
        <v>14641</v>
      </c>
    </row>
    <row r="50" spans="1:13" ht="14.55" customHeight="1" x14ac:dyDescent="0.3">
      <c r="A50" t="s">
        <v>505</v>
      </c>
      <c r="B50" s="29">
        <v>24707</v>
      </c>
      <c r="C50" s="29">
        <v>3814</v>
      </c>
      <c r="D50" s="29">
        <v>651</v>
      </c>
      <c r="E50" s="29">
        <v>8522</v>
      </c>
      <c r="F50" s="29">
        <v>5</v>
      </c>
      <c r="G50" s="29">
        <v>12992</v>
      </c>
      <c r="H50" s="29">
        <v>676</v>
      </c>
      <c r="I50" s="29">
        <v>186</v>
      </c>
      <c r="J50" s="29">
        <v>1307</v>
      </c>
      <c r="K50" s="29">
        <v>0</v>
      </c>
      <c r="L50" s="29">
        <v>2169</v>
      </c>
      <c r="M50" s="29">
        <v>15161</v>
      </c>
    </row>
    <row r="51" spans="1:13" ht="14.55" customHeight="1" x14ac:dyDescent="0.3">
      <c r="A51" t="s">
        <v>429</v>
      </c>
      <c r="B51" s="29">
        <v>23399</v>
      </c>
      <c r="C51" s="29">
        <v>3141</v>
      </c>
      <c r="D51" s="29">
        <v>370</v>
      </c>
      <c r="E51" s="29">
        <v>4446</v>
      </c>
      <c r="F51" s="29">
        <v>0</v>
      </c>
      <c r="G51" s="29">
        <v>7957</v>
      </c>
      <c r="H51" s="29">
        <v>2808</v>
      </c>
      <c r="I51" s="29">
        <v>771</v>
      </c>
      <c r="J51" s="29">
        <v>3599</v>
      </c>
      <c r="K51" s="29">
        <v>3</v>
      </c>
      <c r="L51" s="29">
        <v>7181</v>
      </c>
      <c r="M51" s="29">
        <v>15138</v>
      </c>
    </row>
    <row r="52" spans="1:13" ht="14.55" customHeight="1" x14ac:dyDescent="0.3">
      <c r="A52" t="s">
        <v>510</v>
      </c>
      <c r="B52" s="29">
        <v>22877</v>
      </c>
      <c r="C52" s="29">
        <v>6040</v>
      </c>
      <c r="D52" s="29">
        <v>412</v>
      </c>
      <c r="E52" s="29">
        <v>5363</v>
      </c>
      <c r="F52" s="29">
        <v>12</v>
      </c>
      <c r="G52" s="29">
        <v>11827</v>
      </c>
      <c r="H52" s="29">
        <v>1737</v>
      </c>
      <c r="I52" s="29">
        <v>305</v>
      </c>
      <c r="J52" s="29">
        <v>1745</v>
      </c>
      <c r="K52" s="29">
        <v>2</v>
      </c>
      <c r="L52" s="29">
        <v>3789</v>
      </c>
      <c r="M52" s="29">
        <v>15616</v>
      </c>
    </row>
    <row r="53" spans="1:13" ht="14.55" customHeight="1" x14ac:dyDescent="0.3">
      <c r="A53" t="s">
        <v>586</v>
      </c>
      <c r="B53" s="29">
        <v>22064</v>
      </c>
      <c r="C53" s="29">
        <v>3635</v>
      </c>
      <c r="D53" s="29">
        <v>292</v>
      </c>
      <c r="E53" s="29">
        <v>5756</v>
      </c>
      <c r="F53" s="29">
        <v>1</v>
      </c>
      <c r="G53" s="29">
        <v>9684</v>
      </c>
      <c r="H53" s="29">
        <v>1657</v>
      </c>
      <c r="I53" s="29">
        <v>256</v>
      </c>
      <c r="J53" s="29">
        <v>1676</v>
      </c>
      <c r="K53" s="29">
        <v>2</v>
      </c>
      <c r="L53" s="29">
        <v>3591</v>
      </c>
      <c r="M53" s="29">
        <v>13275</v>
      </c>
    </row>
    <row r="54" spans="1:13" ht="14.55" customHeight="1" x14ac:dyDescent="0.3">
      <c r="A54" t="s">
        <v>464</v>
      </c>
      <c r="B54" s="29">
        <v>21948</v>
      </c>
      <c r="C54" s="29">
        <v>4799</v>
      </c>
      <c r="D54" s="29">
        <v>271</v>
      </c>
      <c r="E54" s="29">
        <v>4702</v>
      </c>
      <c r="F54" s="29">
        <v>5</v>
      </c>
      <c r="G54" s="29">
        <v>9777</v>
      </c>
      <c r="H54" s="29">
        <v>1337</v>
      </c>
      <c r="I54" s="29">
        <v>235</v>
      </c>
      <c r="J54" s="29">
        <v>1194</v>
      </c>
      <c r="K54" s="29">
        <v>5</v>
      </c>
      <c r="L54" s="29">
        <v>2771</v>
      </c>
      <c r="M54" s="29">
        <v>12548</v>
      </c>
    </row>
    <row r="55" spans="1:13" ht="14.55" customHeight="1" x14ac:dyDescent="0.3">
      <c r="A55" t="s">
        <v>463</v>
      </c>
      <c r="B55" s="29">
        <v>21900</v>
      </c>
      <c r="C55" s="29">
        <v>2905</v>
      </c>
      <c r="D55" s="29">
        <v>189</v>
      </c>
      <c r="E55" s="29">
        <v>5689</v>
      </c>
      <c r="F55" s="29">
        <v>9</v>
      </c>
      <c r="G55" s="29">
        <v>8792</v>
      </c>
      <c r="H55" s="29">
        <v>1489</v>
      </c>
      <c r="I55" s="29">
        <v>199</v>
      </c>
      <c r="J55" s="29">
        <v>1718</v>
      </c>
      <c r="K55" s="29">
        <v>9</v>
      </c>
      <c r="L55" s="29">
        <v>3415</v>
      </c>
      <c r="M55" s="29">
        <v>12207</v>
      </c>
    </row>
    <row r="56" spans="1:13" ht="14.55" customHeight="1" x14ac:dyDescent="0.3">
      <c r="A56" t="s">
        <v>558</v>
      </c>
      <c r="B56" s="29">
        <v>21151</v>
      </c>
      <c r="C56" s="29">
        <v>5082</v>
      </c>
      <c r="D56" s="29">
        <v>168</v>
      </c>
      <c r="E56" s="29">
        <v>5987</v>
      </c>
      <c r="F56" s="29">
        <v>0</v>
      </c>
      <c r="G56" s="29">
        <v>11237</v>
      </c>
      <c r="H56" s="29">
        <v>794</v>
      </c>
      <c r="I56" s="29">
        <v>50</v>
      </c>
      <c r="J56" s="29">
        <v>963</v>
      </c>
      <c r="K56" s="29">
        <v>0</v>
      </c>
      <c r="L56" s="29">
        <v>1807</v>
      </c>
      <c r="M56" s="29">
        <v>13044</v>
      </c>
    </row>
    <row r="57" spans="1:13" ht="14.55" customHeight="1" x14ac:dyDescent="0.3">
      <c r="A57" t="s">
        <v>531</v>
      </c>
      <c r="B57" s="29">
        <v>21012</v>
      </c>
      <c r="C57" s="29">
        <v>5601</v>
      </c>
      <c r="D57" s="29">
        <v>258</v>
      </c>
      <c r="E57" s="29">
        <v>4257</v>
      </c>
      <c r="F57" s="29">
        <v>4</v>
      </c>
      <c r="G57" s="29">
        <v>10120</v>
      </c>
      <c r="H57" s="29">
        <v>1631</v>
      </c>
      <c r="I57" s="29">
        <v>214</v>
      </c>
      <c r="J57" s="29">
        <v>1314</v>
      </c>
      <c r="K57" s="29">
        <v>2</v>
      </c>
      <c r="L57" s="29">
        <v>3161</v>
      </c>
      <c r="M57" s="29">
        <v>13281</v>
      </c>
    </row>
    <row r="58" spans="1:13" ht="14.55" customHeight="1" x14ac:dyDescent="0.3">
      <c r="A58" t="s">
        <v>562</v>
      </c>
      <c r="B58" s="29">
        <v>20970</v>
      </c>
      <c r="C58" s="29">
        <v>3581</v>
      </c>
      <c r="D58" s="29">
        <v>277</v>
      </c>
      <c r="E58" s="29">
        <v>6144</v>
      </c>
      <c r="F58" s="29">
        <v>1</v>
      </c>
      <c r="G58" s="29">
        <v>10003</v>
      </c>
      <c r="H58" s="29">
        <v>924</v>
      </c>
      <c r="I58" s="29">
        <v>166</v>
      </c>
      <c r="J58" s="29">
        <v>1417</v>
      </c>
      <c r="K58" s="29">
        <v>1</v>
      </c>
      <c r="L58" s="29">
        <v>2508</v>
      </c>
      <c r="M58" s="29">
        <v>12511</v>
      </c>
    </row>
    <row r="59" spans="1:13" ht="14.55" customHeight="1" x14ac:dyDescent="0.3">
      <c r="A59" t="s">
        <v>536</v>
      </c>
      <c r="B59" s="29">
        <v>19567</v>
      </c>
      <c r="C59" s="29">
        <v>2959</v>
      </c>
      <c r="D59" s="29">
        <v>312</v>
      </c>
      <c r="E59" s="29">
        <v>5982</v>
      </c>
      <c r="F59" s="29">
        <v>6</v>
      </c>
      <c r="G59" s="29">
        <v>9259</v>
      </c>
      <c r="H59" s="29">
        <v>649</v>
      </c>
      <c r="I59" s="29">
        <v>149</v>
      </c>
      <c r="J59" s="29">
        <v>1268</v>
      </c>
      <c r="K59" s="29">
        <v>1</v>
      </c>
      <c r="L59" s="29">
        <v>2067</v>
      </c>
      <c r="M59" s="29">
        <v>11326</v>
      </c>
    </row>
    <row r="60" spans="1:13" ht="14.55" customHeight="1" x14ac:dyDescent="0.3">
      <c r="A60" t="s">
        <v>550</v>
      </c>
      <c r="B60" s="29">
        <v>19170</v>
      </c>
      <c r="C60" s="29">
        <v>4722</v>
      </c>
      <c r="D60" s="29">
        <v>168</v>
      </c>
      <c r="E60" s="29">
        <v>4304</v>
      </c>
      <c r="F60" s="29">
        <v>0</v>
      </c>
      <c r="G60" s="29">
        <v>9194</v>
      </c>
      <c r="H60" s="29">
        <v>813</v>
      </c>
      <c r="I60" s="29">
        <v>92</v>
      </c>
      <c r="J60" s="29">
        <v>629</v>
      </c>
      <c r="K60" s="29">
        <v>0</v>
      </c>
      <c r="L60" s="29">
        <v>1534</v>
      </c>
      <c r="M60" s="29">
        <v>10728</v>
      </c>
    </row>
    <row r="61" spans="1:13" ht="14.55" customHeight="1" x14ac:dyDescent="0.3">
      <c r="A61" t="s">
        <v>497</v>
      </c>
      <c r="B61" s="29">
        <v>19069</v>
      </c>
      <c r="C61" s="29">
        <v>4733</v>
      </c>
      <c r="D61" s="29">
        <v>417</v>
      </c>
      <c r="E61" s="29">
        <v>5156</v>
      </c>
      <c r="F61" s="29">
        <v>32</v>
      </c>
      <c r="G61" s="29">
        <v>10338</v>
      </c>
      <c r="H61" s="29">
        <v>737</v>
      </c>
      <c r="I61" s="29">
        <v>139</v>
      </c>
      <c r="J61" s="29">
        <v>984</v>
      </c>
      <c r="K61" s="29">
        <v>4</v>
      </c>
      <c r="L61" s="29">
        <v>1864</v>
      </c>
      <c r="M61" s="29">
        <v>12202</v>
      </c>
    </row>
    <row r="62" spans="1:13" ht="14.55" customHeight="1" x14ac:dyDescent="0.3">
      <c r="A62" t="s">
        <v>547</v>
      </c>
      <c r="B62" s="29">
        <v>18724</v>
      </c>
      <c r="C62" s="29">
        <v>4499</v>
      </c>
      <c r="D62" s="29">
        <v>312</v>
      </c>
      <c r="E62" s="29">
        <v>4518</v>
      </c>
      <c r="F62" s="29">
        <v>8</v>
      </c>
      <c r="G62" s="29">
        <v>9337</v>
      </c>
      <c r="H62" s="29">
        <v>1264</v>
      </c>
      <c r="I62" s="29">
        <v>380</v>
      </c>
      <c r="J62" s="29">
        <v>1634</v>
      </c>
      <c r="K62" s="29">
        <v>2</v>
      </c>
      <c r="L62" s="29">
        <v>3280</v>
      </c>
      <c r="M62" s="29">
        <v>12617</v>
      </c>
    </row>
    <row r="63" spans="1:13" ht="14.55" customHeight="1" x14ac:dyDescent="0.3">
      <c r="A63" t="s">
        <v>598</v>
      </c>
      <c r="B63" s="29">
        <v>18506</v>
      </c>
      <c r="C63" s="29">
        <v>3660</v>
      </c>
      <c r="D63" s="29">
        <v>332</v>
      </c>
      <c r="E63" s="29">
        <v>3768</v>
      </c>
      <c r="F63" s="29">
        <v>10</v>
      </c>
      <c r="G63" s="29">
        <v>7770</v>
      </c>
      <c r="H63" s="29">
        <v>1109</v>
      </c>
      <c r="I63" s="29">
        <v>281</v>
      </c>
      <c r="J63" s="29">
        <v>1576</v>
      </c>
      <c r="K63" s="29">
        <v>2</v>
      </c>
      <c r="L63" s="29">
        <v>2968</v>
      </c>
      <c r="M63" s="29">
        <v>10738</v>
      </c>
    </row>
    <row r="64" spans="1:13" ht="14.55" customHeight="1" x14ac:dyDescent="0.3">
      <c r="A64" t="s">
        <v>472</v>
      </c>
      <c r="B64" s="29">
        <v>18278</v>
      </c>
      <c r="C64" s="29">
        <v>3507</v>
      </c>
      <c r="D64" s="29">
        <v>319</v>
      </c>
      <c r="E64" s="29">
        <v>6089</v>
      </c>
      <c r="F64" s="29">
        <v>10</v>
      </c>
      <c r="G64" s="29">
        <v>9925</v>
      </c>
      <c r="H64" s="29">
        <v>497</v>
      </c>
      <c r="I64" s="29">
        <v>113</v>
      </c>
      <c r="J64" s="29">
        <v>807</v>
      </c>
      <c r="K64" s="29">
        <v>1</v>
      </c>
      <c r="L64" s="29">
        <v>1418</v>
      </c>
      <c r="M64" s="29">
        <v>11343</v>
      </c>
    </row>
    <row r="65" spans="1:13" ht="14.55" customHeight="1" x14ac:dyDescent="0.3">
      <c r="A65" t="s">
        <v>527</v>
      </c>
      <c r="B65" s="29">
        <v>18194</v>
      </c>
      <c r="C65" s="29">
        <v>3196</v>
      </c>
      <c r="D65" s="29">
        <v>376</v>
      </c>
      <c r="E65" s="29">
        <v>4819</v>
      </c>
      <c r="F65" s="29">
        <v>7</v>
      </c>
      <c r="G65" s="29">
        <v>8398</v>
      </c>
      <c r="H65" s="29">
        <v>1376</v>
      </c>
      <c r="I65" s="29">
        <v>397</v>
      </c>
      <c r="J65" s="29">
        <v>1993</v>
      </c>
      <c r="K65" s="29">
        <v>2</v>
      </c>
      <c r="L65" s="29">
        <v>3768</v>
      </c>
      <c r="M65" s="29">
        <v>12166</v>
      </c>
    </row>
    <row r="66" spans="1:13" ht="14.55" customHeight="1" x14ac:dyDescent="0.3">
      <c r="A66" t="s">
        <v>606</v>
      </c>
      <c r="B66" s="29">
        <v>18137</v>
      </c>
      <c r="C66" s="29">
        <v>4739</v>
      </c>
      <c r="D66" s="29">
        <v>425</v>
      </c>
      <c r="E66" s="29">
        <v>4495</v>
      </c>
      <c r="F66" s="29">
        <v>5</v>
      </c>
      <c r="G66" s="29">
        <v>9664</v>
      </c>
      <c r="H66" s="29">
        <v>661</v>
      </c>
      <c r="I66" s="29">
        <v>109</v>
      </c>
      <c r="J66" s="29">
        <v>795</v>
      </c>
      <c r="K66" s="29">
        <v>1</v>
      </c>
      <c r="L66" s="29">
        <v>1566</v>
      </c>
      <c r="M66" s="29">
        <v>11230</v>
      </c>
    </row>
    <row r="67" spans="1:13" ht="14.55" customHeight="1" x14ac:dyDescent="0.3">
      <c r="A67" t="s">
        <v>539</v>
      </c>
      <c r="B67" s="29">
        <v>18018</v>
      </c>
      <c r="C67" s="29">
        <v>4587</v>
      </c>
      <c r="D67" s="29">
        <v>351</v>
      </c>
      <c r="E67" s="29">
        <v>4193</v>
      </c>
      <c r="F67" s="29">
        <v>2</v>
      </c>
      <c r="G67" s="29">
        <v>9133</v>
      </c>
      <c r="H67" s="29">
        <v>1185</v>
      </c>
      <c r="I67" s="29">
        <v>170</v>
      </c>
      <c r="J67" s="29">
        <v>922</v>
      </c>
      <c r="K67" s="29">
        <v>0</v>
      </c>
      <c r="L67" s="29">
        <v>2277</v>
      </c>
      <c r="M67" s="29">
        <v>11410</v>
      </c>
    </row>
    <row r="68" spans="1:13" ht="14.55" customHeight="1" x14ac:dyDescent="0.3">
      <c r="A68" t="s">
        <v>508</v>
      </c>
      <c r="B68" s="29">
        <v>17923</v>
      </c>
      <c r="C68" s="29">
        <v>5150</v>
      </c>
      <c r="D68" s="29">
        <v>293</v>
      </c>
      <c r="E68" s="29">
        <v>3663</v>
      </c>
      <c r="F68" s="29">
        <v>0</v>
      </c>
      <c r="G68" s="29">
        <v>9106</v>
      </c>
      <c r="H68" s="29">
        <v>710</v>
      </c>
      <c r="I68" s="29">
        <v>94</v>
      </c>
      <c r="J68" s="29">
        <v>452</v>
      </c>
      <c r="K68" s="29">
        <v>0</v>
      </c>
      <c r="L68" s="29">
        <v>1256</v>
      </c>
      <c r="M68" s="29">
        <v>10362</v>
      </c>
    </row>
    <row r="69" spans="1:13" ht="14.55" customHeight="1" x14ac:dyDescent="0.3">
      <c r="A69" t="s">
        <v>594</v>
      </c>
      <c r="B69" s="29">
        <v>17800</v>
      </c>
      <c r="C69" s="29">
        <v>3983</v>
      </c>
      <c r="D69" s="29">
        <v>338</v>
      </c>
      <c r="E69" s="29">
        <v>5403</v>
      </c>
      <c r="F69" s="29">
        <v>2</v>
      </c>
      <c r="G69" s="29">
        <v>9726</v>
      </c>
      <c r="H69" s="29">
        <v>620</v>
      </c>
      <c r="I69" s="29">
        <v>139</v>
      </c>
      <c r="J69" s="29">
        <v>1092</v>
      </c>
      <c r="K69" s="29">
        <v>0</v>
      </c>
      <c r="L69" s="29">
        <v>1851</v>
      </c>
      <c r="M69" s="29">
        <v>11577</v>
      </c>
    </row>
    <row r="70" spans="1:13" ht="14.55" customHeight="1" x14ac:dyDescent="0.3">
      <c r="A70" t="s">
        <v>489</v>
      </c>
      <c r="B70" s="29">
        <v>17200</v>
      </c>
      <c r="C70" s="29">
        <v>4380</v>
      </c>
      <c r="D70" s="29">
        <v>480</v>
      </c>
      <c r="E70" s="29">
        <v>4253</v>
      </c>
      <c r="F70" s="29">
        <v>13</v>
      </c>
      <c r="G70" s="29">
        <v>9126</v>
      </c>
      <c r="H70" s="29">
        <v>643</v>
      </c>
      <c r="I70" s="29">
        <v>170</v>
      </c>
      <c r="J70" s="29">
        <v>974</v>
      </c>
      <c r="K70" s="29">
        <v>3</v>
      </c>
      <c r="L70" s="29">
        <v>1790</v>
      </c>
      <c r="M70" s="29">
        <v>10916</v>
      </c>
    </row>
    <row r="71" spans="1:13" ht="14.55" customHeight="1" x14ac:dyDescent="0.3">
      <c r="A71" t="s">
        <v>576</v>
      </c>
      <c r="B71" s="29">
        <v>17058</v>
      </c>
      <c r="C71" s="29">
        <v>1806</v>
      </c>
      <c r="D71" s="29">
        <v>372</v>
      </c>
      <c r="E71" s="29">
        <v>5078</v>
      </c>
      <c r="F71" s="29">
        <v>13</v>
      </c>
      <c r="G71" s="29">
        <v>7269</v>
      </c>
      <c r="H71" s="29">
        <v>516</v>
      </c>
      <c r="I71" s="29">
        <v>156</v>
      </c>
      <c r="J71" s="29">
        <v>928</v>
      </c>
      <c r="K71" s="29">
        <v>4</v>
      </c>
      <c r="L71" s="29">
        <v>1604</v>
      </c>
      <c r="M71" s="29">
        <v>8873</v>
      </c>
    </row>
    <row r="72" spans="1:13" ht="14.55" customHeight="1" x14ac:dyDescent="0.3">
      <c r="A72" t="s">
        <v>557</v>
      </c>
      <c r="B72" s="29">
        <v>16632</v>
      </c>
      <c r="C72" s="29">
        <v>1645</v>
      </c>
      <c r="D72" s="29">
        <v>142</v>
      </c>
      <c r="E72" s="29">
        <v>3658</v>
      </c>
      <c r="F72" s="29">
        <v>26</v>
      </c>
      <c r="G72" s="29">
        <v>5471</v>
      </c>
      <c r="H72" s="29">
        <v>1448</v>
      </c>
      <c r="I72" s="29">
        <v>296</v>
      </c>
      <c r="J72" s="29">
        <v>2902</v>
      </c>
      <c r="K72" s="29">
        <v>60</v>
      </c>
      <c r="L72" s="29">
        <v>4706</v>
      </c>
      <c r="M72" s="29">
        <v>10177</v>
      </c>
    </row>
    <row r="73" spans="1:13" ht="14.55" customHeight="1" x14ac:dyDescent="0.3">
      <c r="A73" t="s">
        <v>578</v>
      </c>
      <c r="B73" s="29">
        <v>16395</v>
      </c>
      <c r="C73" s="29">
        <v>2293</v>
      </c>
      <c r="D73" s="29">
        <v>217</v>
      </c>
      <c r="E73" s="29">
        <v>2682</v>
      </c>
      <c r="F73" s="29">
        <v>0</v>
      </c>
      <c r="G73" s="29">
        <v>5192</v>
      </c>
      <c r="H73" s="29">
        <v>1732</v>
      </c>
      <c r="I73" s="29">
        <v>634</v>
      </c>
      <c r="J73" s="29">
        <v>2689</v>
      </c>
      <c r="K73" s="29">
        <v>0</v>
      </c>
      <c r="L73" s="29">
        <v>5055</v>
      </c>
      <c r="M73" s="29">
        <v>10247</v>
      </c>
    </row>
    <row r="74" spans="1:13" ht="14.55" customHeight="1" x14ac:dyDescent="0.3">
      <c r="A74" t="s">
        <v>595</v>
      </c>
      <c r="B74" s="29">
        <v>15930</v>
      </c>
      <c r="C74" s="29">
        <v>2044</v>
      </c>
      <c r="D74" s="29">
        <v>256</v>
      </c>
      <c r="E74" s="29">
        <v>4709</v>
      </c>
      <c r="F74" s="29">
        <v>6</v>
      </c>
      <c r="G74" s="29">
        <v>7015</v>
      </c>
      <c r="H74" s="29">
        <v>1073</v>
      </c>
      <c r="I74" s="29">
        <v>332</v>
      </c>
      <c r="J74" s="29">
        <v>1824</v>
      </c>
      <c r="K74" s="29">
        <v>4</v>
      </c>
      <c r="L74" s="29">
        <v>3233</v>
      </c>
      <c r="M74" s="29">
        <v>10248</v>
      </c>
    </row>
    <row r="75" spans="1:13" ht="14.55" customHeight="1" x14ac:dyDescent="0.3">
      <c r="A75" t="s">
        <v>587</v>
      </c>
      <c r="B75" s="29">
        <v>15700</v>
      </c>
      <c r="C75" s="29">
        <v>2330</v>
      </c>
      <c r="D75" s="29">
        <v>324</v>
      </c>
      <c r="E75" s="29">
        <v>3839</v>
      </c>
      <c r="F75" s="29">
        <v>5</v>
      </c>
      <c r="G75" s="29">
        <v>6498</v>
      </c>
      <c r="H75" s="29">
        <v>880</v>
      </c>
      <c r="I75" s="29">
        <v>341</v>
      </c>
      <c r="J75" s="29">
        <v>869</v>
      </c>
      <c r="K75" s="29">
        <v>4</v>
      </c>
      <c r="L75" s="29">
        <v>2094</v>
      </c>
      <c r="M75" s="29">
        <v>8592</v>
      </c>
    </row>
    <row r="76" spans="1:13" ht="14.55" customHeight="1" x14ac:dyDescent="0.3">
      <c r="A76" t="s">
        <v>601</v>
      </c>
      <c r="B76" s="29">
        <v>15675</v>
      </c>
      <c r="C76" s="29">
        <v>2930</v>
      </c>
      <c r="D76" s="29">
        <v>344</v>
      </c>
      <c r="E76" s="29">
        <v>4727</v>
      </c>
      <c r="F76" s="29">
        <v>8</v>
      </c>
      <c r="G76" s="29">
        <v>8009</v>
      </c>
      <c r="H76" s="29">
        <v>720</v>
      </c>
      <c r="I76" s="29">
        <v>154</v>
      </c>
      <c r="J76" s="29">
        <v>985</v>
      </c>
      <c r="K76" s="29">
        <v>1</v>
      </c>
      <c r="L76" s="29">
        <v>1860</v>
      </c>
      <c r="M76" s="29">
        <v>9869</v>
      </c>
    </row>
    <row r="77" spans="1:13" ht="14.55" customHeight="1" x14ac:dyDescent="0.3">
      <c r="A77" t="s">
        <v>442</v>
      </c>
      <c r="B77" s="29">
        <v>15280</v>
      </c>
      <c r="C77" s="29">
        <v>1412</v>
      </c>
      <c r="D77" s="29">
        <v>206</v>
      </c>
      <c r="E77" s="29">
        <v>4704</v>
      </c>
      <c r="F77" s="29">
        <v>0</v>
      </c>
      <c r="G77" s="29">
        <v>6322</v>
      </c>
      <c r="H77" s="29">
        <v>735</v>
      </c>
      <c r="I77" s="29">
        <v>163</v>
      </c>
      <c r="J77" s="29">
        <v>1412</v>
      </c>
      <c r="K77" s="29">
        <v>0</v>
      </c>
      <c r="L77" s="29">
        <v>2310</v>
      </c>
      <c r="M77" s="29">
        <v>8632</v>
      </c>
    </row>
    <row r="78" spans="1:13" ht="14.55" customHeight="1" x14ac:dyDescent="0.3">
      <c r="A78" t="s">
        <v>473</v>
      </c>
      <c r="B78" s="29">
        <v>15201</v>
      </c>
      <c r="C78" s="29">
        <v>2458</v>
      </c>
      <c r="D78" s="29">
        <v>188</v>
      </c>
      <c r="E78" s="29">
        <v>2850</v>
      </c>
      <c r="F78" s="29">
        <v>50</v>
      </c>
      <c r="G78" s="29">
        <v>5546</v>
      </c>
      <c r="H78" s="29">
        <v>1649</v>
      </c>
      <c r="I78" s="29">
        <v>350</v>
      </c>
      <c r="J78" s="29">
        <v>1314</v>
      </c>
      <c r="K78" s="29">
        <v>47</v>
      </c>
      <c r="L78" s="29">
        <v>3360</v>
      </c>
      <c r="M78" s="29">
        <v>8906</v>
      </c>
    </row>
    <row r="79" spans="1:13" ht="14.55" customHeight="1" x14ac:dyDescent="0.3">
      <c r="A79" t="s">
        <v>511</v>
      </c>
      <c r="B79" s="29">
        <v>14706</v>
      </c>
      <c r="C79" s="29">
        <v>2959</v>
      </c>
      <c r="D79" s="29">
        <v>224</v>
      </c>
      <c r="E79" s="29">
        <v>4053</v>
      </c>
      <c r="F79" s="29">
        <v>3</v>
      </c>
      <c r="G79" s="29">
        <v>7239</v>
      </c>
      <c r="H79" s="29">
        <v>866</v>
      </c>
      <c r="I79" s="29">
        <v>206</v>
      </c>
      <c r="J79" s="29">
        <v>1002</v>
      </c>
      <c r="K79" s="29">
        <v>1</v>
      </c>
      <c r="L79" s="29">
        <v>2075</v>
      </c>
      <c r="M79" s="29">
        <v>9314</v>
      </c>
    </row>
    <row r="80" spans="1:13" ht="14.55" customHeight="1" x14ac:dyDescent="0.3">
      <c r="A80" t="s">
        <v>441</v>
      </c>
      <c r="B80" s="29">
        <v>14449</v>
      </c>
      <c r="C80" s="29">
        <v>2288</v>
      </c>
      <c r="D80" s="29">
        <v>246</v>
      </c>
      <c r="E80" s="29">
        <v>1846</v>
      </c>
      <c r="F80" s="29">
        <v>0</v>
      </c>
      <c r="G80" s="29">
        <v>4380</v>
      </c>
      <c r="H80" s="29">
        <v>2100</v>
      </c>
      <c r="I80" s="29">
        <v>712</v>
      </c>
      <c r="J80" s="29">
        <v>1256</v>
      </c>
      <c r="K80" s="29">
        <v>2</v>
      </c>
      <c r="L80" s="29">
        <v>4070</v>
      </c>
      <c r="M80" s="29">
        <v>8450</v>
      </c>
    </row>
    <row r="81" spans="1:13" ht="14.55" customHeight="1" x14ac:dyDescent="0.3">
      <c r="A81" t="s">
        <v>544</v>
      </c>
      <c r="B81" s="29">
        <v>13710</v>
      </c>
      <c r="C81" s="29">
        <v>3134</v>
      </c>
      <c r="D81" s="29">
        <v>179</v>
      </c>
      <c r="E81" s="29">
        <v>1759</v>
      </c>
      <c r="F81" s="29">
        <v>4</v>
      </c>
      <c r="G81" s="29">
        <v>5076</v>
      </c>
      <c r="H81" s="29">
        <v>2004</v>
      </c>
      <c r="I81" s="29">
        <v>297</v>
      </c>
      <c r="J81" s="29">
        <v>1002</v>
      </c>
      <c r="K81" s="29">
        <v>7</v>
      </c>
      <c r="L81" s="29">
        <v>3310</v>
      </c>
      <c r="M81" s="29">
        <v>8386</v>
      </c>
    </row>
    <row r="82" spans="1:13" ht="14.55" customHeight="1" x14ac:dyDescent="0.3">
      <c r="A82" t="s">
        <v>541</v>
      </c>
      <c r="B82" s="29">
        <v>13587</v>
      </c>
      <c r="C82" s="29">
        <v>1720</v>
      </c>
      <c r="D82" s="29">
        <v>376</v>
      </c>
      <c r="E82" s="29">
        <v>3180</v>
      </c>
      <c r="F82" s="29">
        <v>0</v>
      </c>
      <c r="G82" s="29">
        <v>5276</v>
      </c>
      <c r="H82" s="29">
        <v>1075</v>
      </c>
      <c r="I82" s="29">
        <v>482</v>
      </c>
      <c r="J82" s="29">
        <v>1743</v>
      </c>
      <c r="K82" s="29">
        <v>0</v>
      </c>
      <c r="L82" s="29">
        <v>3300</v>
      </c>
      <c r="M82" s="29">
        <v>8576</v>
      </c>
    </row>
    <row r="83" spans="1:13" ht="14.55" customHeight="1" x14ac:dyDescent="0.3">
      <c r="A83" t="s">
        <v>565</v>
      </c>
      <c r="B83" s="29">
        <v>13578</v>
      </c>
      <c r="C83" s="29">
        <v>2786</v>
      </c>
      <c r="D83" s="29">
        <v>350</v>
      </c>
      <c r="E83" s="29">
        <v>3568</v>
      </c>
      <c r="F83" s="29">
        <v>8</v>
      </c>
      <c r="G83" s="29">
        <v>6712</v>
      </c>
      <c r="H83" s="29">
        <v>969</v>
      </c>
      <c r="I83" s="29">
        <v>246</v>
      </c>
      <c r="J83" s="29">
        <v>1189</v>
      </c>
      <c r="K83" s="29">
        <v>6</v>
      </c>
      <c r="L83" s="29">
        <v>2410</v>
      </c>
      <c r="M83" s="29">
        <v>9122</v>
      </c>
    </row>
    <row r="84" spans="1:13" ht="14.55" customHeight="1" x14ac:dyDescent="0.3">
      <c r="A84" t="s">
        <v>502</v>
      </c>
      <c r="B84" s="29">
        <v>13546</v>
      </c>
      <c r="C84" s="29">
        <v>2842</v>
      </c>
      <c r="D84" s="29">
        <v>165</v>
      </c>
      <c r="E84" s="29">
        <v>2606</v>
      </c>
      <c r="F84" s="29">
        <v>8</v>
      </c>
      <c r="G84" s="29">
        <v>5621</v>
      </c>
      <c r="H84" s="29">
        <v>1150</v>
      </c>
      <c r="I84" s="29">
        <v>230</v>
      </c>
      <c r="J84" s="29">
        <v>1166</v>
      </c>
      <c r="K84" s="29">
        <v>6</v>
      </c>
      <c r="L84" s="29">
        <v>2552</v>
      </c>
      <c r="M84" s="29">
        <v>8173</v>
      </c>
    </row>
    <row r="85" spans="1:13" ht="14.55" customHeight="1" x14ac:dyDescent="0.3">
      <c r="A85" t="s">
        <v>546</v>
      </c>
      <c r="B85" s="29">
        <v>13324</v>
      </c>
      <c r="C85" s="29">
        <v>2116</v>
      </c>
      <c r="D85" s="29">
        <v>165</v>
      </c>
      <c r="E85" s="29">
        <v>1915</v>
      </c>
      <c r="F85" s="29">
        <v>6</v>
      </c>
      <c r="G85" s="29">
        <v>4202</v>
      </c>
      <c r="H85" s="29">
        <v>1327</v>
      </c>
      <c r="I85" s="29">
        <v>385</v>
      </c>
      <c r="J85" s="29">
        <v>1337</v>
      </c>
      <c r="K85" s="29">
        <v>3</v>
      </c>
      <c r="L85" s="29">
        <v>3052</v>
      </c>
      <c r="M85" s="29">
        <v>7254</v>
      </c>
    </row>
    <row r="86" spans="1:13" ht="14.55" customHeight="1" x14ac:dyDescent="0.3">
      <c r="A86" t="s">
        <v>549</v>
      </c>
      <c r="B86" s="29">
        <v>13100</v>
      </c>
      <c r="C86" s="29">
        <v>2811</v>
      </c>
      <c r="D86" s="29">
        <v>184</v>
      </c>
      <c r="E86" s="29">
        <v>3943</v>
      </c>
      <c r="F86" s="29">
        <v>2</v>
      </c>
      <c r="G86" s="29">
        <v>6940</v>
      </c>
      <c r="H86" s="29">
        <v>848</v>
      </c>
      <c r="I86" s="29">
        <v>216</v>
      </c>
      <c r="J86" s="29">
        <v>1339</v>
      </c>
      <c r="K86" s="29">
        <v>2</v>
      </c>
      <c r="L86" s="29">
        <v>2405</v>
      </c>
      <c r="M86" s="29">
        <v>9345</v>
      </c>
    </row>
    <row r="87" spans="1:13" ht="14.55" customHeight="1" x14ac:dyDescent="0.3">
      <c r="A87" t="s">
        <v>494</v>
      </c>
      <c r="B87" s="29">
        <v>13069</v>
      </c>
      <c r="C87" s="29">
        <v>3585</v>
      </c>
      <c r="D87" s="29">
        <v>305</v>
      </c>
      <c r="E87" s="29">
        <v>3100</v>
      </c>
      <c r="F87" s="29">
        <v>0</v>
      </c>
      <c r="G87" s="29">
        <v>6990</v>
      </c>
      <c r="H87" s="29">
        <v>560</v>
      </c>
      <c r="I87" s="29">
        <v>81</v>
      </c>
      <c r="J87" s="29">
        <v>345</v>
      </c>
      <c r="K87" s="29">
        <v>0</v>
      </c>
      <c r="L87" s="29">
        <v>986</v>
      </c>
      <c r="M87" s="29">
        <v>7976</v>
      </c>
    </row>
    <row r="88" spans="1:13" ht="14.55" customHeight="1" x14ac:dyDescent="0.3">
      <c r="A88" t="s">
        <v>612</v>
      </c>
      <c r="B88" s="29">
        <v>12645</v>
      </c>
      <c r="C88" s="29">
        <v>3399</v>
      </c>
      <c r="D88" s="29">
        <v>149</v>
      </c>
      <c r="E88" s="29">
        <v>2272</v>
      </c>
      <c r="F88" s="29">
        <v>11</v>
      </c>
      <c r="G88" s="29">
        <v>5831</v>
      </c>
      <c r="H88" s="29">
        <v>880</v>
      </c>
      <c r="I88" s="29">
        <v>151</v>
      </c>
      <c r="J88" s="29">
        <v>760</v>
      </c>
      <c r="K88" s="29">
        <v>4</v>
      </c>
      <c r="L88" s="29">
        <v>1795</v>
      </c>
      <c r="M88" s="29">
        <v>7626</v>
      </c>
    </row>
    <row r="89" spans="1:13" ht="14.55" customHeight="1" x14ac:dyDescent="0.3">
      <c r="A89" t="s">
        <v>486</v>
      </c>
      <c r="B89" s="29">
        <v>12343</v>
      </c>
      <c r="C89" s="29">
        <v>2545</v>
      </c>
      <c r="D89" s="29">
        <v>237</v>
      </c>
      <c r="E89" s="29">
        <v>2509</v>
      </c>
      <c r="F89" s="29">
        <v>5</v>
      </c>
      <c r="G89" s="29">
        <v>5296</v>
      </c>
      <c r="H89" s="29">
        <v>1162</v>
      </c>
      <c r="I89" s="29">
        <v>150</v>
      </c>
      <c r="J89" s="29">
        <v>800</v>
      </c>
      <c r="K89" s="29">
        <v>1</v>
      </c>
      <c r="L89" s="29">
        <v>2113</v>
      </c>
      <c r="M89" s="29">
        <v>7409</v>
      </c>
    </row>
    <row r="90" spans="1:13" ht="14.55" customHeight="1" x14ac:dyDescent="0.3">
      <c r="A90" t="s">
        <v>561</v>
      </c>
      <c r="B90" s="29">
        <v>12212</v>
      </c>
      <c r="C90" s="29">
        <v>3210</v>
      </c>
      <c r="D90" s="29">
        <v>205</v>
      </c>
      <c r="E90" s="29">
        <v>3835</v>
      </c>
      <c r="F90" s="29">
        <v>9</v>
      </c>
      <c r="G90" s="29">
        <v>7259</v>
      </c>
      <c r="H90" s="29">
        <v>437</v>
      </c>
      <c r="I90" s="29">
        <v>94</v>
      </c>
      <c r="J90" s="29">
        <v>575</v>
      </c>
      <c r="K90" s="29">
        <v>0</v>
      </c>
      <c r="L90" s="29">
        <v>1106</v>
      </c>
      <c r="M90" s="29">
        <v>8365</v>
      </c>
    </row>
    <row r="91" spans="1:13" ht="14.55" customHeight="1" x14ac:dyDescent="0.3">
      <c r="A91" t="s">
        <v>503</v>
      </c>
      <c r="B91" s="29">
        <v>12081</v>
      </c>
      <c r="C91" s="29">
        <v>1579</v>
      </c>
      <c r="D91" s="29">
        <v>226</v>
      </c>
      <c r="E91" s="29">
        <v>4146</v>
      </c>
      <c r="F91" s="29">
        <v>2</v>
      </c>
      <c r="G91" s="29">
        <v>5953</v>
      </c>
      <c r="H91" s="29">
        <v>1112</v>
      </c>
      <c r="I91" s="29">
        <v>385</v>
      </c>
      <c r="J91" s="29">
        <v>1370</v>
      </c>
      <c r="K91" s="29">
        <v>4</v>
      </c>
      <c r="L91" s="29">
        <v>2871</v>
      </c>
      <c r="M91" s="29">
        <v>8824</v>
      </c>
    </row>
    <row r="92" spans="1:13" ht="14.55" customHeight="1" x14ac:dyDescent="0.3">
      <c r="A92" t="s">
        <v>600</v>
      </c>
      <c r="B92" s="29">
        <v>11988</v>
      </c>
      <c r="C92" s="29">
        <v>1650</v>
      </c>
      <c r="D92" s="29">
        <v>241</v>
      </c>
      <c r="E92" s="29">
        <v>2219</v>
      </c>
      <c r="F92" s="29">
        <v>4</v>
      </c>
      <c r="G92" s="29">
        <v>4114</v>
      </c>
      <c r="H92" s="29">
        <v>1691</v>
      </c>
      <c r="I92" s="29">
        <v>464</v>
      </c>
      <c r="J92" s="29">
        <v>1514</v>
      </c>
      <c r="K92" s="29">
        <v>6</v>
      </c>
      <c r="L92" s="29">
        <v>3675</v>
      </c>
      <c r="M92" s="29">
        <v>7789</v>
      </c>
    </row>
    <row r="93" spans="1:13" ht="14.55" customHeight="1" x14ac:dyDescent="0.3">
      <c r="A93" t="s">
        <v>470</v>
      </c>
      <c r="B93" s="29">
        <v>11674</v>
      </c>
      <c r="C93" s="29">
        <v>1433</v>
      </c>
      <c r="D93" s="29">
        <v>200</v>
      </c>
      <c r="E93" s="29">
        <v>2862</v>
      </c>
      <c r="F93" s="29">
        <v>16</v>
      </c>
      <c r="G93" s="29">
        <v>4511</v>
      </c>
      <c r="H93" s="29">
        <v>920</v>
      </c>
      <c r="I93" s="29">
        <v>153</v>
      </c>
      <c r="J93" s="29">
        <v>1207</v>
      </c>
      <c r="K93" s="29">
        <v>8</v>
      </c>
      <c r="L93" s="29">
        <v>2288</v>
      </c>
      <c r="M93" s="29">
        <v>6799</v>
      </c>
    </row>
    <row r="94" spans="1:13" ht="14.55" customHeight="1" x14ac:dyDescent="0.3">
      <c r="A94" t="s">
        <v>568</v>
      </c>
      <c r="B94" s="29">
        <v>11513</v>
      </c>
      <c r="C94" s="29">
        <v>1511</v>
      </c>
      <c r="D94" s="29">
        <v>625</v>
      </c>
      <c r="E94" s="29">
        <v>3900</v>
      </c>
      <c r="F94" s="29">
        <v>0</v>
      </c>
      <c r="G94" s="29">
        <v>6036</v>
      </c>
      <c r="H94" s="29">
        <v>292</v>
      </c>
      <c r="I94" s="29">
        <v>200</v>
      </c>
      <c r="J94" s="29">
        <v>898</v>
      </c>
      <c r="K94" s="29">
        <v>0</v>
      </c>
      <c r="L94" s="29">
        <v>1390</v>
      </c>
      <c r="M94" s="29">
        <v>7426</v>
      </c>
    </row>
    <row r="95" spans="1:13" ht="14.55" customHeight="1" x14ac:dyDescent="0.3">
      <c r="A95" t="s">
        <v>528</v>
      </c>
      <c r="B95" s="29">
        <v>11288</v>
      </c>
      <c r="C95" s="29">
        <v>2213</v>
      </c>
      <c r="D95" s="29">
        <v>184</v>
      </c>
      <c r="E95" s="29">
        <v>2707</v>
      </c>
      <c r="F95" s="29">
        <v>10</v>
      </c>
      <c r="G95" s="29">
        <v>5114</v>
      </c>
      <c r="H95" s="29">
        <v>821</v>
      </c>
      <c r="I95" s="29">
        <v>216</v>
      </c>
      <c r="J95" s="29">
        <v>1021</v>
      </c>
      <c r="K95" s="29">
        <v>1</v>
      </c>
      <c r="L95" s="29">
        <v>2059</v>
      </c>
      <c r="M95" s="29">
        <v>7173</v>
      </c>
    </row>
    <row r="96" spans="1:13" ht="14.55" customHeight="1" x14ac:dyDescent="0.3">
      <c r="A96" t="s">
        <v>484</v>
      </c>
      <c r="B96" s="29">
        <v>11123</v>
      </c>
      <c r="C96" s="29">
        <v>2141</v>
      </c>
      <c r="D96" s="29">
        <v>243</v>
      </c>
      <c r="E96" s="29">
        <v>2689</v>
      </c>
      <c r="F96" s="29">
        <v>31</v>
      </c>
      <c r="G96" s="29">
        <v>5104</v>
      </c>
      <c r="H96" s="29">
        <v>796</v>
      </c>
      <c r="I96" s="29">
        <v>317</v>
      </c>
      <c r="J96" s="29">
        <v>937</v>
      </c>
      <c r="K96" s="29">
        <v>33</v>
      </c>
      <c r="L96" s="29">
        <v>2083</v>
      </c>
      <c r="M96" s="29">
        <v>7187</v>
      </c>
    </row>
    <row r="97" spans="1:13" ht="14.55" customHeight="1" x14ac:dyDescent="0.3">
      <c r="A97" t="s">
        <v>454</v>
      </c>
      <c r="B97" s="29">
        <v>11099</v>
      </c>
      <c r="C97" s="29">
        <v>2963</v>
      </c>
      <c r="D97" s="29">
        <v>154</v>
      </c>
      <c r="E97" s="29">
        <v>2724</v>
      </c>
      <c r="F97" s="29">
        <v>6</v>
      </c>
      <c r="G97" s="29">
        <v>5847</v>
      </c>
      <c r="H97" s="29">
        <v>680</v>
      </c>
      <c r="I97" s="29">
        <v>70</v>
      </c>
      <c r="J97" s="29">
        <v>639</v>
      </c>
      <c r="K97" s="29">
        <v>1</v>
      </c>
      <c r="L97" s="29">
        <v>1390</v>
      </c>
      <c r="M97" s="29">
        <v>7237</v>
      </c>
    </row>
    <row r="98" spans="1:13" ht="14.55" customHeight="1" x14ac:dyDescent="0.3">
      <c r="A98" t="s">
        <v>475</v>
      </c>
      <c r="B98" s="29">
        <v>11055</v>
      </c>
      <c r="C98" s="29">
        <v>2337</v>
      </c>
      <c r="D98" s="29">
        <v>262</v>
      </c>
      <c r="E98" s="29">
        <v>2505</v>
      </c>
      <c r="F98" s="29">
        <v>7</v>
      </c>
      <c r="G98" s="29">
        <v>5111</v>
      </c>
      <c r="H98" s="29">
        <v>712</v>
      </c>
      <c r="I98" s="29">
        <v>171</v>
      </c>
      <c r="J98" s="29">
        <v>754</v>
      </c>
      <c r="K98" s="29">
        <v>3</v>
      </c>
      <c r="L98" s="29">
        <v>1640</v>
      </c>
      <c r="M98" s="29">
        <v>6751</v>
      </c>
    </row>
    <row r="99" spans="1:13" ht="14.55" customHeight="1" x14ac:dyDescent="0.3">
      <c r="A99" t="s">
        <v>581</v>
      </c>
      <c r="B99" s="29">
        <v>11036</v>
      </c>
      <c r="C99" s="29">
        <v>1983</v>
      </c>
      <c r="D99" s="29">
        <v>249</v>
      </c>
      <c r="E99" s="29">
        <v>2702</v>
      </c>
      <c r="F99" s="29">
        <v>5</v>
      </c>
      <c r="G99" s="29">
        <v>4939</v>
      </c>
      <c r="H99" s="29">
        <v>629</v>
      </c>
      <c r="I99" s="29">
        <v>137</v>
      </c>
      <c r="J99" s="29">
        <v>709</v>
      </c>
      <c r="K99" s="29">
        <v>3</v>
      </c>
      <c r="L99" s="29">
        <v>1478</v>
      </c>
      <c r="M99" s="29">
        <v>6417</v>
      </c>
    </row>
    <row r="100" spans="1:13" ht="14.55" customHeight="1" x14ac:dyDescent="0.3">
      <c r="A100" t="s">
        <v>560</v>
      </c>
      <c r="B100" s="29">
        <v>10855</v>
      </c>
      <c r="C100" s="29">
        <v>1642</v>
      </c>
      <c r="D100" s="29">
        <v>261</v>
      </c>
      <c r="E100" s="29">
        <v>4130</v>
      </c>
      <c r="F100" s="29">
        <v>0</v>
      </c>
      <c r="G100" s="29">
        <v>6033</v>
      </c>
      <c r="H100" s="29">
        <v>273</v>
      </c>
      <c r="I100" s="29">
        <v>65</v>
      </c>
      <c r="J100" s="29">
        <v>376</v>
      </c>
      <c r="K100" s="29">
        <v>1</v>
      </c>
      <c r="L100" s="29">
        <v>715</v>
      </c>
      <c r="M100" s="29">
        <v>6748</v>
      </c>
    </row>
    <row r="101" spans="1:13" ht="14.55" customHeight="1" x14ac:dyDescent="0.3">
      <c r="A101" t="s">
        <v>430</v>
      </c>
      <c r="B101" s="29">
        <v>10807</v>
      </c>
      <c r="C101" s="29">
        <v>3483</v>
      </c>
      <c r="D101" s="29">
        <v>190</v>
      </c>
      <c r="E101" s="29">
        <v>2498</v>
      </c>
      <c r="F101" s="29">
        <v>1</v>
      </c>
      <c r="G101" s="29">
        <v>6172</v>
      </c>
      <c r="H101" s="29">
        <v>318</v>
      </c>
      <c r="I101" s="29">
        <v>33</v>
      </c>
      <c r="J101" s="29">
        <v>235</v>
      </c>
      <c r="K101" s="29">
        <v>0</v>
      </c>
      <c r="L101" s="29">
        <v>586</v>
      </c>
      <c r="M101" s="29">
        <v>6758</v>
      </c>
    </row>
    <row r="102" spans="1:13" ht="14.55" customHeight="1" x14ac:dyDescent="0.3">
      <c r="A102" t="s">
        <v>424</v>
      </c>
      <c r="B102" s="29">
        <v>10613</v>
      </c>
      <c r="C102" s="29">
        <v>2271</v>
      </c>
      <c r="D102" s="29">
        <v>354</v>
      </c>
      <c r="E102" s="29">
        <v>2661</v>
      </c>
      <c r="F102" s="29">
        <v>2</v>
      </c>
      <c r="G102" s="29">
        <v>5288</v>
      </c>
      <c r="H102" s="29">
        <v>593</v>
      </c>
      <c r="I102" s="29">
        <v>163</v>
      </c>
      <c r="J102" s="29">
        <v>532</v>
      </c>
      <c r="K102" s="29">
        <v>1</v>
      </c>
      <c r="L102" s="29">
        <v>1289</v>
      </c>
      <c r="M102" s="29">
        <v>6577</v>
      </c>
    </row>
    <row r="103" spans="1:13" ht="14.55" customHeight="1" x14ac:dyDescent="0.3">
      <c r="A103" t="s">
        <v>471</v>
      </c>
      <c r="B103" s="29">
        <v>10496</v>
      </c>
      <c r="C103" s="29">
        <v>2252</v>
      </c>
      <c r="D103" s="29">
        <v>80</v>
      </c>
      <c r="E103" s="29">
        <v>2051</v>
      </c>
      <c r="F103" s="29">
        <v>12</v>
      </c>
      <c r="G103" s="29">
        <v>4395</v>
      </c>
      <c r="H103" s="29">
        <v>415</v>
      </c>
      <c r="I103" s="29">
        <v>40</v>
      </c>
      <c r="J103" s="29">
        <v>409</v>
      </c>
      <c r="K103" s="29">
        <v>0</v>
      </c>
      <c r="L103" s="29">
        <v>864</v>
      </c>
      <c r="M103" s="29">
        <v>5259</v>
      </c>
    </row>
    <row r="104" spans="1:13" ht="14.55" customHeight="1" x14ac:dyDescent="0.3">
      <c r="A104" t="s">
        <v>522</v>
      </c>
      <c r="B104" s="29">
        <v>10349</v>
      </c>
      <c r="C104" s="29">
        <v>1576</v>
      </c>
      <c r="D104" s="29">
        <v>149</v>
      </c>
      <c r="E104" s="29">
        <v>1443</v>
      </c>
      <c r="F104" s="29">
        <v>2</v>
      </c>
      <c r="G104" s="29">
        <v>3170</v>
      </c>
      <c r="H104" s="29">
        <v>1608</v>
      </c>
      <c r="I104" s="29">
        <v>448</v>
      </c>
      <c r="J104" s="29">
        <v>1235</v>
      </c>
      <c r="K104" s="29">
        <v>9</v>
      </c>
      <c r="L104" s="29">
        <v>3300</v>
      </c>
      <c r="M104" s="29">
        <v>6470</v>
      </c>
    </row>
    <row r="105" spans="1:13" ht="14.55" customHeight="1" x14ac:dyDescent="0.3">
      <c r="A105" t="s">
        <v>434</v>
      </c>
      <c r="B105" s="29">
        <v>10247</v>
      </c>
      <c r="C105" s="29">
        <v>2238</v>
      </c>
      <c r="D105" s="29">
        <v>226</v>
      </c>
      <c r="E105" s="29">
        <v>2731</v>
      </c>
      <c r="F105" s="29">
        <v>3</v>
      </c>
      <c r="G105" s="29">
        <v>5198</v>
      </c>
      <c r="H105" s="29">
        <v>454</v>
      </c>
      <c r="I105" s="29">
        <v>93</v>
      </c>
      <c r="J105" s="29">
        <v>346</v>
      </c>
      <c r="K105" s="29">
        <v>2</v>
      </c>
      <c r="L105" s="29">
        <v>895</v>
      </c>
      <c r="M105" s="29">
        <v>6093</v>
      </c>
    </row>
    <row r="106" spans="1:13" ht="14.55" customHeight="1" x14ac:dyDescent="0.3">
      <c r="A106" t="s">
        <v>437</v>
      </c>
      <c r="B106" s="29">
        <v>9984</v>
      </c>
      <c r="C106" s="29">
        <v>2294</v>
      </c>
      <c r="D106" s="29">
        <v>149</v>
      </c>
      <c r="E106" s="29">
        <v>2554</v>
      </c>
      <c r="F106" s="29">
        <v>3</v>
      </c>
      <c r="G106" s="29">
        <v>5000</v>
      </c>
      <c r="H106" s="29">
        <v>249</v>
      </c>
      <c r="I106" s="29">
        <v>36</v>
      </c>
      <c r="J106" s="29">
        <v>253</v>
      </c>
      <c r="K106" s="29">
        <v>2</v>
      </c>
      <c r="L106" s="29">
        <v>540</v>
      </c>
      <c r="M106" s="29">
        <v>5540</v>
      </c>
    </row>
    <row r="107" spans="1:13" ht="14.55" customHeight="1" x14ac:dyDescent="0.3">
      <c r="A107" t="s">
        <v>438</v>
      </c>
      <c r="B107" s="29">
        <v>9911</v>
      </c>
      <c r="C107" s="29">
        <v>1823</v>
      </c>
      <c r="D107" s="29">
        <v>108</v>
      </c>
      <c r="E107" s="29">
        <v>1607</v>
      </c>
      <c r="F107" s="29">
        <v>9</v>
      </c>
      <c r="G107" s="29">
        <v>3547</v>
      </c>
      <c r="H107" s="29">
        <v>919</v>
      </c>
      <c r="I107" s="29">
        <v>346</v>
      </c>
      <c r="J107" s="29">
        <v>754</v>
      </c>
      <c r="K107" s="29">
        <v>18</v>
      </c>
      <c r="L107" s="29">
        <v>2037</v>
      </c>
      <c r="M107" s="29">
        <v>5584</v>
      </c>
    </row>
    <row r="108" spans="1:13" ht="14.55" customHeight="1" x14ac:dyDescent="0.3">
      <c r="A108" t="s">
        <v>555</v>
      </c>
      <c r="B108" s="29">
        <v>9473</v>
      </c>
      <c r="C108" s="29">
        <v>1824</v>
      </c>
      <c r="D108" s="29">
        <v>305</v>
      </c>
      <c r="E108" s="29">
        <v>2503</v>
      </c>
      <c r="F108" s="29">
        <v>1</v>
      </c>
      <c r="G108" s="29">
        <v>4633</v>
      </c>
      <c r="H108" s="29">
        <v>746</v>
      </c>
      <c r="I108" s="29">
        <v>100</v>
      </c>
      <c r="J108" s="29">
        <v>841</v>
      </c>
      <c r="K108" s="29">
        <v>0</v>
      </c>
      <c r="L108" s="29">
        <v>1687</v>
      </c>
      <c r="M108" s="29">
        <v>6320</v>
      </c>
    </row>
    <row r="109" spans="1:13" ht="14.55" customHeight="1" x14ac:dyDescent="0.3">
      <c r="A109" t="s">
        <v>466</v>
      </c>
      <c r="B109" s="29">
        <v>9423</v>
      </c>
      <c r="C109" s="29">
        <v>1642</v>
      </c>
      <c r="D109" s="29">
        <v>114</v>
      </c>
      <c r="E109" s="29">
        <v>2373</v>
      </c>
      <c r="F109" s="29">
        <v>0</v>
      </c>
      <c r="G109" s="29">
        <v>4129</v>
      </c>
      <c r="H109" s="29">
        <v>800</v>
      </c>
      <c r="I109" s="29">
        <v>127</v>
      </c>
      <c r="J109" s="29">
        <v>632</v>
      </c>
      <c r="K109" s="29">
        <v>0</v>
      </c>
      <c r="L109" s="29">
        <v>1559</v>
      </c>
      <c r="M109" s="29">
        <v>5688</v>
      </c>
    </row>
    <row r="110" spans="1:13" ht="14.55" customHeight="1" x14ac:dyDescent="0.3">
      <c r="A110" t="s">
        <v>588</v>
      </c>
      <c r="B110" s="29">
        <v>9386</v>
      </c>
      <c r="C110" s="29">
        <v>1473</v>
      </c>
      <c r="D110" s="29">
        <v>197</v>
      </c>
      <c r="E110" s="29">
        <v>3203</v>
      </c>
      <c r="F110" s="29">
        <v>0</v>
      </c>
      <c r="G110" s="29">
        <v>4873</v>
      </c>
      <c r="H110" s="29">
        <v>311</v>
      </c>
      <c r="I110" s="29">
        <v>82</v>
      </c>
      <c r="J110" s="29">
        <v>679</v>
      </c>
      <c r="K110" s="29">
        <v>0</v>
      </c>
      <c r="L110" s="29">
        <v>1072</v>
      </c>
      <c r="M110" s="29">
        <v>5945</v>
      </c>
    </row>
    <row r="111" spans="1:13" ht="14.55" customHeight="1" x14ac:dyDescent="0.3">
      <c r="A111" t="s">
        <v>433</v>
      </c>
      <c r="B111" s="29">
        <v>9258</v>
      </c>
      <c r="C111" s="29">
        <v>924</v>
      </c>
      <c r="D111" s="29">
        <v>97</v>
      </c>
      <c r="E111" s="29">
        <v>2491</v>
      </c>
      <c r="F111" s="29">
        <v>3</v>
      </c>
      <c r="G111" s="29">
        <v>3515</v>
      </c>
      <c r="H111" s="29">
        <v>649</v>
      </c>
      <c r="I111" s="29">
        <v>218</v>
      </c>
      <c r="J111" s="29">
        <v>1048</v>
      </c>
      <c r="K111" s="29">
        <v>11</v>
      </c>
      <c r="L111" s="29">
        <v>1926</v>
      </c>
      <c r="M111" s="29">
        <v>5441</v>
      </c>
    </row>
    <row r="112" spans="1:13" ht="14.55" customHeight="1" x14ac:dyDescent="0.3">
      <c r="A112" t="s">
        <v>519</v>
      </c>
      <c r="B112" s="29">
        <v>9030</v>
      </c>
      <c r="C112" s="29">
        <v>1897</v>
      </c>
      <c r="D112" s="29">
        <v>254</v>
      </c>
      <c r="E112" s="29">
        <v>2252</v>
      </c>
      <c r="F112" s="29">
        <v>25</v>
      </c>
      <c r="G112" s="29">
        <v>4428</v>
      </c>
      <c r="H112" s="29">
        <v>550</v>
      </c>
      <c r="I112" s="29">
        <v>163</v>
      </c>
      <c r="J112" s="29">
        <v>677</v>
      </c>
      <c r="K112" s="29">
        <v>12</v>
      </c>
      <c r="L112" s="29">
        <v>1402</v>
      </c>
      <c r="M112" s="29">
        <v>5830</v>
      </c>
    </row>
    <row r="113" spans="1:13" ht="14.55" customHeight="1" x14ac:dyDescent="0.3">
      <c r="A113" t="s">
        <v>542</v>
      </c>
      <c r="B113" s="29">
        <v>8962</v>
      </c>
      <c r="C113" s="29">
        <v>1191</v>
      </c>
      <c r="D113" s="29">
        <v>191</v>
      </c>
      <c r="E113" s="29">
        <v>1821</v>
      </c>
      <c r="F113" s="29">
        <v>0</v>
      </c>
      <c r="G113" s="29">
        <v>3203</v>
      </c>
      <c r="H113" s="29">
        <v>752</v>
      </c>
      <c r="I113" s="29">
        <v>242</v>
      </c>
      <c r="J113" s="29">
        <v>1030</v>
      </c>
      <c r="K113" s="29">
        <v>0</v>
      </c>
      <c r="L113" s="29">
        <v>2024</v>
      </c>
      <c r="M113" s="29">
        <v>5227</v>
      </c>
    </row>
    <row r="114" spans="1:13" ht="14.55" customHeight="1" x14ac:dyDescent="0.3">
      <c r="A114" t="s">
        <v>573</v>
      </c>
      <c r="B114" s="29">
        <v>8594</v>
      </c>
      <c r="C114" s="29">
        <v>1413</v>
      </c>
      <c r="D114" s="29">
        <v>99</v>
      </c>
      <c r="E114" s="29">
        <v>1751</v>
      </c>
      <c r="F114" s="29">
        <v>5</v>
      </c>
      <c r="G114" s="29">
        <v>3268</v>
      </c>
      <c r="H114" s="29">
        <v>964</v>
      </c>
      <c r="I114" s="29">
        <v>166</v>
      </c>
      <c r="J114" s="29">
        <v>842</v>
      </c>
      <c r="K114" s="29">
        <v>2</v>
      </c>
      <c r="L114" s="29">
        <v>1974</v>
      </c>
      <c r="M114" s="29">
        <v>5242</v>
      </c>
    </row>
    <row r="115" spans="1:13" ht="14.55" customHeight="1" x14ac:dyDescent="0.3">
      <c r="A115" t="s">
        <v>534</v>
      </c>
      <c r="B115" s="29">
        <v>7606</v>
      </c>
      <c r="C115" s="29">
        <v>1234</v>
      </c>
      <c r="D115" s="29">
        <v>47</v>
      </c>
      <c r="E115" s="29">
        <v>1266</v>
      </c>
      <c r="F115" s="29">
        <v>8</v>
      </c>
      <c r="G115" s="29">
        <v>2555</v>
      </c>
      <c r="H115" s="29">
        <v>551</v>
      </c>
      <c r="I115" s="29">
        <v>120</v>
      </c>
      <c r="J115" s="29">
        <v>643</v>
      </c>
      <c r="K115" s="29">
        <v>2</v>
      </c>
      <c r="L115" s="29">
        <v>1316</v>
      </c>
      <c r="M115" s="29">
        <v>3871</v>
      </c>
    </row>
    <row r="116" spans="1:13" ht="14.55" customHeight="1" x14ac:dyDescent="0.3">
      <c r="A116" t="s">
        <v>520</v>
      </c>
      <c r="B116" s="29">
        <v>7556</v>
      </c>
      <c r="C116" s="29">
        <v>1488</v>
      </c>
      <c r="D116" s="29">
        <v>160</v>
      </c>
      <c r="E116" s="29">
        <v>2227</v>
      </c>
      <c r="F116" s="29">
        <v>0</v>
      </c>
      <c r="G116" s="29">
        <v>3875</v>
      </c>
      <c r="H116" s="29">
        <v>348</v>
      </c>
      <c r="I116" s="29">
        <v>63</v>
      </c>
      <c r="J116" s="29">
        <v>359</v>
      </c>
      <c r="K116" s="29">
        <v>0</v>
      </c>
      <c r="L116" s="29">
        <v>770</v>
      </c>
      <c r="M116" s="29">
        <v>4645</v>
      </c>
    </row>
    <row r="117" spans="1:13" ht="14.55" customHeight="1" x14ac:dyDescent="0.3">
      <c r="A117" t="s">
        <v>469</v>
      </c>
      <c r="B117" s="29">
        <v>7459</v>
      </c>
      <c r="C117" s="29">
        <v>1586</v>
      </c>
      <c r="D117" s="29">
        <v>128</v>
      </c>
      <c r="E117" s="29">
        <v>1824</v>
      </c>
      <c r="F117" s="29">
        <v>2</v>
      </c>
      <c r="G117" s="29">
        <v>3540</v>
      </c>
      <c r="H117" s="29">
        <v>498</v>
      </c>
      <c r="I117" s="29">
        <v>102</v>
      </c>
      <c r="J117" s="29">
        <v>643</v>
      </c>
      <c r="K117" s="29">
        <v>1</v>
      </c>
      <c r="L117" s="29">
        <v>1244</v>
      </c>
      <c r="M117" s="29">
        <v>4784</v>
      </c>
    </row>
    <row r="118" spans="1:13" ht="14.55" customHeight="1" x14ac:dyDescent="0.3">
      <c r="A118" t="s">
        <v>479</v>
      </c>
      <c r="B118" s="29">
        <v>6992</v>
      </c>
      <c r="C118" s="29">
        <v>1075</v>
      </c>
      <c r="D118" s="29">
        <v>228</v>
      </c>
      <c r="E118" s="29">
        <v>998</v>
      </c>
      <c r="F118" s="29">
        <v>4</v>
      </c>
      <c r="G118" s="29">
        <v>2305</v>
      </c>
      <c r="H118" s="29">
        <v>955</v>
      </c>
      <c r="I118" s="29">
        <v>231</v>
      </c>
      <c r="J118" s="29">
        <v>550</v>
      </c>
      <c r="K118" s="29">
        <v>0</v>
      </c>
      <c r="L118" s="29">
        <v>1736</v>
      </c>
      <c r="M118" s="29">
        <v>4041</v>
      </c>
    </row>
    <row r="119" spans="1:13" ht="14.55" customHeight="1" x14ac:dyDescent="0.3">
      <c r="A119" t="s">
        <v>436</v>
      </c>
      <c r="B119" s="29">
        <v>6944</v>
      </c>
      <c r="C119" s="29">
        <v>1358</v>
      </c>
      <c r="D119" s="29">
        <v>142</v>
      </c>
      <c r="E119" s="29">
        <v>2288</v>
      </c>
      <c r="F119" s="29">
        <v>2</v>
      </c>
      <c r="G119" s="29">
        <v>3790</v>
      </c>
      <c r="H119" s="29">
        <v>378</v>
      </c>
      <c r="I119" s="29">
        <v>108</v>
      </c>
      <c r="J119" s="29">
        <v>437</v>
      </c>
      <c r="K119" s="29">
        <v>3</v>
      </c>
      <c r="L119" s="29">
        <v>926</v>
      </c>
      <c r="M119" s="29">
        <v>4716</v>
      </c>
    </row>
    <row r="120" spans="1:13" ht="14.55" customHeight="1" x14ac:dyDescent="0.3">
      <c r="A120" t="s">
        <v>513</v>
      </c>
      <c r="B120" s="29">
        <v>6678</v>
      </c>
      <c r="C120" s="29">
        <v>1948</v>
      </c>
      <c r="D120" s="29">
        <v>198</v>
      </c>
      <c r="E120" s="29">
        <v>1157</v>
      </c>
      <c r="F120" s="29">
        <v>4</v>
      </c>
      <c r="G120" s="29">
        <v>3307</v>
      </c>
      <c r="H120" s="29">
        <v>333</v>
      </c>
      <c r="I120" s="29">
        <v>75</v>
      </c>
      <c r="J120" s="29">
        <v>231</v>
      </c>
      <c r="K120" s="29">
        <v>0</v>
      </c>
      <c r="L120" s="29">
        <v>639</v>
      </c>
      <c r="M120" s="29">
        <v>3946</v>
      </c>
    </row>
    <row r="121" spans="1:13" ht="14.55" customHeight="1" x14ac:dyDescent="0.3">
      <c r="A121" t="s">
        <v>537</v>
      </c>
      <c r="B121" s="29">
        <v>6569</v>
      </c>
      <c r="C121" s="29">
        <v>503</v>
      </c>
      <c r="D121" s="29">
        <v>55</v>
      </c>
      <c r="E121" s="29">
        <v>1016</v>
      </c>
      <c r="F121" s="29">
        <v>0</v>
      </c>
      <c r="G121" s="29">
        <v>1574</v>
      </c>
      <c r="H121" s="29">
        <v>1054</v>
      </c>
      <c r="I121" s="29">
        <v>268</v>
      </c>
      <c r="J121" s="29">
        <v>1107</v>
      </c>
      <c r="K121" s="29">
        <v>0</v>
      </c>
      <c r="L121" s="29">
        <v>2429</v>
      </c>
      <c r="M121" s="29">
        <v>4003</v>
      </c>
    </row>
    <row r="122" spans="1:13" ht="14.55" customHeight="1" x14ac:dyDescent="0.3">
      <c r="A122" t="s">
        <v>584</v>
      </c>
      <c r="B122" s="29">
        <v>6366</v>
      </c>
      <c r="C122" s="29">
        <v>963</v>
      </c>
      <c r="D122" s="29">
        <v>100</v>
      </c>
      <c r="E122" s="29">
        <v>782</v>
      </c>
      <c r="F122" s="29">
        <v>3</v>
      </c>
      <c r="G122" s="29">
        <v>1848</v>
      </c>
      <c r="H122" s="29">
        <v>937</v>
      </c>
      <c r="I122" s="29">
        <v>223</v>
      </c>
      <c r="J122" s="29">
        <v>776</v>
      </c>
      <c r="K122" s="29">
        <v>6</v>
      </c>
      <c r="L122" s="29">
        <v>1942</v>
      </c>
      <c r="M122" s="29">
        <v>3790</v>
      </c>
    </row>
    <row r="123" spans="1:13" ht="14.55" customHeight="1" x14ac:dyDescent="0.3">
      <c r="A123" t="s">
        <v>610</v>
      </c>
      <c r="B123" s="29">
        <v>6345</v>
      </c>
      <c r="C123" s="29">
        <v>1134</v>
      </c>
      <c r="D123" s="29">
        <v>96</v>
      </c>
      <c r="E123" s="29">
        <v>1350</v>
      </c>
      <c r="F123" s="29">
        <v>0</v>
      </c>
      <c r="G123" s="29">
        <v>2580</v>
      </c>
      <c r="H123" s="29">
        <v>776</v>
      </c>
      <c r="I123" s="29">
        <v>198</v>
      </c>
      <c r="J123" s="29">
        <v>647</v>
      </c>
      <c r="K123" s="29">
        <v>6</v>
      </c>
      <c r="L123" s="29">
        <v>1627</v>
      </c>
      <c r="M123" s="29">
        <v>4207</v>
      </c>
    </row>
    <row r="124" spans="1:13" ht="14.55" customHeight="1" x14ac:dyDescent="0.3">
      <c r="A124" t="s">
        <v>450</v>
      </c>
      <c r="B124" s="29">
        <v>6072</v>
      </c>
      <c r="C124" s="29">
        <v>1207</v>
      </c>
      <c r="D124" s="29">
        <v>99</v>
      </c>
      <c r="E124" s="29">
        <v>1171</v>
      </c>
      <c r="F124" s="29">
        <v>8</v>
      </c>
      <c r="G124" s="29">
        <v>2485</v>
      </c>
      <c r="H124" s="29">
        <v>377</v>
      </c>
      <c r="I124" s="29">
        <v>59</v>
      </c>
      <c r="J124" s="29">
        <v>343</v>
      </c>
      <c r="K124" s="29">
        <v>0</v>
      </c>
      <c r="L124" s="29">
        <v>779</v>
      </c>
      <c r="M124" s="29">
        <v>3264</v>
      </c>
    </row>
    <row r="125" spans="1:13" ht="14.55" customHeight="1" x14ac:dyDescent="0.3">
      <c r="A125" t="s">
        <v>611</v>
      </c>
      <c r="B125" s="29">
        <v>6016</v>
      </c>
      <c r="C125" s="29">
        <v>1467</v>
      </c>
      <c r="D125" s="29">
        <v>79</v>
      </c>
      <c r="E125" s="29">
        <v>756</v>
      </c>
      <c r="F125" s="29">
        <v>1</v>
      </c>
      <c r="G125" s="29">
        <v>2303</v>
      </c>
      <c r="H125" s="29">
        <v>840</v>
      </c>
      <c r="I125" s="29">
        <v>182</v>
      </c>
      <c r="J125" s="29">
        <v>756</v>
      </c>
      <c r="K125" s="29">
        <v>0</v>
      </c>
      <c r="L125" s="29">
        <v>1778</v>
      </c>
      <c r="M125" s="29">
        <v>4081</v>
      </c>
    </row>
    <row r="126" spans="1:13" ht="14.55" customHeight="1" x14ac:dyDescent="0.3">
      <c r="A126" t="s">
        <v>426</v>
      </c>
      <c r="B126" s="29">
        <v>6010</v>
      </c>
      <c r="C126" s="29">
        <v>591</v>
      </c>
      <c r="D126" s="29">
        <v>127</v>
      </c>
      <c r="E126" s="29">
        <v>2534</v>
      </c>
      <c r="F126" s="29">
        <v>0</v>
      </c>
      <c r="G126" s="29">
        <v>3252</v>
      </c>
      <c r="H126" s="29">
        <v>191</v>
      </c>
      <c r="I126" s="29">
        <v>45</v>
      </c>
      <c r="J126" s="29">
        <v>225</v>
      </c>
      <c r="K126" s="29">
        <v>1</v>
      </c>
      <c r="L126" s="29">
        <v>462</v>
      </c>
      <c r="M126" s="29">
        <v>3714</v>
      </c>
    </row>
    <row r="127" spans="1:13" ht="14.55" customHeight="1" x14ac:dyDescent="0.3">
      <c r="A127" t="s">
        <v>593</v>
      </c>
      <c r="B127" s="29">
        <v>5849</v>
      </c>
      <c r="C127" s="29">
        <v>1150</v>
      </c>
      <c r="D127" s="29">
        <v>68</v>
      </c>
      <c r="E127" s="29">
        <v>759</v>
      </c>
      <c r="F127" s="29">
        <v>3</v>
      </c>
      <c r="G127" s="29">
        <v>1980</v>
      </c>
      <c r="H127" s="29">
        <v>744</v>
      </c>
      <c r="I127" s="29">
        <v>203</v>
      </c>
      <c r="J127" s="29">
        <v>713</v>
      </c>
      <c r="K127" s="29">
        <v>2</v>
      </c>
      <c r="L127" s="29">
        <v>1662</v>
      </c>
      <c r="M127" s="29">
        <v>3642</v>
      </c>
    </row>
    <row r="128" spans="1:13" ht="14.55" customHeight="1" x14ac:dyDescent="0.3">
      <c r="A128" t="s">
        <v>533</v>
      </c>
      <c r="B128" s="29">
        <v>5748</v>
      </c>
      <c r="C128" s="29">
        <v>1193</v>
      </c>
      <c r="D128" s="29">
        <v>121</v>
      </c>
      <c r="E128" s="29">
        <v>1404</v>
      </c>
      <c r="F128" s="29">
        <v>0</v>
      </c>
      <c r="G128" s="29">
        <v>2718</v>
      </c>
      <c r="H128" s="29">
        <v>425</v>
      </c>
      <c r="I128" s="29">
        <v>227</v>
      </c>
      <c r="J128" s="29">
        <v>479</v>
      </c>
      <c r="K128" s="29">
        <v>2</v>
      </c>
      <c r="L128" s="29">
        <v>1133</v>
      </c>
      <c r="M128" s="29">
        <v>3851</v>
      </c>
    </row>
    <row r="129" spans="1:13" ht="14.55" customHeight="1" x14ac:dyDescent="0.3">
      <c r="A129" t="s">
        <v>476</v>
      </c>
      <c r="B129" s="29">
        <v>5669</v>
      </c>
      <c r="C129" s="29">
        <v>771</v>
      </c>
      <c r="D129" s="29">
        <v>65</v>
      </c>
      <c r="E129" s="29">
        <v>1175</v>
      </c>
      <c r="F129" s="29">
        <v>1</v>
      </c>
      <c r="G129" s="29">
        <v>2012</v>
      </c>
      <c r="H129" s="29">
        <v>864</v>
      </c>
      <c r="I129" s="29">
        <v>127</v>
      </c>
      <c r="J129" s="29">
        <v>632</v>
      </c>
      <c r="K129" s="29">
        <v>0</v>
      </c>
      <c r="L129" s="29">
        <v>1623</v>
      </c>
      <c r="M129" s="29">
        <v>3635</v>
      </c>
    </row>
    <row r="130" spans="1:13" ht="14.55" customHeight="1" x14ac:dyDescent="0.3">
      <c r="A130" t="s">
        <v>507</v>
      </c>
      <c r="B130" s="29">
        <v>5601</v>
      </c>
      <c r="C130" s="29">
        <v>397</v>
      </c>
      <c r="D130" s="29">
        <v>52</v>
      </c>
      <c r="E130" s="29">
        <v>469</v>
      </c>
      <c r="F130" s="29">
        <v>0</v>
      </c>
      <c r="G130" s="29">
        <v>918</v>
      </c>
      <c r="H130" s="29">
        <v>1033</v>
      </c>
      <c r="I130" s="29">
        <v>424</v>
      </c>
      <c r="J130" s="29">
        <v>983</v>
      </c>
      <c r="K130" s="29">
        <v>7</v>
      </c>
      <c r="L130" s="29">
        <v>2447</v>
      </c>
      <c r="M130" s="29">
        <v>3365</v>
      </c>
    </row>
    <row r="131" spans="1:13" ht="14.55" customHeight="1" x14ac:dyDescent="0.3">
      <c r="A131" t="s">
        <v>447</v>
      </c>
      <c r="B131" s="29">
        <v>5572</v>
      </c>
      <c r="C131" s="29">
        <v>687</v>
      </c>
      <c r="D131" s="29">
        <v>57</v>
      </c>
      <c r="E131" s="29">
        <v>1802</v>
      </c>
      <c r="F131" s="29">
        <v>1</v>
      </c>
      <c r="G131" s="29">
        <v>2547</v>
      </c>
      <c r="H131" s="29">
        <v>367</v>
      </c>
      <c r="I131" s="29">
        <v>60</v>
      </c>
      <c r="J131" s="29">
        <v>469</v>
      </c>
      <c r="K131" s="29">
        <v>0</v>
      </c>
      <c r="L131" s="29">
        <v>896</v>
      </c>
      <c r="M131" s="29">
        <v>3443</v>
      </c>
    </row>
    <row r="132" spans="1:13" ht="14.55" customHeight="1" x14ac:dyDescent="0.3">
      <c r="A132" t="s">
        <v>487</v>
      </c>
      <c r="B132" s="29">
        <v>5569</v>
      </c>
      <c r="C132" s="29">
        <v>664</v>
      </c>
      <c r="D132" s="29">
        <v>119</v>
      </c>
      <c r="E132" s="29">
        <v>1577</v>
      </c>
      <c r="F132" s="29">
        <v>0</v>
      </c>
      <c r="G132" s="29">
        <v>2360</v>
      </c>
      <c r="H132" s="29">
        <v>378</v>
      </c>
      <c r="I132" s="29">
        <v>76</v>
      </c>
      <c r="J132" s="29">
        <v>496</v>
      </c>
      <c r="K132" s="29">
        <v>0</v>
      </c>
      <c r="L132" s="29">
        <v>950</v>
      </c>
      <c r="M132" s="29">
        <v>3310</v>
      </c>
    </row>
    <row r="133" spans="1:13" ht="14.55" customHeight="1" x14ac:dyDescent="0.3">
      <c r="A133" t="s">
        <v>583</v>
      </c>
      <c r="B133" s="29">
        <v>5525</v>
      </c>
      <c r="C133" s="29">
        <v>1025</v>
      </c>
      <c r="D133" s="29">
        <v>119</v>
      </c>
      <c r="E133" s="29">
        <v>1207</v>
      </c>
      <c r="F133" s="29">
        <v>1</v>
      </c>
      <c r="G133" s="29">
        <v>2352</v>
      </c>
      <c r="H133" s="29">
        <v>523</v>
      </c>
      <c r="I133" s="29">
        <v>208</v>
      </c>
      <c r="J133" s="29">
        <v>408</v>
      </c>
      <c r="K133" s="29">
        <v>0</v>
      </c>
      <c r="L133" s="29">
        <v>1139</v>
      </c>
      <c r="M133" s="29">
        <v>3491</v>
      </c>
    </row>
    <row r="134" spans="1:13" ht="14.55" customHeight="1" x14ac:dyDescent="0.3">
      <c r="A134" t="s">
        <v>574</v>
      </c>
      <c r="B134" s="29">
        <v>5341</v>
      </c>
      <c r="C134" s="29">
        <v>1268</v>
      </c>
      <c r="D134" s="29">
        <v>95</v>
      </c>
      <c r="E134" s="29">
        <v>771</v>
      </c>
      <c r="F134" s="29">
        <v>5</v>
      </c>
      <c r="G134" s="29">
        <v>2139</v>
      </c>
      <c r="H134" s="29">
        <v>542</v>
      </c>
      <c r="I134" s="29">
        <v>167</v>
      </c>
      <c r="J134" s="29">
        <v>292</v>
      </c>
      <c r="K134" s="29">
        <v>7</v>
      </c>
      <c r="L134" s="29">
        <v>1008</v>
      </c>
      <c r="M134" s="29">
        <v>3147</v>
      </c>
    </row>
    <row r="135" spans="1:13" ht="14.55" customHeight="1" x14ac:dyDescent="0.3">
      <c r="A135" t="s">
        <v>563</v>
      </c>
      <c r="B135" s="29">
        <v>5293</v>
      </c>
      <c r="C135" s="29">
        <v>501</v>
      </c>
      <c r="D135" s="29">
        <v>132</v>
      </c>
      <c r="E135" s="29">
        <v>1893</v>
      </c>
      <c r="F135" s="29">
        <v>0</v>
      </c>
      <c r="G135" s="29">
        <v>2526</v>
      </c>
      <c r="H135" s="29">
        <v>317</v>
      </c>
      <c r="I135" s="29">
        <v>95</v>
      </c>
      <c r="J135" s="29">
        <v>545</v>
      </c>
      <c r="K135" s="29">
        <v>0</v>
      </c>
      <c r="L135" s="29">
        <v>957</v>
      </c>
      <c r="M135" s="29">
        <v>3483</v>
      </c>
    </row>
    <row r="136" spans="1:13" ht="14.55" customHeight="1" x14ac:dyDescent="0.3">
      <c r="A136" t="s">
        <v>517</v>
      </c>
      <c r="B136" s="29">
        <v>5277</v>
      </c>
      <c r="C136" s="29">
        <v>1003</v>
      </c>
      <c r="D136" s="29">
        <v>67</v>
      </c>
      <c r="E136" s="29">
        <v>1598</v>
      </c>
      <c r="F136" s="29">
        <v>8</v>
      </c>
      <c r="G136" s="29">
        <v>2676</v>
      </c>
      <c r="H136" s="29">
        <v>339</v>
      </c>
      <c r="I136" s="29">
        <v>65</v>
      </c>
      <c r="J136" s="29">
        <v>391</v>
      </c>
      <c r="K136" s="29">
        <v>0</v>
      </c>
      <c r="L136" s="29">
        <v>795</v>
      </c>
      <c r="M136" s="29">
        <v>3471</v>
      </c>
    </row>
    <row r="137" spans="1:13" ht="14.55" customHeight="1" x14ac:dyDescent="0.3">
      <c r="A137" t="s">
        <v>548</v>
      </c>
      <c r="B137" s="29">
        <v>5145</v>
      </c>
      <c r="C137" s="29">
        <v>1476</v>
      </c>
      <c r="D137" s="29">
        <v>109</v>
      </c>
      <c r="E137" s="29">
        <v>1089</v>
      </c>
      <c r="F137" s="29">
        <v>0</v>
      </c>
      <c r="G137" s="29">
        <v>2674</v>
      </c>
      <c r="H137" s="29">
        <v>366</v>
      </c>
      <c r="I137" s="29">
        <v>97</v>
      </c>
      <c r="J137" s="29">
        <v>286</v>
      </c>
      <c r="K137" s="29">
        <v>0</v>
      </c>
      <c r="L137" s="29">
        <v>749</v>
      </c>
      <c r="M137" s="29">
        <v>3423</v>
      </c>
    </row>
    <row r="138" spans="1:13" ht="14.55" customHeight="1" x14ac:dyDescent="0.3">
      <c r="A138" t="s">
        <v>592</v>
      </c>
      <c r="B138" s="29">
        <v>5126</v>
      </c>
      <c r="C138" s="29">
        <v>631</v>
      </c>
      <c r="D138" s="29">
        <v>53</v>
      </c>
      <c r="E138" s="29">
        <v>1356</v>
      </c>
      <c r="F138" s="29">
        <v>3</v>
      </c>
      <c r="G138" s="29">
        <v>2043</v>
      </c>
      <c r="H138" s="29">
        <v>523</v>
      </c>
      <c r="I138" s="29">
        <v>94</v>
      </c>
      <c r="J138" s="29">
        <v>505</v>
      </c>
      <c r="K138" s="29">
        <v>2</v>
      </c>
      <c r="L138" s="29">
        <v>1124</v>
      </c>
      <c r="M138" s="29">
        <v>3167</v>
      </c>
    </row>
    <row r="139" spans="1:13" ht="14.55" customHeight="1" x14ac:dyDescent="0.3">
      <c r="A139" t="s">
        <v>582</v>
      </c>
      <c r="B139" s="29">
        <v>5068</v>
      </c>
      <c r="C139" s="29">
        <v>592</v>
      </c>
      <c r="D139" s="29">
        <v>102</v>
      </c>
      <c r="E139" s="29">
        <v>1360</v>
      </c>
      <c r="F139" s="29">
        <v>14</v>
      </c>
      <c r="G139" s="29">
        <v>2068</v>
      </c>
      <c r="H139" s="29">
        <v>540</v>
      </c>
      <c r="I139" s="29">
        <v>138</v>
      </c>
      <c r="J139" s="29">
        <v>439</v>
      </c>
      <c r="K139" s="29">
        <v>15</v>
      </c>
      <c r="L139" s="29">
        <v>1132</v>
      </c>
      <c r="M139" s="29">
        <v>3200</v>
      </c>
    </row>
    <row r="140" spans="1:13" ht="14.55" customHeight="1" x14ac:dyDescent="0.3">
      <c r="A140" t="s">
        <v>525</v>
      </c>
      <c r="B140" s="29">
        <v>5060</v>
      </c>
      <c r="C140" s="29">
        <v>861</v>
      </c>
      <c r="D140" s="29">
        <v>135</v>
      </c>
      <c r="E140" s="29">
        <v>1470</v>
      </c>
      <c r="F140" s="29">
        <v>0</v>
      </c>
      <c r="G140" s="29">
        <v>2466</v>
      </c>
      <c r="H140" s="29">
        <v>350</v>
      </c>
      <c r="I140" s="29">
        <v>89</v>
      </c>
      <c r="J140" s="29">
        <v>418</v>
      </c>
      <c r="K140" s="29">
        <v>0</v>
      </c>
      <c r="L140" s="29">
        <v>857</v>
      </c>
      <c r="M140" s="29">
        <v>3323</v>
      </c>
    </row>
    <row r="141" spans="1:13" ht="14.55" customHeight="1" x14ac:dyDescent="0.3">
      <c r="A141" t="s">
        <v>529</v>
      </c>
      <c r="B141" s="29">
        <v>5034</v>
      </c>
      <c r="C141" s="29">
        <v>556</v>
      </c>
      <c r="D141" s="29">
        <v>59</v>
      </c>
      <c r="E141" s="29">
        <v>1243</v>
      </c>
      <c r="F141" s="29">
        <v>2</v>
      </c>
      <c r="G141" s="29">
        <v>1860</v>
      </c>
      <c r="H141" s="29">
        <v>306</v>
      </c>
      <c r="I141" s="29">
        <v>46</v>
      </c>
      <c r="J141" s="29">
        <v>358</v>
      </c>
      <c r="K141" s="29">
        <v>0</v>
      </c>
      <c r="L141" s="29">
        <v>710</v>
      </c>
      <c r="M141" s="29">
        <v>2570</v>
      </c>
    </row>
    <row r="142" spans="1:13" ht="14.55" customHeight="1" x14ac:dyDescent="0.3">
      <c r="A142" t="s">
        <v>523</v>
      </c>
      <c r="B142" s="29">
        <v>4677</v>
      </c>
      <c r="C142" s="29">
        <v>671</v>
      </c>
      <c r="D142" s="29">
        <v>77</v>
      </c>
      <c r="E142" s="29">
        <v>1111</v>
      </c>
      <c r="F142" s="29">
        <v>11</v>
      </c>
      <c r="G142" s="29">
        <v>1870</v>
      </c>
      <c r="H142" s="29">
        <v>409</v>
      </c>
      <c r="I142" s="29">
        <v>104</v>
      </c>
      <c r="J142" s="29">
        <v>396</v>
      </c>
      <c r="K142" s="29">
        <v>5</v>
      </c>
      <c r="L142" s="29">
        <v>914</v>
      </c>
      <c r="M142" s="29">
        <v>2784</v>
      </c>
    </row>
    <row r="143" spans="1:13" ht="14.55" customHeight="1" x14ac:dyDescent="0.3">
      <c r="A143" t="s">
        <v>540</v>
      </c>
      <c r="B143" s="29">
        <v>4468</v>
      </c>
      <c r="C143" s="29">
        <v>1010</v>
      </c>
      <c r="D143" s="29">
        <v>63</v>
      </c>
      <c r="E143" s="29">
        <v>763</v>
      </c>
      <c r="F143" s="29">
        <v>0</v>
      </c>
      <c r="G143" s="29">
        <v>1836</v>
      </c>
      <c r="H143" s="29">
        <v>405</v>
      </c>
      <c r="I143" s="29">
        <v>176</v>
      </c>
      <c r="J143" s="29">
        <v>415</v>
      </c>
      <c r="K143" s="29">
        <v>1</v>
      </c>
      <c r="L143" s="29">
        <v>997</v>
      </c>
      <c r="M143" s="29">
        <v>2833</v>
      </c>
    </row>
    <row r="144" spans="1:13" ht="14.55" customHeight="1" x14ac:dyDescent="0.3">
      <c r="A144" t="s">
        <v>579</v>
      </c>
      <c r="B144" s="29">
        <v>4334</v>
      </c>
      <c r="C144" s="29">
        <v>766</v>
      </c>
      <c r="D144" s="29">
        <v>53</v>
      </c>
      <c r="E144" s="29">
        <v>364</v>
      </c>
      <c r="F144" s="29">
        <v>1</v>
      </c>
      <c r="G144" s="29">
        <v>1184</v>
      </c>
      <c r="H144" s="29">
        <v>1016</v>
      </c>
      <c r="I144" s="29">
        <v>210</v>
      </c>
      <c r="J144" s="29">
        <v>370</v>
      </c>
      <c r="K144" s="29">
        <v>1</v>
      </c>
      <c r="L144" s="29">
        <v>1597</v>
      </c>
      <c r="M144" s="29">
        <v>2781</v>
      </c>
    </row>
    <row r="145" spans="1:13" ht="14.55" customHeight="1" x14ac:dyDescent="0.3">
      <c r="A145" t="s">
        <v>425</v>
      </c>
      <c r="B145" s="29">
        <v>4252</v>
      </c>
      <c r="C145" s="29">
        <v>768</v>
      </c>
      <c r="D145" s="29">
        <v>45</v>
      </c>
      <c r="E145" s="29">
        <v>990</v>
      </c>
      <c r="F145" s="29">
        <v>1</v>
      </c>
      <c r="G145" s="29">
        <v>1804</v>
      </c>
      <c r="H145" s="29">
        <v>323</v>
      </c>
      <c r="I145" s="29">
        <v>42</v>
      </c>
      <c r="J145" s="29">
        <v>235</v>
      </c>
      <c r="K145" s="29">
        <v>1</v>
      </c>
      <c r="L145" s="29">
        <v>601</v>
      </c>
      <c r="M145" s="29">
        <v>2405</v>
      </c>
    </row>
    <row r="146" spans="1:13" ht="14.55" customHeight="1" x14ac:dyDescent="0.3">
      <c r="A146" t="s">
        <v>608</v>
      </c>
      <c r="B146" s="29">
        <v>4237</v>
      </c>
      <c r="C146" s="29">
        <v>991</v>
      </c>
      <c r="D146" s="29">
        <v>151</v>
      </c>
      <c r="E146" s="29">
        <v>929</v>
      </c>
      <c r="F146" s="29">
        <v>0</v>
      </c>
      <c r="G146" s="29">
        <v>2071</v>
      </c>
      <c r="H146" s="29">
        <v>360</v>
      </c>
      <c r="I146" s="29">
        <v>49</v>
      </c>
      <c r="J146" s="29">
        <v>248</v>
      </c>
      <c r="K146" s="29">
        <v>0</v>
      </c>
      <c r="L146" s="29">
        <v>657</v>
      </c>
      <c r="M146" s="29">
        <v>2728</v>
      </c>
    </row>
    <row r="147" spans="1:13" ht="14.55" customHeight="1" x14ac:dyDescent="0.3">
      <c r="A147" t="s">
        <v>569</v>
      </c>
      <c r="B147" s="29">
        <v>4154</v>
      </c>
      <c r="C147" s="29">
        <v>606</v>
      </c>
      <c r="D147" s="29">
        <v>49</v>
      </c>
      <c r="E147" s="29">
        <v>616</v>
      </c>
      <c r="F147" s="29">
        <v>1</v>
      </c>
      <c r="G147" s="29">
        <v>1272</v>
      </c>
      <c r="H147" s="29">
        <v>588</v>
      </c>
      <c r="I147" s="29">
        <v>250</v>
      </c>
      <c r="J147" s="29">
        <v>565</v>
      </c>
      <c r="K147" s="29">
        <v>0</v>
      </c>
      <c r="L147" s="29">
        <v>1403</v>
      </c>
      <c r="M147" s="29">
        <v>2675</v>
      </c>
    </row>
    <row r="148" spans="1:13" ht="14.55" customHeight="1" x14ac:dyDescent="0.3">
      <c r="A148" t="s">
        <v>589</v>
      </c>
      <c r="B148" s="29">
        <v>4025</v>
      </c>
      <c r="C148" s="29">
        <v>550</v>
      </c>
      <c r="D148" s="29">
        <v>77</v>
      </c>
      <c r="E148" s="29">
        <v>1161</v>
      </c>
      <c r="F148" s="29">
        <v>0</v>
      </c>
      <c r="G148" s="29">
        <v>1788</v>
      </c>
      <c r="H148" s="29">
        <v>220</v>
      </c>
      <c r="I148" s="29">
        <v>61</v>
      </c>
      <c r="J148" s="29">
        <v>437</v>
      </c>
      <c r="K148" s="29">
        <v>4</v>
      </c>
      <c r="L148" s="29">
        <v>722</v>
      </c>
      <c r="M148" s="29">
        <v>2510</v>
      </c>
    </row>
    <row r="149" spans="1:13" ht="14.55" customHeight="1" x14ac:dyDescent="0.3">
      <c r="A149" t="s">
        <v>460</v>
      </c>
      <c r="B149" s="29">
        <v>3884</v>
      </c>
      <c r="C149" s="29">
        <v>633</v>
      </c>
      <c r="D149" s="29">
        <v>57</v>
      </c>
      <c r="E149" s="29">
        <v>1008</v>
      </c>
      <c r="F149" s="29">
        <v>2</v>
      </c>
      <c r="G149" s="29">
        <v>1700</v>
      </c>
      <c r="H149" s="29">
        <v>235</v>
      </c>
      <c r="I149" s="29">
        <v>52</v>
      </c>
      <c r="J149" s="29">
        <v>190</v>
      </c>
      <c r="K149" s="29">
        <v>2</v>
      </c>
      <c r="L149" s="29">
        <v>479</v>
      </c>
      <c r="M149" s="29">
        <v>2179</v>
      </c>
    </row>
    <row r="150" spans="1:13" ht="14.55" customHeight="1" x14ac:dyDescent="0.3">
      <c r="A150" t="s">
        <v>545</v>
      </c>
      <c r="B150" s="29">
        <v>3814</v>
      </c>
      <c r="C150" s="29">
        <v>803</v>
      </c>
      <c r="D150" s="29">
        <v>86</v>
      </c>
      <c r="E150" s="29">
        <v>870</v>
      </c>
      <c r="F150" s="29">
        <v>0</v>
      </c>
      <c r="G150" s="29">
        <v>1759</v>
      </c>
      <c r="H150" s="29">
        <v>300</v>
      </c>
      <c r="I150" s="29">
        <v>42</v>
      </c>
      <c r="J150" s="29">
        <v>110</v>
      </c>
      <c r="K150" s="29">
        <v>2</v>
      </c>
      <c r="L150" s="29">
        <v>454</v>
      </c>
      <c r="M150" s="29">
        <v>2213</v>
      </c>
    </row>
    <row r="151" spans="1:13" ht="14.55" customHeight="1" x14ac:dyDescent="0.3">
      <c r="A151" t="s">
        <v>599</v>
      </c>
      <c r="B151" s="29">
        <v>3519</v>
      </c>
      <c r="C151" s="29">
        <v>305</v>
      </c>
      <c r="D151" s="29">
        <v>70</v>
      </c>
      <c r="E151" s="29">
        <v>677</v>
      </c>
      <c r="F151" s="29">
        <v>0</v>
      </c>
      <c r="G151" s="29">
        <v>1052</v>
      </c>
      <c r="H151" s="29">
        <v>464</v>
      </c>
      <c r="I151" s="29">
        <v>114</v>
      </c>
      <c r="J151" s="29">
        <v>538</v>
      </c>
      <c r="K151" s="29">
        <v>1</v>
      </c>
      <c r="L151" s="29">
        <v>1117</v>
      </c>
      <c r="M151" s="29">
        <v>2169</v>
      </c>
    </row>
    <row r="152" spans="1:13" ht="14.55" customHeight="1" x14ac:dyDescent="0.3">
      <c r="A152" t="s">
        <v>453</v>
      </c>
      <c r="B152" s="29">
        <v>3132</v>
      </c>
      <c r="C152" s="29">
        <v>327</v>
      </c>
      <c r="D152" s="29">
        <v>17</v>
      </c>
      <c r="E152" s="29">
        <v>242</v>
      </c>
      <c r="F152" s="29">
        <v>2</v>
      </c>
      <c r="G152" s="29">
        <v>588</v>
      </c>
      <c r="H152" s="29">
        <v>224</v>
      </c>
      <c r="I152" s="29">
        <v>18</v>
      </c>
      <c r="J152" s="29">
        <v>224</v>
      </c>
      <c r="K152" s="29">
        <v>1</v>
      </c>
      <c r="L152" s="29">
        <v>467</v>
      </c>
      <c r="M152" s="29">
        <v>1055</v>
      </c>
    </row>
    <row r="153" spans="1:13" ht="14.55" customHeight="1" x14ac:dyDescent="0.3">
      <c r="A153" t="s">
        <v>444</v>
      </c>
      <c r="B153" s="29">
        <v>2982</v>
      </c>
      <c r="C153" s="29">
        <v>433</v>
      </c>
      <c r="D153" s="29">
        <v>38</v>
      </c>
      <c r="E153" s="29">
        <v>345</v>
      </c>
      <c r="F153" s="29">
        <v>0</v>
      </c>
      <c r="G153" s="29">
        <v>816</v>
      </c>
      <c r="H153" s="29">
        <v>633</v>
      </c>
      <c r="I153" s="29">
        <v>145</v>
      </c>
      <c r="J153" s="29">
        <v>248</v>
      </c>
      <c r="K153" s="29">
        <v>0</v>
      </c>
      <c r="L153" s="29">
        <v>1026</v>
      </c>
      <c r="M153" s="29">
        <v>1842</v>
      </c>
    </row>
    <row r="154" spans="1:13" ht="14.55" customHeight="1" x14ac:dyDescent="0.3">
      <c r="A154" t="s">
        <v>577</v>
      </c>
      <c r="B154" s="29">
        <v>2917</v>
      </c>
      <c r="C154" s="29">
        <v>321</v>
      </c>
      <c r="D154" s="29">
        <v>74</v>
      </c>
      <c r="E154" s="29">
        <v>351</v>
      </c>
      <c r="F154" s="29">
        <v>19</v>
      </c>
      <c r="G154" s="29">
        <v>765</v>
      </c>
      <c r="H154" s="29">
        <v>450</v>
      </c>
      <c r="I154" s="29">
        <v>143</v>
      </c>
      <c r="J154" s="29">
        <v>301</v>
      </c>
      <c r="K154" s="29">
        <v>16</v>
      </c>
      <c r="L154" s="29">
        <v>910</v>
      </c>
      <c r="M154" s="29">
        <v>1675</v>
      </c>
    </row>
    <row r="155" spans="1:13" ht="14.55" customHeight="1" x14ac:dyDescent="0.3">
      <c r="A155" t="s">
        <v>604</v>
      </c>
      <c r="B155" s="29">
        <v>2751</v>
      </c>
      <c r="C155" s="29">
        <v>541</v>
      </c>
      <c r="D155" s="29">
        <v>67</v>
      </c>
      <c r="E155" s="29">
        <v>705</v>
      </c>
      <c r="F155" s="29">
        <v>3</v>
      </c>
      <c r="G155" s="29">
        <v>1316</v>
      </c>
      <c r="H155" s="29">
        <v>258</v>
      </c>
      <c r="I155" s="29">
        <v>48</v>
      </c>
      <c r="J155" s="29">
        <v>235</v>
      </c>
      <c r="K155" s="29">
        <v>1</v>
      </c>
      <c r="L155" s="29">
        <v>542</v>
      </c>
      <c r="M155" s="29">
        <v>1858</v>
      </c>
    </row>
    <row r="156" spans="1:13" ht="14.55" customHeight="1" x14ac:dyDescent="0.3">
      <c r="A156" t="s">
        <v>572</v>
      </c>
      <c r="B156" s="29">
        <v>2645</v>
      </c>
      <c r="C156" s="29">
        <v>387</v>
      </c>
      <c r="D156" s="29">
        <v>43</v>
      </c>
      <c r="E156" s="29">
        <v>1096</v>
      </c>
      <c r="F156" s="29">
        <v>2</v>
      </c>
      <c r="G156" s="29">
        <v>1528</v>
      </c>
      <c r="H156" s="29">
        <v>105</v>
      </c>
      <c r="I156" s="29">
        <v>52</v>
      </c>
      <c r="J156" s="29">
        <v>184</v>
      </c>
      <c r="K156" s="29">
        <v>0</v>
      </c>
      <c r="L156" s="29">
        <v>341</v>
      </c>
      <c r="M156" s="29">
        <v>1869</v>
      </c>
    </row>
    <row r="157" spans="1:13" ht="14.55" customHeight="1" x14ac:dyDescent="0.3">
      <c r="A157" t="s">
        <v>427</v>
      </c>
      <c r="B157" s="29">
        <v>2232</v>
      </c>
      <c r="C157" s="29">
        <v>398</v>
      </c>
      <c r="D157" s="29">
        <v>60</v>
      </c>
      <c r="E157" s="29">
        <v>281</v>
      </c>
      <c r="F157" s="29">
        <v>0</v>
      </c>
      <c r="G157" s="29">
        <v>739</v>
      </c>
      <c r="H157" s="29">
        <v>237</v>
      </c>
      <c r="I157" s="29">
        <v>74</v>
      </c>
      <c r="J157" s="29">
        <v>190</v>
      </c>
      <c r="K157" s="29">
        <v>2</v>
      </c>
      <c r="L157" s="29">
        <v>503</v>
      </c>
      <c r="M157" s="29">
        <v>1242</v>
      </c>
    </row>
    <row r="158" spans="1:13" ht="14.55" customHeight="1" x14ac:dyDescent="0.3">
      <c r="A158" t="s">
        <v>481</v>
      </c>
      <c r="B158" s="29">
        <v>1929</v>
      </c>
      <c r="C158" s="29">
        <v>289</v>
      </c>
      <c r="D158" s="29">
        <v>28</v>
      </c>
      <c r="E158" s="29">
        <v>688</v>
      </c>
      <c r="F158" s="29">
        <v>0</v>
      </c>
      <c r="G158" s="29">
        <v>1005</v>
      </c>
      <c r="H158" s="29">
        <v>40</v>
      </c>
      <c r="I158" s="29">
        <v>7</v>
      </c>
      <c r="J158" s="29">
        <v>66</v>
      </c>
      <c r="K158" s="29">
        <v>0</v>
      </c>
      <c r="L158" s="29">
        <v>113</v>
      </c>
      <c r="M158" s="29">
        <v>1118</v>
      </c>
    </row>
    <row r="159" spans="1:13" ht="14.55" customHeight="1" x14ac:dyDescent="0.3">
      <c r="A159" t="s">
        <v>458</v>
      </c>
      <c r="B159" s="29">
        <v>1856</v>
      </c>
      <c r="C159" s="29">
        <v>164</v>
      </c>
      <c r="D159" s="29">
        <v>39</v>
      </c>
      <c r="E159" s="29">
        <v>331</v>
      </c>
      <c r="F159" s="29">
        <v>0</v>
      </c>
      <c r="G159" s="29">
        <v>534</v>
      </c>
      <c r="H159" s="29">
        <v>281</v>
      </c>
      <c r="I159" s="29">
        <v>101</v>
      </c>
      <c r="J159" s="29">
        <v>218</v>
      </c>
      <c r="K159" s="29">
        <v>0</v>
      </c>
      <c r="L159" s="29">
        <v>600</v>
      </c>
      <c r="M159" s="29">
        <v>1134</v>
      </c>
    </row>
    <row r="160" spans="1:13" ht="14.55" customHeight="1" x14ac:dyDescent="0.3">
      <c r="A160" t="s">
        <v>498</v>
      </c>
      <c r="B160" s="29">
        <v>1837</v>
      </c>
      <c r="C160" s="29">
        <v>466</v>
      </c>
      <c r="D160" s="29">
        <v>67</v>
      </c>
      <c r="E160" s="29">
        <v>602</v>
      </c>
      <c r="F160" s="29">
        <v>1</v>
      </c>
      <c r="G160" s="29">
        <v>1136</v>
      </c>
      <c r="H160" s="29">
        <v>67</v>
      </c>
      <c r="I160" s="29">
        <v>13</v>
      </c>
      <c r="J160" s="29">
        <v>28</v>
      </c>
      <c r="K160" s="29">
        <v>0</v>
      </c>
      <c r="L160" s="29">
        <v>108</v>
      </c>
      <c r="M160" s="29">
        <v>1244</v>
      </c>
    </row>
    <row r="161" spans="1:13" ht="14.55" customHeight="1" x14ac:dyDescent="0.3">
      <c r="A161" t="s">
        <v>566</v>
      </c>
      <c r="B161" s="29">
        <v>1519</v>
      </c>
      <c r="C161" s="29">
        <v>214</v>
      </c>
      <c r="D161" s="29">
        <v>27</v>
      </c>
      <c r="E161" s="29">
        <v>259</v>
      </c>
      <c r="F161" s="29">
        <v>0</v>
      </c>
      <c r="G161" s="29">
        <v>500</v>
      </c>
      <c r="H161" s="29">
        <v>192</v>
      </c>
      <c r="I161" s="29">
        <v>24</v>
      </c>
      <c r="J161" s="29">
        <v>167</v>
      </c>
      <c r="K161" s="29">
        <v>0</v>
      </c>
      <c r="L161" s="29">
        <v>383</v>
      </c>
      <c r="M161" s="29">
        <v>883</v>
      </c>
    </row>
    <row r="162" spans="1:13" ht="14.55" customHeight="1" x14ac:dyDescent="0.3">
      <c r="A162" t="s">
        <v>602</v>
      </c>
      <c r="B162" s="29">
        <v>1493</v>
      </c>
      <c r="C162" s="29">
        <v>192</v>
      </c>
      <c r="D162" s="29">
        <v>72</v>
      </c>
      <c r="E162" s="29">
        <v>402</v>
      </c>
      <c r="F162" s="29">
        <v>0</v>
      </c>
      <c r="G162" s="29">
        <v>666</v>
      </c>
      <c r="H162" s="29">
        <v>194</v>
      </c>
      <c r="I162" s="29">
        <v>76</v>
      </c>
      <c r="J162" s="29">
        <v>132</v>
      </c>
      <c r="K162" s="29">
        <v>0</v>
      </c>
      <c r="L162" s="29">
        <v>402</v>
      </c>
      <c r="M162" s="29">
        <v>1068</v>
      </c>
    </row>
    <row r="163" spans="1:13" ht="14.55" customHeight="1" x14ac:dyDescent="0.3">
      <c r="A163" t="s">
        <v>580</v>
      </c>
      <c r="B163" s="29">
        <v>1211</v>
      </c>
      <c r="C163" s="29">
        <v>134</v>
      </c>
      <c r="D163" s="29">
        <v>39</v>
      </c>
      <c r="E163" s="29">
        <v>194</v>
      </c>
      <c r="F163" s="29">
        <v>1</v>
      </c>
      <c r="G163" s="29">
        <v>368</v>
      </c>
      <c r="H163" s="29">
        <v>152</v>
      </c>
      <c r="I163" s="29">
        <v>110</v>
      </c>
      <c r="J163" s="29">
        <v>215</v>
      </c>
      <c r="K163" s="29">
        <v>3</v>
      </c>
      <c r="L163" s="29">
        <v>480</v>
      </c>
      <c r="M163" s="29">
        <v>848</v>
      </c>
    </row>
  </sheetData>
  <sortState ref="A4:M163">
    <sortCondition descending="1" ref="B4:B163"/>
  </sortState>
  <mergeCells count="3">
    <mergeCell ref="A1:E1"/>
    <mergeCell ref="C2:G2"/>
    <mergeCell ref="H2:L2"/>
  </mergeCells>
  <pageMargins left="0.75" right="0.75" top="1" bottom="1" header="0.5" footer="0.5"/>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sqref="A1:E1"/>
    </sheetView>
  </sheetViews>
  <sheetFormatPr defaultRowHeight="14.4" x14ac:dyDescent="0.3"/>
  <cols>
    <col min="1" max="16384" width="8.88671875" style="57"/>
  </cols>
  <sheetData>
    <row r="1" spans="1:8" x14ac:dyDescent="0.3">
      <c r="A1" s="103" t="s">
        <v>153</v>
      </c>
      <c r="B1" s="103"/>
      <c r="C1" s="103"/>
      <c r="D1" s="103"/>
      <c r="E1" s="103"/>
    </row>
    <row r="2" spans="1:8" x14ac:dyDescent="0.3">
      <c r="A2" s="57" t="s">
        <v>0</v>
      </c>
      <c r="B2" s="57" t="s">
        <v>0</v>
      </c>
      <c r="C2" s="104" t="s">
        <v>4187</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478</v>
      </c>
      <c r="B4" s="58">
        <v>16666</v>
      </c>
      <c r="C4" s="58" t="s">
        <v>4188</v>
      </c>
      <c r="D4" s="58" t="s">
        <v>663</v>
      </c>
      <c r="E4" s="58" t="s">
        <v>4189</v>
      </c>
      <c r="F4" s="58" t="s">
        <v>628</v>
      </c>
      <c r="G4" s="58">
        <v>6520</v>
      </c>
      <c r="H4" s="58">
        <v>6520</v>
      </c>
    </row>
    <row r="5" spans="1:8" x14ac:dyDescent="0.3">
      <c r="A5" s="57" t="s">
        <v>496</v>
      </c>
      <c r="B5" s="58">
        <v>28870</v>
      </c>
      <c r="C5" s="58" t="s">
        <v>4190</v>
      </c>
      <c r="D5" s="58" t="s">
        <v>2170</v>
      </c>
      <c r="E5" s="58" t="s">
        <v>6217</v>
      </c>
      <c r="F5" s="58" t="s">
        <v>903</v>
      </c>
      <c r="G5" s="58">
        <v>17439</v>
      </c>
      <c r="H5" s="58">
        <v>17439</v>
      </c>
    </row>
    <row r="6" spans="1:8" x14ac:dyDescent="0.3">
      <c r="A6" s="57" t="s">
        <v>614</v>
      </c>
      <c r="B6" s="58">
        <v>45536</v>
      </c>
      <c r="C6" s="58">
        <v>7620</v>
      </c>
      <c r="D6" s="58">
        <v>718</v>
      </c>
      <c r="E6" s="58">
        <v>15603</v>
      </c>
      <c r="F6" s="58">
        <v>18</v>
      </c>
      <c r="G6" s="58">
        <v>23959</v>
      </c>
      <c r="H6" s="58">
        <v>23959</v>
      </c>
    </row>
  </sheetData>
  <mergeCells count="2">
    <mergeCell ref="A1:E1"/>
    <mergeCell ref="C2:G2"/>
  </mergeCells>
  <pageMargins left="0.75" right="0.75" top="1" bottom="1" header="0.5" footer="0.5"/>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election sqref="A1:E1"/>
    </sheetView>
  </sheetViews>
  <sheetFormatPr defaultRowHeight="14.4" x14ac:dyDescent="0.3"/>
  <cols>
    <col min="1" max="16384" width="8.88671875" style="57"/>
  </cols>
  <sheetData>
    <row r="1" spans="1:8" x14ac:dyDescent="0.3">
      <c r="A1" s="103" t="s">
        <v>154</v>
      </c>
      <c r="B1" s="103"/>
      <c r="C1" s="103"/>
      <c r="D1" s="103"/>
      <c r="E1" s="103"/>
    </row>
    <row r="2" spans="1:8" x14ac:dyDescent="0.3">
      <c r="A2" s="57" t="s">
        <v>0</v>
      </c>
      <c r="B2" s="57" t="s">
        <v>0</v>
      </c>
      <c r="C2" s="104" t="s">
        <v>4191</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459</v>
      </c>
      <c r="B4" s="58">
        <v>5430</v>
      </c>
      <c r="C4" s="58" t="s">
        <v>3771</v>
      </c>
      <c r="D4" s="58" t="s">
        <v>1167</v>
      </c>
      <c r="E4" s="58" t="s">
        <v>4192</v>
      </c>
      <c r="F4" s="58" t="s">
        <v>655</v>
      </c>
      <c r="G4" s="58">
        <v>3233</v>
      </c>
      <c r="H4" s="58">
        <v>3233</v>
      </c>
    </row>
    <row r="5" spans="1:8" x14ac:dyDescent="0.3">
      <c r="A5" s="57" t="s">
        <v>490</v>
      </c>
      <c r="B5" s="58">
        <v>22157</v>
      </c>
      <c r="C5" s="58" t="s">
        <v>4193</v>
      </c>
      <c r="D5" s="58" t="s">
        <v>1917</v>
      </c>
      <c r="E5" s="58" t="s">
        <v>4194</v>
      </c>
      <c r="F5" s="58" t="s">
        <v>678</v>
      </c>
      <c r="G5" s="58">
        <v>9529</v>
      </c>
      <c r="H5" s="58">
        <v>9529</v>
      </c>
    </row>
    <row r="6" spans="1:8" x14ac:dyDescent="0.3">
      <c r="A6" s="57" t="s">
        <v>496</v>
      </c>
      <c r="B6" s="58">
        <v>16737</v>
      </c>
      <c r="C6" s="58" t="s">
        <v>4195</v>
      </c>
      <c r="D6" s="58" t="s">
        <v>877</v>
      </c>
      <c r="E6" s="58" t="s">
        <v>6037</v>
      </c>
      <c r="F6" s="58" t="s">
        <v>666</v>
      </c>
      <c r="G6" s="58">
        <v>8110</v>
      </c>
      <c r="H6" s="58">
        <v>8110</v>
      </c>
    </row>
    <row r="7" spans="1:8" x14ac:dyDescent="0.3">
      <c r="A7" s="57" t="s">
        <v>614</v>
      </c>
      <c r="B7" s="58">
        <v>44324</v>
      </c>
      <c r="C7" s="58">
        <v>9016</v>
      </c>
      <c r="D7" s="58">
        <v>964</v>
      </c>
      <c r="E7" s="58">
        <v>10841</v>
      </c>
      <c r="F7" s="58">
        <v>51</v>
      </c>
      <c r="G7" s="58">
        <v>20872</v>
      </c>
      <c r="H7" s="58">
        <v>20872</v>
      </c>
    </row>
  </sheetData>
  <mergeCells count="2">
    <mergeCell ref="A1:E1"/>
    <mergeCell ref="C2:G2"/>
  </mergeCells>
  <pageMargins left="0.75" right="0.75" top="1" bottom="1" header="0.5" footer="0.5"/>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sqref="A1:E1"/>
    </sheetView>
  </sheetViews>
  <sheetFormatPr defaultRowHeight="14.4" x14ac:dyDescent="0.3"/>
  <cols>
    <col min="1" max="16384" width="8.88671875" style="57"/>
  </cols>
  <sheetData>
    <row r="1" spans="1:8" x14ac:dyDescent="0.3">
      <c r="A1" s="103" t="s">
        <v>155</v>
      </c>
      <c r="B1" s="103"/>
      <c r="C1" s="103"/>
      <c r="D1" s="103"/>
      <c r="E1" s="103"/>
    </row>
    <row r="2" spans="1:8" x14ac:dyDescent="0.3">
      <c r="A2" s="57" t="s">
        <v>0</v>
      </c>
      <c r="B2" s="57" t="s">
        <v>0</v>
      </c>
      <c r="C2" s="104" t="s">
        <v>4196</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490</v>
      </c>
      <c r="B4" s="58">
        <v>20987</v>
      </c>
      <c r="C4" s="58" t="s">
        <v>4185</v>
      </c>
      <c r="D4" s="58" t="s">
        <v>2055</v>
      </c>
      <c r="E4" s="58" t="s">
        <v>4197</v>
      </c>
      <c r="F4" s="58" t="s">
        <v>691</v>
      </c>
      <c r="G4" s="58">
        <v>8724</v>
      </c>
      <c r="H4" s="58">
        <v>8724</v>
      </c>
    </row>
    <row r="5" spans="1:8" x14ac:dyDescent="0.3">
      <c r="A5" s="57" t="s">
        <v>496</v>
      </c>
      <c r="B5" s="58">
        <v>23742</v>
      </c>
      <c r="C5" s="58" t="s">
        <v>4198</v>
      </c>
      <c r="D5" s="58" t="s">
        <v>1134</v>
      </c>
      <c r="E5" s="58" t="s">
        <v>6218</v>
      </c>
      <c r="F5" s="58" t="s">
        <v>647</v>
      </c>
      <c r="G5" s="58">
        <v>12433</v>
      </c>
      <c r="H5" s="58">
        <v>12433</v>
      </c>
    </row>
    <row r="6" spans="1:8" x14ac:dyDescent="0.3">
      <c r="A6" s="57" t="s">
        <v>614</v>
      </c>
      <c r="B6" s="58">
        <v>44729</v>
      </c>
      <c r="C6" s="58">
        <v>8290</v>
      </c>
      <c r="D6" s="58">
        <v>766</v>
      </c>
      <c r="E6" s="58">
        <v>12095</v>
      </c>
      <c r="F6" s="58">
        <v>6</v>
      </c>
      <c r="G6" s="58">
        <v>21157</v>
      </c>
      <c r="H6" s="58">
        <v>21157</v>
      </c>
    </row>
  </sheetData>
  <mergeCells count="2">
    <mergeCell ref="A1:E1"/>
    <mergeCell ref="C2:G2"/>
  </mergeCells>
  <pageMargins left="0.75" right="0.75" top="1" bottom="1" header="0.5" footer="0.5"/>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sqref="A1:E1"/>
    </sheetView>
  </sheetViews>
  <sheetFormatPr defaultRowHeight="14.4" x14ac:dyDescent="0.3"/>
  <cols>
    <col min="1" max="16384" width="8.88671875" style="57"/>
  </cols>
  <sheetData>
    <row r="1" spans="1:8" x14ac:dyDescent="0.3">
      <c r="A1" s="103" t="s">
        <v>156</v>
      </c>
      <c r="B1" s="103"/>
      <c r="C1" s="103"/>
      <c r="D1" s="103"/>
      <c r="E1" s="103"/>
    </row>
    <row r="2" spans="1:8" x14ac:dyDescent="0.3">
      <c r="A2" s="57" t="s">
        <v>0</v>
      </c>
      <c r="B2" s="57" t="s">
        <v>0</v>
      </c>
      <c r="C2" s="104" t="s">
        <v>4199</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478</v>
      </c>
      <c r="B4" s="58">
        <v>5672</v>
      </c>
      <c r="C4" s="58" t="s">
        <v>1730</v>
      </c>
      <c r="D4" s="58" t="s">
        <v>877</v>
      </c>
      <c r="E4" s="58" t="s">
        <v>1422</v>
      </c>
      <c r="F4" s="58" t="s">
        <v>647</v>
      </c>
      <c r="G4" s="58">
        <v>2814</v>
      </c>
      <c r="H4" s="58">
        <v>2814</v>
      </c>
    </row>
    <row r="5" spans="1:8" x14ac:dyDescent="0.3">
      <c r="A5" s="57" t="s">
        <v>496</v>
      </c>
      <c r="B5" s="58">
        <v>34519</v>
      </c>
      <c r="C5" s="58" t="s">
        <v>2750</v>
      </c>
      <c r="D5" s="58" t="s">
        <v>2673</v>
      </c>
      <c r="E5" s="58" t="s">
        <v>6219</v>
      </c>
      <c r="F5" s="58" t="s">
        <v>636</v>
      </c>
      <c r="G5" s="58">
        <v>18375</v>
      </c>
      <c r="H5" s="58">
        <v>18375</v>
      </c>
    </row>
    <row r="6" spans="1:8" x14ac:dyDescent="0.3">
      <c r="A6" s="57" t="s">
        <v>614</v>
      </c>
      <c r="B6" s="58">
        <v>40191</v>
      </c>
      <c r="C6" s="58">
        <v>8440</v>
      </c>
      <c r="D6" s="58">
        <v>620</v>
      </c>
      <c r="E6" s="58">
        <v>12083</v>
      </c>
      <c r="F6" s="58">
        <v>46</v>
      </c>
      <c r="G6" s="58">
        <v>21189</v>
      </c>
      <c r="H6" s="58">
        <v>21189</v>
      </c>
    </row>
  </sheetData>
  <mergeCells count="2">
    <mergeCell ref="A1:E1"/>
    <mergeCell ref="C2:G2"/>
  </mergeCells>
  <pageMargins left="0.75" right="0.75" top="1" bottom="1" header="0.5" footer="0.5"/>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sqref="A1:E1"/>
    </sheetView>
  </sheetViews>
  <sheetFormatPr defaultRowHeight="14.4" x14ac:dyDescent="0.3"/>
  <cols>
    <col min="1" max="16384" width="8.88671875" style="57"/>
  </cols>
  <sheetData>
    <row r="1" spans="1:8" x14ac:dyDescent="0.3">
      <c r="A1" s="103" t="s">
        <v>157</v>
      </c>
      <c r="B1" s="103"/>
      <c r="C1" s="103"/>
      <c r="D1" s="103"/>
      <c r="E1" s="103"/>
    </row>
    <row r="2" spans="1:8" x14ac:dyDescent="0.3">
      <c r="A2" s="57" t="s">
        <v>0</v>
      </c>
      <c r="B2" s="57" t="s">
        <v>0</v>
      </c>
      <c r="C2" s="104" t="s">
        <v>4200</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478</v>
      </c>
      <c r="B4" s="58">
        <v>30008</v>
      </c>
      <c r="C4" s="58" t="s">
        <v>4201</v>
      </c>
      <c r="D4" s="58" t="s">
        <v>1730</v>
      </c>
      <c r="E4" s="58" t="s">
        <v>4202</v>
      </c>
      <c r="F4" s="58" t="s">
        <v>766</v>
      </c>
      <c r="G4" s="58">
        <v>13850</v>
      </c>
      <c r="H4" s="58">
        <v>13850</v>
      </c>
    </row>
    <row r="5" spans="1:8" x14ac:dyDescent="0.3">
      <c r="A5" s="57" t="s">
        <v>556</v>
      </c>
      <c r="B5" s="58">
        <v>8754</v>
      </c>
      <c r="C5" s="58" t="s">
        <v>2659</v>
      </c>
      <c r="D5" s="58" t="s">
        <v>734</v>
      </c>
      <c r="E5" s="58" t="s">
        <v>4203</v>
      </c>
      <c r="F5" s="58" t="s">
        <v>667</v>
      </c>
      <c r="G5" s="58">
        <v>3584</v>
      </c>
      <c r="H5" s="58">
        <v>3584</v>
      </c>
    </row>
    <row r="6" spans="1:8" x14ac:dyDescent="0.3">
      <c r="A6" s="57" t="s">
        <v>614</v>
      </c>
      <c r="B6" s="58">
        <v>38762</v>
      </c>
      <c r="C6" s="58">
        <v>6977</v>
      </c>
      <c r="D6" s="58">
        <v>1150</v>
      </c>
      <c r="E6" s="58">
        <v>9295</v>
      </c>
      <c r="F6" s="58">
        <v>12</v>
      </c>
      <c r="G6" s="58">
        <v>17434</v>
      </c>
      <c r="H6" s="58">
        <v>17434</v>
      </c>
    </row>
  </sheetData>
  <mergeCells count="2">
    <mergeCell ref="A1:E1"/>
    <mergeCell ref="C2:G2"/>
  </mergeCells>
  <pageMargins left="0.75" right="0.75" top="1" bottom="1" header="0.5" footer="0.5"/>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sqref="A1:E1"/>
    </sheetView>
  </sheetViews>
  <sheetFormatPr defaultRowHeight="14.4" x14ac:dyDescent="0.3"/>
  <cols>
    <col min="1" max="16384" width="8.88671875" style="57"/>
  </cols>
  <sheetData>
    <row r="1" spans="1:8" x14ac:dyDescent="0.3">
      <c r="A1" s="103" t="s">
        <v>158</v>
      </c>
      <c r="B1" s="103"/>
      <c r="C1" s="103"/>
      <c r="D1" s="103"/>
      <c r="E1" s="103"/>
    </row>
    <row r="2" spans="1:8" x14ac:dyDescent="0.3">
      <c r="A2" s="57" t="s">
        <v>0</v>
      </c>
      <c r="B2" s="57" t="s">
        <v>0</v>
      </c>
      <c r="C2" s="104" t="s">
        <v>4204</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478</v>
      </c>
      <c r="B4" s="58">
        <v>21882</v>
      </c>
      <c r="C4" s="58" t="s">
        <v>4205</v>
      </c>
      <c r="D4" s="58" t="s">
        <v>1223</v>
      </c>
      <c r="E4" s="58" t="s">
        <v>4206</v>
      </c>
      <c r="F4" s="58" t="s">
        <v>691</v>
      </c>
      <c r="G4" s="58">
        <v>10036</v>
      </c>
      <c r="H4" s="58">
        <v>10036</v>
      </c>
    </row>
    <row r="5" spans="1:8" x14ac:dyDescent="0.3">
      <c r="A5" s="57" t="s">
        <v>556</v>
      </c>
      <c r="B5" s="58">
        <v>21030</v>
      </c>
      <c r="C5" s="58" t="s">
        <v>4207</v>
      </c>
      <c r="D5" s="58" t="s">
        <v>1754</v>
      </c>
      <c r="E5" s="58" t="s">
        <v>1426</v>
      </c>
      <c r="F5" s="58" t="s">
        <v>646</v>
      </c>
      <c r="G5" s="58">
        <v>6993</v>
      </c>
      <c r="H5" s="58">
        <v>6993</v>
      </c>
    </row>
    <row r="6" spans="1:8" x14ac:dyDescent="0.3">
      <c r="A6" s="57" t="s">
        <v>614</v>
      </c>
      <c r="B6" s="58">
        <v>42912</v>
      </c>
      <c r="C6" s="58">
        <v>7613</v>
      </c>
      <c r="D6" s="58">
        <v>782</v>
      </c>
      <c r="E6" s="58">
        <v>8622</v>
      </c>
      <c r="F6" s="58">
        <v>12</v>
      </c>
      <c r="G6" s="58">
        <v>17029</v>
      </c>
      <c r="H6" s="58">
        <v>17029</v>
      </c>
    </row>
  </sheetData>
  <mergeCells count="2">
    <mergeCell ref="A1:E1"/>
    <mergeCell ref="C2:G2"/>
  </mergeCells>
  <pageMargins left="0.75" right="0.75" top="1" bottom="1" header="0.5" footer="0.5"/>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sqref="A1:E1"/>
    </sheetView>
  </sheetViews>
  <sheetFormatPr defaultRowHeight="14.4" x14ac:dyDescent="0.3"/>
  <cols>
    <col min="1" max="16384" width="8.88671875" style="57"/>
  </cols>
  <sheetData>
    <row r="1" spans="1:8" x14ac:dyDescent="0.3">
      <c r="A1" s="103" t="s">
        <v>159</v>
      </c>
      <c r="B1" s="103"/>
      <c r="C1" s="103"/>
      <c r="D1" s="103"/>
      <c r="E1" s="103"/>
    </row>
    <row r="2" spans="1:8" x14ac:dyDescent="0.3">
      <c r="A2" s="57" t="s">
        <v>0</v>
      </c>
      <c r="B2" s="57" t="s">
        <v>0</v>
      </c>
      <c r="C2" s="104" t="s">
        <v>4208</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448</v>
      </c>
      <c r="B4" s="58">
        <v>35283</v>
      </c>
      <c r="C4" s="58" t="s">
        <v>4209</v>
      </c>
      <c r="D4" s="58" t="s">
        <v>2354</v>
      </c>
      <c r="E4" s="58" t="s">
        <v>4210</v>
      </c>
      <c r="F4" s="58" t="s">
        <v>690</v>
      </c>
      <c r="G4" s="58">
        <v>15610</v>
      </c>
      <c r="H4" s="58">
        <v>15610</v>
      </c>
    </row>
    <row r="5" spans="1:8" x14ac:dyDescent="0.3">
      <c r="A5" s="57" t="s">
        <v>478</v>
      </c>
      <c r="B5" s="58">
        <v>4335</v>
      </c>
      <c r="C5" s="58" t="s">
        <v>3589</v>
      </c>
      <c r="D5" s="58" t="s">
        <v>916</v>
      </c>
      <c r="E5" s="58" t="s">
        <v>1924</v>
      </c>
      <c r="F5" s="58" t="s">
        <v>628</v>
      </c>
      <c r="G5" s="58">
        <v>2536</v>
      </c>
      <c r="H5" s="58">
        <v>2536</v>
      </c>
    </row>
    <row r="6" spans="1:8" x14ac:dyDescent="0.3">
      <c r="A6" s="57" t="s">
        <v>614</v>
      </c>
      <c r="B6" s="58">
        <v>39618</v>
      </c>
      <c r="C6" s="58">
        <v>8435</v>
      </c>
      <c r="D6" s="58">
        <v>604</v>
      </c>
      <c r="E6" s="58">
        <v>9086</v>
      </c>
      <c r="F6" s="58">
        <v>21</v>
      </c>
      <c r="G6" s="58">
        <v>18146</v>
      </c>
      <c r="H6" s="58">
        <v>18146</v>
      </c>
    </row>
  </sheetData>
  <mergeCells count="2">
    <mergeCell ref="A1:E1"/>
    <mergeCell ref="C2:G2"/>
  </mergeCells>
  <pageMargins left="0.75" right="0.75" top="1" bottom="1" header="0.5" footer="0.5"/>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election sqref="A1:E1"/>
    </sheetView>
  </sheetViews>
  <sheetFormatPr defaultRowHeight="14.4" x14ac:dyDescent="0.3"/>
  <cols>
    <col min="1" max="16384" width="8.88671875" style="57"/>
  </cols>
  <sheetData>
    <row r="1" spans="1:8" x14ac:dyDescent="0.3">
      <c r="A1" s="103" t="s">
        <v>160</v>
      </c>
      <c r="B1" s="103"/>
      <c r="C1" s="103"/>
      <c r="D1" s="103"/>
      <c r="E1" s="103"/>
    </row>
    <row r="2" spans="1:8" x14ac:dyDescent="0.3">
      <c r="A2" s="57" t="s">
        <v>0</v>
      </c>
      <c r="B2" s="57" t="s">
        <v>0</v>
      </c>
      <c r="C2" s="104" t="s">
        <v>4211</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448</v>
      </c>
      <c r="B4" s="58">
        <v>19107</v>
      </c>
      <c r="C4" s="58" t="s">
        <v>4212</v>
      </c>
      <c r="D4" s="58" t="s">
        <v>651</v>
      </c>
      <c r="E4" s="58" t="s">
        <v>4213</v>
      </c>
      <c r="F4" s="58" t="s">
        <v>766</v>
      </c>
      <c r="G4" s="58">
        <v>9899</v>
      </c>
      <c r="H4" s="58">
        <v>9899</v>
      </c>
    </row>
    <row r="5" spans="1:8" x14ac:dyDescent="0.3">
      <c r="A5" s="57" t="s">
        <v>513</v>
      </c>
      <c r="B5" s="58">
        <v>6678</v>
      </c>
      <c r="C5" s="58" t="s">
        <v>2401</v>
      </c>
      <c r="D5" s="58" t="s">
        <v>704</v>
      </c>
      <c r="E5" s="58" t="s">
        <v>927</v>
      </c>
      <c r="F5" s="58" t="s">
        <v>667</v>
      </c>
      <c r="G5" s="58">
        <v>3523</v>
      </c>
      <c r="H5" s="58">
        <v>3523</v>
      </c>
    </row>
    <row r="6" spans="1:8" x14ac:dyDescent="0.3">
      <c r="A6" s="57" t="s">
        <v>591</v>
      </c>
      <c r="B6" s="58">
        <v>14154</v>
      </c>
      <c r="C6" s="58" t="s">
        <v>3502</v>
      </c>
      <c r="D6" s="58" t="s">
        <v>1108</v>
      </c>
      <c r="E6" s="58" t="s">
        <v>1628</v>
      </c>
      <c r="F6" s="58" t="s">
        <v>775</v>
      </c>
      <c r="G6" s="58">
        <v>4641</v>
      </c>
      <c r="H6" s="58">
        <v>4641</v>
      </c>
    </row>
    <row r="7" spans="1:8" x14ac:dyDescent="0.3">
      <c r="A7" s="57" t="s">
        <v>614</v>
      </c>
      <c r="B7" s="58">
        <v>39939</v>
      </c>
      <c r="C7" s="58">
        <v>9389</v>
      </c>
      <c r="D7" s="58">
        <v>654</v>
      </c>
      <c r="E7" s="58">
        <v>7988</v>
      </c>
      <c r="F7" s="58">
        <v>32</v>
      </c>
      <c r="G7" s="58">
        <v>18063</v>
      </c>
      <c r="H7" s="58">
        <v>18063</v>
      </c>
    </row>
  </sheetData>
  <mergeCells count="2">
    <mergeCell ref="A1:E1"/>
    <mergeCell ref="C2:G2"/>
  </mergeCells>
  <pageMargins left="0.75" right="0.75" top="1" bottom="1" header="0.5" footer="0.5"/>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sqref="A1:E1"/>
    </sheetView>
  </sheetViews>
  <sheetFormatPr defaultRowHeight="14.4" x14ac:dyDescent="0.3"/>
  <cols>
    <col min="1" max="16384" width="8.88671875" style="57"/>
  </cols>
  <sheetData>
    <row r="1" spans="1:8" x14ac:dyDescent="0.3">
      <c r="A1" s="103" t="s">
        <v>161</v>
      </c>
      <c r="B1" s="103"/>
      <c r="C1" s="103"/>
      <c r="D1" s="103"/>
      <c r="E1" s="103"/>
    </row>
    <row r="2" spans="1:8" x14ac:dyDescent="0.3">
      <c r="A2" s="57" t="s">
        <v>0</v>
      </c>
      <c r="B2" s="57" t="s">
        <v>0</v>
      </c>
      <c r="C2" s="104" t="s">
        <v>4214</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448</v>
      </c>
      <c r="B4" s="58">
        <v>1860</v>
      </c>
      <c r="C4" s="58" t="s">
        <v>1171</v>
      </c>
      <c r="D4" s="58" t="s">
        <v>798</v>
      </c>
      <c r="E4" s="58" t="s">
        <v>1092</v>
      </c>
      <c r="F4" s="58" t="s">
        <v>647</v>
      </c>
      <c r="G4" s="58">
        <v>1025</v>
      </c>
      <c r="H4" s="58">
        <v>1025</v>
      </c>
    </row>
    <row r="5" spans="1:8" x14ac:dyDescent="0.3">
      <c r="A5" s="57" t="s">
        <v>468</v>
      </c>
      <c r="B5" s="58">
        <v>43696</v>
      </c>
      <c r="C5" s="58" t="s">
        <v>4215</v>
      </c>
      <c r="D5" s="58" t="s">
        <v>1110</v>
      </c>
      <c r="E5" s="58" t="s">
        <v>4216</v>
      </c>
      <c r="F5" s="58" t="s">
        <v>634</v>
      </c>
      <c r="G5" s="58">
        <v>17448</v>
      </c>
      <c r="H5" s="58">
        <v>17448</v>
      </c>
    </row>
    <row r="6" spans="1:8" x14ac:dyDescent="0.3">
      <c r="A6" s="57" t="s">
        <v>614</v>
      </c>
      <c r="B6" s="58">
        <v>45556</v>
      </c>
      <c r="C6" s="58">
        <v>9968</v>
      </c>
      <c r="D6" s="58">
        <v>869</v>
      </c>
      <c r="E6" s="58">
        <v>7629</v>
      </c>
      <c r="F6" s="58">
        <v>7</v>
      </c>
      <c r="G6" s="58">
        <v>18473</v>
      </c>
      <c r="H6" s="58">
        <v>18473</v>
      </c>
    </row>
  </sheetData>
  <mergeCells count="2">
    <mergeCell ref="A1:E1"/>
    <mergeCell ref="C2:G2"/>
  </mergeCells>
  <pageMargins left="0.75" right="0.75" top="1" bottom="1" header="0.5" footer="0.5"/>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workbookViewId="0">
      <selection sqref="A1:E1"/>
    </sheetView>
  </sheetViews>
  <sheetFormatPr defaultRowHeight="14.4" x14ac:dyDescent="0.3"/>
  <cols>
    <col min="1" max="16384" width="8.88671875" style="57"/>
  </cols>
  <sheetData>
    <row r="1" spans="1:13" x14ac:dyDescent="0.3">
      <c r="A1" s="103" t="s">
        <v>162</v>
      </c>
      <c r="B1" s="103"/>
      <c r="C1" s="103"/>
      <c r="D1" s="103"/>
      <c r="E1" s="103"/>
    </row>
    <row r="2" spans="1:13" x14ac:dyDescent="0.3">
      <c r="A2" s="57" t="s">
        <v>0</v>
      </c>
      <c r="B2" s="57" t="s">
        <v>0</v>
      </c>
      <c r="C2" s="104" t="s">
        <v>4217</v>
      </c>
      <c r="D2" s="104"/>
      <c r="E2" s="104"/>
      <c r="F2" s="104"/>
      <c r="G2" s="104"/>
      <c r="H2" s="104" t="s">
        <v>4218</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468</v>
      </c>
      <c r="B4" s="58">
        <v>44863</v>
      </c>
      <c r="C4" s="58" t="s">
        <v>4219</v>
      </c>
      <c r="D4" s="58" t="s">
        <v>2344</v>
      </c>
      <c r="E4" s="58" t="s">
        <v>4220</v>
      </c>
      <c r="F4" s="58" t="s">
        <v>647</v>
      </c>
      <c r="G4" s="58">
        <v>18491</v>
      </c>
      <c r="H4" s="58" t="s">
        <v>1624</v>
      </c>
      <c r="I4" s="58" t="s">
        <v>1368</v>
      </c>
      <c r="J4" s="58" t="s">
        <v>4221</v>
      </c>
      <c r="K4" s="58" t="s">
        <v>647</v>
      </c>
      <c r="L4" s="58">
        <v>5846</v>
      </c>
      <c r="M4" s="58">
        <v>24337</v>
      </c>
    </row>
    <row r="5" spans="1:13" x14ac:dyDescent="0.3">
      <c r="A5" s="57" t="s">
        <v>490</v>
      </c>
      <c r="B5" s="58">
        <v>7020</v>
      </c>
      <c r="C5" s="58" t="s">
        <v>1194</v>
      </c>
      <c r="D5" s="58" t="s">
        <v>870</v>
      </c>
      <c r="E5" s="58" t="s">
        <v>779</v>
      </c>
      <c r="F5" s="58" t="s">
        <v>628</v>
      </c>
      <c r="G5" s="58">
        <v>1199</v>
      </c>
      <c r="H5" s="58" t="s">
        <v>711</v>
      </c>
      <c r="I5" s="58" t="s">
        <v>1591</v>
      </c>
      <c r="J5" s="58" t="s">
        <v>1803</v>
      </c>
      <c r="K5" s="58" t="s">
        <v>628</v>
      </c>
      <c r="L5" s="58">
        <v>919</v>
      </c>
      <c r="M5" s="58">
        <v>2118</v>
      </c>
    </row>
    <row r="6" spans="1:13" x14ac:dyDescent="0.3">
      <c r="A6" s="57" t="s">
        <v>614</v>
      </c>
      <c r="B6" s="58">
        <v>51883</v>
      </c>
      <c r="C6" s="58">
        <v>9504</v>
      </c>
      <c r="D6" s="58">
        <v>649</v>
      </c>
      <c r="E6" s="58">
        <v>9536</v>
      </c>
      <c r="F6" s="58">
        <v>1</v>
      </c>
      <c r="G6" s="58">
        <v>19690</v>
      </c>
      <c r="H6" s="58">
        <v>2801</v>
      </c>
      <c r="I6" s="58">
        <v>463</v>
      </c>
      <c r="J6" s="58">
        <v>3500</v>
      </c>
      <c r="K6" s="58">
        <v>1</v>
      </c>
      <c r="L6" s="58">
        <v>6765</v>
      </c>
      <c r="M6" s="58">
        <v>26455</v>
      </c>
    </row>
  </sheetData>
  <mergeCells count="3">
    <mergeCell ref="A1:E1"/>
    <mergeCell ref="C2:G2"/>
    <mergeCell ref="H2:L2"/>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R163"/>
  <sheetViews>
    <sheetView zoomScale="70" zoomScaleNormal="70" workbookViewId="0">
      <selection activeCell="R25" sqref="R25"/>
    </sheetView>
  </sheetViews>
  <sheetFormatPr defaultRowHeight="14.55" customHeight="1" x14ac:dyDescent="0.3"/>
  <cols>
    <col min="2" max="2" width="12.5546875" style="31" bestFit="1" customWidth="1"/>
    <col min="3" max="3" width="11.109375" style="31" bestFit="1" customWidth="1"/>
    <col min="4" max="4" width="10.109375" style="31" bestFit="1" customWidth="1"/>
    <col min="5" max="5" width="11.109375" style="31" bestFit="1" customWidth="1"/>
    <col min="6" max="6" width="9" style="31" bestFit="1" customWidth="1"/>
    <col min="7" max="7" width="12.5546875" style="31" bestFit="1" customWidth="1"/>
    <col min="8" max="10" width="11.109375" style="31" bestFit="1" customWidth="1"/>
    <col min="11" max="11" width="9" style="31" bestFit="1" customWidth="1"/>
    <col min="12" max="12" width="12.5546875" style="31" bestFit="1" customWidth="1"/>
    <col min="13" max="13" width="10.109375" style="31" bestFit="1" customWidth="1"/>
    <col min="14" max="14" width="9.109375" style="31" bestFit="1" customWidth="1"/>
    <col min="15" max="15" width="10.109375" style="31" bestFit="1" customWidth="1"/>
    <col min="16" max="16" width="9" style="31" bestFit="1" customWidth="1"/>
    <col min="17" max="17" width="11.109375" style="31" bestFit="1" customWidth="1"/>
    <col min="18" max="18" width="12.5546875" style="31" bestFit="1" customWidth="1"/>
  </cols>
  <sheetData>
    <row r="1" spans="1:18" ht="14.55" customHeight="1" x14ac:dyDescent="0.3">
      <c r="A1" s="90" t="s">
        <v>19</v>
      </c>
      <c r="B1" s="90"/>
      <c r="C1" s="90"/>
      <c r="D1" s="90"/>
      <c r="E1" s="90"/>
    </row>
    <row r="2" spans="1:18" ht="14.55" customHeight="1" x14ac:dyDescent="0.3">
      <c r="A2" t="s">
        <v>0</v>
      </c>
      <c r="B2" s="31" t="s">
        <v>0</v>
      </c>
      <c r="C2" s="91" t="s">
        <v>2350</v>
      </c>
      <c r="D2" s="91"/>
      <c r="E2" s="91"/>
      <c r="F2" s="91"/>
      <c r="G2" s="91"/>
      <c r="H2" s="91" t="s">
        <v>2351</v>
      </c>
      <c r="I2" s="91"/>
      <c r="J2" s="91"/>
      <c r="K2" s="91"/>
      <c r="L2" s="91"/>
      <c r="M2" s="91" t="s">
        <v>2352</v>
      </c>
      <c r="N2" s="91"/>
      <c r="O2" s="91"/>
      <c r="P2" s="91"/>
      <c r="Q2" s="91"/>
      <c r="R2" s="31" t="s">
        <v>0</v>
      </c>
    </row>
    <row r="3" spans="1:18" s="25" customFormat="1" ht="14.55" customHeight="1" x14ac:dyDescent="0.3">
      <c r="A3" s="25" t="s">
        <v>614</v>
      </c>
      <c r="B3" s="26">
        <v>6428581</v>
      </c>
      <c r="C3" s="26">
        <v>925838</v>
      </c>
      <c r="D3" s="26">
        <v>83027</v>
      </c>
      <c r="E3" s="26">
        <v>932785</v>
      </c>
      <c r="F3" s="26">
        <v>3313</v>
      </c>
      <c r="G3" s="26">
        <v>1944963</v>
      </c>
      <c r="H3" s="26">
        <v>785387</v>
      </c>
      <c r="I3" s="26">
        <v>132372</v>
      </c>
      <c r="J3" s="26">
        <v>888737</v>
      </c>
      <c r="K3" s="26">
        <v>8003</v>
      </c>
      <c r="L3" s="26">
        <v>1814499</v>
      </c>
      <c r="M3" s="26">
        <v>60881</v>
      </c>
      <c r="N3" s="26">
        <v>4430</v>
      </c>
      <c r="O3" s="26">
        <v>36422</v>
      </c>
      <c r="P3" s="26">
        <v>430</v>
      </c>
      <c r="Q3" s="26">
        <v>102163</v>
      </c>
      <c r="R3" s="26">
        <v>3861625</v>
      </c>
    </row>
    <row r="4" spans="1:18" ht="14.55" customHeight="1" x14ac:dyDescent="0.3">
      <c r="A4" t="s">
        <v>421</v>
      </c>
      <c r="B4" s="31" t="s">
        <v>4</v>
      </c>
      <c r="C4" s="31" t="s">
        <v>619</v>
      </c>
      <c r="D4" s="31" t="s">
        <v>620</v>
      </c>
      <c r="E4" s="31" t="s">
        <v>621</v>
      </c>
      <c r="F4" s="31" t="s">
        <v>622</v>
      </c>
      <c r="G4" s="31" t="s">
        <v>623</v>
      </c>
      <c r="H4" s="31" t="s">
        <v>619</v>
      </c>
      <c r="I4" s="31" t="s">
        <v>620</v>
      </c>
      <c r="J4" s="31" t="s">
        <v>621</v>
      </c>
      <c r="K4" s="31" t="s">
        <v>622</v>
      </c>
      <c r="L4" s="31" t="s">
        <v>623</v>
      </c>
      <c r="M4" s="31" t="s">
        <v>619</v>
      </c>
      <c r="N4" s="31" t="s">
        <v>620</v>
      </c>
      <c r="O4" s="31" t="s">
        <v>621</v>
      </c>
      <c r="P4" s="31" t="s">
        <v>622</v>
      </c>
      <c r="Q4" s="31" t="s">
        <v>623</v>
      </c>
      <c r="R4" s="31" t="s">
        <v>624</v>
      </c>
    </row>
    <row r="5" spans="1:18" ht="14.55" customHeight="1" x14ac:dyDescent="0.3">
      <c r="A5" t="s">
        <v>496</v>
      </c>
      <c r="B5" s="29">
        <v>703177</v>
      </c>
      <c r="C5" s="29">
        <v>51610</v>
      </c>
      <c r="D5" s="29">
        <v>4779</v>
      </c>
      <c r="E5" s="29">
        <v>59777</v>
      </c>
      <c r="F5" s="29">
        <v>220</v>
      </c>
      <c r="G5" s="29">
        <v>116386</v>
      </c>
      <c r="H5" s="29">
        <v>115682</v>
      </c>
      <c r="I5" s="29">
        <v>12205</v>
      </c>
      <c r="J5" s="29">
        <v>155195</v>
      </c>
      <c r="K5" s="29">
        <v>1608</v>
      </c>
      <c r="L5" s="29">
        <v>284690</v>
      </c>
      <c r="M5" s="29">
        <v>7123</v>
      </c>
      <c r="N5" s="29">
        <v>381</v>
      </c>
      <c r="O5" s="29">
        <v>5251</v>
      </c>
      <c r="P5" s="29">
        <v>72</v>
      </c>
      <c r="Q5" s="29">
        <v>12827</v>
      </c>
      <c r="R5" s="29">
        <v>413903</v>
      </c>
    </row>
    <row r="6" spans="1:18" ht="14.55" customHeight="1" x14ac:dyDescent="0.3">
      <c r="A6" t="s">
        <v>504</v>
      </c>
      <c r="B6" s="29">
        <v>525568</v>
      </c>
      <c r="C6" s="29">
        <v>68633</v>
      </c>
      <c r="D6" s="29">
        <v>7639</v>
      </c>
      <c r="E6" s="29">
        <v>54686</v>
      </c>
      <c r="F6" s="29">
        <v>665</v>
      </c>
      <c r="G6" s="29">
        <v>131623</v>
      </c>
      <c r="H6" s="29">
        <v>77586</v>
      </c>
      <c r="I6" s="29">
        <v>11955</v>
      </c>
      <c r="J6" s="29">
        <v>77470</v>
      </c>
      <c r="K6" s="29">
        <v>1402</v>
      </c>
      <c r="L6" s="29">
        <v>168413</v>
      </c>
      <c r="M6" s="29">
        <v>6117</v>
      </c>
      <c r="N6" s="29">
        <v>539</v>
      </c>
      <c r="O6" s="29">
        <v>3272</v>
      </c>
      <c r="P6" s="29">
        <v>98</v>
      </c>
      <c r="Q6" s="29">
        <v>10026</v>
      </c>
      <c r="R6" s="29">
        <v>310062</v>
      </c>
    </row>
    <row r="7" spans="1:18" ht="14.55" customHeight="1" x14ac:dyDescent="0.3">
      <c r="A7" t="s">
        <v>474</v>
      </c>
      <c r="B7" s="29">
        <v>494731</v>
      </c>
      <c r="C7" s="29">
        <v>27837</v>
      </c>
      <c r="D7" s="29">
        <v>2943</v>
      </c>
      <c r="E7" s="29">
        <v>20218</v>
      </c>
      <c r="F7" s="29">
        <v>155</v>
      </c>
      <c r="G7" s="29">
        <v>51153</v>
      </c>
      <c r="H7" s="29">
        <v>103911</v>
      </c>
      <c r="I7" s="29">
        <v>15945</v>
      </c>
      <c r="J7" s="29">
        <v>124702</v>
      </c>
      <c r="K7" s="29">
        <v>1517</v>
      </c>
      <c r="L7" s="29">
        <v>246075</v>
      </c>
      <c r="M7" s="29">
        <v>5031</v>
      </c>
      <c r="N7" s="29">
        <v>374</v>
      </c>
      <c r="O7" s="29">
        <v>3167</v>
      </c>
      <c r="P7" s="29">
        <v>43</v>
      </c>
      <c r="Q7" s="29">
        <v>8615</v>
      </c>
      <c r="R7" s="29">
        <v>305843</v>
      </c>
    </row>
    <row r="8" spans="1:18" ht="14.55" customHeight="1" x14ac:dyDescent="0.3">
      <c r="A8" t="s">
        <v>461</v>
      </c>
      <c r="B8" s="29">
        <v>486696</v>
      </c>
      <c r="C8" s="29">
        <v>84535</v>
      </c>
      <c r="D8" s="29">
        <v>9771</v>
      </c>
      <c r="E8" s="29">
        <v>44053</v>
      </c>
      <c r="F8" s="29">
        <v>358</v>
      </c>
      <c r="G8" s="29">
        <v>138717</v>
      </c>
      <c r="H8" s="29">
        <v>77845</v>
      </c>
      <c r="I8" s="29">
        <v>15008</v>
      </c>
      <c r="J8" s="29">
        <v>63642</v>
      </c>
      <c r="K8" s="29">
        <v>977</v>
      </c>
      <c r="L8" s="29">
        <v>157472</v>
      </c>
      <c r="M8" s="29">
        <v>7430</v>
      </c>
      <c r="N8" s="29">
        <v>644</v>
      </c>
      <c r="O8" s="29">
        <v>2549</v>
      </c>
      <c r="P8" s="29">
        <v>63</v>
      </c>
      <c r="Q8" s="29">
        <v>10686</v>
      </c>
      <c r="R8" s="29">
        <v>306875</v>
      </c>
    </row>
    <row r="9" spans="1:18" ht="14.55" customHeight="1" x14ac:dyDescent="0.3">
      <c r="A9" t="s">
        <v>452</v>
      </c>
      <c r="B9" s="29">
        <v>188315</v>
      </c>
      <c r="C9" s="29">
        <v>28595</v>
      </c>
      <c r="D9" s="29">
        <v>1614</v>
      </c>
      <c r="E9" s="29">
        <v>11331</v>
      </c>
      <c r="F9" s="29">
        <v>60</v>
      </c>
      <c r="G9" s="29">
        <v>41600</v>
      </c>
      <c r="H9" s="29">
        <v>32683</v>
      </c>
      <c r="I9" s="29">
        <v>4341</v>
      </c>
      <c r="J9" s="29">
        <v>19895</v>
      </c>
      <c r="K9" s="29">
        <v>136</v>
      </c>
      <c r="L9" s="29">
        <v>57055</v>
      </c>
      <c r="M9" s="29">
        <v>2037</v>
      </c>
      <c r="N9" s="29">
        <v>114</v>
      </c>
      <c r="O9" s="29">
        <v>550</v>
      </c>
      <c r="P9" s="29">
        <v>6</v>
      </c>
      <c r="Q9" s="29">
        <v>2707</v>
      </c>
      <c r="R9" s="29">
        <v>101362</v>
      </c>
    </row>
    <row r="10" spans="1:18" ht="14.55" customHeight="1" x14ac:dyDescent="0.3">
      <c r="A10" t="s">
        <v>459</v>
      </c>
      <c r="B10" s="29">
        <v>169574</v>
      </c>
      <c r="C10" s="29">
        <v>4435</v>
      </c>
      <c r="D10" s="29">
        <v>747</v>
      </c>
      <c r="E10" s="29">
        <v>5698</v>
      </c>
      <c r="F10" s="29">
        <v>25</v>
      </c>
      <c r="G10" s="29">
        <v>10905</v>
      </c>
      <c r="H10" s="29">
        <v>32160</v>
      </c>
      <c r="I10" s="29">
        <v>4916</v>
      </c>
      <c r="J10" s="29">
        <v>40447</v>
      </c>
      <c r="K10" s="29">
        <v>325</v>
      </c>
      <c r="L10" s="29">
        <v>77848</v>
      </c>
      <c r="M10" s="29">
        <v>964</v>
      </c>
      <c r="N10" s="29">
        <v>103</v>
      </c>
      <c r="O10" s="29">
        <v>796</v>
      </c>
      <c r="P10" s="29">
        <v>10</v>
      </c>
      <c r="Q10" s="29">
        <v>1873</v>
      </c>
      <c r="R10" s="29">
        <v>90626</v>
      </c>
    </row>
    <row r="11" spans="1:18" ht="14.55" customHeight="1" x14ac:dyDescent="0.3">
      <c r="A11" t="s">
        <v>455</v>
      </c>
      <c r="B11" s="29">
        <v>165612</v>
      </c>
      <c r="C11" s="29">
        <v>36753</v>
      </c>
      <c r="D11" s="29">
        <v>3099</v>
      </c>
      <c r="E11" s="29">
        <v>35160</v>
      </c>
      <c r="F11" s="29">
        <v>79</v>
      </c>
      <c r="G11" s="29">
        <v>75091</v>
      </c>
      <c r="H11" s="29">
        <v>12196</v>
      </c>
      <c r="I11" s="29">
        <v>1986</v>
      </c>
      <c r="J11" s="29">
        <v>11651</v>
      </c>
      <c r="K11" s="29">
        <v>28</v>
      </c>
      <c r="L11" s="29">
        <v>25861</v>
      </c>
      <c r="M11" s="29">
        <v>2499</v>
      </c>
      <c r="N11" s="29">
        <v>139</v>
      </c>
      <c r="O11" s="29">
        <v>1193</v>
      </c>
      <c r="P11" s="29">
        <v>4</v>
      </c>
      <c r="Q11" s="29">
        <v>3835</v>
      </c>
      <c r="R11" s="29">
        <v>104787</v>
      </c>
    </row>
    <row r="12" spans="1:18" ht="14.55" customHeight="1" x14ac:dyDescent="0.3">
      <c r="A12" t="s">
        <v>515</v>
      </c>
      <c r="B12" s="29">
        <v>154376</v>
      </c>
      <c r="C12" s="29">
        <v>15048</v>
      </c>
      <c r="D12" s="29">
        <v>1460</v>
      </c>
      <c r="E12" s="29">
        <v>23945</v>
      </c>
      <c r="F12" s="29">
        <v>52</v>
      </c>
      <c r="G12" s="29">
        <v>40505</v>
      </c>
      <c r="H12" s="29">
        <v>18036</v>
      </c>
      <c r="I12" s="29">
        <v>3354</v>
      </c>
      <c r="J12" s="29">
        <v>32754</v>
      </c>
      <c r="K12" s="29">
        <v>133</v>
      </c>
      <c r="L12" s="29">
        <v>54277</v>
      </c>
      <c r="M12" s="29">
        <v>1077</v>
      </c>
      <c r="N12" s="29">
        <v>116</v>
      </c>
      <c r="O12" s="29">
        <v>1188</v>
      </c>
      <c r="P12" s="29">
        <v>2</v>
      </c>
      <c r="Q12" s="29">
        <v>2383</v>
      </c>
      <c r="R12" s="29">
        <v>97165</v>
      </c>
    </row>
    <row r="13" spans="1:18" ht="14.55" customHeight="1" x14ac:dyDescent="0.3">
      <c r="A13" t="s">
        <v>493</v>
      </c>
      <c r="B13" s="29">
        <v>143680</v>
      </c>
      <c r="C13" s="29">
        <v>24582</v>
      </c>
      <c r="D13" s="29">
        <v>2411</v>
      </c>
      <c r="E13" s="29">
        <v>37792</v>
      </c>
      <c r="F13" s="29">
        <v>38</v>
      </c>
      <c r="G13" s="29">
        <v>64823</v>
      </c>
      <c r="H13" s="29">
        <v>9355</v>
      </c>
      <c r="I13" s="29">
        <v>1796</v>
      </c>
      <c r="J13" s="29">
        <v>12796</v>
      </c>
      <c r="K13" s="29">
        <v>18</v>
      </c>
      <c r="L13" s="29">
        <v>23965</v>
      </c>
      <c r="M13" s="29">
        <v>1636</v>
      </c>
      <c r="N13" s="29">
        <v>127</v>
      </c>
      <c r="O13" s="29">
        <v>1356</v>
      </c>
      <c r="P13" s="29">
        <v>3</v>
      </c>
      <c r="Q13" s="29">
        <v>3122</v>
      </c>
      <c r="R13" s="29">
        <v>91910</v>
      </c>
    </row>
    <row r="14" spans="1:18" ht="14.55" customHeight="1" x14ac:dyDescent="0.3">
      <c r="A14" t="s">
        <v>570</v>
      </c>
      <c r="B14" s="29">
        <v>122747</v>
      </c>
      <c r="C14" s="29">
        <v>13136</v>
      </c>
      <c r="D14" s="29">
        <v>1191</v>
      </c>
      <c r="E14" s="29">
        <v>7776</v>
      </c>
      <c r="F14" s="29">
        <v>18</v>
      </c>
      <c r="G14" s="29">
        <v>22121</v>
      </c>
      <c r="H14" s="29">
        <v>21075</v>
      </c>
      <c r="I14" s="29">
        <v>3926</v>
      </c>
      <c r="J14" s="29">
        <v>20006</v>
      </c>
      <c r="K14" s="29">
        <v>85</v>
      </c>
      <c r="L14" s="29">
        <v>45092</v>
      </c>
      <c r="M14" s="29">
        <v>909</v>
      </c>
      <c r="N14" s="29">
        <v>103</v>
      </c>
      <c r="O14" s="29">
        <v>466</v>
      </c>
      <c r="P14" s="29">
        <v>6</v>
      </c>
      <c r="Q14" s="29">
        <v>1484</v>
      </c>
      <c r="R14" s="29">
        <v>68697</v>
      </c>
    </row>
    <row r="15" spans="1:18" ht="14.55" customHeight="1" x14ac:dyDescent="0.3">
      <c r="A15" t="s">
        <v>506</v>
      </c>
      <c r="B15" s="29">
        <v>114817</v>
      </c>
      <c r="C15" s="29">
        <v>28769</v>
      </c>
      <c r="D15" s="29">
        <v>2022</v>
      </c>
      <c r="E15" s="29">
        <v>17543</v>
      </c>
      <c r="F15" s="29">
        <v>82</v>
      </c>
      <c r="G15" s="29">
        <v>48416</v>
      </c>
      <c r="H15" s="29">
        <v>8540</v>
      </c>
      <c r="I15" s="29">
        <v>1359</v>
      </c>
      <c r="J15" s="29">
        <v>5965</v>
      </c>
      <c r="K15" s="29">
        <v>34</v>
      </c>
      <c r="L15" s="29">
        <v>15898</v>
      </c>
      <c r="M15" s="29">
        <v>1350</v>
      </c>
      <c r="N15" s="29">
        <v>72</v>
      </c>
      <c r="O15" s="29">
        <v>486</v>
      </c>
      <c r="P15" s="29">
        <v>3</v>
      </c>
      <c r="Q15" s="29">
        <v>1911</v>
      </c>
      <c r="R15" s="29">
        <v>66225</v>
      </c>
    </row>
    <row r="16" spans="1:18" ht="14.55" customHeight="1" x14ac:dyDescent="0.3">
      <c r="A16" t="s">
        <v>552</v>
      </c>
      <c r="B16" s="29">
        <v>112540</v>
      </c>
      <c r="C16" s="29">
        <v>13472</v>
      </c>
      <c r="D16" s="29">
        <v>1160</v>
      </c>
      <c r="E16" s="29">
        <v>9246</v>
      </c>
      <c r="F16" s="29">
        <v>23</v>
      </c>
      <c r="G16" s="29">
        <v>23901</v>
      </c>
      <c r="H16" s="29">
        <v>15943</v>
      </c>
      <c r="I16" s="29">
        <v>3135</v>
      </c>
      <c r="J16" s="29">
        <v>17466</v>
      </c>
      <c r="K16" s="29">
        <v>99</v>
      </c>
      <c r="L16" s="29">
        <v>36643</v>
      </c>
      <c r="M16" s="29">
        <v>869</v>
      </c>
      <c r="N16" s="29">
        <v>71</v>
      </c>
      <c r="O16" s="29">
        <v>438</v>
      </c>
      <c r="P16" s="29">
        <v>3</v>
      </c>
      <c r="Q16" s="29">
        <v>1381</v>
      </c>
      <c r="R16" s="29">
        <v>61925</v>
      </c>
    </row>
    <row r="17" spans="1:18" ht="14.55" customHeight="1" x14ac:dyDescent="0.3">
      <c r="A17" t="s">
        <v>435</v>
      </c>
      <c r="B17" s="29">
        <v>99934</v>
      </c>
      <c r="C17" s="29">
        <v>13912</v>
      </c>
      <c r="D17" s="29">
        <v>1191</v>
      </c>
      <c r="E17" s="29">
        <v>7973</v>
      </c>
      <c r="F17" s="29">
        <v>45</v>
      </c>
      <c r="G17" s="29">
        <v>23121</v>
      </c>
      <c r="H17" s="29">
        <v>14567</v>
      </c>
      <c r="I17" s="29">
        <v>3158</v>
      </c>
      <c r="J17" s="29">
        <v>17282</v>
      </c>
      <c r="K17" s="29">
        <v>176</v>
      </c>
      <c r="L17" s="29">
        <v>35183</v>
      </c>
      <c r="M17" s="29">
        <v>711</v>
      </c>
      <c r="N17" s="29">
        <v>63</v>
      </c>
      <c r="O17" s="29">
        <v>384</v>
      </c>
      <c r="P17" s="29">
        <v>9</v>
      </c>
      <c r="Q17" s="29">
        <v>1167</v>
      </c>
      <c r="R17" s="29">
        <v>59471</v>
      </c>
    </row>
    <row r="18" spans="1:18" ht="14.55" customHeight="1" x14ac:dyDescent="0.3">
      <c r="A18" t="s">
        <v>556</v>
      </c>
      <c r="B18" s="29">
        <v>98948</v>
      </c>
      <c r="C18" s="29">
        <v>16119</v>
      </c>
      <c r="D18" s="29">
        <v>1817</v>
      </c>
      <c r="E18" s="29">
        <v>21630</v>
      </c>
      <c r="F18" s="29">
        <v>37</v>
      </c>
      <c r="G18" s="29">
        <v>39603</v>
      </c>
      <c r="H18" s="29">
        <v>7631</v>
      </c>
      <c r="I18" s="29">
        <v>1386</v>
      </c>
      <c r="J18" s="29">
        <v>10051</v>
      </c>
      <c r="K18" s="29">
        <v>44</v>
      </c>
      <c r="L18" s="29">
        <v>19112</v>
      </c>
      <c r="M18" s="29">
        <v>938</v>
      </c>
      <c r="N18" s="29">
        <v>56</v>
      </c>
      <c r="O18" s="29">
        <v>734</v>
      </c>
      <c r="P18" s="29">
        <v>1</v>
      </c>
      <c r="Q18" s="29">
        <v>1729</v>
      </c>
      <c r="R18" s="29">
        <v>60444</v>
      </c>
    </row>
    <row r="19" spans="1:18" ht="14.55" customHeight="1" x14ac:dyDescent="0.3">
      <c r="A19" t="s">
        <v>465</v>
      </c>
      <c r="B19" s="29">
        <v>95779</v>
      </c>
      <c r="C19" s="29">
        <v>19442</v>
      </c>
      <c r="D19" s="29">
        <v>1312</v>
      </c>
      <c r="E19" s="29">
        <v>19733</v>
      </c>
      <c r="F19" s="29">
        <v>26</v>
      </c>
      <c r="G19" s="29">
        <v>40513</v>
      </c>
      <c r="H19" s="29">
        <v>7996</v>
      </c>
      <c r="I19" s="29">
        <v>1530</v>
      </c>
      <c r="J19" s="29">
        <v>9079</v>
      </c>
      <c r="K19" s="29">
        <v>17</v>
      </c>
      <c r="L19" s="29">
        <v>18622</v>
      </c>
      <c r="M19" s="29">
        <v>1030</v>
      </c>
      <c r="N19" s="29">
        <v>57</v>
      </c>
      <c r="O19" s="29">
        <v>552</v>
      </c>
      <c r="P19" s="29">
        <v>0</v>
      </c>
      <c r="Q19" s="29">
        <v>1639</v>
      </c>
      <c r="R19" s="29">
        <v>60774</v>
      </c>
    </row>
    <row r="20" spans="1:18" ht="14.55" customHeight="1" x14ac:dyDescent="0.3">
      <c r="A20" t="s">
        <v>516</v>
      </c>
      <c r="B20" s="29">
        <v>93924</v>
      </c>
      <c r="C20" s="29">
        <v>11884</v>
      </c>
      <c r="D20" s="29">
        <v>1205</v>
      </c>
      <c r="E20" s="29">
        <v>20623</v>
      </c>
      <c r="F20" s="29">
        <v>33</v>
      </c>
      <c r="G20" s="29">
        <v>33745</v>
      </c>
      <c r="H20" s="29">
        <v>8196</v>
      </c>
      <c r="I20" s="29">
        <v>1856</v>
      </c>
      <c r="J20" s="29">
        <v>13195</v>
      </c>
      <c r="K20" s="29">
        <v>38</v>
      </c>
      <c r="L20" s="29">
        <v>23285</v>
      </c>
      <c r="M20" s="29">
        <v>691</v>
      </c>
      <c r="N20" s="29">
        <v>75</v>
      </c>
      <c r="O20" s="29">
        <v>553</v>
      </c>
      <c r="P20" s="29">
        <v>1</v>
      </c>
      <c r="Q20" s="29">
        <v>1320</v>
      </c>
      <c r="R20" s="29">
        <v>58350</v>
      </c>
    </row>
    <row r="21" spans="1:18" ht="14.55" customHeight="1" x14ac:dyDescent="0.3">
      <c r="A21" t="s">
        <v>468</v>
      </c>
      <c r="B21" s="29">
        <v>91585</v>
      </c>
      <c r="C21" s="29">
        <v>20733</v>
      </c>
      <c r="D21" s="29">
        <v>1476</v>
      </c>
      <c r="E21" s="29">
        <v>17473</v>
      </c>
      <c r="F21" s="29">
        <v>4</v>
      </c>
      <c r="G21" s="29">
        <v>39686</v>
      </c>
      <c r="H21" s="29">
        <v>7342</v>
      </c>
      <c r="I21" s="29">
        <v>1248</v>
      </c>
      <c r="J21" s="29">
        <v>7338</v>
      </c>
      <c r="K21" s="29">
        <v>10</v>
      </c>
      <c r="L21" s="29">
        <v>15938</v>
      </c>
      <c r="M21" s="29">
        <v>1010</v>
      </c>
      <c r="N21" s="29">
        <v>66</v>
      </c>
      <c r="O21" s="29">
        <v>509</v>
      </c>
      <c r="P21" s="29">
        <v>1</v>
      </c>
      <c r="Q21" s="29">
        <v>1586</v>
      </c>
      <c r="R21" s="29">
        <v>57210</v>
      </c>
    </row>
    <row r="22" spans="1:18" ht="14.55" customHeight="1" x14ac:dyDescent="0.3">
      <c r="A22" t="s">
        <v>478</v>
      </c>
      <c r="B22" s="29">
        <v>89305</v>
      </c>
      <c r="C22" s="29">
        <v>8556</v>
      </c>
      <c r="D22" s="29">
        <v>989</v>
      </c>
      <c r="E22" s="29">
        <v>11961</v>
      </c>
      <c r="F22" s="29">
        <v>13</v>
      </c>
      <c r="G22" s="29">
        <v>21519</v>
      </c>
      <c r="H22" s="29">
        <v>12137</v>
      </c>
      <c r="I22" s="29">
        <v>2160</v>
      </c>
      <c r="J22" s="29">
        <v>17362</v>
      </c>
      <c r="K22" s="29">
        <v>43</v>
      </c>
      <c r="L22" s="29">
        <v>31702</v>
      </c>
      <c r="M22" s="29">
        <v>764</v>
      </c>
      <c r="N22" s="29">
        <v>56</v>
      </c>
      <c r="O22" s="29">
        <v>564</v>
      </c>
      <c r="P22" s="29">
        <v>2</v>
      </c>
      <c r="Q22" s="29">
        <v>1386</v>
      </c>
      <c r="R22" s="29">
        <v>54607</v>
      </c>
    </row>
    <row r="23" spans="1:18" ht="14.55" customHeight="1" x14ac:dyDescent="0.3">
      <c r="A23" t="s">
        <v>490</v>
      </c>
      <c r="B23" s="29">
        <v>83763</v>
      </c>
      <c r="C23" s="29">
        <v>13938</v>
      </c>
      <c r="D23" s="29">
        <v>1080</v>
      </c>
      <c r="E23" s="29">
        <v>17054</v>
      </c>
      <c r="F23" s="29">
        <v>16</v>
      </c>
      <c r="G23" s="29">
        <v>32088</v>
      </c>
      <c r="H23" s="29">
        <v>8875</v>
      </c>
      <c r="I23" s="29">
        <v>1460</v>
      </c>
      <c r="J23" s="29">
        <v>13001</v>
      </c>
      <c r="K23" s="29">
        <v>17</v>
      </c>
      <c r="L23" s="29">
        <v>23353</v>
      </c>
      <c r="M23" s="29">
        <v>949</v>
      </c>
      <c r="N23" s="29">
        <v>63</v>
      </c>
      <c r="O23" s="29">
        <v>630</v>
      </c>
      <c r="P23" s="29">
        <v>2</v>
      </c>
      <c r="Q23" s="29">
        <v>1644</v>
      </c>
      <c r="R23" s="29">
        <v>57085</v>
      </c>
    </row>
    <row r="24" spans="1:18" ht="14.55" customHeight="1" x14ac:dyDescent="0.3">
      <c r="A24" t="s">
        <v>448</v>
      </c>
      <c r="B24" s="29">
        <v>72908</v>
      </c>
      <c r="C24" s="29">
        <v>14220</v>
      </c>
      <c r="D24" s="29">
        <v>817</v>
      </c>
      <c r="E24" s="29">
        <v>13555</v>
      </c>
      <c r="F24" s="29">
        <v>67</v>
      </c>
      <c r="G24" s="29">
        <v>28659</v>
      </c>
      <c r="H24" s="29">
        <v>4899</v>
      </c>
      <c r="I24" s="29">
        <v>668</v>
      </c>
      <c r="J24" s="29">
        <v>5868</v>
      </c>
      <c r="K24" s="29">
        <v>30</v>
      </c>
      <c r="L24" s="29">
        <v>11465</v>
      </c>
      <c r="M24" s="29">
        <v>673</v>
      </c>
      <c r="N24" s="29">
        <v>16</v>
      </c>
      <c r="O24" s="29">
        <v>438</v>
      </c>
      <c r="P24" s="29">
        <v>5</v>
      </c>
      <c r="Q24" s="29">
        <v>1132</v>
      </c>
      <c r="R24" s="29">
        <v>41256</v>
      </c>
    </row>
    <row r="25" spans="1:18" ht="14.55" customHeight="1" x14ac:dyDescent="0.3">
      <c r="A25" t="s">
        <v>456</v>
      </c>
      <c r="B25" s="29">
        <v>70597</v>
      </c>
      <c r="C25" s="29">
        <v>6630</v>
      </c>
      <c r="D25" s="29">
        <v>889</v>
      </c>
      <c r="E25" s="29">
        <v>4797</v>
      </c>
      <c r="F25" s="29">
        <v>4</v>
      </c>
      <c r="G25" s="29">
        <v>12320</v>
      </c>
      <c r="H25" s="29">
        <v>12102</v>
      </c>
      <c r="I25" s="29">
        <v>2023</v>
      </c>
      <c r="J25" s="29">
        <v>14260</v>
      </c>
      <c r="K25" s="29">
        <v>30</v>
      </c>
      <c r="L25" s="29">
        <v>28415</v>
      </c>
      <c r="M25" s="29">
        <v>938</v>
      </c>
      <c r="N25" s="29">
        <v>56</v>
      </c>
      <c r="O25" s="29">
        <v>513</v>
      </c>
      <c r="P25" s="29">
        <v>6</v>
      </c>
      <c r="Q25" s="29">
        <v>1513</v>
      </c>
      <c r="R25" s="29">
        <v>42248</v>
      </c>
    </row>
    <row r="26" spans="1:18" ht="14.55" customHeight="1" x14ac:dyDescent="0.3">
      <c r="A26" t="s">
        <v>553</v>
      </c>
      <c r="B26" s="29">
        <v>69805</v>
      </c>
      <c r="C26" s="29">
        <v>10472</v>
      </c>
      <c r="D26" s="29">
        <v>739</v>
      </c>
      <c r="E26" s="29">
        <v>7793</v>
      </c>
      <c r="F26" s="29">
        <v>5</v>
      </c>
      <c r="G26" s="29">
        <v>19009</v>
      </c>
      <c r="H26" s="29">
        <v>9714</v>
      </c>
      <c r="I26" s="29">
        <v>1929</v>
      </c>
      <c r="J26" s="29">
        <v>10822</v>
      </c>
      <c r="K26" s="29">
        <v>5</v>
      </c>
      <c r="L26" s="29">
        <v>22470</v>
      </c>
      <c r="M26" s="29">
        <v>588</v>
      </c>
      <c r="N26" s="29">
        <v>35</v>
      </c>
      <c r="O26" s="29">
        <v>281</v>
      </c>
      <c r="P26" s="29">
        <v>1</v>
      </c>
      <c r="Q26" s="29">
        <v>905</v>
      </c>
      <c r="R26" s="29">
        <v>42384</v>
      </c>
    </row>
    <row r="27" spans="1:18" ht="14.55" customHeight="1" x14ac:dyDescent="0.3">
      <c r="A27" t="s">
        <v>535</v>
      </c>
      <c r="B27" s="29">
        <v>67459</v>
      </c>
      <c r="C27" s="29">
        <v>6863</v>
      </c>
      <c r="D27" s="29">
        <v>620</v>
      </c>
      <c r="E27" s="29">
        <v>12425</v>
      </c>
      <c r="F27" s="29">
        <v>213</v>
      </c>
      <c r="G27" s="29">
        <v>20121</v>
      </c>
      <c r="H27" s="29">
        <v>4598</v>
      </c>
      <c r="I27" s="29">
        <v>1207</v>
      </c>
      <c r="J27" s="29">
        <v>8222</v>
      </c>
      <c r="K27" s="29">
        <v>289</v>
      </c>
      <c r="L27" s="29">
        <v>14316</v>
      </c>
      <c r="M27" s="29">
        <v>367</v>
      </c>
      <c r="N27" s="29">
        <v>28</v>
      </c>
      <c r="O27" s="29">
        <v>296</v>
      </c>
      <c r="P27" s="29">
        <v>19</v>
      </c>
      <c r="Q27" s="29">
        <v>710</v>
      </c>
      <c r="R27" s="29">
        <v>35147</v>
      </c>
    </row>
    <row r="28" spans="1:18" ht="14.55" customHeight="1" x14ac:dyDescent="0.3">
      <c r="A28" t="s">
        <v>432</v>
      </c>
      <c r="B28" s="29">
        <v>64074</v>
      </c>
      <c r="C28" s="29">
        <v>14627</v>
      </c>
      <c r="D28" s="29">
        <v>974</v>
      </c>
      <c r="E28" s="29">
        <v>11956</v>
      </c>
      <c r="F28" s="29">
        <v>19</v>
      </c>
      <c r="G28" s="29">
        <v>27576</v>
      </c>
      <c r="H28" s="29">
        <v>3903</v>
      </c>
      <c r="I28" s="29">
        <v>562</v>
      </c>
      <c r="J28" s="29">
        <v>3644</v>
      </c>
      <c r="K28" s="29">
        <v>10</v>
      </c>
      <c r="L28" s="29">
        <v>8119</v>
      </c>
      <c r="M28" s="29">
        <v>725</v>
      </c>
      <c r="N28" s="29">
        <v>23</v>
      </c>
      <c r="O28" s="29">
        <v>352</v>
      </c>
      <c r="P28" s="29">
        <v>3</v>
      </c>
      <c r="Q28" s="29">
        <v>1103</v>
      </c>
      <c r="R28" s="29">
        <v>36798</v>
      </c>
    </row>
    <row r="29" spans="1:18" ht="14.55" customHeight="1" x14ac:dyDescent="0.3">
      <c r="A29" t="s">
        <v>597</v>
      </c>
      <c r="B29" s="29">
        <v>61655</v>
      </c>
      <c r="C29" s="29">
        <v>16962</v>
      </c>
      <c r="D29" s="29">
        <v>1062</v>
      </c>
      <c r="E29" s="29">
        <v>10789</v>
      </c>
      <c r="F29" s="29">
        <v>32</v>
      </c>
      <c r="G29" s="29">
        <v>28845</v>
      </c>
      <c r="H29" s="29">
        <v>4504</v>
      </c>
      <c r="I29" s="29">
        <v>659</v>
      </c>
      <c r="J29" s="29">
        <v>3066</v>
      </c>
      <c r="K29" s="29">
        <v>18</v>
      </c>
      <c r="L29" s="29">
        <v>8247</v>
      </c>
      <c r="M29" s="29">
        <v>626</v>
      </c>
      <c r="N29" s="29">
        <v>24</v>
      </c>
      <c r="O29" s="29">
        <v>267</v>
      </c>
      <c r="P29" s="29">
        <v>0</v>
      </c>
      <c r="Q29" s="29">
        <v>917</v>
      </c>
      <c r="R29" s="29">
        <v>38009</v>
      </c>
    </row>
    <row r="30" spans="1:18" ht="14.55" customHeight="1" x14ac:dyDescent="0.3">
      <c r="A30" t="s">
        <v>571</v>
      </c>
      <c r="B30" s="29">
        <v>58299</v>
      </c>
      <c r="C30" s="29">
        <v>3919</v>
      </c>
      <c r="D30" s="29">
        <v>460</v>
      </c>
      <c r="E30" s="29">
        <v>7129</v>
      </c>
      <c r="F30" s="29">
        <v>11</v>
      </c>
      <c r="G30" s="29">
        <v>11519</v>
      </c>
      <c r="H30" s="29">
        <v>7447</v>
      </c>
      <c r="I30" s="29">
        <v>1347</v>
      </c>
      <c r="J30" s="29">
        <v>14986</v>
      </c>
      <c r="K30" s="29">
        <v>39</v>
      </c>
      <c r="L30" s="29">
        <v>23819</v>
      </c>
      <c r="M30" s="29">
        <v>383</v>
      </c>
      <c r="N30" s="29">
        <v>27</v>
      </c>
      <c r="O30" s="29">
        <v>367</v>
      </c>
      <c r="P30" s="29">
        <v>2</v>
      </c>
      <c r="Q30" s="29">
        <v>779</v>
      </c>
      <c r="R30" s="29">
        <v>36117</v>
      </c>
    </row>
    <row r="31" spans="1:18" ht="14.55" customHeight="1" x14ac:dyDescent="0.3">
      <c r="A31" t="s">
        <v>477</v>
      </c>
      <c r="B31" s="29">
        <v>57817</v>
      </c>
      <c r="C31" s="29">
        <v>6031</v>
      </c>
      <c r="D31" s="29">
        <v>351</v>
      </c>
      <c r="E31" s="29">
        <v>2768</v>
      </c>
      <c r="F31" s="29">
        <v>8</v>
      </c>
      <c r="G31" s="29">
        <v>9158</v>
      </c>
      <c r="H31" s="29">
        <v>11207</v>
      </c>
      <c r="I31" s="29">
        <v>1539</v>
      </c>
      <c r="J31" s="29">
        <v>8223</v>
      </c>
      <c r="K31" s="29">
        <v>113</v>
      </c>
      <c r="L31" s="29">
        <v>21082</v>
      </c>
      <c r="M31" s="29">
        <v>325</v>
      </c>
      <c r="N31" s="29">
        <v>27</v>
      </c>
      <c r="O31" s="29">
        <v>115</v>
      </c>
      <c r="P31" s="29">
        <v>3</v>
      </c>
      <c r="Q31" s="29">
        <v>470</v>
      </c>
      <c r="R31" s="29">
        <v>30710</v>
      </c>
    </row>
    <row r="32" spans="1:18" ht="14.55" customHeight="1" x14ac:dyDescent="0.3">
      <c r="A32" t="s">
        <v>499</v>
      </c>
      <c r="B32" s="29">
        <v>54274</v>
      </c>
      <c r="C32" s="29">
        <v>8286</v>
      </c>
      <c r="D32" s="29">
        <v>776</v>
      </c>
      <c r="E32" s="29">
        <v>10999</v>
      </c>
      <c r="F32" s="29">
        <v>78</v>
      </c>
      <c r="G32" s="29">
        <v>20139</v>
      </c>
      <c r="H32" s="29">
        <v>4186</v>
      </c>
      <c r="I32" s="29">
        <v>987</v>
      </c>
      <c r="J32" s="29">
        <v>5875</v>
      </c>
      <c r="K32" s="29">
        <v>56</v>
      </c>
      <c r="L32" s="29">
        <v>11104</v>
      </c>
      <c r="M32" s="29">
        <v>395</v>
      </c>
      <c r="N32" s="29">
        <v>32</v>
      </c>
      <c r="O32" s="29">
        <v>325</v>
      </c>
      <c r="P32" s="29">
        <v>4</v>
      </c>
      <c r="Q32" s="29">
        <v>756</v>
      </c>
      <c r="R32" s="29">
        <v>31999</v>
      </c>
    </row>
    <row r="33" spans="1:18" ht="14.55" customHeight="1" x14ac:dyDescent="0.3">
      <c r="A33" t="s">
        <v>491</v>
      </c>
      <c r="B33" s="29">
        <v>52469</v>
      </c>
      <c r="C33" s="29">
        <v>10654</v>
      </c>
      <c r="D33" s="29">
        <v>645</v>
      </c>
      <c r="E33" s="29">
        <v>9469</v>
      </c>
      <c r="F33" s="29">
        <v>81</v>
      </c>
      <c r="G33" s="29">
        <v>20849</v>
      </c>
      <c r="H33" s="29">
        <v>3726</v>
      </c>
      <c r="I33" s="29">
        <v>580</v>
      </c>
      <c r="J33" s="29">
        <v>3703</v>
      </c>
      <c r="K33" s="29">
        <v>29</v>
      </c>
      <c r="L33" s="29">
        <v>8038</v>
      </c>
      <c r="M33" s="29">
        <v>510</v>
      </c>
      <c r="N33" s="29">
        <v>19</v>
      </c>
      <c r="O33" s="29">
        <v>278</v>
      </c>
      <c r="P33" s="29">
        <v>1</v>
      </c>
      <c r="Q33" s="29">
        <v>808</v>
      </c>
      <c r="R33" s="29">
        <v>29695</v>
      </c>
    </row>
    <row r="34" spans="1:18" ht="14.55" customHeight="1" x14ac:dyDescent="0.3">
      <c r="A34" t="s">
        <v>431</v>
      </c>
      <c r="B34" s="29">
        <v>47514</v>
      </c>
      <c r="C34" s="29">
        <v>9950</v>
      </c>
      <c r="D34" s="29">
        <v>676</v>
      </c>
      <c r="E34" s="29">
        <v>8945</v>
      </c>
      <c r="F34" s="29">
        <v>2</v>
      </c>
      <c r="G34" s="29">
        <v>19573</v>
      </c>
      <c r="H34" s="29">
        <v>3150</v>
      </c>
      <c r="I34" s="29">
        <v>536</v>
      </c>
      <c r="J34" s="29">
        <v>2811</v>
      </c>
      <c r="K34" s="29">
        <v>4</v>
      </c>
      <c r="L34" s="29">
        <v>6501</v>
      </c>
      <c r="M34" s="29">
        <v>571</v>
      </c>
      <c r="N34" s="29">
        <v>34</v>
      </c>
      <c r="O34" s="29">
        <v>286</v>
      </c>
      <c r="P34" s="29">
        <v>1</v>
      </c>
      <c r="Q34" s="29">
        <v>892</v>
      </c>
      <c r="R34" s="29">
        <v>26966</v>
      </c>
    </row>
    <row r="35" spans="1:18" ht="14.55" customHeight="1" x14ac:dyDescent="0.3">
      <c r="A35" t="s">
        <v>607</v>
      </c>
      <c r="B35" s="29">
        <v>46058</v>
      </c>
      <c r="C35" s="29">
        <v>11584</v>
      </c>
      <c r="D35" s="29">
        <v>598</v>
      </c>
      <c r="E35" s="29">
        <v>6910</v>
      </c>
      <c r="F35" s="29">
        <v>12</v>
      </c>
      <c r="G35" s="29">
        <v>19104</v>
      </c>
      <c r="H35" s="29">
        <v>4082</v>
      </c>
      <c r="I35" s="29">
        <v>389</v>
      </c>
      <c r="J35" s="29">
        <v>2325</v>
      </c>
      <c r="K35" s="29">
        <v>11</v>
      </c>
      <c r="L35" s="29">
        <v>6807</v>
      </c>
      <c r="M35" s="29">
        <v>518</v>
      </c>
      <c r="N35" s="29">
        <v>18</v>
      </c>
      <c r="O35" s="29">
        <v>176</v>
      </c>
      <c r="P35" s="29">
        <v>1</v>
      </c>
      <c r="Q35" s="29">
        <v>713</v>
      </c>
      <c r="R35" s="29">
        <v>26624</v>
      </c>
    </row>
    <row r="36" spans="1:18" ht="14.55" customHeight="1" x14ac:dyDescent="0.3">
      <c r="A36" t="s">
        <v>518</v>
      </c>
      <c r="B36" s="29">
        <v>42272</v>
      </c>
      <c r="C36" s="29">
        <v>8442</v>
      </c>
      <c r="D36" s="29">
        <v>678</v>
      </c>
      <c r="E36" s="29">
        <v>12137</v>
      </c>
      <c r="F36" s="29">
        <v>10</v>
      </c>
      <c r="G36" s="29">
        <v>21267</v>
      </c>
      <c r="H36" s="29">
        <v>1926</v>
      </c>
      <c r="I36" s="29">
        <v>309</v>
      </c>
      <c r="J36" s="29">
        <v>2277</v>
      </c>
      <c r="K36" s="29">
        <v>0</v>
      </c>
      <c r="L36" s="29">
        <v>4512</v>
      </c>
      <c r="M36" s="29">
        <v>403</v>
      </c>
      <c r="N36" s="29">
        <v>21</v>
      </c>
      <c r="O36" s="29">
        <v>304</v>
      </c>
      <c r="P36" s="29">
        <v>0</v>
      </c>
      <c r="Q36" s="29">
        <v>728</v>
      </c>
      <c r="R36" s="29">
        <v>26507</v>
      </c>
    </row>
    <row r="37" spans="1:18" ht="14.55" customHeight="1" x14ac:dyDescent="0.3">
      <c r="A37" t="s">
        <v>575</v>
      </c>
      <c r="B37" s="29">
        <v>41325</v>
      </c>
      <c r="C37" s="29">
        <v>6034</v>
      </c>
      <c r="D37" s="29">
        <v>530</v>
      </c>
      <c r="E37" s="29">
        <v>8004</v>
      </c>
      <c r="F37" s="29">
        <v>10</v>
      </c>
      <c r="G37" s="29">
        <v>14578</v>
      </c>
      <c r="H37" s="29">
        <v>3491</v>
      </c>
      <c r="I37" s="29">
        <v>700</v>
      </c>
      <c r="J37" s="29">
        <v>4523</v>
      </c>
      <c r="K37" s="29">
        <v>18</v>
      </c>
      <c r="L37" s="29">
        <v>8732</v>
      </c>
      <c r="M37" s="29">
        <v>307</v>
      </c>
      <c r="N37" s="29">
        <v>25</v>
      </c>
      <c r="O37" s="29">
        <v>194</v>
      </c>
      <c r="P37" s="29">
        <v>1</v>
      </c>
      <c r="Q37" s="29">
        <v>527</v>
      </c>
      <c r="R37" s="29">
        <v>23837</v>
      </c>
    </row>
    <row r="38" spans="1:18" ht="14.55" customHeight="1" x14ac:dyDescent="0.3">
      <c r="A38" t="s">
        <v>449</v>
      </c>
      <c r="B38" s="29">
        <v>40513</v>
      </c>
      <c r="C38" s="29">
        <v>7196</v>
      </c>
      <c r="D38" s="29">
        <v>350</v>
      </c>
      <c r="E38" s="29">
        <v>10671</v>
      </c>
      <c r="F38" s="29">
        <v>25</v>
      </c>
      <c r="G38" s="29">
        <v>18242</v>
      </c>
      <c r="H38" s="29">
        <v>1773</v>
      </c>
      <c r="I38" s="29">
        <v>163</v>
      </c>
      <c r="J38" s="29">
        <v>2512</v>
      </c>
      <c r="K38" s="29">
        <v>8</v>
      </c>
      <c r="L38" s="29">
        <v>4456</v>
      </c>
      <c r="M38" s="29">
        <v>367</v>
      </c>
      <c r="N38" s="29">
        <v>20</v>
      </c>
      <c r="O38" s="29">
        <v>258</v>
      </c>
      <c r="P38" s="29">
        <v>0</v>
      </c>
      <c r="Q38" s="29">
        <v>645</v>
      </c>
      <c r="R38" s="29">
        <v>23343</v>
      </c>
    </row>
    <row r="39" spans="1:18" ht="14.55" customHeight="1" x14ac:dyDescent="0.3">
      <c r="A39" t="s">
        <v>440</v>
      </c>
      <c r="B39" s="29">
        <v>39983</v>
      </c>
      <c r="C39" s="29">
        <v>7438</v>
      </c>
      <c r="D39" s="29">
        <v>522</v>
      </c>
      <c r="E39" s="29">
        <v>6601</v>
      </c>
      <c r="F39" s="29">
        <v>58</v>
      </c>
      <c r="G39" s="29">
        <v>14619</v>
      </c>
      <c r="H39" s="29">
        <v>3284</v>
      </c>
      <c r="I39" s="29">
        <v>513</v>
      </c>
      <c r="J39" s="29">
        <v>4143</v>
      </c>
      <c r="K39" s="29">
        <v>68</v>
      </c>
      <c r="L39" s="29">
        <v>8008</v>
      </c>
      <c r="M39" s="29">
        <v>300</v>
      </c>
      <c r="N39" s="29">
        <v>24</v>
      </c>
      <c r="O39" s="29">
        <v>183</v>
      </c>
      <c r="P39" s="29">
        <v>11</v>
      </c>
      <c r="Q39" s="29">
        <v>518</v>
      </c>
      <c r="R39" s="29">
        <v>23145</v>
      </c>
    </row>
    <row r="40" spans="1:18" ht="14.55" customHeight="1" x14ac:dyDescent="0.3">
      <c r="A40" t="s">
        <v>591</v>
      </c>
      <c r="B40" s="29">
        <v>38876</v>
      </c>
      <c r="C40" s="29">
        <v>6563</v>
      </c>
      <c r="D40" s="29">
        <v>541</v>
      </c>
      <c r="E40" s="29">
        <v>7025</v>
      </c>
      <c r="F40" s="29">
        <v>123</v>
      </c>
      <c r="G40" s="29">
        <v>14252</v>
      </c>
      <c r="H40" s="29">
        <v>4068</v>
      </c>
      <c r="I40" s="29">
        <v>688</v>
      </c>
      <c r="J40" s="29">
        <v>3852</v>
      </c>
      <c r="K40" s="29">
        <v>109</v>
      </c>
      <c r="L40" s="29">
        <v>8717</v>
      </c>
      <c r="M40" s="29">
        <v>274</v>
      </c>
      <c r="N40" s="29">
        <v>11</v>
      </c>
      <c r="O40" s="29">
        <v>161</v>
      </c>
      <c r="P40" s="29">
        <v>11</v>
      </c>
      <c r="Q40" s="29">
        <v>457</v>
      </c>
      <c r="R40" s="29">
        <v>23426</v>
      </c>
    </row>
    <row r="41" spans="1:18" ht="14.55" customHeight="1" x14ac:dyDescent="0.3">
      <c r="A41" t="s">
        <v>596</v>
      </c>
      <c r="B41" s="29">
        <v>38613</v>
      </c>
      <c r="C41" s="29">
        <v>7234</v>
      </c>
      <c r="D41" s="29">
        <v>540</v>
      </c>
      <c r="E41" s="29">
        <v>8830</v>
      </c>
      <c r="F41" s="29">
        <v>27</v>
      </c>
      <c r="G41" s="29">
        <v>16631</v>
      </c>
      <c r="H41" s="29">
        <v>1697</v>
      </c>
      <c r="I41" s="29">
        <v>242</v>
      </c>
      <c r="J41" s="29">
        <v>1876</v>
      </c>
      <c r="K41" s="29">
        <v>7</v>
      </c>
      <c r="L41" s="29">
        <v>3822</v>
      </c>
      <c r="M41" s="29">
        <v>345</v>
      </c>
      <c r="N41" s="29">
        <v>18</v>
      </c>
      <c r="O41" s="29">
        <v>223</v>
      </c>
      <c r="P41" s="29">
        <v>4</v>
      </c>
      <c r="Q41" s="29">
        <v>590</v>
      </c>
      <c r="R41" s="29">
        <v>21043</v>
      </c>
    </row>
    <row r="42" spans="1:18" ht="14.55" customHeight="1" x14ac:dyDescent="0.3">
      <c r="A42" t="s">
        <v>483</v>
      </c>
      <c r="B42" s="29">
        <v>38132</v>
      </c>
      <c r="C42" s="29">
        <v>8822</v>
      </c>
      <c r="D42" s="29">
        <v>406</v>
      </c>
      <c r="E42" s="29">
        <v>8362</v>
      </c>
      <c r="F42" s="29">
        <v>3</v>
      </c>
      <c r="G42" s="29">
        <v>17593</v>
      </c>
      <c r="H42" s="29">
        <v>2494</v>
      </c>
      <c r="I42" s="29">
        <v>311</v>
      </c>
      <c r="J42" s="29">
        <v>2047</v>
      </c>
      <c r="K42" s="29">
        <v>2</v>
      </c>
      <c r="L42" s="29">
        <v>4854</v>
      </c>
      <c r="M42" s="29">
        <v>397</v>
      </c>
      <c r="N42" s="29">
        <v>19</v>
      </c>
      <c r="O42" s="29">
        <v>147</v>
      </c>
      <c r="P42" s="29">
        <v>1</v>
      </c>
      <c r="Q42" s="29">
        <v>564</v>
      </c>
      <c r="R42" s="29">
        <v>23011</v>
      </c>
    </row>
    <row r="43" spans="1:18" ht="14.55" customHeight="1" x14ac:dyDescent="0.3">
      <c r="A43" t="s">
        <v>446</v>
      </c>
      <c r="B43" s="29">
        <v>31632</v>
      </c>
      <c r="C43" s="29">
        <v>5090</v>
      </c>
      <c r="D43" s="29">
        <v>508</v>
      </c>
      <c r="E43" s="29">
        <v>5249</v>
      </c>
      <c r="F43" s="29">
        <v>4</v>
      </c>
      <c r="G43" s="29">
        <v>10851</v>
      </c>
      <c r="H43" s="29">
        <v>2211</v>
      </c>
      <c r="I43" s="29">
        <v>649</v>
      </c>
      <c r="J43" s="29">
        <v>2560</v>
      </c>
      <c r="K43" s="29">
        <v>4</v>
      </c>
      <c r="L43" s="29">
        <v>5424</v>
      </c>
      <c r="M43" s="29">
        <v>308</v>
      </c>
      <c r="N43" s="29">
        <v>22</v>
      </c>
      <c r="O43" s="29">
        <v>154</v>
      </c>
      <c r="P43" s="29">
        <v>0</v>
      </c>
      <c r="Q43" s="29">
        <v>484</v>
      </c>
      <c r="R43" s="29">
        <v>16759</v>
      </c>
    </row>
    <row r="44" spans="1:18" ht="14.55" customHeight="1" x14ac:dyDescent="0.3">
      <c r="A44" t="s">
        <v>532</v>
      </c>
      <c r="B44" s="29">
        <v>31051</v>
      </c>
      <c r="C44" s="29">
        <v>2666</v>
      </c>
      <c r="D44" s="29">
        <v>176</v>
      </c>
      <c r="E44" s="29">
        <v>2602</v>
      </c>
      <c r="F44" s="29">
        <v>2</v>
      </c>
      <c r="G44" s="29">
        <v>5446</v>
      </c>
      <c r="H44" s="29">
        <v>3278</v>
      </c>
      <c r="I44" s="29">
        <v>744</v>
      </c>
      <c r="J44" s="29">
        <v>5270</v>
      </c>
      <c r="K44" s="29">
        <v>6</v>
      </c>
      <c r="L44" s="29">
        <v>9298</v>
      </c>
      <c r="M44" s="29">
        <v>212</v>
      </c>
      <c r="N44" s="29">
        <v>21</v>
      </c>
      <c r="O44" s="29">
        <v>147</v>
      </c>
      <c r="P44" s="29">
        <v>1</v>
      </c>
      <c r="Q44" s="29">
        <v>381</v>
      </c>
      <c r="R44" s="29">
        <v>15125</v>
      </c>
    </row>
    <row r="45" spans="1:18" ht="14.55" customHeight="1" x14ac:dyDescent="0.3">
      <c r="A45" t="s">
        <v>500</v>
      </c>
      <c r="B45" s="29">
        <v>30086</v>
      </c>
      <c r="C45" s="29">
        <v>7217</v>
      </c>
      <c r="D45" s="29">
        <v>357</v>
      </c>
      <c r="E45" s="29">
        <v>6457</v>
      </c>
      <c r="F45" s="29">
        <v>22</v>
      </c>
      <c r="G45" s="29">
        <v>14053</v>
      </c>
      <c r="H45" s="29">
        <v>1424</v>
      </c>
      <c r="I45" s="29">
        <v>165</v>
      </c>
      <c r="J45" s="29">
        <v>1337</v>
      </c>
      <c r="K45" s="29">
        <v>6</v>
      </c>
      <c r="L45" s="29">
        <v>2932</v>
      </c>
      <c r="M45" s="29">
        <v>268</v>
      </c>
      <c r="N45" s="29">
        <v>11</v>
      </c>
      <c r="O45" s="29">
        <v>139</v>
      </c>
      <c r="P45" s="29">
        <v>3</v>
      </c>
      <c r="Q45" s="29">
        <v>421</v>
      </c>
      <c r="R45" s="29">
        <v>17406</v>
      </c>
    </row>
    <row r="46" spans="1:18" ht="14.55" customHeight="1" x14ac:dyDescent="0.3">
      <c r="A46" t="s">
        <v>530</v>
      </c>
      <c r="B46" s="29">
        <v>28805</v>
      </c>
      <c r="C46" s="29">
        <v>6072</v>
      </c>
      <c r="D46" s="29">
        <v>652</v>
      </c>
      <c r="E46" s="29">
        <v>5357</v>
      </c>
      <c r="F46" s="29">
        <v>2</v>
      </c>
      <c r="G46" s="29">
        <v>12083</v>
      </c>
      <c r="H46" s="29">
        <v>2710</v>
      </c>
      <c r="I46" s="29">
        <v>595</v>
      </c>
      <c r="J46" s="29">
        <v>2791</v>
      </c>
      <c r="K46" s="29">
        <v>10</v>
      </c>
      <c r="L46" s="29">
        <v>6106</v>
      </c>
      <c r="M46" s="29">
        <v>114</v>
      </c>
      <c r="N46" s="29">
        <v>9</v>
      </c>
      <c r="O46" s="29">
        <v>97</v>
      </c>
      <c r="P46" s="29">
        <v>1</v>
      </c>
      <c r="Q46" s="29">
        <v>221</v>
      </c>
      <c r="R46" s="29">
        <v>18410</v>
      </c>
    </row>
    <row r="47" spans="1:18" ht="14.55" customHeight="1" x14ac:dyDescent="0.3">
      <c r="A47" t="s">
        <v>585</v>
      </c>
      <c r="B47" s="29">
        <v>27686</v>
      </c>
      <c r="C47" s="29">
        <v>4833</v>
      </c>
      <c r="D47" s="29">
        <v>366</v>
      </c>
      <c r="E47" s="29">
        <v>5133</v>
      </c>
      <c r="F47" s="29">
        <v>3</v>
      </c>
      <c r="G47" s="29">
        <v>10335</v>
      </c>
      <c r="H47" s="29">
        <v>2686</v>
      </c>
      <c r="I47" s="29">
        <v>601</v>
      </c>
      <c r="J47" s="29">
        <v>2968</v>
      </c>
      <c r="K47" s="29">
        <v>0</v>
      </c>
      <c r="L47" s="29">
        <v>6255</v>
      </c>
      <c r="M47" s="29">
        <v>157</v>
      </c>
      <c r="N47" s="29">
        <v>13</v>
      </c>
      <c r="O47" s="29">
        <v>86</v>
      </c>
      <c r="P47" s="29">
        <v>0</v>
      </c>
      <c r="Q47" s="29">
        <v>256</v>
      </c>
      <c r="R47" s="29">
        <v>16846</v>
      </c>
    </row>
    <row r="48" spans="1:18" ht="14.55" customHeight="1" x14ac:dyDescent="0.3">
      <c r="A48" t="s">
        <v>554</v>
      </c>
      <c r="B48" s="29">
        <v>27538</v>
      </c>
      <c r="C48" s="29">
        <v>5654</v>
      </c>
      <c r="D48" s="29">
        <v>513</v>
      </c>
      <c r="E48" s="29">
        <v>7968</v>
      </c>
      <c r="F48" s="29">
        <v>4</v>
      </c>
      <c r="G48" s="29">
        <v>14139</v>
      </c>
      <c r="H48" s="29">
        <v>1875</v>
      </c>
      <c r="I48" s="29">
        <v>388</v>
      </c>
      <c r="J48" s="29">
        <v>3245</v>
      </c>
      <c r="K48" s="29">
        <v>6</v>
      </c>
      <c r="L48" s="29">
        <v>5514</v>
      </c>
      <c r="M48" s="29">
        <v>386</v>
      </c>
      <c r="N48" s="29">
        <v>15</v>
      </c>
      <c r="O48" s="29">
        <v>278</v>
      </c>
      <c r="P48" s="29">
        <v>1</v>
      </c>
      <c r="Q48" s="29">
        <v>680</v>
      </c>
      <c r="R48" s="29">
        <v>20333</v>
      </c>
    </row>
    <row r="49" spans="1:18" ht="14.55" customHeight="1" x14ac:dyDescent="0.3">
      <c r="A49" t="s">
        <v>439</v>
      </c>
      <c r="B49" s="29">
        <v>25712</v>
      </c>
      <c r="C49" s="29">
        <v>4147</v>
      </c>
      <c r="D49" s="29">
        <v>233</v>
      </c>
      <c r="E49" s="29">
        <v>5896</v>
      </c>
      <c r="F49" s="29">
        <v>12</v>
      </c>
      <c r="G49" s="29">
        <v>10288</v>
      </c>
      <c r="H49" s="29">
        <v>1581</v>
      </c>
      <c r="I49" s="29">
        <v>331</v>
      </c>
      <c r="J49" s="29">
        <v>2095</v>
      </c>
      <c r="K49" s="29">
        <v>2</v>
      </c>
      <c r="L49" s="29">
        <v>4009</v>
      </c>
      <c r="M49" s="29">
        <v>208</v>
      </c>
      <c r="N49" s="29">
        <v>11</v>
      </c>
      <c r="O49" s="29">
        <v>215</v>
      </c>
      <c r="P49" s="29">
        <v>1</v>
      </c>
      <c r="Q49" s="29">
        <v>435</v>
      </c>
      <c r="R49" s="29">
        <v>14732</v>
      </c>
    </row>
    <row r="50" spans="1:18" ht="14.55" customHeight="1" x14ac:dyDescent="0.3">
      <c r="A50" t="s">
        <v>505</v>
      </c>
      <c r="B50" s="29">
        <v>24707</v>
      </c>
      <c r="C50" s="29">
        <v>3627</v>
      </c>
      <c r="D50" s="29">
        <v>621</v>
      </c>
      <c r="E50" s="29">
        <v>8300</v>
      </c>
      <c r="F50" s="29">
        <v>4</v>
      </c>
      <c r="G50" s="29">
        <v>12552</v>
      </c>
      <c r="H50" s="29">
        <v>709</v>
      </c>
      <c r="I50" s="29">
        <v>198</v>
      </c>
      <c r="J50" s="29">
        <v>1370</v>
      </c>
      <c r="K50" s="29">
        <v>0</v>
      </c>
      <c r="L50" s="29">
        <v>2277</v>
      </c>
      <c r="M50" s="29">
        <v>172</v>
      </c>
      <c r="N50" s="29">
        <v>23</v>
      </c>
      <c r="O50" s="29">
        <v>164</v>
      </c>
      <c r="P50" s="29">
        <v>1</v>
      </c>
      <c r="Q50" s="29">
        <v>360</v>
      </c>
      <c r="R50" s="29">
        <v>15189</v>
      </c>
    </row>
    <row r="51" spans="1:18" ht="14.55" customHeight="1" x14ac:dyDescent="0.3">
      <c r="A51" t="s">
        <v>429</v>
      </c>
      <c r="B51" s="29">
        <v>23399</v>
      </c>
      <c r="C51" s="29">
        <v>2993</v>
      </c>
      <c r="D51" s="29">
        <v>343</v>
      </c>
      <c r="E51" s="29">
        <v>4238</v>
      </c>
      <c r="F51" s="29">
        <v>0</v>
      </c>
      <c r="G51" s="29">
        <v>7574</v>
      </c>
      <c r="H51" s="29">
        <v>2857</v>
      </c>
      <c r="I51" s="29">
        <v>780</v>
      </c>
      <c r="J51" s="29">
        <v>3687</v>
      </c>
      <c r="K51" s="29">
        <v>3</v>
      </c>
      <c r="L51" s="29">
        <v>7327</v>
      </c>
      <c r="M51" s="29">
        <v>156</v>
      </c>
      <c r="N51" s="29">
        <v>18</v>
      </c>
      <c r="O51" s="29">
        <v>142</v>
      </c>
      <c r="P51" s="29">
        <v>0</v>
      </c>
      <c r="Q51" s="29">
        <v>316</v>
      </c>
      <c r="R51" s="29">
        <v>15217</v>
      </c>
    </row>
    <row r="52" spans="1:18" ht="14.55" customHeight="1" x14ac:dyDescent="0.3">
      <c r="A52" t="s">
        <v>510</v>
      </c>
      <c r="B52" s="29">
        <v>22877</v>
      </c>
      <c r="C52" s="29">
        <v>5855</v>
      </c>
      <c r="D52" s="29">
        <v>401</v>
      </c>
      <c r="E52" s="29">
        <v>5299</v>
      </c>
      <c r="F52" s="29">
        <v>11</v>
      </c>
      <c r="G52" s="29">
        <v>11566</v>
      </c>
      <c r="H52" s="29">
        <v>1744</v>
      </c>
      <c r="I52" s="29">
        <v>304</v>
      </c>
      <c r="J52" s="29">
        <v>1763</v>
      </c>
      <c r="K52" s="29">
        <v>3</v>
      </c>
      <c r="L52" s="29">
        <v>3814</v>
      </c>
      <c r="M52" s="29">
        <v>202</v>
      </c>
      <c r="N52" s="29">
        <v>13</v>
      </c>
      <c r="O52" s="29">
        <v>84</v>
      </c>
      <c r="P52" s="29">
        <v>0</v>
      </c>
      <c r="Q52" s="29">
        <v>299</v>
      </c>
      <c r="R52" s="29">
        <v>15679</v>
      </c>
    </row>
    <row r="53" spans="1:18" ht="14.55" customHeight="1" x14ac:dyDescent="0.3">
      <c r="A53" t="s">
        <v>586</v>
      </c>
      <c r="B53" s="29">
        <v>22064</v>
      </c>
      <c r="C53" s="29">
        <v>3435</v>
      </c>
      <c r="D53" s="29">
        <v>269</v>
      </c>
      <c r="E53" s="29">
        <v>5567</v>
      </c>
      <c r="F53" s="29">
        <v>1</v>
      </c>
      <c r="G53" s="29">
        <v>9272</v>
      </c>
      <c r="H53" s="29">
        <v>1703</v>
      </c>
      <c r="I53" s="29">
        <v>264</v>
      </c>
      <c r="J53" s="29">
        <v>1775</v>
      </c>
      <c r="K53" s="29">
        <v>2</v>
      </c>
      <c r="L53" s="29">
        <v>3744</v>
      </c>
      <c r="M53" s="29">
        <v>151</v>
      </c>
      <c r="N53" s="29">
        <v>18</v>
      </c>
      <c r="O53" s="29">
        <v>108</v>
      </c>
      <c r="P53" s="29">
        <v>0</v>
      </c>
      <c r="Q53" s="29">
        <v>277</v>
      </c>
      <c r="R53" s="29">
        <v>13293</v>
      </c>
    </row>
    <row r="54" spans="1:18" ht="14.55" customHeight="1" x14ac:dyDescent="0.3">
      <c r="A54" t="s">
        <v>464</v>
      </c>
      <c r="B54" s="29">
        <v>21948</v>
      </c>
      <c r="C54" s="29">
        <v>4610</v>
      </c>
      <c r="D54" s="29">
        <v>251</v>
      </c>
      <c r="E54" s="29">
        <v>4551</v>
      </c>
      <c r="F54" s="29">
        <v>5</v>
      </c>
      <c r="G54" s="29">
        <v>9417</v>
      </c>
      <c r="H54" s="29">
        <v>1404</v>
      </c>
      <c r="I54" s="29">
        <v>250</v>
      </c>
      <c r="J54" s="29">
        <v>1257</v>
      </c>
      <c r="K54" s="29">
        <v>5</v>
      </c>
      <c r="L54" s="29">
        <v>2916</v>
      </c>
      <c r="M54" s="29">
        <v>101</v>
      </c>
      <c r="N54" s="29">
        <v>9</v>
      </c>
      <c r="O54" s="29">
        <v>84</v>
      </c>
      <c r="P54" s="29">
        <v>0</v>
      </c>
      <c r="Q54" s="29">
        <v>194</v>
      </c>
      <c r="R54" s="29">
        <v>12527</v>
      </c>
    </row>
    <row r="55" spans="1:18" ht="14.55" customHeight="1" x14ac:dyDescent="0.3">
      <c r="A55" t="s">
        <v>463</v>
      </c>
      <c r="B55" s="29">
        <v>21900</v>
      </c>
      <c r="C55" s="29">
        <v>2827</v>
      </c>
      <c r="D55" s="29">
        <v>178</v>
      </c>
      <c r="E55" s="29">
        <v>5603</v>
      </c>
      <c r="F55" s="29">
        <v>10</v>
      </c>
      <c r="G55" s="29">
        <v>8618</v>
      </c>
      <c r="H55" s="29">
        <v>1492</v>
      </c>
      <c r="I55" s="29">
        <v>205</v>
      </c>
      <c r="J55" s="29">
        <v>1746</v>
      </c>
      <c r="K55" s="29">
        <v>9</v>
      </c>
      <c r="L55" s="29">
        <v>3452</v>
      </c>
      <c r="M55" s="29">
        <v>73</v>
      </c>
      <c r="N55" s="29">
        <v>5</v>
      </c>
      <c r="O55" s="29">
        <v>71</v>
      </c>
      <c r="P55" s="29">
        <v>0</v>
      </c>
      <c r="Q55" s="29">
        <v>149</v>
      </c>
      <c r="R55" s="29">
        <v>12219</v>
      </c>
    </row>
    <row r="56" spans="1:18" ht="14.55" customHeight="1" x14ac:dyDescent="0.3">
      <c r="A56" t="s">
        <v>558</v>
      </c>
      <c r="B56" s="29">
        <v>21151</v>
      </c>
      <c r="C56" s="29">
        <v>4911</v>
      </c>
      <c r="D56" s="29">
        <v>160</v>
      </c>
      <c r="E56" s="29">
        <v>5843</v>
      </c>
      <c r="F56" s="29">
        <v>0</v>
      </c>
      <c r="G56" s="29">
        <v>10914</v>
      </c>
      <c r="H56" s="29">
        <v>783</v>
      </c>
      <c r="I56" s="29">
        <v>52</v>
      </c>
      <c r="J56" s="29">
        <v>1002</v>
      </c>
      <c r="K56" s="29">
        <v>0</v>
      </c>
      <c r="L56" s="29">
        <v>1837</v>
      </c>
      <c r="M56" s="29">
        <v>203</v>
      </c>
      <c r="N56" s="29">
        <v>8</v>
      </c>
      <c r="O56" s="29">
        <v>140</v>
      </c>
      <c r="P56" s="29">
        <v>0</v>
      </c>
      <c r="Q56" s="29">
        <v>351</v>
      </c>
      <c r="R56" s="29">
        <v>13102</v>
      </c>
    </row>
    <row r="57" spans="1:18" ht="14.55" customHeight="1" x14ac:dyDescent="0.3">
      <c r="A57" t="s">
        <v>531</v>
      </c>
      <c r="B57" s="29">
        <v>21012</v>
      </c>
      <c r="C57" s="29">
        <v>5440</v>
      </c>
      <c r="D57" s="29">
        <v>248</v>
      </c>
      <c r="E57" s="29">
        <v>4177</v>
      </c>
      <c r="F57" s="29">
        <v>4</v>
      </c>
      <c r="G57" s="29">
        <v>9869</v>
      </c>
      <c r="H57" s="29">
        <v>1656</v>
      </c>
      <c r="I57" s="29">
        <v>220</v>
      </c>
      <c r="J57" s="29">
        <v>1357</v>
      </c>
      <c r="K57" s="29">
        <v>2</v>
      </c>
      <c r="L57" s="29">
        <v>3235</v>
      </c>
      <c r="M57" s="29">
        <v>162</v>
      </c>
      <c r="N57" s="29">
        <v>6</v>
      </c>
      <c r="O57" s="29">
        <v>68</v>
      </c>
      <c r="P57" s="29">
        <v>0</v>
      </c>
      <c r="Q57" s="29">
        <v>236</v>
      </c>
      <c r="R57" s="29">
        <v>13340</v>
      </c>
    </row>
    <row r="58" spans="1:18" ht="14.55" customHeight="1" x14ac:dyDescent="0.3">
      <c r="A58" t="s">
        <v>562</v>
      </c>
      <c r="B58" s="29">
        <v>20970</v>
      </c>
      <c r="C58" s="29">
        <v>3510</v>
      </c>
      <c r="D58" s="29">
        <v>260</v>
      </c>
      <c r="E58" s="29">
        <v>6024</v>
      </c>
      <c r="F58" s="29">
        <v>1</v>
      </c>
      <c r="G58" s="29">
        <v>9795</v>
      </c>
      <c r="H58" s="29">
        <v>931</v>
      </c>
      <c r="I58" s="29">
        <v>174</v>
      </c>
      <c r="J58" s="29">
        <v>1427</v>
      </c>
      <c r="K58" s="29">
        <v>1</v>
      </c>
      <c r="L58" s="29">
        <v>2533</v>
      </c>
      <c r="M58" s="29">
        <v>114</v>
      </c>
      <c r="N58" s="29">
        <v>10</v>
      </c>
      <c r="O58" s="29">
        <v>132</v>
      </c>
      <c r="P58" s="29">
        <v>0</v>
      </c>
      <c r="Q58" s="29">
        <v>256</v>
      </c>
      <c r="R58" s="29">
        <v>12584</v>
      </c>
    </row>
    <row r="59" spans="1:18" ht="14.55" customHeight="1" x14ac:dyDescent="0.3">
      <c r="A59" t="s">
        <v>536</v>
      </c>
      <c r="B59" s="29">
        <v>19567</v>
      </c>
      <c r="C59" s="29">
        <v>2825</v>
      </c>
      <c r="D59" s="29">
        <v>288</v>
      </c>
      <c r="E59" s="29">
        <v>5770</v>
      </c>
      <c r="F59" s="29">
        <v>5</v>
      </c>
      <c r="G59" s="29">
        <v>8888</v>
      </c>
      <c r="H59" s="29">
        <v>626</v>
      </c>
      <c r="I59" s="29">
        <v>164</v>
      </c>
      <c r="J59" s="29">
        <v>1298</v>
      </c>
      <c r="K59" s="29">
        <v>1</v>
      </c>
      <c r="L59" s="29">
        <v>2089</v>
      </c>
      <c r="M59" s="29">
        <v>178</v>
      </c>
      <c r="N59" s="29">
        <v>9</v>
      </c>
      <c r="O59" s="29">
        <v>198</v>
      </c>
      <c r="P59" s="29">
        <v>1</v>
      </c>
      <c r="Q59" s="29">
        <v>386</v>
      </c>
      <c r="R59" s="29">
        <v>11363</v>
      </c>
    </row>
    <row r="60" spans="1:18" ht="14.55" customHeight="1" x14ac:dyDescent="0.3">
      <c r="A60" t="s">
        <v>550</v>
      </c>
      <c r="B60" s="29">
        <v>19170</v>
      </c>
      <c r="C60" s="29">
        <v>4598</v>
      </c>
      <c r="D60" s="29">
        <v>159</v>
      </c>
      <c r="E60" s="29">
        <v>4266</v>
      </c>
      <c r="F60" s="29">
        <v>0</v>
      </c>
      <c r="G60" s="29">
        <v>9023</v>
      </c>
      <c r="H60" s="29">
        <v>802</v>
      </c>
      <c r="I60" s="29">
        <v>90</v>
      </c>
      <c r="J60" s="29">
        <v>635</v>
      </c>
      <c r="K60" s="29">
        <v>0</v>
      </c>
      <c r="L60" s="29">
        <v>1527</v>
      </c>
      <c r="M60" s="29">
        <v>140</v>
      </c>
      <c r="N60" s="29">
        <v>9</v>
      </c>
      <c r="O60" s="29">
        <v>75</v>
      </c>
      <c r="P60" s="29">
        <v>0</v>
      </c>
      <c r="Q60" s="29">
        <v>224</v>
      </c>
      <c r="R60" s="29">
        <v>10774</v>
      </c>
    </row>
    <row r="61" spans="1:18" ht="14.55" customHeight="1" x14ac:dyDescent="0.3">
      <c r="A61" t="s">
        <v>497</v>
      </c>
      <c r="B61" s="29">
        <v>19069</v>
      </c>
      <c r="C61" s="29">
        <v>4610</v>
      </c>
      <c r="D61" s="29">
        <v>408</v>
      </c>
      <c r="E61" s="29">
        <v>5035</v>
      </c>
      <c r="F61" s="29">
        <v>30</v>
      </c>
      <c r="G61" s="29">
        <v>10083</v>
      </c>
      <c r="H61" s="29">
        <v>737</v>
      </c>
      <c r="I61" s="29">
        <v>136</v>
      </c>
      <c r="J61" s="29">
        <v>1010</v>
      </c>
      <c r="K61" s="29">
        <v>6</v>
      </c>
      <c r="L61" s="29">
        <v>1889</v>
      </c>
      <c r="M61" s="29">
        <v>154</v>
      </c>
      <c r="N61" s="29">
        <v>9</v>
      </c>
      <c r="O61" s="29">
        <v>132</v>
      </c>
      <c r="P61" s="29">
        <v>0</v>
      </c>
      <c r="Q61" s="29">
        <v>295</v>
      </c>
      <c r="R61" s="29">
        <v>12267</v>
      </c>
    </row>
    <row r="62" spans="1:18" ht="14.55" customHeight="1" x14ac:dyDescent="0.3">
      <c r="A62" t="s">
        <v>547</v>
      </c>
      <c r="B62" s="29">
        <v>18724</v>
      </c>
      <c r="C62" s="29">
        <v>4402</v>
      </c>
      <c r="D62" s="29">
        <v>300</v>
      </c>
      <c r="E62" s="29">
        <v>4397</v>
      </c>
      <c r="F62" s="29">
        <v>7</v>
      </c>
      <c r="G62" s="29">
        <v>9106</v>
      </c>
      <c r="H62" s="29">
        <v>1272</v>
      </c>
      <c r="I62" s="29">
        <v>385</v>
      </c>
      <c r="J62" s="29">
        <v>1680</v>
      </c>
      <c r="K62" s="29">
        <v>2</v>
      </c>
      <c r="L62" s="29">
        <v>3339</v>
      </c>
      <c r="M62" s="29">
        <v>123</v>
      </c>
      <c r="N62" s="29">
        <v>10</v>
      </c>
      <c r="O62" s="29">
        <v>95</v>
      </c>
      <c r="P62" s="29">
        <v>1</v>
      </c>
      <c r="Q62" s="29">
        <v>229</v>
      </c>
      <c r="R62" s="29">
        <v>12674</v>
      </c>
    </row>
    <row r="63" spans="1:18" ht="14.55" customHeight="1" x14ac:dyDescent="0.3">
      <c r="A63" t="s">
        <v>598</v>
      </c>
      <c r="B63" s="29">
        <v>18506</v>
      </c>
      <c r="C63" s="29">
        <v>3628</v>
      </c>
      <c r="D63" s="29">
        <v>324</v>
      </c>
      <c r="E63" s="29">
        <v>3746</v>
      </c>
      <c r="F63" s="29">
        <v>8</v>
      </c>
      <c r="G63" s="29">
        <v>7706</v>
      </c>
      <c r="H63" s="29">
        <v>1094</v>
      </c>
      <c r="I63" s="29">
        <v>287</v>
      </c>
      <c r="J63" s="29">
        <v>1568</v>
      </c>
      <c r="K63" s="29">
        <v>4</v>
      </c>
      <c r="L63" s="29">
        <v>2953</v>
      </c>
      <c r="M63" s="29">
        <v>92</v>
      </c>
      <c r="N63" s="29">
        <v>8</v>
      </c>
      <c r="O63" s="29">
        <v>60</v>
      </c>
      <c r="P63" s="29">
        <v>0</v>
      </c>
      <c r="Q63" s="29">
        <v>160</v>
      </c>
      <c r="R63" s="29">
        <v>10819</v>
      </c>
    </row>
    <row r="64" spans="1:18" ht="14.55" customHeight="1" x14ac:dyDescent="0.3">
      <c r="A64" t="s">
        <v>472</v>
      </c>
      <c r="B64" s="29">
        <v>18278</v>
      </c>
      <c r="C64" s="29">
        <v>3362</v>
      </c>
      <c r="D64" s="29">
        <v>312</v>
      </c>
      <c r="E64" s="29">
        <v>5979</v>
      </c>
      <c r="F64" s="29">
        <v>10</v>
      </c>
      <c r="G64" s="29">
        <v>9663</v>
      </c>
      <c r="H64" s="29">
        <v>500</v>
      </c>
      <c r="I64" s="29">
        <v>112</v>
      </c>
      <c r="J64" s="29">
        <v>821</v>
      </c>
      <c r="K64" s="29">
        <v>0</v>
      </c>
      <c r="L64" s="29">
        <v>1433</v>
      </c>
      <c r="M64" s="29">
        <v>173</v>
      </c>
      <c r="N64" s="29">
        <v>12</v>
      </c>
      <c r="O64" s="29">
        <v>134</v>
      </c>
      <c r="P64" s="29">
        <v>1</v>
      </c>
      <c r="Q64" s="29">
        <v>320</v>
      </c>
      <c r="R64" s="29">
        <v>11416</v>
      </c>
    </row>
    <row r="65" spans="1:18" ht="14.55" customHeight="1" x14ac:dyDescent="0.3">
      <c r="A65" t="s">
        <v>527</v>
      </c>
      <c r="B65" s="29">
        <v>18194</v>
      </c>
      <c r="C65" s="29">
        <v>3106</v>
      </c>
      <c r="D65" s="29">
        <v>364</v>
      </c>
      <c r="E65" s="29">
        <v>4739</v>
      </c>
      <c r="F65" s="29">
        <v>6</v>
      </c>
      <c r="G65" s="29">
        <v>8215</v>
      </c>
      <c r="H65" s="29">
        <v>1378</v>
      </c>
      <c r="I65" s="29">
        <v>393</v>
      </c>
      <c r="J65" s="29">
        <v>2017</v>
      </c>
      <c r="K65" s="29">
        <v>3</v>
      </c>
      <c r="L65" s="29">
        <v>3791</v>
      </c>
      <c r="M65" s="29">
        <v>102</v>
      </c>
      <c r="N65" s="29">
        <v>10</v>
      </c>
      <c r="O65" s="29">
        <v>73</v>
      </c>
      <c r="P65" s="29">
        <v>0</v>
      </c>
      <c r="Q65" s="29">
        <v>185</v>
      </c>
      <c r="R65" s="29">
        <v>12191</v>
      </c>
    </row>
    <row r="66" spans="1:18" ht="14.55" customHeight="1" x14ac:dyDescent="0.3">
      <c r="A66" t="s">
        <v>606</v>
      </c>
      <c r="B66" s="29">
        <v>18137</v>
      </c>
      <c r="C66" s="29">
        <v>4545</v>
      </c>
      <c r="D66" s="29">
        <v>403</v>
      </c>
      <c r="E66" s="29">
        <v>4387</v>
      </c>
      <c r="F66" s="29">
        <v>5</v>
      </c>
      <c r="G66" s="29">
        <v>9340</v>
      </c>
      <c r="H66" s="29">
        <v>678</v>
      </c>
      <c r="I66" s="29">
        <v>116</v>
      </c>
      <c r="J66" s="29">
        <v>829</v>
      </c>
      <c r="K66" s="29">
        <v>1</v>
      </c>
      <c r="L66" s="29">
        <v>1624</v>
      </c>
      <c r="M66" s="29">
        <v>183</v>
      </c>
      <c r="N66" s="29">
        <v>13</v>
      </c>
      <c r="O66" s="29">
        <v>96</v>
      </c>
      <c r="P66" s="29">
        <v>0</v>
      </c>
      <c r="Q66" s="29">
        <v>292</v>
      </c>
      <c r="R66" s="29">
        <v>11256</v>
      </c>
    </row>
    <row r="67" spans="1:18" ht="14.55" customHeight="1" x14ac:dyDescent="0.3">
      <c r="A67" t="s">
        <v>539</v>
      </c>
      <c r="B67" s="29">
        <v>18018</v>
      </c>
      <c r="C67" s="29">
        <v>4408</v>
      </c>
      <c r="D67" s="29">
        <v>328</v>
      </c>
      <c r="E67" s="29">
        <v>4065</v>
      </c>
      <c r="F67" s="29">
        <v>2</v>
      </c>
      <c r="G67" s="29">
        <v>8803</v>
      </c>
      <c r="H67" s="29">
        <v>1226</v>
      </c>
      <c r="I67" s="29">
        <v>181</v>
      </c>
      <c r="J67" s="29">
        <v>978</v>
      </c>
      <c r="K67" s="29">
        <v>0</v>
      </c>
      <c r="L67" s="29">
        <v>2385</v>
      </c>
      <c r="M67" s="29">
        <v>162</v>
      </c>
      <c r="N67" s="29">
        <v>11</v>
      </c>
      <c r="O67" s="29">
        <v>85</v>
      </c>
      <c r="P67" s="29">
        <v>0</v>
      </c>
      <c r="Q67" s="29">
        <v>258</v>
      </c>
      <c r="R67" s="29">
        <v>11446</v>
      </c>
    </row>
    <row r="68" spans="1:18" ht="14.55" customHeight="1" x14ac:dyDescent="0.3">
      <c r="A68" t="s">
        <v>508</v>
      </c>
      <c r="B68" s="29">
        <v>17923</v>
      </c>
      <c r="C68" s="29">
        <v>5068</v>
      </c>
      <c r="D68" s="29">
        <v>286</v>
      </c>
      <c r="E68" s="29">
        <v>3615</v>
      </c>
      <c r="F68" s="29">
        <v>0</v>
      </c>
      <c r="G68" s="29">
        <v>8969</v>
      </c>
      <c r="H68" s="29">
        <v>672</v>
      </c>
      <c r="I68" s="29">
        <v>100</v>
      </c>
      <c r="J68" s="29">
        <v>450</v>
      </c>
      <c r="K68" s="29">
        <v>0</v>
      </c>
      <c r="L68" s="29">
        <v>1222</v>
      </c>
      <c r="M68" s="29">
        <v>160</v>
      </c>
      <c r="N68" s="29">
        <v>5</v>
      </c>
      <c r="O68" s="29">
        <v>75</v>
      </c>
      <c r="P68" s="29">
        <v>0</v>
      </c>
      <c r="Q68" s="29">
        <v>240</v>
      </c>
      <c r="R68" s="29">
        <v>10431</v>
      </c>
    </row>
    <row r="69" spans="1:18" ht="14.55" customHeight="1" x14ac:dyDescent="0.3">
      <c r="A69" t="s">
        <v>594</v>
      </c>
      <c r="B69" s="29">
        <v>17800</v>
      </c>
      <c r="C69" s="29">
        <v>3883</v>
      </c>
      <c r="D69" s="29">
        <v>327</v>
      </c>
      <c r="E69" s="29">
        <v>5294</v>
      </c>
      <c r="F69" s="29">
        <v>2</v>
      </c>
      <c r="G69" s="29">
        <v>9506</v>
      </c>
      <c r="H69" s="29">
        <v>646</v>
      </c>
      <c r="I69" s="29">
        <v>135</v>
      </c>
      <c r="J69" s="29">
        <v>1137</v>
      </c>
      <c r="K69" s="29">
        <v>0</v>
      </c>
      <c r="L69" s="29">
        <v>1918</v>
      </c>
      <c r="M69" s="29">
        <v>99</v>
      </c>
      <c r="N69" s="29">
        <v>11</v>
      </c>
      <c r="O69" s="29">
        <v>86</v>
      </c>
      <c r="P69" s="29">
        <v>0</v>
      </c>
      <c r="Q69" s="29">
        <v>196</v>
      </c>
      <c r="R69" s="29">
        <v>11620</v>
      </c>
    </row>
    <row r="70" spans="1:18" ht="14.55" customHeight="1" x14ac:dyDescent="0.3">
      <c r="A70" t="s">
        <v>489</v>
      </c>
      <c r="B70" s="29">
        <v>17200</v>
      </c>
      <c r="C70" s="29">
        <v>4330</v>
      </c>
      <c r="D70" s="29">
        <v>458</v>
      </c>
      <c r="E70" s="29">
        <v>4153</v>
      </c>
      <c r="F70" s="29">
        <v>12</v>
      </c>
      <c r="G70" s="29">
        <v>8953</v>
      </c>
      <c r="H70" s="29">
        <v>620</v>
      </c>
      <c r="I70" s="29">
        <v>174</v>
      </c>
      <c r="J70" s="29">
        <v>980</v>
      </c>
      <c r="K70" s="29">
        <v>2</v>
      </c>
      <c r="L70" s="29">
        <v>1776</v>
      </c>
      <c r="M70" s="29">
        <v>126</v>
      </c>
      <c r="N70" s="29">
        <v>14</v>
      </c>
      <c r="O70" s="29">
        <v>112</v>
      </c>
      <c r="P70" s="29">
        <v>1</v>
      </c>
      <c r="Q70" s="29">
        <v>253</v>
      </c>
      <c r="R70" s="29">
        <v>10982</v>
      </c>
    </row>
    <row r="71" spans="1:18" ht="14.55" customHeight="1" x14ac:dyDescent="0.3">
      <c r="A71" t="s">
        <v>576</v>
      </c>
      <c r="B71" s="29">
        <v>17058</v>
      </c>
      <c r="C71" s="29">
        <v>1735</v>
      </c>
      <c r="D71" s="29">
        <v>353</v>
      </c>
      <c r="E71" s="29">
        <v>4973</v>
      </c>
      <c r="F71" s="29">
        <v>13</v>
      </c>
      <c r="G71" s="29">
        <v>7074</v>
      </c>
      <c r="H71" s="29">
        <v>512</v>
      </c>
      <c r="I71" s="29">
        <v>159</v>
      </c>
      <c r="J71" s="29">
        <v>943</v>
      </c>
      <c r="K71" s="29">
        <v>4</v>
      </c>
      <c r="L71" s="29">
        <v>1618</v>
      </c>
      <c r="M71" s="29">
        <v>85</v>
      </c>
      <c r="N71" s="29">
        <v>13</v>
      </c>
      <c r="O71" s="29">
        <v>110</v>
      </c>
      <c r="P71" s="29">
        <v>0</v>
      </c>
      <c r="Q71" s="29">
        <v>208</v>
      </c>
      <c r="R71" s="29">
        <v>8900</v>
      </c>
    </row>
    <row r="72" spans="1:18" ht="14.55" customHeight="1" x14ac:dyDescent="0.3">
      <c r="A72" t="s">
        <v>557</v>
      </c>
      <c r="B72" s="29">
        <v>16632</v>
      </c>
      <c r="C72" s="29">
        <v>1577</v>
      </c>
      <c r="D72" s="29">
        <v>135</v>
      </c>
      <c r="E72" s="29">
        <v>3559</v>
      </c>
      <c r="F72" s="29">
        <v>26</v>
      </c>
      <c r="G72" s="29">
        <v>5297</v>
      </c>
      <c r="H72" s="29">
        <v>1458</v>
      </c>
      <c r="I72" s="29">
        <v>296</v>
      </c>
      <c r="J72" s="29">
        <v>2916</v>
      </c>
      <c r="K72" s="29">
        <v>61</v>
      </c>
      <c r="L72" s="29">
        <v>4731</v>
      </c>
      <c r="M72" s="29">
        <v>80</v>
      </c>
      <c r="N72" s="29">
        <v>7</v>
      </c>
      <c r="O72" s="29">
        <v>103</v>
      </c>
      <c r="P72" s="29">
        <v>0</v>
      </c>
      <c r="Q72" s="29">
        <v>190</v>
      </c>
      <c r="R72" s="29">
        <v>10218</v>
      </c>
    </row>
    <row r="73" spans="1:18" ht="14.55" customHeight="1" x14ac:dyDescent="0.3">
      <c r="A73" t="s">
        <v>578</v>
      </c>
      <c r="B73" s="29">
        <v>16395</v>
      </c>
      <c r="C73" s="29">
        <v>2189</v>
      </c>
      <c r="D73" s="29">
        <v>202</v>
      </c>
      <c r="E73" s="29">
        <v>2599</v>
      </c>
      <c r="F73" s="29">
        <v>0</v>
      </c>
      <c r="G73" s="29">
        <v>4990</v>
      </c>
      <c r="H73" s="29">
        <v>1756</v>
      </c>
      <c r="I73" s="29">
        <v>648</v>
      </c>
      <c r="J73" s="29">
        <v>2748</v>
      </c>
      <c r="K73" s="29">
        <v>0</v>
      </c>
      <c r="L73" s="29">
        <v>5152</v>
      </c>
      <c r="M73" s="29">
        <v>82</v>
      </c>
      <c r="N73" s="29">
        <v>7</v>
      </c>
      <c r="O73" s="29">
        <v>56</v>
      </c>
      <c r="P73" s="29">
        <v>0</v>
      </c>
      <c r="Q73" s="29">
        <v>145</v>
      </c>
      <c r="R73" s="29">
        <v>10287</v>
      </c>
    </row>
    <row r="74" spans="1:18" ht="14.55" customHeight="1" x14ac:dyDescent="0.3">
      <c r="A74" t="s">
        <v>595</v>
      </c>
      <c r="B74" s="29">
        <v>15930</v>
      </c>
      <c r="C74" s="29">
        <v>1972</v>
      </c>
      <c r="D74" s="29">
        <v>244</v>
      </c>
      <c r="E74" s="29">
        <v>4649</v>
      </c>
      <c r="F74" s="29">
        <v>6</v>
      </c>
      <c r="G74" s="29">
        <v>6871</v>
      </c>
      <c r="H74" s="29">
        <v>1084</v>
      </c>
      <c r="I74" s="29">
        <v>341</v>
      </c>
      <c r="J74" s="29">
        <v>1844</v>
      </c>
      <c r="K74" s="29">
        <v>4</v>
      </c>
      <c r="L74" s="29">
        <v>3273</v>
      </c>
      <c r="M74" s="29">
        <v>80</v>
      </c>
      <c r="N74" s="29">
        <v>6</v>
      </c>
      <c r="O74" s="29">
        <v>83</v>
      </c>
      <c r="P74" s="29">
        <v>0</v>
      </c>
      <c r="Q74" s="29">
        <v>169</v>
      </c>
      <c r="R74" s="29">
        <v>10313</v>
      </c>
    </row>
    <row r="75" spans="1:18" ht="14.55" customHeight="1" x14ac:dyDescent="0.3">
      <c r="A75" t="s">
        <v>587</v>
      </c>
      <c r="B75" s="29">
        <v>15700</v>
      </c>
      <c r="C75" s="29">
        <v>2270</v>
      </c>
      <c r="D75" s="29">
        <v>316</v>
      </c>
      <c r="E75" s="29">
        <v>3803</v>
      </c>
      <c r="F75" s="29">
        <v>5</v>
      </c>
      <c r="G75" s="29">
        <v>6394</v>
      </c>
      <c r="H75" s="29">
        <v>867</v>
      </c>
      <c r="I75" s="29">
        <v>346</v>
      </c>
      <c r="J75" s="29">
        <v>856</v>
      </c>
      <c r="K75" s="29">
        <v>4</v>
      </c>
      <c r="L75" s="29">
        <v>2073</v>
      </c>
      <c r="M75" s="29">
        <v>78</v>
      </c>
      <c r="N75" s="29">
        <v>6</v>
      </c>
      <c r="O75" s="29">
        <v>64</v>
      </c>
      <c r="P75" s="29">
        <v>0</v>
      </c>
      <c r="Q75" s="29">
        <v>148</v>
      </c>
      <c r="R75" s="29">
        <v>8615</v>
      </c>
    </row>
    <row r="76" spans="1:18" ht="14.55" customHeight="1" x14ac:dyDescent="0.3">
      <c r="A76" t="s">
        <v>601</v>
      </c>
      <c r="B76" s="29">
        <v>15675</v>
      </c>
      <c r="C76" s="29">
        <v>2867</v>
      </c>
      <c r="D76" s="29">
        <v>326</v>
      </c>
      <c r="E76" s="29">
        <v>4624</v>
      </c>
      <c r="F76" s="29">
        <v>6</v>
      </c>
      <c r="G76" s="29">
        <v>7823</v>
      </c>
      <c r="H76" s="29">
        <v>710</v>
      </c>
      <c r="I76" s="29">
        <v>164</v>
      </c>
      <c r="J76" s="29">
        <v>1030</v>
      </c>
      <c r="K76" s="29">
        <v>2</v>
      </c>
      <c r="L76" s="29">
        <v>1906</v>
      </c>
      <c r="M76" s="29">
        <v>76</v>
      </c>
      <c r="N76" s="29">
        <v>6</v>
      </c>
      <c r="O76" s="29">
        <v>72</v>
      </c>
      <c r="P76" s="29">
        <v>1</v>
      </c>
      <c r="Q76" s="29">
        <v>155</v>
      </c>
      <c r="R76" s="29">
        <v>9884</v>
      </c>
    </row>
    <row r="77" spans="1:18" ht="14.55" customHeight="1" x14ac:dyDescent="0.3">
      <c r="A77" t="s">
        <v>442</v>
      </c>
      <c r="B77" s="29">
        <v>15280</v>
      </c>
      <c r="C77" s="29">
        <v>1392</v>
      </c>
      <c r="D77" s="29">
        <v>196</v>
      </c>
      <c r="E77" s="29">
        <v>4594</v>
      </c>
      <c r="F77" s="29">
        <v>0</v>
      </c>
      <c r="G77" s="29">
        <v>6182</v>
      </c>
      <c r="H77" s="29">
        <v>719</v>
      </c>
      <c r="I77" s="29">
        <v>168</v>
      </c>
      <c r="J77" s="29">
        <v>1456</v>
      </c>
      <c r="K77" s="29">
        <v>0</v>
      </c>
      <c r="L77" s="29">
        <v>2343</v>
      </c>
      <c r="M77" s="29">
        <v>55</v>
      </c>
      <c r="N77" s="29">
        <v>10</v>
      </c>
      <c r="O77" s="29">
        <v>94</v>
      </c>
      <c r="P77" s="29">
        <v>0</v>
      </c>
      <c r="Q77" s="29">
        <v>159</v>
      </c>
      <c r="R77" s="29">
        <v>8684</v>
      </c>
    </row>
    <row r="78" spans="1:18" ht="14.55" customHeight="1" x14ac:dyDescent="0.3">
      <c r="A78" t="s">
        <v>473</v>
      </c>
      <c r="B78" s="29">
        <v>15201</v>
      </c>
      <c r="C78" s="29">
        <v>2370</v>
      </c>
      <c r="D78" s="29">
        <v>184</v>
      </c>
      <c r="E78" s="29">
        <v>2772</v>
      </c>
      <c r="F78" s="29">
        <v>50</v>
      </c>
      <c r="G78" s="29">
        <v>5376</v>
      </c>
      <c r="H78" s="29">
        <v>1695</v>
      </c>
      <c r="I78" s="29">
        <v>351</v>
      </c>
      <c r="J78" s="29">
        <v>1347</v>
      </c>
      <c r="K78" s="29">
        <v>47</v>
      </c>
      <c r="L78" s="29">
        <v>3440</v>
      </c>
      <c r="M78" s="29">
        <v>65</v>
      </c>
      <c r="N78" s="29">
        <v>8</v>
      </c>
      <c r="O78" s="29">
        <v>41</v>
      </c>
      <c r="P78" s="29">
        <v>1</v>
      </c>
      <c r="Q78" s="29">
        <v>115</v>
      </c>
      <c r="R78" s="29">
        <v>8931</v>
      </c>
    </row>
    <row r="79" spans="1:18" ht="14.55" customHeight="1" x14ac:dyDescent="0.3">
      <c r="A79" t="s">
        <v>511</v>
      </c>
      <c r="B79" s="29">
        <v>14706</v>
      </c>
      <c r="C79" s="29">
        <v>2859</v>
      </c>
      <c r="D79" s="29">
        <v>218</v>
      </c>
      <c r="E79" s="29">
        <v>3973</v>
      </c>
      <c r="F79" s="29">
        <v>3</v>
      </c>
      <c r="G79" s="29">
        <v>7053</v>
      </c>
      <c r="H79" s="29">
        <v>867</v>
      </c>
      <c r="I79" s="29">
        <v>207</v>
      </c>
      <c r="J79" s="29">
        <v>1031</v>
      </c>
      <c r="K79" s="29">
        <v>1</v>
      </c>
      <c r="L79" s="29">
        <v>2106</v>
      </c>
      <c r="M79" s="29">
        <v>103</v>
      </c>
      <c r="N79" s="29">
        <v>9</v>
      </c>
      <c r="O79" s="29">
        <v>61</v>
      </c>
      <c r="P79" s="29">
        <v>0</v>
      </c>
      <c r="Q79" s="29">
        <v>173</v>
      </c>
      <c r="R79" s="29">
        <v>9332</v>
      </c>
    </row>
    <row r="80" spans="1:18" ht="14.55" customHeight="1" x14ac:dyDescent="0.3">
      <c r="A80" t="s">
        <v>441</v>
      </c>
      <c r="B80" s="29">
        <v>14449</v>
      </c>
      <c r="C80" s="29">
        <v>2236</v>
      </c>
      <c r="D80" s="29">
        <v>243</v>
      </c>
      <c r="E80" s="29">
        <v>1823</v>
      </c>
      <c r="F80" s="29">
        <v>0</v>
      </c>
      <c r="G80" s="29">
        <v>4302</v>
      </c>
      <c r="H80" s="29">
        <v>2119</v>
      </c>
      <c r="I80" s="29">
        <v>706</v>
      </c>
      <c r="J80" s="29">
        <v>1269</v>
      </c>
      <c r="K80" s="29">
        <v>2</v>
      </c>
      <c r="L80" s="29">
        <v>4096</v>
      </c>
      <c r="M80" s="29">
        <v>72</v>
      </c>
      <c r="N80" s="29">
        <v>8</v>
      </c>
      <c r="O80" s="29">
        <v>37</v>
      </c>
      <c r="P80" s="29">
        <v>0</v>
      </c>
      <c r="Q80" s="29">
        <v>117</v>
      </c>
      <c r="R80" s="29">
        <v>8515</v>
      </c>
    </row>
    <row r="81" spans="1:18" ht="14.55" customHeight="1" x14ac:dyDescent="0.3">
      <c r="A81" t="s">
        <v>544</v>
      </c>
      <c r="B81" s="29">
        <v>13710</v>
      </c>
      <c r="C81" s="29">
        <v>3038</v>
      </c>
      <c r="D81" s="29">
        <v>167</v>
      </c>
      <c r="E81" s="29">
        <v>1720</v>
      </c>
      <c r="F81" s="29">
        <v>3</v>
      </c>
      <c r="G81" s="29">
        <v>4928</v>
      </c>
      <c r="H81" s="29">
        <v>2029</v>
      </c>
      <c r="I81" s="29">
        <v>305</v>
      </c>
      <c r="J81" s="29">
        <v>1021</v>
      </c>
      <c r="K81" s="29">
        <v>7</v>
      </c>
      <c r="L81" s="29">
        <v>3362</v>
      </c>
      <c r="M81" s="29">
        <v>112</v>
      </c>
      <c r="N81" s="29">
        <v>8</v>
      </c>
      <c r="O81" s="29">
        <v>36</v>
      </c>
      <c r="P81" s="29">
        <v>0</v>
      </c>
      <c r="Q81" s="29">
        <v>156</v>
      </c>
      <c r="R81" s="29">
        <v>8446</v>
      </c>
    </row>
    <row r="82" spans="1:18" ht="14.55" customHeight="1" x14ac:dyDescent="0.3">
      <c r="A82" t="s">
        <v>541</v>
      </c>
      <c r="B82" s="29">
        <v>13587</v>
      </c>
      <c r="C82" s="29">
        <v>1684</v>
      </c>
      <c r="D82" s="29">
        <v>371</v>
      </c>
      <c r="E82" s="29">
        <v>3133</v>
      </c>
      <c r="F82" s="29">
        <v>0</v>
      </c>
      <c r="G82" s="29">
        <v>5188</v>
      </c>
      <c r="H82" s="29">
        <v>1078</v>
      </c>
      <c r="I82" s="29">
        <v>474</v>
      </c>
      <c r="J82" s="29">
        <v>1758</v>
      </c>
      <c r="K82" s="29">
        <v>0</v>
      </c>
      <c r="L82" s="29">
        <v>3310</v>
      </c>
      <c r="M82" s="29">
        <v>50</v>
      </c>
      <c r="N82" s="29">
        <v>15</v>
      </c>
      <c r="O82" s="29">
        <v>58</v>
      </c>
      <c r="P82" s="29">
        <v>0</v>
      </c>
      <c r="Q82" s="29">
        <v>123</v>
      </c>
      <c r="R82" s="29">
        <v>8621</v>
      </c>
    </row>
    <row r="83" spans="1:18" ht="14.55" customHeight="1" x14ac:dyDescent="0.3">
      <c r="A83" t="s">
        <v>565</v>
      </c>
      <c r="B83" s="29">
        <v>13578</v>
      </c>
      <c r="C83" s="29">
        <v>2698</v>
      </c>
      <c r="D83" s="29">
        <v>331</v>
      </c>
      <c r="E83" s="29">
        <v>3496</v>
      </c>
      <c r="F83" s="29">
        <v>7</v>
      </c>
      <c r="G83" s="29">
        <v>6532</v>
      </c>
      <c r="H83" s="29">
        <v>995</v>
      </c>
      <c r="I83" s="29">
        <v>255</v>
      </c>
      <c r="J83" s="29">
        <v>1217</v>
      </c>
      <c r="K83" s="29">
        <v>7</v>
      </c>
      <c r="L83" s="29">
        <v>2474</v>
      </c>
      <c r="M83" s="29">
        <v>86</v>
      </c>
      <c r="N83" s="29">
        <v>8</v>
      </c>
      <c r="O83" s="29">
        <v>65</v>
      </c>
      <c r="P83" s="29">
        <v>0</v>
      </c>
      <c r="Q83" s="29">
        <v>159</v>
      </c>
      <c r="R83" s="29">
        <v>9165</v>
      </c>
    </row>
    <row r="84" spans="1:18" ht="14.55" customHeight="1" x14ac:dyDescent="0.3">
      <c r="A84" t="s">
        <v>502</v>
      </c>
      <c r="B84" s="29">
        <v>13546</v>
      </c>
      <c r="C84" s="29">
        <v>2769</v>
      </c>
      <c r="D84" s="29">
        <v>156</v>
      </c>
      <c r="E84" s="29">
        <v>2564</v>
      </c>
      <c r="F84" s="29">
        <v>7</v>
      </c>
      <c r="G84" s="29">
        <v>5496</v>
      </c>
      <c r="H84" s="29">
        <v>1174</v>
      </c>
      <c r="I84" s="29">
        <v>235</v>
      </c>
      <c r="J84" s="29">
        <v>1194</v>
      </c>
      <c r="K84" s="29">
        <v>7</v>
      </c>
      <c r="L84" s="29">
        <v>2610</v>
      </c>
      <c r="M84" s="29">
        <v>60</v>
      </c>
      <c r="N84" s="29">
        <v>3</v>
      </c>
      <c r="O84" s="29">
        <v>33</v>
      </c>
      <c r="P84" s="29">
        <v>0</v>
      </c>
      <c r="Q84" s="29">
        <v>96</v>
      </c>
      <c r="R84" s="29">
        <v>8202</v>
      </c>
    </row>
    <row r="85" spans="1:18" ht="14.55" customHeight="1" x14ac:dyDescent="0.3">
      <c r="A85" t="s">
        <v>546</v>
      </c>
      <c r="B85" s="29">
        <v>13324</v>
      </c>
      <c r="C85" s="29">
        <v>2035</v>
      </c>
      <c r="D85" s="29">
        <v>160</v>
      </c>
      <c r="E85" s="29">
        <v>1866</v>
      </c>
      <c r="F85" s="29">
        <v>6</v>
      </c>
      <c r="G85" s="29">
        <v>4067</v>
      </c>
      <c r="H85" s="29">
        <v>1359</v>
      </c>
      <c r="I85" s="29">
        <v>395</v>
      </c>
      <c r="J85" s="29">
        <v>1359</v>
      </c>
      <c r="K85" s="29">
        <v>3</v>
      </c>
      <c r="L85" s="29">
        <v>3116</v>
      </c>
      <c r="M85" s="29">
        <v>53</v>
      </c>
      <c r="N85" s="29">
        <v>4</v>
      </c>
      <c r="O85" s="29">
        <v>40</v>
      </c>
      <c r="P85" s="29">
        <v>0</v>
      </c>
      <c r="Q85" s="29">
        <v>97</v>
      </c>
      <c r="R85" s="29">
        <v>7280</v>
      </c>
    </row>
    <row r="86" spans="1:18" ht="14.55" customHeight="1" x14ac:dyDescent="0.3">
      <c r="A86" t="s">
        <v>549</v>
      </c>
      <c r="B86" s="29">
        <v>13100</v>
      </c>
      <c r="C86" s="29">
        <v>2672</v>
      </c>
      <c r="D86" s="29">
        <v>173</v>
      </c>
      <c r="E86" s="29">
        <v>3793</v>
      </c>
      <c r="F86" s="29">
        <v>2</v>
      </c>
      <c r="G86" s="29">
        <v>6640</v>
      </c>
      <c r="H86" s="29">
        <v>880</v>
      </c>
      <c r="I86" s="29">
        <v>219</v>
      </c>
      <c r="J86" s="29">
        <v>1416</v>
      </c>
      <c r="K86" s="29">
        <v>2</v>
      </c>
      <c r="L86" s="29">
        <v>2517</v>
      </c>
      <c r="M86" s="29">
        <v>105</v>
      </c>
      <c r="N86" s="29">
        <v>9</v>
      </c>
      <c r="O86" s="29">
        <v>101</v>
      </c>
      <c r="P86" s="29">
        <v>0</v>
      </c>
      <c r="Q86" s="29">
        <v>215</v>
      </c>
      <c r="R86" s="29">
        <v>9372</v>
      </c>
    </row>
    <row r="87" spans="1:18" ht="14.55" customHeight="1" x14ac:dyDescent="0.3">
      <c r="A87" t="s">
        <v>494</v>
      </c>
      <c r="B87" s="29">
        <v>13069</v>
      </c>
      <c r="C87" s="29">
        <v>3508</v>
      </c>
      <c r="D87" s="29">
        <v>288</v>
      </c>
      <c r="E87" s="29">
        <v>3020</v>
      </c>
      <c r="F87" s="29">
        <v>0</v>
      </c>
      <c r="G87" s="29">
        <v>6816</v>
      </c>
      <c r="H87" s="29">
        <v>574</v>
      </c>
      <c r="I87" s="29">
        <v>86</v>
      </c>
      <c r="J87" s="29">
        <v>383</v>
      </c>
      <c r="K87" s="29">
        <v>0</v>
      </c>
      <c r="L87" s="29">
        <v>1043</v>
      </c>
      <c r="M87" s="29">
        <v>94</v>
      </c>
      <c r="N87" s="29">
        <v>9</v>
      </c>
      <c r="O87" s="29">
        <v>55</v>
      </c>
      <c r="P87" s="29">
        <v>0</v>
      </c>
      <c r="Q87" s="29">
        <v>158</v>
      </c>
      <c r="R87" s="29">
        <v>8017</v>
      </c>
    </row>
    <row r="88" spans="1:18" ht="14.55" customHeight="1" x14ac:dyDescent="0.3">
      <c r="A88" t="s">
        <v>612</v>
      </c>
      <c r="B88" s="29">
        <v>12645</v>
      </c>
      <c r="C88" s="29">
        <v>3349</v>
      </c>
      <c r="D88" s="29">
        <v>143</v>
      </c>
      <c r="E88" s="29">
        <v>2244</v>
      </c>
      <c r="F88" s="29">
        <v>11</v>
      </c>
      <c r="G88" s="29">
        <v>5747</v>
      </c>
      <c r="H88" s="29">
        <v>883</v>
      </c>
      <c r="I88" s="29">
        <v>152</v>
      </c>
      <c r="J88" s="29">
        <v>772</v>
      </c>
      <c r="K88" s="29">
        <v>4</v>
      </c>
      <c r="L88" s="29">
        <v>1811</v>
      </c>
      <c r="M88" s="29">
        <v>60</v>
      </c>
      <c r="N88" s="29">
        <v>5</v>
      </c>
      <c r="O88" s="29">
        <v>33</v>
      </c>
      <c r="P88" s="29">
        <v>0</v>
      </c>
      <c r="Q88" s="29">
        <v>98</v>
      </c>
      <c r="R88" s="29">
        <v>7656</v>
      </c>
    </row>
    <row r="89" spans="1:18" ht="14.55" customHeight="1" x14ac:dyDescent="0.3">
      <c r="A89" t="s">
        <v>486</v>
      </c>
      <c r="B89" s="29">
        <v>12343</v>
      </c>
      <c r="C89" s="29">
        <v>2503</v>
      </c>
      <c r="D89" s="29">
        <v>222</v>
      </c>
      <c r="E89" s="29">
        <v>2491</v>
      </c>
      <c r="F89" s="29">
        <v>5</v>
      </c>
      <c r="G89" s="29">
        <v>5221</v>
      </c>
      <c r="H89" s="29">
        <v>1174</v>
      </c>
      <c r="I89" s="29">
        <v>155</v>
      </c>
      <c r="J89" s="29">
        <v>806</v>
      </c>
      <c r="K89" s="29">
        <v>1</v>
      </c>
      <c r="L89" s="29">
        <v>2136</v>
      </c>
      <c r="M89" s="29">
        <v>57</v>
      </c>
      <c r="N89" s="29">
        <v>5</v>
      </c>
      <c r="O89" s="29">
        <v>30</v>
      </c>
      <c r="P89" s="29">
        <v>0</v>
      </c>
      <c r="Q89" s="29">
        <v>92</v>
      </c>
      <c r="R89" s="29">
        <v>7449</v>
      </c>
    </row>
    <row r="90" spans="1:18" ht="14.55" customHeight="1" x14ac:dyDescent="0.3">
      <c r="A90" t="s">
        <v>561</v>
      </c>
      <c r="B90" s="29">
        <v>12212</v>
      </c>
      <c r="C90" s="29">
        <v>3152</v>
      </c>
      <c r="D90" s="29">
        <v>197</v>
      </c>
      <c r="E90" s="29">
        <v>3777</v>
      </c>
      <c r="F90" s="29">
        <v>8</v>
      </c>
      <c r="G90" s="29">
        <v>7134</v>
      </c>
      <c r="H90" s="29">
        <v>453</v>
      </c>
      <c r="I90" s="29">
        <v>95</v>
      </c>
      <c r="J90" s="29">
        <v>568</v>
      </c>
      <c r="K90" s="29">
        <v>1</v>
      </c>
      <c r="L90" s="29">
        <v>1117</v>
      </c>
      <c r="M90" s="29">
        <v>78</v>
      </c>
      <c r="N90" s="29">
        <v>8</v>
      </c>
      <c r="O90" s="29">
        <v>77</v>
      </c>
      <c r="P90" s="29">
        <v>0</v>
      </c>
      <c r="Q90" s="29">
        <v>163</v>
      </c>
      <c r="R90" s="29">
        <v>8414</v>
      </c>
    </row>
    <row r="91" spans="1:18" ht="14.55" customHeight="1" x14ac:dyDescent="0.3">
      <c r="A91" t="s">
        <v>503</v>
      </c>
      <c r="B91" s="29">
        <v>12081</v>
      </c>
      <c r="C91" s="29">
        <v>1529</v>
      </c>
      <c r="D91" s="29">
        <v>211</v>
      </c>
      <c r="E91" s="29">
        <v>4054</v>
      </c>
      <c r="F91" s="29">
        <v>2</v>
      </c>
      <c r="G91" s="29">
        <v>5796</v>
      </c>
      <c r="H91" s="29">
        <v>1120</v>
      </c>
      <c r="I91" s="29">
        <v>395</v>
      </c>
      <c r="J91" s="29">
        <v>1407</v>
      </c>
      <c r="K91" s="29">
        <v>4</v>
      </c>
      <c r="L91" s="29">
        <v>2926</v>
      </c>
      <c r="M91" s="29">
        <v>65</v>
      </c>
      <c r="N91" s="29">
        <v>8</v>
      </c>
      <c r="O91" s="29">
        <v>59</v>
      </c>
      <c r="P91" s="29">
        <v>0</v>
      </c>
      <c r="Q91" s="29">
        <v>132</v>
      </c>
      <c r="R91" s="29">
        <v>8854</v>
      </c>
    </row>
    <row r="92" spans="1:18" ht="14.55" customHeight="1" x14ac:dyDescent="0.3">
      <c r="A92" t="s">
        <v>600</v>
      </c>
      <c r="B92" s="29">
        <v>11988</v>
      </c>
      <c r="C92" s="29">
        <v>1586</v>
      </c>
      <c r="D92" s="29">
        <v>224</v>
      </c>
      <c r="E92" s="29">
        <v>2166</v>
      </c>
      <c r="F92" s="29">
        <v>4</v>
      </c>
      <c r="G92" s="29">
        <v>3980</v>
      </c>
      <c r="H92" s="29">
        <v>1732</v>
      </c>
      <c r="I92" s="29">
        <v>466</v>
      </c>
      <c r="J92" s="29">
        <v>1564</v>
      </c>
      <c r="K92" s="29">
        <v>6</v>
      </c>
      <c r="L92" s="29">
        <v>3768</v>
      </c>
      <c r="M92" s="29">
        <v>47</v>
      </c>
      <c r="N92" s="29">
        <v>13</v>
      </c>
      <c r="O92" s="29">
        <v>35</v>
      </c>
      <c r="P92" s="29">
        <v>0</v>
      </c>
      <c r="Q92" s="29">
        <v>95</v>
      </c>
      <c r="R92" s="29">
        <v>7843</v>
      </c>
    </row>
    <row r="93" spans="1:18" ht="14.55" customHeight="1" x14ac:dyDescent="0.3">
      <c r="A93" t="s">
        <v>470</v>
      </c>
      <c r="B93" s="29">
        <v>11674</v>
      </c>
      <c r="C93" s="29">
        <v>1354</v>
      </c>
      <c r="D93" s="29">
        <v>189</v>
      </c>
      <c r="E93" s="29">
        <v>2784</v>
      </c>
      <c r="F93" s="29">
        <v>16</v>
      </c>
      <c r="G93" s="29">
        <v>4343</v>
      </c>
      <c r="H93" s="29">
        <v>937</v>
      </c>
      <c r="I93" s="29">
        <v>159</v>
      </c>
      <c r="J93" s="29">
        <v>1246</v>
      </c>
      <c r="K93" s="29">
        <v>7</v>
      </c>
      <c r="L93" s="29">
        <v>2349</v>
      </c>
      <c r="M93" s="29">
        <v>57</v>
      </c>
      <c r="N93" s="29">
        <v>3</v>
      </c>
      <c r="O93" s="29">
        <v>53</v>
      </c>
      <c r="P93" s="29">
        <v>0</v>
      </c>
      <c r="Q93" s="29">
        <v>113</v>
      </c>
      <c r="R93" s="29">
        <v>6805</v>
      </c>
    </row>
    <row r="94" spans="1:18" ht="14.55" customHeight="1" x14ac:dyDescent="0.3">
      <c r="A94" t="s">
        <v>568</v>
      </c>
      <c r="B94" s="29">
        <v>11513</v>
      </c>
      <c r="C94" s="29">
        <v>1440</v>
      </c>
      <c r="D94" s="29">
        <v>594</v>
      </c>
      <c r="E94" s="29">
        <v>3827</v>
      </c>
      <c r="F94" s="29">
        <v>0</v>
      </c>
      <c r="G94" s="29">
        <v>5861</v>
      </c>
      <c r="H94" s="29">
        <v>285</v>
      </c>
      <c r="I94" s="29">
        <v>214</v>
      </c>
      <c r="J94" s="29">
        <v>886</v>
      </c>
      <c r="K94" s="29">
        <v>0</v>
      </c>
      <c r="L94" s="29">
        <v>1385</v>
      </c>
      <c r="M94" s="29">
        <v>73</v>
      </c>
      <c r="N94" s="29">
        <v>16</v>
      </c>
      <c r="O94" s="29">
        <v>96</v>
      </c>
      <c r="P94" s="29">
        <v>0</v>
      </c>
      <c r="Q94" s="29">
        <v>185</v>
      </c>
      <c r="R94" s="29">
        <v>7431</v>
      </c>
    </row>
    <row r="95" spans="1:18" ht="14.55" customHeight="1" x14ac:dyDescent="0.3">
      <c r="A95" t="s">
        <v>528</v>
      </c>
      <c r="B95" s="29">
        <v>11288</v>
      </c>
      <c r="C95" s="29">
        <v>2166</v>
      </c>
      <c r="D95" s="29">
        <v>179</v>
      </c>
      <c r="E95" s="29">
        <v>2632</v>
      </c>
      <c r="F95" s="29">
        <v>9</v>
      </c>
      <c r="G95" s="29">
        <v>4986</v>
      </c>
      <c r="H95" s="29">
        <v>821</v>
      </c>
      <c r="I95" s="29">
        <v>219</v>
      </c>
      <c r="J95" s="29">
        <v>1047</v>
      </c>
      <c r="K95" s="29">
        <v>1</v>
      </c>
      <c r="L95" s="29">
        <v>2088</v>
      </c>
      <c r="M95" s="29">
        <v>73</v>
      </c>
      <c r="N95" s="29">
        <v>3</v>
      </c>
      <c r="O95" s="29">
        <v>58</v>
      </c>
      <c r="P95" s="29">
        <v>1</v>
      </c>
      <c r="Q95" s="29">
        <v>135</v>
      </c>
      <c r="R95" s="29">
        <v>7209</v>
      </c>
    </row>
    <row r="96" spans="1:18" ht="14.55" customHeight="1" x14ac:dyDescent="0.3">
      <c r="A96" t="s">
        <v>484</v>
      </c>
      <c r="B96" s="29">
        <v>11123</v>
      </c>
      <c r="C96" s="29">
        <v>2078</v>
      </c>
      <c r="D96" s="29">
        <v>234</v>
      </c>
      <c r="E96" s="29">
        <v>2606</v>
      </c>
      <c r="F96" s="29">
        <v>29</v>
      </c>
      <c r="G96" s="29">
        <v>4947</v>
      </c>
      <c r="H96" s="29">
        <v>799</v>
      </c>
      <c r="I96" s="29">
        <v>321</v>
      </c>
      <c r="J96" s="29">
        <v>981</v>
      </c>
      <c r="K96" s="29">
        <v>37</v>
      </c>
      <c r="L96" s="29">
        <v>2138</v>
      </c>
      <c r="M96" s="29">
        <v>59</v>
      </c>
      <c r="N96" s="29">
        <v>6</v>
      </c>
      <c r="O96" s="29">
        <v>52</v>
      </c>
      <c r="P96" s="29">
        <v>1</v>
      </c>
      <c r="Q96" s="29">
        <v>118</v>
      </c>
      <c r="R96" s="29">
        <v>7203</v>
      </c>
    </row>
    <row r="97" spans="1:18" ht="14.55" customHeight="1" x14ac:dyDescent="0.3">
      <c r="A97" t="s">
        <v>454</v>
      </c>
      <c r="B97" s="29">
        <v>11099</v>
      </c>
      <c r="C97" s="29">
        <v>2812</v>
      </c>
      <c r="D97" s="29">
        <v>140</v>
      </c>
      <c r="E97" s="29">
        <v>2623</v>
      </c>
      <c r="F97" s="29">
        <v>5</v>
      </c>
      <c r="G97" s="29">
        <v>5580</v>
      </c>
      <c r="H97" s="29">
        <v>733</v>
      </c>
      <c r="I97" s="29">
        <v>83</v>
      </c>
      <c r="J97" s="29">
        <v>673</v>
      </c>
      <c r="K97" s="29">
        <v>1</v>
      </c>
      <c r="L97" s="29">
        <v>1490</v>
      </c>
      <c r="M97" s="29">
        <v>84</v>
      </c>
      <c r="N97" s="29">
        <v>1</v>
      </c>
      <c r="O97" s="29">
        <v>68</v>
      </c>
      <c r="P97" s="29">
        <v>1</v>
      </c>
      <c r="Q97" s="29">
        <v>154</v>
      </c>
      <c r="R97" s="29">
        <v>7224</v>
      </c>
    </row>
    <row r="98" spans="1:18" ht="14.55" customHeight="1" x14ac:dyDescent="0.3">
      <c r="A98" t="s">
        <v>475</v>
      </c>
      <c r="B98" s="29">
        <v>11055</v>
      </c>
      <c r="C98" s="29">
        <v>2230</v>
      </c>
      <c r="D98" s="29">
        <v>257</v>
      </c>
      <c r="E98" s="29">
        <v>2488</v>
      </c>
      <c r="F98" s="29">
        <v>7</v>
      </c>
      <c r="G98" s="29">
        <v>4982</v>
      </c>
      <c r="H98" s="29">
        <v>741</v>
      </c>
      <c r="I98" s="29">
        <v>171</v>
      </c>
      <c r="J98" s="29">
        <v>746</v>
      </c>
      <c r="K98" s="29">
        <v>3</v>
      </c>
      <c r="L98" s="29">
        <v>1661</v>
      </c>
      <c r="M98" s="29">
        <v>62</v>
      </c>
      <c r="N98" s="29">
        <v>7</v>
      </c>
      <c r="O98" s="29">
        <v>45</v>
      </c>
      <c r="P98" s="29">
        <v>0</v>
      </c>
      <c r="Q98" s="29">
        <v>114</v>
      </c>
      <c r="R98" s="29">
        <v>6757</v>
      </c>
    </row>
    <row r="99" spans="1:18" ht="14.55" customHeight="1" x14ac:dyDescent="0.3">
      <c r="A99" t="s">
        <v>581</v>
      </c>
      <c r="B99" s="29">
        <v>11036</v>
      </c>
      <c r="C99" s="29">
        <v>1939</v>
      </c>
      <c r="D99" s="29">
        <v>240</v>
      </c>
      <c r="E99" s="29">
        <v>2697</v>
      </c>
      <c r="F99" s="29">
        <v>4</v>
      </c>
      <c r="G99" s="29">
        <v>4880</v>
      </c>
      <c r="H99" s="29">
        <v>634</v>
      </c>
      <c r="I99" s="29">
        <v>138</v>
      </c>
      <c r="J99" s="29">
        <v>680</v>
      </c>
      <c r="K99" s="29">
        <v>3</v>
      </c>
      <c r="L99" s="29">
        <v>1455</v>
      </c>
      <c r="M99" s="29">
        <v>38</v>
      </c>
      <c r="N99" s="29">
        <v>9</v>
      </c>
      <c r="O99" s="29">
        <v>53</v>
      </c>
      <c r="P99" s="29">
        <v>1</v>
      </c>
      <c r="Q99" s="29">
        <v>101</v>
      </c>
      <c r="R99" s="29">
        <v>6436</v>
      </c>
    </row>
    <row r="100" spans="1:18" ht="14.55" customHeight="1" x14ac:dyDescent="0.3">
      <c r="A100" t="s">
        <v>560</v>
      </c>
      <c r="B100" s="29">
        <v>10855</v>
      </c>
      <c r="C100" s="29">
        <v>1607</v>
      </c>
      <c r="D100" s="29">
        <v>253</v>
      </c>
      <c r="E100" s="29">
        <v>4092</v>
      </c>
      <c r="F100" s="29">
        <v>0</v>
      </c>
      <c r="G100" s="29">
        <v>5952</v>
      </c>
      <c r="H100" s="29">
        <v>274</v>
      </c>
      <c r="I100" s="29">
        <v>68</v>
      </c>
      <c r="J100" s="29">
        <v>381</v>
      </c>
      <c r="K100" s="29">
        <v>1</v>
      </c>
      <c r="L100" s="29">
        <v>724</v>
      </c>
      <c r="M100" s="29">
        <v>31</v>
      </c>
      <c r="N100" s="29">
        <v>5</v>
      </c>
      <c r="O100" s="29">
        <v>48</v>
      </c>
      <c r="P100" s="29">
        <v>0</v>
      </c>
      <c r="Q100" s="29">
        <v>84</v>
      </c>
      <c r="R100" s="29">
        <v>6760</v>
      </c>
    </row>
    <row r="101" spans="1:18" ht="14.55" customHeight="1" x14ac:dyDescent="0.3">
      <c r="A101" t="s">
        <v>430</v>
      </c>
      <c r="B101" s="29">
        <v>10807</v>
      </c>
      <c r="C101" s="29">
        <v>3366</v>
      </c>
      <c r="D101" s="29">
        <v>172</v>
      </c>
      <c r="E101" s="29">
        <v>2424</v>
      </c>
      <c r="F101" s="29">
        <v>1</v>
      </c>
      <c r="G101" s="29">
        <v>5963</v>
      </c>
      <c r="H101" s="29">
        <v>333</v>
      </c>
      <c r="I101" s="29">
        <v>42</v>
      </c>
      <c r="J101" s="29">
        <v>257</v>
      </c>
      <c r="K101" s="29">
        <v>0</v>
      </c>
      <c r="L101" s="29">
        <v>632</v>
      </c>
      <c r="M101" s="29">
        <v>89</v>
      </c>
      <c r="N101" s="29">
        <v>6</v>
      </c>
      <c r="O101" s="29">
        <v>45</v>
      </c>
      <c r="P101" s="29">
        <v>0</v>
      </c>
      <c r="Q101" s="29">
        <v>140</v>
      </c>
      <c r="R101" s="29">
        <v>6735</v>
      </c>
    </row>
    <row r="102" spans="1:18" ht="14.55" customHeight="1" x14ac:dyDescent="0.3">
      <c r="A102" t="s">
        <v>424</v>
      </c>
      <c r="B102" s="29">
        <v>10613</v>
      </c>
      <c r="C102" s="29">
        <v>2261</v>
      </c>
      <c r="D102" s="29">
        <v>352</v>
      </c>
      <c r="E102" s="29">
        <v>2648</v>
      </c>
      <c r="F102" s="29">
        <v>2</v>
      </c>
      <c r="G102" s="29">
        <v>5263</v>
      </c>
      <c r="H102" s="29">
        <v>590</v>
      </c>
      <c r="I102" s="29">
        <v>163</v>
      </c>
      <c r="J102" s="29">
        <v>533</v>
      </c>
      <c r="K102" s="29">
        <v>1</v>
      </c>
      <c r="L102" s="29">
        <v>1287</v>
      </c>
      <c r="M102" s="29">
        <v>31</v>
      </c>
      <c r="N102" s="29">
        <v>2</v>
      </c>
      <c r="O102" s="29">
        <v>24</v>
      </c>
      <c r="P102" s="29">
        <v>0</v>
      </c>
      <c r="Q102" s="29">
        <v>57</v>
      </c>
      <c r="R102" s="29">
        <v>6607</v>
      </c>
    </row>
    <row r="103" spans="1:18" ht="14.55" customHeight="1" x14ac:dyDescent="0.3">
      <c r="A103" t="s">
        <v>471</v>
      </c>
      <c r="B103" s="29">
        <v>10496</v>
      </c>
      <c r="C103" s="29">
        <v>2162</v>
      </c>
      <c r="D103" s="29">
        <v>79</v>
      </c>
      <c r="E103" s="29">
        <v>2014</v>
      </c>
      <c r="F103" s="29">
        <v>12</v>
      </c>
      <c r="G103" s="29">
        <v>4267</v>
      </c>
      <c r="H103" s="29">
        <v>395</v>
      </c>
      <c r="I103" s="29">
        <v>41</v>
      </c>
      <c r="J103" s="29">
        <v>407</v>
      </c>
      <c r="K103" s="29">
        <v>0</v>
      </c>
      <c r="L103" s="29">
        <v>843</v>
      </c>
      <c r="M103" s="29">
        <v>119</v>
      </c>
      <c r="N103" s="29">
        <v>2</v>
      </c>
      <c r="O103" s="29">
        <v>51</v>
      </c>
      <c r="P103" s="29">
        <v>0</v>
      </c>
      <c r="Q103" s="29">
        <v>172</v>
      </c>
      <c r="R103" s="29">
        <v>5282</v>
      </c>
    </row>
    <row r="104" spans="1:18" ht="14.55" customHeight="1" x14ac:dyDescent="0.3">
      <c r="A104" t="s">
        <v>522</v>
      </c>
      <c r="B104" s="29">
        <v>10349</v>
      </c>
      <c r="C104" s="29">
        <v>1538</v>
      </c>
      <c r="D104" s="29">
        <v>141</v>
      </c>
      <c r="E104" s="29">
        <v>1400</v>
      </c>
      <c r="F104" s="29">
        <v>2</v>
      </c>
      <c r="G104" s="29">
        <v>3081</v>
      </c>
      <c r="H104" s="29">
        <v>1620</v>
      </c>
      <c r="I104" s="29">
        <v>444</v>
      </c>
      <c r="J104" s="29">
        <v>1251</v>
      </c>
      <c r="K104" s="29">
        <v>9</v>
      </c>
      <c r="L104" s="29">
        <v>3324</v>
      </c>
      <c r="M104" s="29">
        <v>45</v>
      </c>
      <c r="N104" s="29">
        <v>7</v>
      </c>
      <c r="O104" s="29">
        <v>30</v>
      </c>
      <c r="P104" s="29">
        <v>0</v>
      </c>
      <c r="Q104" s="29">
        <v>82</v>
      </c>
      <c r="R104" s="29">
        <v>6487</v>
      </c>
    </row>
    <row r="105" spans="1:18" ht="14.55" customHeight="1" x14ac:dyDescent="0.3">
      <c r="A105" t="s">
        <v>434</v>
      </c>
      <c r="B105" s="29">
        <v>10247</v>
      </c>
      <c r="C105" s="29">
        <v>2191</v>
      </c>
      <c r="D105" s="29">
        <v>219</v>
      </c>
      <c r="E105" s="29">
        <v>2700</v>
      </c>
      <c r="F105" s="29">
        <v>2</v>
      </c>
      <c r="G105" s="29">
        <v>5112</v>
      </c>
      <c r="H105" s="29">
        <v>458</v>
      </c>
      <c r="I105" s="29">
        <v>92</v>
      </c>
      <c r="J105" s="29">
        <v>343</v>
      </c>
      <c r="K105" s="29">
        <v>2</v>
      </c>
      <c r="L105" s="29">
        <v>895</v>
      </c>
      <c r="M105" s="29">
        <v>52</v>
      </c>
      <c r="N105" s="29">
        <v>7</v>
      </c>
      <c r="O105" s="29">
        <v>40</v>
      </c>
      <c r="P105" s="29">
        <v>0</v>
      </c>
      <c r="Q105" s="29">
        <v>99</v>
      </c>
      <c r="R105" s="29">
        <v>6106</v>
      </c>
    </row>
    <row r="106" spans="1:18" ht="14.55" customHeight="1" x14ac:dyDescent="0.3">
      <c r="A106" t="s">
        <v>437</v>
      </c>
      <c r="B106" s="29">
        <v>9984</v>
      </c>
      <c r="C106" s="29">
        <v>2222</v>
      </c>
      <c r="D106" s="29">
        <v>149</v>
      </c>
      <c r="E106" s="29">
        <v>2543</v>
      </c>
      <c r="F106" s="29">
        <v>3</v>
      </c>
      <c r="G106" s="29">
        <v>4917</v>
      </c>
      <c r="H106" s="29">
        <v>234</v>
      </c>
      <c r="I106" s="29">
        <v>33</v>
      </c>
      <c r="J106" s="29">
        <v>242</v>
      </c>
      <c r="K106" s="29">
        <v>2</v>
      </c>
      <c r="L106" s="29">
        <v>511</v>
      </c>
      <c r="M106" s="29">
        <v>56</v>
      </c>
      <c r="N106" s="29">
        <v>2</v>
      </c>
      <c r="O106" s="29">
        <v>34</v>
      </c>
      <c r="P106" s="29">
        <v>0</v>
      </c>
      <c r="Q106" s="29">
        <v>92</v>
      </c>
      <c r="R106" s="29">
        <v>5520</v>
      </c>
    </row>
    <row r="107" spans="1:18" ht="14.55" customHeight="1" x14ac:dyDescent="0.3">
      <c r="A107" t="s">
        <v>438</v>
      </c>
      <c r="B107" s="29">
        <v>9911</v>
      </c>
      <c r="C107" s="29">
        <v>1733</v>
      </c>
      <c r="D107" s="29">
        <v>97</v>
      </c>
      <c r="E107" s="29">
        <v>1548</v>
      </c>
      <c r="F107" s="29">
        <v>10</v>
      </c>
      <c r="G107" s="29">
        <v>3388</v>
      </c>
      <c r="H107" s="29">
        <v>948</v>
      </c>
      <c r="I107" s="29">
        <v>351</v>
      </c>
      <c r="J107" s="29">
        <v>776</v>
      </c>
      <c r="K107" s="29">
        <v>17</v>
      </c>
      <c r="L107" s="29">
        <v>2092</v>
      </c>
      <c r="M107" s="29">
        <v>45</v>
      </c>
      <c r="N107" s="29">
        <v>4</v>
      </c>
      <c r="O107" s="29">
        <v>33</v>
      </c>
      <c r="P107" s="29">
        <v>0</v>
      </c>
      <c r="Q107" s="29">
        <v>82</v>
      </c>
      <c r="R107" s="29">
        <v>5562</v>
      </c>
    </row>
    <row r="108" spans="1:18" ht="14.55" customHeight="1" x14ac:dyDescent="0.3">
      <c r="A108" t="s">
        <v>555</v>
      </c>
      <c r="B108" s="29">
        <v>9473</v>
      </c>
      <c r="C108" s="29">
        <v>1725</v>
      </c>
      <c r="D108" s="29">
        <v>289</v>
      </c>
      <c r="E108" s="29">
        <v>2399</v>
      </c>
      <c r="F108" s="29">
        <v>1</v>
      </c>
      <c r="G108" s="29">
        <v>4414</v>
      </c>
      <c r="H108" s="29">
        <v>751</v>
      </c>
      <c r="I108" s="29">
        <v>105</v>
      </c>
      <c r="J108" s="29">
        <v>883</v>
      </c>
      <c r="K108" s="29">
        <v>0</v>
      </c>
      <c r="L108" s="29">
        <v>1739</v>
      </c>
      <c r="M108" s="29">
        <v>97</v>
      </c>
      <c r="N108" s="29">
        <v>10</v>
      </c>
      <c r="O108" s="29">
        <v>65</v>
      </c>
      <c r="P108" s="29">
        <v>0</v>
      </c>
      <c r="Q108" s="29">
        <v>172</v>
      </c>
      <c r="R108" s="29">
        <v>6325</v>
      </c>
    </row>
    <row r="109" spans="1:18" ht="14.55" customHeight="1" x14ac:dyDescent="0.3">
      <c r="A109" t="s">
        <v>466</v>
      </c>
      <c r="B109" s="29">
        <v>9423</v>
      </c>
      <c r="C109" s="29">
        <v>1571</v>
      </c>
      <c r="D109" s="29">
        <v>111</v>
      </c>
      <c r="E109" s="29">
        <v>2317</v>
      </c>
      <c r="F109" s="29">
        <v>0</v>
      </c>
      <c r="G109" s="29">
        <v>3999</v>
      </c>
      <c r="H109" s="29">
        <v>810</v>
      </c>
      <c r="I109" s="29">
        <v>127</v>
      </c>
      <c r="J109" s="29">
        <v>644</v>
      </c>
      <c r="K109" s="29">
        <v>0</v>
      </c>
      <c r="L109" s="29">
        <v>1581</v>
      </c>
      <c r="M109" s="29">
        <v>58</v>
      </c>
      <c r="N109" s="29">
        <v>4</v>
      </c>
      <c r="O109" s="29">
        <v>47</v>
      </c>
      <c r="P109" s="29">
        <v>0</v>
      </c>
      <c r="Q109" s="29">
        <v>109</v>
      </c>
      <c r="R109" s="29">
        <v>5689</v>
      </c>
    </row>
    <row r="110" spans="1:18" ht="14.55" customHeight="1" x14ac:dyDescent="0.3">
      <c r="A110" t="s">
        <v>588</v>
      </c>
      <c r="B110" s="29">
        <v>9386</v>
      </c>
      <c r="C110" s="29">
        <v>1441</v>
      </c>
      <c r="D110" s="29">
        <v>192</v>
      </c>
      <c r="E110" s="29">
        <v>3172</v>
      </c>
      <c r="F110" s="29">
        <v>0</v>
      </c>
      <c r="G110" s="29">
        <v>4805</v>
      </c>
      <c r="H110" s="29">
        <v>316</v>
      </c>
      <c r="I110" s="29">
        <v>82</v>
      </c>
      <c r="J110" s="29">
        <v>690</v>
      </c>
      <c r="K110" s="29">
        <v>0</v>
      </c>
      <c r="L110" s="29">
        <v>1088</v>
      </c>
      <c r="M110" s="29">
        <v>43</v>
      </c>
      <c r="N110" s="29">
        <v>2</v>
      </c>
      <c r="O110" s="29">
        <v>49</v>
      </c>
      <c r="P110" s="29">
        <v>0</v>
      </c>
      <c r="Q110" s="29">
        <v>94</v>
      </c>
      <c r="R110" s="29">
        <v>5987</v>
      </c>
    </row>
    <row r="111" spans="1:18" ht="14.55" customHeight="1" x14ac:dyDescent="0.3">
      <c r="A111" t="s">
        <v>433</v>
      </c>
      <c r="B111" s="29">
        <v>9258</v>
      </c>
      <c r="C111" s="29">
        <v>884</v>
      </c>
      <c r="D111" s="29">
        <v>88</v>
      </c>
      <c r="E111" s="29">
        <v>2451</v>
      </c>
      <c r="F111" s="29">
        <v>1</v>
      </c>
      <c r="G111" s="29">
        <v>3424</v>
      </c>
      <c r="H111" s="29">
        <v>664</v>
      </c>
      <c r="I111" s="29">
        <v>217</v>
      </c>
      <c r="J111" s="29">
        <v>1037</v>
      </c>
      <c r="K111" s="29">
        <v>11</v>
      </c>
      <c r="L111" s="29">
        <v>1929</v>
      </c>
      <c r="M111" s="29">
        <v>18</v>
      </c>
      <c r="N111" s="29">
        <v>9</v>
      </c>
      <c r="O111" s="29">
        <v>55</v>
      </c>
      <c r="P111" s="29">
        <v>2</v>
      </c>
      <c r="Q111" s="29">
        <v>84</v>
      </c>
      <c r="R111" s="29">
        <v>5437</v>
      </c>
    </row>
    <row r="112" spans="1:18" ht="14.55" customHeight="1" x14ac:dyDescent="0.3">
      <c r="A112" t="s">
        <v>519</v>
      </c>
      <c r="B112" s="29">
        <v>9030</v>
      </c>
      <c r="C112" s="29">
        <v>1826</v>
      </c>
      <c r="D112" s="29">
        <v>238</v>
      </c>
      <c r="E112" s="29">
        <v>2198</v>
      </c>
      <c r="F112" s="29">
        <v>25</v>
      </c>
      <c r="G112" s="29">
        <v>4287</v>
      </c>
      <c r="H112" s="29">
        <v>550</v>
      </c>
      <c r="I112" s="29">
        <v>172</v>
      </c>
      <c r="J112" s="29">
        <v>685</v>
      </c>
      <c r="K112" s="29">
        <v>10</v>
      </c>
      <c r="L112" s="29">
        <v>1417</v>
      </c>
      <c r="M112" s="29">
        <v>74</v>
      </c>
      <c r="N112" s="29">
        <v>8</v>
      </c>
      <c r="O112" s="29">
        <v>44</v>
      </c>
      <c r="P112" s="29">
        <v>2</v>
      </c>
      <c r="Q112" s="29">
        <v>128</v>
      </c>
      <c r="R112" s="29">
        <v>5832</v>
      </c>
    </row>
    <row r="113" spans="1:18" ht="14.55" customHeight="1" x14ac:dyDescent="0.3">
      <c r="A113" t="s">
        <v>542</v>
      </c>
      <c r="B113" s="29">
        <v>8962</v>
      </c>
      <c r="C113" s="29">
        <v>1166</v>
      </c>
      <c r="D113" s="29">
        <v>183</v>
      </c>
      <c r="E113" s="29">
        <v>1803</v>
      </c>
      <c r="F113" s="29">
        <v>0</v>
      </c>
      <c r="G113" s="29">
        <v>3152</v>
      </c>
      <c r="H113" s="29">
        <v>736</v>
      </c>
      <c r="I113" s="29">
        <v>250</v>
      </c>
      <c r="J113" s="29">
        <v>1041</v>
      </c>
      <c r="K113" s="29">
        <v>0</v>
      </c>
      <c r="L113" s="29">
        <v>2027</v>
      </c>
      <c r="M113" s="29">
        <v>59</v>
      </c>
      <c r="N113" s="29">
        <v>2</v>
      </c>
      <c r="O113" s="29">
        <v>30</v>
      </c>
      <c r="P113" s="29">
        <v>0</v>
      </c>
      <c r="Q113" s="29">
        <v>91</v>
      </c>
      <c r="R113" s="29">
        <v>5270</v>
      </c>
    </row>
    <row r="114" spans="1:18" ht="14.55" customHeight="1" x14ac:dyDescent="0.3">
      <c r="A114" t="s">
        <v>573</v>
      </c>
      <c r="B114" s="29">
        <v>8594</v>
      </c>
      <c r="C114" s="29">
        <v>1343</v>
      </c>
      <c r="D114" s="29">
        <v>92</v>
      </c>
      <c r="E114" s="29">
        <v>1711</v>
      </c>
      <c r="F114" s="29">
        <v>5</v>
      </c>
      <c r="G114" s="29">
        <v>3151</v>
      </c>
      <c r="H114" s="29">
        <v>991</v>
      </c>
      <c r="I114" s="29">
        <v>173</v>
      </c>
      <c r="J114" s="29">
        <v>848</v>
      </c>
      <c r="K114" s="29">
        <v>2</v>
      </c>
      <c r="L114" s="29">
        <v>2014</v>
      </c>
      <c r="M114" s="29">
        <v>43</v>
      </c>
      <c r="N114" s="29">
        <v>2</v>
      </c>
      <c r="O114" s="29">
        <v>24</v>
      </c>
      <c r="P114" s="29">
        <v>0</v>
      </c>
      <c r="Q114" s="29">
        <v>69</v>
      </c>
      <c r="R114" s="29">
        <v>5234</v>
      </c>
    </row>
    <row r="115" spans="1:18" ht="14.55" customHeight="1" x14ac:dyDescent="0.3">
      <c r="A115" t="s">
        <v>534</v>
      </c>
      <c r="B115" s="29">
        <v>7606</v>
      </c>
      <c r="C115" s="29">
        <v>1212</v>
      </c>
      <c r="D115" s="29">
        <v>46</v>
      </c>
      <c r="E115" s="29">
        <v>1228</v>
      </c>
      <c r="F115" s="29">
        <v>8</v>
      </c>
      <c r="G115" s="29">
        <v>2494</v>
      </c>
      <c r="H115" s="29">
        <v>533</v>
      </c>
      <c r="I115" s="29">
        <v>120</v>
      </c>
      <c r="J115" s="29">
        <v>643</v>
      </c>
      <c r="K115" s="29">
        <v>2</v>
      </c>
      <c r="L115" s="29">
        <v>1298</v>
      </c>
      <c r="M115" s="29">
        <v>50</v>
      </c>
      <c r="N115" s="29">
        <v>2</v>
      </c>
      <c r="O115" s="29">
        <v>45</v>
      </c>
      <c r="P115" s="29">
        <v>0</v>
      </c>
      <c r="Q115" s="29">
        <v>97</v>
      </c>
      <c r="R115" s="29">
        <v>3889</v>
      </c>
    </row>
    <row r="116" spans="1:18" ht="14.55" customHeight="1" x14ac:dyDescent="0.3">
      <c r="A116" t="s">
        <v>520</v>
      </c>
      <c r="B116" s="29">
        <v>7556</v>
      </c>
      <c r="C116" s="29">
        <v>1446</v>
      </c>
      <c r="D116" s="29">
        <v>154</v>
      </c>
      <c r="E116" s="29">
        <v>2206</v>
      </c>
      <c r="F116" s="29">
        <v>0</v>
      </c>
      <c r="G116" s="29">
        <v>3806</v>
      </c>
      <c r="H116" s="29">
        <v>347</v>
      </c>
      <c r="I116" s="29">
        <v>65</v>
      </c>
      <c r="J116" s="29">
        <v>363</v>
      </c>
      <c r="K116" s="29">
        <v>0</v>
      </c>
      <c r="L116" s="29">
        <v>775</v>
      </c>
      <c r="M116" s="29">
        <v>37</v>
      </c>
      <c r="N116" s="29">
        <v>4</v>
      </c>
      <c r="O116" s="29">
        <v>28</v>
      </c>
      <c r="P116" s="29">
        <v>0</v>
      </c>
      <c r="Q116" s="29">
        <v>69</v>
      </c>
      <c r="R116" s="29">
        <v>4650</v>
      </c>
    </row>
    <row r="117" spans="1:18" ht="14.55" customHeight="1" x14ac:dyDescent="0.3">
      <c r="A117" t="s">
        <v>469</v>
      </c>
      <c r="B117" s="29">
        <v>7459</v>
      </c>
      <c r="C117" s="29">
        <v>1547</v>
      </c>
      <c r="D117" s="29">
        <v>123</v>
      </c>
      <c r="E117" s="29">
        <v>1811</v>
      </c>
      <c r="F117" s="29">
        <v>2</v>
      </c>
      <c r="G117" s="29">
        <v>3483</v>
      </c>
      <c r="H117" s="29">
        <v>502</v>
      </c>
      <c r="I117" s="29">
        <v>101</v>
      </c>
      <c r="J117" s="29">
        <v>643</v>
      </c>
      <c r="K117" s="29">
        <v>1</v>
      </c>
      <c r="L117" s="29">
        <v>1247</v>
      </c>
      <c r="M117" s="29">
        <v>37</v>
      </c>
      <c r="N117" s="29">
        <v>6</v>
      </c>
      <c r="O117" s="29">
        <v>38</v>
      </c>
      <c r="P117" s="29">
        <v>0</v>
      </c>
      <c r="Q117" s="29">
        <v>81</v>
      </c>
      <c r="R117" s="29">
        <v>4811</v>
      </c>
    </row>
    <row r="118" spans="1:18" ht="14.55" customHeight="1" x14ac:dyDescent="0.3">
      <c r="A118" t="s">
        <v>479</v>
      </c>
      <c r="B118" s="29">
        <v>6992</v>
      </c>
      <c r="C118" s="29">
        <v>1036</v>
      </c>
      <c r="D118" s="29">
        <v>221</v>
      </c>
      <c r="E118" s="29">
        <v>978</v>
      </c>
      <c r="F118" s="29">
        <v>4</v>
      </c>
      <c r="G118" s="29">
        <v>2239</v>
      </c>
      <c r="H118" s="29">
        <v>975</v>
      </c>
      <c r="I118" s="29">
        <v>245</v>
      </c>
      <c r="J118" s="29">
        <v>546</v>
      </c>
      <c r="K118" s="29">
        <v>0</v>
      </c>
      <c r="L118" s="29">
        <v>1766</v>
      </c>
      <c r="M118" s="29">
        <v>27</v>
      </c>
      <c r="N118" s="29">
        <v>3</v>
      </c>
      <c r="O118" s="29">
        <v>17</v>
      </c>
      <c r="P118" s="29">
        <v>0</v>
      </c>
      <c r="Q118" s="29">
        <v>47</v>
      </c>
      <c r="R118" s="29">
        <v>4052</v>
      </c>
    </row>
    <row r="119" spans="1:18" ht="14.55" customHeight="1" x14ac:dyDescent="0.3">
      <c r="A119" t="s">
        <v>436</v>
      </c>
      <c r="B119" s="29">
        <v>6944</v>
      </c>
      <c r="C119" s="29">
        <v>1309</v>
      </c>
      <c r="D119" s="29">
        <v>143</v>
      </c>
      <c r="E119" s="29">
        <v>2222</v>
      </c>
      <c r="F119" s="29">
        <v>0</v>
      </c>
      <c r="G119" s="29">
        <v>3674</v>
      </c>
      <c r="H119" s="29">
        <v>390</v>
      </c>
      <c r="I119" s="29">
        <v>108</v>
      </c>
      <c r="J119" s="29">
        <v>438</v>
      </c>
      <c r="K119" s="29">
        <v>5</v>
      </c>
      <c r="L119" s="29">
        <v>941</v>
      </c>
      <c r="M119" s="29">
        <v>36</v>
      </c>
      <c r="N119" s="29">
        <v>1</v>
      </c>
      <c r="O119" s="29">
        <v>61</v>
      </c>
      <c r="P119" s="29">
        <v>0</v>
      </c>
      <c r="Q119" s="29">
        <v>98</v>
      </c>
      <c r="R119" s="29">
        <v>4713</v>
      </c>
    </row>
    <row r="120" spans="1:18" ht="14.55" customHeight="1" x14ac:dyDescent="0.3">
      <c r="A120" t="s">
        <v>513</v>
      </c>
      <c r="B120" s="29">
        <v>6678</v>
      </c>
      <c r="C120" s="29">
        <v>1919</v>
      </c>
      <c r="D120" s="29">
        <v>195</v>
      </c>
      <c r="E120" s="29">
        <v>1142</v>
      </c>
      <c r="F120" s="29">
        <v>3</v>
      </c>
      <c r="G120" s="29">
        <v>3259</v>
      </c>
      <c r="H120" s="29">
        <v>325</v>
      </c>
      <c r="I120" s="29">
        <v>77</v>
      </c>
      <c r="J120" s="29">
        <v>238</v>
      </c>
      <c r="K120" s="29">
        <v>0</v>
      </c>
      <c r="L120" s="29">
        <v>640</v>
      </c>
      <c r="M120" s="29">
        <v>48</v>
      </c>
      <c r="N120" s="29">
        <v>3</v>
      </c>
      <c r="O120" s="29">
        <v>20</v>
      </c>
      <c r="P120" s="29">
        <v>1</v>
      </c>
      <c r="Q120" s="29">
        <v>72</v>
      </c>
      <c r="R120" s="29">
        <v>3971</v>
      </c>
    </row>
    <row r="121" spans="1:18" ht="14.55" customHeight="1" x14ac:dyDescent="0.3">
      <c r="A121" t="s">
        <v>537</v>
      </c>
      <c r="B121" s="29">
        <v>6569</v>
      </c>
      <c r="C121" s="29">
        <v>474</v>
      </c>
      <c r="D121" s="29">
        <v>51</v>
      </c>
      <c r="E121" s="29">
        <v>998</v>
      </c>
      <c r="F121" s="29">
        <v>0</v>
      </c>
      <c r="G121" s="29">
        <v>1523</v>
      </c>
      <c r="H121" s="29">
        <v>1070</v>
      </c>
      <c r="I121" s="29">
        <v>265</v>
      </c>
      <c r="J121" s="29">
        <v>1116</v>
      </c>
      <c r="K121" s="29">
        <v>0</v>
      </c>
      <c r="L121" s="29">
        <v>2451</v>
      </c>
      <c r="M121" s="29">
        <v>21</v>
      </c>
      <c r="N121" s="29">
        <v>1</v>
      </c>
      <c r="O121" s="29">
        <v>18</v>
      </c>
      <c r="P121" s="29">
        <v>0</v>
      </c>
      <c r="Q121" s="29">
        <v>40</v>
      </c>
      <c r="R121" s="29">
        <v>4014</v>
      </c>
    </row>
    <row r="122" spans="1:18" ht="14.55" customHeight="1" x14ac:dyDescent="0.3">
      <c r="A122" t="s">
        <v>584</v>
      </c>
      <c r="B122" s="29">
        <v>6366</v>
      </c>
      <c r="C122" s="29">
        <v>912</v>
      </c>
      <c r="D122" s="29">
        <v>93</v>
      </c>
      <c r="E122" s="29">
        <v>763</v>
      </c>
      <c r="F122" s="29">
        <v>3</v>
      </c>
      <c r="G122" s="29">
        <v>1771</v>
      </c>
      <c r="H122" s="29">
        <v>961</v>
      </c>
      <c r="I122" s="29">
        <v>226</v>
      </c>
      <c r="J122" s="29">
        <v>797</v>
      </c>
      <c r="K122" s="29">
        <v>6</v>
      </c>
      <c r="L122" s="29">
        <v>1990</v>
      </c>
      <c r="M122" s="29">
        <v>42</v>
      </c>
      <c r="N122" s="29">
        <v>7</v>
      </c>
      <c r="O122" s="29">
        <v>13</v>
      </c>
      <c r="P122" s="29">
        <v>0</v>
      </c>
      <c r="Q122" s="29">
        <v>62</v>
      </c>
      <c r="R122" s="29">
        <v>3823</v>
      </c>
    </row>
    <row r="123" spans="1:18" ht="14.55" customHeight="1" x14ac:dyDescent="0.3">
      <c r="A123" t="s">
        <v>610</v>
      </c>
      <c r="B123" s="29">
        <v>6345</v>
      </c>
      <c r="C123" s="29">
        <v>1089</v>
      </c>
      <c r="D123" s="29">
        <v>86</v>
      </c>
      <c r="E123" s="29">
        <v>1322</v>
      </c>
      <c r="F123" s="29">
        <v>0</v>
      </c>
      <c r="G123" s="29">
        <v>2497</v>
      </c>
      <c r="H123" s="29">
        <v>786</v>
      </c>
      <c r="I123" s="29">
        <v>206</v>
      </c>
      <c r="J123" s="29">
        <v>656</v>
      </c>
      <c r="K123" s="29">
        <v>6</v>
      </c>
      <c r="L123" s="29">
        <v>1654</v>
      </c>
      <c r="M123" s="29">
        <v>34</v>
      </c>
      <c r="N123" s="29">
        <v>1</v>
      </c>
      <c r="O123" s="29">
        <v>21</v>
      </c>
      <c r="P123" s="29">
        <v>0</v>
      </c>
      <c r="Q123" s="29">
        <v>56</v>
      </c>
      <c r="R123" s="29">
        <v>4207</v>
      </c>
    </row>
    <row r="124" spans="1:18" ht="14.55" customHeight="1" x14ac:dyDescent="0.3">
      <c r="A124" t="s">
        <v>450</v>
      </c>
      <c r="B124" s="29">
        <v>6072</v>
      </c>
      <c r="C124" s="29">
        <v>1188</v>
      </c>
      <c r="D124" s="29">
        <v>96</v>
      </c>
      <c r="E124" s="29">
        <v>1152</v>
      </c>
      <c r="F124" s="29">
        <v>8</v>
      </c>
      <c r="G124" s="29">
        <v>2444</v>
      </c>
      <c r="H124" s="29">
        <v>375</v>
      </c>
      <c r="I124" s="29">
        <v>62</v>
      </c>
      <c r="J124" s="29">
        <v>343</v>
      </c>
      <c r="K124" s="29">
        <v>0</v>
      </c>
      <c r="L124" s="29">
        <v>780</v>
      </c>
      <c r="M124" s="29">
        <v>32</v>
      </c>
      <c r="N124" s="29">
        <v>2</v>
      </c>
      <c r="O124" s="29">
        <v>22</v>
      </c>
      <c r="P124" s="29">
        <v>0</v>
      </c>
      <c r="Q124" s="29">
        <v>56</v>
      </c>
      <c r="R124" s="29">
        <v>3280</v>
      </c>
    </row>
    <row r="125" spans="1:18" ht="14.55" customHeight="1" x14ac:dyDescent="0.3">
      <c r="A125" t="s">
        <v>611</v>
      </c>
      <c r="B125" s="29">
        <v>6016</v>
      </c>
      <c r="C125" s="29">
        <v>1453</v>
      </c>
      <c r="D125" s="29">
        <v>73</v>
      </c>
      <c r="E125" s="29">
        <v>753</v>
      </c>
      <c r="F125" s="29">
        <v>1</v>
      </c>
      <c r="G125" s="29">
        <v>2280</v>
      </c>
      <c r="H125" s="29">
        <v>845</v>
      </c>
      <c r="I125" s="29">
        <v>186</v>
      </c>
      <c r="J125" s="29">
        <v>768</v>
      </c>
      <c r="K125" s="29">
        <v>0</v>
      </c>
      <c r="L125" s="29">
        <v>1799</v>
      </c>
      <c r="M125" s="29">
        <v>42</v>
      </c>
      <c r="N125" s="29">
        <v>4</v>
      </c>
      <c r="O125" s="29">
        <v>4</v>
      </c>
      <c r="P125" s="29">
        <v>0</v>
      </c>
      <c r="Q125" s="29">
        <v>50</v>
      </c>
      <c r="R125" s="29">
        <v>4129</v>
      </c>
    </row>
    <row r="126" spans="1:18" ht="14.55" customHeight="1" x14ac:dyDescent="0.3">
      <c r="A126" t="s">
        <v>426</v>
      </c>
      <c r="B126" s="29">
        <v>6010</v>
      </c>
      <c r="C126" s="29">
        <v>577</v>
      </c>
      <c r="D126" s="29">
        <v>126</v>
      </c>
      <c r="E126" s="29">
        <v>2500</v>
      </c>
      <c r="F126" s="29">
        <v>0</v>
      </c>
      <c r="G126" s="29">
        <v>3203</v>
      </c>
      <c r="H126" s="29">
        <v>190</v>
      </c>
      <c r="I126" s="29">
        <v>45</v>
      </c>
      <c r="J126" s="29">
        <v>228</v>
      </c>
      <c r="K126" s="29">
        <v>1</v>
      </c>
      <c r="L126" s="29">
        <v>464</v>
      </c>
      <c r="M126" s="29">
        <v>18</v>
      </c>
      <c r="N126" s="29">
        <v>1</v>
      </c>
      <c r="O126" s="29">
        <v>36</v>
      </c>
      <c r="P126" s="29">
        <v>0</v>
      </c>
      <c r="Q126" s="29">
        <v>55</v>
      </c>
      <c r="R126" s="29">
        <v>3722</v>
      </c>
    </row>
    <row r="127" spans="1:18" ht="14.55" customHeight="1" x14ac:dyDescent="0.3">
      <c r="A127" t="s">
        <v>593</v>
      </c>
      <c r="B127" s="29">
        <v>5849</v>
      </c>
      <c r="C127" s="29">
        <v>1131</v>
      </c>
      <c r="D127" s="29">
        <v>59</v>
      </c>
      <c r="E127" s="29">
        <v>748</v>
      </c>
      <c r="F127" s="29">
        <v>3</v>
      </c>
      <c r="G127" s="29">
        <v>1941</v>
      </c>
      <c r="H127" s="29">
        <v>748</v>
      </c>
      <c r="I127" s="29">
        <v>209</v>
      </c>
      <c r="J127" s="29">
        <v>720</v>
      </c>
      <c r="K127" s="29">
        <v>1</v>
      </c>
      <c r="L127" s="29">
        <v>1678</v>
      </c>
      <c r="M127" s="29">
        <v>33</v>
      </c>
      <c r="N127" s="29">
        <v>4</v>
      </c>
      <c r="O127" s="29">
        <v>16</v>
      </c>
      <c r="P127" s="29">
        <v>1</v>
      </c>
      <c r="Q127" s="29">
        <v>54</v>
      </c>
      <c r="R127" s="29">
        <v>3673</v>
      </c>
    </row>
    <row r="128" spans="1:18" ht="14.55" customHeight="1" x14ac:dyDescent="0.3">
      <c r="A128" t="s">
        <v>533</v>
      </c>
      <c r="B128" s="29">
        <v>5748</v>
      </c>
      <c r="C128" s="29">
        <v>1177</v>
      </c>
      <c r="D128" s="29">
        <v>114</v>
      </c>
      <c r="E128" s="29">
        <v>1397</v>
      </c>
      <c r="F128" s="29">
        <v>0</v>
      </c>
      <c r="G128" s="29">
        <v>2688</v>
      </c>
      <c r="H128" s="29">
        <v>424</v>
      </c>
      <c r="I128" s="29">
        <v>233</v>
      </c>
      <c r="J128" s="29">
        <v>469</v>
      </c>
      <c r="K128" s="29">
        <v>2</v>
      </c>
      <c r="L128" s="29">
        <v>1128</v>
      </c>
      <c r="M128" s="29">
        <v>30</v>
      </c>
      <c r="N128" s="29">
        <v>2</v>
      </c>
      <c r="O128" s="29">
        <v>29</v>
      </c>
      <c r="P128" s="29">
        <v>0</v>
      </c>
      <c r="Q128" s="29">
        <v>61</v>
      </c>
      <c r="R128" s="29">
        <v>3877</v>
      </c>
    </row>
    <row r="129" spans="1:18" ht="14.55" customHeight="1" x14ac:dyDescent="0.3">
      <c r="A129" t="s">
        <v>476</v>
      </c>
      <c r="B129" s="29">
        <v>5669</v>
      </c>
      <c r="C129" s="29">
        <v>743</v>
      </c>
      <c r="D129" s="29">
        <v>59</v>
      </c>
      <c r="E129" s="29">
        <v>1152</v>
      </c>
      <c r="F129" s="29">
        <v>1</v>
      </c>
      <c r="G129" s="29">
        <v>1955</v>
      </c>
      <c r="H129" s="29">
        <v>881</v>
      </c>
      <c r="I129" s="29">
        <v>130</v>
      </c>
      <c r="J129" s="29">
        <v>649</v>
      </c>
      <c r="K129" s="29">
        <v>0</v>
      </c>
      <c r="L129" s="29">
        <v>1660</v>
      </c>
      <c r="M129" s="29">
        <v>19</v>
      </c>
      <c r="N129" s="29">
        <v>1</v>
      </c>
      <c r="O129" s="29">
        <v>16</v>
      </c>
      <c r="P129" s="29">
        <v>0</v>
      </c>
      <c r="Q129" s="29">
        <v>36</v>
      </c>
      <c r="R129" s="29">
        <v>3651</v>
      </c>
    </row>
    <row r="130" spans="1:18" ht="14.55" customHeight="1" x14ac:dyDescent="0.3">
      <c r="A130" t="s">
        <v>507</v>
      </c>
      <c r="B130" s="29">
        <v>5601</v>
      </c>
      <c r="C130" s="29">
        <v>383</v>
      </c>
      <c r="D130" s="29">
        <v>53</v>
      </c>
      <c r="E130" s="29">
        <v>445</v>
      </c>
      <c r="F130" s="29">
        <v>0</v>
      </c>
      <c r="G130" s="29">
        <v>881</v>
      </c>
      <c r="H130" s="29">
        <v>1037</v>
      </c>
      <c r="I130" s="29">
        <v>418</v>
      </c>
      <c r="J130" s="29">
        <v>997</v>
      </c>
      <c r="K130" s="29">
        <v>8</v>
      </c>
      <c r="L130" s="29">
        <v>2460</v>
      </c>
      <c r="M130" s="29">
        <v>21</v>
      </c>
      <c r="N130" s="29">
        <v>6</v>
      </c>
      <c r="O130" s="29">
        <v>24</v>
      </c>
      <c r="P130" s="29">
        <v>0</v>
      </c>
      <c r="Q130" s="29">
        <v>51</v>
      </c>
      <c r="R130" s="29">
        <v>3392</v>
      </c>
    </row>
    <row r="131" spans="1:18" ht="14.55" customHeight="1" x14ac:dyDescent="0.3">
      <c r="A131" t="s">
        <v>447</v>
      </c>
      <c r="B131" s="29">
        <v>5572</v>
      </c>
      <c r="C131" s="29">
        <v>662</v>
      </c>
      <c r="D131" s="29">
        <v>57</v>
      </c>
      <c r="E131" s="29">
        <v>1769</v>
      </c>
      <c r="F131" s="29">
        <v>0</v>
      </c>
      <c r="G131" s="29">
        <v>2488</v>
      </c>
      <c r="H131" s="29">
        <v>368</v>
      </c>
      <c r="I131" s="29">
        <v>59</v>
      </c>
      <c r="J131" s="29">
        <v>494</v>
      </c>
      <c r="K131" s="29">
        <v>1</v>
      </c>
      <c r="L131" s="29">
        <v>922</v>
      </c>
      <c r="M131" s="29">
        <v>19</v>
      </c>
      <c r="N131" s="29">
        <v>0</v>
      </c>
      <c r="O131" s="29">
        <v>23</v>
      </c>
      <c r="P131" s="29">
        <v>0</v>
      </c>
      <c r="Q131" s="29">
        <v>42</v>
      </c>
      <c r="R131" s="29">
        <v>3452</v>
      </c>
    </row>
    <row r="132" spans="1:18" ht="14.55" customHeight="1" x14ac:dyDescent="0.3">
      <c r="A132" t="s">
        <v>487</v>
      </c>
      <c r="B132" s="29">
        <v>5569</v>
      </c>
      <c r="C132" s="29">
        <v>637</v>
      </c>
      <c r="D132" s="29">
        <v>116</v>
      </c>
      <c r="E132" s="29">
        <v>1544</v>
      </c>
      <c r="F132" s="29">
        <v>0</v>
      </c>
      <c r="G132" s="29">
        <v>2297</v>
      </c>
      <c r="H132" s="29">
        <v>380</v>
      </c>
      <c r="I132" s="29">
        <v>79</v>
      </c>
      <c r="J132" s="29">
        <v>509</v>
      </c>
      <c r="K132" s="29">
        <v>0</v>
      </c>
      <c r="L132" s="29">
        <v>968</v>
      </c>
      <c r="M132" s="29">
        <v>30</v>
      </c>
      <c r="N132" s="29">
        <v>2</v>
      </c>
      <c r="O132" s="29">
        <v>27</v>
      </c>
      <c r="P132" s="29">
        <v>0</v>
      </c>
      <c r="Q132" s="29">
        <v>59</v>
      </c>
      <c r="R132" s="29">
        <v>3324</v>
      </c>
    </row>
    <row r="133" spans="1:18" ht="14.55" customHeight="1" x14ac:dyDescent="0.3">
      <c r="A133" t="s">
        <v>583</v>
      </c>
      <c r="B133" s="29">
        <v>5525</v>
      </c>
      <c r="C133" s="29">
        <v>1017</v>
      </c>
      <c r="D133" s="29">
        <v>109</v>
      </c>
      <c r="E133" s="29">
        <v>1178</v>
      </c>
      <c r="F133" s="29">
        <v>1</v>
      </c>
      <c r="G133" s="29">
        <v>2305</v>
      </c>
      <c r="H133" s="29">
        <v>521</v>
      </c>
      <c r="I133" s="29">
        <v>216</v>
      </c>
      <c r="J133" s="29">
        <v>419</v>
      </c>
      <c r="K133" s="29">
        <v>0</v>
      </c>
      <c r="L133" s="29">
        <v>1156</v>
      </c>
      <c r="M133" s="29">
        <v>21</v>
      </c>
      <c r="N133" s="29">
        <v>3</v>
      </c>
      <c r="O133" s="29">
        <v>17</v>
      </c>
      <c r="P133" s="29">
        <v>0</v>
      </c>
      <c r="Q133" s="29">
        <v>41</v>
      </c>
      <c r="R133" s="29">
        <v>3502</v>
      </c>
    </row>
    <row r="134" spans="1:18" ht="14.55" customHeight="1" x14ac:dyDescent="0.3">
      <c r="A134" t="s">
        <v>574</v>
      </c>
      <c r="B134" s="29">
        <v>5341</v>
      </c>
      <c r="C134" s="29">
        <v>1229</v>
      </c>
      <c r="D134" s="29">
        <v>89</v>
      </c>
      <c r="E134" s="29">
        <v>753</v>
      </c>
      <c r="F134" s="29">
        <v>5</v>
      </c>
      <c r="G134" s="29">
        <v>2076</v>
      </c>
      <c r="H134" s="29">
        <v>573</v>
      </c>
      <c r="I134" s="29">
        <v>166</v>
      </c>
      <c r="J134" s="29">
        <v>297</v>
      </c>
      <c r="K134" s="29">
        <v>7</v>
      </c>
      <c r="L134" s="29">
        <v>1043</v>
      </c>
      <c r="M134" s="29">
        <v>26</v>
      </c>
      <c r="N134" s="29">
        <v>2</v>
      </c>
      <c r="O134" s="29">
        <v>13</v>
      </c>
      <c r="P134" s="29">
        <v>0</v>
      </c>
      <c r="Q134" s="29">
        <v>41</v>
      </c>
      <c r="R134" s="29">
        <v>3160</v>
      </c>
    </row>
    <row r="135" spans="1:18" ht="14.55" customHeight="1" x14ac:dyDescent="0.3">
      <c r="A135" t="s">
        <v>563</v>
      </c>
      <c r="B135" s="29">
        <v>5293</v>
      </c>
      <c r="C135" s="29">
        <v>486</v>
      </c>
      <c r="D135" s="29">
        <v>122</v>
      </c>
      <c r="E135" s="29">
        <v>1837</v>
      </c>
      <c r="F135" s="29">
        <v>0</v>
      </c>
      <c r="G135" s="29">
        <v>2445</v>
      </c>
      <c r="H135" s="29">
        <v>315</v>
      </c>
      <c r="I135" s="29">
        <v>94</v>
      </c>
      <c r="J135" s="29">
        <v>556</v>
      </c>
      <c r="K135" s="29">
        <v>0</v>
      </c>
      <c r="L135" s="29">
        <v>965</v>
      </c>
      <c r="M135" s="29">
        <v>16</v>
      </c>
      <c r="N135" s="29">
        <v>4</v>
      </c>
      <c r="O135" s="29">
        <v>46</v>
      </c>
      <c r="P135" s="29">
        <v>0</v>
      </c>
      <c r="Q135" s="29">
        <v>66</v>
      </c>
      <c r="R135" s="29">
        <v>3476</v>
      </c>
    </row>
    <row r="136" spans="1:18" ht="14.55" customHeight="1" x14ac:dyDescent="0.3">
      <c r="A136" t="s">
        <v>517</v>
      </c>
      <c r="B136" s="29">
        <v>5277</v>
      </c>
      <c r="C136" s="29">
        <v>959</v>
      </c>
      <c r="D136" s="29">
        <v>63</v>
      </c>
      <c r="E136" s="29">
        <v>1571</v>
      </c>
      <c r="F136" s="29">
        <v>8</v>
      </c>
      <c r="G136" s="29">
        <v>2601</v>
      </c>
      <c r="H136" s="29">
        <v>358</v>
      </c>
      <c r="I136" s="29">
        <v>69</v>
      </c>
      <c r="J136" s="29">
        <v>407</v>
      </c>
      <c r="K136" s="29">
        <v>0</v>
      </c>
      <c r="L136" s="29">
        <v>834</v>
      </c>
      <c r="M136" s="29">
        <v>29</v>
      </c>
      <c r="N136" s="29">
        <v>0</v>
      </c>
      <c r="O136" s="29">
        <v>21</v>
      </c>
      <c r="P136" s="29">
        <v>0</v>
      </c>
      <c r="Q136" s="29">
        <v>50</v>
      </c>
      <c r="R136" s="29">
        <v>3485</v>
      </c>
    </row>
    <row r="137" spans="1:18" ht="14.55" customHeight="1" x14ac:dyDescent="0.3">
      <c r="A137" t="s">
        <v>548</v>
      </c>
      <c r="B137" s="29">
        <v>5145</v>
      </c>
      <c r="C137" s="29">
        <v>1455</v>
      </c>
      <c r="D137" s="29">
        <v>106</v>
      </c>
      <c r="E137" s="29">
        <v>1071</v>
      </c>
      <c r="F137" s="29">
        <v>0</v>
      </c>
      <c r="G137" s="29">
        <v>2632</v>
      </c>
      <c r="H137" s="29">
        <v>361</v>
      </c>
      <c r="I137" s="29">
        <v>98</v>
      </c>
      <c r="J137" s="29">
        <v>295</v>
      </c>
      <c r="K137" s="29">
        <v>0</v>
      </c>
      <c r="L137" s="29">
        <v>754</v>
      </c>
      <c r="M137" s="29">
        <v>29</v>
      </c>
      <c r="N137" s="29">
        <v>2</v>
      </c>
      <c r="O137" s="29">
        <v>7</v>
      </c>
      <c r="P137" s="29">
        <v>0</v>
      </c>
      <c r="Q137" s="29">
        <v>38</v>
      </c>
      <c r="R137" s="29">
        <v>3424</v>
      </c>
    </row>
    <row r="138" spans="1:18" ht="14.55" customHeight="1" x14ac:dyDescent="0.3">
      <c r="A138" t="s">
        <v>592</v>
      </c>
      <c r="B138" s="29">
        <v>5126</v>
      </c>
      <c r="C138" s="29">
        <v>611</v>
      </c>
      <c r="D138" s="29">
        <v>49</v>
      </c>
      <c r="E138" s="29">
        <v>1307</v>
      </c>
      <c r="F138" s="29">
        <v>3</v>
      </c>
      <c r="G138" s="29">
        <v>1970</v>
      </c>
      <c r="H138" s="29">
        <v>518</v>
      </c>
      <c r="I138" s="29">
        <v>96</v>
      </c>
      <c r="J138" s="29">
        <v>514</v>
      </c>
      <c r="K138" s="29">
        <v>2</v>
      </c>
      <c r="L138" s="29">
        <v>1130</v>
      </c>
      <c r="M138" s="29">
        <v>31</v>
      </c>
      <c r="N138" s="29">
        <v>3</v>
      </c>
      <c r="O138" s="29">
        <v>28</v>
      </c>
      <c r="P138" s="29">
        <v>0</v>
      </c>
      <c r="Q138" s="29">
        <v>62</v>
      </c>
      <c r="R138" s="29">
        <v>3162</v>
      </c>
    </row>
    <row r="139" spans="1:18" ht="14.55" customHeight="1" x14ac:dyDescent="0.3">
      <c r="A139" t="s">
        <v>582</v>
      </c>
      <c r="B139" s="29">
        <v>5068</v>
      </c>
      <c r="C139" s="29">
        <v>564</v>
      </c>
      <c r="D139" s="29">
        <v>95</v>
      </c>
      <c r="E139" s="29">
        <v>1344</v>
      </c>
      <c r="F139" s="29">
        <v>14</v>
      </c>
      <c r="G139" s="29">
        <v>2017</v>
      </c>
      <c r="H139" s="29">
        <v>534</v>
      </c>
      <c r="I139" s="29">
        <v>141</v>
      </c>
      <c r="J139" s="29">
        <v>442</v>
      </c>
      <c r="K139" s="29">
        <v>15</v>
      </c>
      <c r="L139" s="29">
        <v>1132</v>
      </c>
      <c r="M139" s="29">
        <v>26</v>
      </c>
      <c r="N139" s="29">
        <v>3</v>
      </c>
      <c r="O139" s="29">
        <v>22</v>
      </c>
      <c r="P139" s="29">
        <v>0</v>
      </c>
      <c r="Q139" s="29">
        <v>51</v>
      </c>
      <c r="R139" s="29">
        <v>3200</v>
      </c>
    </row>
    <row r="140" spans="1:18" ht="14.55" customHeight="1" x14ac:dyDescent="0.3">
      <c r="A140" t="s">
        <v>525</v>
      </c>
      <c r="B140" s="29">
        <v>5060</v>
      </c>
      <c r="C140" s="29">
        <v>855</v>
      </c>
      <c r="D140" s="29">
        <v>134</v>
      </c>
      <c r="E140" s="29">
        <v>1434</v>
      </c>
      <c r="F140" s="29">
        <v>0</v>
      </c>
      <c r="G140" s="29">
        <v>2423</v>
      </c>
      <c r="H140" s="29">
        <v>351</v>
      </c>
      <c r="I140" s="29">
        <v>95</v>
      </c>
      <c r="J140" s="29">
        <v>435</v>
      </c>
      <c r="K140" s="29">
        <v>0</v>
      </c>
      <c r="L140" s="29">
        <v>881</v>
      </c>
      <c r="M140" s="29">
        <v>19</v>
      </c>
      <c r="N140" s="29">
        <v>2</v>
      </c>
      <c r="O140" s="29">
        <v>23</v>
      </c>
      <c r="P140" s="29">
        <v>0</v>
      </c>
      <c r="Q140" s="29">
        <v>44</v>
      </c>
      <c r="R140" s="29">
        <v>3348</v>
      </c>
    </row>
    <row r="141" spans="1:18" ht="14.55" customHeight="1" x14ac:dyDescent="0.3">
      <c r="A141" t="s">
        <v>529</v>
      </c>
      <c r="B141" s="29">
        <v>5034</v>
      </c>
      <c r="C141" s="29">
        <v>528</v>
      </c>
      <c r="D141" s="29">
        <v>59</v>
      </c>
      <c r="E141" s="29">
        <v>1215</v>
      </c>
      <c r="F141" s="29">
        <v>2</v>
      </c>
      <c r="G141" s="29">
        <v>1804</v>
      </c>
      <c r="H141" s="29">
        <v>306</v>
      </c>
      <c r="I141" s="29">
        <v>45</v>
      </c>
      <c r="J141" s="29">
        <v>367</v>
      </c>
      <c r="K141" s="29">
        <v>0</v>
      </c>
      <c r="L141" s="29">
        <v>718</v>
      </c>
      <c r="M141" s="29">
        <v>29</v>
      </c>
      <c r="N141" s="29">
        <v>1</v>
      </c>
      <c r="O141" s="29">
        <v>24</v>
      </c>
      <c r="P141" s="29">
        <v>0</v>
      </c>
      <c r="Q141" s="29">
        <v>54</v>
      </c>
      <c r="R141" s="29">
        <v>2576</v>
      </c>
    </row>
    <row r="142" spans="1:18" ht="14.55" customHeight="1" x14ac:dyDescent="0.3">
      <c r="A142" t="s">
        <v>523</v>
      </c>
      <c r="B142" s="29">
        <v>4677</v>
      </c>
      <c r="C142" s="29">
        <v>644</v>
      </c>
      <c r="D142" s="29">
        <v>71</v>
      </c>
      <c r="E142" s="29">
        <v>1078</v>
      </c>
      <c r="F142" s="29">
        <v>11</v>
      </c>
      <c r="G142" s="29">
        <v>1804</v>
      </c>
      <c r="H142" s="29">
        <v>415</v>
      </c>
      <c r="I142" s="29">
        <v>110</v>
      </c>
      <c r="J142" s="29">
        <v>412</v>
      </c>
      <c r="K142" s="29">
        <v>5</v>
      </c>
      <c r="L142" s="29">
        <v>942</v>
      </c>
      <c r="M142" s="29">
        <v>22</v>
      </c>
      <c r="N142" s="29">
        <v>3</v>
      </c>
      <c r="O142" s="29">
        <v>21</v>
      </c>
      <c r="P142" s="29">
        <v>0</v>
      </c>
      <c r="Q142" s="29">
        <v>46</v>
      </c>
      <c r="R142" s="29">
        <v>2792</v>
      </c>
    </row>
    <row r="143" spans="1:18" ht="14.55" customHeight="1" x14ac:dyDescent="0.3">
      <c r="A143" t="s">
        <v>540</v>
      </c>
      <c r="B143" s="29">
        <v>4468</v>
      </c>
      <c r="C143" s="29">
        <v>972</v>
      </c>
      <c r="D143" s="29">
        <v>60</v>
      </c>
      <c r="E143" s="29">
        <v>737</v>
      </c>
      <c r="F143" s="29">
        <v>0</v>
      </c>
      <c r="G143" s="29">
        <v>1769</v>
      </c>
      <c r="H143" s="29">
        <v>423</v>
      </c>
      <c r="I143" s="29">
        <v>176</v>
      </c>
      <c r="J143" s="29">
        <v>421</v>
      </c>
      <c r="K143" s="29">
        <v>1</v>
      </c>
      <c r="L143" s="29">
        <v>1021</v>
      </c>
      <c r="M143" s="29">
        <v>28</v>
      </c>
      <c r="N143" s="29">
        <v>2</v>
      </c>
      <c r="O143" s="29">
        <v>24</v>
      </c>
      <c r="P143" s="29">
        <v>0</v>
      </c>
      <c r="Q143" s="29">
        <v>54</v>
      </c>
      <c r="R143" s="29">
        <v>2844</v>
      </c>
    </row>
    <row r="144" spans="1:18" ht="14.55" customHeight="1" x14ac:dyDescent="0.3">
      <c r="A144" t="s">
        <v>579</v>
      </c>
      <c r="B144" s="29">
        <v>4334</v>
      </c>
      <c r="C144" s="29">
        <v>732</v>
      </c>
      <c r="D144" s="29">
        <v>44</v>
      </c>
      <c r="E144" s="29">
        <v>351</v>
      </c>
      <c r="F144" s="29">
        <v>1</v>
      </c>
      <c r="G144" s="29">
        <v>1128</v>
      </c>
      <c r="H144" s="29">
        <v>1023</v>
      </c>
      <c r="I144" s="29">
        <v>212</v>
      </c>
      <c r="J144" s="29">
        <v>383</v>
      </c>
      <c r="K144" s="29">
        <v>1</v>
      </c>
      <c r="L144" s="29">
        <v>1619</v>
      </c>
      <c r="M144" s="29">
        <v>42</v>
      </c>
      <c r="N144" s="29">
        <v>5</v>
      </c>
      <c r="O144" s="29">
        <v>8</v>
      </c>
      <c r="P144" s="29">
        <v>0</v>
      </c>
      <c r="Q144" s="29">
        <v>55</v>
      </c>
      <c r="R144" s="29">
        <v>2802</v>
      </c>
    </row>
    <row r="145" spans="1:18" ht="14.55" customHeight="1" x14ac:dyDescent="0.3">
      <c r="A145" t="s">
        <v>425</v>
      </c>
      <c r="B145" s="29">
        <v>4252</v>
      </c>
      <c r="C145" s="29">
        <v>740</v>
      </c>
      <c r="D145" s="29">
        <v>45</v>
      </c>
      <c r="E145" s="29">
        <v>970</v>
      </c>
      <c r="F145" s="29">
        <v>1</v>
      </c>
      <c r="G145" s="29">
        <v>1756</v>
      </c>
      <c r="H145" s="29">
        <v>324</v>
      </c>
      <c r="I145" s="29">
        <v>43</v>
      </c>
      <c r="J145" s="29">
        <v>244</v>
      </c>
      <c r="K145" s="29">
        <v>0</v>
      </c>
      <c r="L145" s="29">
        <v>611</v>
      </c>
      <c r="M145" s="29">
        <v>25</v>
      </c>
      <c r="N145" s="29">
        <v>0</v>
      </c>
      <c r="O145" s="29">
        <v>13</v>
      </c>
      <c r="P145" s="29">
        <v>1</v>
      </c>
      <c r="Q145" s="29">
        <v>39</v>
      </c>
      <c r="R145" s="29">
        <v>2406</v>
      </c>
    </row>
    <row r="146" spans="1:18" ht="14.55" customHeight="1" x14ac:dyDescent="0.3">
      <c r="A146" t="s">
        <v>608</v>
      </c>
      <c r="B146" s="29">
        <v>4237</v>
      </c>
      <c r="C146" s="29">
        <v>975</v>
      </c>
      <c r="D146" s="29">
        <v>146</v>
      </c>
      <c r="E146" s="29">
        <v>907</v>
      </c>
      <c r="F146" s="29">
        <v>0</v>
      </c>
      <c r="G146" s="29">
        <v>2028</v>
      </c>
      <c r="H146" s="29">
        <v>368</v>
      </c>
      <c r="I146" s="29">
        <v>51</v>
      </c>
      <c r="J146" s="29">
        <v>250</v>
      </c>
      <c r="K146" s="29">
        <v>0</v>
      </c>
      <c r="L146" s="29">
        <v>669</v>
      </c>
      <c r="M146" s="29">
        <v>17</v>
      </c>
      <c r="N146" s="29">
        <v>2</v>
      </c>
      <c r="O146" s="29">
        <v>12</v>
      </c>
      <c r="P146" s="29">
        <v>0</v>
      </c>
      <c r="Q146" s="29">
        <v>31</v>
      </c>
      <c r="R146" s="29">
        <v>2728</v>
      </c>
    </row>
    <row r="147" spans="1:18" ht="14.55" customHeight="1" x14ac:dyDescent="0.3">
      <c r="A147" t="s">
        <v>569</v>
      </c>
      <c r="B147" s="29">
        <v>4154</v>
      </c>
      <c r="C147" s="29">
        <v>592</v>
      </c>
      <c r="D147" s="29">
        <v>43</v>
      </c>
      <c r="E147" s="29">
        <v>599</v>
      </c>
      <c r="F147" s="29">
        <v>1</v>
      </c>
      <c r="G147" s="29">
        <v>1235</v>
      </c>
      <c r="H147" s="29">
        <v>584</v>
      </c>
      <c r="I147" s="29">
        <v>261</v>
      </c>
      <c r="J147" s="29">
        <v>560</v>
      </c>
      <c r="K147" s="29">
        <v>0</v>
      </c>
      <c r="L147" s="29">
        <v>1405</v>
      </c>
      <c r="M147" s="29">
        <v>15</v>
      </c>
      <c r="N147" s="29">
        <v>3</v>
      </c>
      <c r="O147" s="29">
        <v>19</v>
      </c>
      <c r="P147" s="29">
        <v>0</v>
      </c>
      <c r="Q147" s="29">
        <v>37</v>
      </c>
      <c r="R147" s="29">
        <v>2677</v>
      </c>
    </row>
    <row r="148" spans="1:18" ht="14.55" customHeight="1" x14ac:dyDescent="0.3">
      <c r="A148" t="s">
        <v>589</v>
      </c>
      <c r="B148" s="29">
        <v>4025</v>
      </c>
      <c r="C148" s="29">
        <v>535</v>
      </c>
      <c r="D148" s="29">
        <v>70</v>
      </c>
      <c r="E148" s="29">
        <v>1129</v>
      </c>
      <c r="F148" s="29">
        <v>0</v>
      </c>
      <c r="G148" s="29">
        <v>1734</v>
      </c>
      <c r="H148" s="29">
        <v>229</v>
      </c>
      <c r="I148" s="29">
        <v>67</v>
      </c>
      <c r="J148" s="29">
        <v>453</v>
      </c>
      <c r="K148" s="29">
        <v>4</v>
      </c>
      <c r="L148" s="29">
        <v>753</v>
      </c>
      <c r="M148" s="29">
        <v>12</v>
      </c>
      <c r="N148" s="29">
        <v>1</v>
      </c>
      <c r="O148" s="29">
        <v>19</v>
      </c>
      <c r="P148" s="29">
        <v>0</v>
      </c>
      <c r="Q148" s="29">
        <v>32</v>
      </c>
      <c r="R148" s="29">
        <v>2519</v>
      </c>
    </row>
    <row r="149" spans="1:18" ht="14.55" customHeight="1" x14ac:dyDescent="0.3">
      <c r="A149" t="s">
        <v>460</v>
      </c>
      <c r="B149" s="29">
        <v>3884</v>
      </c>
      <c r="C149" s="29">
        <v>616</v>
      </c>
      <c r="D149" s="29">
        <v>52</v>
      </c>
      <c r="E149" s="29">
        <v>973</v>
      </c>
      <c r="F149" s="29">
        <v>2</v>
      </c>
      <c r="G149" s="29">
        <v>1643</v>
      </c>
      <c r="H149" s="29">
        <v>250</v>
      </c>
      <c r="I149" s="29">
        <v>56</v>
      </c>
      <c r="J149" s="29">
        <v>192</v>
      </c>
      <c r="K149" s="29">
        <v>2</v>
      </c>
      <c r="L149" s="29">
        <v>500</v>
      </c>
      <c r="M149" s="29">
        <v>8</v>
      </c>
      <c r="N149" s="29">
        <v>1</v>
      </c>
      <c r="O149" s="29">
        <v>19</v>
      </c>
      <c r="P149" s="29">
        <v>0</v>
      </c>
      <c r="Q149" s="29">
        <v>28</v>
      </c>
      <c r="R149" s="29">
        <v>2171</v>
      </c>
    </row>
    <row r="150" spans="1:18" ht="14.55" customHeight="1" x14ac:dyDescent="0.3">
      <c r="A150" t="s">
        <v>545</v>
      </c>
      <c r="B150" s="29">
        <v>3814</v>
      </c>
      <c r="C150" s="29">
        <v>777</v>
      </c>
      <c r="D150" s="29">
        <v>83</v>
      </c>
      <c r="E150" s="29">
        <v>859</v>
      </c>
      <c r="F150" s="29">
        <v>0</v>
      </c>
      <c r="G150" s="29">
        <v>1719</v>
      </c>
      <c r="H150" s="29">
        <v>308</v>
      </c>
      <c r="I150" s="29">
        <v>40</v>
      </c>
      <c r="J150" s="29">
        <v>115</v>
      </c>
      <c r="K150" s="29">
        <v>2</v>
      </c>
      <c r="L150" s="29">
        <v>465</v>
      </c>
      <c r="M150" s="29">
        <v>17</v>
      </c>
      <c r="N150" s="29">
        <v>3</v>
      </c>
      <c r="O150" s="29">
        <v>10</v>
      </c>
      <c r="P150" s="29">
        <v>0</v>
      </c>
      <c r="Q150" s="29">
        <v>30</v>
      </c>
      <c r="R150" s="29">
        <v>2214</v>
      </c>
    </row>
    <row r="151" spans="1:18" ht="14.55" customHeight="1" x14ac:dyDescent="0.3">
      <c r="A151" t="s">
        <v>599</v>
      </c>
      <c r="B151" s="29">
        <v>3519</v>
      </c>
      <c r="C151" s="29">
        <v>302</v>
      </c>
      <c r="D151" s="29">
        <v>63</v>
      </c>
      <c r="E151" s="29">
        <v>669</v>
      </c>
      <c r="F151" s="29">
        <v>0</v>
      </c>
      <c r="G151" s="29">
        <v>1034</v>
      </c>
      <c r="H151" s="29">
        <v>457</v>
      </c>
      <c r="I151" s="29">
        <v>117</v>
      </c>
      <c r="J151" s="29">
        <v>540</v>
      </c>
      <c r="K151" s="29">
        <v>1</v>
      </c>
      <c r="L151" s="29">
        <v>1115</v>
      </c>
      <c r="M151" s="29">
        <v>15</v>
      </c>
      <c r="N151" s="29">
        <v>4</v>
      </c>
      <c r="O151" s="29">
        <v>17</v>
      </c>
      <c r="P151" s="29">
        <v>0</v>
      </c>
      <c r="Q151" s="29">
        <v>36</v>
      </c>
      <c r="R151" s="29">
        <v>2185</v>
      </c>
    </row>
    <row r="152" spans="1:18" ht="14.55" customHeight="1" x14ac:dyDescent="0.3">
      <c r="A152" t="s">
        <v>453</v>
      </c>
      <c r="B152" s="29">
        <v>3132</v>
      </c>
      <c r="C152" s="29">
        <v>317</v>
      </c>
      <c r="D152" s="29">
        <v>17</v>
      </c>
      <c r="E152" s="29">
        <v>234</v>
      </c>
      <c r="F152" s="29">
        <v>2</v>
      </c>
      <c r="G152" s="29">
        <v>570</v>
      </c>
      <c r="H152" s="29">
        <v>227</v>
      </c>
      <c r="I152" s="29">
        <v>17</v>
      </c>
      <c r="J152" s="29">
        <v>229</v>
      </c>
      <c r="K152" s="29">
        <v>1</v>
      </c>
      <c r="L152" s="29">
        <v>474</v>
      </c>
      <c r="M152" s="29">
        <v>14</v>
      </c>
      <c r="N152" s="29">
        <v>1</v>
      </c>
      <c r="O152" s="29">
        <v>7</v>
      </c>
      <c r="P152" s="29">
        <v>0</v>
      </c>
      <c r="Q152" s="29">
        <v>22</v>
      </c>
      <c r="R152" s="29">
        <v>1066</v>
      </c>
    </row>
    <row r="153" spans="1:18" ht="14.55" customHeight="1" x14ac:dyDescent="0.3">
      <c r="A153" t="s">
        <v>444</v>
      </c>
      <c r="B153" s="29">
        <v>2982</v>
      </c>
      <c r="C153" s="29">
        <v>423</v>
      </c>
      <c r="D153" s="29">
        <v>36</v>
      </c>
      <c r="E153" s="29">
        <v>333</v>
      </c>
      <c r="F153" s="29">
        <v>0</v>
      </c>
      <c r="G153" s="29">
        <v>792</v>
      </c>
      <c r="H153" s="29">
        <v>647</v>
      </c>
      <c r="I153" s="29">
        <v>142</v>
      </c>
      <c r="J153" s="29">
        <v>254</v>
      </c>
      <c r="K153" s="29">
        <v>0</v>
      </c>
      <c r="L153" s="29">
        <v>1043</v>
      </c>
      <c r="M153" s="29">
        <v>9</v>
      </c>
      <c r="N153" s="29">
        <v>2</v>
      </c>
      <c r="O153" s="29">
        <v>6</v>
      </c>
      <c r="P153" s="29">
        <v>0</v>
      </c>
      <c r="Q153" s="29">
        <v>17</v>
      </c>
      <c r="R153" s="29">
        <v>1852</v>
      </c>
    </row>
    <row r="154" spans="1:18" ht="14.55" customHeight="1" x14ac:dyDescent="0.3">
      <c r="A154" t="s">
        <v>577</v>
      </c>
      <c r="B154" s="29">
        <v>2917</v>
      </c>
      <c r="C154" s="29">
        <v>312</v>
      </c>
      <c r="D154" s="29">
        <v>60</v>
      </c>
      <c r="E154" s="29">
        <v>328</v>
      </c>
      <c r="F154" s="29">
        <v>15</v>
      </c>
      <c r="G154" s="29">
        <v>715</v>
      </c>
      <c r="H154" s="29">
        <v>448</v>
      </c>
      <c r="I154" s="29">
        <v>158</v>
      </c>
      <c r="J154" s="29">
        <v>310</v>
      </c>
      <c r="K154" s="29">
        <v>18</v>
      </c>
      <c r="L154" s="29">
        <v>934</v>
      </c>
      <c r="M154" s="29">
        <v>14</v>
      </c>
      <c r="N154" s="29">
        <v>3</v>
      </c>
      <c r="O154" s="29">
        <v>9</v>
      </c>
      <c r="P154" s="29">
        <v>2</v>
      </c>
      <c r="Q154" s="29">
        <v>28</v>
      </c>
      <c r="R154" s="29">
        <v>1677</v>
      </c>
    </row>
    <row r="155" spans="1:18" ht="14.55" customHeight="1" x14ac:dyDescent="0.3">
      <c r="A155" t="s">
        <v>604</v>
      </c>
      <c r="B155" s="29">
        <v>2751</v>
      </c>
      <c r="C155" s="29">
        <v>532</v>
      </c>
      <c r="D155" s="29">
        <v>65</v>
      </c>
      <c r="E155" s="29">
        <v>711</v>
      </c>
      <c r="F155" s="29">
        <v>3</v>
      </c>
      <c r="G155" s="29">
        <v>1311</v>
      </c>
      <c r="H155" s="29">
        <v>254</v>
      </c>
      <c r="I155" s="29">
        <v>48</v>
      </c>
      <c r="J155" s="29">
        <v>231</v>
      </c>
      <c r="K155" s="29">
        <v>1</v>
      </c>
      <c r="L155" s="29">
        <v>534</v>
      </c>
      <c r="M155" s="29">
        <v>10</v>
      </c>
      <c r="N155" s="29">
        <v>2</v>
      </c>
      <c r="O155" s="29">
        <v>5</v>
      </c>
      <c r="P155" s="29">
        <v>0</v>
      </c>
      <c r="Q155" s="29">
        <v>17</v>
      </c>
      <c r="R155" s="29">
        <v>1862</v>
      </c>
    </row>
    <row r="156" spans="1:18" ht="14.55" customHeight="1" x14ac:dyDescent="0.3">
      <c r="A156" t="s">
        <v>572</v>
      </c>
      <c r="B156" s="29">
        <v>2645</v>
      </c>
      <c r="C156" s="29">
        <v>381</v>
      </c>
      <c r="D156" s="29">
        <v>42</v>
      </c>
      <c r="E156" s="29">
        <v>1078</v>
      </c>
      <c r="F156" s="29">
        <v>2</v>
      </c>
      <c r="G156" s="29">
        <v>1503</v>
      </c>
      <c r="H156" s="29">
        <v>101</v>
      </c>
      <c r="I156" s="29">
        <v>53</v>
      </c>
      <c r="J156" s="29">
        <v>195</v>
      </c>
      <c r="K156" s="29">
        <v>0</v>
      </c>
      <c r="L156" s="29">
        <v>349</v>
      </c>
      <c r="M156" s="29">
        <v>7</v>
      </c>
      <c r="N156" s="29">
        <v>1</v>
      </c>
      <c r="O156" s="29">
        <v>14</v>
      </c>
      <c r="P156" s="29">
        <v>0</v>
      </c>
      <c r="Q156" s="29">
        <v>22</v>
      </c>
      <c r="R156" s="29">
        <v>1874</v>
      </c>
    </row>
    <row r="157" spans="1:18" ht="14.55" customHeight="1" x14ac:dyDescent="0.3">
      <c r="A157" t="s">
        <v>427</v>
      </c>
      <c r="B157" s="29">
        <v>2232</v>
      </c>
      <c r="C157" s="29">
        <v>381</v>
      </c>
      <c r="D157" s="29">
        <v>58</v>
      </c>
      <c r="E157" s="29">
        <v>268</v>
      </c>
      <c r="F157" s="29">
        <v>0</v>
      </c>
      <c r="G157" s="29">
        <v>707</v>
      </c>
      <c r="H157" s="29">
        <v>240</v>
      </c>
      <c r="I157" s="29">
        <v>75</v>
      </c>
      <c r="J157" s="29">
        <v>190</v>
      </c>
      <c r="K157" s="29">
        <v>2</v>
      </c>
      <c r="L157" s="29">
        <v>507</v>
      </c>
      <c r="M157" s="29">
        <v>11</v>
      </c>
      <c r="N157" s="29">
        <v>1</v>
      </c>
      <c r="O157" s="29">
        <v>5</v>
      </c>
      <c r="P157" s="29">
        <v>0</v>
      </c>
      <c r="Q157" s="29">
        <v>17</v>
      </c>
      <c r="R157" s="29">
        <v>1231</v>
      </c>
    </row>
    <row r="158" spans="1:18" ht="14.55" customHeight="1" x14ac:dyDescent="0.3">
      <c r="A158" t="s">
        <v>481</v>
      </c>
      <c r="B158" s="29">
        <v>1929</v>
      </c>
      <c r="C158" s="29">
        <v>277</v>
      </c>
      <c r="D158" s="29">
        <v>28</v>
      </c>
      <c r="E158" s="29">
        <v>662</v>
      </c>
      <c r="F158" s="29">
        <v>0</v>
      </c>
      <c r="G158" s="29">
        <v>967</v>
      </c>
      <c r="H158" s="29">
        <v>44</v>
      </c>
      <c r="I158" s="29">
        <v>7</v>
      </c>
      <c r="J158" s="29">
        <v>74</v>
      </c>
      <c r="K158" s="29">
        <v>0</v>
      </c>
      <c r="L158" s="29">
        <v>125</v>
      </c>
      <c r="M158" s="29">
        <v>7</v>
      </c>
      <c r="N158" s="29">
        <v>0</v>
      </c>
      <c r="O158" s="29">
        <v>9</v>
      </c>
      <c r="P158" s="29">
        <v>0</v>
      </c>
      <c r="Q158" s="29">
        <v>16</v>
      </c>
      <c r="R158" s="29">
        <v>1108</v>
      </c>
    </row>
    <row r="159" spans="1:18" ht="14.55" customHeight="1" x14ac:dyDescent="0.3">
      <c r="A159" t="s">
        <v>458</v>
      </c>
      <c r="B159" s="29">
        <v>1856</v>
      </c>
      <c r="C159" s="29">
        <v>155</v>
      </c>
      <c r="D159" s="29">
        <v>39</v>
      </c>
      <c r="E159" s="29">
        <v>325</v>
      </c>
      <c r="F159" s="29">
        <v>0</v>
      </c>
      <c r="G159" s="29">
        <v>519</v>
      </c>
      <c r="H159" s="29">
        <v>284</v>
      </c>
      <c r="I159" s="29">
        <v>97</v>
      </c>
      <c r="J159" s="29">
        <v>231</v>
      </c>
      <c r="K159" s="29">
        <v>0</v>
      </c>
      <c r="L159" s="29">
        <v>612</v>
      </c>
      <c r="M159" s="29">
        <v>9</v>
      </c>
      <c r="N159" s="29">
        <v>2</v>
      </c>
      <c r="O159" s="29">
        <v>4</v>
      </c>
      <c r="P159" s="29">
        <v>0</v>
      </c>
      <c r="Q159" s="29">
        <v>15</v>
      </c>
      <c r="R159" s="29">
        <v>1146</v>
      </c>
    </row>
    <row r="160" spans="1:18" ht="14.55" customHeight="1" x14ac:dyDescent="0.3">
      <c r="A160" t="s">
        <v>498</v>
      </c>
      <c r="B160" s="29">
        <v>1837</v>
      </c>
      <c r="C160" s="29">
        <v>462</v>
      </c>
      <c r="D160" s="29">
        <v>69</v>
      </c>
      <c r="E160" s="29">
        <v>597</v>
      </c>
      <c r="F160" s="29">
        <v>1</v>
      </c>
      <c r="G160" s="29">
        <v>1129</v>
      </c>
      <c r="H160" s="29">
        <v>66</v>
      </c>
      <c r="I160" s="29">
        <v>11</v>
      </c>
      <c r="J160" s="29">
        <v>26</v>
      </c>
      <c r="K160" s="29">
        <v>0</v>
      </c>
      <c r="L160" s="29">
        <v>103</v>
      </c>
      <c r="M160" s="29">
        <v>6</v>
      </c>
      <c r="N160" s="29">
        <v>0</v>
      </c>
      <c r="O160" s="29">
        <v>2</v>
      </c>
      <c r="P160" s="29">
        <v>0</v>
      </c>
      <c r="Q160" s="29">
        <v>8</v>
      </c>
      <c r="R160" s="29">
        <v>1240</v>
      </c>
    </row>
    <row r="161" spans="1:18" ht="14.55" customHeight="1" x14ac:dyDescent="0.3">
      <c r="A161" t="s">
        <v>566</v>
      </c>
      <c r="B161" s="29">
        <v>1519</v>
      </c>
      <c r="C161" s="29">
        <v>205</v>
      </c>
      <c r="D161" s="29">
        <v>29</v>
      </c>
      <c r="E161" s="29">
        <v>254</v>
      </c>
      <c r="F161" s="29">
        <v>0</v>
      </c>
      <c r="G161" s="29">
        <v>488</v>
      </c>
      <c r="H161" s="29">
        <v>196</v>
      </c>
      <c r="I161" s="29">
        <v>24</v>
      </c>
      <c r="J161" s="29">
        <v>156</v>
      </c>
      <c r="K161" s="29">
        <v>0</v>
      </c>
      <c r="L161" s="29">
        <v>376</v>
      </c>
      <c r="M161" s="29">
        <v>7</v>
      </c>
      <c r="N161" s="29">
        <v>0</v>
      </c>
      <c r="O161" s="29">
        <v>12</v>
      </c>
      <c r="P161" s="29">
        <v>0</v>
      </c>
      <c r="Q161" s="29">
        <v>19</v>
      </c>
      <c r="R161" s="29">
        <v>883</v>
      </c>
    </row>
    <row r="162" spans="1:18" ht="14.55" customHeight="1" x14ac:dyDescent="0.3">
      <c r="A162" t="s">
        <v>602</v>
      </c>
      <c r="B162" s="29">
        <v>1493</v>
      </c>
      <c r="C162" s="29">
        <v>174</v>
      </c>
      <c r="D162" s="29">
        <v>69</v>
      </c>
      <c r="E162" s="29">
        <v>393</v>
      </c>
      <c r="F162" s="29">
        <v>0</v>
      </c>
      <c r="G162" s="29">
        <v>636</v>
      </c>
      <c r="H162" s="29">
        <v>205</v>
      </c>
      <c r="I162" s="29">
        <v>79</v>
      </c>
      <c r="J162" s="29">
        <v>133</v>
      </c>
      <c r="K162" s="29">
        <v>0</v>
      </c>
      <c r="L162" s="29">
        <v>417</v>
      </c>
      <c r="M162" s="29">
        <v>4</v>
      </c>
      <c r="N162" s="29">
        <v>1</v>
      </c>
      <c r="O162" s="29">
        <v>2</v>
      </c>
      <c r="P162" s="29">
        <v>0</v>
      </c>
      <c r="Q162" s="29">
        <v>7</v>
      </c>
      <c r="R162" s="29">
        <v>1060</v>
      </c>
    </row>
    <row r="163" spans="1:18" ht="14.55" customHeight="1" x14ac:dyDescent="0.3">
      <c r="A163" t="s">
        <v>580</v>
      </c>
      <c r="B163" s="29">
        <v>1211</v>
      </c>
      <c r="C163" s="29">
        <v>122</v>
      </c>
      <c r="D163" s="29">
        <v>26</v>
      </c>
      <c r="E163" s="29">
        <v>173</v>
      </c>
      <c r="F163" s="29">
        <v>1</v>
      </c>
      <c r="G163" s="29">
        <v>322</v>
      </c>
      <c r="H163" s="29">
        <v>160</v>
      </c>
      <c r="I163" s="29">
        <v>122</v>
      </c>
      <c r="J163" s="29">
        <v>222</v>
      </c>
      <c r="K163" s="29">
        <v>3</v>
      </c>
      <c r="L163" s="29">
        <v>507</v>
      </c>
      <c r="M163" s="29">
        <v>5</v>
      </c>
      <c r="N163" s="29">
        <v>2</v>
      </c>
      <c r="O163" s="29">
        <v>7</v>
      </c>
      <c r="P163" s="29">
        <v>0</v>
      </c>
      <c r="Q163" s="29">
        <v>14</v>
      </c>
      <c r="R163" s="29">
        <v>843</v>
      </c>
    </row>
  </sheetData>
  <sortState ref="A4:R163">
    <sortCondition descending="1" ref="B4:B163"/>
  </sortState>
  <mergeCells count="4">
    <mergeCell ref="A1:E1"/>
    <mergeCell ref="C2:G2"/>
    <mergeCell ref="H2:L2"/>
    <mergeCell ref="M2:Q2"/>
  </mergeCells>
  <pageMargins left="0.75" right="0.75" top="1" bottom="1" header="0.5" footer="0.5"/>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sqref="A1:E1"/>
    </sheetView>
  </sheetViews>
  <sheetFormatPr defaultRowHeight="14.4" x14ac:dyDescent="0.3"/>
  <cols>
    <col min="1" max="16384" width="8.88671875" style="57"/>
  </cols>
  <sheetData>
    <row r="1" spans="1:8" x14ac:dyDescent="0.3">
      <c r="A1" s="103" t="s">
        <v>163</v>
      </c>
      <c r="B1" s="103"/>
      <c r="C1" s="103"/>
      <c r="D1" s="103"/>
      <c r="E1" s="103"/>
    </row>
    <row r="2" spans="1:8" x14ac:dyDescent="0.3">
      <c r="A2" s="57" t="s">
        <v>0</v>
      </c>
      <c r="B2" s="57" t="s">
        <v>0</v>
      </c>
      <c r="C2" s="104" t="s">
        <v>4222</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468</v>
      </c>
      <c r="B4" s="58">
        <v>10898</v>
      </c>
      <c r="C4" s="58" t="s">
        <v>2540</v>
      </c>
      <c r="D4" s="58" t="s">
        <v>1419</v>
      </c>
      <c r="E4" s="58" t="s">
        <v>4223</v>
      </c>
      <c r="F4" s="58" t="s">
        <v>647</v>
      </c>
      <c r="G4" s="58">
        <v>5090</v>
      </c>
      <c r="H4" s="58">
        <v>5090</v>
      </c>
    </row>
    <row r="5" spans="1:8" x14ac:dyDescent="0.3">
      <c r="A5" s="57" t="s">
        <v>490</v>
      </c>
      <c r="B5" s="58">
        <v>39442</v>
      </c>
      <c r="C5" s="58" t="s">
        <v>4224</v>
      </c>
      <c r="D5" s="58" t="s">
        <v>742</v>
      </c>
      <c r="E5" s="58" t="s">
        <v>4225</v>
      </c>
      <c r="F5" s="58" t="s">
        <v>633</v>
      </c>
      <c r="G5" s="58">
        <v>19339</v>
      </c>
      <c r="H5" s="58">
        <v>19339</v>
      </c>
    </row>
    <row r="6" spans="1:8" x14ac:dyDescent="0.3">
      <c r="A6" s="57" t="s">
        <v>614</v>
      </c>
      <c r="B6" s="58">
        <v>50340</v>
      </c>
      <c r="C6" s="58">
        <v>11198</v>
      </c>
      <c r="D6" s="58">
        <v>852</v>
      </c>
      <c r="E6" s="58">
        <v>12375</v>
      </c>
      <c r="F6" s="58">
        <v>4</v>
      </c>
      <c r="G6" s="58">
        <v>24429</v>
      </c>
      <c r="H6" s="58">
        <v>24429</v>
      </c>
    </row>
  </sheetData>
  <mergeCells count="2">
    <mergeCell ref="A1:E1"/>
    <mergeCell ref="C2:G2"/>
  </mergeCells>
  <pageMargins left="0.75" right="0.75" top="1" bottom="1" header="0.5" footer="0.5"/>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election sqref="A1:E1"/>
    </sheetView>
  </sheetViews>
  <sheetFormatPr defaultRowHeight="14.4" x14ac:dyDescent="0.3"/>
  <cols>
    <col min="1" max="16384" width="8.88671875" style="57"/>
  </cols>
  <sheetData>
    <row r="1" spans="1:8" x14ac:dyDescent="0.3">
      <c r="A1" s="103" t="s">
        <v>164</v>
      </c>
      <c r="B1" s="103"/>
      <c r="C1" s="103"/>
      <c r="D1" s="103"/>
      <c r="E1" s="103"/>
    </row>
    <row r="2" spans="1:8" x14ac:dyDescent="0.3">
      <c r="A2" s="57" t="s">
        <v>0</v>
      </c>
      <c r="B2" s="57" t="s">
        <v>0</v>
      </c>
      <c r="C2" s="104" t="s">
        <v>4226</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490</v>
      </c>
      <c r="B4" s="58">
        <v>8782</v>
      </c>
      <c r="C4" s="58" t="s">
        <v>2236</v>
      </c>
      <c r="D4" s="58" t="s">
        <v>851</v>
      </c>
      <c r="E4" s="58" t="s">
        <v>3622</v>
      </c>
      <c r="F4" s="58" t="s">
        <v>647</v>
      </c>
      <c r="G4" s="58">
        <v>4737</v>
      </c>
      <c r="H4" s="58">
        <v>4737</v>
      </c>
    </row>
    <row r="5" spans="1:8" x14ac:dyDescent="0.3">
      <c r="A5" s="57" t="s">
        <v>515</v>
      </c>
      <c r="B5" s="58">
        <v>15980</v>
      </c>
      <c r="C5" s="58" t="s">
        <v>716</v>
      </c>
      <c r="D5" s="58" t="s">
        <v>1639</v>
      </c>
      <c r="E5" s="58" t="s">
        <v>2676</v>
      </c>
      <c r="F5" s="58" t="s">
        <v>628</v>
      </c>
      <c r="G5" s="58">
        <v>5096</v>
      </c>
      <c r="H5" s="58">
        <v>5096</v>
      </c>
    </row>
    <row r="6" spans="1:8" x14ac:dyDescent="0.3">
      <c r="A6" s="57" t="s">
        <v>575</v>
      </c>
      <c r="B6" s="58">
        <v>19557</v>
      </c>
      <c r="C6" s="58" t="s">
        <v>4227</v>
      </c>
      <c r="D6" s="58" t="s">
        <v>869</v>
      </c>
      <c r="E6" s="58" t="s">
        <v>4228</v>
      </c>
      <c r="F6" s="58" t="s">
        <v>691</v>
      </c>
      <c r="G6" s="58">
        <v>7377</v>
      </c>
      <c r="H6" s="58">
        <v>7377</v>
      </c>
    </row>
    <row r="7" spans="1:8" x14ac:dyDescent="0.3">
      <c r="A7" s="57" t="s">
        <v>614</v>
      </c>
      <c r="B7" s="58">
        <v>44319</v>
      </c>
      <c r="C7" s="58">
        <v>7929</v>
      </c>
      <c r="D7" s="58">
        <v>696</v>
      </c>
      <c r="E7" s="58">
        <v>8579</v>
      </c>
      <c r="F7" s="58">
        <v>6</v>
      </c>
      <c r="G7" s="58">
        <v>17210</v>
      </c>
      <c r="H7" s="58">
        <v>17210</v>
      </c>
    </row>
  </sheetData>
  <mergeCells count="2">
    <mergeCell ref="A1:E1"/>
    <mergeCell ref="C2:G2"/>
  </mergeCells>
  <pageMargins left="0.75" right="0.75" top="1" bottom="1" header="0.5" footer="0.5"/>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sqref="A1:E1"/>
    </sheetView>
  </sheetViews>
  <sheetFormatPr defaultRowHeight="14.4" x14ac:dyDescent="0.3"/>
  <cols>
    <col min="1" max="16384" width="8.88671875" style="57"/>
  </cols>
  <sheetData>
    <row r="1" spans="1:8" x14ac:dyDescent="0.3">
      <c r="A1" s="103" t="s">
        <v>165</v>
      </c>
      <c r="B1" s="103"/>
      <c r="C1" s="103"/>
      <c r="D1" s="103"/>
      <c r="E1" s="103"/>
    </row>
    <row r="2" spans="1:8" x14ac:dyDescent="0.3">
      <c r="A2" s="57" t="s">
        <v>0</v>
      </c>
      <c r="B2" s="57" t="s">
        <v>0</v>
      </c>
      <c r="C2" s="104" t="s">
        <v>4229</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459</v>
      </c>
      <c r="B4" s="58">
        <v>36143</v>
      </c>
      <c r="C4" s="58" t="s">
        <v>4230</v>
      </c>
      <c r="D4" s="58" t="s">
        <v>5127</v>
      </c>
      <c r="E4" s="58" t="s">
        <v>4231</v>
      </c>
      <c r="F4" s="58" t="s">
        <v>940</v>
      </c>
      <c r="G4" s="58">
        <v>14533</v>
      </c>
      <c r="H4" s="58">
        <v>14533</v>
      </c>
    </row>
    <row r="5" spans="1:8" x14ac:dyDescent="0.3">
      <c r="A5" s="57" t="s">
        <v>614</v>
      </c>
      <c r="B5" s="58">
        <v>36143</v>
      </c>
      <c r="C5" s="58">
        <v>6536</v>
      </c>
      <c r="D5" s="58">
        <v>918</v>
      </c>
      <c r="E5" s="58">
        <v>7046</v>
      </c>
      <c r="F5" s="58">
        <v>33</v>
      </c>
      <c r="G5" s="58">
        <v>14533</v>
      </c>
      <c r="H5" s="58">
        <v>14533</v>
      </c>
    </row>
  </sheetData>
  <mergeCells count="2">
    <mergeCell ref="A1:E1"/>
    <mergeCell ref="C2:G2"/>
  </mergeCells>
  <pageMargins left="0.75" right="0.75" top="1" bottom="1" header="0.5" footer="0.5"/>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sqref="A1:E1"/>
    </sheetView>
  </sheetViews>
  <sheetFormatPr defaultRowHeight="14.4" x14ac:dyDescent="0.3"/>
  <cols>
    <col min="1" max="16384" width="8.88671875" style="57"/>
  </cols>
  <sheetData>
    <row r="1" spans="1:8" x14ac:dyDescent="0.3">
      <c r="A1" s="103" t="s">
        <v>166</v>
      </c>
      <c r="B1" s="103"/>
      <c r="C1" s="103"/>
      <c r="D1" s="103"/>
      <c r="E1" s="103"/>
    </row>
    <row r="2" spans="1:8" x14ac:dyDescent="0.3">
      <c r="A2" s="57" t="s">
        <v>0</v>
      </c>
      <c r="B2" s="57" t="s">
        <v>0</v>
      </c>
      <c r="C2" s="104" t="s">
        <v>4232</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459</v>
      </c>
      <c r="B4" s="58">
        <v>38932</v>
      </c>
      <c r="C4" s="58" t="s">
        <v>2366</v>
      </c>
      <c r="D4" s="58" t="s">
        <v>1890</v>
      </c>
      <c r="E4" s="58" t="s">
        <v>4233</v>
      </c>
      <c r="F4" s="58" t="s">
        <v>972</v>
      </c>
      <c r="G4" s="58">
        <v>17817</v>
      </c>
      <c r="H4" s="58">
        <v>17817</v>
      </c>
    </row>
    <row r="5" spans="1:8" x14ac:dyDescent="0.3">
      <c r="A5" s="57" t="s">
        <v>614</v>
      </c>
      <c r="B5" s="58">
        <v>38932</v>
      </c>
      <c r="C5" s="58">
        <v>7438</v>
      </c>
      <c r="D5" s="58">
        <v>1101</v>
      </c>
      <c r="E5" s="58">
        <v>9247</v>
      </c>
      <c r="F5" s="58">
        <v>31</v>
      </c>
      <c r="G5" s="58">
        <v>17817</v>
      </c>
      <c r="H5" s="58">
        <v>17817</v>
      </c>
    </row>
  </sheetData>
  <mergeCells count="2">
    <mergeCell ref="A1:E1"/>
    <mergeCell ref="C2:G2"/>
  </mergeCells>
  <pageMargins left="0.75" right="0.75" top="1" bottom="1" header="0.5" footer="0.5"/>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sqref="A1:E1"/>
    </sheetView>
  </sheetViews>
  <sheetFormatPr defaultRowHeight="14.4" x14ac:dyDescent="0.3"/>
  <cols>
    <col min="1" max="16384" width="8.88671875" style="57"/>
  </cols>
  <sheetData>
    <row r="1" spans="1:8" x14ac:dyDescent="0.3">
      <c r="A1" s="103" t="s">
        <v>167</v>
      </c>
      <c r="B1" s="103"/>
      <c r="C1" s="103"/>
      <c r="D1" s="103"/>
      <c r="E1" s="103"/>
    </row>
    <row r="2" spans="1:8" x14ac:dyDescent="0.3">
      <c r="A2" s="57" t="s">
        <v>0</v>
      </c>
      <c r="B2" s="57" t="s">
        <v>0</v>
      </c>
      <c r="C2" s="104" t="s">
        <v>4234</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459</v>
      </c>
      <c r="B4" s="58">
        <v>25670</v>
      </c>
      <c r="C4" s="58" t="s">
        <v>4235</v>
      </c>
      <c r="D4" s="58" t="s">
        <v>1201</v>
      </c>
      <c r="E4" s="58" t="s">
        <v>4236</v>
      </c>
      <c r="F4" s="58" t="s">
        <v>1024</v>
      </c>
      <c r="G4" s="58">
        <v>13107</v>
      </c>
      <c r="H4" s="58">
        <v>13107</v>
      </c>
    </row>
    <row r="5" spans="1:8" x14ac:dyDescent="0.3">
      <c r="A5" s="57" t="s">
        <v>515</v>
      </c>
      <c r="B5" s="58">
        <v>14431</v>
      </c>
      <c r="C5" s="58" t="s">
        <v>4237</v>
      </c>
      <c r="D5" s="58" t="s">
        <v>2274</v>
      </c>
      <c r="E5" s="58" t="s">
        <v>4238</v>
      </c>
      <c r="F5" s="58" t="s">
        <v>655</v>
      </c>
      <c r="G5" s="58">
        <v>7243</v>
      </c>
      <c r="H5" s="58">
        <v>7243</v>
      </c>
    </row>
    <row r="6" spans="1:8" x14ac:dyDescent="0.3">
      <c r="A6" s="57" t="s">
        <v>614</v>
      </c>
      <c r="B6" s="58">
        <v>40101</v>
      </c>
      <c r="C6" s="58">
        <v>6849</v>
      </c>
      <c r="D6" s="58">
        <v>1208</v>
      </c>
      <c r="E6" s="58">
        <v>12238</v>
      </c>
      <c r="F6" s="58">
        <v>55</v>
      </c>
      <c r="G6" s="58">
        <v>20350</v>
      </c>
      <c r="H6" s="58">
        <v>20350</v>
      </c>
    </row>
  </sheetData>
  <mergeCells count="2">
    <mergeCell ref="A1:E1"/>
    <mergeCell ref="C2:G2"/>
  </mergeCells>
  <pageMargins left="0.75" right="0.75" top="1" bottom="1" header="0.5" footer="0.5"/>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sqref="A1:E1"/>
    </sheetView>
  </sheetViews>
  <sheetFormatPr defaultRowHeight="14.4" x14ac:dyDescent="0.3"/>
  <cols>
    <col min="1" max="16384" width="8.88671875" style="57"/>
  </cols>
  <sheetData>
    <row r="1" spans="1:8" x14ac:dyDescent="0.3">
      <c r="A1" s="103" t="s">
        <v>168</v>
      </c>
      <c r="B1" s="103"/>
      <c r="C1" s="103"/>
      <c r="D1" s="103"/>
      <c r="E1" s="103"/>
    </row>
    <row r="2" spans="1:8" x14ac:dyDescent="0.3">
      <c r="A2" s="57" t="s">
        <v>0</v>
      </c>
      <c r="B2" s="57" t="s">
        <v>0</v>
      </c>
      <c r="C2" s="104" t="s">
        <v>4239</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459</v>
      </c>
      <c r="B4" s="58">
        <v>33539</v>
      </c>
      <c r="C4" s="58" t="s">
        <v>2889</v>
      </c>
      <c r="D4" s="58" t="s">
        <v>2035</v>
      </c>
      <c r="E4" s="58" t="s">
        <v>4240</v>
      </c>
      <c r="F4" s="58" t="s">
        <v>940</v>
      </c>
      <c r="G4" s="58">
        <v>15480</v>
      </c>
      <c r="H4" s="58">
        <v>15480</v>
      </c>
    </row>
    <row r="5" spans="1:8" x14ac:dyDescent="0.3">
      <c r="A5" s="57" t="s">
        <v>614</v>
      </c>
      <c r="B5" s="58">
        <v>33539</v>
      </c>
      <c r="C5" s="58">
        <v>7097</v>
      </c>
      <c r="D5" s="58">
        <v>1052</v>
      </c>
      <c r="E5" s="58">
        <v>7298</v>
      </c>
      <c r="F5" s="58">
        <v>33</v>
      </c>
      <c r="G5" s="58">
        <v>15480</v>
      </c>
      <c r="H5" s="58">
        <v>15480</v>
      </c>
    </row>
  </sheetData>
  <mergeCells count="2">
    <mergeCell ref="A1:E1"/>
    <mergeCell ref="C2:G2"/>
  </mergeCells>
  <pageMargins left="0.75" right="0.75" top="1" bottom="1" header="0.5" footer="0.5"/>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sqref="A1:E1"/>
    </sheetView>
  </sheetViews>
  <sheetFormatPr defaultRowHeight="14.4" x14ac:dyDescent="0.3"/>
  <cols>
    <col min="1" max="16384" width="8.88671875" style="57"/>
  </cols>
  <sheetData>
    <row r="1" spans="1:8" x14ac:dyDescent="0.3">
      <c r="A1" s="103" t="s">
        <v>169</v>
      </c>
      <c r="B1" s="103"/>
      <c r="C1" s="103"/>
      <c r="D1" s="103"/>
      <c r="E1" s="103"/>
    </row>
    <row r="2" spans="1:8" x14ac:dyDescent="0.3">
      <c r="A2" s="57" t="s">
        <v>0</v>
      </c>
      <c r="B2" s="57" t="s">
        <v>0</v>
      </c>
      <c r="C2" s="104" t="s">
        <v>4241</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459</v>
      </c>
      <c r="B4" s="58">
        <v>39606</v>
      </c>
      <c r="C4" s="58" t="s">
        <v>4242</v>
      </c>
      <c r="D4" s="58" t="s">
        <v>1443</v>
      </c>
      <c r="E4" s="58" t="s">
        <v>4243</v>
      </c>
      <c r="F4" s="58" t="s">
        <v>798</v>
      </c>
      <c r="G4" s="58">
        <v>14443</v>
      </c>
      <c r="H4" s="58">
        <v>14443</v>
      </c>
    </row>
    <row r="5" spans="1:8" x14ac:dyDescent="0.3">
      <c r="A5" s="57" t="s">
        <v>515</v>
      </c>
      <c r="B5" s="58">
        <v>9275</v>
      </c>
      <c r="C5" s="58" t="s">
        <v>4244</v>
      </c>
      <c r="D5" s="58" t="s">
        <v>773</v>
      </c>
      <c r="E5" s="58" t="s">
        <v>2767</v>
      </c>
      <c r="F5" s="58" t="s">
        <v>655</v>
      </c>
      <c r="G5" s="58">
        <v>4904</v>
      </c>
      <c r="H5" s="58">
        <v>4904</v>
      </c>
    </row>
    <row r="6" spans="1:8" x14ac:dyDescent="0.3">
      <c r="A6" s="57" t="s">
        <v>614</v>
      </c>
      <c r="B6" s="58">
        <v>48881</v>
      </c>
      <c r="C6" s="58">
        <v>7194</v>
      </c>
      <c r="D6" s="58">
        <v>1082</v>
      </c>
      <c r="E6" s="58">
        <v>11040</v>
      </c>
      <c r="F6" s="58">
        <v>31</v>
      </c>
      <c r="G6" s="58">
        <v>19347</v>
      </c>
      <c r="H6" s="58">
        <v>19347</v>
      </c>
    </row>
  </sheetData>
  <mergeCells count="2">
    <mergeCell ref="A1:E1"/>
    <mergeCell ref="C2:G2"/>
  </mergeCells>
  <pageMargins left="0.75" right="0.75" top="1" bottom="1" header="0.5" footer="0.5"/>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selection sqref="A1:E1"/>
    </sheetView>
  </sheetViews>
  <sheetFormatPr defaultRowHeight="14.4" x14ac:dyDescent="0.3"/>
  <cols>
    <col min="1" max="16384" width="8.88671875" style="57"/>
  </cols>
  <sheetData>
    <row r="1" spans="1:13" x14ac:dyDescent="0.3">
      <c r="A1" s="103" t="s">
        <v>170</v>
      </c>
      <c r="B1" s="103"/>
      <c r="C1" s="103"/>
      <c r="D1" s="103"/>
      <c r="E1" s="103"/>
    </row>
    <row r="2" spans="1:13" x14ac:dyDescent="0.3">
      <c r="A2" s="57" t="s">
        <v>0</v>
      </c>
      <c r="B2" s="57" t="s">
        <v>0</v>
      </c>
      <c r="C2" s="104" t="s">
        <v>4245</v>
      </c>
      <c r="D2" s="104"/>
      <c r="E2" s="104"/>
      <c r="F2" s="104"/>
      <c r="G2" s="104"/>
      <c r="H2" s="104" t="s">
        <v>4246</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474</v>
      </c>
      <c r="B4" s="58">
        <v>36001</v>
      </c>
      <c r="C4" s="58" t="s">
        <v>4247</v>
      </c>
      <c r="D4" s="58" t="s">
        <v>1048</v>
      </c>
      <c r="E4" s="58" t="s">
        <v>4248</v>
      </c>
      <c r="F4" s="58" t="s">
        <v>632</v>
      </c>
      <c r="G4" s="58">
        <v>10670</v>
      </c>
      <c r="H4" s="58" t="s">
        <v>1933</v>
      </c>
      <c r="I4" s="58" t="s">
        <v>1706</v>
      </c>
      <c r="J4" s="58" t="s">
        <v>4249</v>
      </c>
      <c r="K4" s="58" t="s">
        <v>985</v>
      </c>
      <c r="L4" s="58">
        <v>12441</v>
      </c>
      <c r="M4" s="58">
        <v>23111</v>
      </c>
    </row>
    <row r="5" spans="1:13" x14ac:dyDescent="0.3">
      <c r="A5" s="57" t="s">
        <v>614</v>
      </c>
      <c r="B5" s="58">
        <v>36001</v>
      </c>
      <c r="C5" s="58">
        <v>4760</v>
      </c>
      <c r="D5" s="58">
        <v>480</v>
      </c>
      <c r="E5" s="58">
        <v>5416</v>
      </c>
      <c r="F5" s="58">
        <v>14</v>
      </c>
      <c r="G5" s="58">
        <v>10670</v>
      </c>
      <c r="H5" s="58">
        <v>4503</v>
      </c>
      <c r="I5" s="58">
        <v>910</v>
      </c>
      <c r="J5" s="58">
        <v>7009</v>
      </c>
      <c r="K5" s="58">
        <v>19</v>
      </c>
      <c r="L5" s="58">
        <v>12441</v>
      </c>
      <c r="M5" s="58">
        <v>23111</v>
      </c>
    </row>
  </sheetData>
  <mergeCells count="3">
    <mergeCell ref="A1:E1"/>
    <mergeCell ref="C2:G2"/>
    <mergeCell ref="H2:L2"/>
  </mergeCells>
  <pageMargins left="0.75" right="0.75" top="1" bottom="1" header="0.5" footer="0.5"/>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workbookViewId="0">
      <selection sqref="A1:E1"/>
    </sheetView>
  </sheetViews>
  <sheetFormatPr defaultRowHeight="14.4" x14ac:dyDescent="0.3"/>
  <cols>
    <col min="1" max="16384" width="8.88671875" style="57"/>
  </cols>
  <sheetData>
    <row r="1" spans="1:13" x14ac:dyDescent="0.3">
      <c r="A1" s="103" t="s">
        <v>171</v>
      </c>
      <c r="B1" s="103"/>
      <c r="C1" s="103"/>
      <c r="D1" s="103"/>
      <c r="E1" s="103"/>
    </row>
    <row r="2" spans="1:13" x14ac:dyDescent="0.3">
      <c r="A2" s="57" t="s">
        <v>0</v>
      </c>
      <c r="B2" s="57" t="s">
        <v>0</v>
      </c>
      <c r="C2" s="104" t="s">
        <v>4250</v>
      </c>
      <c r="D2" s="104"/>
      <c r="E2" s="104"/>
      <c r="F2" s="104"/>
      <c r="G2" s="104"/>
      <c r="H2" s="104" t="s">
        <v>4251</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474</v>
      </c>
      <c r="B4" s="58">
        <v>31032</v>
      </c>
      <c r="C4" s="58" t="s">
        <v>6220</v>
      </c>
      <c r="D4" s="58" t="s">
        <v>759</v>
      </c>
      <c r="E4" s="58" t="s">
        <v>4252</v>
      </c>
      <c r="F4" s="58" t="s">
        <v>690</v>
      </c>
      <c r="G4" s="58">
        <v>8292</v>
      </c>
      <c r="H4" s="58" t="s">
        <v>2978</v>
      </c>
      <c r="I4" s="58" t="s">
        <v>1562</v>
      </c>
      <c r="J4" s="58" t="s">
        <v>788</v>
      </c>
      <c r="K4" s="58" t="s">
        <v>690</v>
      </c>
      <c r="L4" s="58">
        <v>9335</v>
      </c>
      <c r="M4" s="58">
        <v>17627</v>
      </c>
    </row>
    <row r="5" spans="1:13" x14ac:dyDescent="0.3">
      <c r="A5" s="57" t="s">
        <v>496</v>
      </c>
      <c r="B5" s="58">
        <v>10029</v>
      </c>
      <c r="C5" s="58" t="s">
        <v>2458</v>
      </c>
      <c r="D5" s="58" t="s">
        <v>1168</v>
      </c>
      <c r="E5" s="58" t="s">
        <v>2579</v>
      </c>
      <c r="F5" s="58" t="s">
        <v>667</v>
      </c>
      <c r="G5" s="58">
        <v>3097</v>
      </c>
      <c r="H5" s="58" t="s">
        <v>2443</v>
      </c>
      <c r="I5" s="58" t="s">
        <v>1050</v>
      </c>
      <c r="J5" s="58" t="s">
        <v>4253</v>
      </c>
      <c r="K5" s="58" t="s">
        <v>691</v>
      </c>
      <c r="L5" s="58">
        <v>3243</v>
      </c>
      <c r="M5" s="58">
        <v>6340</v>
      </c>
    </row>
    <row r="6" spans="1:13" x14ac:dyDescent="0.3">
      <c r="A6" s="57" t="s">
        <v>614</v>
      </c>
      <c r="B6" s="58">
        <v>41061</v>
      </c>
      <c r="C6" s="58">
        <v>6106</v>
      </c>
      <c r="D6" s="58">
        <v>551</v>
      </c>
      <c r="E6" s="58">
        <v>4707</v>
      </c>
      <c r="F6" s="58">
        <v>25</v>
      </c>
      <c r="G6" s="58">
        <v>11389</v>
      </c>
      <c r="H6" s="58">
        <v>4974</v>
      </c>
      <c r="I6" s="58">
        <v>1020</v>
      </c>
      <c r="J6" s="58">
        <v>6558</v>
      </c>
      <c r="K6" s="58">
        <v>26</v>
      </c>
      <c r="L6" s="58">
        <v>12578</v>
      </c>
      <c r="M6" s="58">
        <v>23967</v>
      </c>
    </row>
  </sheetData>
  <mergeCells count="3">
    <mergeCell ref="A1:E1"/>
    <mergeCell ref="C2:G2"/>
    <mergeCell ref="H2:L2"/>
  </mergeCells>
  <pageMargins left="0.75" right="0.75" top="1" bottom="1" header="0.5" footer="0.5"/>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workbookViewId="0">
      <selection sqref="A1:E1"/>
    </sheetView>
  </sheetViews>
  <sheetFormatPr defaultRowHeight="14.4" x14ac:dyDescent="0.3"/>
  <cols>
    <col min="1" max="16384" width="8.88671875" style="57"/>
  </cols>
  <sheetData>
    <row r="1" spans="1:13" x14ac:dyDescent="0.3">
      <c r="A1" s="103" t="s">
        <v>172</v>
      </c>
      <c r="B1" s="103"/>
      <c r="C1" s="103"/>
      <c r="D1" s="103"/>
      <c r="E1" s="103"/>
    </row>
    <row r="2" spans="1:13" x14ac:dyDescent="0.3">
      <c r="A2" s="57" t="s">
        <v>0</v>
      </c>
      <c r="B2" s="57" t="s">
        <v>0</v>
      </c>
      <c r="C2" s="104" t="s">
        <v>4254</v>
      </c>
      <c r="D2" s="104"/>
      <c r="E2" s="104"/>
      <c r="F2" s="104"/>
      <c r="G2" s="104"/>
      <c r="H2" s="104" t="s">
        <v>4255</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474</v>
      </c>
      <c r="B4" s="58">
        <v>39242</v>
      </c>
      <c r="C4" s="58" t="s">
        <v>4256</v>
      </c>
      <c r="D4" s="58" t="s">
        <v>677</v>
      </c>
      <c r="E4" s="58" t="s">
        <v>2320</v>
      </c>
      <c r="F4" s="58" t="s">
        <v>633</v>
      </c>
      <c r="G4" s="58">
        <v>6042</v>
      </c>
      <c r="H4" s="58" t="s">
        <v>3395</v>
      </c>
      <c r="I4" s="58" t="s">
        <v>2162</v>
      </c>
      <c r="J4" s="58" t="s">
        <v>4257</v>
      </c>
      <c r="K4" s="58" t="s">
        <v>634</v>
      </c>
      <c r="L4" s="58">
        <v>10522</v>
      </c>
      <c r="M4" s="58">
        <v>16564</v>
      </c>
    </row>
    <row r="5" spans="1:13" x14ac:dyDescent="0.3">
      <c r="A5" s="57" t="s">
        <v>504</v>
      </c>
      <c r="B5" s="58">
        <v>2301</v>
      </c>
      <c r="C5" s="58" t="s">
        <v>921</v>
      </c>
      <c r="D5" s="58" t="s">
        <v>932</v>
      </c>
      <c r="E5" s="58" t="s">
        <v>1089</v>
      </c>
      <c r="F5" s="58" t="s">
        <v>628</v>
      </c>
      <c r="G5" s="58">
        <v>292</v>
      </c>
      <c r="H5" s="58" t="s">
        <v>1610</v>
      </c>
      <c r="I5" s="58" t="s">
        <v>786</v>
      </c>
      <c r="J5" s="58" t="s">
        <v>693</v>
      </c>
      <c r="K5" s="58" t="s">
        <v>628</v>
      </c>
      <c r="L5" s="58">
        <v>782</v>
      </c>
      <c r="M5" s="58">
        <v>1074</v>
      </c>
    </row>
    <row r="6" spans="1:13" x14ac:dyDescent="0.3">
      <c r="A6" s="57" t="s">
        <v>614</v>
      </c>
      <c r="B6" s="58">
        <v>41543</v>
      </c>
      <c r="C6" s="58">
        <v>3628</v>
      </c>
      <c r="D6" s="58">
        <v>319</v>
      </c>
      <c r="E6" s="58">
        <v>2384</v>
      </c>
      <c r="F6" s="58">
        <v>3</v>
      </c>
      <c r="G6" s="58">
        <v>6334</v>
      </c>
      <c r="H6" s="58">
        <v>5312</v>
      </c>
      <c r="I6" s="58">
        <v>820</v>
      </c>
      <c r="J6" s="58">
        <v>5166</v>
      </c>
      <c r="K6" s="58">
        <v>6</v>
      </c>
      <c r="L6" s="58">
        <v>11304</v>
      </c>
      <c r="M6" s="58">
        <v>17638</v>
      </c>
    </row>
  </sheetData>
  <mergeCells count="3">
    <mergeCell ref="A1:E1"/>
    <mergeCell ref="C2:G2"/>
    <mergeCell ref="H2:L2"/>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M163"/>
  <sheetViews>
    <sheetView zoomScale="85" zoomScaleNormal="85" workbookViewId="0">
      <selection activeCell="O25" sqref="O25"/>
    </sheetView>
  </sheetViews>
  <sheetFormatPr defaultRowHeight="14.55" customHeight="1" x14ac:dyDescent="0.3"/>
  <cols>
    <col min="2" max="2" width="12.5546875" style="31" bestFit="1" customWidth="1"/>
    <col min="3" max="3" width="11.109375" style="31" bestFit="1" customWidth="1"/>
    <col min="4" max="4" width="10.109375" style="31" bestFit="1" customWidth="1"/>
    <col min="5" max="5" width="11.109375" style="31" bestFit="1" customWidth="1"/>
    <col min="6" max="6" width="9" style="31" bestFit="1" customWidth="1"/>
    <col min="7" max="7" width="12.5546875" style="31" bestFit="1" customWidth="1"/>
    <col min="8" max="10" width="11.109375" style="31" bestFit="1" customWidth="1"/>
    <col min="11" max="11" width="9" style="31" bestFit="1" customWidth="1"/>
    <col min="12" max="13" width="12.5546875" style="31" bestFit="1" customWidth="1"/>
  </cols>
  <sheetData>
    <row r="1" spans="1:13" ht="14.55" customHeight="1" x14ac:dyDescent="0.3">
      <c r="A1" s="90" t="s">
        <v>20</v>
      </c>
      <c r="B1" s="90"/>
      <c r="C1" s="90"/>
      <c r="D1" s="90"/>
      <c r="E1" s="90"/>
    </row>
    <row r="2" spans="1:13" ht="14.55" customHeight="1" x14ac:dyDescent="0.3">
      <c r="A2" t="s">
        <v>0</v>
      </c>
      <c r="B2" s="31" t="s">
        <v>0</v>
      </c>
      <c r="C2" s="91" t="s">
        <v>2504</v>
      </c>
      <c r="D2" s="91"/>
      <c r="E2" s="91"/>
      <c r="F2" s="91"/>
      <c r="G2" s="91"/>
      <c r="H2" s="91" t="s">
        <v>2505</v>
      </c>
      <c r="I2" s="91"/>
      <c r="J2" s="91"/>
      <c r="K2" s="91"/>
      <c r="L2" s="91"/>
      <c r="M2" s="31" t="s">
        <v>0</v>
      </c>
    </row>
    <row r="3" spans="1:13" s="25" customFormat="1" ht="14.55" customHeight="1" x14ac:dyDescent="0.3">
      <c r="A3" s="25" t="s">
        <v>614</v>
      </c>
      <c r="B3" s="26">
        <v>6428581</v>
      </c>
      <c r="C3" s="26">
        <v>981882</v>
      </c>
      <c r="D3" s="26">
        <v>88617</v>
      </c>
      <c r="E3" s="26">
        <v>973934</v>
      </c>
      <c r="F3" s="26">
        <v>3570</v>
      </c>
      <c r="G3" s="26">
        <v>2048003</v>
      </c>
      <c r="H3" s="26">
        <v>791164</v>
      </c>
      <c r="I3" s="26">
        <v>130235</v>
      </c>
      <c r="J3" s="26">
        <v>884988</v>
      </c>
      <c r="K3" s="26">
        <v>8074</v>
      </c>
      <c r="L3" s="26">
        <v>1814461</v>
      </c>
      <c r="M3" s="26">
        <v>3862464</v>
      </c>
    </row>
    <row r="4" spans="1:13" ht="14.55" customHeight="1" x14ac:dyDescent="0.3">
      <c r="A4" t="s">
        <v>421</v>
      </c>
      <c r="B4" s="31" t="s">
        <v>4</v>
      </c>
      <c r="C4" s="31" t="s">
        <v>619</v>
      </c>
      <c r="D4" s="31" t="s">
        <v>620</v>
      </c>
      <c r="E4" s="31" t="s">
        <v>621</v>
      </c>
      <c r="F4" s="31" t="s">
        <v>622</v>
      </c>
      <c r="G4" s="31" t="s">
        <v>623</v>
      </c>
      <c r="H4" s="31" t="s">
        <v>619</v>
      </c>
      <c r="I4" s="31" t="s">
        <v>620</v>
      </c>
      <c r="J4" s="31" t="s">
        <v>621</v>
      </c>
      <c r="K4" s="31" t="s">
        <v>622</v>
      </c>
      <c r="L4" s="31" t="s">
        <v>623</v>
      </c>
      <c r="M4" s="31" t="s">
        <v>624</v>
      </c>
    </row>
    <row r="5" spans="1:13" ht="14.55" customHeight="1" x14ac:dyDescent="0.3">
      <c r="A5" t="s">
        <v>496</v>
      </c>
      <c r="B5" s="29">
        <v>703177</v>
      </c>
      <c r="C5" s="29">
        <v>58362</v>
      </c>
      <c r="D5" s="29">
        <v>5356</v>
      </c>
      <c r="E5" s="29">
        <v>66873</v>
      </c>
      <c r="F5" s="29">
        <v>262</v>
      </c>
      <c r="G5" s="29">
        <v>130853</v>
      </c>
      <c r="H5" s="29">
        <v>116064</v>
      </c>
      <c r="I5" s="29">
        <v>11935</v>
      </c>
      <c r="J5" s="29">
        <v>153160</v>
      </c>
      <c r="K5" s="29">
        <v>1620</v>
      </c>
      <c r="L5" s="29">
        <v>282779</v>
      </c>
      <c r="M5" s="29">
        <v>413632</v>
      </c>
    </row>
    <row r="6" spans="1:13" ht="14.55" customHeight="1" x14ac:dyDescent="0.3">
      <c r="A6" t="s">
        <v>504</v>
      </c>
      <c r="B6" s="29">
        <v>525568</v>
      </c>
      <c r="C6" s="29">
        <v>74437</v>
      </c>
      <c r="D6" s="29">
        <v>8410</v>
      </c>
      <c r="E6" s="29">
        <v>58201</v>
      </c>
      <c r="F6" s="29">
        <v>711</v>
      </c>
      <c r="G6" s="29">
        <v>141759</v>
      </c>
      <c r="H6" s="29">
        <v>78088</v>
      </c>
      <c r="I6" s="29">
        <v>11723</v>
      </c>
      <c r="J6" s="29">
        <v>77251</v>
      </c>
      <c r="K6" s="29">
        <v>1429</v>
      </c>
      <c r="L6" s="29">
        <v>168491</v>
      </c>
      <c r="M6" s="29">
        <v>310250</v>
      </c>
    </row>
    <row r="7" spans="1:13" ht="14.55" customHeight="1" x14ac:dyDescent="0.3">
      <c r="A7" t="s">
        <v>474</v>
      </c>
      <c r="B7" s="29">
        <v>494731</v>
      </c>
      <c r="C7" s="29">
        <v>32504</v>
      </c>
      <c r="D7" s="29">
        <v>3487</v>
      </c>
      <c r="E7" s="29">
        <v>23849</v>
      </c>
      <c r="F7" s="29">
        <v>181</v>
      </c>
      <c r="G7" s="29">
        <v>60021</v>
      </c>
      <c r="H7" s="29">
        <v>104324</v>
      </c>
      <c r="I7" s="29">
        <v>15541</v>
      </c>
      <c r="J7" s="29">
        <v>124250</v>
      </c>
      <c r="K7" s="29">
        <v>1535</v>
      </c>
      <c r="L7" s="29">
        <v>245650</v>
      </c>
      <c r="M7" s="29">
        <v>305671</v>
      </c>
    </row>
    <row r="8" spans="1:13" ht="14.55" customHeight="1" x14ac:dyDescent="0.3">
      <c r="A8" t="s">
        <v>461</v>
      </c>
      <c r="B8" s="29">
        <v>486696</v>
      </c>
      <c r="C8" s="29">
        <v>91670</v>
      </c>
      <c r="D8" s="29">
        <v>10673</v>
      </c>
      <c r="E8" s="29">
        <v>46621</v>
      </c>
      <c r="F8" s="29">
        <v>387</v>
      </c>
      <c r="G8" s="29">
        <v>149351</v>
      </c>
      <c r="H8" s="29">
        <v>77978</v>
      </c>
      <c r="I8" s="29">
        <v>14655</v>
      </c>
      <c r="J8" s="29">
        <v>63544</v>
      </c>
      <c r="K8" s="29">
        <v>989</v>
      </c>
      <c r="L8" s="29">
        <v>157166</v>
      </c>
      <c r="M8" s="29">
        <v>306517</v>
      </c>
    </row>
    <row r="9" spans="1:13" ht="14.55" customHeight="1" x14ac:dyDescent="0.3">
      <c r="A9" t="s">
        <v>452</v>
      </c>
      <c r="B9" s="29">
        <v>188315</v>
      </c>
      <c r="C9" s="29">
        <v>29803</v>
      </c>
      <c r="D9" s="29">
        <v>1734</v>
      </c>
      <c r="E9" s="29">
        <v>11679</v>
      </c>
      <c r="F9" s="29">
        <v>62</v>
      </c>
      <c r="G9" s="29">
        <v>43278</v>
      </c>
      <c r="H9" s="29">
        <v>33579</v>
      </c>
      <c r="I9" s="29">
        <v>4314</v>
      </c>
      <c r="J9" s="29">
        <v>20147</v>
      </c>
      <c r="K9" s="29">
        <v>140</v>
      </c>
      <c r="L9" s="29">
        <v>58180</v>
      </c>
      <c r="M9" s="29">
        <v>101458</v>
      </c>
    </row>
    <row r="10" spans="1:13" ht="14.55" customHeight="1" x14ac:dyDescent="0.3">
      <c r="A10" t="s">
        <v>459</v>
      </c>
      <c r="B10" s="29">
        <v>169574</v>
      </c>
      <c r="C10" s="29">
        <v>4977</v>
      </c>
      <c r="D10" s="29">
        <v>849</v>
      </c>
      <c r="E10" s="29">
        <v>6299</v>
      </c>
      <c r="F10" s="29">
        <v>29</v>
      </c>
      <c r="G10" s="29">
        <v>12154</v>
      </c>
      <c r="H10" s="29">
        <v>32627</v>
      </c>
      <c r="I10" s="29">
        <v>4883</v>
      </c>
      <c r="J10" s="29">
        <v>40651</v>
      </c>
      <c r="K10" s="29">
        <v>321</v>
      </c>
      <c r="L10" s="29">
        <v>78482</v>
      </c>
      <c r="M10" s="29">
        <v>90636</v>
      </c>
    </row>
    <row r="11" spans="1:13" ht="14.55" customHeight="1" x14ac:dyDescent="0.3">
      <c r="A11" t="s">
        <v>455</v>
      </c>
      <c r="B11" s="29">
        <v>165612</v>
      </c>
      <c r="C11" s="29">
        <v>39129</v>
      </c>
      <c r="D11" s="29">
        <v>3308</v>
      </c>
      <c r="E11" s="29">
        <v>36482</v>
      </c>
      <c r="F11" s="29">
        <v>79</v>
      </c>
      <c r="G11" s="29">
        <v>78998</v>
      </c>
      <c r="H11" s="29">
        <v>12197</v>
      </c>
      <c r="I11" s="29">
        <v>1903</v>
      </c>
      <c r="J11" s="29">
        <v>11435</v>
      </c>
      <c r="K11" s="29">
        <v>28</v>
      </c>
      <c r="L11" s="29">
        <v>25563</v>
      </c>
      <c r="M11" s="29">
        <v>104561</v>
      </c>
    </row>
    <row r="12" spans="1:13" ht="14.55" customHeight="1" x14ac:dyDescent="0.3">
      <c r="A12" t="s">
        <v>515</v>
      </c>
      <c r="B12" s="29">
        <v>154376</v>
      </c>
      <c r="C12" s="29">
        <v>16034</v>
      </c>
      <c r="D12" s="29">
        <v>1573</v>
      </c>
      <c r="E12" s="29">
        <v>25147</v>
      </c>
      <c r="F12" s="29">
        <v>54</v>
      </c>
      <c r="G12" s="29">
        <v>42808</v>
      </c>
      <c r="H12" s="29">
        <v>18117</v>
      </c>
      <c r="I12" s="29">
        <v>3331</v>
      </c>
      <c r="J12" s="29">
        <v>32810</v>
      </c>
      <c r="K12" s="29">
        <v>132</v>
      </c>
      <c r="L12" s="29">
        <v>54390</v>
      </c>
      <c r="M12" s="29">
        <v>97198</v>
      </c>
    </row>
    <row r="13" spans="1:13" ht="14.55" customHeight="1" x14ac:dyDescent="0.3">
      <c r="A13" t="s">
        <v>493</v>
      </c>
      <c r="B13" s="29">
        <v>143680</v>
      </c>
      <c r="C13" s="29">
        <v>26334</v>
      </c>
      <c r="D13" s="29">
        <v>2580</v>
      </c>
      <c r="E13" s="29">
        <v>39561</v>
      </c>
      <c r="F13" s="29">
        <v>40</v>
      </c>
      <c r="G13" s="29">
        <v>68515</v>
      </c>
      <c r="H13" s="29">
        <v>9249</v>
      </c>
      <c r="I13" s="29">
        <v>1755</v>
      </c>
      <c r="J13" s="29">
        <v>12312</v>
      </c>
      <c r="K13" s="29">
        <v>19</v>
      </c>
      <c r="L13" s="29">
        <v>23335</v>
      </c>
      <c r="M13" s="29">
        <v>91850</v>
      </c>
    </row>
    <row r="14" spans="1:13" ht="14.55" customHeight="1" x14ac:dyDescent="0.3">
      <c r="A14" t="s">
        <v>570</v>
      </c>
      <c r="B14" s="29">
        <v>122747</v>
      </c>
      <c r="C14" s="29">
        <v>13783</v>
      </c>
      <c r="D14" s="29">
        <v>1262</v>
      </c>
      <c r="E14" s="29">
        <v>8053</v>
      </c>
      <c r="F14" s="29">
        <v>21</v>
      </c>
      <c r="G14" s="29">
        <v>23119</v>
      </c>
      <c r="H14" s="29">
        <v>21443</v>
      </c>
      <c r="I14" s="29">
        <v>3968</v>
      </c>
      <c r="J14" s="29">
        <v>20246</v>
      </c>
      <c r="K14" s="29">
        <v>88</v>
      </c>
      <c r="L14" s="29">
        <v>45745</v>
      </c>
      <c r="M14" s="29">
        <v>68864</v>
      </c>
    </row>
    <row r="15" spans="1:13" ht="14.55" customHeight="1" x14ac:dyDescent="0.3">
      <c r="A15" t="s">
        <v>506</v>
      </c>
      <c r="B15" s="29">
        <v>114817</v>
      </c>
      <c r="C15" s="29">
        <v>29977</v>
      </c>
      <c r="D15" s="29">
        <v>2115</v>
      </c>
      <c r="E15" s="29">
        <v>18079</v>
      </c>
      <c r="F15" s="29">
        <v>85</v>
      </c>
      <c r="G15" s="29">
        <v>50256</v>
      </c>
      <c r="H15" s="29">
        <v>8669</v>
      </c>
      <c r="I15" s="29">
        <v>1308</v>
      </c>
      <c r="J15" s="29">
        <v>5852</v>
      </c>
      <c r="K15" s="29">
        <v>32</v>
      </c>
      <c r="L15" s="29">
        <v>15861</v>
      </c>
      <c r="M15" s="29">
        <v>66117</v>
      </c>
    </row>
    <row r="16" spans="1:13" ht="14.55" customHeight="1" x14ac:dyDescent="0.3">
      <c r="A16" t="s">
        <v>552</v>
      </c>
      <c r="B16" s="29">
        <v>112540</v>
      </c>
      <c r="C16" s="29">
        <v>14311</v>
      </c>
      <c r="D16" s="29">
        <v>1232</v>
      </c>
      <c r="E16" s="29">
        <v>9726</v>
      </c>
      <c r="F16" s="29">
        <v>22</v>
      </c>
      <c r="G16" s="29">
        <v>25291</v>
      </c>
      <c r="H16" s="29">
        <v>16088</v>
      </c>
      <c r="I16" s="29">
        <v>3114</v>
      </c>
      <c r="J16" s="29">
        <v>17500</v>
      </c>
      <c r="K16" s="29">
        <v>105</v>
      </c>
      <c r="L16" s="29">
        <v>36807</v>
      </c>
      <c r="M16" s="29">
        <v>62098</v>
      </c>
    </row>
    <row r="17" spans="1:13" ht="14.55" customHeight="1" x14ac:dyDescent="0.3">
      <c r="A17" t="s">
        <v>435</v>
      </c>
      <c r="B17" s="29">
        <v>99934</v>
      </c>
      <c r="C17" s="29">
        <v>14516</v>
      </c>
      <c r="D17" s="29">
        <v>1288</v>
      </c>
      <c r="E17" s="29">
        <v>8308</v>
      </c>
      <c r="F17" s="29">
        <v>49</v>
      </c>
      <c r="G17" s="29">
        <v>24161</v>
      </c>
      <c r="H17" s="29">
        <v>14632</v>
      </c>
      <c r="I17" s="29">
        <v>3111</v>
      </c>
      <c r="J17" s="29">
        <v>17338</v>
      </c>
      <c r="K17" s="29">
        <v>179</v>
      </c>
      <c r="L17" s="29">
        <v>35260</v>
      </c>
      <c r="M17" s="29">
        <v>59421</v>
      </c>
    </row>
    <row r="18" spans="1:13" ht="14.55" customHeight="1" x14ac:dyDescent="0.3">
      <c r="A18" t="s">
        <v>556</v>
      </c>
      <c r="B18" s="29">
        <v>98948</v>
      </c>
      <c r="C18" s="29">
        <v>16871</v>
      </c>
      <c r="D18" s="29">
        <v>1892</v>
      </c>
      <c r="E18" s="29">
        <v>22252</v>
      </c>
      <c r="F18" s="29">
        <v>37</v>
      </c>
      <c r="G18" s="29">
        <v>41052</v>
      </c>
      <c r="H18" s="29">
        <v>7760</v>
      </c>
      <c r="I18" s="29">
        <v>1357</v>
      </c>
      <c r="J18" s="29">
        <v>10131</v>
      </c>
      <c r="K18" s="29">
        <v>43</v>
      </c>
      <c r="L18" s="29">
        <v>19291</v>
      </c>
      <c r="M18" s="29">
        <v>60343</v>
      </c>
    </row>
    <row r="19" spans="1:13" ht="14.55" customHeight="1" x14ac:dyDescent="0.3">
      <c r="A19" t="s">
        <v>465</v>
      </c>
      <c r="B19" s="29">
        <v>95779</v>
      </c>
      <c r="C19" s="29">
        <v>20308</v>
      </c>
      <c r="D19" s="29">
        <v>1383</v>
      </c>
      <c r="E19" s="29">
        <v>20251</v>
      </c>
      <c r="F19" s="29">
        <v>26</v>
      </c>
      <c r="G19" s="29">
        <v>41968</v>
      </c>
      <c r="H19" s="29">
        <v>8186</v>
      </c>
      <c r="I19" s="29">
        <v>1484</v>
      </c>
      <c r="J19" s="29">
        <v>9121</v>
      </c>
      <c r="K19" s="29">
        <v>16</v>
      </c>
      <c r="L19" s="29">
        <v>18807</v>
      </c>
      <c r="M19" s="29">
        <v>60775</v>
      </c>
    </row>
    <row r="20" spans="1:13" ht="14.55" customHeight="1" x14ac:dyDescent="0.3">
      <c r="A20" t="s">
        <v>516</v>
      </c>
      <c r="B20" s="29">
        <v>93924</v>
      </c>
      <c r="C20" s="29">
        <v>12463</v>
      </c>
      <c r="D20" s="29">
        <v>1284</v>
      </c>
      <c r="E20" s="29">
        <v>21230</v>
      </c>
      <c r="F20" s="29">
        <v>31</v>
      </c>
      <c r="G20" s="29">
        <v>35008</v>
      </c>
      <c r="H20" s="29">
        <v>8304</v>
      </c>
      <c r="I20" s="29">
        <v>1848</v>
      </c>
      <c r="J20" s="29">
        <v>13158</v>
      </c>
      <c r="K20" s="29">
        <v>37</v>
      </c>
      <c r="L20" s="29">
        <v>23347</v>
      </c>
      <c r="M20" s="29">
        <v>58355</v>
      </c>
    </row>
    <row r="21" spans="1:13" ht="14.55" customHeight="1" x14ac:dyDescent="0.3">
      <c r="A21" t="s">
        <v>468</v>
      </c>
      <c r="B21" s="29">
        <v>91585</v>
      </c>
      <c r="C21" s="29">
        <v>21740</v>
      </c>
      <c r="D21" s="29">
        <v>1551</v>
      </c>
      <c r="E21" s="29">
        <v>18117</v>
      </c>
      <c r="F21" s="29">
        <v>6</v>
      </c>
      <c r="G21" s="29">
        <v>41414</v>
      </c>
      <c r="H21" s="29">
        <v>7324</v>
      </c>
      <c r="I21" s="29">
        <v>1223</v>
      </c>
      <c r="J21" s="29">
        <v>7155</v>
      </c>
      <c r="K21" s="29">
        <v>9</v>
      </c>
      <c r="L21" s="29">
        <v>15711</v>
      </c>
      <c r="M21" s="29">
        <v>57125</v>
      </c>
    </row>
    <row r="22" spans="1:13" ht="14.55" customHeight="1" x14ac:dyDescent="0.3">
      <c r="A22" t="s">
        <v>478</v>
      </c>
      <c r="B22" s="29">
        <v>89305</v>
      </c>
      <c r="C22" s="29">
        <v>9179</v>
      </c>
      <c r="D22" s="29">
        <v>1064</v>
      </c>
      <c r="E22" s="29">
        <v>12520</v>
      </c>
      <c r="F22" s="29">
        <v>12</v>
      </c>
      <c r="G22" s="29">
        <v>22775</v>
      </c>
      <c r="H22" s="29">
        <v>12236</v>
      </c>
      <c r="I22" s="29">
        <v>2120</v>
      </c>
      <c r="J22" s="29">
        <v>17339</v>
      </c>
      <c r="K22" s="29">
        <v>46</v>
      </c>
      <c r="L22" s="29">
        <v>31741</v>
      </c>
      <c r="M22" s="29">
        <v>54516</v>
      </c>
    </row>
    <row r="23" spans="1:13" ht="14.55" customHeight="1" x14ac:dyDescent="0.3">
      <c r="A23" t="s">
        <v>490</v>
      </c>
      <c r="B23" s="29">
        <v>83763</v>
      </c>
      <c r="C23" s="29">
        <v>14884</v>
      </c>
      <c r="D23" s="29">
        <v>1145</v>
      </c>
      <c r="E23" s="29">
        <v>17847</v>
      </c>
      <c r="F23" s="29">
        <v>17</v>
      </c>
      <c r="G23" s="29">
        <v>33893</v>
      </c>
      <c r="H23" s="29">
        <v>8859</v>
      </c>
      <c r="I23" s="29">
        <v>1450</v>
      </c>
      <c r="J23" s="29">
        <v>12848</v>
      </c>
      <c r="K23" s="29">
        <v>18</v>
      </c>
      <c r="L23" s="29">
        <v>23175</v>
      </c>
      <c r="M23" s="29">
        <v>57068</v>
      </c>
    </row>
    <row r="24" spans="1:13" ht="14.55" customHeight="1" x14ac:dyDescent="0.3">
      <c r="A24" t="s">
        <v>448</v>
      </c>
      <c r="B24" s="29">
        <v>72908</v>
      </c>
      <c r="C24" s="29">
        <v>14691</v>
      </c>
      <c r="D24" s="29">
        <v>821</v>
      </c>
      <c r="E24" s="29">
        <v>13945</v>
      </c>
      <c r="F24" s="29">
        <v>66</v>
      </c>
      <c r="G24" s="29">
        <v>29523</v>
      </c>
      <c r="H24" s="29">
        <v>5001</v>
      </c>
      <c r="I24" s="29">
        <v>673</v>
      </c>
      <c r="J24" s="29">
        <v>5860</v>
      </c>
      <c r="K24" s="29">
        <v>35</v>
      </c>
      <c r="L24" s="29">
        <v>11569</v>
      </c>
      <c r="M24" s="29">
        <v>41092</v>
      </c>
    </row>
    <row r="25" spans="1:13" ht="14.55" customHeight="1" x14ac:dyDescent="0.3">
      <c r="A25" t="s">
        <v>456</v>
      </c>
      <c r="B25" s="29">
        <v>70597</v>
      </c>
      <c r="C25" s="29">
        <v>7288</v>
      </c>
      <c r="D25" s="29">
        <v>960</v>
      </c>
      <c r="E25" s="29">
        <v>5229</v>
      </c>
      <c r="F25" s="29">
        <v>8</v>
      </c>
      <c r="G25" s="29">
        <v>13485</v>
      </c>
      <c r="H25" s="29">
        <v>12427</v>
      </c>
      <c r="I25" s="29">
        <v>1992</v>
      </c>
      <c r="J25" s="29">
        <v>14387</v>
      </c>
      <c r="K25" s="29">
        <v>32</v>
      </c>
      <c r="L25" s="29">
        <v>28838</v>
      </c>
      <c r="M25" s="29">
        <v>42323</v>
      </c>
    </row>
    <row r="26" spans="1:13" ht="14.55" customHeight="1" x14ac:dyDescent="0.3">
      <c r="A26" t="s">
        <v>553</v>
      </c>
      <c r="B26" s="29">
        <v>69805</v>
      </c>
      <c r="C26" s="29">
        <v>10955</v>
      </c>
      <c r="D26" s="29">
        <v>770</v>
      </c>
      <c r="E26" s="29">
        <v>8065</v>
      </c>
      <c r="F26" s="29">
        <v>5</v>
      </c>
      <c r="G26" s="29">
        <v>19795</v>
      </c>
      <c r="H26" s="29">
        <v>9834</v>
      </c>
      <c r="I26" s="29">
        <v>1920</v>
      </c>
      <c r="J26" s="29">
        <v>10873</v>
      </c>
      <c r="K26" s="29">
        <v>6</v>
      </c>
      <c r="L26" s="29">
        <v>22633</v>
      </c>
      <c r="M26" s="29">
        <v>42428</v>
      </c>
    </row>
    <row r="27" spans="1:13" ht="14.55" customHeight="1" x14ac:dyDescent="0.3">
      <c r="A27" t="s">
        <v>535</v>
      </c>
      <c r="B27" s="29">
        <v>67459</v>
      </c>
      <c r="C27" s="29">
        <v>7183</v>
      </c>
      <c r="D27" s="29">
        <v>660</v>
      </c>
      <c r="E27" s="29">
        <v>12773</v>
      </c>
      <c r="F27" s="29">
        <v>238</v>
      </c>
      <c r="G27" s="29">
        <v>20854</v>
      </c>
      <c r="H27" s="29">
        <v>4655</v>
      </c>
      <c r="I27" s="29">
        <v>1190</v>
      </c>
      <c r="J27" s="29">
        <v>8220</v>
      </c>
      <c r="K27" s="29">
        <v>279</v>
      </c>
      <c r="L27" s="29">
        <v>14344</v>
      </c>
      <c r="M27" s="29">
        <v>35198</v>
      </c>
    </row>
    <row r="28" spans="1:13" ht="14.55" customHeight="1" x14ac:dyDescent="0.3">
      <c r="A28" t="s">
        <v>432</v>
      </c>
      <c r="B28" s="29">
        <v>64074</v>
      </c>
      <c r="C28" s="29">
        <v>15157</v>
      </c>
      <c r="D28" s="29">
        <v>1007</v>
      </c>
      <c r="E28" s="29">
        <v>12263</v>
      </c>
      <c r="F28" s="29">
        <v>22</v>
      </c>
      <c r="G28" s="29">
        <v>28449</v>
      </c>
      <c r="H28" s="29">
        <v>3973</v>
      </c>
      <c r="I28" s="29">
        <v>548</v>
      </c>
      <c r="J28" s="29">
        <v>3593</v>
      </c>
      <c r="K28" s="29">
        <v>10</v>
      </c>
      <c r="L28" s="29">
        <v>8124</v>
      </c>
      <c r="M28" s="29">
        <v>36573</v>
      </c>
    </row>
    <row r="29" spans="1:13" ht="14.55" customHeight="1" x14ac:dyDescent="0.3">
      <c r="A29" t="s">
        <v>597</v>
      </c>
      <c r="B29" s="29">
        <v>61655</v>
      </c>
      <c r="C29" s="29">
        <v>17568</v>
      </c>
      <c r="D29" s="29">
        <v>1102</v>
      </c>
      <c r="E29" s="29">
        <v>11073</v>
      </c>
      <c r="F29" s="29">
        <v>33</v>
      </c>
      <c r="G29" s="29">
        <v>29776</v>
      </c>
      <c r="H29" s="29">
        <v>4527</v>
      </c>
      <c r="I29" s="29">
        <v>643</v>
      </c>
      <c r="J29" s="29">
        <v>3062</v>
      </c>
      <c r="K29" s="29">
        <v>18</v>
      </c>
      <c r="L29" s="29">
        <v>8250</v>
      </c>
      <c r="M29" s="29">
        <v>38026</v>
      </c>
    </row>
    <row r="30" spans="1:13" ht="14.55" customHeight="1" x14ac:dyDescent="0.3">
      <c r="A30" t="s">
        <v>571</v>
      </c>
      <c r="B30" s="29">
        <v>58299</v>
      </c>
      <c r="C30" s="29">
        <v>4241</v>
      </c>
      <c r="D30" s="29">
        <v>499</v>
      </c>
      <c r="E30" s="29">
        <v>7585</v>
      </c>
      <c r="F30" s="29">
        <v>11</v>
      </c>
      <c r="G30" s="29">
        <v>12336</v>
      </c>
      <c r="H30" s="29">
        <v>7505</v>
      </c>
      <c r="I30" s="29">
        <v>1325</v>
      </c>
      <c r="J30" s="29">
        <v>14927</v>
      </c>
      <c r="K30" s="29">
        <v>40</v>
      </c>
      <c r="L30" s="29">
        <v>23797</v>
      </c>
      <c r="M30" s="29">
        <v>36133</v>
      </c>
    </row>
    <row r="31" spans="1:13" ht="14.55" customHeight="1" x14ac:dyDescent="0.3">
      <c r="A31" t="s">
        <v>477</v>
      </c>
      <c r="B31" s="29">
        <v>57817</v>
      </c>
      <c r="C31" s="29">
        <v>6387</v>
      </c>
      <c r="D31" s="29">
        <v>387</v>
      </c>
      <c r="E31" s="29">
        <v>2936</v>
      </c>
      <c r="F31" s="29">
        <v>12</v>
      </c>
      <c r="G31" s="29">
        <v>9722</v>
      </c>
      <c r="H31" s="29">
        <v>11250</v>
      </c>
      <c r="I31" s="29">
        <v>1513</v>
      </c>
      <c r="J31" s="29">
        <v>8215</v>
      </c>
      <c r="K31" s="29">
        <v>110</v>
      </c>
      <c r="L31" s="29">
        <v>21088</v>
      </c>
      <c r="M31" s="29">
        <v>30810</v>
      </c>
    </row>
    <row r="32" spans="1:13" ht="14.55" customHeight="1" x14ac:dyDescent="0.3">
      <c r="A32" t="s">
        <v>499</v>
      </c>
      <c r="B32" s="29">
        <v>54274</v>
      </c>
      <c r="C32" s="29">
        <v>8655</v>
      </c>
      <c r="D32" s="29">
        <v>822</v>
      </c>
      <c r="E32" s="29">
        <v>11425</v>
      </c>
      <c r="F32" s="29">
        <v>84</v>
      </c>
      <c r="G32" s="29">
        <v>20986</v>
      </c>
      <c r="H32" s="29">
        <v>4253</v>
      </c>
      <c r="I32" s="29">
        <v>967</v>
      </c>
      <c r="J32" s="29">
        <v>5807</v>
      </c>
      <c r="K32" s="29">
        <v>58</v>
      </c>
      <c r="L32" s="29">
        <v>11085</v>
      </c>
      <c r="M32" s="29">
        <v>32071</v>
      </c>
    </row>
    <row r="33" spans="1:13" ht="14.55" customHeight="1" x14ac:dyDescent="0.3">
      <c r="A33" t="s">
        <v>491</v>
      </c>
      <c r="B33" s="29">
        <v>52469</v>
      </c>
      <c r="C33" s="29">
        <v>11222</v>
      </c>
      <c r="D33" s="29">
        <v>666</v>
      </c>
      <c r="E33" s="29">
        <v>9860</v>
      </c>
      <c r="F33" s="29">
        <v>79</v>
      </c>
      <c r="G33" s="29">
        <v>21827</v>
      </c>
      <c r="H33" s="29">
        <v>3714</v>
      </c>
      <c r="I33" s="29">
        <v>571</v>
      </c>
      <c r="J33" s="29">
        <v>3622</v>
      </c>
      <c r="K33" s="29">
        <v>34</v>
      </c>
      <c r="L33" s="29">
        <v>7941</v>
      </c>
      <c r="M33" s="29">
        <v>29768</v>
      </c>
    </row>
    <row r="34" spans="1:13" ht="14.55" customHeight="1" x14ac:dyDescent="0.3">
      <c r="A34" t="s">
        <v>431</v>
      </c>
      <c r="B34" s="29">
        <v>47514</v>
      </c>
      <c r="C34" s="29">
        <v>10454</v>
      </c>
      <c r="D34" s="29">
        <v>697</v>
      </c>
      <c r="E34" s="29">
        <v>9258</v>
      </c>
      <c r="F34" s="29">
        <v>2</v>
      </c>
      <c r="G34" s="29">
        <v>20411</v>
      </c>
      <c r="H34" s="29">
        <v>3195</v>
      </c>
      <c r="I34" s="29">
        <v>538</v>
      </c>
      <c r="J34" s="29">
        <v>2792</v>
      </c>
      <c r="K34" s="29">
        <v>5</v>
      </c>
      <c r="L34" s="29">
        <v>6530</v>
      </c>
      <c r="M34" s="29">
        <v>26941</v>
      </c>
    </row>
    <row r="35" spans="1:13" ht="14.55" customHeight="1" x14ac:dyDescent="0.3">
      <c r="A35" t="s">
        <v>607</v>
      </c>
      <c r="B35" s="29">
        <v>46058</v>
      </c>
      <c r="C35" s="29">
        <v>12114</v>
      </c>
      <c r="D35" s="29">
        <v>615</v>
      </c>
      <c r="E35" s="29">
        <v>7089</v>
      </c>
      <c r="F35" s="29">
        <v>13</v>
      </c>
      <c r="G35" s="29">
        <v>19831</v>
      </c>
      <c r="H35" s="29">
        <v>4143</v>
      </c>
      <c r="I35" s="29">
        <v>376</v>
      </c>
      <c r="J35" s="29">
        <v>2330</v>
      </c>
      <c r="K35" s="29">
        <v>11</v>
      </c>
      <c r="L35" s="29">
        <v>6860</v>
      </c>
      <c r="M35" s="29">
        <v>26691</v>
      </c>
    </row>
    <row r="36" spans="1:13" ht="14.55" customHeight="1" x14ac:dyDescent="0.3">
      <c r="A36" t="s">
        <v>518</v>
      </c>
      <c r="B36" s="29">
        <v>42272</v>
      </c>
      <c r="C36" s="29">
        <v>8807</v>
      </c>
      <c r="D36" s="29">
        <v>700</v>
      </c>
      <c r="E36" s="29">
        <v>12480</v>
      </c>
      <c r="F36" s="29">
        <v>8</v>
      </c>
      <c r="G36" s="29">
        <v>21995</v>
      </c>
      <c r="H36" s="29">
        <v>1954</v>
      </c>
      <c r="I36" s="29">
        <v>305</v>
      </c>
      <c r="J36" s="29">
        <v>2265</v>
      </c>
      <c r="K36" s="29">
        <v>1</v>
      </c>
      <c r="L36" s="29">
        <v>4525</v>
      </c>
      <c r="M36" s="29">
        <v>26520</v>
      </c>
    </row>
    <row r="37" spans="1:13" ht="14.55" customHeight="1" x14ac:dyDescent="0.3">
      <c r="A37" t="s">
        <v>575</v>
      </c>
      <c r="B37" s="29">
        <v>41325</v>
      </c>
      <c r="C37" s="29">
        <v>6283</v>
      </c>
      <c r="D37" s="29">
        <v>546</v>
      </c>
      <c r="E37" s="29">
        <v>8218</v>
      </c>
      <c r="F37" s="29">
        <v>10</v>
      </c>
      <c r="G37" s="29">
        <v>15057</v>
      </c>
      <c r="H37" s="29">
        <v>3538</v>
      </c>
      <c r="I37" s="29">
        <v>700</v>
      </c>
      <c r="J37" s="29">
        <v>4499</v>
      </c>
      <c r="K37" s="29">
        <v>18</v>
      </c>
      <c r="L37" s="29">
        <v>8755</v>
      </c>
      <c r="M37" s="29">
        <v>23812</v>
      </c>
    </row>
    <row r="38" spans="1:13" ht="14.55" customHeight="1" x14ac:dyDescent="0.3">
      <c r="A38" t="s">
        <v>449</v>
      </c>
      <c r="B38" s="29">
        <v>40513</v>
      </c>
      <c r="C38" s="29">
        <v>7600</v>
      </c>
      <c r="D38" s="29">
        <v>364</v>
      </c>
      <c r="E38" s="29">
        <v>11011</v>
      </c>
      <c r="F38" s="29">
        <v>24</v>
      </c>
      <c r="G38" s="29">
        <v>18999</v>
      </c>
      <c r="H38" s="29">
        <v>1760</v>
      </c>
      <c r="I38" s="29">
        <v>168</v>
      </c>
      <c r="J38" s="29">
        <v>2461</v>
      </c>
      <c r="K38" s="29">
        <v>9</v>
      </c>
      <c r="L38" s="29">
        <v>4398</v>
      </c>
      <c r="M38" s="29">
        <v>23397</v>
      </c>
    </row>
    <row r="39" spans="1:13" ht="14.55" customHeight="1" x14ac:dyDescent="0.3">
      <c r="A39" t="s">
        <v>440</v>
      </c>
      <c r="B39" s="29">
        <v>39983</v>
      </c>
      <c r="C39" s="29">
        <v>7727</v>
      </c>
      <c r="D39" s="29">
        <v>548</v>
      </c>
      <c r="E39" s="29">
        <v>6839</v>
      </c>
      <c r="F39" s="29">
        <v>66</v>
      </c>
      <c r="G39" s="29">
        <v>15180</v>
      </c>
      <c r="H39" s="29">
        <v>3321</v>
      </c>
      <c r="I39" s="29">
        <v>504</v>
      </c>
      <c r="J39" s="29">
        <v>4115</v>
      </c>
      <c r="K39" s="29">
        <v>68</v>
      </c>
      <c r="L39" s="29">
        <v>8008</v>
      </c>
      <c r="M39" s="29">
        <v>23188</v>
      </c>
    </row>
    <row r="40" spans="1:13" ht="14.55" customHeight="1" x14ac:dyDescent="0.3">
      <c r="A40" t="s">
        <v>591</v>
      </c>
      <c r="B40" s="29">
        <v>38876</v>
      </c>
      <c r="C40" s="29">
        <v>6870</v>
      </c>
      <c r="D40" s="29">
        <v>563</v>
      </c>
      <c r="E40" s="29">
        <v>7260</v>
      </c>
      <c r="F40" s="29">
        <v>133</v>
      </c>
      <c r="G40" s="29">
        <v>14826</v>
      </c>
      <c r="H40" s="29">
        <v>4070</v>
      </c>
      <c r="I40" s="29">
        <v>670</v>
      </c>
      <c r="J40" s="29">
        <v>3810</v>
      </c>
      <c r="K40" s="29">
        <v>109</v>
      </c>
      <c r="L40" s="29">
        <v>8659</v>
      </c>
      <c r="M40" s="29">
        <v>23485</v>
      </c>
    </row>
    <row r="41" spans="1:13" ht="14.55" customHeight="1" x14ac:dyDescent="0.3">
      <c r="A41" t="s">
        <v>596</v>
      </c>
      <c r="B41" s="29">
        <v>38613</v>
      </c>
      <c r="C41" s="29">
        <v>7586</v>
      </c>
      <c r="D41" s="29">
        <v>564</v>
      </c>
      <c r="E41" s="29">
        <v>9107</v>
      </c>
      <c r="F41" s="29">
        <v>31</v>
      </c>
      <c r="G41" s="29">
        <v>17288</v>
      </c>
      <c r="H41" s="29">
        <v>1712</v>
      </c>
      <c r="I41" s="29">
        <v>233</v>
      </c>
      <c r="J41" s="29">
        <v>1853</v>
      </c>
      <c r="K41" s="29">
        <v>7</v>
      </c>
      <c r="L41" s="29">
        <v>3805</v>
      </c>
      <c r="M41" s="29">
        <v>21093</v>
      </c>
    </row>
    <row r="42" spans="1:13" ht="14.55" customHeight="1" x14ac:dyDescent="0.3">
      <c r="A42" t="s">
        <v>483</v>
      </c>
      <c r="B42" s="29">
        <v>38132</v>
      </c>
      <c r="C42" s="29">
        <v>9090</v>
      </c>
      <c r="D42" s="29">
        <v>430</v>
      </c>
      <c r="E42" s="29">
        <v>8542</v>
      </c>
      <c r="F42" s="29">
        <v>4</v>
      </c>
      <c r="G42" s="29">
        <v>18066</v>
      </c>
      <c r="H42" s="29">
        <v>2598</v>
      </c>
      <c r="I42" s="29">
        <v>314</v>
      </c>
      <c r="J42" s="29">
        <v>2020</v>
      </c>
      <c r="K42" s="29">
        <v>2</v>
      </c>
      <c r="L42" s="29">
        <v>4934</v>
      </c>
      <c r="M42" s="29">
        <v>23000</v>
      </c>
    </row>
    <row r="43" spans="1:13" ht="14.55" customHeight="1" x14ac:dyDescent="0.3">
      <c r="A43" t="s">
        <v>446</v>
      </c>
      <c r="B43" s="29">
        <v>31632</v>
      </c>
      <c r="C43" s="29">
        <v>5333</v>
      </c>
      <c r="D43" s="29">
        <v>514</v>
      </c>
      <c r="E43" s="29">
        <v>5411</v>
      </c>
      <c r="F43" s="29">
        <v>4</v>
      </c>
      <c r="G43" s="29">
        <v>11262</v>
      </c>
      <c r="H43" s="29">
        <v>2281</v>
      </c>
      <c r="I43" s="29">
        <v>654</v>
      </c>
      <c r="J43" s="29">
        <v>2564</v>
      </c>
      <c r="K43" s="29">
        <v>4</v>
      </c>
      <c r="L43" s="29">
        <v>5503</v>
      </c>
      <c r="M43" s="29">
        <v>16765</v>
      </c>
    </row>
    <row r="44" spans="1:13" ht="14.55" customHeight="1" x14ac:dyDescent="0.3">
      <c r="A44" t="s">
        <v>532</v>
      </c>
      <c r="B44" s="29">
        <v>31051</v>
      </c>
      <c r="C44" s="29">
        <v>2786</v>
      </c>
      <c r="D44" s="29">
        <v>192</v>
      </c>
      <c r="E44" s="29">
        <v>2697</v>
      </c>
      <c r="F44" s="29">
        <v>4</v>
      </c>
      <c r="G44" s="29">
        <v>5679</v>
      </c>
      <c r="H44" s="29">
        <v>3376</v>
      </c>
      <c r="I44" s="29">
        <v>745</v>
      </c>
      <c r="J44" s="29">
        <v>5341</v>
      </c>
      <c r="K44" s="29">
        <v>6</v>
      </c>
      <c r="L44" s="29">
        <v>9468</v>
      </c>
      <c r="M44" s="29">
        <v>15147</v>
      </c>
    </row>
    <row r="45" spans="1:13" ht="14.55" customHeight="1" x14ac:dyDescent="0.3">
      <c r="A45" t="s">
        <v>500</v>
      </c>
      <c r="B45" s="29">
        <v>30086</v>
      </c>
      <c r="C45" s="29">
        <v>7446</v>
      </c>
      <c r="D45" s="29">
        <v>371</v>
      </c>
      <c r="E45" s="29">
        <v>6629</v>
      </c>
      <c r="F45" s="29">
        <v>23</v>
      </c>
      <c r="G45" s="29">
        <v>14469</v>
      </c>
      <c r="H45" s="29">
        <v>1449</v>
      </c>
      <c r="I45" s="29">
        <v>159</v>
      </c>
      <c r="J45" s="29">
        <v>1312</v>
      </c>
      <c r="K45" s="29">
        <v>7</v>
      </c>
      <c r="L45" s="29">
        <v>2927</v>
      </c>
      <c r="M45" s="29">
        <v>17396</v>
      </c>
    </row>
    <row r="46" spans="1:13" ht="14.55" customHeight="1" x14ac:dyDescent="0.3">
      <c r="A46" t="s">
        <v>530</v>
      </c>
      <c r="B46" s="29">
        <v>28805</v>
      </c>
      <c r="C46" s="29">
        <v>6207</v>
      </c>
      <c r="D46" s="29">
        <v>659</v>
      </c>
      <c r="E46" s="29">
        <v>5477</v>
      </c>
      <c r="F46" s="29">
        <v>2</v>
      </c>
      <c r="G46" s="29">
        <v>12345</v>
      </c>
      <c r="H46" s="29">
        <v>2709</v>
      </c>
      <c r="I46" s="29">
        <v>592</v>
      </c>
      <c r="J46" s="29">
        <v>2813</v>
      </c>
      <c r="K46" s="29">
        <v>11</v>
      </c>
      <c r="L46" s="29">
        <v>6125</v>
      </c>
      <c r="M46" s="29">
        <v>18470</v>
      </c>
    </row>
    <row r="47" spans="1:13" ht="14.55" customHeight="1" x14ac:dyDescent="0.3">
      <c r="A47" t="s">
        <v>585</v>
      </c>
      <c r="B47" s="29">
        <v>27686</v>
      </c>
      <c r="C47" s="29">
        <v>5047</v>
      </c>
      <c r="D47" s="29">
        <v>385</v>
      </c>
      <c r="E47" s="29">
        <v>5267</v>
      </c>
      <c r="F47" s="29">
        <v>3</v>
      </c>
      <c r="G47" s="29">
        <v>10702</v>
      </c>
      <c r="H47" s="29">
        <v>2661</v>
      </c>
      <c r="I47" s="29">
        <v>588</v>
      </c>
      <c r="J47" s="29">
        <v>2961</v>
      </c>
      <c r="K47" s="29">
        <v>0</v>
      </c>
      <c r="L47" s="29">
        <v>6210</v>
      </c>
      <c r="M47" s="29">
        <v>16912</v>
      </c>
    </row>
    <row r="48" spans="1:13" ht="14.55" customHeight="1" x14ac:dyDescent="0.3">
      <c r="A48" t="s">
        <v>554</v>
      </c>
      <c r="B48" s="29">
        <v>27538</v>
      </c>
      <c r="C48" s="29">
        <v>6073</v>
      </c>
      <c r="D48" s="29">
        <v>544</v>
      </c>
      <c r="E48" s="29">
        <v>8344</v>
      </c>
      <c r="F48" s="29">
        <v>5</v>
      </c>
      <c r="G48" s="29">
        <v>14966</v>
      </c>
      <c r="H48" s="29">
        <v>1847</v>
      </c>
      <c r="I48" s="29">
        <v>368</v>
      </c>
      <c r="J48" s="29">
        <v>3146</v>
      </c>
      <c r="K48" s="29">
        <v>6</v>
      </c>
      <c r="L48" s="29">
        <v>5367</v>
      </c>
      <c r="M48" s="29">
        <v>20333</v>
      </c>
    </row>
    <row r="49" spans="1:13" ht="14.55" customHeight="1" x14ac:dyDescent="0.3">
      <c r="A49" t="s">
        <v>439</v>
      </c>
      <c r="B49" s="29">
        <v>25712</v>
      </c>
      <c r="C49" s="29">
        <v>4325</v>
      </c>
      <c r="D49" s="29">
        <v>239</v>
      </c>
      <c r="E49" s="29">
        <v>6068</v>
      </c>
      <c r="F49" s="29">
        <v>13</v>
      </c>
      <c r="G49" s="29">
        <v>10645</v>
      </c>
      <c r="H49" s="29">
        <v>1607</v>
      </c>
      <c r="I49" s="29">
        <v>336</v>
      </c>
      <c r="J49" s="29">
        <v>2150</v>
      </c>
      <c r="K49" s="29">
        <v>2</v>
      </c>
      <c r="L49" s="29">
        <v>4095</v>
      </c>
      <c r="M49" s="29">
        <v>14740</v>
      </c>
    </row>
    <row r="50" spans="1:13" ht="14.55" customHeight="1" x14ac:dyDescent="0.3">
      <c r="A50" t="s">
        <v>505</v>
      </c>
      <c r="B50" s="29">
        <v>24707</v>
      </c>
      <c r="C50" s="29">
        <v>3795</v>
      </c>
      <c r="D50" s="29">
        <v>648</v>
      </c>
      <c r="E50" s="29">
        <v>8497</v>
      </c>
      <c r="F50" s="29">
        <v>5</v>
      </c>
      <c r="G50" s="29">
        <v>12945</v>
      </c>
      <c r="H50" s="29">
        <v>708</v>
      </c>
      <c r="I50" s="29">
        <v>189</v>
      </c>
      <c r="J50" s="29">
        <v>1350</v>
      </c>
      <c r="K50" s="29">
        <v>0</v>
      </c>
      <c r="L50" s="29">
        <v>2247</v>
      </c>
      <c r="M50" s="29">
        <v>15192</v>
      </c>
    </row>
    <row r="51" spans="1:13" ht="14.55" customHeight="1" x14ac:dyDescent="0.3">
      <c r="A51" t="s">
        <v>429</v>
      </c>
      <c r="B51" s="29">
        <v>23399</v>
      </c>
      <c r="C51" s="29">
        <v>3085</v>
      </c>
      <c r="D51" s="29">
        <v>363</v>
      </c>
      <c r="E51" s="29">
        <v>4390</v>
      </c>
      <c r="F51" s="29">
        <v>0</v>
      </c>
      <c r="G51" s="29">
        <v>7838</v>
      </c>
      <c r="H51" s="29">
        <v>2896</v>
      </c>
      <c r="I51" s="29">
        <v>780</v>
      </c>
      <c r="J51" s="29">
        <v>3688</v>
      </c>
      <c r="K51" s="29">
        <v>3</v>
      </c>
      <c r="L51" s="29">
        <v>7367</v>
      </c>
      <c r="M51" s="29">
        <v>15205</v>
      </c>
    </row>
    <row r="52" spans="1:13" ht="14.55" customHeight="1" x14ac:dyDescent="0.3">
      <c r="A52" t="s">
        <v>510</v>
      </c>
      <c r="B52" s="29">
        <v>22877</v>
      </c>
      <c r="C52" s="29">
        <v>6105</v>
      </c>
      <c r="D52" s="29">
        <v>419</v>
      </c>
      <c r="E52" s="29">
        <v>5441</v>
      </c>
      <c r="F52" s="29">
        <v>11</v>
      </c>
      <c r="G52" s="29">
        <v>11976</v>
      </c>
      <c r="H52" s="29">
        <v>1726</v>
      </c>
      <c r="I52" s="29">
        <v>296</v>
      </c>
      <c r="J52" s="29">
        <v>1716</v>
      </c>
      <c r="K52" s="29">
        <v>3</v>
      </c>
      <c r="L52" s="29">
        <v>3741</v>
      </c>
      <c r="M52" s="29">
        <v>15717</v>
      </c>
    </row>
    <row r="53" spans="1:13" ht="14.55" customHeight="1" x14ac:dyDescent="0.3">
      <c r="A53" t="s">
        <v>586</v>
      </c>
      <c r="B53" s="29">
        <v>22064</v>
      </c>
      <c r="C53" s="29">
        <v>3650</v>
      </c>
      <c r="D53" s="29">
        <v>293</v>
      </c>
      <c r="E53" s="29">
        <v>5797</v>
      </c>
      <c r="F53" s="29">
        <v>2</v>
      </c>
      <c r="G53" s="29">
        <v>9742</v>
      </c>
      <c r="H53" s="29">
        <v>1695</v>
      </c>
      <c r="I53" s="29">
        <v>256</v>
      </c>
      <c r="J53" s="29">
        <v>1700</v>
      </c>
      <c r="K53" s="29">
        <v>1</v>
      </c>
      <c r="L53" s="29">
        <v>3652</v>
      </c>
      <c r="M53" s="29">
        <v>13394</v>
      </c>
    </row>
    <row r="54" spans="1:13" ht="14.55" customHeight="1" x14ac:dyDescent="0.3">
      <c r="A54" t="s">
        <v>464</v>
      </c>
      <c r="B54" s="29">
        <v>21948</v>
      </c>
      <c r="C54" s="29">
        <v>4800</v>
      </c>
      <c r="D54" s="29">
        <v>259</v>
      </c>
      <c r="E54" s="29">
        <v>4685</v>
      </c>
      <c r="F54" s="29">
        <v>5</v>
      </c>
      <c r="G54" s="29">
        <v>9749</v>
      </c>
      <c r="H54" s="29">
        <v>1390</v>
      </c>
      <c r="I54" s="29">
        <v>245</v>
      </c>
      <c r="J54" s="29">
        <v>1232</v>
      </c>
      <c r="K54" s="29">
        <v>5</v>
      </c>
      <c r="L54" s="29">
        <v>2872</v>
      </c>
      <c r="M54" s="29">
        <v>12621</v>
      </c>
    </row>
    <row r="55" spans="1:13" ht="14.55" customHeight="1" x14ac:dyDescent="0.3">
      <c r="A55" t="s">
        <v>463</v>
      </c>
      <c r="B55" s="29">
        <v>21900</v>
      </c>
      <c r="C55" s="29">
        <v>2932</v>
      </c>
      <c r="D55" s="29">
        <v>182</v>
      </c>
      <c r="E55" s="29">
        <v>5738</v>
      </c>
      <c r="F55" s="29">
        <v>12</v>
      </c>
      <c r="G55" s="29">
        <v>8864</v>
      </c>
      <c r="H55" s="29">
        <v>1473</v>
      </c>
      <c r="I55" s="29">
        <v>206</v>
      </c>
      <c r="J55" s="29">
        <v>1747</v>
      </c>
      <c r="K55" s="29">
        <v>7</v>
      </c>
      <c r="L55" s="29">
        <v>3433</v>
      </c>
      <c r="M55" s="29">
        <v>12297</v>
      </c>
    </row>
    <row r="56" spans="1:13" ht="14.55" customHeight="1" x14ac:dyDescent="0.3">
      <c r="A56" t="s">
        <v>558</v>
      </c>
      <c r="B56" s="29">
        <v>21151</v>
      </c>
      <c r="C56" s="29">
        <v>5096</v>
      </c>
      <c r="D56" s="29">
        <v>165</v>
      </c>
      <c r="E56" s="29">
        <v>6036</v>
      </c>
      <c r="F56" s="29">
        <v>0</v>
      </c>
      <c r="G56" s="29">
        <v>11297</v>
      </c>
      <c r="H56" s="29">
        <v>788</v>
      </c>
      <c r="I56" s="29">
        <v>50</v>
      </c>
      <c r="J56" s="29">
        <v>946</v>
      </c>
      <c r="K56" s="29">
        <v>0</v>
      </c>
      <c r="L56" s="29">
        <v>1784</v>
      </c>
      <c r="M56" s="29">
        <v>13081</v>
      </c>
    </row>
    <row r="57" spans="1:13" ht="14.55" customHeight="1" x14ac:dyDescent="0.3">
      <c r="A57" t="s">
        <v>531</v>
      </c>
      <c r="B57" s="29">
        <v>21012</v>
      </c>
      <c r="C57" s="29">
        <v>5645</v>
      </c>
      <c r="D57" s="29">
        <v>252</v>
      </c>
      <c r="E57" s="29">
        <v>4269</v>
      </c>
      <c r="F57" s="29">
        <v>4</v>
      </c>
      <c r="G57" s="29">
        <v>10170</v>
      </c>
      <c r="H57" s="29">
        <v>1627</v>
      </c>
      <c r="I57" s="29">
        <v>222</v>
      </c>
      <c r="J57" s="29">
        <v>1338</v>
      </c>
      <c r="K57" s="29">
        <v>2</v>
      </c>
      <c r="L57" s="29">
        <v>3189</v>
      </c>
      <c r="M57" s="29">
        <v>13359</v>
      </c>
    </row>
    <row r="58" spans="1:13" ht="14.55" customHeight="1" x14ac:dyDescent="0.3">
      <c r="A58" t="s">
        <v>562</v>
      </c>
      <c r="B58" s="29">
        <v>20970</v>
      </c>
      <c r="C58" s="29">
        <v>3603</v>
      </c>
      <c r="D58" s="29">
        <v>274</v>
      </c>
      <c r="E58" s="29">
        <v>6167</v>
      </c>
      <c r="F58" s="29">
        <v>1</v>
      </c>
      <c r="G58" s="29">
        <v>10045</v>
      </c>
      <c r="H58" s="29">
        <v>953</v>
      </c>
      <c r="I58" s="29">
        <v>166</v>
      </c>
      <c r="J58" s="29">
        <v>1440</v>
      </c>
      <c r="K58" s="29">
        <v>1</v>
      </c>
      <c r="L58" s="29">
        <v>2560</v>
      </c>
      <c r="M58" s="29">
        <v>12605</v>
      </c>
    </row>
    <row r="59" spans="1:13" ht="14.55" customHeight="1" x14ac:dyDescent="0.3">
      <c r="A59" t="s">
        <v>536</v>
      </c>
      <c r="B59" s="29">
        <v>19567</v>
      </c>
      <c r="C59" s="29">
        <v>2954</v>
      </c>
      <c r="D59" s="29">
        <v>298</v>
      </c>
      <c r="E59" s="29">
        <v>5955</v>
      </c>
      <c r="F59" s="29">
        <v>6</v>
      </c>
      <c r="G59" s="29">
        <v>9213</v>
      </c>
      <c r="H59" s="29">
        <v>659</v>
      </c>
      <c r="I59" s="29">
        <v>158</v>
      </c>
      <c r="J59" s="29">
        <v>1305</v>
      </c>
      <c r="K59" s="29">
        <v>1</v>
      </c>
      <c r="L59" s="29">
        <v>2123</v>
      </c>
      <c r="M59" s="29">
        <v>11336</v>
      </c>
    </row>
    <row r="60" spans="1:13" ht="14.55" customHeight="1" x14ac:dyDescent="0.3">
      <c r="A60" t="s">
        <v>550</v>
      </c>
      <c r="B60" s="29">
        <v>19170</v>
      </c>
      <c r="C60" s="29">
        <v>4761</v>
      </c>
      <c r="D60" s="29">
        <v>161</v>
      </c>
      <c r="E60" s="29">
        <v>4357</v>
      </c>
      <c r="F60" s="29">
        <v>0</v>
      </c>
      <c r="G60" s="29">
        <v>9279</v>
      </c>
      <c r="H60" s="29">
        <v>824</v>
      </c>
      <c r="I60" s="29">
        <v>93</v>
      </c>
      <c r="J60" s="29">
        <v>625</v>
      </c>
      <c r="K60" s="29">
        <v>0</v>
      </c>
      <c r="L60" s="29">
        <v>1542</v>
      </c>
      <c r="M60" s="29">
        <v>10821</v>
      </c>
    </row>
    <row r="61" spans="1:13" ht="14.55" customHeight="1" x14ac:dyDescent="0.3">
      <c r="A61" t="s">
        <v>497</v>
      </c>
      <c r="B61" s="29">
        <v>19069</v>
      </c>
      <c r="C61" s="29">
        <v>4738</v>
      </c>
      <c r="D61" s="29">
        <v>419</v>
      </c>
      <c r="E61" s="29">
        <v>5188</v>
      </c>
      <c r="F61" s="29">
        <v>33</v>
      </c>
      <c r="G61" s="29">
        <v>10378</v>
      </c>
      <c r="H61" s="29">
        <v>737</v>
      </c>
      <c r="I61" s="29">
        <v>135</v>
      </c>
      <c r="J61" s="29">
        <v>982</v>
      </c>
      <c r="K61" s="29">
        <v>4</v>
      </c>
      <c r="L61" s="29">
        <v>1858</v>
      </c>
      <c r="M61" s="29">
        <v>12236</v>
      </c>
    </row>
    <row r="62" spans="1:13" ht="14.55" customHeight="1" x14ac:dyDescent="0.3">
      <c r="A62" t="s">
        <v>547</v>
      </c>
      <c r="B62" s="29">
        <v>18724</v>
      </c>
      <c r="C62" s="29">
        <v>4530</v>
      </c>
      <c r="D62" s="29">
        <v>302</v>
      </c>
      <c r="E62" s="29">
        <v>4526</v>
      </c>
      <c r="F62" s="29">
        <v>9</v>
      </c>
      <c r="G62" s="29">
        <v>9367</v>
      </c>
      <c r="H62" s="29">
        <v>1261</v>
      </c>
      <c r="I62" s="29">
        <v>386</v>
      </c>
      <c r="J62" s="29">
        <v>1642</v>
      </c>
      <c r="K62" s="29">
        <v>1</v>
      </c>
      <c r="L62" s="29">
        <v>3290</v>
      </c>
      <c r="M62" s="29">
        <v>12657</v>
      </c>
    </row>
    <row r="63" spans="1:13" ht="14.55" customHeight="1" x14ac:dyDescent="0.3">
      <c r="A63" t="s">
        <v>598</v>
      </c>
      <c r="B63" s="29">
        <v>18506</v>
      </c>
      <c r="C63" s="29">
        <v>3720</v>
      </c>
      <c r="D63" s="29">
        <v>327</v>
      </c>
      <c r="E63" s="29">
        <v>3826</v>
      </c>
      <c r="F63" s="29">
        <v>9</v>
      </c>
      <c r="G63" s="29">
        <v>7882</v>
      </c>
      <c r="H63" s="29">
        <v>1101</v>
      </c>
      <c r="I63" s="29">
        <v>288</v>
      </c>
      <c r="J63" s="29">
        <v>1581</v>
      </c>
      <c r="K63" s="29">
        <v>3</v>
      </c>
      <c r="L63" s="29">
        <v>2973</v>
      </c>
      <c r="M63" s="29">
        <v>10855</v>
      </c>
    </row>
    <row r="64" spans="1:13" ht="14.55" customHeight="1" x14ac:dyDescent="0.3">
      <c r="A64" t="s">
        <v>472</v>
      </c>
      <c r="B64" s="29">
        <v>18278</v>
      </c>
      <c r="C64" s="29">
        <v>3516</v>
      </c>
      <c r="D64" s="29">
        <v>324</v>
      </c>
      <c r="E64" s="29">
        <v>6116</v>
      </c>
      <c r="F64" s="29">
        <v>10</v>
      </c>
      <c r="G64" s="29">
        <v>9966</v>
      </c>
      <c r="H64" s="29">
        <v>510</v>
      </c>
      <c r="I64" s="29">
        <v>108</v>
      </c>
      <c r="J64" s="29">
        <v>796</v>
      </c>
      <c r="K64" s="29">
        <v>1</v>
      </c>
      <c r="L64" s="29">
        <v>1415</v>
      </c>
      <c r="M64" s="29">
        <v>11381</v>
      </c>
    </row>
    <row r="65" spans="1:13" ht="14.55" customHeight="1" x14ac:dyDescent="0.3">
      <c r="A65" t="s">
        <v>527</v>
      </c>
      <c r="B65" s="29">
        <v>18194</v>
      </c>
      <c r="C65" s="29">
        <v>3206</v>
      </c>
      <c r="D65" s="29">
        <v>375</v>
      </c>
      <c r="E65" s="29">
        <v>4843</v>
      </c>
      <c r="F65" s="29">
        <v>6</v>
      </c>
      <c r="G65" s="29">
        <v>8430</v>
      </c>
      <c r="H65" s="29">
        <v>1384</v>
      </c>
      <c r="I65" s="29">
        <v>391</v>
      </c>
      <c r="J65" s="29">
        <v>2008</v>
      </c>
      <c r="K65" s="29">
        <v>3</v>
      </c>
      <c r="L65" s="29">
        <v>3786</v>
      </c>
      <c r="M65" s="29">
        <v>12216</v>
      </c>
    </row>
    <row r="66" spans="1:13" ht="14.55" customHeight="1" x14ac:dyDescent="0.3">
      <c r="A66" t="s">
        <v>606</v>
      </c>
      <c r="B66" s="29">
        <v>18137</v>
      </c>
      <c r="C66" s="29">
        <v>4720</v>
      </c>
      <c r="D66" s="29">
        <v>418</v>
      </c>
      <c r="E66" s="29">
        <v>4508</v>
      </c>
      <c r="F66" s="29">
        <v>5</v>
      </c>
      <c r="G66" s="29">
        <v>9651</v>
      </c>
      <c r="H66" s="29">
        <v>674</v>
      </c>
      <c r="I66" s="29">
        <v>111</v>
      </c>
      <c r="J66" s="29">
        <v>800</v>
      </c>
      <c r="K66" s="29">
        <v>1</v>
      </c>
      <c r="L66" s="29">
        <v>1586</v>
      </c>
      <c r="M66" s="29">
        <v>11237</v>
      </c>
    </row>
    <row r="67" spans="1:13" ht="14.55" customHeight="1" x14ac:dyDescent="0.3">
      <c r="A67" t="s">
        <v>539</v>
      </c>
      <c r="B67" s="29">
        <v>18018</v>
      </c>
      <c r="C67" s="29">
        <v>4566</v>
      </c>
      <c r="D67" s="29">
        <v>346</v>
      </c>
      <c r="E67" s="29">
        <v>4190</v>
      </c>
      <c r="F67" s="29">
        <v>2</v>
      </c>
      <c r="G67" s="29">
        <v>9104</v>
      </c>
      <c r="H67" s="29">
        <v>1236</v>
      </c>
      <c r="I67" s="29">
        <v>174</v>
      </c>
      <c r="J67" s="29">
        <v>949</v>
      </c>
      <c r="K67" s="29">
        <v>0</v>
      </c>
      <c r="L67" s="29">
        <v>2359</v>
      </c>
      <c r="M67" s="29">
        <v>11463</v>
      </c>
    </row>
    <row r="68" spans="1:13" ht="14.55" customHeight="1" x14ac:dyDescent="0.3">
      <c r="A68" t="s">
        <v>508</v>
      </c>
      <c r="B68" s="29">
        <v>17923</v>
      </c>
      <c r="C68" s="29">
        <v>5212</v>
      </c>
      <c r="D68" s="29">
        <v>294</v>
      </c>
      <c r="E68" s="29">
        <v>3679</v>
      </c>
      <c r="F68" s="29">
        <v>0</v>
      </c>
      <c r="G68" s="29">
        <v>9185</v>
      </c>
      <c r="H68" s="29">
        <v>669</v>
      </c>
      <c r="I68" s="29">
        <v>96</v>
      </c>
      <c r="J68" s="29">
        <v>443</v>
      </c>
      <c r="K68" s="29">
        <v>0</v>
      </c>
      <c r="L68" s="29">
        <v>1208</v>
      </c>
      <c r="M68" s="29">
        <v>10393</v>
      </c>
    </row>
    <row r="69" spans="1:13" ht="14.55" customHeight="1" x14ac:dyDescent="0.3">
      <c r="A69" t="s">
        <v>594</v>
      </c>
      <c r="B69" s="29">
        <v>17800</v>
      </c>
      <c r="C69" s="29">
        <v>4024</v>
      </c>
      <c r="D69" s="29">
        <v>334</v>
      </c>
      <c r="E69" s="29">
        <v>5438</v>
      </c>
      <c r="F69" s="29">
        <v>2</v>
      </c>
      <c r="G69" s="29">
        <v>9798</v>
      </c>
      <c r="H69" s="29">
        <v>605</v>
      </c>
      <c r="I69" s="29">
        <v>135</v>
      </c>
      <c r="J69" s="29">
        <v>1080</v>
      </c>
      <c r="K69" s="29">
        <v>0</v>
      </c>
      <c r="L69" s="29">
        <v>1820</v>
      </c>
      <c r="M69" s="29">
        <v>11618</v>
      </c>
    </row>
    <row r="70" spans="1:13" ht="14.55" customHeight="1" x14ac:dyDescent="0.3">
      <c r="A70" t="s">
        <v>489</v>
      </c>
      <c r="B70" s="29">
        <v>17200</v>
      </c>
      <c r="C70" s="29">
        <v>4473</v>
      </c>
      <c r="D70" s="29">
        <v>474</v>
      </c>
      <c r="E70" s="29">
        <v>4298</v>
      </c>
      <c r="F70" s="29">
        <v>13</v>
      </c>
      <c r="G70" s="29">
        <v>9258</v>
      </c>
      <c r="H70" s="29">
        <v>593</v>
      </c>
      <c r="I70" s="29">
        <v>167</v>
      </c>
      <c r="J70" s="29">
        <v>954</v>
      </c>
      <c r="K70" s="29">
        <v>3</v>
      </c>
      <c r="L70" s="29">
        <v>1717</v>
      </c>
      <c r="M70" s="29">
        <v>10975</v>
      </c>
    </row>
    <row r="71" spans="1:13" ht="14.55" customHeight="1" x14ac:dyDescent="0.3">
      <c r="A71" t="s">
        <v>576</v>
      </c>
      <c r="B71" s="29">
        <v>17058</v>
      </c>
      <c r="C71" s="29">
        <v>1793</v>
      </c>
      <c r="D71" s="29">
        <v>365</v>
      </c>
      <c r="E71" s="29">
        <v>5104</v>
      </c>
      <c r="F71" s="29">
        <v>13</v>
      </c>
      <c r="G71" s="29">
        <v>7275</v>
      </c>
      <c r="H71" s="29">
        <v>540</v>
      </c>
      <c r="I71" s="29">
        <v>164</v>
      </c>
      <c r="J71" s="29">
        <v>941</v>
      </c>
      <c r="K71" s="29">
        <v>4</v>
      </c>
      <c r="L71" s="29">
        <v>1649</v>
      </c>
      <c r="M71" s="29">
        <v>8924</v>
      </c>
    </row>
    <row r="72" spans="1:13" ht="14.55" customHeight="1" x14ac:dyDescent="0.3">
      <c r="A72" t="s">
        <v>557</v>
      </c>
      <c r="B72" s="29">
        <v>16632</v>
      </c>
      <c r="C72" s="29">
        <v>1623</v>
      </c>
      <c r="D72" s="29">
        <v>146</v>
      </c>
      <c r="E72" s="29">
        <v>3634</v>
      </c>
      <c r="F72" s="29">
        <v>28</v>
      </c>
      <c r="G72" s="29">
        <v>5431</v>
      </c>
      <c r="H72" s="29">
        <v>1498</v>
      </c>
      <c r="I72" s="29">
        <v>291</v>
      </c>
      <c r="J72" s="29">
        <v>2964</v>
      </c>
      <c r="K72" s="29">
        <v>59</v>
      </c>
      <c r="L72" s="29">
        <v>4812</v>
      </c>
      <c r="M72" s="29">
        <v>10243</v>
      </c>
    </row>
    <row r="73" spans="1:13" ht="14.55" customHeight="1" x14ac:dyDescent="0.3">
      <c r="A73" t="s">
        <v>578</v>
      </c>
      <c r="B73" s="29">
        <v>16395</v>
      </c>
      <c r="C73" s="29">
        <v>2306</v>
      </c>
      <c r="D73" s="29">
        <v>216</v>
      </c>
      <c r="E73" s="29">
        <v>2684</v>
      </c>
      <c r="F73" s="29">
        <v>0</v>
      </c>
      <c r="G73" s="29">
        <v>5206</v>
      </c>
      <c r="H73" s="29">
        <v>1728</v>
      </c>
      <c r="I73" s="29">
        <v>647</v>
      </c>
      <c r="J73" s="29">
        <v>2723</v>
      </c>
      <c r="K73" s="29">
        <v>0</v>
      </c>
      <c r="L73" s="29">
        <v>5098</v>
      </c>
      <c r="M73" s="29">
        <v>10304</v>
      </c>
    </row>
    <row r="74" spans="1:13" ht="14.55" customHeight="1" x14ac:dyDescent="0.3">
      <c r="A74" t="s">
        <v>595</v>
      </c>
      <c r="B74" s="29">
        <v>15930</v>
      </c>
      <c r="C74" s="29">
        <v>2046</v>
      </c>
      <c r="D74" s="29">
        <v>248</v>
      </c>
      <c r="E74" s="29">
        <v>4747</v>
      </c>
      <c r="F74" s="29">
        <v>6</v>
      </c>
      <c r="G74" s="29">
        <v>7047</v>
      </c>
      <c r="H74" s="29">
        <v>1107</v>
      </c>
      <c r="I74" s="29">
        <v>343</v>
      </c>
      <c r="J74" s="29">
        <v>1842</v>
      </c>
      <c r="K74" s="29">
        <v>3</v>
      </c>
      <c r="L74" s="29">
        <v>3295</v>
      </c>
      <c r="M74" s="29">
        <v>10342</v>
      </c>
    </row>
    <row r="75" spans="1:13" ht="14.55" customHeight="1" x14ac:dyDescent="0.3">
      <c r="A75" t="s">
        <v>587</v>
      </c>
      <c r="B75" s="29">
        <v>15700</v>
      </c>
      <c r="C75" s="29">
        <v>2320</v>
      </c>
      <c r="D75" s="29">
        <v>318</v>
      </c>
      <c r="E75" s="29">
        <v>3873</v>
      </c>
      <c r="F75" s="29">
        <v>5</v>
      </c>
      <c r="G75" s="29">
        <v>6516</v>
      </c>
      <c r="H75" s="29">
        <v>900</v>
      </c>
      <c r="I75" s="29">
        <v>346</v>
      </c>
      <c r="J75" s="29">
        <v>874</v>
      </c>
      <c r="K75" s="29">
        <v>4</v>
      </c>
      <c r="L75" s="29">
        <v>2124</v>
      </c>
      <c r="M75" s="29">
        <v>8640</v>
      </c>
    </row>
    <row r="76" spans="1:13" ht="14.55" customHeight="1" x14ac:dyDescent="0.3">
      <c r="A76" t="s">
        <v>601</v>
      </c>
      <c r="B76" s="29">
        <v>15675</v>
      </c>
      <c r="C76" s="29">
        <v>2914</v>
      </c>
      <c r="D76" s="29">
        <v>343</v>
      </c>
      <c r="E76" s="29">
        <v>4702</v>
      </c>
      <c r="F76" s="29">
        <v>6</v>
      </c>
      <c r="G76" s="29">
        <v>7965</v>
      </c>
      <c r="H76" s="29">
        <v>742</v>
      </c>
      <c r="I76" s="29">
        <v>155</v>
      </c>
      <c r="J76" s="29">
        <v>1049</v>
      </c>
      <c r="K76" s="29">
        <v>2</v>
      </c>
      <c r="L76" s="29">
        <v>1948</v>
      </c>
      <c r="M76" s="29">
        <v>9913</v>
      </c>
    </row>
    <row r="77" spans="1:13" ht="14.55" customHeight="1" x14ac:dyDescent="0.3">
      <c r="A77" t="s">
        <v>442</v>
      </c>
      <c r="B77" s="29">
        <v>15280</v>
      </c>
      <c r="C77" s="29">
        <v>1420</v>
      </c>
      <c r="D77" s="29">
        <v>201</v>
      </c>
      <c r="E77" s="29">
        <v>4717</v>
      </c>
      <c r="F77" s="29">
        <v>0</v>
      </c>
      <c r="G77" s="29">
        <v>6338</v>
      </c>
      <c r="H77" s="29">
        <v>732</v>
      </c>
      <c r="I77" s="29">
        <v>170</v>
      </c>
      <c r="J77" s="29">
        <v>1443</v>
      </c>
      <c r="K77" s="29">
        <v>0</v>
      </c>
      <c r="L77" s="29">
        <v>2345</v>
      </c>
      <c r="M77" s="29">
        <v>8683</v>
      </c>
    </row>
    <row r="78" spans="1:13" ht="14.55" customHeight="1" x14ac:dyDescent="0.3">
      <c r="A78" t="s">
        <v>473</v>
      </c>
      <c r="B78" s="29">
        <v>15201</v>
      </c>
      <c r="C78" s="29">
        <v>2433</v>
      </c>
      <c r="D78" s="29">
        <v>186</v>
      </c>
      <c r="E78" s="29">
        <v>2824</v>
      </c>
      <c r="F78" s="29">
        <v>52</v>
      </c>
      <c r="G78" s="29">
        <v>5495</v>
      </c>
      <c r="H78" s="29">
        <v>1701</v>
      </c>
      <c r="I78" s="29">
        <v>355</v>
      </c>
      <c r="J78" s="29">
        <v>1345</v>
      </c>
      <c r="K78" s="29">
        <v>45</v>
      </c>
      <c r="L78" s="29">
        <v>3446</v>
      </c>
      <c r="M78" s="29">
        <v>8941</v>
      </c>
    </row>
    <row r="79" spans="1:13" ht="14.55" customHeight="1" x14ac:dyDescent="0.3">
      <c r="A79" t="s">
        <v>511</v>
      </c>
      <c r="B79" s="29">
        <v>14706</v>
      </c>
      <c r="C79" s="29">
        <v>2953</v>
      </c>
      <c r="D79" s="29">
        <v>221</v>
      </c>
      <c r="E79" s="29">
        <v>4046</v>
      </c>
      <c r="F79" s="29">
        <v>3</v>
      </c>
      <c r="G79" s="29">
        <v>7223</v>
      </c>
      <c r="H79" s="29">
        <v>917</v>
      </c>
      <c r="I79" s="29">
        <v>213</v>
      </c>
      <c r="J79" s="29">
        <v>1055</v>
      </c>
      <c r="K79" s="29">
        <v>1</v>
      </c>
      <c r="L79" s="29">
        <v>2186</v>
      </c>
      <c r="M79" s="29">
        <v>9409</v>
      </c>
    </row>
    <row r="80" spans="1:13" ht="14.55" customHeight="1" x14ac:dyDescent="0.3">
      <c r="A80" t="s">
        <v>441</v>
      </c>
      <c r="B80" s="29">
        <v>14449</v>
      </c>
      <c r="C80" s="29">
        <v>2311</v>
      </c>
      <c r="D80" s="29">
        <v>242</v>
      </c>
      <c r="E80" s="29">
        <v>1857</v>
      </c>
      <c r="F80" s="29">
        <v>0</v>
      </c>
      <c r="G80" s="29">
        <v>4410</v>
      </c>
      <c r="H80" s="29">
        <v>2129</v>
      </c>
      <c r="I80" s="29">
        <v>715</v>
      </c>
      <c r="J80" s="29">
        <v>1280</v>
      </c>
      <c r="K80" s="29">
        <v>2</v>
      </c>
      <c r="L80" s="29">
        <v>4126</v>
      </c>
      <c r="M80" s="29">
        <v>8536</v>
      </c>
    </row>
    <row r="81" spans="1:13" ht="14.55" customHeight="1" x14ac:dyDescent="0.3">
      <c r="A81" t="s">
        <v>544</v>
      </c>
      <c r="B81" s="29">
        <v>13710</v>
      </c>
      <c r="C81" s="29">
        <v>3168</v>
      </c>
      <c r="D81" s="29">
        <v>182</v>
      </c>
      <c r="E81" s="29">
        <v>1754</v>
      </c>
      <c r="F81" s="29">
        <v>3</v>
      </c>
      <c r="G81" s="29">
        <v>5107</v>
      </c>
      <c r="H81" s="29">
        <v>2032</v>
      </c>
      <c r="I81" s="29">
        <v>296</v>
      </c>
      <c r="J81" s="29">
        <v>1018</v>
      </c>
      <c r="K81" s="29">
        <v>7</v>
      </c>
      <c r="L81" s="29">
        <v>3353</v>
      </c>
      <c r="M81" s="29">
        <v>8460</v>
      </c>
    </row>
    <row r="82" spans="1:13" ht="14.55" customHeight="1" x14ac:dyDescent="0.3">
      <c r="A82" t="s">
        <v>541</v>
      </c>
      <c r="B82" s="29">
        <v>13587</v>
      </c>
      <c r="C82" s="29">
        <v>1746</v>
      </c>
      <c r="D82" s="29">
        <v>378</v>
      </c>
      <c r="E82" s="29">
        <v>3213</v>
      </c>
      <c r="F82" s="29">
        <v>0</v>
      </c>
      <c r="G82" s="29">
        <v>5337</v>
      </c>
      <c r="H82" s="29">
        <v>1078</v>
      </c>
      <c r="I82" s="29">
        <v>475</v>
      </c>
      <c r="J82" s="29">
        <v>1754</v>
      </c>
      <c r="K82" s="29">
        <v>0</v>
      </c>
      <c r="L82" s="29">
        <v>3307</v>
      </c>
      <c r="M82" s="29">
        <v>8644</v>
      </c>
    </row>
    <row r="83" spans="1:13" ht="14.55" customHeight="1" x14ac:dyDescent="0.3">
      <c r="A83" t="s">
        <v>565</v>
      </c>
      <c r="B83" s="29">
        <v>13578</v>
      </c>
      <c r="C83" s="29">
        <v>2793</v>
      </c>
      <c r="D83" s="29">
        <v>345</v>
      </c>
      <c r="E83" s="29">
        <v>3569</v>
      </c>
      <c r="F83" s="29">
        <v>7</v>
      </c>
      <c r="G83" s="29">
        <v>6714</v>
      </c>
      <c r="H83" s="29">
        <v>973</v>
      </c>
      <c r="I83" s="29">
        <v>247</v>
      </c>
      <c r="J83" s="29">
        <v>1212</v>
      </c>
      <c r="K83" s="29">
        <v>7</v>
      </c>
      <c r="L83" s="29">
        <v>2439</v>
      </c>
      <c r="M83" s="29">
        <v>9153</v>
      </c>
    </row>
    <row r="84" spans="1:13" ht="14.55" customHeight="1" x14ac:dyDescent="0.3">
      <c r="A84" t="s">
        <v>502</v>
      </c>
      <c r="B84" s="29">
        <v>13546</v>
      </c>
      <c r="C84" s="29">
        <v>2859</v>
      </c>
      <c r="D84" s="29">
        <v>163</v>
      </c>
      <c r="E84" s="29">
        <v>2621</v>
      </c>
      <c r="F84" s="29">
        <v>7</v>
      </c>
      <c r="G84" s="29">
        <v>5650</v>
      </c>
      <c r="H84" s="29">
        <v>1166</v>
      </c>
      <c r="I84" s="29">
        <v>229</v>
      </c>
      <c r="J84" s="29">
        <v>1184</v>
      </c>
      <c r="K84" s="29">
        <v>7</v>
      </c>
      <c r="L84" s="29">
        <v>2586</v>
      </c>
      <c r="M84" s="29">
        <v>8236</v>
      </c>
    </row>
    <row r="85" spans="1:13" ht="14.55" customHeight="1" x14ac:dyDescent="0.3">
      <c r="A85" t="s">
        <v>546</v>
      </c>
      <c r="B85" s="29">
        <v>13324</v>
      </c>
      <c r="C85" s="29">
        <v>2117</v>
      </c>
      <c r="D85" s="29">
        <v>163</v>
      </c>
      <c r="E85" s="29">
        <v>1910</v>
      </c>
      <c r="F85" s="29">
        <v>6</v>
      </c>
      <c r="G85" s="29">
        <v>4196</v>
      </c>
      <c r="H85" s="29">
        <v>1348</v>
      </c>
      <c r="I85" s="29">
        <v>389</v>
      </c>
      <c r="J85" s="29">
        <v>1367</v>
      </c>
      <c r="K85" s="29">
        <v>3</v>
      </c>
      <c r="L85" s="29">
        <v>3107</v>
      </c>
      <c r="M85" s="29">
        <v>7303</v>
      </c>
    </row>
    <row r="86" spans="1:13" ht="14.55" customHeight="1" x14ac:dyDescent="0.3">
      <c r="A86" t="s">
        <v>549</v>
      </c>
      <c r="B86" s="29">
        <v>13100</v>
      </c>
      <c r="C86" s="29">
        <v>2792</v>
      </c>
      <c r="D86" s="29">
        <v>183</v>
      </c>
      <c r="E86" s="29">
        <v>3922</v>
      </c>
      <c r="F86" s="29">
        <v>2</v>
      </c>
      <c r="G86" s="29">
        <v>6899</v>
      </c>
      <c r="H86" s="29">
        <v>871</v>
      </c>
      <c r="I86" s="29">
        <v>215</v>
      </c>
      <c r="J86" s="29">
        <v>1366</v>
      </c>
      <c r="K86" s="29">
        <v>2</v>
      </c>
      <c r="L86" s="29">
        <v>2454</v>
      </c>
      <c r="M86" s="29">
        <v>9353</v>
      </c>
    </row>
    <row r="87" spans="1:13" ht="14.55" customHeight="1" x14ac:dyDescent="0.3">
      <c r="A87" t="s">
        <v>494</v>
      </c>
      <c r="B87" s="29">
        <v>13069</v>
      </c>
      <c r="C87" s="29">
        <v>3586</v>
      </c>
      <c r="D87" s="29">
        <v>301</v>
      </c>
      <c r="E87" s="29">
        <v>3096</v>
      </c>
      <c r="F87" s="29">
        <v>0</v>
      </c>
      <c r="G87" s="29">
        <v>6983</v>
      </c>
      <c r="H87" s="29">
        <v>578</v>
      </c>
      <c r="I87" s="29">
        <v>87</v>
      </c>
      <c r="J87" s="29">
        <v>360</v>
      </c>
      <c r="K87" s="29">
        <v>0</v>
      </c>
      <c r="L87" s="29">
        <v>1025</v>
      </c>
      <c r="M87" s="29">
        <v>8008</v>
      </c>
    </row>
    <row r="88" spans="1:13" ht="14.55" customHeight="1" x14ac:dyDescent="0.3">
      <c r="A88" t="s">
        <v>612</v>
      </c>
      <c r="B88" s="29">
        <v>12645</v>
      </c>
      <c r="C88" s="29">
        <v>3430</v>
      </c>
      <c r="D88" s="29">
        <v>147</v>
      </c>
      <c r="E88" s="29">
        <v>2302</v>
      </c>
      <c r="F88" s="29">
        <v>11</v>
      </c>
      <c r="G88" s="29">
        <v>5890</v>
      </c>
      <c r="H88" s="29">
        <v>882</v>
      </c>
      <c r="I88" s="29">
        <v>152</v>
      </c>
      <c r="J88" s="29">
        <v>759</v>
      </c>
      <c r="K88" s="29">
        <v>4</v>
      </c>
      <c r="L88" s="29">
        <v>1797</v>
      </c>
      <c r="M88" s="29">
        <v>7687</v>
      </c>
    </row>
    <row r="89" spans="1:13" ht="14.55" customHeight="1" x14ac:dyDescent="0.3">
      <c r="A89" t="s">
        <v>486</v>
      </c>
      <c r="B89" s="29">
        <v>12343</v>
      </c>
      <c r="C89" s="29">
        <v>2559</v>
      </c>
      <c r="D89" s="29">
        <v>226</v>
      </c>
      <c r="E89" s="29">
        <v>2537</v>
      </c>
      <c r="F89" s="29">
        <v>5</v>
      </c>
      <c r="G89" s="29">
        <v>5327</v>
      </c>
      <c r="H89" s="29">
        <v>1191</v>
      </c>
      <c r="I89" s="29">
        <v>153</v>
      </c>
      <c r="J89" s="29">
        <v>798</v>
      </c>
      <c r="K89" s="29">
        <v>1</v>
      </c>
      <c r="L89" s="29">
        <v>2143</v>
      </c>
      <c r="M89" s="29">
        <v>7470</v>
      </c>
    </row>
    <row r="90" spans="1:13" ht="14.55" customHeight="1" x14ac:dyDescent="0.3">
      <c r="A90" t="s">
        <v>561</v>
      </c>
      <c r="B90" s="29">
        <v>12212</v>
      </c>
      <c r="C90" s="29">
        <v>3228</v>
      </c>
      <c r="D90" s="29">
        <v>204</v>
      </c>
      <c r="E90" s="29">
        <v>3854</v>
      </c>
      <c r="F90" s="29">
        <v>8</v>
      </c>
      <c r="G90" s="29">
        <v>7294</v>
      </c>
      <c r="H90" s="29">
        <v>447</v>
      </c>
      <c r="I90" s="29">
        <v>94</v>
      </c>
      <c r="J90" s="29">
        <v>577</v>
      </c>
      <c r="K90" s="29">
        <v>1</v>
      </c>
      <c r="L90" s="29">
        <v>1119</v>
      </c>
      <c r="M90" s="29">
        <v>8413</v>
      </c>
    </row>
    <row r="91" spans="1:13" ht="14.55" customHeight="1" x14ac:dyDescent="0.3">
      <c r="A91" t="s">
        <v>503</v>
      </c>
      <c r="B91" s="29">
        <v>12081</v>
      </c>
      <c r="C91" s="29">
        <v>1573</v>
      </c>
      <c r="D91" s="29">
        <v>221</v>
      </c>
      <c r="E91" s="29">
        <v>4155</v>
      </c>
      <c r="F91" s="29">
        <v>2</v>
      </c>
      <c r="G91" s="29">
        <v>5951</v>
      </c>
      <c r="H91" s="29">
        <v>1139</v>
      </c>
      <c r="I91" s="29">
        <v>391</v>
      </c>
      <c r="J91" s="29">
        <v>1381</v>
      </c>
      <c r="K91" s="29">
        <v>4</v>
      </c>
      <c r="L91" s="29">
        <v>2915</v>
      </c>
      <c r="M91" s="29">
        <v>8866</v>
      </c>
    </row>
    <row r="92" spans="1:13" ht="14.55" customHeight="1" x14ac:dyDescent="0.3">
      <c r="A92" t="s">
        <v>600</v>
      </c>
      <c r="B92" s="29">
        <v>11988</v>
      </c>
      <c r="C92" s="29">
        <v>1609</v>
      </c>
      <c r="D92" s="29">
        <v>233</v>
      </c>
      <c r="E92" s="29">
        <v>2218</v>
      </c>
      <c r="F92" s="29">
        <v>4</v>
      </c>
      <c r="G92" s="29">
        <v>4064</v>
      </c>
      <c r="H92" s="29">
        <v>1749</v>
      </c>
      <c r="I92" s="29">
        <v>469</v>
      </c>
      <c r="J92" s="29">
        <v>1556</v>
      </c>
      <c r="K92" s="29">
        <v>6</v>
      </c>
      <c r="L92" s="29">
        <v>3780</v>
      </c>
      <c r="M92" s="29">
        <v>7844</v>
      </c>
    </row>
    <row r="93" spans="1:13" ht="14.55" customHeight="1" x14ac:dyDescent="0.3">
      <c r="A93" t="s">
        <v>470</v>
      </c>
      <c r="B93" s="29">
        <v>11674</v>
      </c>
      <c r="C93" s="29">
        <v>1445</v>
      </c>
      <c r="D93" s="29">
        <v>196</v>
      </c>
      <c r="E93" s="29">
        <v>2826</v>
      </c>
      <c r="F93" s="29">
        <v>15</v>
      </c>
      <c r="G93" s="29">
        <v>4482</v>
      </c>
      <c r="H93" s="29">
        <v>915</v>
      </c>
      <c r="I93" s="29">
        <v>158</v>
      </c>
      <c r="J93" s="29">
        <v>1234</v>
      </c>
      <c r="K93" s="29">
        <v>8</v>
      </c>
      <c r="L93" s="29">
        <v>2315</v>
      </c>
      <c r="M93" s="29">
        <v>6797</v>
      </c>
    </row>
    <row r="94" spans="1:13" ht="14.55" customHeight="1" x14ac:dyDescent="0.3">
      <c r="A94" t="s">
        <v>568</v>
      </c>
      <c r="B94" s="29">
        <v>11513</v>
      </c>
      <c r="C94" s="29">
        <v>1512</v>
      </c>
      <c r="D94" s="29">
        <v>618</v>
      </c>
      <c r="E94" s="29">
        <v>3911</v>
      </c>
      <c r="F94" s="29">
        <v>0</v>
      </c>
      <c r="G94" s="29">
        <v>6041</v>
      </c>
      <c r="H94" s="29">
        <v>288</v>
      </c>
      <c r="I94" s="29">
        <v>201</v>
      </c>
      <c r="J94" s="29">
        <v>870</v>
      </c>
      <c r="K94" s="29">
        <v>0</v>
      </c>
      <c r="L94" s="29">
        <v>1359</v>
      </c>
      <c r="M94" s="29">
        <v>7400</v>
      </c>
    </row>
    <row r="95" spans="1:13" ht="14.55" customHeight="1" x14ac:dyDescent="0.3">
      <c r="A95" t="s">
        <v>528</v>
      </c>
      <c r="B95" s="29">
        <v>11288</v>
      </c>
      <c r="C95" s="29">
        <v>2223</v>
      </c>
      <c r="D95" s="29">
        <v>181</v>
      </c>
      <c r="E95" s="29">
        <v>2713</v>
      </c>
      <c r="F95" s="29">
        <v>10</v>
      </c>
      <c r="G95" s="29">
        <v>5127</v>
      </c>
      <c r="H95" s="29">
        <v>844</v>
      </c>
      <c r="I95" s="29">
        <v>215</v>
      </c>
      <c r="J95" s="29">
        <v>1028</v>
      </c>
      <c r="K95" s="29">
        <v>1</v>
      </c>
      <c r="L95" s="29">
        <v>2088</v>
      </c>
      <c r="M95" s="29">
        <v>7215</v>
      </c>
    </row>
    <row r="96" spans="1:13" ht="14.55" customHeight="1" x14ac:dyDescent="0.3">
      <c r="A96" t="s">
        <v>484</v>
      </c>
      <c r="B96" s="29">
        <v>11123</v>
      </c>
      <c r="C96" s="29">
        <v>1999</v>
      </c>
      <c r="D96" s="29">
        <v>217</v>
      </c>
      <c r="E96" s="29">
        <v>2423</v>
      </c>
      <c r="F96" s="29">
        <v>31</v>
      </c>
      <c r="G96" s="29">
        <v>4670</v>
      </c>
      <c r="H96" s="29">
        <v>995</v>
      </c>
      <c r="I96" s="29">
        <v>342</v>
      </c>
      <c r="J96" s="29">
        <v>1253</v>
      </c>
      <c r="K96" s="29">
        <v>38</v>
      </c>
      <c r="L96" s="29">
        <v>2628</v>
      </c>
      <c r="M96" s="29">
        <v>7298</v>
      </c>
    </row>
    <row r="97" spans="1:13" ht="14.55" customHeight="1" x14ac:dyDescent="0.3">
      <c r="A97" t="s">
        <v>454</v>
      </c>
      <c r="B97" s="29">
        <v>11099</v>
      </c>
      <c r="C97" s="29">
        <v>2964</v>
      </c>
      <c r="D97" s="29">
        <v>149</v>
      </c>
      <c r="E97" s="29">
        <v>2724</v>
      </c>
      <c r="F97" s="29">
        <v>5</v>
      </c>
      <c r="G97" s="29">
        <v>5842</v>
      </c>
      <c r="H97" s="29">
        <v>695</v>
      </c>
      <c r="I97" s="29">
        <v>74</v>
      </c>
      <c r="J97" s="29">
        <v>653</v>
      </c>
      <c r="K97" s="29">
        <v>2</v>
      </c>
      <c r="L97" s="29">
        <v>1424</v>
      </c>
      <c r="M97" s="29">
        <v>7266</v>
      </c>
    </row>
    <row r="98" spans="1:13" ht="14.55" customHeight="1" x14ac:dyDescent="0.3">
      <c r="A98" t="s">
        <v>475</v>
      </c>
      <c r="B98" s="29">
        <v>11055</v>
      </c>
      <c r="C98" s="29">
        <v>2298</v>
      </c>
      <c r="D98" s="29">
        <v>260</v>
      </c>
      <c r="E98" s="29">
        <v>2507</v>
      </c>
      <c r="F98" s="29">
        <v>7</v>
      </c>
      <c r="G98" s="29">
        <v>5072</v>
      </c>
      <c r="H98" s="29">
        <v>753</v>
      </c>
      <c r="I98" s="29">
        <v>173</v>
      </c>
      <c r="J98" s="29">
        <v>757</v>
      </c>
      <c r="K98" s="29">
        <v>3</v>
      </c>
      <c r="L98" s="29">
        <v>1686</v>
      </c>
      <c r="M98" s="29">
        <v>6758</v>
      </c>
    </row>
    <row r="99" spans="1:13" ht="14.55" customHeight="1" x14ac:dyDescent="0.3">
      <c r="A99" t="s">
        <v>581</v>
      </c>
      <c r="B99" s="29">
        <v>11036</v>
      </c>
      <c r="C99" s="29">
        <v>1985</v>
      </c>
      <c r="D99" s="29">
        <v>246</v>
      </c>
      <c r="E99" s="29">
        <v>2737</v>
      </c>
      <c r="F99" s="29">
        <v>5</v>
      </c>
      <c r="G99" s="29">
        <v>4973</v>
      </c>
      <c r="H99" s="29">
        <v>643</v>
      </c>
      <c r="I99" s="29">
        <v>141</v>
      </c>
      <c r="J99" s="29">
        <v>695</v>
      </c>
      <c r="K99" s="29">
        <v>3</v>
      </c>
      <c r="L99" s="29">
        <v>1482</v>
      </c>
      <c r="M99" s="29">
        <v>6455</v>
      </c>
    </row>
    <row r="100" spans="1:13" ht="14.55" customHeight="1" x14ac:dyDescent="0.3">
      <c r="A100" t="s">
        <v>560</v>
      </c>
      <c r="B100" s="29">
        <v>10855</v>
      </c>
      <c r="C100" s="29">
        <v>1653</v>
      </c>
      <c r="D100" s="29">
        <v>259</v>
      </c>
      <c r="E100" s="29">
        <v>4163</v>
      </c>
      <c r="F100" s="29">
        <v>0</v>
      </c>
      <c r="G100" s="29">
        <v>6075</v>
      </c>
      <c r="H100" s="29">
        <v>273</v>
      </c>
      <c r="I100" s="29">
        <v>65</v>
      </c>
      <c r="J100" s="29">
        <v>378</v>
      </c>
      <c r="K100" s="29">
        <v>1</v>
      </c>
      <c r="L100" s="29">
        <v>717</v>
      </c>
      <c r="M100" s="29">
        <v>6792</v>
      </c>
    </row>
    <row r="101" spans="1:13" ht="14.55" customHeight="1" x14ac:dyDescent="0.3">
      <c r="A101" t="s">
        <v>430</v>
      </c>
      <c r="B101" s="29">
        <v>10807</v>
      </c>
      <c r="C101" s="29">
        <v>3437</v>
      </c>
      <c r="D101" s="29">
        <v>180</v>
      </c>
      <c r="E101" s="29">
        <v>2466</v>
      </c>
      <c r="F101" s="29">
        <v>1</v>
      </c>
      <c r="G101" s="29">
        <v>6084</v>
      </c>
      <c r="H101" s="29">
        <v>345</v>
      </c>
      <c r="I101" s="29">
        <v>38</v>
      </c>
      <c r="J101" s="29">
        <v>259</v>
      </c>
      <c r="K101" s="29">
        <v>0</v>
      </c>
      <c r="L101" s="29">
        <v>642</v>
      </c>
      <c r="M101" s="29">
        <v>6726</v>
      </c>
    </row>
    <row r="102" spans="1:13" ht="14.55" customHeight="1" x14ac:dyDescent="0.3">
      <c r="A102" t="s">
        <v>424</v>
      </c>
      <c r="B102" s="29">
        <v>10613</v>
      </c>
      <c r="C102" s="29">
        <v>2291</v>
      </c>
      <c r="D102" s="29">
        <v>353</v>
      </c>
      <c r="E102" s="29">
        <v>2666</v>
      </c>
      <c r="F102" s="29">
        <v>3</v>
      </c>
      <c r="G102" s="29">
        <v>5313</v>
      </c>
      <c r="H102" s="29">
        <v>594</v>
      </c>
      <c r="I102" s="29">
        <v>165</v>
      </c>
      <c r="J102" s="29">
        <v>542</v>
      </c>
      <c r="K102" s="29">
        <v>0</v>
      </c>
      <c r="L102" s="29">
        <v>1301</v>
      </c>
      <c r="M102" s="29">
        <v>6614</v>
      </c>
    </row>
    <row r="103" spans="1:13" ht="14.55" customHeight="1" x14ac:dyDescent="0.3">
      <c r="A103" t="s">
        <v>471</v>
      </c>
      <c r="B103" s="29">
        <v>10496</v>
      </c>
      <c r="C103" s="29">
        <v>2266</v>
      </c>
      <c r="D103" s="29">
        <v>84</v>
      </c>
      <c r="E103" s="29">
        <v>2085</v>
      </c>
      <c r="F103" s="29">
        <v>12</v>
      </c>
      <c r="G103" s="29">
        <v>4447</v>
      </c>
      <c r="H103" s="29">
        <v>417</v>
      </c>
      <c r="I103" s="29">
        <v>40</v>
      </c>
      <c r="J103" s="29">
        <v>403</v>
      </c>
      <c r="K103" s="29">
        <v>0</v>
      </c>
      <c r="L103" s="29">
        <v>860</v>
      </c>
      <c r="M103" s="29">
        <v>5307</v>
      </c>
    </row>
    <row r="104" spans="1:13" ht="14.55" customHeight="1" x14ac:dyDescent="0.3">
      <c r="A104" t="s">
        <v>522</v>
      </c>
      <c r="B104" s="29">
        <v>10349</v>
      </c>
      <c r="C104" s="29">
        <v>1580</v>
      </c>
      <c r="D104" s="29">
        <v>144</v>
      </c>
      <c r="E104" s="29">
        <v>1450</v>
      </c>
      <c r="F104" s="29">
        <v>2</v>
      </c>
      <c r="G104" s="29">
        <v>3176</v>
      </c>
      <c r="H104" s="29">
        <v>1648</v>
      </c>
      <c r="I104" s="29">
        <v>450</v>
      </c>
      <c r="J104" s="29">
        <v>1259</v>
      </c>
      <c r="K104" s="29">
        <v>8</v>
      </c>
      <c r="L104" s="29">
        <v>3365</v>
      </c>
      <c r="M104" s="29">
        <v>6541</v>
      </c>
    </row>
    <row r="105" spans="1:13" ht="14.55" customHeight="1" x14ac:dyDescent="0.3">
      <c r="A105" t="s">
        <v>434</v>
      </c>
      <c r="B105" s="29">
        <v>10247</v>
      </c>
      <c r="C105" s="29">
        <v>2272</v>
      </c>
      <c r="D105" s="29">
        <v>224</v>
      </c>
      <c r="E105" s="29">
        <v>2750</v>
      </c>
      <c r="F105" s="29">
        <v>2</v>
      </c>
      <c r="G105" s="29">
        <v>5248</v>
      </c>
      <c r="H105" s="29">
        <v>432</v>
      </c>
      <c r="I105" s="29">
        <v>96</v>
      </c>
      <c r="J105" s="29">
        <v>349</v>
      </c>
      <c r="K105" s="29">
        <v>2</v>
      </c>
      <c r="L105" s="29">
        <v>879</v>
      </c>
      <c r="M105" s="29">
        <v>6127</v>
      </c>
    </row>
    <row r="106" spans="1:13" ht="14.55" customHeight="1" x14ac:dyDescent="0.3">
      <c r="A106" t="s">
        <v>437</v>
      </c>
      <c r="B106" s="29">
        <v>9984</v>
      </c>
      <c r="C106" s="29">
        <v>2315</v>
      </c>
      <c r="D106" s="29">
        <v>151</v>
      </c>
      <c r="E106" s="29">
        <v>2576</v>
      </c>
      <c r="F106" s="29">
        <v>2</v>
      </c>
      <c r="G106" s="29">
        <v>5044</v>
      </c>
      <c r="H106" s="29">
        <v>247</v>
      </c>
      <c r="I106" s="29">
        <v>34</v>
      </c>
      <c r="J106" s="29">
        <v>249</v>
      </c>
      <c r="K106" s="29">
        <v>2</v>
      </c>
      <c r="L106" s="29">
        <v>532</v>
      </c>
      <c r="M106" s="29">
        <v>5576</v>
      </c>
    </row>
    <row r="107" spans="1:13" ht="14.55" customHeight="1" x14ac:dyDescent="0.3">
      <c r="A107" t="s">
        <v>438</v>
      </c>
      <c r="B107" s="29">
        <v>9911</v>
      </c>
      <c r="C107" s="29">
        <v>1806</v>
      </c>
      <c r="D107" s="29">
        <v>104</v>
      </c>
      <c r="E107" s="29">
        <v>1596</v>
      </c>
      <c r="F107" s="29">
        <v>11</v>
      </c>
      <c r="G107" s="29">
        <v>3517</v>
      </c>
      <c r="H107" s="29">
        <v>931</v>
      </c>
      <c r="I107" s="29">
        <v>347</v>
      </c>
      <c r="J107" s="29">
        <v>775</v>
      </c>
      <c r="K107" s="29">
        <v>15</v>
      </c>
      <c r="L107" s="29">
        <v>2068</v>
      </c>
      <c r="M107" s="29">
        <v>5585</v>
      </c>
    </row>
    <row r="108" spans="1:13" ht="14.55" customHeight="1" x14ac:dyDescent="0.3">
      <c r="A108" t="s">
        <v>555</v>
      </c>
      <c r="B108" s="29">
        <v>9473</v>
      </c>
      <c r="C108" s="29">
        <v>1799</v>
      </c>
      <c r="D108" s="29">
        <v>296</v>
      </c>
      <c r="E108" s="29">
        <v>2472</v>
      </c>
      <c r="F108" s="29">
        <v>1</v>
      </c>
      <c r="G108" s="29">
        <v>4568</v>
      </c>
      <c r="H108" s="29">
        <v>794</v>
      </c>
      <c r="I108" s="29">
        <v>106</v>
      </c>
      <c r="J108" s="29">
        <v>876</v>
      </c>
      <c r="K108" s="29">
        <v>0</v>
      </c>
      <c r="L108" s="29">
        <v>1776</v>
      </c>
      <c r="M108" s="29">
        <v>6344</v>
      </c>
    </row>
    <row r="109" spans="1:13" ht="14.55" customHeight="1" x14ac:dyDescent="0.3">
      <c r="A109" t="s">
        <v>466</v>
      </c>
      <c r="B109" s="29">
        <v>9423</v>
      </c>
      <c r="C109" s="29">
        <v>1638</v>
      </c>
      <c r="D109" s="29">
        <v>116</v>
      </c>
      <c r="E109" s="29">
        <v>2383</v>
      </c>
      <c r="F109" s="29">
        <v>0</v>
      </c>
      <c r="G109" s="29">
        <v>4137</v>
      </c>
      <c r="H109" s="29">
        <v>812</v>
      </c>
      <c r="I109" s="29">
        <v>127</v>
      </c>
      <c r="J109" s="29">
        <v>648</v>
      </c>
      <c r="K109" s="29">
        <v>0</v>
      </c>
      <c r="L109" s="29">
        <v>1587</v>
      </c>
      <c r="M109" s="29">
        <v>5724</v>
      </c>
    </row>
    <row r="110" spans="1:13" ht="14.55" customHeight="1" x14ac:dyDescent="0.3">
      <c r="A110" t="s">
        <v>588</v>
      </c>
      <c r="B110" s="29">
        <v>9386</v>
      </c>
      <c r="C110" s="29">
        <v>1490</v>
      </c>
      <c r="D110" s="29">
        <v>198</v>
      </c>
      <c r="E110" s="29">
        <v>3256</v>
      </c>
      <c r="F110" s="29">
        <v>0</v>
      </c>
      <c r="G110" s="29">
        <v>4944</v>
      </c>
      <c r="H110" s="29">
        <v>308</v>
      </c>
      <c r="I110" s="29">
        <v>78</v>
      </c>
      <c r="J110" s="29">
        <v>661</v>
      </c>
      <c r="K110" s="29">
        <v>0</v>
      </c>
      <c r="L110" s="29">
        <v>1047</v>
      </c>
      <c r="M110" s="29">
        <v>5991</v>
      </c>
    </row>
    <row r="111" spans="1:13" ht="14.55" customHeight="1" x14ac:dyDescent="0.3">
      <c r="A111" t="s">
        <v>433</v>
      </c>
      <c r="B111" s="29">
        <v>9258</v>
      </c>
      <c r="C111" s="29">
        <v>941</v>
      </c>
      <c r="D111" s="29">
        <v>97</v>
      </c>
      <c r="E111" s="29">
        <v>2546</v>
      </c>
      <c r="F111" s="29">
        <v>3</v>
      </c>
      <c r="G111" s="29">
        <v>3587</v>
      </c>
      <c r="H111" s="29">
        <v>631</v>
      </c>
      <c r="I111" s="29">
        <v>218</v>
      </c>
      <c r="J111" s="29">
        <v>1007</v>
      </c>
      <c r="K111" s="29">
        <v>11</v>
      </c>
      <c r="L111" s="29">
        <v>1867</v>
      </c>
      <c r="M111" s="29">
        <v>5454</v>
      </c>
    </row>
    <row r="112" spans="1:13" ht="14.55" customHeight="1" x14ac:dyDescent="0.3">
      <c r="A112" t="s">
        <v>519</v>
      </c>
      <c r="B112" s="29">
        <v>9030</v>
      </c>
      <c r="C112" s="29">
        <v>1892</v>
      </c>
      <c r="D112" s="29">
        <v>249</v>
      </c>
      <c r="E112" s="29">
        <v>2248</v>
      </c>
      <c r="F112" s="29">
        <v>27</v>
      </c>
      <c r="G112" s="29">
        <v>4416</v>
      </c>
      <c r="H112" s="29">
        <v>559</v>
      </c>
      <c r="I112" s="29">
        <v>167</v>
      </c>
      <c r="J112" s="29">
        <v>684</v>
      </c>
      <c r="K112" s="29">
        <v>10</v>
      </c>
      <c r="L112" s="29">
        <v>1420</v>
      </c>
      <c r="M112" s="29">
        <v>5836</v>
      </c>
    </row>
    <row r="113" spans="1:13" ht="14.55" customHeight="1" x14ac:dyDescent="0.3">
      <c r="A113" t="s">
        <v>542</v>
      </c>
      <c r="B113" s="29">
        <v>8962</v>
      </c>
      <c r="C113" s="29">
        <v>1205</v>
      </c>
      <c r="D113" s="29">
        <v>190</v>
      </c>
      <c r="E113" s="29">
        <v>1854</v>
      </c>
      <c r="F113" s="29">
        <v>0</v>
      </c>
      <c r="G113" s="29">
        <v>3249</v>
      </c>
      <c r="H113" s="29">
        <v>695</v>
      </c>
      <c r="I113" s="29">
        <v>228</v>
      </c>
      <c r="J113" s="29">
        <v>948</v>
      </c>
      <c r="K113" s="29">
        <v>0</v>
      </c>
      <c r="L113" s="29">
        <v>1871</v>
      </c>
      <c r="M113" s="29">
        <v>5120</v>
      </c>
    </row>
    <row r="114" spans="1:13" ht="14.55" customHeight="1" x14ac:dyDescent="0.3">
      <c r="A114" t="s">
        <v>573</v>
      </c>
      <c r="B114" s="29">
        <v>8594</v>
      </c>
      <c r="C114" s="29">
        <v>1387</v>
      </c>
      <c r="D114" s="29">
        <v>98</v>
      </c>
      <c r="E114" s="29">
        <v>1746</v>
      </c>
      <c r="F114" s="29">
        <v>5</v>
      </c>
      <c r="G114" s="29">
        <v>3236</v>
      </c>
      <c r="H114" s="29">
        <v>993</v>
      </c>
      <c r="I114" s="29">
        <v>164</v>
      </c>
      <c r="J114" s="29">
        <v>863</v>
      </c>
      <c r="K114" s="29">
        <v>2</v>
      </c>
      <c r="L114" s="29">
        <v>2022</v>
      </c>
      <c r="M114" s="29">
        <v>5258</v>
      </c>
    </row>
    <row r="115" spans="1:13" ht="14.55" customHeight="1" x14ac:dyDescent="0.3">
      <c r="A115" t="s">
        <v>534</v>
      </c>
      <c r="B115" s="29">
        <v>7606</v>
      </c>
      <c r="C115" s="29">
        <v>1231</v>
      </c>
      <c r="D115" s="29">
        <v>47</v>
      </c>
      <c r="E115" s="29">
        <v>1276</v>
      </c>
      <c r="F115" s="29">
        <v>8</v>
      </c>
      <c r="G115" s="29">
        <v>2562</v>
      </c>
      <c r="H115" s="29">
        <v>564</v>
      </c>
      <c r="I115" s="29">
        <v>119</v>
      </c>
      <c r="J115" s="29">
        <v>653</v>
      </c>
      <c r="K115" s="29">
        <v>1</v>
      </c>
      <c r="L115" s="29">
        <v>1337</v>
      </c>
      <c r="M115" s="29">
        <v>3899</v>
      </c>
    </row>
    <row r="116" spans="1:13" ht="14.55" customHeight="1" x14ac:dyDescent="0.3">
      <c r="A116" t="s">
        <v>520</v>
      </c>
      <c r="B116" s="29">
        <v>7556</v>
      </c>
      <c r="C116" s="29">
        <v>1477</v>
      </c>
      <c r="D116" s="29">
        <v>159</v>
      </c>
      <c r="E116" s="29">
        <v>2237</v>
      </c>
      <c r="F116" s="29">
        <v>0</v>
      </c>
      <c r="G116" s="29">
        <v>3873</v>
      </c>
      <c r="H116" s="29">
        <v>339</v>
      </c>
      <c r="I116" s="29">
        <v>65</v>
      </c>
      <c r="J116" s="29">
        <v>355</v>
      </c>
      <c r="K116" s="29">
        <v>0</v>
      </c>
      <c r="L116" s="29">
        <v>759</v>
      </c>
      <c r="M116" s="29">
        <v>4632</v>
      </c>
    </row>
    <row r="117" spans="1:13" ht="14.55" customHeight="1" x14ac:dyDescent="0.3">
      <c r="A117" t="s">
        <v>469</v>
      </c>
      <c r="B117" s="29">
        <v>7459</v>
      </c>
      <c r="C117" s="29">
        <v>1586</v>
      </c>
      <c r="D117" s="29">
        <v>128</v>
      </c>
      <c r="E117" s="29">
        <v>1830</v>
      </c>
      <c r="F117" s="29">
        <v>2</v>
      </c>
      <c r="G117" s="29">
        <v>3546</v>
      </c>
      <c r="H117" s="29">
        <v>494</v>
      </c>
      <c r="I117" s="29">
        <v>98</v>
      </c>
      <c r="J117" s="29">
        <v>663</v>
      </c>
      <c r="K117" s="29">
        <v>1</v>
      </c>
      <c r="L117" s="29">
        <v>1256</v>
      </c>
      <c r="M117" s="29">
        <v>4802</v>
      </c>
    </row>
    <row r="118" spans="1:13" ht="14.55" customHeight="1" x14ac:dyDescent="0.3">
      <c r="A118" t="s">
        <v>479</v>
      </c>
      <c r="B118" s="29">
        <v>6992</v>
      </c>
      <c r="C118" s="29">
        <v>1073</v>
      </c>
      <c r="D118" s="29">
        <v>226</v>
      </c>
      <c r="E118" s="29">
        <v>992</v>
      </c>
      <c r="F118" s="29">
        <v>4</v>
      </c>
      <c r="G118" s="29">
        <v>2295</v>
      </c>
      <c r="H118" s="29">
        <v>973</v>
      </c>
      <c r="I118" s="29">
        <v>233</v>
      </c>
      <c r="J118" s="29">
        <v>557</v>
      </c>
      <c r="K118" s="29">
        <v>0</v>
      </c>
      <c r="L118" s="29">
        <v>1763</v>
      </c>
      <c r="M118" s="29">
        <v>4058</v>
      </c>
    </row>
    <row r="119" spans="1:13" ht="14.55" customHeight="1" x14ac:dyDescent="0.3">
      <c r="A119" t="s">
        <v>436</v>
      </c>
      <c r="B119" s="29">
        <v>6944</v>
      </c>
      <c r="C119" s="29">
        <v>1339</v>
      </c>
      <c r="D119" s="29">
        <v>144</v>
      </c>
      <c r="E119" s="29">
        <v>2294</v>
      </c>
      <c r="F119" s="29">
        <v>1</v>
      </c>
      <c r="G119" s="29">
        <v>3778</v>
      </c>
      <c r="H119" s="29">
        <v>399</v>
      </c>
      <c r="I119" s="29">
        <v>107</v>
      </c>
      <c r="J119" s="29">
        <v>446</v>
      </c>
      <c r="K119" s="29">
        <v>4</v>
      </c>
      <c r="L119" s="29">
        <v>956</v>
      </c>
      <c r="M119" s="29">
        <v>4734</v>
      </c>
    </row>
    <row r="120" spans="1:13" ht="14.55" customHeight="1" x14ac:dyDescent="0.3">
      <c r="A120" t="s">
        <v>513</v>
      </c>
      <c r="B120" s="29">
        <v>6678</v>
      </c>
      <c r="C120" s="29">
        <v>1972</v>
      </c>
      <c r="D120" s="29">
        <v>199</v>
      </c>
      <c r="E120" s="29">
        <v>1166</v>
      </c>
      <c r="F120" s="29">
        <v>4</v>
      </c>
      <c r="G120" s="29">
        <v>3341</v>
      </c>
      <c r="H120" s="29">
        <v>325</v>
      </c>
      <c r="I120" s="29">
        <v>73</v>
      </c>
      <c r="J120" s="29">
        <v>233</v>
      </c>
      <c r="K120" s="29">
        <v>0</v>
      </c>
      <c r="L120" s="29">
        <v>631</v>
      </c>
      <c r="M120" s="29">
        <v>3972</v>
      </c>
    </row>
    <row r="121" spans="1:13" ht="14.55" customHeight="1" x14ac:dyDescent="0.3">
      <c r="A121" t="s">
        <v>537</v>
      </c>
      <c r="B121" s="29">
        <v>6569</v>
      </c>
      <c r="C121" s="29">
        <v>494</v>
      </c>
      <c r="D121" s="29">
        <v>50</v>
      </c>
      <c r="E121" s="29">
        <v>1026</v>
      </c>
      <c r="F121" s="29">
        <v>0</v>
      </c>
      <c r="G121" s="29">
        <v>1570</v>
      </c>
      <c r="H121" s="29">
        <v>1080</v>
      </c>
      <c r="I121" s="29">
        <v>269</v>
      </c>
      <c r="J121" s="29">
        <v>1128</v>
      </c>
      <c r="K121" s="29">
        <v>0</v>
      </c>
      <c r="L121" s="29">
        <v>2477</v>
      </c>
      <c r="M121" s="29">
        <v>4047</v>
      </c>
    </row>
    <row r="122" spans="1:13" ht="14.55" customHeight="1" x14ac:dyDescent="0.3">
      <c r="A122" t="s">
        <v>584</v>
      </c>
      <c r="B122" s="29">
        <v>6366</v>
      </c>
      <c r="C122" s="29">
        <v>957</v>
      </c>
      <c r="D122" s="29">
        <v>98</v>
      </c>
      <c r="E122" s="29">
        <v>790</v>
      </c>
      <c r="F122" s="29">
        <v>3</v>
      </c>
      <c r="G122" s="29">
        <v>1848</v>
      </c>
      <c r="H122" s="29">
        <v>970</v>
      </c>
      <c r="I122" s="29">
        <v>226</v>
      </c>
      <c r="J122" s="29">
        <v>785</v>
      </c>
      <c r="K122" s="29">
        <v>6</v>
      </c>
      <c r="L122" s="29">
        <v>1987</v>
      </c>
      <c r="M122" s="29">
        <v>3835</v>
      </c>
    </row>
    <row r="123" spans="1:13" ht="14.55" customHeight="1" x14ac:dyDescent="0.3">
      <c r="A123" t="s">
        <v>610</v>
      </c>
      <c r="B123" s="29">
        <v>6345</v>
      </c>
      <c r="C123" s="29">
        <v>1127</v>
      </c>
      <c r="D123" s="29">
        <v>92</v>
      </c>
      <c r="E123" s="29">
        <v>1342</v>
      </c>
      <c r="F123" s="29">
        <v>0</v>
      </c>
      <c r="G123" s="29">
        <v>2561</v>
      </c>
      <c r="H123" s="29">
        <v>809</v>
      </c>
      <c r="I123" s="29">
        <v>196</v>
      </c>
      <c r="J123" s="29">
        <v>672</v>
      </c>
      <c r="K123" s="29">
        <v>5</v>
      </c>
      <c r="L123" s="29">
        <v>1682</v>
      </c>
      <c r="M123" s="29">
        <v>4243</v>
      </c>
    </row>
    <row r="124" spans="1:13" ht="14.55" customHeight="1" x14ac:dyDescent="0.3">
      <c r="A124" t="s">
        <v>450</v>
      </c>
      <c r="B124" s="29">
        <v>6072</v>
      </c>
      <c r="C124" s="29">
        <v>1234</v>
      </c>
      <c r="D124" s="29">
        <v>98</v>
      </c>
      <c r="E124" s="29">
        <v>1186</v>
      </c>
      <c r="F124" s="29">
        <v>8</v>
      </c>
      <c r="G124" s="29">
        <v>2526</v>
      </c>
      <c r="H124" s="29">
        <v>378</v>
      </c>
      <c r="I124" s="29">
        <v>64</v>
      </c>
      <c r="J124" s="29">
        <v>345</v>
      </c>
      <c r="K124" s="29">
        <v>0</v>
      </c>
      <c r="L124" s="29">
        <v>787</v>
      </c>
      <c r="M124" s="29">
        <v>3313</v>
      </c>
    </row>
    <row r="125" spans="1:13" ht="14.55" customHeight="1" x14ac:dyDescent="0.3">
      <c r="A125" t="s">
        <v>611</v>
      </c>
      <c r="B125" s="29">
        <v>6016</v>
      </c>
      <c r="C125" s="29">
        <v>1498</v>
      </c>
      <c r="D125" s="29">
        <v>75</v>
      </c>
      <c r="E125" s="29">
        <v>751</v>
      </c>
      <c r="F125" s="29">
        <v>1</v>
      </c>
      <c r="G125" s="29">
        <v>2325</v>
      </c>
      <c r="H125" s="29">
        <v>843</v>
      </c>
      <c r="I125" s="29">
        <v>188</v>
      </c>
      <c r="J125" s="29">
        <v>766</v>
      </c>
      <c r="K125" s="29">
        <v>0</v>
      </c>
      <c r="L125" s="29">
        <v>1797</v>
      </c>
      <c r="M125" s="29">
        <v>4122</v>
      </c>
    </row>
    <row r="126" spans="1:13" ht="14.55" customHeight="1" x14ac:dyDescent="0.3">
      <c r="A126" t="s">
        <v>426</v>
      </c>
      <c r="B126" s="29">
        <v>6010</v>
      </c>
      <c r="C126" s="29">
        <v>592</v>
      </c>
      <c r="D126" s="29">
        <v>128</v>
      </c>
      <c r="E126" s="29">
        <v>2541</v>
      </c>
      <c r="F126" s="29">
        <v>0</v>
      </c>
      <c r="G126" s="29">
        <v>3261</v>
      </c>
      <c r="H126" s="29">
        <v>198</v>
      </c>
      <c r="I126" s="29">
        <v>44</v>
      </c>
      <c r="J126" s="29">
        <v>229</v>
      </c>
      <c r="K126" s="29">
        <v>1</v>
      </c>
      <c r="L126" s="29">
        <v>472</v>
      </c>
      <c r="M126" s="29">
        <v>3733</v>
      </c>
    </row>
    <row r="127" spans="1:13" ht="14.55" customHeight="1" x14ac:dyDescent="0.3">
      <c r="A127" t="s">
        <v>593</v>
      </c>
      <c r="B127" s="29">
        <v>5849</v>
      </c>
      <c r="C127" s="29">
        <v>1159</v>
      </c>
      <c r="D127" s="29">
        <v>71</v>
      </c>
      <c r="E127" s="29">
        <v>750</v>
      </c>
      <c r="F127" s="29">
        <v>4</v>
      </c>
      <c r="G127" s="29">
        <v>1984</v>
      </c>
      <c r="H127" s="29">
        <v>734</v>
      </c>
      <c r="I127" s="29">
        <v>197</v>
      </c>
      <c r="J127" s="29">
        <v>742</v>
      </c>
      <c r="K127" s="29">
        <v>1</v>
      </c>
      <c r="L127" s="29">
        <v>1674</v>
      </c>
      <c r="M127" s="29">
        <v>3658</v>
      </c>
    </row>
    <row r="128" spans="1:13" ht="14.55" customHeight="1" x14ac:dyDescent="0.3">
      <c r="A128" t="s">
        <v>533</v>
      </c>
      <c r="B128" s="29">
        <v>5748</v>
      </c>
      <c r="C128" s="29">
        <v>1198</v>
      </c>
      <c r="D128" s="29">
        <v>120</v>
      </c>
      <c r="E128" s="29">
        <v>1419</v>
      </c>
      <c r="F128" s="29">
        <v>0</v>
      </c>
      <c r="G128" s="29">
        <v>2737</v>
      </c>
      <c r="H128" s="29">
        <v>437</v>
      </c>
      <c r="I128" s="29">
        <v>227</v>
      </c>
      <c r="J128" s="29">
        <v>483</v>
      </c>
      <c r="K128" s="29">
        <v>2</v>
      </c>
      <c r="L128" s="29">
        <v>1149</v>
      </c>
      <c r="M128" s="29">
        <v>3886</v>
      </c>
    </row>
    <row r="129" spans="1:13" ht="14.55" customHeight="1" x14ac:dyDescent="0.3">
      <c r="A129" t="s">
        <v>476</v>
      </c>
      <c r="B129" s="29">
        <v>5669</v>
      </c>
      <c r="C129" s="29">
        <v>753</v>
      </c>
      <c r="D129" s="29">
        <v>63</v>
      </c>
      <c r="E129" s="29">
        <v>1166</v>
      </c>
      <c r="F129" s="29">
        <v>1</v>
      </c>
      <c r="G129" s="29">
        <v>1983</v>
      </c>
      <c r="H129" s="29">
        <v>886</v>
      </c>
      <c r="I129" s="29">
        <v>126</v>
      </c>
      <c r="J129" s="29">
        <v>652</v>
      </c>
      <c r="K129" s="29">
        <v>0</v>
      </c>
      <c r="L129" s="29">
        <v>1664</v>
      </c>
      <c r="M129" s="29">
        <v>3647</v>
      </c>
    </row>
    <row r="130" spans="1:13" ht="14.55" customHeight="1" x14ac:dyDescent="0.3">
      <c r="A130" t="s">
        <v>507</v>
      </c>
      <c r="B130" s="29">
        <v>5601</v>
      </c>
      <c r="C130" s="29">
        <v>402</v>
      </c>
      <c r="D130" s="29">
        <v>51</v>
      </c>
      <c r="E130" s="29">
        <v>452</v>
      </c>
      <c r="F130" s="29">
        <v>1</v>
      </c>
      <c r="G130" s="29">
        <v>906</v>
      </c>
      <c r="H130" s="29">
        <v>1036</v>
      </c>
      <c r="I130" s="29">
        <v>423</v>
      </c>
      <c r="J130" s="29">
        <v>1022</v>
      </c>
      <c r="K130" s="29">
        <v>7</v>
      </c>
      <c r="L130" s="29">
        <v>2488</v>
      </c>
      <c r="M130" s="29">
        <v>3394</v>
      </c>
    </row>
    <row r="131" spans="1:13" ht="14.55" customHeight="1" x14ac:dyDescent="0.3">
      <c r="A131" t="s">
        <v>447</v>
      </c>
      <c r="B131" s="29">
        <v>5572</v>
      </c>
      <c r="C131" s="29">
        <v>688</v>
      </c>
      <c r="D131" s="29">
        <v>57</v>
      </c>
      <c r="E131" s="29">
        <v>1795</v>
      </c>
      <c r="F131" s="29">
        <v>0</v>
      </c>
      <c r="G131" s="29">
        <v>2540</v>
      </c>
      <c r="H131" s="29">
        <v>371</v>
      </c>
      <c r="I131" s="29">
        <v>61</v>
      </c>
      <c r="J131" s="29">
        <v>484</v>
      </c>
      <c r="K131" s="29">
        <v>1</v>
      </c>
      <c r="L131" s="29">
        <v>917</v>
      </c>
      <c r="M131" s="29">
        <v>3457</v>
      </c>
    </row>
    <row r="132" spans="1:13" ht="14.55" customHeight="1" x14ac:dyDescent="0.3">
      <c r="A132" t="s">
        <v>487</v>
      </c>
      <c r="B132" s="29">
        <v>5569</v>
      </c>
      <c r="C132" s="29">
        <v>654</v>
      </c>
      <c r="D132" s="29">
        <v>120</v>
      </c>
      <c r="E132" s="29">
        <v>1578</v>
      </c>
      <c r="F132" s="29">
        <v>0</v>
      </c>
      <c r="G132" s="29">
        <v>2352</v>
      </c>
      <c r="H132" s="29">
        <v>395</v>
      </c>
      <c r="I132" s="29">
        <v>74</v>
      </c>
      <c r="J132" s="29">
        <v>518</v>
      </c>
      <c r="K132" s="29">
        <v>0</v>
      </c>
      <c r="L132" s="29">
        <v>987</v>
      </c>
      <c r="M132" s="29">
        <v>3339</v>
      </c>
    </row>
    <row r="133" spans="1:13" ht="14.55" customHeight="1" x14ac:dyDescent="0.3">
      <c r="A133" t="s">
        <v>583</v>
      </c>
      <c r="B133" s="29">
        <v>5525</v>
      </c>
      <c r="C133" s="29">
        <v>1046</v>
      </c>
      <c r="D133" s="29">
        <v>116</v>
      </c>
      <c r="E133" s="29">
        <v>1212</v>
      </c>
      <c r="F133" s="29">
        <v>1</v>
      </c>
      <c r="G133" s="29">
        <v>2375</v>
      </c>
      <c r="H133" s="29">
        <v>519</v>
      </c>
      <c r="I133" s="29">
        <v>213</v>
      </c>
      <c r="J133" s="29">
        <v>407</v>
      </c>
      <c r="K133" s="29">
        <v>0</v>
      </c>
      <c r="L133" s="29">
        <v>1139</v>
      </c>
      <c r="M133" s="29">
        <v>3514</v>
      </c>
    </row>
    <row r="134" spans="1:13" ht="14.55" customHeight="1" x14ac:dyDescent="0.3">
      <c r="A134" t="s">
        <v>574</v>
      </c>
      <c r="B134" s="29">
        <v>5341</v>
      </c>
      <c r="C134" s="29">
        <v>1272</v>
      </c>
      <c r="D134" s="29">
        <v>88</v>
      </c>
      <c r="E134" s="29">
        <v>768</v>
      </c>
      <c r="F134" s="29">
        <v>4</v>
      </c>
      <c r="G134" s="29">
        <v>2132</v>
      </c>
      <c r="H134" s="29">
        <v>556</v>
      </c>
      <c r="I134" s="29">
        <v>170</v>
      </c>
      <c r="J134" s="29">
        <v>296</v>
      </c>
      <c r="K134" s="29">
        <v>8</v>
      </c>
      <c r="L134" s="29">
        <v>1030</v>
      </c>
      <c r="M134" s="29">
        <v>3162</v>
      </c>
    </row>
    <row r="135" spans="1:13" ht="14.55" customHeight="1" x14ac:dyDescent="0.3">
      <c r="A135" t="s">
        <v>563</v>
      </c>
      <c r="B135" s="29">
        <v>5293</v>
      </c>
      <c r="C135" s="29">
        <v>505</v>
      </c>
      <c r="D135" s="29">
        <v>128</v>
      </c>
      <c r="E135" s="29">
        <v>1895</v>
      </c>
      <c r="F135" s="29">
        <v>0</v>
      </c>
      <c r="G135" s="29">
        <v>2528</v>
      </c>
      <c r="H135" s="29">
        <v>319</v>
      </c>
      <c r="I135" s="29">
        <v>90</v>
      </c>
      <c r="J135" s="29">
        <v>543</v>
      </c>
      <c r="K135" s="29">
        <v>0</v>
      </c>
      <c r="L135" s="29">
        <v>952</v>
      </c>
      <c r="M135" s="29">
        <v>3480</v>
      </c>
    </row>
    <row r="136" spans="1:13" ht="14.55" customHeight="1" x14ac:dyDescent="0.3">
      <c r="A136" t="s">
        <v>517</v>
      </c>
      <c r="B136" s="29">
        <v>5277</v>
      </c>
      <c r="C136" s="29">
        <v>1066</v>
      </c>
      <c r="D136" s="29">
        <v>69</v>
      </c>
      <c r="E136" s="29">
        <v>1646</v>
      </c>
      <c r="F136" s="29">
        <v>8</v>
      </c>
      <c r="G136" s="29">
        <v>2789</v>
      </c>
      <c r="H136" s="29">
        <v>288</v>
      </c>
      <c r="I136" s="29">
        <v>63</v>
      </c>
      <c r="J136" s="29">
        <v>358</v>
      </c>
      <c r="K136" s="29">
        <v>0</v>
      </c>
      <c r="L136" s="29">
        <v>709</v>
      </c>
      <c r="M136" s="29">
        <v>3498</v>
      </c>
    </row>
    <row r="137" spans="1:13" ht="14.55" customHeight="1" x14ac:dyDescent="0.3">
      <c r="A137" t="s">
        <v>548</v>
      </c>
      <c r="B137" s="29">
        <v>5145</v>
      </c>
      <c r="C137" s="29">
        <v>1442</v>
      </c>
      <c r="D137" s="29">
        <v>107</v>
      </c>
      <c r="E137" s="29">
        <v>1074</v>
      </c>
      <c r="F137" s="29">
        <v>0</v>
      </c>
      <c r="G137" s="29">
        <v>2623</v>
      </c>
      <c r="H137" s="29">
        <v>375</v>
      </c>
      <c r="I137" s="29">
        <v>99</v>
      </c>
      <c r="J137" s="29">
        <v>300</v>
      </c>
      <c r="K137" s="29">
        <v>0</v>
      </c>
      <c r="L137" s="29">
        <v>774</v>
      </c>
      <c r="M137" s="29">
        <v>3397</v>
      </c>
    </row>
    <row r="138" spans="1:13" ht="14.55" customHeight="1" x14ac:dyDescent="0.3">
      <c r="A138" t="s">
        <v>592</v>
      </c>
      <c r="B138" s="29">
        <v>5126</v>
      </c>
      <c r="C138" s="29">
        <v>645</v>
      </c>
      <c r="D138" s="29">
        <v>53</v>
      </c>
      <c r="E138" s="29">
        <v>1369</v>
      </c>
      <c r="F138" s="29">
        <v>3</v>
      </c>
      <c r="G138" s="29">
        <v>2070</v>
      </c>
      <c r="H138" s="29">
        <v>520</v>
      </c>
      <c r="I138" s="29">
        <v>94</v>
      </c>
      <c r="J138" s="29">
        <v>500</v>
      </c>
      <c r="K138" s="29">
        <v>2</v>
      </c>
      <c r="L138" s="29">
        <v>1116</v>
      </c>
      <c r="M138" s="29">
        <v>3186</v>
      </c>
    </row>
    <row r="139" spans="1:13" ht="14.55" customHeight="1" x14ac:dyDescent="0.3">
      <c r="A139" t="s">
        <v>582</v>
      </c>
      <c r="B139" s="29">
        <v>5068</v>
      </c>
      <c r="C139" s="29">
        <v>582</v>
      </c>
      <c r="D139" s="29">
        <v>103</v>
      </c>
      <c r="E139" s="29">
        <v>1372</v>
      </c>
      <c r="F139" s="29">
        <v>14</v>
      </c>
      <c r="G139" s="29">
        <v>2071</v>
      </c>
      <c r="H139" s="29">
        <v>556</v>
      </c>
      <c r="I139" s="29">
        <v>136</v>
      </c>
      <c r="J139" s="29">
        <v>442</v>
      </c>
      <c r="K139" s="29">
        <v>14</v>
      </c>
      <c r="L139" s="29">
        <v>1148</v>
      </c>
      <c r="M139" s="29">
        <v>3219</v>
      </c>
    </row>
    <row r="140" spans="1:13" ht="14.55" customHeight="1" x14ac:dyDescent="0.3">
      <c r="A140" t="s">
        <v>525</v>
      </c>
      <c r="B140" s="29">
        <v>5060</v>
      </c>
      <c r="C140" s="29">
        <v>872</v>
      </c>
      <c r="D140" s="29">
        <v>134</v>
      </c>
      <c r="E140" s="29">
        <v>1465</v>
      </c>
      <c r="F140" s="29">
        <v>0</v>
      </c>
      <c r="G140" s="29">
        <v>2471</v>
      </c>
      <c r="H140" s="29">
        <v>343</v>
      </c>
      <c r="I140" s="29">
        <v>89</v>
      </c>
      <c r="J140" s="29">
        <v>435</v>
      </c>
      <c r="K140" s="29">
        <v>0</v>
      </c>
      <c r="L140" s="29">
        <v>867</v>
      </c>
      <c r="M140" s="29">
        <v>3338</v>
      </c>
    </row>
    <row r="141" spans="1:13" ht="14.55" customHeight="1" x14ac:dyDescent="0.3">
      <c r="A141" t="s">
        <v>529</v>
      </c>
      <c r="B141" s="29">
        <v>5034</v>
      </c>
      <c r="C141" s="29">
        <v>556</v>
      </c>
      <c r="D141" s="29">
        <v>61</v>
      </c>
      <c r="E141" s="29">
        <v>1251</v>
      </c>
      <c r="F141" s="29">
        <v>2</v>
      </c>
      <c r="G141" s="29">
        <v>1870</v>
      </c>
      <c r="H141" s="29">
        <v>309</v>
      </c>
      <c r="I141" s="29">
        <v>44</v>
      </c>
      <c r="J141" s="29">
        <v>361</v>
      </c>
      <c r="K141" s="29">
        <v>0</v>
      </c>
      <c r="L141" s="29">
        <v>714</v>
      </c>
      <c r="M141" s="29">
        <v>2584</v>
      </c>
    </row>
    <row r="142" spans="1:13" ht="14.55" customHeight="1" x14ac:dyDescent="0.3">
      <c r="A142" t="s">
        <v>523</v>
      </c>
      <c r="B142" s="29">
        <v>4677</v>
      </c>
      <c r="C142" s="29">
        <v>675</v>
      </c>
      <c r="D142" s="29">
        <v>73</v>
      </c>
      <c r="E142" s="29">
        <v>1104</v>
      </c>
      <c r="F142" s="29">
        <v>11</v>
      </c>
      <c r="G142" s="29">
        <v>1863</v>
      </c>
      <c r="H142" s="29">
        <v>413</v>
      </c>
      <c r="I142" s="29">
        <v>111</v>
      </c>
      <c r="J142" s="29">
        <v>407</v>
      </c>
      <c r="K142" s="29">
        <v>5</v>
      </c>
      <c r="L142" s="29">
        <v>936</v>
      </c>
      <c r="M142" s="29">
        <v>2799</v>
      </c>
    </row>
    <row r="143" spans="1:13" ht="14.55" customHeight="1" x14ac:dyDescent="0.3">
      <c r="A143" t="s">
        <v>540</v>
      </c>
      <c r="B143" s="29">
        <v>4468</v>
      </c>
      <c r="C143" s="29">
        <v>1023</v>
      </c>
      <c r="D143" s="29">
        <v>61</v>
      </c>
      <c r="E143" s="29">
        <v>776</v>
      </c>
      <c r="F143" s="29">
        <v>0</v>
      </c>
      <c r="G143" s="29">
        <v>1860</v>
      </c>
      <c r="H143" s="29">
        <v>406</v>
      </c>
      <c r="I143" s="29">
        <v>179</v>
      </c>
      <c r="J143" s="29">
        <v>414</v>
      </c>
      <c r="K143" s="29">
        <v>1</v>
      </c>
      <c r="L143" s="29">
        <v>1000</v>
      </c>
      <c r="M143" s="29">
        <v>2860</v>
      </c>
    </row>
    <row r="144" spans="1:13" ht="14.55" customHeight="1" x14ac:dyDescent="0.3">
      <c r="A144" t="s">
        <v>579</v>
      </c>
      <c r="B144" s="29">
        <v>4334</v>
      </c>
      <c r="C144" s="29">
        <v>780</v>
      </c>
      <c r="D144" s="29">
        <v>53</v>
      </c>
      <c r="E144" s="29">
        <v>353</v>
      </c>
      <c r="F144" s="29">
        <v>1</v>
      </c>
      <c r="G144" s="29">
        <v>1187</v>
      </c>
      <c r="H144" s="29">
        <v>1030</v>
      </c>
      <c r="I144" s="29">
        <v>211</v>
      </c>
      <c r="J144" s="29">
        <v>392</v>
      </c>
      <c r="K144" s="29">
        <v>1</v>
      </c>
      <c r="L144" s="29">
        <v>1634</v>
      </c>
      <c r="M144" s="29">
        <v>2821</v>
      </c>
    </row>
    <row r="145" spans="1:13" ht="14.55" customHeight="1" x14ac:dyDescent="0.3">
      <c r="A145" t="s">
        <v>425</v>
      </c>
      <c r="B145" s="29">
        <v>4252</v>
      </c>
      <c r="C145" s="29">
        <v>771</v>
      </c>
      <c r="D145" s="29">
        <v>46</v>
      </c>
      <c r="E145" s="29">
        <v>995</v>
      </c>
      <c r="F145" s="29">
        <v>2</v>
      </c>
      <c r="G145" s="29">
        <v>1814</v>
      </c>
      <c r="H145" s="29">
        <v>316</v>
      </c>
      <c r="I145" s="29">
        <v>42</v>
      </c>
      <c r="J145" s="29">
        <v>237</v>
      </c>
      <c r="K145" s="29">
        <v>0</v>
      </c>
      <c r="L145" s="29">
        <v>595</v>
      </c>
      <c r="M145" s="29">
        <v>2409</v>
      </c>
    </row>
    <row r="146" spans="1:13" ht="14.55" customHeight="1" x14ac:dyDescent="0.3">
      <c r="A146" t="s">
        <v>608</v>
      </c>
      <c r="B146" s="29">
        <v>4237</v>
      </c>
      <c r="C146" s="29">
        <v>975</v>
      </c>
      <c r="D146" s="29">
        <v>147</v>
      </c>
      <c r="E146" s="29">
        <v>912</v>
      </c>
      <c r="F146" s="29">
        <v>0</v>
      </c>
      <c r="G146" s="29">
        <v>2034</v>
      </c>
      <c r="H146" s="29">
        <v>390</v>
      </c>
      <c r="I146" s="29">
        <v>52</v>
      </c>
      <c r="J146" s="29">
        <v>260</v>
      </c>
      <c r="K146" s="29">
        <v>0</v>
      </c>
      <c r="L146" s="29">
        <v>702</v>
      </c>
      <c r="M146" s="29">
        <v>2736</v>
      </c>
    </row>
    <row r="147" spans="1:13" ht="14.55" customHeight="1" x14ac:dyDescent="0.3">
      <c r="A147" t="s">
        <v>569</v>
      </c>
      <c r="B147" s="29">
        <v>4154</v>
      </c>
      <c r="C147" s="29">
        <v>604</v>
      </c>
      <c r="D147" s="29">
        <v>51</v>
      </c>
      <c r="E147" s="29">
        <v>628</v>
      </c>
      <c r="F147" s="29">
        <v>1</v>
      </c>
      <c r="G147" s="29">
        <v>1284</v>
      </c>
      <c r="H147" s="29">
        <v>597</v>
      </c>
      <c r="I147" s="29">
        <v>258</v>
      </c>
      <c r="J147" s="29">
        <v>572</v>
      </c>
      <c r="K147" s="29">
        <v>0</v>
      </c>
      <c r="L147" s="29">
        <v>1427</v>
      </c>
      <c r="M147" s="29">
        <v>2711</v>
      </c>
    </row>
    <row r="148" spans="1:13" ht="14.55" customHeight="1" x14ac:dyDescent="0.3">
      <c r="A148" t="s">
        <v>589</v>
      </c>
      <c r="B148" s="29">
        <v>4025</v>
      </c>
      <c r="C148" s="29">
        <v>538</v>
      </c>
      <c r="D148" s="29">
        <v>70</v>
      </c>
      <c r="E148" s="29">
        <v>1145</v>
      </c>
      <c r="F148" s="29">
        <v>0</v>
      </c>
      <c r="G148" s="29">
        <v>1753</v>
      </c>
      <c r="H148" s="29">
        <v>227</v>
      </c>
      <c r="I148" s="29">
        <v>66</v>
      </c>
      <c r="J148" s="29">
        <v>441</v>
      </c>
      <c r="K148" s="29">
        <v>4</v>
      </c>
      <c r="L148" s="29">
        <v>738</v>
      </c>
      <c r="M148" s="29">
        <v>2491</v>
      </c>
    </row>
    <row r="149" spans="1:13" ht="14.55" customHeight="1" x14ac:dyDescent="0.3">
      <c r="A149" t="s">
        <v>460</v>
      </c>
      <c r="B149" s="29">
        <v>3884</v>
      </c>
      <c r="C149" s="29">
        <v>625</v>
      </c>
      <c r="D149" s="29">
        <v>53</v>
      </c>
      <c r="E149" s="29">
        <v>997</v>
      </c>
      <c r="F149" s="29">
        <v>2</v>
      </c>
      <c r="G149" s="29">
        <v>1677</v>
      </c>
      <c r="H149" s="29">
        <v>245</v>
      </c>
      <c r="I149" s="29">
        <v>54</v>
      </c>
      <c r="J149" s="29">
        <v>192</v>
      </c>
      <c r="K149" s="29">
        <v>2</v>
      </c>
      <c r="L149" s="29">
        <v>493</v>
      </c>
      <c r="M149" s="29">
        <v>2170</v>
      </c>
    </row>
    <row r="150" spans="1:13" ht="14.55" customHeight="1" x14ac:dyDescent="0.3">
      <c r="A150" t="s">
        <v>545</v>
      </c>
      <c r="B150" s="29">
        <v>3814</v>
      </c>
      <c r="C150" s="29">
        <v>790</v>
      </c>
      <c r="D150" s="29">
        <v>82</v>
      </c>
      <c r="E150" s="29">
        <v>864</v>
      </c>
      <c r="F150" s="29">
        <v>0</v>
      </c>
      <c r="G150" s="29">
        <v>1736</v>
      </c>
      <c r="H150" s="29">
        <v>305</v>
      </c>
      <c r="I150" s="29">
        <v>42</v>
      </c>
      <c r="J150" s="29">
        <v>115</v>
      </c>
      <c r="K150" s="29">
        <v>2</v>
      </c>
      <c r="L150" s="29">
        <v>464</v>
      </c>
      <c r="M150" s="29">
        <v>2200</v>
      </c>
    </row>
    <row r="151" spans="1:13" ht="14.55" customHeight="1" x14ac:dyDescent="0.3">
      <c r="A151" t="s">
        <v>599</v>
      </c>
      <c r="B151" s="29">
        <v>3519</v>
      </c>
      <c r="C151" s="29">
        <v>318</v>
      </c>
      <c r="D151" s="29">
        <v>67</v>
      </c>
      <c r="E151" s="29">
        <v>682</v>
      </c>
      <c r="F151" s="29">
        <v>0</v>
      </c>
      <c r="G151" s="29">
        <v>1067</v>
      </c>
      <c r="H151" s="29">
        <v>461</v>
      </c>
      <c r="I151" s="29">
        <v>118</v>
      </c>
      <c r="J151" s="29">
        <v>541</v>
      </c>
      <c r="K151" s="29">
        <v>1</v>
      </c>
      <c r="L151" s="29">
        <v>1121</v>
      </c>
      <c r="M151" s="29">
        <v>2188</v>
      </c>
    </row>
    <row r="152" spans="1:13" ht="14.55" customHeight="1" x14ac:dyDescent="0.3">
      <c r="A152" t="s">
        <v>453</v>
      </c>
      <c r="B152" s="29">
        <v>3132</v>
      </c>
      <c r="C152" s="29">
        <v>328</v>
      </c>
      <c r="D152" s="29">
        <v>16</v>
      </c>
      <c r="E152" s="29">
        <v>243</v>
      </c>
      <c r="F152" s="29">
        <v>2</v>
      </c>
      <c r="G152" s="29">
        <v>589</v>
      </c>
      <c r="H152" s="29">
        <v>228</v>
      </c>
      <c r="I152" s="29">
        <v>19</v>
      </c>
      <c r="J152" s="29">
        <v>235</v>
      </c>
      <c r="K152" s="29">
        <v>1</v>
      </c>
      <c r="L152" s="29">
        <v>483</v>
      </c>
      <c r="M152" s="29">
        <v>1072</v>
      </c>
    </row>
    <row r="153" spans="1:13" ht="14.55" customHeight="1" x14ac:dyDescent="0.3">
      <c r="A153" t="s">
        <v>444</v>
      </c>
      <c r="B153" s="29">
        <v>2982</v>
      </c>
      <c r="C153" s="29">
        <v>437</v>
      </c>
      <c r="D153" s="29">
        <v>36</v>
      </c>
      <c r="E153" s="29">
        <v>346</v>
      </c>
      <c r="F153" s="29">
        <v>0</v>
      </c>
      <c r="G153" s="29">
        <v>819</v>
      </c>
      <c r="H153" s="29">
        <v>645</v>
      </c>
      <c r="I153" s="29">
        <v>145</v>
      </c>
      <c r="J153" s="29">
        <v>251</v>
      </c>
      <c r="K153" s="29">
        <v>0</v>
      </c>
      <c r="L153" s="29">
        <v>1041</v>
      </c>
      <c r="M153" s="29">
        <v>1860</v>
      </c>
    </row>
    <row r="154" spans="1:13" ht="14.55" customHeight="1" x14ac:dyDescent="0.3">
      <c r="A154" t="s">
        <v>577</v>
      </c>
      <c r="B154" s="29">
        <v>2917</v>
      </c>
      <c r="C154" s="29">
        <v>331</v>
      </c>
      <c r="D154" s="29">
        <v>67</v>
      </c>
      <c r="E154" s="29">
        <v>345</v>
      </c>
      <c r="F154" s="29">
        <v>17</v>
      </c>
      <c r="G154" s="29">
        <v>760</v>
      </c>
      <c r="H154" s="29">
        <v>456</v>
      </c>
      <c r="I154" s="29">
        <v>153</v>
      </c>
      <c r="J154" s="29">
        <v>308</v>
      </c>
      <c r="K154" s="29">
        <v>17</v>
      </c>
      <c r="L154" s="29">
        <v>934</v>
      </c>
      <c r="M154" s="29">
        <v>1694</v>
      </c>
    </row>
    <row r="155" spans="1:13" ht="14.55" customHeight="1" x14ac:dyDescent="0.3">
      <c r="A155" t="s">
        <v>604</v>
      </c>
      <c r="B155" s="29">
        <v>2751</v>
      </c>
      <c r="C155" s="29">
        <v>549</v>
      </c>
      <c r="D155" s="29">
        <v>66</v>
      </c>
      <c r="E155" s="29">
        <v>728</v>
      </c>
      <c r="F155" s="29">
        <v>2</v>
      </c>
      <c r="G155" s="29">
        <v>1345</v>
      </c>
      <c r="H155" s="29">
        <v>265</v>
      </c>
      <c r="I155" s="29">
        <v>49</v>
      </c>
      <c r="J155" s="29">
        <v>227</v>
      </c>
      <c r="K155" s="29">
        <v>1</v>
      </c>
      <c r="L155" s="29">
        <v>542</v>
      </c>
      <c r="M155" s="29">
        <v>1887</v>
      </c>
    </row>
    <row r="156" spans="1:13" ht="14.55" customHeight="1" x14ac:dyDescent="0.3">
      <c r="A156" t="s">
        <v>572</v>
      </c>
      <c r="B156" s="29">
        <v>2645</v>
      </c>
      <c r="C156" s="29">
        <v>394</v>
      </c>
      <c r="D156" s="29">
        <v>44</v>
      </c>
      <c r="E156" s="29">
        <v>1101</v>
      </c>
      <c r="F156" s="29">
        <v>2</v>
      </c>
      <c r="G156" s="29">
        <v>1541</v>
      </c>
      <c r="H156" s="29">
        <v>105</v>
      </c>
      <c r="I156" s="29">
        <v>51</v>
      </c>
      <c r="J156" s="29">
        <v>183</v>
      </c>
      <c r="K156" s="29">
        <v>0</v>
      </c>
      <c r="L156" s="29">
        <v>339</v>
      </c>
      <c r="M156" s="29">
        <v>1880</v>
      </c>
    </row>
    <row r="157" spans="1:13" ht="14.55" customHeight="1" x14ac:dyDescent="0.3">
      <c r="A157" t="s">
        <v>427</v>
      </c>
      <c r="B157" s="29">
        <v>2232</v>
      </c>
      <c r="C157" s="29">
        <v>394</v>
      </c>
      <c r="D157" s="29">
        <v>58</v>
      </c>
      <c r="E157" s="29">
        <v>275</v>
      </c>
      <c r="F157" s="29">
        <v>0</v>
      </c>
      <c r="G157" s="29">
        <v>727</v>
      </c>
      <c r="H157" s="29">
        <v>242</v>
      </c>
      <c r="I157" s="29">
        <v>77</v>
      </c>
      <c r="J157" s="29">
        <v>188</v>
      </c>
      <c r="K157" s="29">
        <v>2</v>
      </c>
      <c r="L157" s="29">
        <v>509</v>
      </c>
      <c r="M157" s="29">
        <v>1236</v>
      </c>
    </row>
    <row r="158" spans="1:13" ht="14.55" customHeight="1" x14ac:dyDescent="0.3">
      <c r="A158" t="s">
        <v>481</v>
      </c>
      <c r="B158" s="29">
        <v>1929</v>
      </c>
      <c r="C158" s="29">
        <v>287</v>
      </c>
      <c r="D158" s="29">
        <v>28</v>
      </c>
      <c r="E158" s="29">
        <v>674</v>
      </c>
      <c r="F158" s="29">
        <v>0</v>
      </c>
      <c r="G158" s="29">
        <v>989</v>
      </c>
      <c r="H158" s="29">
        <v>44</v>
      </c>
      <c r="I158" s="29">
        <v>7</v>
      </c>
      <c r="J158" s="29">
        <v>73</v>
      </c>
      <c r="K158" s="29">
        <v>0</v>
      </c>
      <c r="L158" s="29">
        <v>124</v>
      </c>
      <c r="M158" s="29">
        <v>1113</v>
      </c>
    </row>
    <row r="159" spans="1:13" ht="14.55" customHeight="1" x14ac:dyDescent="0.3">
      <c r="A159" t="s">
        <v>458</v>
      </c>
      <c r="B159" s="29">
        <v>1856</v>
      </c>
      <c r="C159" s="29">
        <v>160</v>
      </c>
      <c r="D159" s="29">
        <v>39</v>
      </c>
      <c r="E159" s="29">
        <v>341</v>
      </c>
      <c r="F159" s="29">
        <v>0</v>
      </c>
      <c r="G159" s="29">
        <v>540</v>
      </c>
      <c r="H159" s="29">
        <v>295</v>
      </c>
      <c r="I159" s="29">
        <v>97</v>
      </c>
      <c r="J159" s="29">
        <v>230</v>
      </c>
      <c r="K159" s="29">
        <v>0</v>
      </c>
      <c r="L159" s="29">
        <v>622</v>
      </c>
      <c r="M159" s="29">
        <v>1162</v>
      </c>
    </row>
    <row r="160" spans="1:13" ht="14.55" customHeight="1" x14ac:dyDescent="0.3">
      <c r="A160" t="s">
        <v>498</v>
      </c>
      <c r="B160" s="29">
        <v>1837</v>
      </c>
      <c r="C160" s="29">
        <v>465</v>
      </c>
      <c r="D160" s="29">
        <v>68</v>
      </c>
      <c r="E160" s="29">
        <v>608</v>
      </c>
      <c r="F160" s="29">
        <v>1</v>
      </c>
      <c r="G160" s="29">
        <v>1142</v>
      </c>
      <c r="H160" s="29">
        <v>70</v>
      </c>
      <c r="I160" s="29">
        <v>12</v>
      </c>
      <c r="J160" s="29">
        <v>23</v>
      </c>
      <c r="K160" s="29">
        <v>0</v>
      </c>
      <c r="L160" s="29">
        <v>105</v>
      </c>
      <c r="M160" s="29">
        <v>1247</v>
      </c>
    </row>
    <row r="161" spans="1:13" ht="14.55" customHeight="1" x14ac:dyDescent="0.3">
      <c r="A161" t="s">
        <v>566</v>
      </c>
      <c r="B161" s="29">
        <v>1519</v>
      </c>
      <c r="C161" s="29">
        <v>213</v>
      </c>
      <c r="D161" s="29">
        <v>28</v>
      </c>
      <c r="E161" s="29">
        <v>265</v>
      </c>
      <c r="F161" s="29">
        <v>0</v>
      </c>
      <c r="G161" s="29">
        <v>506</v>
      </c>
      <c r="H161" s="29">
        <v>196</v>
      </c>
      <c r="I161" s="29">
        <v>23</v>
      </c>
      <c r="J161" s="29">
        <v>167</v>
      </c>
      <c r="K161" s="29">
        <v>0</v>
      </c>
      <c r="L161" s="29">
        <v>386</v>
      </c>
      <c r="M161" s="29">
        <v>892</v>
      </c>
    </row>
    <row r="162" spans="1:13" ht="14.55" customHeight="1" x14ac:dyDescent="0.3">
      <c r="A162" t="s">
        <v>602</v>
      </c>
      <c r="B162" s="29">
        <v>1493</v>
      </c>
      <c r="C162" s="29">
        <v>187</v>
      </c>
      <c r="D162" s="29">
        <v>69</v>
      </c>
      <c r="E162" s="29">
        <v>397</v>
      </c>
      <c r="F162" s="29">
        <v>0</v>
      </c>
      <c r="G162" s="29">
        <v>653</v>
      </c>
      <c r="H162" s="29">
        <v>205</v>
      </c>
      <c r="I162" s="29">
        <v>78</v>
      </c>
      <c r="J162" s="29">
        <v>132</v>
      </c>
      <c r="K162" s="29">
        <v>0</v>
      </c>
      <c r="L162" s="29">
        <v>415</v>
      </c>
      <c r="M162" s="29">
        <v>1068</v>
      </c>
    </row>
    <row r="163" spans="1:13" ht="14.55" customHeight="1" x14ac:dyDescent="0.3">
      <c r="A163" t="s">
        <v>580</v>
      </c>
      <c r="B163" s="29">
        <v>1211</v>
      </c>
      <c r="C163" s="29">
        <v>133</v>
      </c>
      <c r="D163" s="29">
        <v>30</v>
      </c>
      <c r="E163" s="29">
        <v>185</v>
      </c>
      <c r="F163" s="29">
        <v>1</v>
      </c>
      <c r="G163" s="29">
        <v>349</v>
      </c>
      <c r="H163" s="29">
        <v>154</v>
      </c>
      <c r="I163" s="29">
        <v>113</v>
      </c>
      <c r="J163" s="29">
        <v>218</v>
      </c>
      <c r="K163" s="29">
        <v>3</v>
      </c>
      <c r="L163" s="29">
        <v>488</v>
      </c>
      <c r="M163" s="29">
        <v>837</v>
      </c>
    </row>
  </sheetData>
  <sortState ref="A4:M163">
    <sortCondition descending="1" ref="B4:B163"/>
  </sortState>
  <mergeCells count="3">
    <mergeCell ref="A1:E1"/>
    <mergeCell ref="C2:G2"/>
    <mergeCell ref="H2:L2"/>
  </mergeCells>
  <pageMargins left="0.75" right="0.75" top="1" bottom="1" header="0.5" footer="0.5"/>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sqref="A1:E1"/>
    </sheetView>
  </sheetViews>
  <sheetFormatPr defaultRowHeight="14.4" x14ac:dyDescent="0.3"/>
  <cols>
    <col min="1" max="16384" width="8.88671875" style="57"/>
  </cols>
  <sheetData>
    <row r="1" spans="1:8" x14ac:dyDescent="0.3">
      <c r="A1" s="103" t="s">
        <v>173</v>
      </c>
      <c r="B1" s="103"/>
      <c r="C1" s="103"/>
      <c r="D1" s="103"/>
      <c r="E1" s="103"/>
    </row>
    <row r="2" spans="1:8" x14ac:dyDescent="0.3">
      <c r="A2" s="57" t="s">
        <v>0</v>
      </c>
      <c r="B2" s="57" t="s">
        <v>0</v>
      </c>
      <c r="C2" s="104" t="s">
        <v>4258</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474</v>
      </c>
      <c r="B4" s="58">
        <v>37566</v>
      </c>
      <c r="C4" s="58" t="s">
        <v>4259</v>
      </c>
      <c r="D4" s="58" t="s">
        <v>2302</v>
      </c>
      <c r="E4" s="58" t="s">
        <v>4260</v>
      </c>
      <c r="F4" s="58" t="s">
        <v>1871</v>
      </c>
      <c r="G4" s="58">
        <v>18015</v>
      </c>
      <c r="H4" s="58">
        <v>18015</v>
      </c>
    </row>
    <row r="5" spans="1:8" x14ac:dyDescent="0.3">
      <c r="A5" s="57" t="s">
        <v>614</v>
      </c>
      <c r="B5" s="58">
        <v>37566</v>
      </c>
      <c r="C5" s="58">
        <v>9017</v>
      </c>
      <c r="D5" s="58">
        <v>1339</v>
      </c>
      <c r="E5" s="58">
        <v>7577</v>
      </c>
      <c r="F5" s="58">
        <v>82</v>
      </c>
      <c r="G5" s="58">
        <v>18015</v>
      </c>
      <c r="H5" s="58">
        <v>18015</v>
      </c>
    </row>
  </sheetData>
  <mergeCells count="2">
    <mergeCell ref="A1:E1"/>
    <mergeCell ref="C2:G2"/>
  </mergeCells>
  <pageMargins left="0.75" right="0.75" top="1" bottom="1" header="0.5" footer="0.5"/>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sqref="A1:E1"/>
    </sheetView>
  </sheetViews>
  <sheetFormatPr defaultRowHeight="14.4" x14ac:dyDescent="0.3"/>
  <cols>
    <col min="1" max="16384" width="8.88671875" style="57"/>
  </cols>
  <sheetData>
    <row r="1" spans="1:8" x14ac:dyDescent="0.3">
      <c r="A1" s="103" t="s">
        <v>174</v>
      </c>
      <c r="B1" s="103"/>
      <c r="C1" s="103"/>
      <c r="D1" s="103"/>
      <c r="E1" s="103"/>
    </row>
    <row r="2" spans="1:8" x14ac:dyDescent="0.3">
      <c r="A2" s="57" t="s">
        <v>0</v>
      </c>
      <c r="B2" s="57" t="s">
        <v>0</v>
      </c>
      <c r="C2" s="104" t="s">
        <v>4261</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474</v>
      </c>
      <c r="B4" s="58">
        <v>42824</v>
      </c>
      <c r="C4" s="58" t="s">
        <v>4262</v>
      </c>
      <c r="D4" s="58" t="s">
        <v>3496</v>
      </c>
      <c r="E4" s="58" t="s">
        <v>4263</v>
      </c>
      <c r="F4" s="58" t="s">
        <v>749</v>
      </c>
      <c r="G4" s="58">
        <v>25187</v>
      </c>
      <c r="H4" s="58">
        <v>25187</v>
      </c>
    </row>
    <row r="5" spans="1:8" x14ac:dyDescent="0.3">
      <c r="A5" s="57" t="s">
        <v>614</v>
      </c>
      <c r="B5" s="58">
        <v>42824</v>
      </c>
      <c r="C5" s="58">
        <v>11013</v>
      </c>
      <c r="D5" s="58">
        <v>1782</v>
      </c>
      <c r="E5" s="58">
        <v>12342</v>
      </c>
      <c r="F5" s="58">
        <v>50</v>
      </c>
      <c r="G5" s="58">
        <v>25187</v>
      </c>
      <c r="H5" s="58">
        <v>25187</v>
      </c>
    </row>
  </sheetData>
  <mergeCells count="2">
    <mergeCell ref="A1:E1"/>
    <mergeCell ref="C2:G2"/>
  </mergeCells>
  <pageMargins left="0.75" right="0.75" top="1" bottom="1" header="0.5" footer="0.5"/>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sqref="A1:E1"/>
    </sheetView>
  </sheetViews>
  <sheetFormatPr defaultRowHeight="14.4" x14ac:dyDescent="0.3"/>
  <cols>
    <col min="1" max="16384" width="8.88671875" style="57"/>
  </cols>
  <sheetData>
    <row r="1" spans="1:8" x14ac:dyDescent="0.3">
      <c r="A1" s="103" t="s">
        <v>175</v>
      </c>
      <c r="B1" s="103"/>
      <c r="C1" s="103"/>
      <c r="D1" s="103"/>
      <c r="E1" s="103"/>
    </row>
    <row r="2" spans="1:8" x14ac:dyDescent="0.3">
      <c r="A2" s="57" t="s">
        <v>0</v>
      </c>
      <c r="B2" s="57" t="s">
        <v>0</v>
      </c>
      <c r="C2" s="104" t="s">
        <v>4264</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474</v>
      </c>
      <c r="B4" s="58">
        <v>43450</v>
      </c>
      <c r="C4" s="58" t="s">
        <v>4265</v>
      </c>
      <c r="D4" s="58" t="s">
        <v>6038</v>
      </c>
      <c r="E4" s="58" t="s">
        <v>4267</v>
      </c>
      <c r="F4" s="58" t="s">
        <v>943</v>
      </c>
      <c r="G4" s="58">
        <v>26038</v>
      </c>
      <c r="H4" s="58">
        <v>26038</v>
      </c>
    </row>
    <row r="5" spans="1:8" x14ac:dyDescent="0.3">
      <c r="A5" s="57" t="s">
        <v>614</v>
      </c>
      <c r="B5" s="58">
        <v>43450</v>
      </c>
      <c r="C5" s="58">
        <v>11146</v>
      </c>
      <c r="D5" s="58">
        <v>1907</v>
      </c>
      <c r="E5" s="58">
        <v>12936</v>
      </c>
      <c r="F5" s="58">
        <v>49</v>
      </c>
      <c r="G5" s="58">
        <v>26038</v>
      </c>
      <c r="H5" s="58">
        <v>26038</v>
      </c>
    </row>
  </sheetData>
  <mergeCells count="2">
    <mergeCell ref="A1:E1"/>
    <mergeCell ref="C2:G2"/>
  </mergeCells>
  <pageMargins left="0.75" right="0.75" top="1" bottom="1" header="0.5" footer="0.5"/>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sqref="A1:E1"/>
    </sheetView>
  </sheetViews>
  <sheetFormatPr defaultRowHeight="14.4" x14ac:dyDescent="0.3"/>
  <cols>
    <col min="1" max="16384" width="8.88671875" style="57"/>
  </cols>
  <sheetData>
    <row r="1" spans="1:8" x14ac:dyDescent="0.3">
      <c r="A1" s="103" t="s">
        <v>176</v>
      </c>
      <c r="B1" s="103"/>
      <c r="C1" s="103"/>
      <c r="D1" s="103"/>
      <c r="E1" s="103"/>
    </row>
    <row r="2" spans="1:8" x14ac:dyDescent="0.3">
      <c r="A2" s="57" t="s">
        <v>0</v>
      </c>
      <c r="B2" s="57" t="s">
        <v>0</v>
      </c>
      <c r="C2" s="104" t="s">
        <v>4268</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474</v>
      </c>
      <c r="B4" s="58">
        <v>41956</v>
      </c>
      <c r="C4" s="58" t="s">
        <v>4269</v>
      </c>
      <c r="D4" s="58" t="s">
        <v>2414</v>
      </c>
      <c r="E4" s="58" t="s">
        <v>4270</v>
      </c>
      <c r="F4" s="58" t="s">
        <v>801</v>
      </c>
      <c r="G4" s="58">
        <v>18544</v>
      </c>
      <c r="H4" s="58">
        <v>18544</v>
      </c>
    </row>
    <row r="5" spans="1:8" x14ac:dyDescent="0.3">
      <c r="A5" s="57" t="s">
        <v>614</v>
      </c>
      <c r="B5" s="58">
        <v>41956</v>
      </c>
      <c r="C5" s="58">
        <v>8334</v>
      </c>
      <c r="D5" s="58">
        <v>1120</v>
      </c>
      <c r="E5" s="58">
        <v>9042</v>
      </c>
      <c r="F5" s="58">
        <v>48</v>
      </c>
      <c r="G5" s="58">
        <v>18544</v>
      </c>
      <c r="H5" s="58">
        <v>18544</v>
      </c>
    </row>
  </sheetData>
  <mergeCells count="2">
    <mergeCell ref="A1:E1"/>
    <mergeCell ref="C2:G2"/>
  </mergeCells>
  <pageMargins left="0.75" right="0.75" top="1" bottom="1" header="0.5" footer="0.5"/>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sqref="A1:E1"/>
    </sheetView>
  </sheetViews>
  <sheetFormatPr defaultRowHeight="14.4" x14ac:dyDescent="0.3"/>
  <cols>
    <col min="1" max="16384" width="8.88671875" style="57"/>
  </cols>
  <sheetData>
    <row r="1" spans="1:8" x14ac:dyDescent="0.3">
      <c r="A1" s="103" t="s">
        <v>177</v>
      </c>
      <c r="B1" s="103"/>
      <c r="C1" s="103"/>
      <c r="D1" s="103"/>
      <c r="E1" s="103"/>
    </row>
    <row r="2" spans="1:8" x14ac:dyDescent="0.3">
      <c r="A2" s="57" t="s">
        <v>0</v>
      </c>
      <c r="B2" s="57" t="s">
        <v>0</v>
      </c>
      <c r="C2" s="104" t="s">
        <v>4271</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474</v>
      </c>
      <c r="B4" s="58">
        <v>42540</v>
      </c>
      <c r="C4" s="58" t="s">
        <v>2229</v>
      </c>
      <c r="D4" s="58" t="s">
        <v>2078</v>
      </c>
      <c r="E4" s="58" t="s">
        <v>2683</v>
      </c>
      <c r="F4" s="58" t="s">
        <v>705</v>
      </c>
      <c r="G4" s="58">
        <v>19236</v>
      </c>
      <c r="H4" s="58">
        <v>19236</v>
      </c>
    </row>
    <row r="5" spans="1:8" x14ac:dyDescent="0.3">
      <c r="A5" s="57" t="s">
        <v>614</v>
      </c>
      <c r="B5" s="58">
        <v>42540</v>
      </c>
      <c r="C5" s="58">
        <v>8986</v>
      </c>
      <c r="D5" s="58">
        <v>1167</v>
      </c>
      <c r="E5" s="58">
        <v>9048</v>
      </c>
      <c r="F5" s="58">
        <v>35</v>
      </c>
      <c r="G5" s="58">
        <v>19236</v>
      </c>
      <c r="H5" s="58">
        <v>19236</v>
      </c>
    </row>
  </sheetData>
  <mergeCells count="2">
    <mergeCell ref="A1:E1"/>
    <mergeCell ref="C2:G2"/>
  </mergeCells>
  <pageMargins left="0.75" right="0.75" top="1" bottom="1" header="0.5" footer="0.5"/>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sqref="A1:E1"/>
    </sheetView>
  </sheetViews>
  <sheetFormatPr defaultRowHeight="14.4" x14ac:dyDescent="0.3"/>
  <cols>
    <col min="1" max="16384" width="8.88671875" style="57"/>
  </cols>
  <sheetData>
    <row r="1" spans="1:8" x14ac:dyDescent="0.3">
      <c r="A1" s="103" t="s">
        <v>178</v>
      </c>
      <c r="B1" s="103"/>
      <c r="C1" s="103"/>
      <c r="D1" s="103"/>
      <c r="E1" s="103"/>
    </row>
    <row r="2" spans="1:8" x14ac:dyDescent="0.3">
      <c r="A2" s="57" t="s">
        <v>0</v>
      </c>
      <c r="B2" s="57" t="s">
        <v>0</v>
      </c>
      <c r="C2" s="104" t="s">
        <v>4272</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474</v>
      </c>
      <c r="B4" s="58">
        <v>62441</v>
      </c>
      <c r="C4" s="58" t="s">
        <v>4273</v>
      </c>
      <c r="D4" s="58" t="s">
        <v>6033</v>
      </c>
      <c r="E4" s="58" t="s">
        <v>4274</v>
      </c>
      <c r="F4" s="58" t="s">
        <v>963</v>
      </c>
      <c r="G4" s="58">
        <v>21468</v>
      </c>
      <c r="H4" s="58">
        <v>21468</v>
      </c>
    </row>
    <row r="5" spans="1:8" x14ac:dyDescent="0.3">
      <c r="A5" s="57" t="s">
        <v>614</v>
      </c>
      <c r="B5" s="58">
        <v>62441</v>
      </c>
      <c r="C5" s="58">
        <v>9480</v>
      </c>
      <c r="D5" s="58">
        <v>1131</v>
      </c>
      <c r="E5" s="58">
        <v>10787</v>
      </c>
      <c r="F5" s="58">
        <v>70</v>
      </c>
      <c r="G5" s="58">
        <v>21468</v>
      </c>
      <c r="H5" s="58">
        <v>21468</v>
      </c>
    </row>
  </sheetData>
  <mergeCells count="2">
    <mergeCell ref="A1:E1"/>
    <mergeCell ref="C2:G2"/>
  </mergeCells>
  <pageMargins left="0.75" right="0.75" top="1" bottom="1" header="0.5" footer="0.5"/>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sqref="A1:E1"/>
    </sheetView>
  </sheetViews>
  <sheetFormatPr defaultRowHeight="14.4" x14ac:dyDescent="0.3"/>
  <cols>
    <col min="1" max="16384" width="8.88671875" style="57"/>
  </cols>
  <sheetData>
    <row r="1" spans="1:8" x14ac:dyDescent="0.3">
      <c r="A1" s="103" t="s">
        <v>179</v>
      </c>
      <c r="B1" s="103"/>
      <c r="C1" s="103"/>
      <c r="D1" s="103"/>
      <c r="E1" s="103"/>
    </row>
    <row r="2" spans="1:8" x14ac:dyDescent="0.3">
      <c r="A2" s="57" t="s">
        <v>0</v>
      </c>
      <c r="B2" s="57" t="s">
        <v>0</v>
      </c>
      <c r="C2" s="104" t="s">
        <v>4275</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474</v>
      </c>
      <c r="B4" s="58">
        <v>44438</v>
      </c>
      <c r="C4" s="58" t="s">
        <v>4276</v>
      </c>
      <c r="D4" s="58" t="s">
        <v>2602</v>
      </c>
      <c r="E4" s="58" t="s">
        <v>4277</v>
      </c>
      <c r="F4" s="58" t="s">
        <v>659</v>
      </c>
      <c r="G4" s="58">
        <v>18774</v>
      </c>
      <c r="H4" s="58">
        <v>18774</v>
      </c>
    </row>
    <row r="5" spans="1:8" x14ac:dyDescent="0.3">
      <c r="A5" s="57" t="s">
        <v>614</v>
      </c>
      <c r="B5" s="58">
        <v>44438</v>
      </c>
      <c r="C5" s="58">
        <v>8148</v>
      </c>
      <c r="D5" s="58">
        <v>1205</v>
      </c>
      <c r="E5" s="58">
        <v>9365</v>
      </c>
      <c r="F5" s="58">
        <v>56</v>
      </c>
      <c r="G5" s="58">
        <v>18774</v>
      </c>
      <c r="H5" s="58">
        <v>18774</v>
      </c>
    </row>
  </sheetData>
  <mergeCells count="2">
    <mergeCell ref="A1:E1"/>
    <mergeCell ref="C2:G2"/>
  </mergeCells>
  <pageMargins left="0.75" right="0.75" top="1" bottom="1" header="0.5" footer="0.5"/>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sqref="A1:E1"/>
    </sheetView>
  </sheetViews>
  <sheetFormatPr defaultRowHeight="14.4" x14ac:dyDescent="0.3"/>
  <cols>
    <col min="1" max="16384" width="8.88671875" style="57"/>
  </cols>
  <sheetData>
    <row r="1" spans="1:8" x14ac:dyDescent="0.3">
      <c r="A1" s="103" t="s">
        <v>180</v>
      </c>
      <c r="B1" s="103"/>
      <c r="C1" s="103"/>
      <c r="D1" s="103"/>
      <c r="E1" s="103"/>
    </row>
    <row r="2" spans="1:8" x14ac:dyDescent="0.3">
      <c r="A2" s="57" t="s">
        <v>0</v>
      </c>
      <c r="B2" s="57" t="s">
        <v>0</v>
      </c>
      <c r="C2" s="104" t="s">
        <v>4278</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474</v>
      </c>
      <c r="B4" s="58">
        <v>44784</v>
      </c>
      <c r="C4" s="58" t="s">
        <v>4279</v>
      </c>
      <c r="D4" s="58" t="s">
        <v>6221</v>
      </c>
      <c r="E4" s="58" t="s">
        <v>4280</v>
      </c>
      <c r="F4" s="58" t="s">
        <v>659</v>
      </c>
      <c r="G4" s="58">
        <v>27810</v>
      </c>
      <c r="H4" s="58">
        <v>27810</v>
      </c>
    </row>
    <row r="5" spans="1:8" x14ac:dyDescent="0.3">
      <c r="A5" s="57" t="s">
        <v>614</v>
      </c>
      <c r="B5" s="58">
        <v>44784</v>
      </c>
      <c r="C5" s="58">
        <v>12222</v>
      </c>
      <c r="D5" s="58">
        <v>1632</v>
      </c>
      <c r="E5" s="58">
        <v>13900</v>
      </c>
      <c r="F5" s="58">
        <v>56</v>
      </c>
      <c r="G5" s="58">
        <v>27810</v>
      </c>
      <c r="H5" s="58">
        <v>27810</v>
      </c>
    </row>
  </sheetData>
  <mergeCells count="2">
    <mergeCell ref="A1:E1"/>
    <mergeCell ref="C2:G2"/>
  </mergeCells>
  <pageMargins left="0.75" right="0.75" top="1" bottom="1" header="0.5" footer="0.5"/>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
  <sheetViews>
    <sheetView workbookViewId="0">
      <selection sqref="A1:E1"/>
    </sheetView>
  </sheetViews>
  <sheetFormatPr defaultRowHeight="14.4" x14ac:dyDescent="0.3"/>
  <cols>
    <col min="1" max="16384" width="8.88671875" style="57"/>
  </cols>
  <sheetData>
    <row r="1" spans="1:13" x14ac:dyDescent="0.3">
      <c r="A1" s="103" t="s">
        <v>181</v>
      </c>
      <c r="B1" s="103"/>
      <c r="C1" s="103"/>
      <c r="D1" s="103"/>
      <c r="E1" s="103"/>
    </row>
    <row r="2" spans="1:13" x14ac:dyDescent="0.3">
      <c r="A2" s="57" t="s">
        <v>0</v>
      </c>
      <c r="B2" s="57" t="s">
        <v>0</v>
      </c>
      <c r="C2" s="104" t="s">
        <v>4281</v>
      </c>
      <c r="D2" s="104"/>
      <c r="E2" s="104"/>
      <c r="F2" s="104"/>
      <c r="G2" s="104"/>
      <c r="H2" s="104" t="s">
        <v>4282</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474</v>
      </c>
      <c r="B4" s="58">
        <v>24153</v>
      </c>
      <c r="C4" s="58" t="s">
        <v>2047</v>
      </c>
      <c r="D4" s="58" t="s">
        <v>749</v>
      </c>
      <c r="E4" s="58" t="s">
        <v>809</v>
      </c>
      <c r="F4" s="58" t="s">
        <v>628</v>
      </c>
      <c r="G4" s="58">
        <v>504</v>
      </c>
      <c r="H4" s="58" t="s">
        <v>4283</v>
      </c>
      <c r="I4" s="58" t="s">
        <v>2760</v>
      </c>
      <c r="J4" s="58" t="s">
        <v>4284</v>
      </c>
      <c r="K4" s="58" t="s">
        <v>766</v>
      </c>
      <c r="L4" s="58">
        <v>14657</v>
      </c>
      <c r="M4" s="58">
        <v>15161</v>
      </c>
    </row>
    <row r="5" spans="1:13" x14ac:dyDescent="0.3">
      <c r="A5" s="57" t="s">
        <v>515</v>
      </c>
      <c r="B5" s="58">
        <v>20842</v>
      </c>
      <c r="C5" s="58" t="s">
        <v>4285</v>
      </c>
      <c r="D5" s="58" t="s">
        <v>842</v>
      </c>
      <c r="E5" s="58" t="s">
        <v>1651</v>
      </c>
      <c r="F5" s="58" t="s">
        <v>647</v>
      </c>
      <c r="G5" s="58">
        <v>3703</v>
      </c>
      <c r="H5" s="58" t="s">
        <v>3768</v>
      </c>
      <c r="I5" s="58" t="s">
        <v>1399</v>
      </c>
      <c r="J5" s="58" t="s">
        <v>2653</v>
      </c>
      <c r="K5" s="58" t="s">
        <v>646</v>
      </c>
      <c r="L5" s="58">
        <v>4949</v>
      </c>
      <c r="M5" s="58">
        <v>8652</v>
      </c>
    </row>
    <row r="6" spans="1:13" x14ac:dyDescent="0.3">
      <c r="A6" s="57" t="s">
        <v>571</v>
      </c>
      <c r="B6" s="58">
        <v>3571</v>
      </c>
      <c r="C6" s="58" t="s">
        <v>2154</v>
      </c>
      <c r="D6" s="58" t="s">
        <v>694</v>
      </c>
      <c r="E6" s="58" t="s">
        <v>1524</v>
      </c>
      <c r="F6" s="58" t="s">
        <v>628</v>
      </c>
      <c r="G6" s="58">
        <v>1079</v>
      </c>
      <c r="H6" s="58" t="s">
        <v>998</v>
      </c>
      <c r="I6" s="58" t="s">
        <v>1054</v>
      </c>
      <c r="J6" s="58" t="s">
        <v>2000</v>
      </c>
      <c r="K6" s="58" t="s">
        <v>628</v>
      </c>
      <c r="L6" s="58">
        <v>1432</v>
      </c>
      <c r="M6" s="58">
        <v>2511</v>
      </c>
    </row>
    <row r="7" spans="1:13" x14ac:dyDescent="0.3">
      <c r="A7" s="57" t="s">
        <v>614</v>
      </c>
      <c r="B7" s="58">
        <v>48566</v>
      </c>
      <c r="C7" s="58">
        <v>2091</v>
      </c>
      <c r="D7" s="58">
        <v>204</v>
      </c>
      <c r="E7" s="58">
        <v>2990</v>
      </c>
      <c r="F7" s="58">
        <v>1</v>
      </c>
      <c r="G7" s="58">
        <v>5286</v>
      </c>
      <c r="H7" s="58">
        <v>7810</v>
      </c>
      <c r="I7" s="58">
        <v>1168</v>
      </c>
      <c r="J7" s="58">
        <v>12045</v>
      </c>
      <c r="K7" s="58">
        <v>15</v>
      </c>
      <c r="L7" s="58">
        <v>21038</v>
      </c>
      <c r="M7" s="58">
        <v>26324</v>
      </c>
    </row>
  </sheetData>
  <mergeCells count="3">
    <mergeCell ref="A1:E1"/>
    <mergeCell ref="C2:G2"/>
    <mergeCell ref="H2:L2"/>
  </mergeCells>
  <pageMargins left="0.75" right="0.75" top="1" bottom="1" header="0.5" footer="0.5"/>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sqref="A1:E1"/>
    </sheetView>
  </sheetViews>
  <sheetFormatPr defaultRowHeight="14.4" x14ac:dyDescent="0.3"/>
  <cols>
    <col min="1" max="16384" width="8.88671875" style="57"/>
  </cols>
  <sheetData>
    <row r="1" spans="1:8" x14ac:dyDescent="0.3">
      <c r="A1" s="103" t="s">
        <v>182</v>
      </c>
      <c r="B1" s="103"/>
      <c r="C1" s="103"/>
      <c r="D1" s="103"/>
      <c r="E1" s="103"/>
    </row>
    <row r="2" spans="1:8" x14ac:dyDescent="0.3">
      <c r="A2" s="57" t="s">
        <v>0</v>
      </c>
      <c r="B2" s="57" t="s">
        <v>0</v>
      </c>
      <c r="C2" s="104" t="s">
        <v>4286</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474</v>
      </c>
      <c r="B4" s="58">
        <v>16968</v>
      </c>
      <c r="C4" s="58" t="s">
        <v>1449</v>
      </c>
      <c r="D4" s="58" t="s">
        <v>1864</v>
      </c>
      <c r="E4" s="58" t="s">
        <v>2104</v>
      </c>
      <c r="F4" s="58" t="s">
        <v>972</v>
      </c>
      <c r="G4" s="58">
        <v>9215</v>
      </c>
      <c r="H4" s="58">
        <v>9215</v>
      </c>
    </row>
    <row r="5" spans="1:8" x14ac:dyDescent="0.3">
      <c r="A5" s="57" t="s">
        <v>571</v>
      </c>
      <c r="B5" s="58">
        <v>35031</v>
      </c>
      <c r="C5" s="58" t="s">
        <v>4287</v>
      </c>
      <c r="D5" s="58" t="s">
        <v>2021</v>
      </c>
      <c r="E5" s="58" t="s">
        <v>4288</v>
      </c>
      <c r="F5" s="58" t="s">
        <v>668</v>
      </c>
      <c r="G5" s="58">
        <v>12114</v>
      </c>
      <c r="H5" s="58">
        <v>12114</v>
      </c>
    </row>
    <row r="6" spans="1:8" x14ac:dyDescent="0.3">
      <c r="A6" s="57" t="s">
        <v>614</v>
      </c>
      <c r="B6" s="58">
        <v>51999</v>
      </c>
      <c r="C6" s="58">
        <v>7362</v>
      </c>
      <c r="D6" s="58">
        <v>1103</v>
      </c>
      <c r="E6" s="58">
        <v>12818</v>
      </c>
      <c r="F6" s="58">
        <v>46</v>
      </c>
      <c r="G6" s="58">
        <v>21329</v>
      </c>
      <c r="H6" s="58">
        <v>21329</v>
      </c>
    </row>
  </sheetData>
  <mergeCells count="2">
    <mergeCell ref="A1:E1"/>
    <mergeCell ref="C2:G2"/>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M163"/>
  <sheetViews>
    <sheetView workbookViewId="0">
      <selection activeCell="O25" sqref="O25"/>
    </sheetView>
  </sheetViews>
  <sheetFormatPr defaultRowHeight="14.55" customHeight="1" x14ac:dyDescent="0.3"/>
  <cols>
    <col min="2" max="2" width="12.5546875" bestFit="1" customWidth="1"/>
    <col min="3" max="3" width="11.109375" bestFit="1" customWidth="1"/>
    <col min="4" max="4" width="10.109375" bestFit="1" customWidth="1"/>
    <col min="5" max="5" width="11.109375" bestFit="1" customWidth="1"/>
    <col min="6" max="6" width="9" bestFit="1" customWidth="1"/>
    <col min="7" max="7" width="12.5546875" bestFit="1" customWidth="1"/>
    <col min="8" max="10" width="11.109375" bestFit="1" customWidth="1"/>
    <col min="11" max="11" width="9" bestFit="1" customWidth="1"/>
    <col min="12" max="13" width="12.5546875" bestFit="1" customWidth="1"/>
  </cols>
  <sheetData>
    <row r="1" spans="1:13" ht="14.55" customHeight="1" x14ac:dyDescent="0.3">
      <c r="A1" s="90" t="s">
        <v>21</v>
      </c>
      <c r="B1" s="90"/>
      <c r="C1" s="90"/>
      <c r="D1" s="90"/>
      <c r="E1" s="90"/>
      <c r="F1">
        <v>1</v>
      </c>
    </row>
    <row r="2" spans="1:13" ht="14.55" customHeight="1" x14ac:dyDescent="0.3">
      <c r="A2" t="s">
        <v>0</v>
      </c>
      <c r="B2" t="s">
        <v>0</v>
      </c>
      <c r="C2" s="89" t="s">
        <v>2647</v>
      </c>
      <c r="D2" s="89"/>
      <c r="E2" s="89"/>
      <c r="F2" s="89"/>
      <c r="G2" s="89"/>
      <c r="H2" s="89" t="s">
        <v>2648</v>
      </c>
      <c r="I2" s="89"/>
      <c r="J2" s="89"/>
      <c r="K2" s="89"/>
      <c r="L2" s="89"/>
      <c r="M2" t="s">
        <v>0</v>
      </c>
    </row>
    <row r="3" spans="1:13" s="25" customFormat="1" ht="14.55" customHeight="1" x14ac:dyDescent="0.3">
      <c r="A3" s="25" t="s">
        <v>614</v>
      </c>
      <c r="B3" s="26">
        <v>6428581</v>
      </c>
      <c r="C3" s="26">
        <v>968269</v>
      </c>
      <c r="D3" s="26">
        <v>86916</v>
      </c>
      <c r="E3" s="26">
        <v>960659</v>
      </c>
      <c r="F3" s="26">
        <v>3545</v>
      </c>
      <c r="G3" s="26">
        <v>2019389</v>
      </c>
      <c r="H3" s="26">
        <v>797792</v>
      </c>
      <c r="I3" s="26">
        <v>131148</v>
      </c>
      <c r="J3" s="26">
        <v>893064</v>
      </c>
      <c r="K3" s="26">
        <v>8057</v>
      </c>
      <c r="L3" s="26">
        <v>1830061</v>
      </c>
      <c r="M3" s="26">
        <v>3849450</v>
      </c>
    </row>
    <row r="4" spans="1:13" ht="14.55" customHeight="1" x14ac:dyDescent="0.3">
      <c r="A4" t="s">
        <v>421</v>
      </c>
      <c r="B4" t="s">
        <v>4</v>
      </c>
      <c r="C4" t="s">
        <v>619</v>
      </c>
      <c r="D4" t="s">
        <v>620</v>
      </c>
      <c r="E4" t="s">
        <v>621</v>
      </c>
      <c r="F4" t="s">
        <v>622</v>
      </c>
      <c r="G4" t="s">
        <v>623</v>
      </c>
      <c r="H4" t="s">
        <v>619</v>
      </c>
      <c r="I4" t="s">
        <v>620</v>
      </c>
      <c r="J4" t="s">
        <v>621</v>
      </c>
      <c r="K4" t="s">
        <v>622</v>
      </c>
      <c r="L4" t="s">
        <v>623</v>
      </c>
      <c r="M4" t="s">
        <v>624</v>
      </c>
    </row>
    <row r="5" spans="1:13" ht="14.55" customHeight="1" x14ac:dyDescent="0.3">
      <c r="A5" t="s">
        <v>496</v>
      </c>
      <c r="B5" s="29">
        <v>703177</v>
      </c>
      <c r="C5" s="29">
        <v>56852</v>
      </c>
      <c r="D5" s="29">
        <v>5103</v>
      </c>
      <c r="E5" s="29">
        <v>64092</v>
      </c>
      <c r="F5" s="29">
        <v>263</v>
      </c>
      <c r="G5" s="29">
        <v>126310</v>
      </c>
      <c r="H5" s="29">
        <v>116880</v>
      </c>
      <c r="I5" s="29">
        <v>12062</v>
      </c>
      <c r="J5" s="29">
        <v>155243</v>
      </c>
      <c r="K5" s="29">
        <v>1612</v>
      </c>
      <c r="L5" s="29">
        <v>285797</v>
      </c>
      <c r="M5" s="29">
        <v>412107</v>
      </c>
    </row>
    <row r="6" spans="1:13" ht="14.55" customHeight="1" x14ac:dyDescent="0.3">
      <c r="A6" t="s">
        <v>504</v>
      </c>
      <c r="B6" s="29">
        <v>525568</v>
      </c>
      <c r="C6" s="29">
        <v>72917</v>
      </c>
      <c r="D6" s="29">
        <v>8114</v>
      </c>
      <c r="E6" s="29">
        <v>57184</v>
      </c>
      <c r="F6" s="29">
        <v>697</v>
      </c>
      <c r="G6" s="29">
        <v>138912</v>
      </c>
      <c r="H6" s="29">
        <v>78901</v>
      </c>
      <c r="I6" s="29">
        <v>11963</v>
      </c>
      <c r="J6" s="29">
        <v>77956</v>
      </c>
      <c r="K6" s="29">
        <v>1466</v>
      </c>
      <c r="L6" s="29">
        <v>170286</v>
      </c>
      <c r="M6" s="29">
        <v>309198</v>
      </c>
    </row>
    <row r="7" spans="1:13" ht="14.55" customHeight="1" x14ac:dyDescent="0.3">
      <c r="A7" t="s">
        <v>474</v>
      </c>
      <c r="B7" s="29">
        <v>494731</v>
      </c>
      <c r="C7" s="29">
        <v>31266</v>
      </c>
      <c r="D7" s="29">
        <v>3279</v>
      </c>
      <c r="E7" s="29">
        <v>22396</v>
      </c>
      <c r="F7" s="29">
        <v>177</v>
      </c>
      <c r="G7" s="29">
        <v>57118</v>
      </c>
      <c r="H7" s="29">
        <v>104969</v>
      </c>
      <c r="I7" s="29">
        <v>15734</v>
      </c>
      <c r="J7" s="29">
        <v>125206</v>
      </c>
      <c r="K7" s="29">
        <v>1513</v>
      </c>
      <c r="L7" s="29">
        <v>247422</v>
      </c>
      <c r="M7" s="29">
        <v>304540</v>
      </c>
    </row>
    <row r="8" spans="1:13" ht="14.55" customHeight="1" x14ac:dyDescent="0.3">
      <c r="A8" t="s">
        <v>461</v>
      </c>
      <c r="B8" s="29">
        <v>486696</v>
      </c>
      <c r="C8" s="29">
        <v>89981</v>
      </c>
      <c r="D8" s="29">
        <v>10425</v>
      </c>
      <c r="E8" s="29">
        <v>45749</v>
      </c>
      <c r="F8" s="29">
        <v>400</v>
      </c>
      <c r="G8" s="29">
        <v>146555</v>
      </c>
      <c r="H8" s="29">
        <v>78942</v>
      </c>
      <c r="I8" s="29">
        <v>14871</v>
      </c>
      <c r="J8" s="29">
        <v>64099</v>
      </c>
      <c r="K8" s="29">
        <v>973</v>
      </c>
      <c r="L8" s="29">
        <v>158885</v>
      </c>
      <c r="M8" s="29">
        <v>305440</v>
      </c>
    </row>
    <row r="9" spans="1:13" ht="14.55" customHeight="1" x14ac:dyDescent="0.3">
      <c r="A9" t="s">
        <v>452</v>
      </c>
      <c r="B9" s="29">
        <v>188315</v>
      </c>
      <c r="C9" s="29">
        <v>29505</v>
      </c>
      <c r="D9" s="29">
        <v>1700</v>
      </c>
      <c r="E9" s="29">
        <v>11641</v>
      </c>
      <c r="F9" s="29">
        <v>63</v>
      </c>
      <c r="G9" s="29">
        <v>42909</v>
      </c>
      <c r="H9" s="29">
        <v>33586</v>
      </c>
      <c r="I9" s="29">
        <v>4333</v>
      </c>
      <c r="J9" s="29">
        <v>20082</v>
      </c>
      <c r="K9" s="29">
        <v>138</v>
      </c>
      <c r="L9" s="29">
        <v>58139</v>
      </c>
      <c r="M9" s="29">
        <v>101048</v>
      </c>
    </row>
    <row r="10" spans="1:13" ht="14.55" customHeight="1" x14ac:dyDescent="0.3">
      <c r="A10" t="s">
        <v>459</v>
      </c>
      <c r="B10" s="29">
        <v>169574</v>
      </c>
      <c r="C10" s="29">
        <v>4833</v>
      </c>
      <c r="D10" s="29">
        <v>835</v>
      </c>
      <c r="E10" s="29">
        <v>6103</v>
      </c>
      <c r="F10" s="29">
        <v>31</v>
      </c>
      <c r="G10" s="29">
        <v>11802</v>
      </c>
      <c r="H10" s="29">
        <v>32682</v>
      </c>
      <c r="I10" s="29">
        <v>4877</v>
      </c>
      <c r="J10" s="29">
        <v>40722</v>
      </c>
      <c r="K10" s="29">
        <v>323</v>
      </c>
      <c r="L10" s="29">
        <v>78604</v>
      </c>
      <c r="M10" s="29">
        <v>90406</v>
      </c>
    </row>
    <row r="11" spans="1:13" ht="14.55" customHeight="1" x14ac:dyDescent="0.3">
      <c r="A11" t="s">
        <v>455</v>
      </c>
      <c r="B11" s="29">
        <v>165612</v>
      </c>
      <c r="C11" s="29">
        <v>38565</v>
      </c>
      <c r="D11" s="29">
        <v>3234</v>
      </c>
      <c r="E11" s="29">
        <v>36016</v>
      </c>
      <c r="F11" s="29">
        <v>75</v>
      </c>
      <c r="G11" s="29">
        <v>77890</v>
      </c>
      <c r="H11" s="29">
        <v>12464</v>
      </c>
      <c r="I11" s="29">
        <v>1962</v>
      </c>
      <c r="J11" s="29">
        <v>11767</v>
      </c>
      <c r="K11" s="29">
        <v>30</v>
      </c>
      <c r="L11" s="29">
        <v>26223</v>
      </c>
      <c r="M11" s="29">
        <v>104113</v>
      </c>
    </row>
    <row r="12" spans="1:13" ht="14.55" customHeight="1" x14ac:dyDescent="0.3">
      <c r="A12" t="s">
        <v>515</v>
      </c>
      <c r="B12" s="29">
        <v>154376</v>
      </c>
      <c r="C12" s="29">
        <v>15731</v>
      </c>
      <c r="D12" s="29">
        <v>1535</v>
      </c>
      <c r="E12" s="29">
        <v>24866</v>
      </c>
      <c r="F12" s="29">
        <v>53</v>
      </c>
      <c r="G12" s="29">
        <v>42185</v>
      </c>
      <c r="H12" s="29">
        <v>18298</v>
      </c>
      <c r="I12" s="29">
        <v>3351</v>
      </c>
      <c r="J12" s="29">
        <v>32922</v>
      </c>
      <c r="K12" s="29">
        <v>133</v>
      </c>
      <c r="L12" s="29">
        <v>54704</v>
      </c>
      <c r="M12" s="29">
        <v>96889</v>
      </c>
    </row>
    <row r="13" spans="1:13" ht="14.55" customHeight="1" x14ac:dyDescent="0.3">
      <c r="A13" t="s">
        <v>493</v>
      </c>
      <c r="B13" s="29">
        <v>143680</v>
      </c>
      <c r="C13" s="29">
        <v>25858</v>
      </c>
      <c r="D13" s="29">
        <v>2521</v>
      </c>
      <c r="E13" s="29">
        <v>38926</v>
      </c>
      <c r="F13" s="29">
        <v>40</v>
      </c>
      <c r="G13" s="29">
        <v>67345</v>
      </c>
      <c r="H13" s="29">
        <v>9466</v>
      </c>
      <c r="I13" s="29">
        <v>1800</v>
      </c>
      <c r="J13" s="29">
        <v>12757</v>
      </c>
      <c r="K13" s="29">
        <v>18</v>
      </c>
      <c r="L13" s="29">
        <v>24041</v>
      </c>
      <c r="M13" s="29">
        <v>91386</v>
      </c>
    </row>
    <row r="14" spans="1:13" ht="14.55" customHeight="1" x14ac:dyDescent="0.3">
      <c r="A14" t="s">
        <v>570</v>
      </c>
      <c r="B14" s="29">
        <v>122747</v>
      </c>
      <c r="C14" s="29">
        <v>13604</v>
      </c>
      <c r="D14" s="29">
        <v>1258</v>
      </c>
      <c r="E14" s="29">
        <v>7963</v>
      </c>
      <c r="F14" s="29">
        <v>20</v>
      </c>
      <c r="G14" s="29">
        <v>22845</v>
      </c>
      <c r="H14" s="29">
        <v>21540</v>
      </c>
      <c r="I14" s="29">
        <v>3959</v>
      </c>
      <c r="J14" s="29">
        <v>20270</v>
      </c>
      <c r="K14" s="29">
        <v>87</v>
      </c>
      <c r="L14" s="29">
        <v>45856</v>
      </c>
      <c r="M14" s="29">
        <v>68701</v>
      </c>
    </row>
    <row r="15" spans="1:13" ht="14.55" customHeight="1" x14ac:dyDescent="0.3">
      <c r="A15" t="s">
        <v>506</v>
      </c>
      <c r="B15" s="29">
        <v>114817</v>
      </c>
      <c r="C15" s="29">
        <v>29780</v>
      </c>
      <c r="D15" s="29">
        <v>2083</v>
      </c>
      <c r="E15" s="29">
        <v>17927</v>
      </c>
      <c r="F15" s="29">
        <v>82</v>
      </c>
      <c r="G15" s="29">
        <v>49872</v>
      </c>
      <c r="H15" s="29">
        <v>8763</v>
      </c>
      <c r="I15" s="29">
        <v>1333</v>
      </c>
      <c r="J15" s="29">
        <v>5986</v>
      </c>
      <c r="K15" s="29">
        <v>35</v>
      </c>
      <c r="L15" s="29">
        <v>16117</v>
      </c>
      <c r="M15" s="29">
        <v>65989</v>
      </c>
    </row>
    <row r="16" spans="1:13" ht="14.55" customHeight="1" x14ac:dyDescent="0.3">
      <c r="A16" t="s">
        <v>552</v>
      </c>
      <c r="B16" s="29">
        <v>112540</v>
      </c>
      <c r="C16" s="29">
        <v>14164</v>
      </c>
      <c r="D16" s="29">
        <v>1232</v>
      </c>
      <c r="E16" s="29">
        <v>9663</v>
      </c>
      <c r="F16" s="29">
        <v>22</v>
      </c>
      <c r="G16" s="29">
        <v>25081</v>
      </c>
      <c r="H16" s="29">
        <v>16158</v>
      </c>
      <c r="I16" s="29">
        <v>3105</v>
      </c>
      <c r="J16" s="29">
        <v>17525</v>
      </c>
      <c r="K16" s="29">
        <v>103</v>
      </c>
      <c r="L16" s="29">
        <v>36891</v>
      </c>
      <c r="M16" s="29">
        <v>61972</v>
      </c>
    </row>
    <row r="17" spans="1:13" ht="14.55" customHeight="1" x14ac:dyDescent="0.3">
      <c r="A17" t="s">
        <v>435</v>
      </c>
      <c r="B17" s="29">
        <v>99934</v>
      </c>
      <c r="C17" s="29">
        <v>14348</v>
      </c>
      <c r="D17" s="29">
        <v>1271</v>
      </c>
      <c r="E17" s="29">
        <v>8216</v>
      </c>
      <c r="F17" s="29">
        <v>51</v>
      </c>
      <c r="G17" s="29">
        <v>23886</v>
      </c>
      <c r="H17" s="29">
        <v>14706</v>
      </c>
      <c r="I17" s="29">
        <v>3090</v>
      </c>
      <c r="J17" s="29">
        <v>17374</v>
      </c>
      <c r="K17" s="29">
        <v>176</v>
      </c>
      <c r="L17" s="29">
        <v>35346</v>
      </c>
      <c r="M17" s="29">
        <v>59232</v>
      </c>
    </row>
    <row r="18" spans="1:13" ht="14.55" customHeight="1" x14ac:dyDescent="0.3">
      <c r="A18" t="s">
        <v>556</v>
      </c>
      <c r="B18" s="29">
        <v>98948</v>
      </c>
      <c r="C18" s="29">
        <v>16733</v>
      </c>
      <c r="D18" s="29">
        <v>1889</v>
      </c>
      <c r="E18" s="29">
        <v>22096</v>
      </c>
      <c r="F18" s="29">
        <v>36</v>
      </c>
      <c r="G18" s="29">
        <v>40754</v>
      </c>
      <c r="H18" s="29">
        <v>7833</v>
      </c>
      <c r="I18" s="29">
        <v>1345</v>
      </c>
      <c r="J18" s="29">
        <v>10194</v>
      </c>
      <c r="K18" s="29">
        <v>44</v>
      </c>
      <c r="L18" s="29">
        <v>19416</v>
      </c>
      <c r="M18" s="29">
        <v>60170</v>
      </c>
    </row>
    <row r="19" spans="1:13" ht="14.55" customHeight="1" x14ac:dyDescent="0.3">
      <c r="A19" t="s">
        <v>465</v>
      </c>
      <c r="B19" s="29">
        <v>95779</v>
      </c>
      <c r="C19" s="29">
        <v>20110</v>
      </c>
      <c r="D19" s="29">
        <v>1359</v>
      </c>
      <c r="E19" s="29">
        <v>20109</v>
      </c>
      <c r="F19" s="29">
        <v>27</v>
      </c>
      <c r="G19" s="29">
        <v>41605</v>
      </c>
      <c r="H19" s="29">
        <v>8254</v>
      </c>
      <c r="I19" s="29">
        <v>1498</v>
      </c>
      <c r="J19" s="29">
        <v>9202</v>
      </c>
      <c r="K19" s="29">
        <v>16</v>
      </c>
      <c r="L19" s="29">
        <v>18970</v>
      </c>
      <c r="M19" s="29">
        <v>60575</v>
      </c>
    </row>
    <row r="20" spans="1:13" ht="14.55" customHeight="1" x14ac:dyDescent="0.3">
      <c r="A20" t="s">
        <v>516</v>
      </c>
      <c r="B20" s="29">
        <v>93924</v>
      </c>
      <c r="C20" s="29">
        <v>12334</v>
      </c>
      <c r="D20" s="29">
        <v>1275</v>
      </c>
      <c r="E20" s="29">
        <v>21047</v>
      </c>
      <c r="F20" s="29">
        <v>33</v>
      </c>
      <c r="G20" s="29">
        <v>34689</v>
      </c>
      <c r="H20" s="29">
        <v>8391</v>
      </c>
      <c r="I20" s="29">
        <v>1845</v>
      </c>
      <c r="J20" s="29">
        <v>13264</v>
      </c>
      <c r="K20" s="29">
        <v>36</v>
      </c>
      <c r="L20" s="29">
        <v>23536</v>
      </c>
      <c r="M20" s="29">
        <v>58225</v>
      </c>
    </row>
    <row r="21" spans="1:13" ht="14.55" customHeight="1" x14ac:dyDescent="0.3">
      <c r="A21" t="s">
        <v>468</v>
      </c>
      <c r="B21" s="29">
        <v>91585</v>
      </c>
      <c r="C21" s="29">
        <v>21509</v>
      </c>
      <c r="D21" s="29">
        <v>1529</v>
      </c>
      <c r="E21" s="29">
        <v>17913</v>
      </c>
      <c r="F21" s="29">
        <v>6</v>
      </c>
      <c r="G21" s="29">
        <v>40957</v>
      </c>
      <c r="H21" s="29">
        <v>7453</v>
      </c>
      <c r="I21" s="29">
        <v>1231</v>
      </c>
      <c r="J21" s="29">
        <v>7325</v>
      </c>
      <c r="K21" s="29">
        <v>9</v>
      </c>
      <c r="L21" s="29">
        <v>16018</v>
      </c>
      <c r="M21" s="29">
        <v>56975</v>
      </c>
    </row>
    <row r="22" spans="1:13" ht="14.55" customHeight="1" x14ac:dyDescent="0.3">
      <c r="A22" t="s">
        <v>478</v>
      </c>
      <c r="B22" s="29">
        <v>89305</v>
      </c>
      <c r="C22" s="29">
        <v>8990</v>
      </c>
      <c r="D22" s="29">
        <v>1049</v>
      </c>
      <c r="E22" s="29">
        <v>12370</v>
      </c>
      <c r="F22" s="29">
        <v>14</v>
      </c>
      <c r="G22" s="29">
        <v>22423</v>
      </c>
      <c r="H22" s="29">
        <v>12361</v>
      </c>
      <c r="I22" s="29">
        <v>2136</v>
      </c>
      <c r="J22" s="29">
        <v>17439</v>
      </c>
      <c r="K22" s="29">
        <v>44</v>
      </c>
      <c r="L22" s="29">
        <v>31980</v>
      </c>
      <c r="M22" s="29">
        <v>54403</v>
      </c>
    </row>
    <row r="23" spans="1:13" ht="14.55" customHeight="1" x14ac:dyDescent="0.3">
      <c r="A23" t="s">
        <v>490</v>
      </c>
      <c r="B23" s="29">
        <v>83763</v>
      </c>
      <c r="C23" s="29">
        <v>14669</v>
      </c>
      <c r="D23" s="29">
        <v>1143</v>
      </c>
      <c r="E23" s="29">
        <v>17555</v>
      </c>
      <c r="F23" s="29">
        <v>16</v>
      </c>
      <c r="G23" s="29">
        <v>33383</v>
      </c>
      <c r="H23" s="29">
        <v>8938</v>
      </c>
      <c r="I23" s="29">
        <v>1434</v>
      </c>
      <c r="J23" s="29">
        <v>13000</v>
      </c>
      <c r="K23" s="29">
        <v>18</v>
      </c>
      <c r="L23" s="29">
        <v>23390</v>
      </c>
      <c r="M23" s="29">
        <v>56773</v>
      </c>
    </row>
    <row r="24" spans="1:13" ht="14.55" customHeight="1" x14ac:dyDescent="0.3">
      <c r="A24" t="s">
        <v>448</v>
      </c>
      <c r="B24" s="29">
        <v>72908</v>
      </c>
      <c r="C24" s="29">
        <v>14686</v>
      </c>
      <c r="D24" s="29">
        <v>835</v>
      </c>
      <c r="E24" s="29">
        <v>13902</v>
      </c>
      <c r="F24" s="29">
        <v>65</v>
      </c>
      <c r="G24" s="29">
        <v>29488</v>
      </c>
      <c r="H24" s="29">
        <v>5002</v>
      </c>
      <c r="I24" s="29">
        <v>659</v>
      </c>
      <c r="J24" s="29">
        <v>5884</v>
      </c>
      <c r="K24" s="29">
        <v>36</v>
      </c>
      <c r="L24" s="29">
        <v>11581</v>
      </c>
      <c r="M24" s="29">
        <v>41069</v>
      </c>
    </row>
    <row r="25" spans="1:13" ht="14.55" customHeight="1" x14ac:dyDescent="0.3">
      <c r="A25" t="s">
        <v>456</v>
      </c>
      <c r="B25" s="29">
        <v>70597</v>
      </c>
      <c r="C25" s="29">
        <v>7246</v>
      </c>
      <c r="D25" s="29">
        <v>941</v>
      </c>
      <c r="E25" s="29">
        <v>5197</v>
      </c>
      <c r="F25" s="29">
        <v>8</v>
      </c>
      <c r="G25" s="29">
        <v>13392</v>
      </c>
      <c r="H25" s="29">
        <v>12324</v>
      </c>
      <c r="I25" s="29">
        <v>1996</v>
      </c>
      <c r="J25" s="29">
        <v>14340</v>
      </c>
      <c r="K25" s="29">
        <v>32</v>
      </c>
      <c r="L25" s="29">
        <v>28692</v>
      </c>
      <c r="M25" s="29">
        <v>42084</v>
      </c>
    </row>
    <row r="26" spans="1:13" ht="14.55" customHeight="1" x14ac:dyDescent="0.3">
      <c r="A26" t="s">
        <v>553</v>
      </c>
      <c r="B26" s="29">
        <v>69805</v>
      </c>
      <c r="C26" s="29">
        <v>10903</v>
      </c>
      <c r="D26" s="29">
        <v>768</v>
      </c>
      <c r="E26" s="29">
        <v>7972</v>
      </c>
      <c r="F26" s="29">
        <v>6</v>
      </c>
      <c r="G26" s="29">
        <v>19649</v>
      </c>
      <c r="H26" s="29">
        <v>9835</v>
      </c>
      <c r="I26" s="29">
        <v>1900</v>
      </c>
      <c r="J26" s="29">
        <v>10881</v>
      </c>
      <c r="K26" s="29">
        <v>5</v>
      </c>
      <c r="L26" s="29">
        <v>22621</v>
      </c>
      <c r="M26" s="29">
        <v>42270</v>
      </c>
    </row>
    <row r="27" spans="1:13" ht="14.55" customHeight="1" x14ac:dyDescent="0.3">
      <c r="A27" t="s">
        <v>535</v>
      </c>
      <c r="B27" s="29">
        <v>67459</v>
      </c>
      <c r="C27" s="29">
        <v>7109</v>
      </c>
      <c r="D27" s="29">
        <v>646</v>
      </c>
      <c r="E27" s="29">
        <v>12665</v>
      </c>
      <c r="F27" s="29">
        <v>235</v>
      </c>
      <c r="G27" s="29">
        <v>20655</v>
      </c>
      <c r="H27" s="29">
        <v>4694</v>
      </c>
      <c r="I27" s="29">
        <v>1199</v>
      </c>
      <c r="J27" s="29">
        <v>8263</v>
      </c>
      <c r="K27" s="29">
        <v>281</v>
      </c>
      <c r="L27" s="29">
        <v>14437</v>
      </c>
      <c r="M27" s="29">
        <v>35092</v>
      </c>
    </row>
    <row r="28" spans="1:13" ht="14.55" customHeight="1" x14ac:dyDescent="0.3">
      <c r="A28" t="s">
        <v>432</v>
      </c>
      <c r="B28" s="29">
        <v>64074</v>
      </c>
      <c r="C28" s="29">
        <v>15097</v>
      </c>
      <c r="D28" s="29">
        <v>992</v>
      </c>
      <c r="E28" s="29">
        <v>12233</v>
      </c>
      <c r="F28" s="29">
        <v>21</v>
      </c>
      <c r="G28" s="29">
        <v>28343</v>
      </c>
      <c r="H28" s="29">
        <v>4057</v>
      </c>
      <c r="I28" s="29">
        <v>559</v>
      </c>
      <c r="J28" s="29">
        <v>3663</v>
      </c>
      <c r="K28" s="29">
        <v>11</v>
      </c>
      <c r="L28" s="29">
        <v>8290</v>
      </c>
      <c r="M28" s="29">
        <v>36633</v>
      </c>
    </row>
    <row r="29" spans="1:13" ht="14.55" customHeight="1" x14ac:dyDescent="0.3">
      <c r="A29" t="s">
        <v>597</v>
      </c>
      <c r="B29" s="29">
        <v>61655</v>
      </c>
      <c r="C29" s="29">
        <v>17425</v>
      </c>
      <c r="D29" s="29">
        <v>1093</v>
      </c>
      <c r="E29" s="29">
        <v>11033</v>
      </c>
      <c r="F29" s="29">
        <v>31</v>
      </c>
      <c r="G29" s="29">
        <v>29582</v>
      </c>
      <c r="H29" s="29">
        <v>4599</v>
      </c>
      <c r="I29" s="29">
        <v>641</v>
      </c>
      <c r="J29" s="29">
        <v>3073</v>
      </c>
      <c r="K29" s="29">
        <v>18</v>
      </c>
      <c r="L29" s="29">
        <v>8331</v>
      </c>
      <c r="M29" s="29">
        <v>37913</v>
      </c>
    </row>
    <row r="30" spans="1:13" ht="14.55" customHeight="1" x14ac:dyDescent="0.3">
      <c r="A30" t="s">
        <v>571</v>
      </c>
      <c r="B30" s="29">
        <v>58299</v>
      </c>
      <c r="C30" s="29">
        <v>4183</v>
      </c>
      <c r="D30" s="29">
        <v>493</v>
      </c>
      <c r="E30" s="29">
        <v>7451</v>
      </c>
      <c r="F30" s="29">
        <v>11</v>
      </c>
      <c r="G30" s="29">
        <v>12138</v>
      </c>
      <c r="H30" s="29">
        <v>7529</v>
      </c>
      <c r="I30" s="29">
        <v>1329</v>
      </c>
      <c r="J30" s="29">
        <v>14989</v>
      </c>
      <c r="K30" s="29">
        <v>39</v>
      </c>
      <c r="L30" s="29">
        <v>23886</v>
      </c>
      <c r="M30" s="29">
        <v>36024</v>
      </c>
    </row>
    <row r="31" spans="1:13" ht="14.55" customHeight="1" x14ac:dyDescent="0.3">
      <c r="A31" t="s">
        <v>477</v>
      </c>
      <c r="B31" s="29">
        <v>57817</v>
      </c>
      <c r="C31" s="29">
        <v>6355</v>
      </c>
      <c r="D31" s="29">
        <v>388</v>
      </c>
      <c r="E31" s="29">
        <v>2941</v>
      </c>
      <c r="F31" s="29">
        <v>11</v>
      </c>
      <c r="G31" s="29">
        <v>9695</v>
      </c>
      <c r="H31" s="29">
        <v>11223</v>
      </c>
      <c r="I31" s="29">
        <v>1520</v>
      </c>
      <c r="J31" s="29">
        <v>8196</v>
      </c>
      <c r="K31" s="29">
        <v>110</v>
      </c>
      <c r="L31" s="29">
        <v>21049</v>
      </c>
      <c r="M31" s="29">
        <v>30744</v>
      </c>
    </row>
    <row r="32" spans="1:13" ht="14.55" customHeight="1" x14ac:dyDescent="0.3">
      <c r="A32" t="s">
        <v>499</v>
      </c>
      <c r="B32" s="29">
        <v>54274</v>
      </c>
      <c r="C32" s="29">
        <v>8630</v>
      </c>
      <c r="D32" s="29">
        <v>810</v>
      </c>
      <c r="E32" s="29">
        <v>11287</v>
      </c>
      <c r="F32" s="29">
        <v>84</v>
      </c>
      <c r="G32" s="29">
        <v>20811</v>
      </c>
      <c r="H32" s="29">
        <v>4202</v>
      </c>
      <c r="I32" s="29">
        <v>980</v>
      </c>
      <c r="J32" s="29">
        <v>5842</v>
      </c>
      <c r="K32" s="29">
        <v>56</v>
      </c>
      <c r="L32" s="29">
        <v>11080</v>
      </c>
      <c r="M32" s="29">
        <v>31891</v>
      </c>
    </row>
    <row r="33" spans="1:13" ht="14.55" customHeight="1" x14ac:dyDescent="0.3">
      <c r="A33" t="s">
        <v>491</v>
      </c>
      <c r="B33" s="29">
        <v>52469</v>
      </c>
      <c r="C33" s="29">
        <v>11118</v>
      </c>
      <c r="D33" s="29">
        <v>649</v>
      </c>
      <c r="E33" s="29">
        <v>9745</v>
      </c>
      <c r="F33" s="29">
        <v>80</v>
      </c>
      <c r="G33" s="29">
        <v>21592</v>
      </c>
      <c r="H33" s="29">
        <v>3765</v>
      </c>
      <c r="I33" s="29">
        <v>576</v>
      </c>
      <c r="J33" s="29">
        <v>3700</v>
      </c>
      <c r="K33" s="29">
        <v>29</v>
      </c>
      <c r="L33" s="29">
        <v>8070</v>
      </c>
      <c r="M33" s="29">
        <v>29662</v>
      </c>
    </row>
    <row r="34" spans="1:13" ht="14.55" customHeight="1" x14ac:dyDescent="0.3">
      <c r="A34" t="s">
        <v>431</v>
      </c>
      <c r="B34" s="29">
        <v>47514</v>
      </c>
      <c r="C34" s="29">
        <v>10353</v>
      </c>
      <c r="D34" s="29">
        <v>687</v>
      </c>
      <c r="E34" s="29">
        <v>9183</v>
      </c>
      <c r="F34" s="29">
        <v>2</v>
      </c>
      <c r="G34" s="29">
        <v>20225</v>
      </c>
      <c r="H34" s="29">
        <v>3249</v>
      </c>
      <c r="I34" s="29">
        <v>540</v>
      </c>
      <c r="J34" s="29">
        <v>2850</v>
      </c>
      <c r="K34" s="29">
        <v>5</v>
      </c>
      <c r="L34" s="29">
        <v>6644</v>
      </c>
      <c r="M34" s="29">
        <v>26869</v>
      </c>
    </row>
    <row r="35" spans="1:13" ht="14.55" customHeight="1" x14ac:dyDescent="0.3">
      <c r="A35" t="s">
        <v>607</v>
      </c>
      <c r="B35" s="29">
        <v>46058</v>
      </c>
      <c r="C35" s="29">
        <v>11935</v>
      </c>
      <c r="D35" s="29">
        <v>610</v>
      </c>
      <c r="E35" s="29">
        <v>7042</v>
      </c>
      <c r="F35" s="29">
        <v>12</v>
      </c>
      <c r="G35" s="29">
        <v>19599</v>
      </c>
      <c r="H35" s="29">
        <v>4228</v>
      </c>
      <c r="I35" s="29">
        <v>383</v>
      </c>
      <c r="J35" s="29">
        <v>2367</v>
      </c>
      <c r="K35" s="29">
        <v>12</v>
      </c>
      <c r="L35" s="29">
        <v>6990</v>
      </c>
      <c r="M35" s="29">
        <v>26589</v>
      </c>
    </row>
    <row r="36" spans="1:13" ht="14.55" customHeight="1" x14ac:dyDescent="0.3">
      <c r="A36" t="s">
        <v>518</v>
      </c>
      <c r="B36" s="29">
        <v>42272</v>
      </c>
      <c r="C36" s="29">
        <v>8782</v>
      </c>
      <c r="D36" s="29">
        <v>703</v>
      </c>
      <c r="E36" s="29">
        <v>12430</v>
      </c>
      <c r="F36" s="29">
        <v>8</v>
      </c>
      <c r="G36" s="29">
        <v>21923</v>
      </c>
      <c r="H36" s="29">
        <v>1937</v>
      </c>
      <c r="I36" s="29">
        <v>301</v>
      </c>
      <c r="J36" s="29">
        <v>2273</v>
      </c>
      <c r="K36" s="29">
        <v>1</v>
      </c>
      <c r="L36" s="29">
        <v>4512</v>
      </c>
      <c r="M36" s="29">
        <v>26435</v>
      </c>
    </row>
    <row r="37" spans="1:13" ht="14.55" customHeight="1" x14ac:dyDescent="0.3">
      <c r="A37" t="s">
        <v>575</v>
      </c>
      <c r="B37" s="29">
        <v>41325</v>
      </c>
      <c r="C37" s="29">
        <v>6227</v>
      </c>
      <c r="D37" s="29">
        <v>535</v>
      </c>
      <c r="E37" s="29">
        <v>8142</v>
      </c>
      <c r="F37" s="29">
        <v>11</v>
      </c>
      <c r="G37" s="29">
        <v>14915</v>
      </c>
      <c r="H37" s="29">
        <v>3564</v>
      </c>
      <c r="I37" s="29">
        <v>700</v>
      </c>
      <c r="J37" s="29">
        <v>4555</v>
      </c>
      <c r="K37" s="29">
        <v>17</v>
      </c>
      <c r="L37" s="29">
        <v>8836</v>
      </c>
      <c r="M37" s="29">
        <v>23751</v>
      </c>
    </row>
    <row r="38" spans="1:13" ht="14.55" customHeight="1" x14ac:dyDescent="0.3">
      <c r="A38" t="s">
        <v>449</v>
      </c>
      <c r="B38" s="29">
        <v>40513</v>
      </c>
      <c r="C38" s="29">
        <v>7480</v>
      </c>
      <c r="D38" s="29">
        <v>366</v>
      </c>
      <c r="E38" s="29">
        <v>10886</v>
      </c>
      <c r="F38" s="29">
        <v>25</v>
      </c>
      <c r="G38" s="29">
        <v>18757</v>
      </c>
      <c r="H38" s="29">
        <v>1823</v>
      </c>
      <c r="I38" s="29">
        <v>163</v>
      </c>
      <c r="J38" s="29">
        <v>2529</v>
      </c>
      <c r="K38" s="29">
        <v>8</v>
      </c>
      <c r="L38" s="29">
        <v>4523</v>
      </c>
      <c r="M38" s="29">
        <v>23280</v>
      </c>
    </row>
    <row r="39" spans="1:13" ht="14.55" customHeight="1" x14ac:dyDescent="0.3">
      <c r="A39" t="s">
        <v>440</v>
      </c>
      <c r="B39" s="29">
        <v>39983</v>
      </c>
      <c r="C39" s="29">
        <v>7630</v>
      </c>
      <c r="D39" s="29">
        <v>535</v>
      </c>
      <c r="E39" s="29">
        <v>6750</v>
      </c>
      <c r="F39" s="29">
        <v>65</v>
      </c>
      <c r="G39" s="29">
        <v>14980</v>
      </c>
      <c r="H39" s="29">
        <v>3372</v>
      </c>
      <c r="I39" s="29">
        <v>515</v>
      </c>
      <c r="J39" s="29">
        <v>4161</v>
      </c>
      <c r="K39" s="29">
        <v>67</v>
      </c>
      <c r="L39" s="29">
        <v>8115</v>
      </c>
      <c r="M39" s="29">
        <v>23095</v>
      </c>
    </row>
    <row r="40" spans="1:13" ht="14.55" customHeight="1" x14ac:dyDescent="0.3">
      <c r="A40" t="s">
        <v>591</v>
      </c>
      <c r="B40" s="29">
        <v>38876</v>
      </c>
      <c r="C40" s="29">
        <v>6748</v>
      </c>
      <c r="D40" s="29">
        <v>564</v>
      </c>
      <c r="E40" s="29">
        <v>7176</v>
      </c>
      <c r="F40" s="29">
        <v>128</v>
      </c>
      <c r="G40" s="29">
        <v>14616</v>
      </c>
      <c r="H40" s="29">
        <v>4155</v>
      </c>
      <c r="I40" s="29">
        <v>663</v>
      </c>
      <c r="J40" s="29">
        <v>3838</v>
      </c>
      <c r="K40" s="29">
        <v>113</v>
      </c>
      <c r="L40" s="29">
        <v>8769</v>
      </c>
      <c r="M40" s="29">
        <v>23385</v>
      </c>
    </row>
    <row r="41" spans="1:13" ht="14.55" customHeight="1" x14ac:dyDescent="0.3">
      <c r="A41" t="s">
        <v>596</v>
      </c>
      <c r="B41" s="29">
        <v>38613</v>
      </c>
      <c r="C41" s="29">
        <v>7493</v>
      </c>
      <c r="D41" s="29">
        <v>550</v>
      </c>
      <c r="E41" s="29">
        <v>9006</v>
      </c>
      <c r="F41" s="29">
        <v>31</v>
      </c>
      <c r="G41" s="29">
        <v>17080</v>
      </c>
      <c r="H41" s="29">
        <v>1745</v>
      </c>
      <c r="I41" s="29">
        <v>243</v>
      </c>
      <c r="J41" s="29">
        <v>1889</v>
      </c>
      <c r="K41" s="29">
        <v>7</v>
      </c>
      <c r="L41" s="29">
        <v>3884</v>
      </c>
      <c r="M41" s="29">
        <v>20964</v>
      </c>
    </row>
    <row r="42" spans="1:13" ht="14.55" customHeight="1" x14ac:dyDescent="0.3">
      <c r="A42" t="s">
        <v>483</v>
      </c>
      <c r="B42" s="29">
        <v>38132</v>
      </c>
      <c r="C42" s="29">
        <v>9048</v>
      </c>
      <c r="D42" s="29">
        <v>422</v>
      </c>
      <c r="E42" s="29">
        <v>8477</v>
      </c>
      <c r="F42" s="29">
        <v>4</v>
      </c>
      <c r="G42" s="29">
        <v>17951</v>
      </c>
      <c r="H42" s="29">
        <v>2615</v>
      </c>
      <c r="I42" s="29">
        <v>318</v>
      </c>
      <c r="J42" s="29">
        <v>2071</v>
      </c>
      <c r="K42" s="29">
        <v>2</v>
      </c>
      <c r="L42" s="29">
        <v>5006</v>
      </c>
      <c r="M42" s="29">
        <v>22957</v>
      </c>
    </row>
    <row r="43" spans="1:13" ht="14.55" customHeight="1" x14ac:dyDescent="0.3">
      <c r="A43" t="s">
        <v>446</v>
      </c>
      <c r="B43" s="29">
        <v>31632</v>
      </c>
      <c r="C43" s="29">
        <v>5266</v>
      </c>
      <c r="D43" s="29">
        <v>519</v>
      </c>
      <c r="E43" s="29">
        <v>5352</v>
      </c>
      <c r="F43" s="29">
        <v>4</v>
      </c>
      <c r="G43" s="29">
        <v>11141</v>
      </c>
      <c r="H43" s="29">
        <v>2295</v>
      </c>
      <c r="I43" s="29">
        <v>652</v>
      </c>
      <c r="J43" s="29">
        <v>2603</v>
      </c>
      <c r="K43" s="29">
        <v>4</v>
      </c>
      <c r="L43" s="29">
        <v>5554</v>
      </c>
      <c r="M43" s="29">
        <v>16695</v>
      </c>
    </row>
    <row r="44" spans="1:13" ht="14.55" customHeight="1" x14ac:dyDescent="0.3">
      <c r="A44" t="s">
        <v>532</v>
      </c>
      <c r="B44" s="29">
        <v>31051</v>
      </c>
      <c r="C44" s="29">
        <v>2782</v>
      </c>
      <c r="D44" s="29">
        <v>197</v>
      </c>
      <c r="E44" s="29">
        <v>2690</v>
      </c>
      <c r="F44" s="29">
        <v>2</v>
      </c>
      <c r="G44" s="29">
        <v>5671</v>
      </c>
      <c r="H44" s="29">
        <v>3365</v>
      </c>
      <c r="I44" s="29">
        <v>734</v>
      </c>
      <c r="J44" s="29">
        <v>5332</v>
      </c>
      <c r="K44" s="29">
        <v>7</v>
      </c>
      <c r="L44" s="29">
        <v>9438</v>
      </c>
      <c r="M44" s="29">
        <v>15109</v>
      </c>
    </row>
    <row r="45" spans="1:13" ht="14.55" customHeight="1" x14ac:dyDescent="0.3">
      <c r="A45" t="s">
        <v>500</v>
      </c>
      <c r="B45" s="29">
        <v>30086</v>
      </c>
      <c r="C45" s="29">
        <v>7358</v>
      </c>
      <c r="D45" s="29">
        <v>361</v>
      </c>
      <c r="E45" s="29">
        <v>6550</v>
      </c>
      <c r="F45" s="29">
        <v>25</v>
      </c>
      <c r="G45" s="29">
        <v>14294</v>
      </c>
      <c r="H45" s="29">
        <v>1488</v>
      </c>
      <c r="I45" s="29">
        <v>168</v>
      </c>
      <c r="J45" s="29">
        <v>1362</v>
      </c>
      <c r="K45" s="29">
        <v>6</v>
      </c>
      <c r="L45" s="29">
        <v>3024</v>
      </c>
      <c r="M45" s="29">
        <v>17318</v>
      </c>
    </row>
    <row r="46" spans="1:13" ht="14.55" customHeight="1" x14ac:dyDescent="0.3">
      <c r="A46" t="s">
        <v>530</v>
      </c>
      <c r="B46" s="29">
        <v>28805</v>
      </c>
      <c r="C46" s="29">
        <v>6213</v>
      </c>
      <c r="D46" s="29">
        <v>660</v>
      </c>
      <c r="E46" s="29">
        <v>5495</v>
      </c>
      <c r="F46" s="29">
        <v>2</v>
      </c>
      <c r="G46" s="29">
        <v>12370</v>
      </c>
      <c r="H46" s="29">
        <v>2690</v>
      </c>
      <c r="I46" s="29">
        <v>587</v>
      </c>
      <c r="J46" s="29">
        <v>2773</v>
      </c>
      <c r="K46" s="29">
        <v>10</v>
      </c>
      <c r="L46" s="29">
        <v>6060</v>
      </c>
      <c r="M46" s="29">
        <v>18430</v>
      </c>
    </row>
    <row r="47" spans="1:13" ht="14.55" customHeight="1" x14ac:dyDescent="0.3">
      <c r="A47" t="s">
        <v>585</v>
      </c>
      <c r="B47" s="29">
        <v>27686</v>
      </c>
      <c r="C47" s="29">
        <v>5016</v>
      </c>
      <c r="D47" s="29">
        <v>386</v>
      </c>
      <c r="E47" s="29">
        <v>5233</v>
      </c>
      <c r="F47" s="29">
        <v>3</v>
      </c>
      <c r="G47" s="29">
        <v>10638</v>
      </c>
      <c r="H47" s="29">
        <v>2665</v>
      </c>
      <c r="I47" s="29">
        <v>589</v>
      </c>
      <c r="J47" s="29">
        <v>2970</v>
      </c>
      <c r="K47" s="29">
        <v>0</v>
      </c>
      <c r="L47" s="29">
        <v>6224</v>
      </c>
      <c r="M47" s="29">
        <v>16862</v>
      </c>
    </row>
    <row r="48" spans="1:13" ht="14.55" customHeight="1" x14ac:dyDescent="0.3">
      <c r="A48" t="s">
        <v>554</v>
      </c>
      <c r="B48" s="29">
        <v>27538</v>
      </c>
      <c r="C48" s="29">
        <v>5990</v>
      </c>
      <c r="D48" s="29">
        <v>538</v>
      </c>
      <c r="E48" s="29">
        <v>8240</v>
      </c>
      <c r="F48" s="29">
        <v>5</v>
      </c>
      <c r="G48" s="29">
        <v>14773</v>
      </c>
      <c r="H48" s="29">
        <v>1884</v>
      </c>
      <c r="I48" s="29">
        <v>370</v>
      </c>
      <c r="J48" s="29">
        <v>3205</v>
      </c>
      <c r="K48" s="29">
        <v>6</v>
      </c>
      <c r="L48" s="29">
        <v>5465</v>
      </c>
      <c r="M48" s="29">
        <v>20238</v>
      </c>
    </row>
    <row r="49" spans="1:13" ht="14.55" customHeight="1" x14ac:dyDescent="0.3">
      <c r="A49" t="s">
        <v>439</v>
      </c>
      <c r="B49" s="29">
        <v>25712</v>
      </c>
      <c r="C49" s="29">
        <v>4317</v>
      </c>
      <c r="D49" s="29">
        <v>244</v>
      </c>
      <c r="E49" s="29">
        <v>6046</v>
      </c>
      <c r="F49" s="29">
        <v>13</v>
      </c>
      <c r="G49" s="29">
        <v>10620</v>
      </c>
      <c r="H49" s="29">
        <v>1601</v>
      </c>
      <c r="I49" s="29">
        <v>326</v>
      </c>
      <c r="J49" s="29">
        <v>2151</v>
      </c>
      <c r="K49" s="29">
        <v>2</v>
      </c>
      <c r="L49" s="29">
        <v>4080</v>
      </c>
      <c r="M49" s="29">
        <v>14700</v>
      </c>
    </row>
    <row r="50" spans="1:13" ht="14.55" customHeight="1" x14ac:dyDescent="0.3">
      <c r="A50" t="s">
        <v>505</v>
      </c>
      <c r="B50" s="29">
        <v>24707</v>
      </c>
      <c r="C50" s="29">
        <v>3774</v>
      </c>
      <c r="D50" s="29">
        <v>644</v>
      </c>
      <c r="E50" s="29">
        <v>8400</v>
      </c>
      <c r="F50" s="29">
        <v>5</v>
      </c>
      <c r="G50" s="29">
        <v>12823</v>
      </c>
      <c r="H50" s="29">
        <v>713</v>
      </c>
      <c r="I50" s="29">
        <v>193</v>
      </c>
      <c r="J50" s="29">
        <v>1402</v>
      </c>
      <c r="K50" s="29">
        <v>0</v>
      </c>
      <c r="L50" s="29">
        <v>2308</v>
      </c>
      <c r="M50" s="29">
        <v>15131</v>
      </c>
    </row>
    <row r="51" spans="1:13" ht="14.55" customHeight="1" x14ac:dyDescent="0.3">
      <c r="A51" t="s">
        <v>429</v>
      </c>
      <c r="B51" s="29">
        <v>23399</v>
      </c>
      <c r="C51" s="29">
        <v>3072</v>
      </c>
      <c r="D51" s="29">
        <v>357</v>
      </c>
      <c r="E51" s="29">
        <v>4326</v>
      </c>
      <c r="F51" s="29">
        <v>0</v>
      </c>
      <c r="G51" s="29">
        <v>7755</v>
      </c>
      <c r="H51" s="29">
        <v>2911</v>
      </c>
      <c r="I51" s="29">
        <v>772</v>
      </c>
      <c r="J51" s="29">
        <v>3740</v>
      </c>
      <c r="K51" s="29">
        <v>3</v>
      </c>
      <c r="L51" s="29">
        <v>7426</v>
      </c>
      <c r="M51" s="29">
        <v>15181</v>
      </c>
    </row>
    <row r="52" spans="1:13" ht="14.55" customHeight="1" x14ac:dyDescent="0.3">
      <c r="A52" t="s">
        <v>510</v>
      </c>
      <c r="B52" s="29">
        <v>22877</v>
      </c>
      <c r="C52" s="29">
        <v>6044</v>
      </c>
      <c r="D52" s="29">
        <v>411</v>
      </c>
      <c r="E52" s="29">
        <v>5377</v>
      </c>
      <c r="F52" s="29">
        <v>11</v>
      </c>
      <c r="G52" s="29">
        <v>11843</v>
      </c>
      <c r="H52" s="29">
        <v>1761</v>
      </c>
      <c r="I52" s="29">
        <v>300</v>
      </c>
      <c r="J52" s="29">
        <v>1770</v>
      </c>
      <c r="K52" s="29">
        <v>3</v>
      </c>
      <c r="L52" s="29">
        <v>3834</v>
      </c>
      <c r="M52" s="29">
        <v>15677</v>
      </c>
    </row>
    <row r="53" spans="1:13" ht="14.55" customHeight="1" x14ac:dyDescent="0.3">
      <c r="A53" t="s">
        <v>586</v>
      </c>
      <c r="B53" s="29">
        <v>22064</v>
      </c>
      <c r="C53" s="29">
        <v>3556</v>
      </c>
      <c r="D53" s="29">
        <v>280</v>
      </c>
      <c r="E53" s="29">
        <v>5664</v>
      </c>
      <c r="F53" s="29">
        <v>1</v>
      </c>
      <c r="G53" s="29">
        <v>9501</v>
      </c>
      <c r="H53" s="29">
        <v>1725</v>
      </c>
      <c r="I53" s="29">
        <v>263</v>
      </c>
      <c r="J53" s="29">
        <v>1791</v>
      </c>
      <c r="K53" s="29">
        <v>2</v>
      </c>
      <c r="L53" s="29">
        <v>3781</v>
      </c>
      <c r="M53" s="29">
        <v>13282</v>
      </c>
    </row>
    <row r="54" spans="1:13" ht="14.55" customHeight="1" x14ac:dyDescent="0.3">
      <c r="A54" t="s">
        <v>464</v>
      </c>
      <c r="B54" s="29">
        <v>21948</v>
      </c>
      <c r="C54" s="29">
        <v>4743</v>
      </c>
      <c r="D54" s="29">
        <v>260</v>
      </c>
      <c r="E54" s="29">
        <v>4662</v>
      </c>
      <c r="F54" s="29">
        <v>5</v>
      </c>
      <c r="G54" s="29">
        <v>9670</v>
      </c>
      <c r="H54" s="29">
        <v>1406</v>
      </c>
      <c r="I54" s="29">
        <v>242</v>
      </c>
      <c r="J54" s="29">
        <v>1246</v>
      </c>
      <c r="K54" s="29">
        <v>4</v>
      </c>
      <c r="L54" s="29">
        <v>2898</v>
      </c>
      <c r="M54" s="29">
        <v>12568</v>
      </c>
    </row>
    <row r="55" spans="1:13" ht="14.55" customHeight="1" x14ac:dyDescent="0.3">
      <c r="A55" t="s">
        <v>463</v>
      </c>
      <c r="B55" s="29">
        <v>21900</v>
      </c>
      <c r="C55" s="29">
        <v>2894</v>
      </c>
      <c r="D55" s="29">
        <v>186</v>
      </c>
      <c r="E55" s="29">
        <v>5687</v>
      </c>
      <c r="F55" s="29">
        <v>12</v>
      </c>
      <c r="G55" s="29">
        <v>8779</v>
      </c>
      <c r="H55" s="29">
        <v>1482</v>
      </c>
      <c r="I55" s="29">
        <v>199</v>
      </c>
      <c r="J55" s="29">
        <v>1755</v>
      </c>
      <c r="K55" s="29">
        <v>7</v>
      </c>
      <c r="L55" s="29">
        <v>3443</v>
      </c>
      <c r="M55" s="29">
        <v>12222</v>
      </c>
    </row>
    <row r="56" spans="1:13" ht="14.55" customHeight="1" x14ac:dyDescent="0.3">
      <c r="A56" t="s">
        <v>558</v>
      </c>
      <c r="B56" s="29">
        <v>21151</v>
      </c>
      <c r="C56" s="29">
        <v>5027</v>
      </c>
      <c r="D56" s="29">
        <v>165</v>
      </c>
      <c r="E56" s="29">
        <v>5964</v>
      </c>
      <c r="F56" s="29">
        <v>0</v>
      </c>
      <c r="G56" s="29">
        <v>11156</v>
      </c>
      <c r="H56" s="29">
        <v>816</v>
      </c>
      <c r="I56" s="29">
        <v>50</v>
      </c>
      <c r="J56" s="29">
        <v>986</v>
      </c>
      <c r="K56" s="29">
        <v>0</v>
      </c>
      <c r="L56" s="29">
        <v>1852</v>
      </c>
      <c r="M56" s="29">
        <v>13008</v>
      </c>
    </row>
    <row r="57" spans="1:13" ht="14.55" customHeight="1" x14ac:dyDescent="0.3">
      <c r="A57" t="s">
        <v>531</v>
      </c>
      <c r="B57" s="29">
        <v>21012</v>
      </c>
      <c r="C57" s="29">
        <v>5589</v>
      </c>
      <c r="D57" s="29">
        <v>248</v>
      </c>
      <c r="E57" s="29">
        <v>4239</v>
      </c>
      <c r="F57" s="29">
        <v>4</v>
      </c>
      <c r="G57" s="29">
        <v>10080</v>
      </c>
      <c r="H57" s="29">
        <v>1674</v>
      </c>
      <c r="I57" s="29">
        <v>223</v>
      </c>
      <c r="J57" s="29">
        <v>1349</v>
      </c>
      <c r="K57" s="29">
        <v>2</v>
      </c>
      <c r="L57" s="29">
        <v>3248</v>
      </c>
      <c r="M57" s="29">
        <v>13328</v>
      </c>
    </row>
    <row r="58" spans="1:13" ht="14.55" customHeight="1" x14ac:dyDescent="0.3">
      <c r="A58" t="s">
        <v>562</v>
      </c>
      <c r="B58" s="29">
        <v>20970</v>
      </c>
      <c r="C58" s="29">
        <v>3572</v>
      </c>
      <c r="D58" s="29">
        <v>274</v>
      </c>
      <c r="E58" s="29">
        <v>6133</v>
      </c>
      <c r="F58" s="29">
        <v>0</v>
      </c>
      <c r="G58" s="29">
        <v>9979</v>
      </c>
      <c r="H58" s="29">
        <v>961</v>
      </c>
      <c r="I58" s="29">
        <v>167</v>
      </c>
      <c r="J58" s="29">
        <v>1462</v>
      </c>
      <c r="K58" s="29">
        <v>1</v>
      </c>
      <c r="L58" s="29">
        <v>2591</v>
      </c>
      <c r="M58" s="29">
        <v>12570</v>
      </c>
    </row>
    <row r="59" spans="1:13" ht="14.55" customHeight="1" x14ac:dyDescent="0.3">
      <c r="A59" t="s">
        <v>536</v>
      </c>
      <c r="B59" s="29">
        <v>19567</v>
      </c>
      <c r="C59" s="29">
        <v>2948</v>
      </c>
      <c r="D59" s="29">
        <v>296</v>
      </c>
      <c r="E59" s="29">
        <v>5932</v>
      </c>
      <c r="F59" s="29">
        <v>7</v>
      </c>
      <c r="G59" s="29">
        <v>9183</v>
      </c>
      <c r="H59" s="29">
        <v>649</v>
      </c>
      <c r="I59" s="29">
        <v>159</v>
      </c>
      <c r="J59" s="29">
        <v>1315</v>
      </c>
      <c r="K59" s="29">
        <v>0</v>
      </c>
      <c r="L59" s="29">
        <v>2123</v>
      </c>
      <c r="M59" s="29">
        <v>11306</v>
      </c>
    </row>
    <row r="60" spans="1:13" ht="14.55" customHeight="1" x14ac:dyDescent="0.3">
      <c r="A60" t="s">
        <v>550</v>
      </c>
      <c r="B60" s="29">
        <v>19170</v>
      </c>
      <c r="C60" s="29">
        <v>4720</v>
      </c>
      <c r="D60" s="29">
        <v>157</v>
      </c>
      <c r="E60" s="29">
        <v>4343</v>
      </c>
      <c r="F60" s="29">
        <v>0</v>
      </c>
      <c r="G60" s="29">
        <v>9220</v>
      </c>
      <c r="H60" s="29">
        <v>827</v>
      </c>
      <c r="I60" s="29">
        <v>93</v>
      </c>
      <c r="J60" s="29">
        <v>637</v>
      </c>
      <c r="K60" s="29">
        <v>0</v>
      </c>
      <c r="L60" s="29">
        <v>1557</v>
      </c>
      <c r="M60" s="29">
        <v>10777</v>
      </c>
    </row>
    <row r="61" spans="1:13" ht="14.55" customHeight="1" x14ac:dyDescent="0.3">
      <c r="A61" t="s">
        <v>497</v>
      </c>
      <c r="B61" s="29">
        <v>19069</v>
      </c>
      <c r="C61" s="29">
        <v>4675</v>
      </c>
      <c r="D61" s="29">
        <v>410</v>
      </c>
      <c r="E61" s="29">
        <v>5128</v>
      </c>
      <c r="F61" s="29">
        <v>31</v>
      </c>
      <c r="G61" s="29">
        <v>10244</v>
      </c>
      <c r="H61" s="29">
        <v>771</v>
      </c>
      <c r="I61" s="29">
        <v>145</v>
      </c>
      <c r="J61" s="29">
        <v>1025</v>
      </c>
      <c r="K61" s="29">
        <v>5</v>
      </c>
      <c r="L61" s="29">
        <v>1946</v>
      </c>
      <c r="M61" s="29">
        <v>12190</v>
      </c>
    </row>
    <row r="62" spans="1:13" ht="14.55" customHeight="1" x14ac:dyDescent="0.3">
      <c r="A62" t="s">
        <v>547</v>
      </c>
      <c r="B62" s="29">
        <v>18724</v>
      </c>
      <c r="C62" s="29">
        <v>4479</v>
      </c>
      <c r="D62" s="29">
        <v>300</v>
      </c>
      <c r="E62" s="29">
        <v>4478</v>
      </c>
      <c r="F62" s="29">
        <v>8</v>
      </c>
      <c r="G62" s="29">
        <v>9265</v>
      </c>
      <c r="H62" s="29">
        <v>1281</v>
      </c>
      <c r="I62" s="29">
        <v>386</v>
      </c>
      <c r="J62" s="29">
        <v>1682</v>
      </c>
      <c r="K62" s="29">
        <v>2</v>
      </c>
      <c r="L62" s="29">
        <v>3351</v>
      </c>
      <c r="M62" s="29">
        <v>12616</v>
      </c>
    </row>
    <row r="63" spans="1:13" ht="14.55" customHeight="1" x14ac:dyDescent="0.3">
      <c r="A63" t="s">
        <v>598</v>
      </c>
      <c r="B63" s="29">
        <v>18506</v>
      </c>
      <c r="C63" s="29">
        <v>3674</v>
      </c>
      <c r="D63" s="29">
        <v>329</v>
      </c>
      <c r="E63" s="29">
        <v>3790</v>
      </c>
      <c r="F63" s="29">
        <v>9</v>
      </c>
      <c r="G63" s="29">
        <v>7802</v>
      </c>
      <c r="H63" s="29">
        <v>1130</v>
      </c>
      <c r="I63" s="29">
        <v>285</v>
      </c>
      <c r="J63" s="29">
        <v>1598</v>
      </c>
      <c r="K63" s="29">
        <v>3</v>
      </c>
      <c r="L63" s="29">
        <v>3016</v>
      </c>
      <c r="M63" s="29">
        <v>10818</v>
      </c>
    </row>
    <row r="64" spans="1:13" ht="14.55" customHeight="1" x14ac:dyDescent="0.3">
      <c r="A64" t="s">
        <v>472</v>
      </c>
      <c r="B64" s="29">
        <v>18278</v>
      </c>
      <c r="C64" s="29">
        <v>3482</v>
      </c>
      <c r="D64" s="29">
        <v>316</v>
      </c>
      <c r="E64" s="29">
        <v>6085</v>
      </c>
      <c r="F64" s="29">
        <v>9</v>
      </c>
      <c r="G64" s="29">
        <v>9892</v>
      </c>
      <c r="H64" s="29">
        <v>536</v>
      </c>
      <c r="I64" s="29">
        <v>116</v>
      </c>
      <c r="J64" s="29">
        <v>809</v>
      </c>
      <c r="K64" s="29">
        <v>1</v>
      </c>
      <c r="L64" s="29">
        <v>1462</v>
      </c>
      <c r="M64" s="29">
        <v>11354</v>
      </c>
    </row>
    <row r="65" spans="1:13" ht="14.55" customHeight="1" x14ac:dyDescent="0.3">
      <c r="A65" t="s">
        <v>527</v>
      </c>
      <c r="B65" s="29">
        <v>18194</v>
      </c>
      <c r="C65" s="29">
        <v>3163</v>
      </c>
      <c r="D65" s="29">
        <v>365</v>
      </c>
      <c r="E65" s="29">
        <v>4800</v>
      </c>
      <c r="F65" s="29">
        <v>7</v>
      </c>
      <c r="G65" s="29">
        <v>8335</v>
      </c>
      <c r="H65" s="29">
        <v>1402</v>
      </c>
      <c r="I65" s="29">
        <v>397</v>
      </c>
      <c r="J65" s="29">
        <v>2031</v>
      </c>
      <c r="K65" s="29">
        <v>2</v>
      </c>
      <c r="L65" s="29">
        <v>3832</v>
      </c>
      <c r="M65" s="29">
        <v>12167</v>
      </c>
    </row>
    <row r="66" spans="1:13" ht="14.55" customHeight="1" x14ac:dyDescent="0.3">
      <c r="A66" t="s">
        <v>606</v>
      </c>
      <c r="B66" s="29">
        <v>18137</v>
      </c>
      <c r="C66" s="29">
        <v>4667</v>
      </c>
      <c r="D66" s="29">
        <v>409</v>
      </c>
      <c r="E66" s="29">
        <v>4496</v>
      </c>
      <c r="F66" s="29">
        <v>5</v>
      </c>
      <c r="G66" s="29">
        <v>9577</v>
      </c>
      <c r="H66" s="29">
        <v>712</v>
      </c>
      <c r="I66" s="29">
        <v>117</v>
      </c>
      <c r="J66" s="29">
        <v>814</v>
      </c>
      <c r="K66" s="29">
        <v>1</v>
      </c>
      <c r="L66" s="29">
        <v>1644</v>
      </c>
      <c r="M66" s="29">
        <v>11221</v>
      </c>
    </row>
    <row r="67" spans="1:13" ht="14.55" customHeight="1" x14ac:dyDescent="0.3">
      <c r="A67" t="s">
        <v>539</v>
      </c>
      <c r="B67" s="29">
        <v>18018</v>
      </c>
      <c r="C67" s="29">
        <v>4510</v>
      </c>
      <c r="D67" s="29">
        <v>337</v>
      </c>
      <c r="E67" s="29">
        <v>4151</v>
      </c>
      <c r="F67" s="29">
        <v>2</v>
      </c>
      <c r="G67" s="29">
        <v>9000</v>
      </c>
      <c r="H67" s="29">
        <v>1259</v>
      </c>
      <c r="I67" s="29">
        <v>183</v>
      </c>
      <c r="J67" s="29">
        <v>972</v>
      </c>
      <c r="K67" s="29">
        <v>0</v>
      </c>
      <c r="L67" s="29">
        <v>2414</v>
      </c>
      <c r="M67" s="29">
        <v>11414</v>
      </c>
    </row>
    <row r="68" spans="1:13" ht="14.55" customHeight="1" x14ac:dyDescent="0.3">
      <c r="A68" t="s">
        <v>508</v>
      </c>
      <c r="B68" s="29">
        <v>17923</v>
      </c>
      <c r="C68" s="29">
        <v>5201</v>
      </c>
      <c r="D68" s="29">
        <v>291</v>
      </c>
      <c r="E68" s="29">
        <v>3666</v>
      </c>
      <c r="F68" s="29">
        <v>0</v>
      </c>
      <c r="G68" s="29">
        <v>9158</v>
      </c>
      <c r="H68" s="29">
        <v>685</v>
      </c>
      <c r="I68" s="29">
        <v>99</v>
      </c>
      <c r="J68" s="29">
        <v>462</v>
      </c>
      <c r="K68" s="29">
        <v>0</v>
      </c>
      <c r="L68" s="29">
        <v>1246</v>
      </c>
      <c r="M68" s="29">
        <v>10404</v>
      </c>
    </row>
    <row r="69" spans="1:13" ht="14.55" customHeight="1" x14ac:dyDescent="0.3">
      <c r="A69" t="s">
        <v>594</v>
      </c>
      <c r="B69" s="29">
        <v>17800</v>
      </c>
      <c r="C69" s="29">
        <v>3972</v>
      </c>
      <c r="D69" s="29">
        <v>328</v>
      </c>
      <c r="E69" s="29">
        <v>5392</v>
      </c>
      <c r="F69" s="29">
        <v>2</v>
      </c>
      <c r="G69" s="29">
        <v>9694</v>
      </c>
      <c r="H69" s="29">
        <v>641</v>
      </c>
      <c r="I69" s="29">
        <v>142</v>
      </c>
      <c r="J69" s="29">
        <v>1121</v>
      </c>
      <c r="K69" s="29">
        <v>0</v>
      </c>
      <c r="L69" s="29">
        <v>1904</v>
      </c>
      <c r="M69" s="29">
        <v>11598</v>
      </c>
    </row>
    <row r="70" spans="1:13" ht="14.55" customHeight="1" x14ac:dyDescent="0.3">
      <c r="A70" t="s">
        <v>489</v>
      </c>
      <c r="B70" s="29">
        <v>17200</v>
      </c>
      <c r="C70" s="29">
        <v>4391</v>
      </c>
      <c r="D70" s="29">
        <v>463</v>
      </c>
      <c r="E70" s="29">
        <v>4236</v>
      </c>
      <c r="F70" s="29">
        <v>13</v>
      </c>
      <c r="G70" s="29">
        <v>9103</v>
      </c>
      <c r="H70" s="29">
        <v>656</v>
      </c>
      <c r="I70" s="29">
        <v>176</v>
      </c>
      <c r="J70" s="29">
        <v>994</v>
      </c>
      <c r="K70" s="29">
        <v>2</v>
      </c>
      <c r="L70" s="29">
        <v>1828</v>
      </c>
      <c r="M70" s="29">
        <v>10931</v>
      </c>
    </row>
    <row r="71" spans="1:13" ht="14.55" customHeight="1" x14ac:dyDescent="0.3">
      <c r="A71" t="s">
        <v>576</v>
      </c>
      <c r="B71" s="29">
        <v>17058</v>
      </c>
      <c r="C71" s="29">
        <v>1785</v>
      </c>
      <c r="D71" s="29">
        <v>358</v>
      </c>
      <c r="E71" s="29">
        <v>5044</v>
      </c>
      <c r="F71" s="29">
        <v>13</v>
      </c>
      <c r="G71" s="29">
        <v>7200</v>
      </c>
      <c r="H71" s="29">
        <v>537</v>
      </c>
      <c r="I71" s="29">
        <v>164</v>
      </c>
      <c r="J71" s="29">
        <v>961</v>
      </c>
      <c r="K71" s="29">
        <v>4</v>
      </c>
      <c r="L71" s="29">
        <v>1666</v>
      </c>
      <c r="M71" s="29">
        <v>8866</v>
      </c>
    </row>
    <row r="72" spans="1:13" ht="14.55" customHeight="1" x14ac:dyDescent="0.3">
      <c r="A72" t="s">
        <v>557</v>
      </c>
      <c r="B72" s="29">
        <v>16632</v>
      </c>
      <c r="C72" s="29">
        <v>1619</v>
      </c>
      <c r="D72" s="29">
        <v>144</v>
      </c>
      <c r="E72" s="29">
        <v>3625</v>
      </c>
      <c r="F72" s="29">
        <v>25</v>
      </c>
      <c r="G72" s="29">
        <v>5413</v>
      </c>
      <c r="H72" s="29">
        <v>1501</v>
      </c>
      <c r="I72" s="29">
        <v>289</v>
      </c>
      <c r="J72" s="29">
        <v>2960</v>
      </c>
      <c r="K72" s="29">
        <v>61</v>
      </c>
      <c r="L72" s="29">
        <v>4811</v>
      </c>
      <c r="M72" s="29">
        <v>10224</v>
      </c>
    </row>
    <row r="73" spans="1:13" ht="14.55" customHeight="1" x14ac:dyDescent="0.3">
      <c r="A73" t="s">
        <v>578</v>
      </c>
      <c r="B73" s="29">
        <v>16395</v>
      </c>
      <c r="C73" s="29">
        <v>2265</v>
      </c>
      <c r="D73" s="29">
        <v>212</v>
      </c>
      <c r="E73" s="29">
        <v>2665</v>
      </c>
      <c r="F73" s="29">
        <v>0</v>
      </c>
      <c r="G73" s="29">
        <v>5142</v>
      </c>
      <c r="H73" s="29">
        <v>1752</v>
      </c>
      <c r="I73" s="29">
        <v>639</v>
      </c>
      <c r="J73" s="29">
        <v>2738</v>
      </c>
      <c r="K73" s="29">
        <v>0</v>
      </c>
      <c r="L73" s="29">
        <v>5129</v>
      </c>
      <c r="M73" s="29">
        <v>10271</v>
      </c>
    </row>
    <row r="74" spans="1:13" ht="14.55" customHeight="1" x14ac:dyDescent="0.3">
      <c r="A74" t="s">
        <v>595</v>
      </c>
      <c r="B74" s="29">
        <v>15930</v>
      </c>
      <c r="C74" s="29">
        <v>2035</v>
      </c>
      <c r="D74" s="29">
        <v>250</v>
      </c>
      <c r="E74" s="29">
        <v>4724</v>
      </c>
      <c r="F74" s="29">
        <v>6</v>
      </c>
      <c r="G74" s="29">
        <v>7015</v>
      </c>
      <c r="H74" s="29">
        <v>1112</v>
      </c>
      <c r="I74" s="29">
        <v>339</v>
      </c>
      <c r="J74" s="29">
        <v>1848</v>
      </c>
      <c r="K74" s="29">
        <v>3</v>
      </c>
      <c r="L74" s="29">
        <v>3302</v>
      </c>
      <c r="M74" s="29">
        <v>10317</v>
      </c>
    </row>
    <row r="75" spans="1:13" ht="14.55" customHeight="1" x14ac:dyDescent="0.3">
      <c r="A75" t="s">
        <v>587</v>
      </c>
      <c r="B75" s="29">
        <v>15700</v>
      </c>
      <c r="C75" s="29">
        <v>2310</v>
      </c>
      <c r="D75" s="29">
        <v>316</v>
      </c>
      <c r="E75" s="29">
        <v>3845</v>
      </c>
      <c r="F75" s="29">
        <v>5</v>
      </c>
      <c r="G75" s="29">
        <v>6476</v>
      </c>
      <c r="H75" s="29">
        <v>911</v>
      </c>
      <c r="I75" s="29">
        <v>339</v>
      </c>
      <c r="J75" s="29">
        <v>881</v>
      </c>
      <c r="K75" s="29">
        <v>4</v>
      </c>
      <c r="L75" s="29">
        <v>2135</v>
      </c>
      <c r="M75" s="29">
        <v>8611</v>
      </c>
    </row>
    <row r="76" spans="1:13" ht="14.55" customHeight="1" x14ac:dyDescent="0.3">
      <c r="A76" t="s">
        <v>601</v>
      </c>
      <c r="B76" s="29">
        <v>15675</v>
      </c>
      <c r="C76" s="29">
        <v>2887</v>
      </c>
      <c r="D76" s="29">
        <v>334</v>
      </c>
      <c r="E76" s="29">
        <v>4673</v>
      </c>
      <c r="F76" s="29">
        <v>6</v>
      </c>
      <c r="G76" s="29">
        <v>7900</v>
      </c>
      <c r="H76" s="29">
        <v>752</v>
      </c>
      <c r="I76" s="29">
        <v>158</v>
      </c>
      <c r="J76" s="29">
        <v>1044</v>
      </c>
      <c r="K76" s="29">
        <v>3</v>
      </c>
      <c r="L76" s="29">
        <v>1957</v>
      </c>
      <c r="M76" s="29">
        <v>9857</v>
      </c>
    </row>
    <row r="77" spans="1:13" ht="14.55" customHeight="1" x14ac:dyDescent="0.3">
      <c r="A77" t="s">
        <v>442</v>
      </c>
      <c r="B77" s="29">
        <v>15280</v>
      </c>
      <c r="C77" s="29">
        <v>1414</v>
      </c>
      <c r="D77" s="29">
        <v>204</v>
      </c>
      <c r="E77" s="29">
        <v>4689</v>
      </c>
      <c r="F77" s="29">
        <v>0</v>
      </c>
      <c r="G77" s="29">
        <v>6307</v>
      </c>
      <c r="H77" s="29">
        <v>748</v>
      </c>
      <c r="I77" s="29">
        <v>169</v>
      </c>
      <c r="J77" s="29">
        <v>1466</v>
      </c>
      <c r="K77" s="29">
        <v>0</v>
      </c>
      <c r="L77" s="29">
        <v>2383</v>
      </c>
      <c r="M77" s="29">
        <v>8690</v>
      </c>
    </row>
    <row r="78" spans="1:13" ht="14.55" customHeight="1" x14ac:dyDescent="0.3">
      <c r="A78" t="s">
        <v>473</v>
      </c>
      <c r="B78" s="29">
        <v>15201</v>
      </c>
      <c r="C78" s="29">
        <v>2399</v>
      </c>
      <c r="D78" s="29">
        <v>184</v>
      </c>
      <c r="E78" s="29">
        <v>2812</v>
      </c>
      <c r="F78" s="29">
        <v>53</v>
      </c>
      <c r="G78" s="29">
        <v>5448</v>
      </c>
      <c r="H78" s="29">
        <v>1718</v>
      </c>
      <c r="I78" s="29">
        <v>348</v>
      </c>
      <c r="J78" s="29">
        <v>1355</v>
      </c>
      <c r="K78" s="29">
        <v>42</v>
      </c>
      <c r="L78" s="29">
        <v>3463</v>
      </c>
      <c r="M78" s="29">
        <v>8911</v>
      </c>
    </row>
    <row r="79" spans="1:13" ht="14.55" customHeight="1" x14ac:dyDescent="0.3">
      <c r="A79" t="s">
        <v>511</v>
      </c>
      <c r="B79" s="29">
        <v>14706</v>
      </c>
      <c r="C79" s="29">
        <v>2928</v>
      </c>
      <c r="D79" s="29">
        <v>221</v>
      </c>
      <c r="E79" s="29">
        <v>4019</v>
      </c>
      <c r="F79" s="29">
        <v>3</v>
      </c>
      <c r="G79" s="29">
        <v>7171</v>
      </c>
      <c r="H79" s="29">
        <v>904</v>
      </c>
      <c r="I79" s="29">
        <v>208</v>
      </c>
      <c r="J79" s="29">
        <v>1044</v>
      </c>
      <c r="K79" s="29">
        <v>1</v>
      </c>
      <c r="L79" s="29">
        <v>2157</v>
      </c>
      <c r="M79" s="29">
        <v>9328</v>
      </c>
    </row>
    <row r="80" spans="1:13" ht="14.55" customHeight="1" x14ac:dyDescent="0.3">
      <c r="A80" t="s">
        <v>441</v>
      </c>
      <c r="B80" s="29">
        <v>14449</v>
      </c>
      <c r="C80" s="29">
        <v>2291</v>
      </c>
      <c r="D80" s="29">
        <v>246</v>
      </c>
      <c r="E80" s="29">
        <v>1833</v>
      </c>
      <c r="F80" s="29">
        <v>0</v>
      </c>
      <c r="G80" s="29">
        <v>4370</v>
      </c>
      <c r="H80" s="29">
        <v>2137</v>
      </c>
      <c r="I80" s="29">
        <v>704</v>
      </c>
      <c r="J80" s="29">
        <v>1293</v>
      </c>
      <c r="K80" s="29">
        <v>2</v>
      </c>
      <c r="L80" s="29">
        <v>4136</v>
      </c>
      <c r="M80" s="29">
        <v>8506</v>
      </c>
    </row>
    <row r="81" spans="1:13" ht="14.55" customHeight="1" x14ac:dyDescent="0.3">
      <c r="A81" t="s">
        <v>544</v>
      </c>
      <c r="B81" s="29">
        <v>13710</v>
      </c>
      <c r="C81" s="29">
        <v>3122</v>
      </c>
      <c r="D81" s="29">
        <v>178</v>
      </c>
      <c r="E81" s="29">
        <v>1739</v>
      </c>
      <c r="F81" s="29">
        <v>3</v>
      </c>
      <c r="G81" s="29">
        <v>5042</v>
      </c>
      <c r="H81" s="29">
        <v>2064</v>
      </c>
      <c r="I81" s="29">
        <v>292</v>
      </c>
      <c r="J81" s="29">
        <v>1035</v>
      </c>
      <c r="K81" s="29">
        <v>7</v>
      </c>
      <c r="L81" s="29">
        <v>3398</v>
      </c>
      <c r="M81" s="29">
        <v>8440</v>
      </c>
    </row>
    <row r="82" spans="1:13" ht="14.55" customHeight="1" x14ac:dyDescent="0.3">
      <c r="A82" t="s">
        <v>541</v>
      </c>
      <c r="B82" s="29">
        <v>13587</v>
      </c>
      <c r="C82" s="29">
        <v>1732</v>
      </c>
      <c r="D82" s="29">
        <v>384</v>
      </c>
      <c r="E82" s="29">
        <v>3197</v>
      </c>
      <c r="F82" s="29">
        <v>0</v>
      </c>
      <c r="G82" s="29">
        <v>5313</v>
      </c>
      <c r="H82" s="29">
        <v>1088</v>
      </c>
      <c r="I82" s="29">
        <v>463</v>
      </c>
      <c r="J82" s="29">
        <v>1757</v>
      </c>
      <c r="K82" s="29">
        <v>0</v>
      </c>
      <c r="L82" s="29">
        <v>3308</v>
      </c>
      <c r="M82" s="29">
        <v>8621</v>
      </c>
    </row>
    <row r="83" spans="1:13" ht="14.55" customHeight="1" x14ac:dyDescent="0.3">
      <c r="A83" t="s">
        <v>565</v>
      </c>
      <c r="B83" s="29">
        <v>13578</v>
      </c>
      <c r="C83" s="29">
        <v>2772</v>
      </c>
      <c r="D83" s="29">
        <v>343</v>
      </c>
      <c r="E83" s="29">
        <v>3541</v>
      </c>
      <c r="F83" s="29">
        <v>8</v>
      </c>
      <c r="G83" s="29">
        <v>6664</v>
      </c>
      <c r="H83" s="29">
        <v>982</v>
      </c>
      <c r="I83" s="29">
        <v>248</v>
      </c>
      <c r="J83" s="29">
        <v>1228</v>
      </c>
      <c r="K83" s="29">
        <v>5</v>
      </c>
      <c r="L83" s="29">
        <v>2463</v>
      </c>
      <c r="M83" s="29">
        <v>9127</v>
      </c>
    </row>
    <row r="84" spans="1:13" ht="14.55" customHeight="1" x14ac:dyDescent="0.3">
      <c r="A84" t="s">
        <v>502</v>
      </c>
      <c r="B84" s="29">
        <v>13546</v>
      </c>
      <c r="C84" s="29">
        <v>2833</v>
      </c>
      <c r="D84" s="29">
        <v>160</v>
      </c>
      <c r="E84" s="29">
        <v>2614</v>
      </c>
      <c r="F84" s="29">
        <v>7</v>
      </c>
      <c r="G84" s="29">
        <v>5614</v>
      </c>
      <c r="H84" s="29">
        <v>1166</v>
      </c>
      <c r="I84" s="29">
        <v>228</v>
      </c>
      <c r="J84" s="29">
        <v>1191</v>
      </c>
      <c r="K84" s="29">
        <v>7</v>
      </c>
      <c r="L84" s="29">
        <v>2592</v>
      </c>
      <c r="M84" s="29">
        <v>8206</v>
      </c>
    </row>
    <row r="85" spans="1:13" ht="14.55" customHeight="1" x14ac:dyDescent="0.3">
      <c r="A85" t="s">
        <v>546</v>
      </c>
      <c r="B85" s="29">
        <v>13324</v>
      </c>
      <c r="C85" s="29">
        <v>2091</v>
      </c>
      <c r="D85" s="29">
        <v>164</v>
      </c>
      <c r="E85" s="29">
        <v>1908</v>
      </c>
      <c r="F85" s="29">
        <v>6</v>
      </c>
      <c r="G85" s="29">
        <v>4169</v>
      </c>
      <c r="H85" s="29">
        <v>1366</v>
      </c>
      <c r="I85" s="29">
        <v>387</v>
      </c>
      <c r="J85" s="29">
        <v>1374</v>
      </c>
      <c r="K85" s="29">
        <v>3</v>
      </c>
      <c r="L85" s="29">
        <v>3130</v>
      </c>
      <c r="M85" s="29">
        <v>7299</v>
      </c>
    </row>
    <row r="86" spans="1:13" ht="14.55" customHeight="1" x14ac:dyDescent="0.3">
      <c r="A86" t="s">
        <v>549</v>
      </c>
      <c r="B86" s="29">
        <v>13100</v>
      </c>
      <c r="C86" s="29">
        <v>2742</v>
      </c>
      <c r="D86" s="29">
        <v>178</v>
      </c>
      <c r="E86" s="29">
        <v>3877</v>
      </c>
      <c r="F86" s="29">
        <v>2</v>
      </c>
      <c r="G86" s="29">
        <v>6799</v>
      </c>
      <c r="H86" s="29">
        <v>887</v>
      </c>
      <c r="I86" s="29">
        <v>216</v>
      </c>
      <c r="J86" s="29">
        <v>1413</v>
      </c>
      <c r="K86" s="29">
        <v>2</v>
      </c>
      <c r="L86" s="29">
        <v>2518</v>
      </c>
      <c r="M86" s="29">
        <v>9317</v>
      </c>
    </row>
    <row r="87" spans="1:13" ht="14.55" customHeight="1" x14ac:dyDescent="0.3">
      <c r="A87" t="s">
        <v>494</v>
      </c>
      <c r="B87" s="29">
        <v>13069</v>
      </c>
      <c r="C87" s="29">
        <v>3559</v>
      </c>
      <c r="D87" s="29">
        <v>292</v>
      </c>
      <c r="E87" s="29">
        <v>3072</v>
      </c>
      <c r="F87" s="29">
        <v>0</v>
      </c>
      <c r="G87" s="29">
        <v>6923</v>
      </c>
      <c r="H87" s="29">
        <v>596</v>
      </c>
      <c r="I87" s="29">
        <v>92</v>
      </c>
      <c r="J87" s="29">
        <v>391</v>
      </c>
      <c r="K87" s="29">
        <v>0</v>
      </c>
      <c r="L87" s="29">
        <v>1079</v>
      </c>
      <c r="M87" s="29">
        <v>8002</v>
      </c>
    </row>
    <row r="88" spans="1:13" ht="14.55" customHeight="1" x14ac:dyDescent="0.3">
      <c r="A88" t="s">
        <v>612</v>
      </c>
      <c r="B88" s="29">
        <v>12645</v>
      </c>
      <c r="C88" s="29">
        <v>3410</v>
      </c>
      <c r="D88" s="29">
        <v>148</v>
      </c>
      <c r="E88" s="29">
        <v>2279</v>
      </c>
      <c r="F88" s="29">
        <v>11</v>
      </c>
      <c r="G88" s="29">
        <v>5848</v>
      </c>
      <c r="H88" s="29">
        <v>902</v>
      </c>
      <c r="I88" s="29">
        <v>152</v>
      </c>
      <c r="J88" s="29">
        <v>765</v>
      </c>
      <c r="K88" s="29">
        <v>4</v>
      </c>
      <c r="L88" s="29">
        <v>1823</v>
      </c>
      <c r="M88" s="29">
        <v>7671</v>
      </c>
    </row>
    <row r="89" spans="1:13" ht="14.55" customHeight="1" x14ac:dyDescent="0.3">
      <c r="A89" t="s">
        <v>486</v>
      </c>
      <c r="B89" s="29">
        <v>12343</v>
      </c>
      <c r="C89" s="29">
        <v>2510</v>
      </c>
      <c r="D89" s="29">
        <v>229</v>
      </c>
      <c r="E89" s="29">
        <v>2499</v>
      </c>
      <c r="F89" s="29">
        <v>5</v>
      </c>
      <c r="G89" s="29">
        <v>5243</v>
      </c>
      <c r="H89" s="29">
        <v>1220</v>
      </c>
      <c r="I89" s="29">
        <v>151</v>
      </c>
      <c r="J89" s="29">
        <v>832</v>
      </c>
      <c r="K89" s="29">
        <v>1</v>
      </c>
      <c r="L89" s="29">
        <v>2204</v>
      </c>
      <c r="M89" s="29">
        <v>7447</v>
      </c>
    </row>
    <row r="90" spans="1:13" ht="14.55" customHeight="1" x14ac:dyDescent="0.3">
      <c r="A90" t="s">
        <v>561</v>
      </c>
      <c r="B90" s="29">
        <v>12212</v>
      </c>
      <c r="C90" s="29">
        <v>3197</v>
      </c>
      <c r="D90" s="29">
        <v>203</v>
      </c>
      <c r="E90" s="29">
        <v>3831</v>
      </c>
      <c r="F90" s="29">
        <v>7</v>
      </c>
      <c r="G90" s="29">
        <v>7238</v>
      </c>
      <c r="H90" s="29">
        <v>469</v>
      </c>
      <c r="I90" s="29">
        <v>97</v>
      </c>
      <c r="J90" s="29">
        <v>591</v>
      </c>
      <c r="K90" s="29">
        <v>2</v>
      </c>
      <c r="L90" s="29">
        <v>1159</v>
      </c>
      <c r="M90" s="29">
        <v>8397</v>
      </c>
    </row>
    <row r="91" spans="1:13" ht="14.55" customHeight="1" x14ac:dyDescent="0.3">
      <c r="A91" t="s">
        <v>503</v>
      </c>
      <c r="B91" s="29">
        <v>12081</v>
      </c>
      <c r="C91" s="29">
        <v>1564</v>
      </c>
      <c r="D91" s="29">
        <v>219</v>
      </c>
      <c r="E91" s="29">
        <v>4127</v>
      </c>
      <c r="F91" s="29">
        <v>2</v>
      </c>
      <c r="G91" s="29">
        <v>5912</v>
      </c>
      <c r="H91" s="29">
        <v>1133</v>
      </c>
      <c r="I91" s="29">
        <v>388</v>
      </c>
      <c r="J91" s="29">
        <v>1391</v>
      </c>
      <c r="K91" s="29">
        <v>4</v>
      </c>
      <c r="L91" s="29">
        <v>2916</v>
      </c>
      <c r="M91" s="29">
        <v>8828</v>
      </c>
    </row>
    <row r="92" spans="1:13" ht="14.55" customHeight="1" x14ac:dyDescent="0.3">
      <c r="A92" t="s">
        <v>600</v>
      </c>
      <c r="B92" s="29">
        <v>11988</v>
      </c>
      <c r="C92" s="29">
        <v>1600</v>
      </c>
      <c r="D92" s="29">
        <v>234</v>
      </c>
      <c r="E92" s="29">
        <v>2210</v>
      </c>
      <c r="F92" s="29">
        <v>4</v>
      </c>
      <c r="G92" s="29">
        <v>4048</v>
      </c>
      <c r="H92" s="29">
        <v>1738</v>
      </c>
      <c r="I92" s="29">
        <v>467</v>
      </c>
      <c r="J92" s="29">
        <v>1552</v>
      </c>
      <c r="K92" s="29">
        <v>6</v>
      </c>
      <c r="L92" s="29">
        <v>3763</v>
      </c>
      <c r="M92" s="29">
        <v>7811</v>
      </c>
    </row>
    <row r="93" spans="1:13" ht="14.55" customHeight="1" x14ac:dyDescent="0.3">
      <c r="A93" t="s">
        <v>470</v>
      </c>
      <c r="B93" s="29">
        <v>11674</v>
      </c>
      <c r="C93" s="29">
        <v>1417</v>
      </c>
      <c r="D93" s="29">
        <v>195</v>
      </c>
      <c r="E93" s="29">
        <v>2832</v>
      </c>
      <c r="F93" s="29">
        <v>15</v>
      </c>
      <c r="G93" s="29">
        <v>4459</v>
      </c>
      <c r="H93" s="29">
        <v>936</v>
      </c>
      <c r="I93" s="29">
        <v>158</v>
      </c>
      <c r="J93" s="29">
        <v>1239</v>
      </c>
      <c r="K93" s="29">
        <v>7</v>
      </c>
      <c r="L93" s="29">
        <v>2340</v>
      </c>
      <c r="M93" s="29">
        <v>6799</v>
      </c>
    </row>
    <row r="94" spans="1:13" ht="14.55" customHeight="1" x14ac:dyDescent="0.3">
      <c r="A94" t="s">
        <v>568</v>
      </c>
      <c r="B94" s="29">
        <v>11513</v>
      </c>
      <c r="C94" s="29">
        <v>1484</v>
      </c>
      <c r="D94" s="29">
        <v>606</v>
      </c>
      <c r="E94" s="29">
        <v>3869</v>
      </c>
      <c r="F94" s="29">
        <v>0</v>
      </c>
      <c r="G94" s="29">
        <v>5959</v>
      </c>
      <c r="H94" s="29">
        <v>300</v>
      </c>
      <c r="I94" s="29">
        <v>209</v>
      </c>
      <c r="J94" s="29">
        <v>908</v>
      </c>
      <c r="K94" s="29">
        <v>0</v>
      </c>
      <c r="L94" s="29">
        <v>1417</v>
      </c>
      <c r="M94" s="29">
        <v>7376</v>
      </c>
    </row>
    <row r="95" spans="1:13" ht="14.55" customHeight="1" x14ac:dyDescent="0.3">
      <c r="A95" t="s">
        <v>528</v>
      </c>
      <c r="B95" s="29">
        <v>11288</v>
      </c>
      <c r="C95" s="29">
        <v>2205</v>
      </c>
      <c r="D95" s="29">
        <v>187</v>
      </c>
      <c r="E95" s="29">
        <v>2682</v>
      </c>
      <c r="F95" s="29">
        <v>10</v>
      </c>
      <c r="G95" s="29">
        <v>5084</v>
      </c>
      <c r="H95" s="29">
        <v>849</v>
      </c>
      <c r="I95" s="29">
        <v>209</v>
      </c>
      <c r="J95" s="29">
        <v>1060</v>
      </c>
      <c r="K95" s="29">
        <v>1</v>
      </c>
      <c r="L95" s="29">
        <v>2119</v>
      </c>
      <c r="M95" s="29">
        <v>7203</v>
      </c>
    </row>
    <row r="96" spans="1:13" ht="14.55" customHeight="1" x14ac:dyDescent="0.3">
      <c r="A96" t="s">
        <v>484</v>
      </c>
      <c r="B96" s="29">
        <v>11123</v>
      </c>
      <c r="C96" s="29">
        <v>2118</v>
      </c>
      <c r="D96" s="29">
        <v>240</v>
      </c>
      <c r="E96" s="29">
        <v>2653</v>
      </c>
      <c r="F96" s="29">
        <v>30</v>
      </c>
      <c r="G96" s="29">
        <v>5041</v>
      </c>
      <c r="H96" s="29">
        <v>830</v>
      </c>
      <c r="I96" s="29">
        <v>318</v>
      </c>
      <c r="J96" s="29">
        <v>972</v>
      </c>
      <c r="K96" s="29">
        <v>35</v>
      </c>
      <c r="L96" s="29">
        <v>2155</v>
      </c>
      <c r="M96" s="29">
        <v>7196</v>
      </c>
    </row>
    <row r="97" spans="1:13" ht="14.55" customHeight="1" x14ac:dyDescent="0.3">
      <c r="A97" t="s">
        <v>454</v>
      </c>
      <c r="B97" s="29">
        <v>11099</v>
      </c>
      <c r="C97" s="29">
        <v>2926</v>
      </c>
      <c r="D97" s="29">
        <v>147</v>
      </c>
      <c r="E97" s="29">
        <v>2677</v>
      </c>
      <c r="F97" s="29">
        <v>6</v>
      </c>
      <c r="G97" s="29">
        <v>5756</v>
      </c>
      <c r="H97" s="29">
        <v>717</v>
      </c>
      <c r="I97" s="29">
        <v>76</v>
      </c>
      <c r="J97" s="29">
        <v>677</v>
      </c>
      <c r="K97" s="29">
        <v>1</v>
      </c>
      <c r="L97" s="29">
        <v>1471</v>
      </c>
      <c r="M97" s="29">
        <v>7227</v>
      </c>
    </row>
    <row r="98" spans="1:13" ht="14.55" customHeight="1" x14ac:dyDescent="0.3">
      <c r="A98" t="s">
        <v>475</v>
      </c>
      <c r="B98" s="29">
        <v>11055</v>
      </c>
      <c r="C98" s="29">
        <v>2281</v>
      </c>
      <c r="D98" s="29">
        <v>259</v>
      </c>
      <c r="E98" s="29">
        <v>2495</v>
      </c>
      <c r="F98" s="29">
        <v>7</v>
      </c>
      <c r="G98" s="29">
        <v>5042</v>
      </c>
      <c r="H98" s="29">
        <v>765</v>
      </c>
      <c r="I98" s="29">
        <v>173</v>
      </c>
      <c r="J98" s="29">
        <v>779</v>
      </c>
      <c r="K98" s="29">
        <v>3</v>
      </c>
      <c r="L98" s="29">
        <v>1720</v>
      </c>
      <c r="M98" s="29">
        <v>6762</v>
      </c>
    </row>
    <row r="99" spans="1:13" ht="14.55" customHeight="1" x14ac:dyDescent="0.3">
      <c r="A99" t="s">
        <v>581</v>
      </c>
      <c r="B99" s="29">
        <v>11036</v>
      </c>
      <c r="C99" s="29">
        <v>1974</v>
      </c>
      <c r="D99" s="29">
        <v>243</v>
      </c>
      <c r="E99" s="29">
        <v>2743</v>
      </c>
      <c r="F99" s="29">
        <v>4</v>
      </c>
      <c r="G99" s="29">
        <v>4964</v>
      </c>
      <c r="H99" s="29">
        <v>646</v>
      </c>
      <c r="I99" s="29">
        <v>142</v>
      </c>
      <c r="J99" s="29">
        <v>689</v>
      </c>
      <c r="K99" s="29">
        <v>4</v>
      </c>
      <c r="L99" s="29">
        <v>1481</v>
      </c>
      <c r="M99" s="29">
        <v>6445</v>
      </c>
    </row>
    <row r="100" spans="1:13" ht="14.55" customHeight="1" x14ac:dyDescent="0.3">
      <c r="A100" t="s">
        <v>560</v>
      </c>
      <c r="B100" s="29">
        <v>10855</v>
      </c>
      <c r="C100" s="29">
        <v>1639</v>
      </c>
      <c r="D100" s="29">
        <v>258</v>
      </c>
      <c r="E100" s="29">
        <v>4144</v>
      </c>
      <c r="F100" s="29">
        <v>0</v>
      </c>
      <c r="G100" s="29">
        <v>6041</v>
      </c>
      <c r="H100" s="29">
        <v>285</v>
      </c>
      <c r="I100" s="29">
        <v>66</v>
      </c>
      <c r="J100" s="29">
        <v>384</v>
      </c>
      <c r="K100" s="29">
        <v>1</v>
      </c>
      <c r="L100" s="29">
        <v>736</v>
      </c>
      <c r="M100" s="29">
        <v>6777</v>
      </c>
    </row>
    <row r="101" spans="1:13" ht="14.55" customHeight="1" x14ac:dyDescent="0.3">
      <c r="A101" t="s">
        <v>430</v>
      </c>
      <c r="B101" s="29">
        <v>10807</v>
      </c>
      <c r="C101" s="29">
        <v>3417</v>
      </c>
      <c r="D101" s="29">
        <v>176</v>
      </c>
      <c r="E101" s="29">
        <v>2447</v>
      </c>
      <c r="F101" s="29">
        <v>1</v>
      </c>
      <c r="G101" s="29">
        <v>6041</v>
      </c>
      <c r="H101" s="29">
        <v>361</v>
      </c>
      <c r="I101" s="29">
        <v>42</v>
      </c>
      <c r="J101" s="29">
        <v>268</v>
      </c>
      <c r="K101" s="29">
        <v>0</v>
      </c>
      <c r="L101" s="29">
        <v>671</v>
      </c>
      <c r="M101" s="29">
        <v>6712</v>
      </c>
    </row>
    <row r="102" spans="1:13" ht="14.55" customHeight="1" x14ac:dyDescent="0.3">
      <c r="A102" t="s">
        <v>424</v>
      </c>
      <c r="B102" s="29">
        <v>10613</v>
      </c>
      <c r="C102" s="29">
        <v>2266</v>
      </c>
      <c r="D102" s="29">
        <v>348</v>
      </c>
      <c r="E102" s="29">
        <v>2661</v>
      </c>
      <c r="F102" s="29">
        <v>2</v>
      </c>
      <c r="G102" s="29">
        <v>5277</v>
      </c>
      <c r="H102" s="29">
        <v>609</v>
      </c>
      <c r="I102" s="29">
        <v>168</v>
      </c>
      <c r="J102" s="29">
        <v>537</v>
      </c>
      <c r="K102" s="29">
        <v>1</v>
      </c>
      <c r="L102" s="29">
        <v>1315</v>
      </c>
      <c r="M102" s="29">
        <v>6592</v>
      </c>
    </row>
    <row r="103" spans="1:13" ht="14.55" customHeight="1" x14ac:dyDescent="0.3">
      <c r="A103" t="s">
        <v>471</v>
      </c>
      <c r="B103" s="29">
        <v>10496</v>
      </c>
      <c r="C103" s="29">
        <v>2227</v>
      </c>
      <c r="D103" s="29">
        <v>78</v>
      </c>
      <c r="E103" s="29">
        <v>2045</v>
      </c>
      <c r="F103" s="29">
        <v>12</v>
      </c>
      <c r="G103" s="29">
        <v>4362</v>
      </c>
      <c r="H103" s="29">
        <v>434</v>
      </c>
      <c r="I103" s="29">
        <v>41</v>
      </c>
      <c r="J103" s="29">
        <v>430</v>
      </c>
      <c r="K103" s="29">
        <v>0</v>
      </c>
      <c r="L103" s="29">
        <v>905</v>
      </c>
      <c r="M103" s="29">
        <v>5267</v>
      </c>
    </row>
    <row r="104" spans="1:13" ht="14.55" customHeight="1" x14ac:dyDescent="0.3">
      <c r="A104" t="s">
        <v>522</v>
      </c>
      <c r="B104" s="29">
        <v>10349</v>
      </c>
      <c r="C104" s="29">
        <v>1554</v>
      </c>
      <c r="D104" s="29">
        <v>144</v>
      </c>
      <c r="E104" s="29">
        <v>1430</v>
      </c>
      <c r="F104" s="29">
        <v>2</v>
      </c>
      <c r="G104" s="29">
        <v>3130</v>
      </c>
      <c r="H104" s="29">
        <v>1662</v>
      </c>
      <c r="I104" s="29">
        <v>443</v>
      </c>
      <c r="J104" s="29">
        <v>1265</v>
      </c>
      <c r="K104" s="29">
        <v>8</v>
      </c>
      <c r="L104" s="29">
        <v>3378</v>
      </c>
      <c r="M104" s="29">
        <v>6508</v>
      </c>
    </row>
    <row r="105" spans="1:13" ht="14.55" customHeight="1" x14ac:dyDescent="0.3">
      <c r="A105" t="s">
        <v>434</v>
      </c>
      <c r="B105" s="29">
        <v>10247</v>
      </c>
      <c r="C105" s="29">
        <v>2231</v>
      </c>
      <c r="D105" s="29">
        <v>223</v>
      </c>
      <c r="E105" s="29">
        <v>2722</v>
      </c>
      <c r="F105" s="29">
        <v>2</v>
      </c>
      <c r="G105" s="29">
        <v>5178</v>
      </c>
      <c r="H105" s="29">
        <v>458</v>
      </c>
      <c r="I105" s="29">
        <v>94</v>
      </c>
      <c r="J105" s="29">
        <v>362</v>
      </c>
      <c r="K105" s="29">
        <v>2</v>
      </c>
      <c r="L105" s="29">
        <v>916</v>
      </c>
      <c r="M105" s="29">
        <v>6094</v>
      </c>
    </row>
    <row r="106" spans="1:13" ht="14.55" customHeight="1" x14ac:dyDescent="0.3">
      <c r="A106" t="s">
        <v>437</v>
      </c>
      <c r="B106" s="29">
        <v>9984</v>
      </c>
      <c r="C106" s="29">
        <v>2303</v>
      </c>
      <c r="D106" s="29">
        <v>150</v>
      </c>
      <c r="E106" s="29">
        <v>2559</v>
      </c>
      <c r="F106" s="29">
        <v>3</v>
      </c>
      <c r="G106" s="29">
        <v>5015</v>
      </c>
      <c r="H106" s="29">
        <v>248</v>
      </c>
      <c r="I106" s="29">
        <v>33</v>
      </c>
      <c r="J106" s="29">
        <v>260</v>
      </c>
      <c r="K106" s="29">
        <v>2</v>
      </c>
      <c r="L106" s="29">
        <v>543</v>
      </c>
      <c r="M106" s="29">
        <v>5558</v>
      </c>
    </row>
    <row r="107" spans="1:13" ht="14.55" customHeight="1" x14ac:dyDescent="0.3">
      <c r="A107" t="s">
        <v>438</v>
      </c>
      <c r="B107" s="29">
        <v>9911</v>
      </c>
      <c r="C107" s="29">
        <v>1800</v>
      </c>
      <c r="D107" s="29">
        <v>104</v>
      </c>
      <c r="E107" s="29">
        <v>1576</v>
      </c>
      <c r="F107" s="29">
        <v>10</v>
      </c>
      <c r="G107" s="29">
        <v>3490</v>
      </c>
      <c r="H107" s="29">
        <v>946</v>
      </c>
      <c r="I107" s="29">
        <v>346</v>
      </c>
      <c r="J107" s="29">
        <v>783</v>
      </c>
      <c r="K107" s="29">
        <v>17</v>
      </c>
      <c r="L107" s="29">
        <v>2092</v>
      </c>
      <c r="M107" s="29">
        <v>5582</v>
      </c>
    </row>
    <row r="108" spans="1:13" ht="14.55" customHeight="1" x14ac:dyDescent="0.3">
      <c r="A108" t="s">
        <v>555</v>
      </c>
      <c r="B108" s="29">
        <v>9473</v>
      </c>
      <c r="C108" s="29">
        <v>1770</v>
      </c>
      <c r="D108" s="29">
        <v>291</v>
      </c>
      <c r="E108" s="29">
        <v>2425</v>
      </c>
      <c r="F108" s="29">
        <v>1</v>
      </c>
      <c r="G108" s="29">
        <v>4487</v>
      </c>
      <c r="H108" s="29">
        <v>796</v>
      </c>
      <c r="I108" s="29">
        <v>110</v>
      </c>
      <c r="J108" s="29">
        <v>888</v>
      </c>
      <c r="K108" s="29">
        <v>0</v>
      </c>
      <c r="L108" s="29">
        <v>1794</v>
      </c>
      <c r="M108" s="29">
        <v>6281</v>
      </c>
    </row>
    <row r="109" spans="1:13" ht="14.55" customHeight="1" x14ac:dyDescent="0.3">
      <c r="A109" t="s">
        <v>466</v>
      </c>
      <c r="B109" s="29">
        <v>9423</v>
      </c>
      <c r="C109" s="29">
        <v>1612</v>
      </c>
      <c r="D109" s="29">
        <v>114</v>
      </c>
      <c r="E109" s="29">
        <v>2351</v>
      </c>
      <c r="F109" s="29">
        <v>0</v>
      </c>
      <c r="G109" s="29">
        <v>4077</v>
      </c>
      <c r="H109" s="29">
        <v>823</v>
      </c>
      <c r="I109" s="29">
        <v>128</v>
      </c>
      <c r="J109" s="29">
        <v>655</v>
      </c>
      <c r="K109" s="29">
        <v>0</v>
      </c>
      <c r="L109" s="29">
        <v>1606</v>
      </c>
      <c r="M109" s="29">
        <v>5683</v>
      </c>
    </row>
    <row r="110" spans="1:13" ht="14.55" customHeight="1" x14ac:dyDescent="0.3">
      <c r="A110" t="s">
        <v>588</v>
      </c>
      <c r="B110" s="29">
        <v>9386</v>
      </c>
      <c r="C110" s="29">
        <v>1471</v>
      </c>
      <c r="D110" s="29">
        <v>193</v>
      </c>
      <c r="E110" s="29">
        <v>3208</v>
      </c>
      <c r="F110" s="29">
        <v>0</v>
      </c>
      <c r="G110" s="29">
        <v>4872</v>
      </c>
      <c r="H110" s="29">
        <v>321</v>
      </c>
      <c r="I110" s="29">
        <v>83</v>
      </c>
      <c r="J110" s="29">
        <v>689</v>
      </c>
      <c r="K110" s="29">
        <v>0</v>
      </c>
      <c r="L110" s="29">
        <v>1093</v>
      </c>
      <c r="M110" s="29">
        <v>5965</v>
      </c>
    </row>
    <row r="111" spans="1:13" ht="14.55" customHeight="1" x14ac:dyDescent="0.3">
      <c r="A111" t="s">
        <v>433</v>
      </c>
      <c r="B111" s="29">
        <v>9258</v>
      </c>
      <c r="C111" s="29">
        <v>911</v>
      </c>
      <c r="D111" s="29">
        <v>97</v>
      </c>
      <c r="E111" s="29">
        <v>2489</v>
      </c>
      <c r="F111" s="29">
        <v>1</v>
      </c>
      <c r="G111" s="29">
        <v>3498</v>
      </c>
      <c r="H111" s="29">
        <v>652</v>
      </c>
      <c r="I111" s="29">
        <v>216</v>
      </c>
      <c r="J111" s="29">
        <v>1052</v>
      </c>
      <c r="K111" s="29">
        <v>12</v>
      </c>
      <c r="L111" s="29">
        <v>1932</v>
      </c>
      <c r="M111" s="29">
        <v>5430</v>
      </c>
    </row>
    <row r="112" spans="1:13" ht="14.55" customHeight="1" x14ac:dyDescent="0.3">
      <c r="A112" t="s">
        <v>519</v>
      </c>
      <c r="B112" s="29">
        <v>9030</v>
      </c>
      <c r="C112" s="29">
        <v>1867</v>
      </c>
      <c r="D112" s="29">
        <v>242</v>
      </c>
      <c r="E112" s="29">
        <v>2229</v>
      </c>
      <c r="F112" s="29">
        <v>26</v>
      </c>
      <c r="G112" s="29">
        <v>4364</v>
      </c>
      <c r="H112" s="29">
        <v>580</v>
      </c>
      <c r="I112" s="29">
        <v>168</v>
      </c>
      <c r="J112" s="29">
        <v>688</v>
      </c>
      <c r="K112" s="29">
        <v>9</v>
      </c>
      <c r="L112" s="29">
        <v>1445</v>
      </c>
      <c r="M112" s="29">
        <v>5809</v>
      </c>
    </row>
    <row r="113" spans="1:13" ht="14.55" customHeight="1" x14ac:dyDescent="0.3">
      <c r="A113" t="s">
        <v>542</v>
      </c>
      <c r="B113" s="29">
        <v>8962</v>
      </c>
      <c r="C113" s="29">
        <v>1184</v>
      </c>
      <c r="D113" s="29">
        <v>182</v>
      </c>
      <c r="E113" s="29">
        <v>1833</v>
      </c>
      <c r="F113" s="29">
        <v>0</v>
      </c>
      <c r="G113" s="29">
        <v>3199</v>
      </c>
      <c r="H113" s="29">
        <v>775</v>
      </c>
      <c r="I113" s="29">
        <v>245</v>
      </c>
      <c r="J113" s="29">
        <v>1037</v>
      </c>
      <c r="K113" s="29">
        <v>0</v>
      </c>
      <c r="L113" s="29">
        <v>2057</v>
      </c>
      <c r="M113" s="29">
        <v>5256</v>
      </c>
    </row>
    <row r="114" spans="1:13" ht="14.55" customHeight="1" x14ac:dyDescent="0.3">
      <c r="A114" t="s">
        <v>573</v>
      </c>
      <c r="B114" s="29">
        <v>8594</v>
      </c>
      <c r="C114" s="29">
        <v>1356</v>
      </c>
      <c r="D114" s="29">
        <v>97</v>
      </c>
      <c r="E114" s="29">
        <v>1727</v>
      </c>
      <c r="F114" s="29">
        <v>5</v>
      </c>
      <c r="G114" s="29">
        <v>3185</v>
      </c>
      <c r="H114" s="29">
        <v>1018</v>
      </c>
      <c r="I114" s="29">
        <v>165</v>
      </c>
      <c r="J114" s="29">
        <v>865</v>
      </c>
      <c r="K114" s="29">
        <v>2</v>
      </c>
      <c r="L114" s="29">
        <v>2050</v>
      </c>
      <c r="M114" s="29">
        <v>5235</v>
      </c>
    </row>
    <row r="115" spans="1:13" ht="14.55" customHeight="1" x14ac:dyDescent="0.3">
      <c r="A115" t="s">
        <v>534</v>
      </c>
      <c r="B115" s="29">
        <v>7606</v>
      </c>
      <c r="C115" s="29">
        <v>1226</v>
      </c>
      <c r="D115" s="29">
        <v>47</v>
      </c>
      <c r="E115" s="29">
        <v>1256</v>
      </c>
      <c r="F115" s="29">
        <v>8</v>
      </c>
      <c r="G115" s="29">
        <v>2537</v>
      </c>
      <c r="H115" s="29">
        <v>564</v>
      </c>
      <c r="I115" s="29">
        <v>119</v>
      </c>
      <c r="J115" s="29">
        <v>656</v>
      </c>
      <c r="K115" s="29">
        <v>2</v>
      </c>
      <c r="L115" s="29">
        <v>1341</v>
      </c>
      <c r="M115" s="29">
        <v>3878</v>
      </c>
    </row>
    <row r="116" spans="1:13" ht="14.55" customHeight="1" x14ac:dyDescent="0.3">
      <c r="A116" t="s">
        <v>520</v>
      </c>
      <c r="B116" s="29">
        <v>7556</v>
      </c>
      <c r="C116" s="29">
        <v>1463</v>
      </c>
      <c r="D116" s="29">
        <v>156</v>
      </c>
      <c r="E116" s="29">
        <v>2229</v>
      </c>
      <c r="F116" s="29">
        <v>0</v>
      </c>
      <c r="G116" s="29">
        <v>3848</v>
      </c>
      <c r="H116" s="29">
        <v>358</v>
      </c>
      <c r="I116" s="29">
        <v>64</v>
      </c>
      <c r="J116" s="29">
        <v>363</v>
      </c>
      <c r="K116" s="29">
        <v>0</v>
      </c>
      <c r="L116" s="29">
        <v>785</v>
      </c>
      <c r="M116" s="29">
        <v>4633</v>
      </c>
    </row>
    <row r="117" spans="1:13" ht="14.55" customHeight="1" x14ac:dyDescent="0.3">
      <c r="A117" t="s">
        <v>469</v>
      </c>
      <c r="B117" s="29">
        <v>7459</v>
      </c>
      <c r="C117" s="29">
        <v>1568</v>
      </c>
      <c r="D117" s="29">
        <v>125</v>
      </c>
      <c r="E117" s="29">
        <v>1827</v>
      </c>
      <c r="F117" s="29">
        <v>1</v>
      </c>
      <c r="G117" s="29">
        <v>3521</v>
      </c>
      <c r="H117" s="29">
        <v>519</v>
      </c>
      <c r="I117" s="29">
        <v>101</v>
      </c>
      <c r="J117" s="29">
        <v>659</v>
      </c>
      <c r="K117" s="29">
        <v>2</v>
      </c>
      <c r="L117" s="29">
        <v>1281</v>
      </c>
      <c r="M117" s="29">
        <v>4802</v>
      </c>
    </row>
    <row r="118" spans="1:13" ht="14.55" customHeight="1" x14ac:dyDescent="0.3">
      <c r="A118" t="s">
        <v>479</v>
      </c>
      <c r="B118" s="29">
        <v>6992</v>
      </c>
      <c r="C118" s="29">
        <v>1067</v>
      </c>
      <c r="D118" s="29">
        <v>222</v>
      </c>
      <c r="E118" s="29">
        <v>987</v>
      </c>
      <c r="F118" s="29">
        <v>4</v>
      </c>
      <c r="G118" s="29">
        <v>2280</v>
      </c>
      <c r="H118" s="29">
        <v>971</v>
      </c>
      <c r="I118" s="29">
        <v>238</v>
      </c>
      <c r="J118" s="29">
        <v>560</v>
      </c>
      <c r="K118" s="29">
        <v>0</v>
      </c>
      <c r="L118" s="29">
        <v>1769</v>
      </c>
      <c r="M118" s="29">
        <v>4049</v>
      </c>
    </row>
    <row r="119" spans="1:13" ht="14.55" customHeight="1" x14ac:dyDescent="0.3">
      <c r="A119" t="s">
        <v>436</v>
      </c>
      <c r="B119" s="29">
        <v>6944</v>
      </c>
      <c r="C119" s="29">
        <v>1334</v>
      </c>
      <c r="D119" s="29">
        <v>143</v>
      </c>
      <c r="E119" s="29">
        <v>2257</v>
      </c>
      <c r="F119" s="29">
        <v>0</v>
      </c>
      <c r="G119" s="29">
        <v>3734</v>
      </c>
      <c r="H119" s="29">
        <v>387</v>
      </c>
      <c r="I119" s="29">
        <v>107</v>
      </c>
      <c r="J119" s="29">
        <v>464</v>
      </c>
      <c r="K119" s="29">
        <v>5</v>
      </c>
      <c r="L119" s="29">
        <v>963</v>
      </c>
      <c r="M119" s="29">
        <v>4697</v>
      </c>
    </row>
    <row r="120" spans="1:13" ht="14.55" customHeight="1" x14ac:dyDescent="0.3">
      <c r="A120" t="s">
        <v>513</v>
      </c>
      <c r="B120" s="29">
        <v>6678</v>
      </c>
      <c r="C120" s="29">
        <v>1948</v>
      </c>
      <c r="D120" s="29">
        <v>197</v>
      </c>
      <c r="E120" s="29">
        <v>1155</v>
      </c>
      <c r="F120" s="29">
        <v>4</v>
      </c>
      <c r="G120" s="29">
        <v>3304</v>
      </c>
      <c r="H120" s="29">
        <v>347</v>
      </c>
      <c r="I120" s="29">
        <v>73</v>
      </c>
      <c r="J120" s="29">
        <v>237</v>
      </c>
      <c r="K120" s="29">
        <v>0</v>
      </c>
      <c r="L120" s="29">
        <v>657</v>
      </c>
      <c r="M120" s="29">
        <v>3961</v>
      </c>
    </row>
    <row r="121" spans="1:13" ht="14.55" customHeight="1" x14ac:dyDescent="0.3">
      <c r="A121" t="s">
        <v>537</v>
      </c>
      <c r="B121" s="29">
        <v>6569</v>
      </c>
      <c r="C121" s="29">
        <v>489</v>
      </c>
      <c r="D121" s="29">
        <v>52</v>
      </c>
      <c r="E121" s="29">
        <v>1015</v>
      </c>
      <c r="F121" s="29">
        <v>0</v>
      </c>
      <c r="G121" s="29">
        <v>1556</v>
      </c>
      <c r="H121" s="29">
        <v>1072</v>
      </c>
      <c r="I121" s="29">
        <v>267</v>
      </c>
      <c r="J121" s="29">
        <v>1130</v>
      </c>
      <c r="K121" s="29">
        <v>0</v>
      </c>
      <c r="L121" s="29">
        <v>2469</v>
      </c>
      <c r="M121" s="29">
        <v>4025</v>
      </c>
    </row>
    <row r="122" spans="1:13" ht="14.55" customHeight="1" x14ac:dyDescent="0.3">
      <c r="A122" t="s">
        <v>584</v>
      </c>
      <c r="B122" s="29">
        <v>6366</v>
      </c>
      <c r="C122" s="29">
        <v>954</v>
      </c>
      <c r="D122" s="29">
        <v>97</v>
      </c>
      <c r="E122" s="29">
        <v>776</v>
      </c>
      <c r="F122" s="29">
        <v>3</v>
      </c>
      <c r="G122" s="29">
        <v>1830</v>
      </c>
      <c r="H122" s="29">
        <v>958</v>
      </c>
      <c r="I122" s="29">
        <v>224</v>
      </c>
      <c r="J122" s="29">
        <v>795</v>
      </c>
      <c r="K122" s="29">
        <v>6</v>
      </c>
      <c r="L122" s="29">
        <v>1983</v>
      </c>
      <c r="M122" s="29">
        <v>3813</v>
      </c>
    </row>
    <row r="123" spans="1:13" ht="14.55" customHeight="1" x14ac:dyDescent="0.3">
      <c r="A123" t="s">
        <v>610</v>
      </c>
      <c r="B123" s="29">
        <v>6345</v>
      </c>
      <c r="C123" s="29">
        <v>1118</v>
      </c>
      <c r="D123" s="29">
        <v>92</v>
      </c>
      <c r="E123" s="29">
        <v>1343</v>
      </c>
      <c r="F123" s="29">
        <v>0</v>
      </c>
      <c r="G123" s="29">
        <v>2553</v>
      </c>
      <c r="H123" s="29">
        <v>813</v>
      </c>
      <c r="I123" s="29">
        <v>195</v>
      </c>
      <c r="J123" s="29">
        <v>666</v>
      </c>
      <c r="K123" s="29">
        <v>6</v>
      </c>
      <c r="L123" s="29">
        <v>1680</v>
      </c>
      <c r="M123" s="29">
        <v>4233</v>
      </c>
    </row>
    <row r="124" spans="1:13" ht="14.55" customHeight="1" x14ac:dyDescent="0.3">
      <c r="A124" t="s">
        <v>450</v>
      </c>
      <c r="B124" s="29">
        <v>6072</v>
      </c>
      <c r="C124" s="29">
        <v>1204</v>
      </c>
      <c r="D124" s="29">
        <v>95</v>
      </c>
      <c r="E124" s="29">
        <v>1167</v>
      </c>
      <c r="F124" s="29">
        <v>8</v>
      </c>
      <c r="G124" s="29">
        <v>2474</v>
      </c>
      <c r="H124" s="29">
        <v>395</v>
      </c>
      <c r="I124" s="29">
        <v>64</v>
      </c>
      <c r="J124" s="29">
        <v>354</v>
      </c>
      <c r="K124" s="29">
        <v>0</v>
      </c>
      <c r="L124" s="29">
        <v>813</v>
      </c>
      <c r="M124" s="29">
        <v>3287</v>
      </c>
    </row>
    <row r="125" spans="1:13" ht="14.55" customHeight="1" x14ac:dyDescent="0.3">
      <c r="A125" t="s">
        <v>611</v>
      </c>
      <c r="B125" s="29">
        <v>6016</v>
      </c>
      <c r="C125" s="29">
        <v>1468</v>
      </c>
      <c r="D125" s="29">
        <v>77</v>
      </c>
      <c r="E125" s="29">
        <v>752</v>
      </c>
      <c r="F125" s="29">
        <v>1</v>
      </c>
      <c r="G125" s="29">
        <v>2298</v>
      </c>
      <c r="H125" s="29">
        <v>852</v>
      </c>
      <c r="I125" s="29">
        <v>183</v>
      </c>
      <c r="J125" s="29">
        <v>765</v>
      </c>
      <c r="K125" s="29">
        <v>0</v>
      </c>
      <c r="L125" s="29">
        <v>1800</v>
      </c>
      <c r="M125" s="29">
        <v>4098</v>
      </c>
    </row>
    <row r="126" spans="1:13" ht="14.55" customHeight="1" x14ac:dyDescent="0.3">
      <c r="A126" t="s">
        <v>426</v>
      </c>
      <c r="B126" s="29">
        <v>6010</v>
      </c>
      <c r="C126" s="29">
        <v>585</v>
      </c>
      <c r="D126" s="29">
        <v>129</v>
      </c>
      <c r="E126" s="29">
        <v>2521</v>
      </c>
      <c r="F126" s="29">
        <v>0</v>
      </c>
      <c r="G126" s="29">
        <v>3235</v>
      </c>
      <c r="H126" s="29">
        <v>197</v>
      </c>
      <c r="I126" s="29">
        <v>43</v>
      </c>
      <c r="J126" s="29">
        <v>240</v>
      </c>
      <c r="K126" s="29">
        <v>1</v>
      </c>
      <c r="L126" s="29">
        <v>481</v>
      </c>
      <c r="M126" s="29">
        <v>3716</v>
      </c>
    </row>
    <row r="127" spans="1:13" ht="14.55" customHeight="1" x14ac:dyDescent="0.3">
      <c r="A127" t="s">
        <v>593</v>
      </c>
      <c r="B127" s="29">
        <v>5849</v>
      </c>
      <c r="C127" s="29">
        <v>1136</v>
      </c>
      <c r="D127" s="29">
        <v>63</v>
      </c>
      <c r="E127" s="29">
        <v>751</v>
      </c>
      <c r="F127" s="29">
        <v>3</v>
      </c>
      <c r="G127" s="29">
        <v>1953</v>
      </c>
      <c r="H127" s="29">
        <v>772</v>
      </c>
      <c r="I127" s="29">
        <v>204</v>
      </c>
      <c r="J127" s="29">
        <v>733</v>
      </c>
      <c r="K127" s="29">
        <v>2</v>
      </c>
      <c r="L127" s="29">
        <v>1711</v>
      </c>
      <c r="M127" s="29">
        <v>3664</v>
      </c>
    </row>
    <row r="128" spans="1:13" ht="14.55" customHeight="1" x14ac:dyDescent="0.3">
      <c r="A128" t="s">
        <v>533</v>
      </c>
      <c r="B128" s="29">
        <v>5748</v>
      </c>
      <c r="C128" s="29">
        <v>1184</v>
      </c>
      <c r="D128" s="29">
        <v>119</v>
      </c>
      <c r="E128" s="29">
        <v>1415</v>
      </c>
      <c r="F128" s="29">
        <v>0</v>
      </c>
      <c r="G128" s="29">
        <v>2718</v>
      </c>
      <c r="H128" s="29">
        <v>439</v>
      </c>
      <c r="I128" s="29">
        <v>226</v>
      </c>
      <c r="J128" s="29">
        <v>482</v>
      </c>
      <c r="K128" s="29">
        <v>2</v>
      </c>
      <c r="L128" s="29">
        <v>1149</v>
      </c>
      <c r="M128" s="29">
        <v>3867</v>
      </c>
    </row>
    <row r="129" spans="1:13" ht="14.55" customHeight="1" x14ac:dyDescent="0.3">
      <c r="A129" t="s">
        <v>476</v>
      </c>
      <c r="B129" s="29">
        <v>5669</v>
      </c>
      <c r="C129" s="29">
        <v>751</v>
      </c>
      <c r="D129" s="29">
        <v>61</v>
      </c>
      <c r="E129" s="29">
        <v>1157</v>
      </c>
      <c r="F129" s="29">
        <v>1</v>
      </c>
      <c r="G129" s="29">
        <v>1970</v>
      </c>
      <c r="H129" s="29">
        <v>890</v>
      </c>
      <c r="I129" s="29">
        <v>129</v>
      </c>
      <c r="J129" s="29">
        <v>649</v>
      </c>
      <c r="K129" s="29">
        <v>0</v>
      </c>
      <c r="L129" s="29">
        <v>1668</v>
      </c>
      <c r="M129" s="29">
        <v>3638</v>
      </c>
    </row>
    <row r="130" spans="1:13" ht="14.55" customHeight="1" x14ac:dyDescent="0.3">
      <c r="A130" t="s">
        <v>507</v>
      </c>
      <c r="B130" s="29">
        <v>5601</v>
      </c>
      <c r="C130" s="29">
        <v>381</v>
      </c>
      <c r="D130" s="29">
        <v>56</v>
      </c>
      <c r="E130" s="29">
        <v>465</v>
      </c>
      <c r="F130" s="29">
        <v>1</v>
      </c>
      <c r="G130" s="29">
        <v>903</v>
      </c>
      <c r="H130" s="29">
        <v>1049</v>
      </c>
      <c r="I130" s="29">
        <v>417</v>
      </c>
      <c r="J130" s="29">
        <v>1000</v>
      </c>
      <c r="K130" s="29">
        <v>7</v>
      </c>
      <c r="L130" s="29">
        <v>2473</v>
      </c>
      <c r="M130" s="29">
        <v>3376</v>
      </c>
    </row>
    <row r="131" spans="1:13" ht="14.55" customHeight="1" x14ac:dyDescent="0.3">
      <c r="A131" t="s">
        <v>447</v>
      </c>
      <c r="B131" s="29">
        <v>5572</v>
      </c>
      <c r="C131" s="29">
        <v>679</v>
      </c>
      <c r="D131" s="29">
        <v>58</v>
      </c>
      <c r="E131" s="29">
        <v>1772</v>
      </c>
      <c r="F131" s="29">
        <v>1</v>
      </c>
      <c r="G131" s="29">
        <v>2510</v>
      </c>
      <c r="H131" s="29">
        <v>372</v>
      </c>
      <c r="I131" s="29">
        <v>58</v>
      </c>
      <c r="J131" s="29">
        <v>511</v>
      </c>
      <c r="K131" s="29">
        <v>0</v>
      </c>
      <c r="L131" s="29">
        <v>941</v>
      </c>
      <c r="M131" s="29">
        <v>3451</v>
      </c>
    </row>
    <row r="132" spans="1:13" ht="14.55" customHeight="1" x14ac:dyDescent="0.3">
      <c r="A132" t="s">
        <v>487</v>
      </c>
      <c r="B132" s="29">
        <v>5569</v>
      </c>
      <c r="C132" s="29">
        <v>649</v>
      </c>
      <c r="D132" s="29">
        <v>119</v>
      </c>
      <c r="E132" s="29">
        <v>1568</v>
      </c>
      <c r="F132" s="29">
        <v>0</v>
      </c>
      <c r="G132" s="29">
        <v>2336</v>
      </c>
      <c r="H132" s="29">
        <v>397</v>
      </c>
      <c r="I132" s="29">
        <v>74</v>
      </c>
      <c r="J132" s="29">
        <v>522</v>
      </c>
      <c r="K132" s="29">
        <v>0</v>
      </c>
      <c r="L132" s="29">
        <v>993</v>
      </c>
      <c r="M132" s="29">
        <v>3329</v>
      </c>
    </row>
    <row r="133" spans="1:13" ht="14.55" customHeight="1" x14ac:dyDescent="0.3">
      <c r="A133" t="s">
        <v>583</v>
      </c>
      <c r="B133" s="29">
        <v>5525</v>
      </c>
      <c r="C133" s="29">
        <v>1023</v>
      </c>
      <c r="D133" s="29">
        <v>112</v>
      </c>
      <c r="E133" s="29">
        <v>1189</v>
      </c>
      <c r="F133" s="29">
        <v>1</v>
      </c>
      <c r="G133" s="29">
        <v>2325</v>
      </c>
      <c r="H133" s="29">
        <v>533</v>
      </c>
      <c r="I133" s="29">
        <v>211</v>
      </c>
      <c r="J133" s="29">
        <v>415</v>
      </c>
      <c r="K133" s="29">
        <v>0</v>
      </c>
      <c r="L133" s="29">
        <v>1159</v>
      </c>
      <c r="M133" s="29">
        <v>3484</v>
      </c>
    </row>
    <row r="134" spans="1:13" ht="14.55" customHeight="1" x14ac:dyDescent="0.3">
      <c r="A134" t="s">
        <v>574</v>
      </c>
      <c r="B134" s="29">
        <v>5341</v>
      </c>
      <c r="C134" s="29">
        <v>1236</v>
      </c>
      <c r="D134" s="29">
        <v>89</v>
      </c>
      <c r="E134" s="29">
        <v>754</v>
      </c>
      <c r="F134" s="29">
        <v>6</v>
      </c>
      <c r="G134" s="29">
        <v>2085</v>
      </c>
      <c r="H134" s="29">
        <v>580</v>
      </c>
      <c r="I134" s="29">
        <v>167</v>
      </c>
      <c r="J134" s="29">
        <v>308</v>
      </c>
      <c r="K134" s="29">
        <v>6</v>
      </c>
      <c r="L134" s="29">
        <v>1061</v>
      </c>
      <c r="M134" s="29">
        <v>3146</v>
      </c>
    </row>
    <row r="135" spans="1:13" ht="14.55" customHeight="1" x14ac:dyDescent="0.3">
      <c r="A135" t="s">
        <v>563</v>
      </c>
      <c r="B135" s="29">
        <v>5293</v>
      </c>
      <c r="C135" s="29">
        <v>492</v>
      </c>
      <c r="D135" s="29">
        <v>129</v>
      </c>
      <c r="E135" s="29">
        <v>1866</v>
      </c>
      <c r="F135" s="29">
        <v>0</v>
      </c>
      <c r="G135" s="29">
        <v>2487</v>
      </c>
      <c r="H135" s="29">
        <v>325</v>
      </c>
      <c r="I135" s="29">
        <v>90</v>
      </c>
      <c r="J135" s="29">
        <v>555</v>
      </c>
      <c r="K135" s="29">
        <v>0</v>
      </c>
      <c r="L135" s="29">
        <v>970</v>
      </c>
      <c r="M135" s="29">
        <v>3457</v>
      </c>
    </row>
    <row r="136" spans="1:13" ht="14.55" customHeight="1" x14ac:dyDescent="0.3">
      <c r="A136" t="s">
        <v>517</v>
      </c>
      <c r="B136" s="29">
        <v>5277</v>
      </c>
      <c r="C136" s="29">
        <v>999</v>
      </c>
      <c r="D136" s="29">
        <v>65</v>
      </c>
      <c r="E136" s="29">
        <v>1594</v>
      </c>
      <c r="F136" s="29">
        <v>8</v>
      </c>
      <c r="G136" s="29">
        <v>2666</v>
      </c>
      <c r="H136" s="29">
        <v>347</v>
      </c>
      <c r="I136" s="29">
        <v>65</v>
      </c>
      <c r="J136" s="29">
        <v>392</v>
      </c>
      <c r="K136" s="29">
        <v>0</v>
      </c>
      <c r="L136" s="29">
        <v>804</v>
      </c>
      <c r="M136" s="29">
        <v>3470</v>
      </c>
    </row>
    <row r="137" spans="1:13" ht="14.55" customHeight="1" x14ac:dyDescent="0.3">
      <c r="A137" t="s">
        <v>548</v>
      </c>
      <c r="B137" s="29">
        <v>5145</v>
      </c>
      <c r="C137" s="29">
        <v>1448</v>
      </c>
      <c r="D137" s="29">
        <v>106</v>
      </c>
      <c r="E137" s="29">
        <v>1071</v>
      </c>
      <c r="F137" s="29">
        <v>0</v>
      </c>
      <c r="G137" s="29">
        <v>2625</v>
      </c>
      <c r="H137" s="29">
        <v>383</v>
      </c>
      <c r="I137" s="29">
        <v>99</v>
      </c>
      <c r="J137" s="29">
        <v>293</v>
      </c>
      <c r="K137" s="29">
        <v>0</v>
      </c>
      <c r="L137" s="29">
        <v>775</v>
      </c>
      <c r="M137" s="29">
        <v>3400</v>
      </c>
    </row>
    <row r="138" spans="1:13" ht="14.55" customHeight="1" x14ac:dyDescent="0.3">
      <c r="A138" t="s">
        <v>592</v>
      </c>
      <c r="B138" s="29">
        <v>5126</v>
      </c>
      <c r="C138" s="29">
        <v>633</v>
      </c>
      <c r="D138" s="29">
        <v>50</v>
      </c>
      <c r="E138" s="29">
        <v>1335</v>
      </c>
      <c r="F138" s="29">
        <v>3</v>
      </c>
      <c r="G138" s="29">
        <v>2021</v>
      </c>
      <c r="H138" s="29">
        <v>533</v>
      </c>
      <c r="I138" s="29">
        <v>97</v>
      </c>
      <c r="J138" s="29">
        <v>517</v>
      </c>
      <c r="K138" s="29">
        <v>2</v>
      </c>
      <c r="L138" s="29">
        <v>1149</v>
      </c>
      <c r="M138" s="29">
        <v>3170</v>
      </c>
    </row>
    <row r="139" spans="1:13" ht="14.55" customHeight="1" x14ac:dyDescent="0.3">
      <c r="A139" t="s">
        <v>582</v>
      </c>
      <c r="B139" s="29">
        <v>5068</v>
      </c>
      <c r="C139" s="29">
        <v>587</v>
      </c>
      <c r="D139" s="29">
        <v>102</v>
      </c>
      <c r="E139" s="29">
        <v>1361</v>
      </c>
      <c r="F139" s="29">
        <v>15</v>
      </c>
      <c r="G139" s="29">
        <v>2065</v>
      </c>
      <c r="H139" s="29">
        <v>552</v>
      </c>
      <c r="I139" s="29">
        <v>134</v>
      </c>
      <c r="J139" s="29">
        <v>449</v>
      </c>
      <c r="K139" s="29">
        <v>14</v>
      </c>
      <c r="L139" s="29">
        <v>1149</v>
      </c>
      <c r="M139" s="29">
        <v>3214</v>
      </c>
    </row>
    <row r="140" spans="1:13" ht="14.55" customHeight="1" x14ac:dyDescent="0.3">
      <c r="A140" t="s">
        <v>525</v>
      </c>
      <c r="B140" s="29">
        <v>5060</v>
      </c>
      <c r="C140" s="29">
        <v>863</v>
      </c>
      <c r="D140" s="29">
        <v>130</v>
      </c>
      <c r="E140" s="29">
        <v>1470</v>
      </c>
      <c r="F140" s="29">
        <v>0</v>
      </c>
      <c r="G140" s="29">
        <v>2463</v>
      </c>
      <c r="H140" s="29">
        <v>348</v>
      </c>
      <c r="I140" s="29">
        <v>92</v>
      </c>
      <c r="J140" s="29">
        <v>442</v>
      </c>
      <c r="K140" s="29">
        <v>0</v>
      </c>
      <c r="L140" s="29">
        <v>882</v>
      </c>
      <c r="M140" s="29">
        <v>3345</v>
      </c>
    </row>
    <row r="141" spans="1:13" ht="14.55" customHeight="1" x14ac:dyDescent="0.3">
      <c r="A141" t="s">
        <v>529</v>
      </c>
      <c r="B141" s="29">
        <v>5034</v>
      </c>
      <c r="C141" s="29">
        <v>550</v>
      </c>
      <c r="D141" s="29">
        <v>58</v>
      </c>
      <c r="E141" s="29">
        <v>1240</v>
      </c>
      <c r="F141" s="29">
        <v>2</v>
      </c>
      <c r="G141" s="29">
        <v>1850</v>
      </c>
      <c r="H141" s="29">
        <v>314</v>
      </c>
      <c r="I141" s="29">
        <v>47</v>
      </c>
      <c r="J141" s="29">
        <v>369</v>
      </c>
      <c r="K141" s="29">
        <v>0</v>
      </c>
      <c r="L141" s="29">
        <v>730</v>
      </c>
      <c r="M141" s="29">
        <v>2580</v>
      </c>
    </row>
    <row r="142" spans="1:13" ht="14.55" customHeight="1" x14ac:dyDescent="0.3">
      <c r="A142" t="s">
        <v>523</v>
      </c>
      <c r="B142" s="29">
        <v>4677</v>
      </c>
      <c r="C142" s="29">
        <v>659</v>
      </c>
      <c r="D142" s="29">
        <v>74</v>
      </c>
      <c r="E142" s="29">
        <v>1094</v>
      </c>
      <c r="F142" s="29">
        <v>11</v>
      </c>
      <c r="G142" s="29">
        <v>1838</v>
      </c>
      <c r="H142" s="29">
        <v>419</v>
      </c>
      <c r="I142" s="29">
        <v>107</v>
      </c>
      <c r="J142" s="29">
        <v>419</v>
      </c>
      <c r="K142" s="29">
        <v>5</v>
      </c>
      <c r="L142" s="29">
        <v>950</v>
      </c>
      <c r="M142" s="29">
        <v>2788</v>
      </c>
    </row>
    <row r="143" spans="1:13" ht="14.55" customHeight="1" x14ac:dyDescent="0.3">
      <c r="A143" t="s">
        <v>540</v>
      </c>
      <c r="B143" s="29">
        <v>4468</v>
      </c>
      <c r="C143" s="29">
        <v>999</v>
      </c>
      <c r="D143" s="29">
        <v>61</v>
      </c>
      <c r="E143" s="29">
        <v>751</v>
      </c>
      <c r="F143" s="29">
        <v>0</v>
      </c>
      <c r="G143" s="29">
        <v>1811</v>
      </c>
      <c r="H143" s="29">
        <v>425</v>
      </c>
      <c r="I143" s="29">
        <v>179</v>
      </c>
      <c r="J143" s="29">
        <v>431</v>
      </c>
      <c r="K143" s="29">
        <v>1</v>
      </c>
      <c r="L143" s="29">
        <v>1036</v>
      </c>
      <c r="M143" s="29">
        <v>2847</v>
      </c>
    </row>
    <row r="144" spans="1:13" ht="14.55" customHeight="1" x14ac:dyDescent="0.3">
      <c r="A144" t="s">
        <v>579</v>
      </c>
      <c r="B144" s="29">
        <v>4334</v>
      </c>
      <c r="C144" s="29">
        <v>788</v>
      </c>
      <c r="D144" s="29">
        <v>49</v>
      </c>
      <c r="E144" s="29">
        <v>362</v>
      </c>
      <c r="F144" s="29">
        <v>1</v>
      </c>
      <c r="G144" s="29">
        <v>1200</v>
      </c>
      <c r="H144" s="29">
        <v>1026</v>
      </c>
      <c r="I144" s="29">
        <v>214</v>
      </c>
      <c r="J144" s="29">
        <v>383</v>
      </c>
      <c r="K144" s="29">
        <v>1</v>
      </c>
      <c r="L144" s="29">
        <v>1624</v>
      </c>
      <c r="M144" s="29">
        <v>2824</v>
      </c>
    </row>
    <row r="145" spans="1:13" ht="14.55" customHeight="1" x14ac:dyDescent="0.3">
      <c r="A145" t="s">
        <v>425</v>
      </c>
      <c r="B145" s="29">
        <v>4252</v>
      </c>
      <c r="C145" s="29">
        <v>756</v>
      </c>
      <c r="D145" s="29">
        <v>44</v>
      </c>
      <c r="E145" s="29">
        <v>979</v>
      </c>
      <c r="F145" s="29">
        <v>2</v>
      </c>
      <c r="G145" s="29">
        <v>1781</v>
      </c>
      <c r="H145" s="29">
        <v>332</v>
      </c>
      <c r="I145" s="29">
        <v>43</v>
      </c>
      <c r="J145" s="29">
        <v>248</v>
      </c>
      <c r="K145" s="29">
        <v>0</v>
      </c>
      <c r="L145" s="29">
        <v>623</v>
      </c>
      <c r="M145" s="29">
        <v>2404</v>
      </c>
    </row>
    <row r="146" spans="1:13" ht="14.55" customHeight="1" x14ac:dyDescent="0.3">
      <c r="A146" t="s">
        <v>608</v>
      </c>
      <c r="B146" s="29">
        <v>4237</v>
      </c>
      <c r="C146" s="29">
        <v>976</v>
      </c>
      <c r="D146" s="29">
        <v>150</v>
      </c>
      <c r="E146" s="29">
        <v>912</v>
      </c>
      <c r="F146" s="29">
        <v>0</v>
      </c>
      <c r="G146" s="29">
        <v>2038</v>
      </c>
      <c r="H146" s="29">
        <v>380</v>
      </c>
      <c r="I146" s="29">
        <v>48</v>
      </c>
      <c r="J146" s="29">
        <v>263</v>
      </c>
      <c r="K146" s="29">
        <v>0</v>
      </c>
      <c r="L146" s="29">
        <v>691</v>
      </c>
      <c r="M146" s="29">
        <v>2729</v>
      </c>
    </row>
    <row r="147" spans="1:13" ht="14.55" customHeight="1" x14ac:dyDescent="0.3">
      <c r="A147" t="s">
        <v>569</v>
      </c>
      <c r="B147" s="29">
        <v>4154</v>
      </c>
      <c r="C147" s="29">
        <v>601</v>
      </c>
      <c r="D147" s="29">
        <v>47</v>
      </c>
      <c r="E147" s="29">
        <v>616</v>
      </c>
      <c r="F147" s="29">
        <v>1</v>
      </c>
      <c r="G147" s="29">
        <v>1265</v>
      </c>
      <c r="H147" s="29">
        <v>603</v>
      </c>
      <c r="I147" s="29">
        <v>254</v>
      </c>
      <c r="J147" s="29">
        <v>580</v>
      </c>
      <c r="K147" s="29">
        <v>0</v>
      </c>
      <c r="L147" s="29">
        <v>1437</v>
      </c>
      <c r="M147" s="29">
        <v>2702</v>
      </c>
    </row>
    <row r="148" spans="1:13" ht="14.55" customHeight="1" x14ac:dyDescent="0.3">
      <c r="A148" t="s">
        <v>589</v>
      </c>
      <c r="B148" s="29">
        <v>4025</v>
      </c>
      <c r="C148" s="29">
        <v>542</v>
      </c>
      <c r="D148" s="29">
        <v>71</v>
      </c>
      <c r="E148" s="29">
        <v>1142</v>
      </c>
      <c r="F148" s="29">
        <v>0</v>
      </c>
      <c r="G148" s="29">
        <v>1755</v>
      </c>
      <c r="H148" s="29">
        <v>227</v>
      </c>
      <c r="I148" s="29">
        <v>64</v>
      </c>
      <c r="J148" s="29">
        <v>444</v>
      </c>
      <c r="K148" s="29">
        <v>4</v>
      </c>
      <c r="L148" s="29">
        <v>739</v>
      </c>
      <c r="M148" s="29">
        <v>2494</v>
      </c>
    </row>
    <row r="149" spans="1:13" ht="14.55" customHeight="1" x14ac:dyDescent="0.3">
      <c r="A149" t="s">
        <v>460</v>
      </c>
      <c r="B149" s="29">
        <v>3884</v>
      </c>
      <c r="C149" s="29">
        <v>625</v>
      </c>
      <c r="D149" s="29">
        <v>53</v>
      </c>
      <c r="E149" s="29">
        <v>987</v>
      </c>
      <c r="F149" s="29">
        <v>2</v>
      </c>
      <c r="G149" s="29">
        <v>1667</v>
      </c>
      <c r="H149" s="29">
        <v>250</v>
      </c>
      <c r="I149" s="29">
        <v>52</v>
      </c>
      <c r="J149" s="29">
        <v>201</v>
      </c>
      <c r="K149" s="29">
        <v>2</v>
      </c>
      <c r="L149" s="29">
        <v>505</v>
      </c>
      <c r="M149" s="29">
        <v>2172</v>
      </c>
    </row>
    <row r="150" spans="1:13" ht="14.55" customHeight="1" x14ac:dyDescent="0.3">
      <c r="A150" t="s">
        <v>545</v>
      </c>
      <c r="B150" s="29">
        <v>3814</v>
      </c>
      <c r="C150" s="29">
        <v>785</v>
      </c>
      <c r="D150" s="29">
        <v>85</v>
      </c>
      <c r="E150" s="29">
        <v>869</v>
      </c>
      <c r="F150" s="29">
        <v>1</v>
      </c>
      <c r="G150" s="29">
        <v>1740</v>
      </c>
      <c r="H150" s="29">
        <v>309</v>
      </c>
      <c r="I150" s="29">
        <v>41</v>
      </c>
      <c r="J150" s="29">
        <v>117</v>
      </c>
      <c r="K150" s="29">
        <v>1</v>
      </c>
      <c r="L150" s="29">
        <v>468</v>
      </c>
      <c r="M150" s="29">
        <v>2208</v>
      </c>
    </row>
    <row r="151" spans="1:13" ht="14.55" customHeight="1" x14ac:dyDescent="0.3">
      <c r="A151" t="s">
        <v>599</v>
      </c>
      <c r="B151" s="29">
        <v>3519</v>
      </c>
      <c r="C151" s="29">
        <v>313</v>
      </c>
      <c r="D151" s="29">
        <v>65</v>
      </c>
      <c r="E151" s="29">
        <v>666</v>
      </c>
      <c r="F151" s="29">
        <v>0</v>
      </c>
      <c r="G151" s="29">
        <v>1044</v>
      </c>
      <c r="H151" s="29">
        <v>462</v>
      </c>
      <c r="I151" s="29">
        <v>117</v>
      </c>
      <c r="J151" s="29">
        <v>553</v>
      </c>
      <c r="K151" s="29">
        <v>1</v>
      </c>
      <c r="L151" s="29">
        <v>1133</v>
      </c>
      <c r="M151" s="29">
        <v>2177</v>
      </c>
    </row>
    <row r="152" spans="1:13" ht="14.55" customHeight="1" x14ac:dyDescent="0.3">
      <c r="A152" t="s">
        <v>453</v>
      </c>
      <c r="B152" s="29">
        <v>3132</v>
      </c>
      <c r="C152" s="29">
        <v>328</v>
      </c>
      <c r="D152" s="29">
        <v>16</v>
      </c>
      <c r="E152" s="29">
        <v>241</v>
      </c>
      <c r="F152" s="29">
        <v>2</v>
      </c>
      <c r="G152" s="29">
        <v>587</v>
      </c>
      <c r="H152" s="29">
        <v>224</v>
      </c>
      <c r="I152" s="29">
        <v>19</v>
      </c>
      <c r="J152" s="29">
        <v>233</v>
      </c>
      <c r="K152" s="29">
        <v>1</v>
      </c>
      <c r="L152" s="29">
        <v>477</v>
      </c>
      <c r="M152" s="29">
        <v>1064</v>
      </c>
    </row>
    <row r="153" spans="1:13" ht="14.55" customHeight="1" x14ac:dyDescent="0.3">
      <c r="A153" t="s">
        <v>444</v>
      </c>
      <c r="B153" s="29">
        <v>2982</v>
      </c>
      <c r="C153" s="29">
        <v>432</v>
      </c>
      <c r="D153" s="29">
        <v>36</v>
      </c>
      <c r="E153" s="29">
        <v>339</v>
      </c>
      <c r="F153" s="29">
        <v>0</v>
      </c>
      <c r="G153" s="29">
        <v>807</v>
      </c>
      <c r="H153" s="29">
        <v>645</v>
      </c>
      <c r="I153" s="29">
        <v>144</v>
      </c>
      <c r="J153" s="29">
        <v>253</v>
      </c>
      <c r="K153" s="29">
        <v>0</v>
      </c>
      <c r="L153" s="29">
        <v>1042</v>
      </c>
      <c r="M153" s="29">
        <v>1849</v>
      </c>
    </row>
    <row r="154" spans="1:13" ht="14.55" customHeight="1" x14ac:dyDescent="0.3">
      <c r="A154" t="s">
        <v>577</v>
      </c>
      <c r="B154" s="29">
        <v>2917</v>
      </c>
      <c r="C154" s="29">
        <v>315</v>
      </c>
      <c r="D154" s="29">
        <v>66</v>
      </c>
      <c r="E154" s="29">
        <v>332</v>
      </c>
      <c r="F154" s="29">
        <v>17</v>
      </c>
      <c r="G154" s="29">
        <v>730</v>
      </c>
      <c r="H154" s="29">
        <v>455</v>
      </c>
      <c r="I154" s="29">
        <v>150</v>
      </c>
      <c r="J154" s="29">
        <v>314</v>
      </c>
      <c r="K154" s="29">
        <v>17</v>
      </c>
      <c r="L154" s="29">
        <v>936</v>
      </c>
      <c r="M154" s="29">
        <v>1666</v>
      </c>
    </row>
    <row r="155" spans="1:13" ht="14.55" customHeight="1" x14ac:dyDescent="0.3">
      <c r="A155" t="s">
        <v>604</v>
      </c>
      <c r="B155" s="29">
        <v>2751</v>
      </c>
      <c r="C155" s="29">
        <v>543</v>
      </c>
      <c r="D155" s="29">
        <v>66</v>
      </c>
      <c r="E155" s="29">
        <v>717</v>
      </c>
      <c r="F155" s="29">
        <v>3</v>
      </c>
      <c r="G155" s="29">
        <v>1329</v>
      </c>
      <c r="H155" s="29">
        <v>268</v>
      </c>
      <c r="I155" s="29">
        <v>49</v>
      </c>
      <c r="J155" s="29">
        <v>228</v>
      </c>
      <c r="K155" s="29">
        <v>1</v>
      </c>
      <c r="L155" s="29">
        <v>546</v>
      </c>
      <c r="M155" s="29">
        <v>1875</v>
      </c>
    </row>
    <row r="156" spans="1:13" ht="14.55" customHeight="1" x14ac:dyDescent="0.3">
      <c r="A156" t="s">
        <v>572</v>
      </c>
      <c r="B156" s="29">
        <v>2645</v>
      </c>
      <c r="C156" s="29">
        <v>389</v>
      </c>
      <c r="D156" s="29">
        <v>43</v>
      </c>
      <c r="E156" s="29">
        <v>1102</v>
      </c>
      <c r="F156" s="29">
        <v>2</v>
      </c>
      <c r="G156" s="29">
        <v>1536</v>
      </c>
      <c r="H156" s="29">
        <v>104</v>
      </c>
      <c r="I156" s="29">
        <v>53</v>
      </c>
      <c r="J156" s="29">
        <v>185</v>
      </c>
      <c r="K156" s="29">
        <v>0</v>
      </c>
      <c r="L156" s="29">
        <v>342</v>
      </c>
      <c r="M156" s="29">
        <v>1878</v>
      </c>
    </row>
    <row r="157" spans="1:13" ht="14.55" customHeight="1" x14ac:dyDescent="0.3">
      <c r="A157" t="s">
        <v>427</v>
      </c>
      <c r="B157" s="29">
        <v>2232</v>
      </c>
      <c r="C157" s="29">
        <v>390</v>
      </c>
      <c r="D157" s="29">
        <v>57</v>
      </c>
      <c r="E157" s="29">
        <v>275</v>
      </c>
      <c r="F157" s="29">
        <v>0</v>
      </c>
      <c r="G157" s="29">
        <v>722</v>
      </c>
      <c r="H157" s="29">
        <v>243</v>
      </c>
      <c r="I157" s="29">
        <v>74</v>
      </c>
      <c r="J157" s="29">
        <v>190</v>
      </c>
      <c r="K157" s="29">
        <v>2</v>
      </c>
      <c r="L157" s="29">
        <v>509</v>
      </c>
      <c r="M157" s="29">
        <v>1231</v>
      </c>
    </row>
    <row r="158" spans="1:13" ht="14.55" customHeight="1" x14ac:dyDescent="0.3">
      <c r="A158" t="s">
        <v>481</v>
      </c>
      <c r="B158" s="29">
        <v>1929</v>
      </c>
      <c r="C158" s="29">
        <v>286</v>
      </c>
      <c r="D158" s="29">
        <v>27</v>
      </c>
      <c r="E158" s="29">
        <v>676</v>
      </c>
      <c r="F158" s="29">
        <v>0</v>
      </c>
      <c r="G158" s="29">
        <v>989</v>
      </c>
      <c r="H158" s="29">
        <v>46</v>
      </c>
      <c r="I158" s="29">
        <v>8</v>
      </c>
      <c r="J158" s="29">
        <v>72</v>
      </c>
      <c r="K158" s="29">
        <v>0</v>
      </c>
      <c r="L158" s="29">
        <v>126</v>
      </c>
      <c r="M158" s="29">
        <v>1115</v>
      </c>
    </row>
    <row r="159" spans="1:13" ht="14.55" customHeight="1" x14ac:dyDescent="0.3">
      <c r="A159" t="s">
        <v>458</v>
      </c>
      <c r="B159" s="29">
        <v>1856</v>
      </c>
      <c r="C159" s="29">
        <v>161</v>
      </c>
      <c r="D159" s="29">
        <v>36</v>
      </c>
      <c r="E159" s="29">
        <v>341</v>
      </c>
      <c r="F159" s="29">
        <v>0</v>
      </c>
      <c r="G159" s="29">
        <v>538</v>
      </c>
      <c r="H159" s="29">
        <v>287</v>
      </c>
      <c r="I159" s="29">
        <v>96</v>
      </c>
      <c r="J159" s="29">
        <v>224</v>
      </c>
      <c r="K159" s="29">
        <v>0</v>
      </c>
      <c r="L159" s="29">
        <v>607</v>
      </c>
      <c r="M159" s="29">
        <v>1145</v>
      </c>
    </row>
    <row r="160" spans="1:13" ht="14.55" customHeight="1" x14ac:dyDescent="0.3">
      <c r="A160" t="s">
        <v>498</v>
      </c>
      <c r="B160" s="29">
        <v>1837</v>
      </c>
      <c r="C160" s="29">
        <v>453</v>
      </c>
      <c r="D160" s="29">
        <v>66</v>
      </c>
      <c r="E160" s="29">
        <v>604</v>
      </c>
      <c r="F160" s="29">
        <v>1</v>
      </c>
      <c r="G160" s="29">
        <v>1124</v>
      </c>
      <c r="H160" s="29">
        <v>74</v>
      </c>
      <c r="I160" s="29">
        <v>12</v>
      </c>
      <c r="J160" s="29">
        <v>25</v>
      </c>
      <c r="K160" s="29">
        <v>0</v>
      </c>
      <c r="L160" s="29">
        <v>111</v>
      </c>
      <c r="M160" s="29">
        <v>1235</v>
      </c>
    </row>
    <row r="161" spans="1:13" ht="14.55" customHeight="1" x14ac:dyDescent="0.3">
      <c r="A161" t="s">
        <v>566</v>
      </c>
      <c r="B161" s="29">
        <v>1519</v>
      </c>
      <c r="C161" s="29">
        <v>207</v>
      </c>
      <c r="D161" s="29">
        <v>28</v>
      </c>
      <c r="E161" s="29">
        <v>258</v>
      </c>
      <c r="F161" s="29">
        <v>0</v>
      </c>
      <c r="G161" s="29">
        <v>493</v>
      </c>
      <c r="H161" s="29">
        <v>203</v>
      </c>
      <c r="I161" s="29">
        <v>24</v>
      </c>
      <c r="J161" s="29">
        <v>169</v>
      </c>
      <c r="K161" s="29">
        <v>0</v>
      </c>
      <c r="L161" s="29">
        <v>396</v>
      </c>
      <c r="M161" s="29">
        <v>889</v>
      </c>
    </row>
    <row r="162" spans="1:13" ht="14.55" customHeight="1" x14ac:dyDescent="0.3">
      <c r="A162" t="s">
        <v>602</v>
      </c>
      <c r="B162" s="29">
        <v>1493</v>
      </c>
      <c r="C162" s="29">
        <v>184</v>
      </c>
      <c r="D162" s="29">
        <v>70</v>
      </c>
      <c r="E162" s="29">
        <v>396</v>
      </c>
      <c r="F162" s="29">
        <v>0</v>
      </c>
      <c r="G162" s="29">
        <v>650</v>
      </c>
      <c r="H162" s="29">
        <v>206</v>
      </c>
      <c r="I162" s="29">
        <v>79</v>
      </c>
      <c r="J162" s="29">
        <v>134</v>
      </c>
      <c r="K162" s="29">
        <v>0</v>
      </c>
      <c r="L162" s="29">
        <v>419</v>
      </c>
      <c r="M162" s="29">
        <v>1069</v>
      </c>
    </row>
    <row r="163" spans="1:13" ht="14.55" customHeight="1" x14ac:dyDescent="0.3">
      <c r="A163" t="s">
        <v>580</v>
      </c>
      <c r="B163" s="29">
        <v>1211</v>
      </c>
      <c r="C163" s="29">
        <v>132</v>
      </c>
      <c r="D163" s="29">
        <v>30</v>
      </c>
      <c r="E163" s="29">
        <v>182</v>
      </c>
      <c r="F163" s="29">
        <v>0</v>
      </c>
      <c r="G163" s="29">
        <v>344</v>
      </c>
      <c r="H163" s="29">
        <v>154</v>
      </c>
      <c r="I163" s="29">
        <v>115</v>
      </c>
      <c r="J163" s="29">
        <v>221</v>
      </c>
      <c r="K163" s="29">
        <v>4</v>
      </c>
      <c r="L163" s="29">
        <v>494</v>
      </c>
      <c r="M163" s="29">
        <v>838</v>
      </c>
    </row>
  </sheetData>
  <sortState ref="A4:M163">
    <sortCondition descending="1" ref="B4:B163"/>
  </sortState>
  <mergeCells count="3">
    <mergeCell ref="A1:E1"/>
    <mergeCell ref="C2:G2"/>
    <mergeCell ref="H2:L2"/>
  </mergeCells>
  <pageMargins left="0.75" right="0.75" top="1" bottom="1" header="0.5" footer="0.5"/>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sqref="A1:E1"/>
    </sheetView>
  </sheetViews>
  <sheetFormatPr defaultRowHeight="14.4" x14ac:dyDescent="0.3"/>
  <cols>
    <col min="1" max="16384" width="8.88671875" style="57"/>
  </cols>
  <sheetData>
    <row r="1" spans="1:8" x14ac:dyDescent="0.3">
      <c r="A1" s="103" t="s">
        <v>183</v>
      </c>
      <c r="B1" s="103"/>
      <c r="C1" s="103"/>
      <c r="D1" s="103"/>
      <c r="E1" s="103"/>
    </row>
    <row r="2" spans="1:8" x14ac:dyDescent="0.3">
      <c r="A2" s="57" t="s">
        <v>0</v>
      </c>
      <c r="B2" s="57" t="s">
        <v>0</v>
      </c>
      <c r="C2" s="104" t="s">
        <v>4289</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474</v>
      </c>
      <c r="B4" s="58">
        <v>18120</v>
      </c>
      <c r="C4" s="58" t="s">
        <v>4290</v>
      </c>
      <c r="D4" s="58" t="s">
        <v>1151</v>
      </c>
      <c r="E4" s="58" t="s">
        <v>2608</v>
      </c>
      <c r="F4" s="58" t="s">
        <v>632</v>
      </c>
      <c r="G4" s="58">
        <v>8943</v>
      </c>
      <c r="H4" s="58">
        <v>8943</v>
      </c>
    </row>
    <row r="5" spans="1:8" x14ac:dyDescent="0.3">
      <c r="A5" s="57" t="s">
        <v>571</v>
      </c>
      <c r="B5" s="58">
        <v>24253</v>
      </c>
      <c r="C5" s="58" t="s">
        <v>2321</v>
      </c>
      <c r="D5" s="58" t="s">
        <v>1480</v>
      </c>
      <c r="E5" s="58" t="s">
        <v>3192</v>
      </c>
      <c r="F5" s="58" t="s">
        <v>634</v>
      </c>
      <c r="G5" s="58">
        <v>7303</v>
      </c>
      <c r="H5" s="58">
        <v>7303</v>
      </c>
    </row>
    <row r="6" spans="1:8" x14ac:dyDescent="0.3">
      <c r="A6" s="57" t="s">
        <v>614</v>
      </c>
      <c r="B6" s="58">
        <v>42373</v>
      </c>
      <c r="C6" s="58">
        <v>6731</v>
      </c>
      <c r="D6" s="58">
        <v>959</v>
      </c>
      <c r="E6" s="58">
        <v>8536</v>
      </c>
      <c r="F6" s="58">
        <v>20</v>
      </c>
      <c r="G6" s="58">
        <v>16246</v>
      </c>
      <c r="H6" s="58">
        <v>16246</v>
      </c>
    </row>
  </sheetData>
  <mergeCells count="2">
    <mergeCell ref="A1:E1"/>
    <mergeCell ref="C2:G2"/>
  </mergeCells>
  <pageMargins left="0.75" right="0.75" top="1" bottom="1" header="0.5" footer="0.5"/>
</worksheet>
</file>

<file path=xl/worksheets/sheet1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sqref="A1:E1"/>
    </sheetView>
  </sheetViews>
  <sheetFormatPr defaultRowHeight="14.4" x14ac:dyDescent="0.3"/>
  <cols>
    <col min="1" max="16384" width="8.88671875" style="57"/>
  </cols>
  <sheetData>
    <row r="1" spans="1:8" x14ac:dyDescent="0.3">
      <c r="A1" s="103" t="s">
        <v>184</v>
      </c>
      <c r="B1" s="103"/>
      <c r="C1" s="103"/>
      <c r="D1" s="103"/>
      <c r="E1" s="103"/>
    </row>
    <row r="2" spans="1:8" x14ac:dyDescent="0.3">
      <c r="A2" s="57" t="s">
        <v>0</v>
      </c>
      <c r="B2" s="57" t="s">
        <v>0</v>
      </c>
      <c r="C2" s="104" t="s">
        <v>4291</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474</v>
      </c>
      <c r="B4" s="58">
        <v>15220</v>
      </c>
      <c r="C4" s="58" t="s">
        <v>1860</v>
      </c>
      <c r="D4" s="58" t="s">
        <v>2191</v>
      </c>
      <c r="E4" s="58" t="s">
        <v>2018</v>
      </c>
      <c r="F4" s="58" t="s">
        <v>634</v>
      </c>
      <c r="G4" s="58">
        <v>7996</v>
      </c>
      <c r="H4" s="58">
        <v>7996</v>
      </c>
    </row>
    <row r="5" spans="1:8" x14ac:dyDescent="0.3">
      <c r="A5" s="57" t="s">
        <v>504</v>
      </c>
      <c r="B5" s="58">
        <v>30711</v>
      </c>
      <c r="C5" s="58" t="s">
        <v>4292</v>
      </c>
      <c r="D5" s="58" t="s">
        <v>1711</v>
      </c>
      <c r="E5" s="58" t="s">
        <v>2898</v>
      </c>
      <c r="F5" s="58" t="s">
        <v>2053</v>
      </c>
      <c r="G5" s="58">
        <v>15225</v>
      </c>
      <c r="H5" s="58">
        <v>15225</v>
      </c>
    </row>
    <row r="6" spans="1:8" x14ac:dyDescent="0.3">
      <c r="A6" s="57" t="s">
        <v>614</v>
      </c>
      <c r="B6" s="58">
        <v>45931</v>
      </c>
      <c r="C6" s="58">
        <v>9379</v>
      </c>
      <c r="D6" s="58">
        <v>1438</v>
      </c>
      <c r="E6" s="58">
        <v>12266</v>
      </c>
      <c r="F6" s="58">
        <v>138</v>
      </c>
      <c r="G6" s="58">
        <v>23221</v>
      </c>
      <c r="H6" s="58">
        <v>23221</v>
      </c>
    </row>
  </sheetData>
  <mergeCells count="2">
    <mergeCell ref="A1:E1"/>
    <mergeCell ref="C2:G2"/>
  </mergeCells>
  <pageMargins left="0.75" right="0.75" top="1" bottom="1" header="0.5" footer="0.5"/>
</worksheet>
</file>

<file path=xl/worksheets/sheet1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sqref="A1:E1"/>
    </sheetView>
  </sheetViews>
  <sheetFormatPr defaultRowHeight="14.4" x14ac:dyDescent="0.3"/>
  <cols>
    <col min="1" max="16384" width="8.88671875" style="57"/>
  </cols>
  <sheetData>
    <row r="1" spans="1:8" x14ac:dyDescent="0.3">
      <c r="A1" s="103" t="s">
        <v>185</v>
      </c>
      <c r="B1" s="103"/>
      <c r="C1" s="103"/>
      <c r="D1" s="103"/>
      <c r="E1" s="103"/>
    </row>
    <row r="2" spans="1:8" x14ac:dyDescent="0.3">
      <c r="A2" s="57" t="s">
        <v>0</v>
      </c>
      <c r="B2" s="57" t="s">
        <v>0</v>
      </c>
      <c r="C2" s="104" t="s">
        <v>4294</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474</v>
      </c>
      <c r="B4" s="58">
        <v>23970</v>
      </c>
      <c r="C4" s="58" t="s">
        <v>4295</v>
      </c>
      <c r="D4" s="58" t="s">
        <v>1886</v>
      </c>
      <c r="E4" s="58" t="s">
        <v>4151</v>
      </c>
      <c r="F4" s="58" t="s">
        <v>830</v>
      </c>
      <c r="G4" s="58">
        <v>12603</v>
      </c>
      <c r="H4" s="58">
        <v>12603</v>
      </c>
    </row>
    <row r="5" spans="1:8" x14ac:dyDescent="0.3">
      <c r="A5" s="57" t="s">
        <v>504</v>
      </c>
      <c r="B5" s="58">
        <v>25457</v>
      </c>
      <c r="C5" s="58" t="s">
        <v>3208</v>
      </c>
      <c r="D5" s="58" t="s">
        <v>1457</v>
      </c>
      <c r="E5" s="58" t="s">
        <v>4296</v>
      </c>
      <c r="F5" s="58" t="s">
        <v>830</v>
      </c>
      <c r="G5" s="58">
        <v>8381</v>
      </c>
      <c r="H5" s="58">
        <v>8381</v>
      </c>
    </row>
    <row r="6" spans="1:8" x14ac:dyDescent="0.3">
      <c r="A6" s="57" t="s">
        <v>614</v>
      </c>
      <c r="B6" s="58">
        <v>49427</v>
      </c>
      <c r="C6" s="58">
        <v>9119</v>
      </c>
      <c r="D6" s="58">
        <v>1123</v>
      </c>
      <c r="E6" s="58">
        <v>10696</v>
      </c>
      <c r="F6" s="58">
        <v>46</v>
      </c>
      <c r="G6" s="58">
        <v>20984</v>
      </c>
      <c r="H6" s="58">
        <v>20984</v>
      </c>
    </row>
  </sheetData>
  <mergeCells count="2">
    <mergeCell ref="A1:E1"/>
    <mergeCell ref="C2:G2"/>
  </mergeCells>
  <pageMargins left="0.75" right="0.75" top="1" bottom="1" header="0.5" footer="0.5"/>
</worksheet>
</file>

<file path=xl/worksheets/sheet1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workbookViewId="0">
      <selection sqref="A1:E1"/>
    </sheetView>
  </sheetViews>
  <sheetFormatPr defaultRowHeight="14.4" x14ac:dyDescent="0.3"/>
  <cols>
    <col min="1" max="16384" width="8.88671875" style="57"/>
  </cols>
  <sheetData>
    <row r="1" spans="1:13" x14ac:dyDescent="0.3">
      <c r="A1" s="103" t="s">
        <v>186</v>
      </c>
      <c r="B1" s="103"/>
      <c r="C1" s="103"/>
      <c r="D1" s="103"/>
      <c r="E1" s="103"/>
    </row>
    <row r="2" spans="1:13" x14ac:dyDescent="0.3">
      <c r="A2" s="57" t="s">
        <v>0</v>
      </c>
      <c r="B2" s="57" t="s">
        <v>0</v>
      </c>
      <c r="C2" s="104" t="s">
        <v>4297</v>
      </c>
      <c r="D2" s="104"/>
      <c r="E2" s="104"/>
      <c r="F2" s="104"/>
      <c r="G2" s="104"/>
      <c r="H2" s="104" t="s">
        <v>4298</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496</v>
      </c>
      <c r="B4" s="58">
        <v>2115</v>
      </c>
      <c r="C4" s="58" t="s">
        <v>1552</v>
      </c>
      <c r="D4" s="58" t="s">
        <v>940</v>
      </c>
      <c r="E4" s="58" t="s">
        <v>909</v>
      </c>
      <c r="F4" s="58" t="s">
        <v>628</v>
      </c>
      <c r="G4" s="58">
        <v>971</v>
      </c>
      <c r="H4" s="58" t="s">
        <v>1823</v>
      </c>
      <c r="I4" s="58" t="s">
        <v>705</v>
      </c>
      <c r="J4" s="58" t="s">
        <v>2341</v>
      </c>
      <c r="K4" s="58" t="s">
        <v>628</v>
      </c>
      <c r="L4" s="58">
        <v>459</v>
      </c>
      <c r="M4" s="58">
        <v>1430</v>
      </c>
    </row>
    <row r="5" spans="1:13" x14ac:dyDescent="0.3">
      <c r="A5" s="57" t="s">
        <v>504</v>
      </c>
      <c r="B5" s="58">
        <v>38933</v>
      </c>
      <c r="C5" s="58" t="s">
        <v>4299</v>
      </c>
      <c r="D5" s="58" t="s">
        <v>1544</v>
      </c>
      <c r="E5" s="58" t="s">
        <v>4300</v>
      </c>
      <c r="F5" s="58" t="s">
        <v>783</v>
      </c>
      <c r="G5" s="58">
        <v>10471</v>
      </c>
      <c r="H5" s="58" t="s">
        <v>4301</v>
      </c>
      <c r="I5" s="58" t="s">
        <v>1598</v>
      </c>
      <c r="J5" s="58" t="s">
        <v>4302</v>
      </c>
      <c r="K5" s="58" t="s">
        <v>705</v>
      </c>
      <c r="L5" s="58">
        <v>11642</v>
      </c>
      <c r="M5" s="58">
        <v>22113</v>
      </c>
    </row>
    <row r="6" spans="1:13" x14ac:dyDescent="0.3">
      <c r="A6" s="57" t="s">
        <v>614</v>
      </c>
      <c r="B6" s="58">
        <v>41048</v>
      </c>
      <c r="C6" s="58">
        <v>7072</v>
      </c>
      <c r="D6" s="58">
        <v>779</v>
      </c>
      <c r="E6" s="58">
        <v>3564</v>
      </c>
      <c r="F6" s="58">
        <v>27</v>
      </c>
      <c r="G6" s="58">
        <v>11442</v>
      </c>
      <c r="H6" s="58">
        <v>6452</v>
      </c>
      <c r="I6" s="58">
        <v>1007</v>
      </c>
      <c r="J6" s="58">
        <v>4607</v>
      </c>
      <c r="K6" s="58">
        <v>35</v>
      </c>
      <c r="L6" s="58">
        <v>12101</v>
      </c>
      <c r="M6" s="58">
        <v>23543</v>
      </c>
    </row>
  </sheetData>
  <mergeCells count="3">
    <mergeCell ref="A1:E1"/>
    <mergeCell ref="C2:G2"/>
    <mergeCell ref="H2:L2"/>
  </mergeCells>
  <pageMargins left="0.75" right="0.75" top="1" bottom="1" header="0.5" footer="0.5"/>
</worksheet>
</file>

<file path=xl/worksheets/sheet1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sqref="A1:E1"/>
    </sheetView>
  </sheetViews>
  <sheetFormatPr defaultRowHeight="14.4" x14ac:dyDescent="0.3"/>
  <cols>
    <col min="1" max="16384" width="8.88671875" style="57"/>
  </cols>
  <sheetData>
    <row r="1" spans="1:8" x14ac:dyDescent="0.3">
      <c r="A1" s="103" t="s">
        <v>187</v>
      </c>
      <c r="B1" s="103"/>
      <c r="C1" s="103"/>
      <c r="D1" s="103"/>
      <c r="E1" s="103"/>
    </row>
    <row r="2" spans="1:8" x14ac:dyDescent="0.3">
      <c r="A2" s="57" t="s">
        <v>0</v>
      </c>
      <c r="B2" s="57" t="s">
        <v>0</v>
      </c>
      <c r="C2" s="104" t="s">
        <v>4303</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504</v>
      </c>
      <c r="B4" s="58">
        <v>35188</v>
      </c>
      <c r="C4" s="58" t="s">
        <v>4304</v>
      </c>
      <c r="D4" s="58" t="s">
        <v>1248</v>
      </c>
      <c r="E4" s="58" t="s">
        <v>4305</v>
      </c>
      <c r="F4" s="58" t="s">
        <v>749</v>
      </c>
      <c r="G4" s="58">
        <v>10810</v>
      </c>
      <c r="H4" s="58">
        <v>10810</v>
      </c>
    </row>
    <row r="5" spans="1:8" x14ac:dyDescent="0.3">
      <c r="A5" s="57" t="s">
        <v>614</v>
      </c>
      <c r="B5" s="58">
        <v>35188</v>
      </c>
      <c r="C5" s="58">
        <v>5703</v>
      </c>
      <c r="D5" s="58">
        <v>849</v>
      </c>
      <c r="E5" s="58">
        <v>4208</v>
      </c>
      <c r="F5" s="58">
        <v>50</v>
      </c>
      <c r="G5" s="58">
        <v>10810</v>
      </c>
      <c r="H5" s="58">
        <v>10810</v>
      </c>
    </row>
  </sheetData>
  <mergeCells count="2">
    <mergeCell ref="A1:E1"/>
    <mergeCell ref="C2:G2"/>
  </mergeCells>
  <pageMargins left="0.75" right="0.75" top="1" bottom="1" header="0.5" footer="0.5"/>
</worksheet>
</file>

<file path=xl/worksheets/sheet1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selection sqref="A1:E1"/>
    </sheetView>
  </sheetViews>
  <sheetFormatPr defaultRowHeight="14.4" x14ac:dyDescent="0.3"/>
  <cols>
    <col min="1" max="16384" width="8.88671875" style="57"/>
  </cols>
  <sheetData>
    <row r="1" spans="1:13" x14ac:dyDescent="0.3">
      <c r="A1" s="103" t="s">
        <v>188</v>
      </c>
      <c r="B1" s="103"/>
      <c r="C1" s="103"/>
      <c r="D1" s="103"/>
      <c r="E1" s="103"/>
    </row>
    <row r="2" spans="1:13" x14ac:dyDescent="0.3">
      <c r="A2" s="57" t="s">
        <v>0</v>
      </c>
      <c r="B2" s="57" t="s">
        <v>0</v>
      </c>
      <c r="C2" s="104" t="s">
        <v>4306</v>
      </c>
      <c r="D2" s="104"/>
      <c r="E2" s="104"/>
      <c r="F2" s="104"/>
      <c r="G2" s="104"/>
      <c r="H2" s="104" t="s">
        <v>4307</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504</v>
      </c>
      <c r="B4" s="58">
        <v>44745</v>
      </c>
      <c r="C4" s="58" t="s">
        <v>4308</v>
      </c>
      <c r="D4" s="58" t="s">
        <v>1009</v>
      </c>
      <c r="E4" s="58" t="s">
        <v>3349</v>
      </c>
      <c r="F4" s="58" t="s">
        <v>639</v>
      </c>
      <c r="G4" s="58">
        <v>13538</v>
      </c>
      <c r="H4" s="58" t="s">
        <v>4309</v>
      </c>
      <c r="I4" s="58" t="s">
        <v>2615</v>
      </c>
      <c r="J4" s="58" t="s">
        <v>2886</v>
      </c>
      <c r="K4" s="58" t="s">
        <v>732</v>
      </c>
      <c r="L4" s="58">
        <v>10696</v>
      </c>
      <c r="M4" s="58">
        <v>24234</v>
      </c>
    </row>
    <row r="5" spans="1:13" x14ac:dyDescent="0.3">
      <c r="A5" s="57" t="s">
        <v>614</v>
      </c>
      <c r="B5" s="58">
        <v>44745</v>
      </c>
      <c r="C5" s="58">
        <v>6880</v>
      </c>
      <c r="D5" s="58">
        <v>880</v>
      </c>
      <c r="E5" s="58">
        <v>5735</v>
      </c>
      <c r="F5" s="58">
        <v>43</v>
      </c>
      <c r="G5" s="58">
        <v>13538</v>
      </c>
      <c r="H5" s="58">
        <v>4734</v>
      </c>
      <c r="I5" s="58">
        <v>946</v>
      </c>
      <c r="J5" s="58">
        <v>4986</v>
      </c>
      <c r="K5" s="58">
        <v>30</v>
      </c>
      <c r="L5" s="58">
        <v>10696</v>
      </c>
      <c r="M5" s="58">
        <v>24234</v>
      </c>
    </row>
  </sheetData>
  <mergeCells count="3">
    <mergeCell ref="A1:E1"/>
    <mergeCell ref="C2:G2"/>
    <mergeCell ref="H2:L2"/>
  </mergeCells>
  <pageMargins left="0.75" right="0.75" top="1" bottom="1" header="0.5" footer="0.5"/>
</worksheet>
</file>

<file path=xl/worksheets/sheet1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sqref="A1:E1"/>
    </sheetView>
  </sheetViews>
  <sheetFormatPr defaultRowHeight="14.4" x14ac:dyDescent="0.3"/>
  <cols>
    <col min="1" max="16384" width="8.88671875" style="57"/>
  </cols>
  <sheetData>
    <row r="1" spans="1:8" x14ac:dyDescent="0.3">
      <c r="A1" s="103" t="s">
        <v>189</v>
      </c>
      <c r="B1" s="103"/>
      <c r="C1" s="103"/>
      <c r="D1" s="103"/>
      <c r="E1" s="103"/>
    </row>
    <row r="2" spans="1:8" x14ac:dyDescent="0.3">
      <c r="A2" s="57" t="s">
        <v>0</v>
      </c>
      <c r="B2" s="57" t="s">
        <v>0</v>
      </c>
      <c r="C2" s="104" t="s">
        <v>4310</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504</v>
      </c>
      <c r="B4" s="58">
        <v>40538</v>
      </c>
      <c r="C4" s="58" t="s">
        <v>1632</v>
      </c>
      <c r="D4" s="58" t="s">
        <v>1730</v>
      </c>
      <c r="E4" s="58" t="s">
        <v>4311</v>
      </c>
      <c r="F4" s="58" t="s">
        <v>956</v>
      </c>
      <c r="G4" s="58">
        <v>17529</v>
      </c>
      <c r="H4" s="58">
        <v>17529</v>
      </c>
    </row>
    <row r="5" spans="1:8" x14ac:dyDescent="0.3">
      <c r="A5" s="57" t="s">
        <v>614</v>
      </c>
      <c r="B5" s="58">
        <v>40538</v>
      </c>
      <c r="C5" s="58">
        <v>8888</v>
      </c>
      <c r="D5" s="58">
        <v>947</v>
      </c>
      <c r="E5" s="58">
        <v>7608</v>
      </c>
      <c r="F5" s="58">
        <v>86</v>
      </c>
      <c r="G5" s="58">
        <v>17529</v>
      </c>
      <c r="H5" s="58">
        <v>17529</v>
      </c>
    </row>
  </sheetData>
  <mergeCells count="2">
    <mergeCell ref="A1:E1"/>
    <mergeCell ref="C2:G2"/>
  </mergeCells>
  <pageMargins left="0.75" right="0.75" top="1" bottom="1" header="0.5" footer="0.5"/>
</worksheet>
</file>

<file path=xl/worksheets/sheet1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sqref="A1:E1"/>
    </sheetView>
  </sheetViews>
  <sheetFormatPr defaultRowHeight="14.4" x14ac:dyDescent="0.3"/>
  <cols>
    <col min="1" max="16384" width="8.88671875" style="57"/>
  </cols>
  <sheetData>
    <row r="1" spans="1:8" x14ac:dyDescent="0.3">
      <c r="A1" s="103" t="s">
        <v>190</v>
      </c>
      <c r="B1" s="103"/>
      <c r="C1" s="103"/>
      <c r="D1" s="103"/>
      <c r="E1" s="103"/>
    </row>
    <row r="2" spans="1:8" x14ac:dyDescent="0.3">
      <c r="A2" s="57" t="s">
        <v>0</v>
      </c>
      <c r="B2" s="57" t="s">
        <v>0</v>
      </c>
      <c r="C2" s="104" t="s">
        <v>4312</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504</v>
      </c>
      <c r="B4" s="58">
        <v>20922</v>
      </c>
      <c r="C4" s="58" t="s">
        <v>4313</v>
      </c>
      <c r="D4" s="58" t="s">
        <v>1797</v>
      </c>
      <c r="E4" s="58" t="s">
        <v>4314</v>
      </c>
      <c r="F4" s="58" t="s">
        <v>903</v>
      </c>
      <c r="G4" s="58">
        <v>7362</v>
      </c>
      <c r="H4" s="58">
        <v>7362</v>
      </c>
    </row>
    <row r="5" spans="1:8" x14ac:dyDescent="0.3">
      <c r="A5" s="57" t="s">
        <v>614</v>
      </c>
      <c r="B5" s="58">
        <v>20922</v>
      </c>
      <c r="C5" s="58">
        <v>3864</v>
      </c>
      <c r="D5" s="58">
        <v>481</v>
      </c>
      <c r="E5" s="58">
        <v>2999</v>
      </c>
      <c r="F5" s="58">
        <v>18</v>
      </c>
      <c r="G5" s="58">
        <v>7362</v>
      </c>
      <c r="H5" s="58">
        <v>7362</v>
      </c>
    </row>
  </sheetData>
  <mergeCells count="2">
    <mergeCell ref="A1:E1"/>
    <mergeCell ref="C2:G2"/>
  </mergeCells>
  <pageMargins left="0.75" right="0.75" top="1" bottom="1" header="0.5" footer="0.5"/>
</worksheet>
</file>

<file path=xl/worksheets/sheet1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sqref="A1:E1"/>
    </sheetView>
  </sheetViews>
  <sheetFormatPr defaultRowHeight="14.4" x14ac:dyDescent="0.3"/>
  <cols>
    <col min="1" max="16384" width="8.88671875" style="57"/>
  </cols>
  <sheetData>
    <row r="1" spans="1:8" x14ac:dyDescent="0.3">
      <c r="A1" s="103" t="s">
        <v>191</v>
      </c>
      <c r="B1" s="103"/>
      <c r="C1" s="103"/>
      <c r="D1" s="103"/>
      <c r="E1" s="103"/>
    </row>
    <row r="2" spans="1:8" x14ac:dyDescent="0.3">
      <c r="A2" s="57" t="s">
        <v>0</v>
      </c>
      <c r="B2" s="57" t="s">
        <v>0</v>
      </c>
      <c r="C2" s="104" t="s">
        <v>4315</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504</v>
      </c>
      <c r="B4" s="58">
        <v>27383</v>
      </c>
      <c r="C4" s="58" t="s">
        <v>4316</v>
      </c>
      <c r="D4" s="58" t="s">
        <v>1946</v>
      </c>
      <c r="E4" s="58" t="s">
        <v>4317</v>
      </c>
      <c r="F4" s="58" t="s">
        <v>1077</v>
      </c>
      <c r="G4" s="58">
        <v>10668</v>
      </c>
      <c r="H4" s="58">
        <v>10668</v>
      </c>
    </row>
    <row r="5" spans="1:8" x14ac:dyDescent="0.3">
      <c r="A5" s="57" t="s">
        <v>614</v>
      </c>
      <c r="B5" s="58">
        <v>27383</v>
      </c>
      <c r="C5" s="58">
        <v>6011</v>
      </c>
      <c r="D5" s="58">
        <v>785</v>
      </c>
      <c r="E5" s="58">
        <v>3821</v>
      </c>
      <c r="F5" s="58">
        <v>51</v>
      </c>
      <c r="G5" s="58">
        <v>10668</v>
      </c>
      <c r="H5" s="58">
        <v>10668</v>
      </c>
    </row>
  </sheetData>
  <mergeCells count="2">
    <mergeCell ref="A1:E1"/>
    <mergeCell ref="C2:G2"/>
  </mergeCells>
  <pageMargins left="0.75" right="0.75" top="1" bottom="1" header="0.5" footer="0.5"/>
</worksheet>
</file>

<file path=xl/worksheets/sheet1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selection sqref="A1:E1"/>
    </sheetView>
  </sheetViews>
  <sheetFormatPr defaultRowHeight="14.4" x14ac:dyDescent="0.3"/>
  <cols>
    <col min="1" max="16384" width="8.88671875" style="57"/>
  </cols>
  <sheetData>
    <row r="1" spans="1:13" x14ac:dyDescent="0.3">
      <c r="A1" s="103" t="s">
        <v>192</v>
      </c>
      <c r="B1" s="103"/>
      <c r="C1" s="103"/>
      <c r="D1" s="103"/>
      <c r="E1" s="103"/>
    </row>
    <row r="2" spans="1:13" x14ac:dyDescent="0.3">
      <c r="A2" s="57" t="s">
        <v>0</v>
      </c>
      <c r="B2" s="57" t="s">
        <v>0</v>
      </c>
      <c r="C2" s="104" t="s">
        <v>4318</v>
      </c>
      <c r="D2" s="104"/>
      <c r="E2" s="104"/>
      <c r="F2" s="104"/>
      <c r="G2" s="104"/>
      <c r="H2" s="104" t="s">
        <v>4319</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504</v>
      </c>
      <c r="B4" s="58">
        <v>40365</v>
      </c>
      <c r="C4" s="58" t="s">
        <v>4320</v>
      </c>
      <c r="D4" s="58" t="s">
        <v>2019</v>
      </c>
      <c r="E4" s="58" t="s">
        <v>4321</v>
      </c>
      <c r="F4" s="58" t="s">
        <v>646</v>
      </c>
      <c r="G4" s="58">
        <v>8027</v>
      </c>
      <c r="H4" s="58" t="s">
        <v>4322</v>
      </c>
      <c r="I4" s="58" t="s">
        <v>4398</v>
      </c>
      <c r="J4" s="58" t="s">
        <v>4323</v>
      </c>
      <c r="K4" s="58" t="s">
        <v>940</v>
      </c>
      <c r="L4" s="58">
        <v>11459</v>
      </c>
      <c r="M4" s="58">
        <v>19486</v>
      </c>
    </row>
    <row r="5" spans="1:13" x14ac:dyDescent="0.3">
      <c r="A5" s="57" t="s">
        <v>614</v>
      </c>
      <c r="B5" s="58">
        <v>40365</v>
      </c>
      <c r="C5" s="58">
        <v>4463</v>
      </c>
      <c r="D5" s="58">
        <v>582</v>
      </c>
      <c r="E5" s="58">
        <v>2975</v>
      </c>
      <c r="F5" s="58">
        <v>7</v>
      </c>
      <c r="G5" s="58">
        <v>8027</v>
      </c>
      <c r="H5" s="58">
        <v>5775</v>
      </c>
      <c r="I5" s="58">
        <v>896</v>
      </c>
      <c r="J5" s="58">
        <v>4755</v>
      </c>
      <c r="K5" s="58">
        <v>33</v>
      </c>
      <c r="L5" s="58">
        <v>11459</v>
      </c>
      <c r="M5" s="58">
        <v>19486</v>
      </c>
    </row>
  </sheetData>
  <mergeCells count="3">
    <mergeCell ref="A1:E1"/>
    <mergeCell ref="C2:G2"/>
    <mergeCell ref="H2:L2"/>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3"/>
  <sheetViews>
    <sheetView workbookViewId="0">
      <selection sqref="A1:E1"/>
    </sheetView>
  </sheetViews>
  <sheetFormatPr defaultRowHeight="14.4" x14ac:dyDescent="0.3"/>
  <cols>
    <col min="1" max="16384" width="8.88671875" style="57"/>
  </cols>
  <sheetData>
    <row r="1" spans="1:18" x14ac:dyDescent="0.3">
      <c r="A1" s="103" t="s">
        <v>22</v>
      </c>
      <c r="B1" s="103"/>
      <c r="C1" s="103"/>
      <c r="D1" s="103"/>
      <c r="E1" s="103"/>
    </row>
    <row r="2" spans="1:18" x14ac:dyDescent="0.3">
      <c r="A2" s="57" t="s">
        <v>0</v>
      </c>
      <c r="B2" s="57" t="s">
        <v>0</v>
      </c>
      <c r="C2" s="104" t="s">
        <v>2762</v>
      </c>
      <c r="D2" s="104"/>
      <c r="E2" s="104"/>
      <c r="F2" s="104"/>
      <c r="G2" s="104"/>
      <c r="H2" s="104" t="s">
        <v>2763</v>
      </c>
      <c r="I2" s="104"/>
      <c r="J2" s="104"/>
      <c r="K2" s="104"/>
      <c r="L2" s="104"/>
      <c r="M2" s="104" t="s">
        <v>2764</v>
      </c>
      <c r="N2" s="104"/>
      <c r="O2" s="104"/>
      <c r="P2" s="104"/>
      <c r="Q2" s="104"/>
      <c r="R2" s="57" t="s">
        <v>0</v>
      </c>
    </row>
    <row r="3" spans="1:18"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619</v>
      </c>
      <c r="N3" s="57" t="s">
        <v>620</v>
      </c>
      <c r="O3" s="57" t="s">
        <v>621</v>
      </c>
      <c r="P3" s="57" t="s">
        <v>622</v>
      </c>
      <c r="Q3" s="57" t="s">
        <v>623</v>
      </c>
      <c r="R3" s="57" t="s">
        <v>624</v>
      </c>
    </row>
    <row r="4" spans="1:18" x14ac:dyDescent="0.3">
      <c r="A4" s="57" t="s">
        <v>424</v>
      </c>
      <c r="B4" s="58">
        <v>10613</v>
      </c>
      <c r="C4" s="58" t="s">
        <v>729</v>
      </c>
      <c r="D4" s="58" t="s">
        <v>792</v>
      </c>
      <c r="E4" s="58" t="s">
        <v>2765</v>
      </c>
      <c r="F4" s="58" t="s">
        <v>655</v>
      </c>
      <c r="G4" s="58">
        <v>5176</v>
      </c>
      <c r="H4" s="58" t="s">
        <v>1812</v>
      </c>
      <c r="I4" s="58" t="s">
        <v>630</v>
      </c>
      <c r="J4" s="58" t="s">
        <v>1623</v>
      </c>
      <c r="K4" s="58" t="s">
        <v>647</v>
      </c>
      <c r="L4" s="58">
        <v>1331</v>
      </c>
      <c r="M4" s="58" t="s">
        <v>1591</v>
      </c>
      <c r="N4" s="58" t="s">
        <v>691</v>
      </c>
      <c r="O4" s="58" t="s">
        <v>740</v>
      </c>
      <c r="P4" s="58" t="s">
        <v>628</v>
      </c>
      <c r="Q4" s="58">
        <v>93</v>
      </c>
      <c r="R4" s="58">
        <v>6600</v>
      </c>
    </row>
    <row r="5" spans="1:18" x14ac:dyDescent="0.3">
      <c r="A5" s="57" t="s">
        <v>425</v>
      </c>
      <c r="B5" s="58">
        <v>4252</v>
      </c>
      <c r="C5" s="58" t="s">
        <v>1816</v>
      </c>
      <c r="D5" s="58" t="s">
        <v>639</v>
      </c>
      <c r="E5" s="58" t="s">
        <v>674</v>
      </c>
      <c r="F5" s="58" t="s">
        <v>655</v>
      </c>
      <c r="G5" s="58">
        <v>1744</v>
      </c>
      <c r="H5" s="58" t="s">
        <v>2356</v>
      </c>
      <c r="I5" s="58" t="s">
        <v>636</v>
      </c>
      <c r="J5" s="58" t="s">
        <v>1311</v>
      </c>
      <c r="K5" s="58" t="s">
        <v>628</v>
      </c>
      <c r="L5" s="58">
        <v>616</v>
      </c>
      <c r="M5" s="58" t="s">
        <v>701</v>
      </c>
      <c r="N5" s="58" t="s">
        <v>628</v>
      </c>
      <c r="O5" s="58" t="s">
        <v>668</v>
      </c>
      <c r="P5" s="58" t="s">
        <v>628</v>
      </c>
      <c r="Q5" s="58">
        <v>40</v>
      </c>
      <c r="R5" s="58">
        <v>2400</v>
      </c>
    </row>
    <row r="6" spans="1:18" x14ac:dyDescent="0.3">
      <c r="A6" s="57" t="s">
        <v>426</v>
      </c>
      <c r="B6" s="58">
        <v>6010</v>
      </c>
      <c r="C6" s="58" t="s">
        <v>1735</v>
      </c>
      <c r="D6" s="58" t="s">
        <v>1565</v>
      </c>
      <c r="E6" s="58" t="s">
        <v>2766</v>
      </c>
      <c r="F6" s="58" t="s">
        <v>628</v>
      </c>
      <c r="G6" s="58">
        <v>3196</v>
      </c>
      <c r="H6" s="58" t="s">
        <v>1606</v>
      </c>
      <c r="I6" s="58" t="s">
        <v>644</v>
      </c>
      <c r="J6" s="58" t="s">
        <v>880</v>
      </c>
      <c r="K6" s="58" t="s">
        <v>647</v>
      </c>
      <c r="L6" s="58">
        <v>470</v>
      </c>
      <c r="M6" s="58" t="s">
        <v>903</v>
      </c>
      <c r="N6" s="58" t="s">
        <v>647</v>
      </c>
      <c r="O6" s="58" t="s">
        <v>740</v>
      </c>
      <c r="P6" s="58" t="s">
        <v>628</v>
      </c>
      <c r="Q6" s="58">
        <v>55</v>
      </c>
      <c r="R6" s="58">
        <v>3721</v>
      </c>
    </row>
    <row r="7" spans="1:18" x14ac:dyDescent="0.3">
      <c r="A7" s="57" t="s">
        <v>427</v>
      </c>
      <c r="B7" s="58">
        <v>2232</v>
      </c>
      <c r="C7" s="58" t="s">
        <v>988</v>
      </c>
      <c r="D7" s="58" t="s">
        <v>804</v>
      </c>
      <c r="E7" s="58" t="s">
        <v>1344</v>
      </c>
      <c r="F7" s="58" t="s">
        <v>628</v>
      </c>
      <c r="G7" s="58">
        <v>700</v>
      </c>
      <c r="H7" s="58" t="s">
        <v>795</v>
      </c>
      <c r="I7" s="58" t="s">
        <v>1607</v>
      </c>
      <c r="J7" s="58" t="s">
        <v>877</v>
      </c>
      <c r="K7" s="58" t="s">
        <v>655</v>
      </c>
      <c r="L7" s="58">
        <v>504</v>
      </c>
      <c r="M7" s="58" t="s">
        <v>708</v>
      </c>
      <c r="N7" s="58" t="s">
        <v>647</v>
      </c>
      <c r="O7" s="58" t="s">
        <v>766</v>
      </c>
      <c r="P7" s="58" t="s">
        <v>628</v>
      </c>
      <c r="Q7" s="58">
        <v>19</v>
      </c>
      <c r="R7" s="58">
        <v>1223</v>
      </c>
    </row>
    <row r="8" spans="1:18" x14ac:dyDescent="0.3">
      <c r="A8" s="57" t="s">
        <v>429</v>
      </c>
      <c r="B8" s="58">
        <v>23399</v>
      </c>
      <c r="C8" s="58" t="s">
        <v>2767</v>
      </c>
      <c r="D8" s="58" t="s">
        <v>1825</v>
      </c>
      <c r="E8" s="58" t="s">
        <v>2768</v>
      </c>
      <c r="F8" s="58" t="s">
        <v>628</v>
      </c>
      <c r="G8" s="58">
        <v>7353</v>
      </c>
      <c r="H8" s="58" t="s">
        <v>2769</v>
      </c>
      <c r="I8" s="58" t="s">
        <v>1946</v>
      </c>
      <c r="J8" s="58" t="s">
        <v>2770</v>
      </c>
      <c r="K8" s="58" t="s">
        <v>633</v>
      </c>
      <c r="L8" s="58">
        <v>7499</v>
      </c>
      <c r="M8" s="58" t="s">
        <v>1652</v>
      </c>
      <c r="N8" s="58" t="s">
        <v>690</v>
      </c>
      <c r="O8" s="58" t="s">
        <v>1684</v>
      </c>
      <c r="P8" s="58" t="s">
        <v>628</v>
      </c>
      <c r="Q8" s="58">
        <v>298</v>
      </c>
      <c r="R8" s="58">
        <v>15150</v>
      </c>
    </row>
    <row r="9" spans="1:18" x14ac:dyDescent="0.3">
      <c r="A9" s="57" t="s">
        <v>430</v>
      </c>
      <c r="B9" s="58">
        <v>10807</v>
      </c>
      <c r="C9" s="58" t="s">
        <v>1938</v>
      </c>
      <c r="D9" s="58" t="s">
        <v>1086</v>
      </c>
      <c r="E9" s="58" t="s">
        <v>2771</v>
      </c>
      <c r="F9" s="58" t="s">
        <v>647</v>
      </c>
      <c r="G9" s="58">
        <v>5867</v>
      </c>
      <c r="H9" s="58" t="s">
        <v>930</v>
      </c>
      <c r="I9" s="58" t="s">
        <v>894</v>
      </c>
      <c r="J9" s="58" t="s">
        <v>1131</v>
      </c>
      <c r="K9" s="58" t="s">
        <v>628</v>
      </c>
      <c r="L9" s="58">
        <v>723</v>
      </c>
      <c r="M9" s="58" t="s">
        <v>681</v>
      </c>
      <c r="N9" s="58" t="s">
        <v>660</v>
      </c>
      <c r="O9" s="58" t="s">
        <v>894</v>
      </c>
      <c r="P9" s="58" t="s">
        <v>628</v>
      </c>
      <c r="Q9" s="58">
        <v>139</v>
      </c>
      <c r="R9" s="58">
        <v>6729</v>
      </c>
    </row>
    <row r="10" spans="1:18" x14ac:dyDescent="0.3">
      <c r="A10" s="57" t="s">
        <v>431</v>
      </c>
      <c r="B10" s="58">
        <v>47514</v>
      </c>
      <c r="C10" s="58" t="s">
        <v>2772</v>
      </c>
      <c r="D10" s="58" t="s">
        <v>1554</v>
      </c>
      <c r="E10" s="58" t="s">
        <v>2773</v>
      </c>
      <c r="F10" s="58" t="s">
        <v>655</v>
      </c>
      <c r="G10" s="58">
        <v>19305</v>
      </c>
      <c r="H10" s="58" t="s">
        <v>2774</v>
      </c>
      <c r="I10" s="58" t="s">
        <v>1392</v>
      </c>
      <c r="J10" s="58" t="s">
        <v>2252</v>
      </c>
      <c r="K10" s="58" t="s">
        <v>667</v>
      </c>
      <c r="L10" s="58">
        <v>6657</v>
      </c>
      <c r="M10" s="58" t="s">
        <v>1293</v>
      </c>
      <c r="N10" s="58" t="s">
        <v>801</v>
      </c>
      <c r="O10" s="58" t="s">
        <v>1590</v>
      </c>
      <c r="P10" s="58" t="s">
        <v>647</v>
      </c>
      <c r="Q10" s="58">
        <v>965</v>
      </c>
      <c r="R10" s="58">
        <v>26927</v>
      </c>
    </row>
    <row r="11" spans="1:18" x14ac:dyDescent="0.3">
      <c r="A11" s="57" t="s">
        <v>432</v>
      </c>
      <c r="B11" s="58">
        <v>64074</v>
      </c>
      <c r="C11" s="58" t="s">
        <v>2775</v>
      </c>
      <c r="D11" s="58" t="s">
        <v>1727</v>
      </c>
      <c r="E11" s="58" t="s">
        <v>2776</v>
      </c>
      <c r="F11" s="58" t="s">
        <v>775</v>
      </c>
      <c r="G11" s="58">
        <v>27110</v>
      </c>
      <c r="H11" s="58" t="s">
        <v>1389</v>
      </c>
      <c r="I11" s="58" t="s">
        <v>2397</v>
      </c>
      <c r="J11" s="58" t="s">
        <v>2777</v>
      </c>
      <c r="K11" s="58" t="s">
        <v>678</v>
      </c>
      <c r="L11" s="58">
        <v>8434</v>
      </c>
      <c r="M11" s="58" t="s">
        <v>2410</v>
      </c>
      <c r="N11" s="58" t="s">
        <v>705</v>
      </c>
      <c r="O11" s="58" t="s">
        <v>988</v>
      </c>
      <c r="P11" s="58" t="s">
        <v>647</v>
      </c>
      <c r="Q11" s="58">
        <v>1186</v>
      </c>
      <c r="R11" s="58">
        <v>36730</v>
      </c>
    </row>
    <row r="12" spans="1:18" x14ac:dyDescent="0.3">
      <c r="A12" s="57" t="s">
        <v>433</v>
      </c>
      <c r="B12" s="58">
        <v>9258</v>
      </c>
      <c r="C12" s="58" t="s">
        <v>1497</v>
      </c>
      <c r="D12" s="58" t="s">
        <v>681</v>
      </c>
      <c r="E12" s="58" t="s">
        <v>2778</v>
      </c>
      <c r="F12" s="58" t="s">
        <v>628</v>
      </c>
      <c r="G12" s="58">
        <v>3412</v>
      </c>
      <c r="H12" s="58" t="s">
        <v>1554</v>
      </c>
      <c r="I12" s="58" t="s">
        <v>1130</v>
      </c>
      <c r="J12" s="58" t="s">
        <v>2040</v>
      </c>
      <c r="K12" s="58" t="s">
        <v>708</v>
      </c>
      <c r="L12" s="58">
        <v>1942</v>
      </c>
      <c r="M12" s="58" t="s">
        <v>972</v>
      </c>
      <c r="N12" s="58" t="s">
        <v>634</v>
      </c>
      <c r="O12" s="58" t="s">
        <v>639</v>
      </c>
      <c r="P12" s="58" t="s">
        <v>655</v>
      </c>
      <c r="Q12" s="58">
        <v>82</v>
      </c>
      <c r="R12" s="58">
        <v>5436</v>
      </c>
    </row>
    <row r="13" spans="1:18" x14ac:dyDescent="0.3">
      <c r="A13" s="57" t="s">
        <v>434</v>
      </c>
      <c r="B13" s="58">
        <v>10247</v>
      </c>
      <c r="C13" s="58" t="s">
        <v>2779</v>
      </c>
      <c r="D13" s="58" t="s">
        <v>1642</v>
      </c>
      <c r="E13" s="58" t="s">
        <v>2321</v>
      </c>
      <c r="F13" s="58" t="s">
        <v>633</v>
      </c>
      <c r="G13" s="58">
        <v>5067</v>
      </c>
      <c r="H13" s="58" t="s">
        <v>2342</v>
      </c>
      <c r="I13" s="58" t="s">
        <v>1180</v>
      </c>
      <c r="J13" s="58" t="s">
        <v>1317</v>
      </c>
      <c r="K13" s="58" t="s">
        <v>655</v>
      </c>
      <c r="L13" s="58">
        <v>920</v>
      </c>
      <c r="M13" s="58" t="s">
        <v>878</v>
      </c>
      <c r="N13" s="58" t="s">
        <v>634</v>
      </c>
      <c r="O13" s="58" t="s">
        <v>664</v>
      </c>
      <c r="P13" s="58" t="s">
        <v>628</v>
      </c>
      <c r="Q13" s="58">
        <v>110</v>
      </c>
      <c r="R13" s="58">
        <v>6097</v>
      </c>
    </row>
    <row r="14" spans="1:18" x14ac:dyDescent="0.3">
      <c r="A14" s="57" t="s">
        <v>435</v>
      </c>
      <c r="B14" s="58">
        <v>99934</v>
      </c>
      <c r="C14" s="58" t="s">
        <v>2780</v>
      </c>
      <c r="D14" s="58" t="s">
        <v>1785</v>
      </c>
      <c r="E14" s="58" t="s">
        <v>6105</v>
      </c>
      <c r="F14" s="58" t="s">
        <v>639</v>
      </c>
      <c r="G14" s="58">
        <v>22377</v>
      </c>
      <c r="H14" s="58" t="s">
        <v>2782</v>
      </c>
      <c r="I14" s="58" t="s">
        <v>2783</v>
      </c>
      <c r="J14" s="58" t="s">
        <v>6104</v>
      </c>
      <c r="K14" s="58" t="s">
        <v>1419</v>
      </c>
      <c r="L14" s="58">
        <v>35919</v>
      </c>
      <c r="M14" s="58" t="s">
        <v>1138</v>
      </c>
      <c r="N14" s="58" t="s">
        <v>719</v>
      </c>
      <c r="O14" s="58" t="s">
        <v>975</v>
      </c>
      <c r="P14" s="58" t="s">
        <v>648</v>
      </c>
      <c r="Q14" s="58">
        <v>1089</v>
      </c>
      <c r="R14" s="58">
        <v>59385</v>
      </c>
    </row>
    <row r="15" spans="1:18" x14ac:dyDescent="0.3">
      <c r="A15" s="57" t="s">
        <v>436</v>
      </c>
      <c r="B15" s="58">
        <v>6944</v>
      </c>
      <c r="C15" s="58" t="s">
        <v>1129</v>
      </c>
      <c r="D15" s="58" t="s">
        <v>748</v>
      </c>
      <c r="E15" s="58" t="s">
        <v>1395</v>
      </c>
      <c r="F15" s="58" t="s">
        <v>628</v>
      </c>
      <c r="G15" s="58">
        <v>3617</v>
      </c>
      <c r="H15" s="58" t="s">
        <v>698</v>
      </c>
      <c r="I15" s="58" t="s">
        <v>1197</v>
      </c>
      <c r="J15" s="58" t="s">
        <v>687</v>
      </c>
      <c r="K15" s="58" t="s">
        <v>691</v>
      </c>
      <c r="L15" s="58">
        <v>992</v>
      </c>
      <c r="M15" s="58" t="s">
        <v>664</v>
      </c>
      <c r="N15" s="58" t="s">
        <v>655</v>
      </c>
      <c r="O15" s="58" t="s">
        <v>650</v>
      </c>
      <c r="P15" s="58" t="s">
        <v>628</v>
      </c>
      <c r="Q15" s="58">
        <v>102</v>
      </c>
      <c r="R15" s="58">
        <v>4711</v>
      </c>
    </row>
    <row r="16" spans="1:18" x14ac:dyDescent="0.3">
      <c r="A16" s="57" t="s">
        <v>437</v>
      </c>
      <c r="B16" s="58">
        <v>9984</v>
      </c>
      <c r="C16" s="58" t="s">
        <v>2353</v>
      </c>
      <c r="D16" s="58" t="s">
        <v>1441</v>
      </c>
      <c r="E16" s="58" t="s">
        <v>2784</v>
      </c>
      <c r="F16" s="58" t="s">
        <v>633</v>
      </c>
      <c r="G16" s="58">
        <v>4942</v>
      </c>
      <c r="H16" s="58" t="s">
        <v>774</v>
      </c>
      <c r="I16" s="58" t="s">
        <v>740</v>
      </c>
      <c r="J16" s="58" t="s">
        <v>867</v>
      </c>
      <c r="K16" s="58" t="s">
        <v>655</v>
      </c>
      <c r="L16" s="58">
        <v>516</v>
      </c>
      <c r="M16" s="58" t="s">
        <v>1591</v>
      </c>
      <c r="N16" s="58" t="s">
        <v>633</v>
      </c>
      <c r="O16" s="58" t="s">
        <v>1629</v>
      </c>
      <c r="P16" s="58" t="s">
        <v>628</v>
      </c>
      <c r="Q16" s="58">
        <v>94</v>
      </c>
      <c r="R16" s="58">
        <v>5552</v>
      </c>
    </row>
    <row r="17" spans="1:18" x14ac:dyDescent="0.3">
      <c r="A17" s="57" t="s">
        <v>438</v>
      </c>
      <c r="B17" s="58">
        <v>9911</v>
      </c>
      <c r="C17" s="58" t="s">
        <v>1401</v>
      </c>
      <c r="D17" s="58" t="s">
        <v>951</v>
      </c>
      <c r="E17" s="58" t="s">
        <v>928</v>
      </c>
      <c r="F17" s="58" t="s">
        <v>708</v>
      </c>
      <c r="G17" s="58">
        <v>3389</v>
      </c>
      <c r="H17" s="58" t="s">
        <v>2785</v>
      </c>
      <c r="I17" s="58" t="s">
        <v>689</v>
      </c>
      <c r="J17" s="58" t="s">
        <v>1772</v>
      </c>
      <c r="K17" s="58" t="s">
        <v>668</v>
      </c>
      <c r="L17" s="58">
        <v>2100</v>
      </c>
      <c r="M17" s="58" t="s">
        <v>1542</v>
      </c>
      <c r="N17" s="58" t="s">
        <v>655</v>
      </c>
      <c r="O17" s="58" t="s">
        <v>894</v>
      </c>
      <c r="P17" s="58" t="s">
        <v>647</v>
      </c>
      <c r="Q17" s="58">
        <v>107</v>
      </c>
      <c r="R17" s="58">
        <v>5596</v>
      </c>
    </row>
    <row r="18" spans="1:18" x14ac:dyDescent="0.3">
      <c r="A18" s="57" t="s">
        <v>439</v>
      </c>
      <c r="B18" s="58">
        <v>25712</v>
      </c>
      <c r="C18" s="58" t="s">
        <v>2786</v>
      </c>
      <c r="D18" s="58" t="s">
        <v>645</v>
      </c>
      <c r="E18" s="58" t="s">
        <v>2787</v>
      </c>
      <c r="F18" s="58" t="s">
        <v>848</v>
      </c>
      <c r="G18" s="58">
        <v>10217</v>
      </c>
      <c r="H18" s="58" t="s">
        <v>2788</v>
      </c>
      <c r="I18" s="58" t="s">
        <v>1464</v>
      </c>
      <c r="J18" s="58" t="s">
        <v>860</v>
      </c>
      <c r="K18" s="58" t="s">
        <v>655</v>
      </c>
      <c r="L18" s="58">
        <v>4087</v>
      </c>
      <c r="M18" s="58" t="s">
        <v>734</v>
      </c>
      <c r="N18" s="58" t="s">
        <v>648</v>
      </c>
      <c r="O18" s="58" t="s">
        <v>1642</v>
      </c>
      <c r="P18" s="58" t="s">
        <v>628</v>
      </c>
      <c r="Q18" s="58">
        <v>430</v>
      </c>
      <c r="R18" s="58">
        <v>14734</v>
      </c>
    </row>
    <row r="19" spans="1:18" x14ac:dyDescent="0.3">
      <c r="A19" s="57" t="s">
        <v>440</v>
      </c>
      <c r="B19" s="58">
        <v>39983</v>
      </c>
      <c r="C19" s="58" t="s">
        <v>2789</v>
      </c>
      <c r="D19" s="58" t="s">
        <v>1798</v>
      </c>
      <c r="E19" s="58" t="s">
        <v>2790</v>
      </c>
      <c r="F19" s="58" t="s">
        <v>753</v>
      </c>
      <c r="G19" s="58">
        <v>14508</v>
      </c>
      <c r="H19" s="58" t="s">
        <v>2791</v>
      </c>
      <c r="I19" s="58" t="s">
        <v>2430</v>
      </c>
      <c r="J19" s="58" t="s">
        <v>957</v>
      </c>
      <c r="K19" s="58" t="s">
        <v>786</v>
      </c>
      <c r="L19" s="58">
        <v>8041</v>
      </c>
      <c r="M19" s="58" t="s">
        <v>1543</v>
      </c>
      <c r="N19" s="58" t="s">
        <v>985</v>
      </c>
      <c r="O19" s="58" t="s">
        <v>643</v>
      </c>
      <c r="P19" s="58" t="s">
        <v>678</v>
      </c>
      <c r="Q19" s="58">
        <v>567</v>
      </c>
      <c r="R19" s="58">
        <v>23116</v>
      </c>
    </row>
    <row r="20" spans="1:18" x14ac:dyDescent="0.3">
      <c r="A20" s="57" t="s">
        <v>441</v>
      </c>
      <c r="B20" s="58">
        <v>14449</v>
      </c>
      <c r="C20" s="58" t="s">
        <v>729</v>
      </c>
      <c r="D20" s="58" t="s">
        <v>774</v>
      </c>
      <c r="E20" s="58" t="s">
        <v>2792</v>
      </c>
      <c r="F20" s="58" t="s">
        <v>628</v>
      </c>
      <c r="G20" s="58">
        <v>4242</v>
      </c>
      <c r="H20" s="58" t="s">
        <v>2793</v>
      </c>
      <c r="I20" s="58" t="s">
        <v>2794</v>
      </c>
      <c r="J20" s="58" t="s">
        <v>2514</v>
      </c>
      <c r="K20" s="58" t="s">
        <v>655</v>
      </c>
      <c r="L20" s="58">
        <v>4131</v>
      </c>
      <c r="M20" s="58" t="s">
        <v>1119</v>
      </c>
      <c r="N20" s="58" t="s">
        <v>660</v>
      </c>
      <c r="O20" s="58" t="s">
        <v>943</v>
      </c>
      <c r="P20" s="58" t="s">
        <v>628</v>
      </c>
      <c r="Q20" s="58">
        <v>157</v>
      </c>
      <c r="R20" s="58">
        <v>8530</v>
      </c>
    </row>
    <row r="21" spans="1:18" x14ac:dyDescent="0.3">
      <c r="A21" s="57" t="s">
        <v>442</v>
      </c>
      <c r="B21" s="58">
        <v>15280</v>
      </c>
      <c r="C21" s="58" t="s">
        <v>1247</v>
      </c>
      <c r="D21" s="58" t="s">
        <v>1116</v>
      </c>
      <c r="E21" s="58" t="s">
        <v>2795</v>
      </c>
      <c r="F21" s="58" t="s">
        <v>628</v>
      </c>
      <c r="G21" s="58">
        <v>6117</v>
      </c>
      <c r="H21" s="58" t="s">
        <v>2121</v>
      </c>
      <c r="I21" s="58" t="s">
        <v>1563</v>
      </c>
      <c r="J21" s="58" t="s">
        <v>1801</v>
      </c>
      <c r="K21" s="58" t="s">
        <v>628</v>
      </c>
      <c r="L21" s="58">
        <v>2403</v>
      </c>
      <c r="M21" s="58" t="s">
        <v>801</v>
      </c>
      <c r="N21" s="58" t="s">
        <v>691</v>
      </c>
      <c r="O21" s="58" t="s">
        <v>1197</v>
      </c>
      <c r="P21" s="58" t="s">
        <v>628</v>
      </c>
      <c r="Q21" s="58">
        <v>162</v>
      </c>
      <c r="R21" s="58">
        <v>8682</v>
      </c>
    </row>
    <row r="22" spans="1:18" x14ac:dyDescent="0.3">
      <c r="A22" s="57" t="s">
        <v>444</v>
      </c>
      <c r="B22" s="58">
        <v>2982</v>
      </c>
      <c r="C22" s="58" t="s">
        <v>1236</v>
      </c>
      <c r="D22" s="58" t="s">
        <v>705</v>
      </c>
      <c r="E22" s="58" t="s">
        <v>1104</v>
      </c>
      <c r="F22" s="58" t="s">
        <v>628</v>
      </c>
      <c r="G22" s="58">
        <v>781</v>
      </c>
      <c r="H22" s="58" t="s">
        <v>900</v>
      </c>
      <c r="I22" s="58" t="s">
        <v>989</v>
      </c>
      <c r="J22" s="58" t="s">
        <v>1625</v>
      </c>
      <c r="K22" s="58" t="s">
        <v>628</v>
      </c>
      <c r="L22" s="58">
        <v>1057</v>
      </c>
      <c r="M22" s="58" t="s">
        <v>678</v>
      </c>
      <c r="N22" s="58" t="s">
        <v>647</v>
      </c>
      <c r="O22" s="58" t="s">
        <v>667</v>
      </c>
      <c r="P22" s="58" t="s">
        <v>628</v>
      </c>
      <c r="Q22" s="58">
        <v>16</v>
      </c>
      <c r="R22" s="58">
        <v>1854</v>
      </c>
    </row>
    <row r="23" spans="1:18" x14ac:dyDescent="0.3">
      <c r="A23" s="57" t="s">
        <v>446</v>
      </c>
      <c r="B23" s="58">
        <v>31632</v>
      </c>
      <c r="C23" s="58" t="s">
        <v>2796</v>
      </c>
      <c r="D23" s="58" t="s">
        <v>1733</v>
      </c>
      <c r="E23" s="58" t="s">
        <v>2797</v>
      </c>
      <c r="F23" s="58" t="s">
        <v>667</v>
      </c>
      <c r="G23" s="58">
        <v>10731</v>
      </c>
      <c r="H23" s="58" t="s">
        <v>2798</v>
      </c>
      <c r="I23" s="58" t="s">
        <v>2539</v>
      </c>
      <c r="J23" s="58" t="s">
        <v>2799</v>
      </c>
      <c r="K23" s="58" t="s">
        <v>667</v>
      </c>
      <c r="L23" s="58">
        <v>5476</v>
      </c>
      <c r="M23" s="58" t="s">
        <v>1080</v>
      </c>
      <c r="N23" s="58" t="s">
        <v>740</v>
      </c>
      <c r="O23" s="58" t="s">
        <v>630</v>
      </c>
      <c r="P23" s="58" t="s">
        <v>628</v>
      </c>
      <c r="Q23" s="58">
        <v>528</v>
      </c>
      <c r="R23" s="58">
        <v>16735</v>
      </c>
    </row>
    <row r="24" spans="1:18" x14ac:dyDescent="0.3">
      <c r="A24" s="57" t="s">
        <v>447</v>
      </c>
      <c r="B24" s="58">
        <v>5572</v>
      </c>
      <c r="C24" s="58" t="s">
        <v>2539</v>
      </c>
      <c r="D24" s="58" t="s">
        <v>659</v>
      </c>
      <c r="E24" s="58" t="s">
        <v>1022</v>
      </c>
      <c r="F24" s="58" t="s">
        <v>628</v>
      </c>
      <c r="G24" s="58">
        <v>2438</v>
      </c>
      <c r="H24" s="58" t="s">
        <v>975</v>
      </c>
      <c r="I24" s="58" t="s">
        <v>650</v>
      </c>
      <c r="J24" s="58" t="s">
        <v>1668</v>
      </c>
      <c r="K24" s="58" t="s">
        <v>647</v>
      </c>
      <c r="L24" s="58">
        <v>939</v>
      </c>
      <c r="M24" s="58" t="s">
        <v>972</v>
      </c>
      <c r="N24" s="58" t="s">
        <v>647</v>
      </c>
      <c r="O24" s="58" t="s">
        <v>932</v>
      </c>
      <c r="P24" s="58" t="s">
        <v>628</v>
      </c>
      <c r="Q24" s="58">
        <v>56</v>
      </c>
      <c r="R24" s="58">
        <v>3433</v>
      </c>
    </row>
    <row r="25" spans="1:18" x14ac:dyDescent="0.3">
      <c r="A25" s="57" t="s">
        <v>448</v>
      </c>
      <c r="B25" s="58">
        <v>72908</v>
      </c>
      <c r="C25" s="58" t="s">
        <v>2800</v>
      </c>
      <c r="D25" s="58" t="s">
        <v>1369</v>
      </c>
      <c r="E25" s="58" t="s">
        <v>2801</v>
      </c>
      <c r="F25" s="58" t="s">
        <v>878</v>
      </c>
      <c r="G25" s="58">
        <v>28055</v>
      </c>
      <c r="H25" s="58" t="s">
        <v>2802</v>
      </c>
      <c r="I25" s="58" t="s">
        <v>1989</v>
      </c>
      <c r="J25" s="58" t="s">
        <v>2803</v>
      </c>
      <c r="K25" s="58" t="s">
        <v>1012</v>
      </c>
      <c r="L25" s="58">
        <v>11940</v>
      </c>
      <c r="M25" s="58" t="s">
        <v>936</v>
      </c>
      <c r="N25" s="58" t="s">
        <v>830</v>
      </c>
      <c r="O25" s="58" t="s">
        <v>2234</v>
      </c>
      <c r="P25" s="58" t="s">
        <v>633</v>
      </c>
      <c r="Q25" s="58">
        <v>1105</v>
      </c>
      <c r="R25" s="58">
        <v>41100</v>
      </c>
    </row>
    <row r="26" spans="1:18" x14ac:dyDescent="0.3">
      <c r="A26" s="57" t="s">
        <v>449</v>
      </c>
      <c r="B26" s="58">
        <v>40513</v>
      </c>
      <c r="C26" s="58" t="s">
        <v>2804</v>
      </c>
      <c r="D26" s="58" t="s">
        <v>789</v>
      </c>
      <c r="E26" s="58" t="s">
        <v>2805</v>
      </c>
      <c r="F26" s="58" t="s">
        <v>830</v>
      </c>
      <c r="G26" s="58">
        <v>18301</v>
      </c>
      <c r="H26" s="58" t="s">
        <v>2364</v>
      </c>
      <c r="I26" s="58" t="s">
        <v>886</v>
      </c>
      <c r="J26" s="58" t="s">
        <v>2806</v>
      </c>
      <c r="K26" s="58" t="s">
        <v>708</v>
      </c>
      <c r="L26" s="58">
        <v>4390</v>
      </c>
      <c r="M26" s="58" t="s">
        <v>975</v>
      </c>
      <c r="N26" s="58" t="s">
        <v>632</v>
      </c>
      <c r="O26" s="58" t="s">
        <v>1235</v>
      </c>
      <c r="P26" s="58" t="s">
        <v>628</v>
      </c>
      <c r="Q26" s="58">
        <v>648</v>
      </c>
      <c r="R26" s="58">
        <v>23339</v>
      </c>
    </row>
    <row r="27" spans="1:18" x14ac:dyDescent="0.3">
      <c r="A27" s="57" t="s">
        <v>450</v>
      </c>
      <c r="B27" s="58">
        <v>6072</v>
      </c>
      <c r="C27" s="58" t="s">
        <v>1427</v>
      </c>
      <c r="D27" s="58" t="s">
        <v>1580</v>
      </c>
      <c r="E27" s="58" t="s">
        <v>2807</v>
      </c>
      <c r="F27" s="58" t="s">
        <v>766</v>
      </c>
      <c r="G27" s="58">
        <v>2447</v>
      </c>
      <c r="H27" s="58" t="s">
        <v>1521</v>
      </c>
      <c r="I27" s="58" t="s">
        <v>878</v>
      </c>
      <c r="J27" s="58" t="s">
        <v>741</v>
      </c>
      <c r="K27" s="58" t="s">
        <v>628</v>
      </c>
      <c r="L27" s="58">
        <v>786</v>
      </c>
      <c r="M27" s="58" t="s">
        <v>1012</v>
      </c>
      <c r="N27" s="58" t="s">
        <v>655</v>
      </c>
      <c r="O27" s="58" t="s">
        <v>903</v>
      </c>
      <c r="P27" s="58" t="s">
        <v>628</v>
      </c>
      <c r="Q27" s="58">
        <v>54</v>
      </c>
      <c r="R27" s="58">
        <v>3287</v>
      </c>
    </row>
    <row r="28" spans="1:18" x14ac:dyDescent="0.3">
      <c r="A28" s="57" t="s">
        <v>452</v>
      </c>
      <c r="B28" s="58">
        <v>188315</v>
      </c>
      <c r="C28" s="58" t="s">
        <v>2808</v>
      </c>
      <c r="D28" s="58" t="s">
        <v>4500</v>
      </c>
      <c r="E28" s="58" t="s">
        <v>899</v>
      </c>
      <c r="F28" s="58" t="s">
        <v>725</v>
      </c>
      <c r="G28" s="58">
        <v>40481</v>
      </c>
      <c r="H28" s="58" t="s">
        <v>2809</v>
      </c>
      <c r="I28" s="58" t="s">
        <v>6074</v>
      </c>
      <c r="J28" s="58" t="s">
        <v>2811</v>
      </c>
      <c r="K28" s="58" t="s">
        <v>1684</v>
      </c>
      <c r="L28" s="58">
        <v>57884</v>
      </c>
      <c r="M28" s="58" t="s">
        <v>2812</v>
      </c>
      <c r="N28" s="58" t="s">
        <v>1550</v>
      </c>
      <c r="O28" s="58" t="s">
        <v>1193</v>
      </c>
      <c r="P28" s="58" t="s">
        <v>678</v>
      </c>
      <c r="Q28" s="58">
        <v>2853</v>
      </c>
      <c r="R28" s="58">
        <v>101218</v>
      </c>
    </row>
    <row r="29" spans="1:18" x14ac:dyDescent="0.3">
      <c r="A29" s="57" t="s">
        <v>453</v>
      </c>
      <c r="B29" s="58">
        <v>3132</v>
      </c>
      <c r="C29" s="58" t="s">
        <v>1340</v>
      </c>
      <c r="D29" s="58" t="s">
        <v>668</v>
      </c>
      <c r="E29" s="58" t="s">
        <v>1167</v>
      </c>
      <c r="F29" s="58" t="s">
        <v>655</v>
      </c>
      <c r="G29" s="58">
        <v>566</v>
      </c>
      <c r="H29" s="58" t="s">
        <v>1010</v>
      </c>
      <c r="I29" s="58" t="s">
        <v>811</v>
      </c>
      <c r="J29" s="58" t="s">
        <v>1763</v>
      </c>
      <c r="K29" s="58" t="s">
        <v>647</v>
      </c>
      <c r="L29" s="58">
        <v>467</v>
      </c>
      <c r="M29" s="58" t="s">
        <v>811</v>
      </c>
      <c r="N29" s="58" t="s">
        <v>655</v>
      </c>
      <c r="O29" s="58" t="s">
        <v>708</v>
      </c>
      <c r="P29" s="58" t="s">
        <v>628</v>
      </c>
      <c r="Q29" s="58">
        <v>29</v>
      </c>
      <c r="R29" s="58">
        <v>1062</v>
      </c>
    </row>
    <row r="30" spans="1:18" x14ac:dyDescent="0.3">
      <c r="A30" s="57" t="s">
        <v>454</v>
      </c>
      <c r="B30" s="58">
        <v>11099</v>
      </c>
      <c r="C30" s="58" t="s">
        <v>2813</v>
      </c>
      <c r="D30" s="58" t="s">
        <v>2247</v>
      </c>
      <c r="E30" s="58" t="s">
        <v>2064</v>
      </c>
      <c r="F30" s="58" t="s">
        <v>667</v>
      </c>
      <c r="G30" s="58">
        <v>5607</v>
      </c>
      <c r="H30" s="58" t="s">
        <v>1512</v>
      </c>
      <c r="I30" s="58" t="s">
        <v>1478</v>
      </c>
      <c r="J30" s="58" t="s">
        <v>1192</v>
      </c>
      <c r="K30" s="58" t="s">
        <v>633</v>
      </c>
      <c r="L30" s="58">
        <v>1500</v>
      </c>
      <c r="M30" s="58" t="s">
        <v>780</v>
      </c>
      <c r="N30" s="58" t="s">
        <v>655</v>
      </c>
      <c r="O30" s="58" t="s">
        <v>1020</v>
      </c>
      <c r="P30" s="58" t="s">
        <v>628</v>
      </c>
      <c r="Q30" s="58">
        <v>140</v>
      </c>
      <c r="R30" s="58">
        <v>7247</v>
      </c>
    </row>
    <row r="31" spans="1:18" x14ac:dyDescent="0.3">
      <c r="A31" s="57" t="s">
        <v>455</v>
      </c>
      <c r="B31" s="58">
        <v>165612</v>
      </c>
      <c r="C31" s="58" t="s">
        <v>2814</v>
      </c>
      <c r="D31" s="58" t="s">
        <v>6103</v>
      </c>
      <c r="E31" s="58" t="s">
        <v>2816</v>
      </c>
      <c r="F31" s="58" t="s">
        <v>873</v>
      </c>
      <c r="G31" s="58">
        <v>73899</v>
      </c>
      <c r="H31" s="58" t="s">
        <v>2817</v>
      </c>
      <c r="I31" s="58" t="s">
        <v>6102</v>
      </c>
      <c r="J31" s="58" t="s">
        <v>2394</v>
      </c>
      <c r="K31" s="58" t="s">
        <v>798</v>
      </c>
      <c r="L31" s="58">
        <v>26669</v>
      </c>
      <c r="M31" s="58" t="s">
        <v>1770</v>
      </c>
      <c r="N31" s="58" t="s">
        <v>1419</v>
      </c>
      <c r="O31" s="58" t="s">
        <v>945</v>
      </c>
      <c r="P31" s="58" t="s">
        <v>634</v>
      </c>
      <c r="Q31" s="58">
        <v>3874</v>
      </c>
      <c r="R31" s="58">
        <v>104442</v>
      </c>
    </row>
    <row r="32" spans="1:18" x14ac:dyDescent="0.3">
      <c r="A32" s="57" t="s">
        <v>456</v>
      </c>
      <c r="B32" s="58">
        <v>70597</v>
      </c>
      <c r="C32" s="58" t="s">
        <v>2819</v>
      </c>
      <c r="D32" s="58" t="s">
        <v>6070</v>
      </c>
      <c r="E32" s="58" t="s">
        <v>1919</v>
      </c>
      <c r="F32" s="58" t="s">
        <v>691</v>
      </c>
      <c r="G32" s="58">
        <v>12068</v>
      </c>
      <c r="H32" s="58" t="s">
        <v>2820</v>
      </c>
      <c r="I32" s="58" t="s">
        <v>6101</v>
      </c>
      <c r="J32" s="58" t="s">
        <v>2821</v>
      </c>
      <c r="K32" s="58" t="s">
        <v>732</v>
      </c>
      <c r="L32" s="58">
        <v>28743</v>
      </c>
      <c r="M32" s="58" t="s">
        <v>1102</v>
      </c>
      <c r="N32" s="58" t="s">
        <v>786</v>
      </c>
      <c r="O32" s="58" t="s">
        <v>1797</v>
      </c>
      <c r="P32" s="58" t="s">
        <v>667</v>
      </c>
      <c r="Q32" s="58">
        <v>1471</v>
      </c>
      <c r="R32" s="58">
        <v>42282</v>
      </c>
    </row>
    <row r="33" spans="1:18" x14ac:dyDescent="0.3">
      <c r="A33" s="57" t="s">
        <v>458</v>
      </c>
      <c r="B33" s="58">
        <v>1856</v>
      </c>
      <c r="C33" s="58" t="s">
        <v>1609</v>
      </c>
      <c r="D33" s="58" t="s">
        <v>740</v>
      </c>
      <c r="E33" s="58" t="s">
        <v>1104</v>
      </c>
      <c r="F33" s="58" t="s">
        <v>628</v>
      </c>
      <c r="G33" s="58">
        <v>519</v>
      </c>
      <c r="H33" s="58" t="s">
        <v>651</v>
      </c>
      <c r="I33" s="58" t="s">
        <v>695</v>
      </c>
      <c r="J33" s="58" t="s">
        <v>686</v>
      </c>
      <c r="K33" s="58" t="s">
        <v>628</v>
      </c>
      <c r="L33" s="58">
        <v>606</v>
      </c>
      <c r="M33" s="58" t="s">
        <v>646</v>
      </c>
      <c r="N33" s="58" t="s">
        <v>633</v>
      </c>
      <c r="O33" s="58" t="s">
        <v>646</v>
      </c>
      <c r="P33" s="58" t="s">
        <v>628</v>
      </c>
      <c r="Q33" s="58">
        <v>17</v>
      </c>
      <c r="R33" s="58">
        <v>1142</v>
      </c>
    </row>
    <row r="34" spans="1:18" x14ac:dyDescent="0.3">
      <c r="A34" s="57" t="s">
        <v>459</v>
      </c>
      <c r="B34" s="58">
        <v>169574</v>
      </c>
      <c r="C34" s="58" t="s">
        <v>6100</v>
      </c>
      <c r="D34" s="58" t="s">
        <v>1588</v>
      </c>
      <c r="E34" s="58" t="s">
        <v>2822</v>
      </c>
      <c r="F34" s="58" t="s">
        <v>707</v>
      </c>
      <c r="G34" s="58">
        <v>10579</v>
      </c>
      <c r="H34" s="58" t="s">
        <v>6099</v>
      </c>
      <c r="I34" s="58" t="s">
        <v>3086</v>
      </c>
      <c r="J34" s="58" t="s">
        <v>2823</v>
      </c>
      <c r="K34" s="58" t="s">
        <v>1080</v>
      </c>
      <c r="L34" s="58">
        <v>78335</v>
      </c>
      <c r="M34" s="58" t="s">
        <v>1993</v>
      </c>
      <c r="N34" s="58" t="s">
        <v>799</v>
      </c>
      <c r="O34" s="58" t="s">
        <v>1088</v>
      </c>
      <c r="P34" s="58" t="s">
        <v>660</v>
      </c>
      <c r="Q34" s="58">
        <v>1802</v>
      </c>
      <c r="R34" s="58">
        <v>90716</v>
      </c>
    </row>
    <row r="35" spans="1:18" x14ac:dyDescent="0.3">
      <c r="A35" s="57" t="s">
        <v>460</v>
      </c>
      <c r="B35" s="58">
        <v>3884</v>
      </c>
      <c r="C35" s="58" t="s">
        <v>641</v>
      </c>
      <c r="D35" s="58" t="s">
        <v>943</v>
      </c>
      <c r="E35" s="58" t="s">
        <v>1527</v>
      </c>
      <c r="F35" s="58" t="s">
        <v>655</v>
      </c>
      <c r="G35" s="58">
        <v>1633</v>
      </c>
      <c r="H35" s="58" t="s">
        <v>981</v>
      </c>
      <c r="I35" s="58" t="s">
        <v>659</v>
      </c>
      <c r="J35" s="58" t="s">
        <v>2331</v>
      </c>
      <c r="K35" s="58" t="s">
        <v>655</v>
      </c>
      <c r="L35" s="58">
        <v>505</v>
      </c>
      <c r="M35" s="58" t="s">
        <v>678</v>
      </c>
      <c r="N35" s="58" t="s">
        <v>655</v>
      </c>
      <c r="O35" s="58" t="s">
        <v>811</v>
      </c>
      <c r="P35" s="58" t="s">
        <v>628</v>
      </c>
      <c r="Q35" s="58">
        <v>30</v>
      </c>
      <c r="R35" s="58">
        <v>2168</v>
      </c>
    </row>
    <row r="36" spans="1:18" x14ac:dyDescent="0.3">
      <c r="A36" s="57" t="s">
        <v>461</v>
      </c>
      <c r="B36" s="58">
        <v>486696</v>
      </c>
      <c r="C36" s="58" t="s">
        <v>2824</v>
      </c>
      <c r="D36" s="58" t="s">
        <v>6098</v>
      </c>
      <c r="E36" s="58" t="s">
        <v>6097</v>
      </c>
      <c r="F36" s="58" t="s">
        <v>1331</v>
      </c>
      <c r="G36" s="58">
        <v>135983</v>
      </c>
      <c r="H36" s="58" t="s">
        <v>2825</v>
      </c>
      <c r="I36" s="58" t="s">
        <v>6096</v>
      </c>
      <c r="J36" s="58" t="s">
        <v>6095</v>
      </c>
      <c r="K36" s="58" t="s">
        <v>2551</v>
      </c>
      <c r="L36" s="58">
        <v>159865</v>
      </c>
      <c r="M36" s="58" t="s">
        <v>2826</v>
      </c>
      <c r="N36" s="58" t="s">
        <v>1234</v>
      </c>
      <c r="O36" s="58" t="s">
        <v>2508</v>
      </c>
      <c r="P36" s="58" t="s">
        <v>916</v>
      </c>
      <c r="Q36" s="58">
        <v>10555</v>
      </c>
      <c r="R36" s="58">
        <v>306403</v>
      </c>
    </row>
    <row r="37" spans="1:18" x14ac:dyDescent="0.3">
      <c r="A37" s="57" t="s">
        <v>463</v>
      </c>
      <c r="B37" s="58">
        <v>21900</v>
      </c>
      <c r="C37" s="58" t="s">
        <v>2283</v>
      </c>
      <c r="D37" s="58" t="s">
        <v>661</v>
      </c>
      <c r="E37" s="58" t="s">
        <v>6094</v>
      </c>
      <c r="F37" s="58" t="s">
        <v>660</v>
      </c>
      <c r="G37" s="58">
        <v>8586</v>
      </c>
      <c r="H37" s="58" t="s">
        <v>999</v>
      </c>
      <c r="I37" s="58" t="s">
        <v>2113</v>
      </c>
      <c r="J37" s="58" t="s">
        <v>3003</v>
      </c>
      <c r="K37" s="58" t="s">
        <v>766</v>
      </c>
      <c r="L37" s="58">
        <v>3484</v>
      </c>
      <c r="M37" s="58" t="s">
        <v>1580</v>
      </c>
      <c r="N37" s="58" t="s">
        <v>691</v>
      </c>
      <c r="O37" s="58" t="s">
        <v>1180</v>
      </c>
      <c r="P37" s="58" t="s">
        <v>655</v>
      </c>
      <c r="Q37" s="58">
        <v>194</v>
      </c>
      <c r="R37" s="58">
        <v>12264</v>
      </c>
    </row>
    <row r="38" spans="1:18" x14ac:dyDescent="0.3">
      <c r="A38" s="57" t="s">
        <v>464</v>
      </c>
      <c r="B38" s="58">
        <v>21948</v>
      </c>
      <c r="C38" s="58" t="s">
        <v>1967</v>
      </c>
      <c r="D38" s="58" t="s">
        <v>1592</v>
      </c>
      <c r="E38" s="58" t="s">
        <v>2829</v>
      </c>
      <c r="F38" s="58" t="s">
        <v>691</v>
      </c>
      <c r="G38" s="58">
        <v>9466</v>
      </c>
      <c r="H38" s="58" t="s">
        <v>2531</v>
      </c>
      <c r="I38" s="58" t="s">
        <v>1311</v>
      </c>
      <c r="J38" s="58" t="s">
        <v>2188</v>
      </c>
      <c r="K38" s="58" t="s">
        <v>691</v>
      </c>
      <c r="L38" s="58">
        <v>2898</v>
      </c>
      <c r="M38" s="58" t="s">
        <v>764</v>
      </c>
      <c r="N38" s="58" t="s">
        <v>766</v>
      </c>
      <c r="O38" s="58" t="s">
        <v>653</v>
      </c>
      <c r="P38" s="58" t="s">
        <v>628</v>
      </c>
      <c r="Q38" s="58">
        <v>189</v>
      </c>
      <c r="R38" s="58">
        <v>12553</v>
      </c>
    </row>
    <row r="39" spans="1:18" x14ac:dyDescent="0.3">
      <c r="A39" s="57" t="s">
        <v>465</v>
      </c>
      <c r="B39" s="58">
        <v>95779</v>
      </c>
      <c r="C39" s="58" t="s">
        <v>2830</v>
      </c>
      <c r="D39" s="58" t="s">
        <v>6072</v>
      </c>
      <c r="E39" s="58" t="s">
        <v>2832</v>
      </c>
      <c r="F39" s="58" t="s">
        <v>701</v>
      </c>
      <c r="G39" s="58">
        <v>40233</v>
      </c>
      <c r="H39" s="58" t="s">
        <v>2286</v>
      </c>
      <c r="I39" s="58" t="s">
        <v>6031</v>
      </c>
      <c r="J39" s="58" t="s">
        <v>2833</v>
      </c>
      <c r="K39" s="58" t="s">
        <v>738</v>
      </c>
      <c r="L39" s="58">
        <v>18727</v>
      </c>
      <c r="M39" s="58" t="s">
        <v>2834</v>
      </c>
      <c r="N39" s="58" t="s">
        <v>1612</v>
      </c>
      <c r="O39" s="58" t="s">
        <v>902</v>
      </c>
      <c r="P39" s="58" t="s">
        <v>647</v>
      </c>
      <c r="Q39" s="58">
        <v>1708</v>
      </c>
      <c r="R39" s="58">
        <v>60668</v>
      </c>
    </row>
    <row r="40" spans="1:18" x14ac:dyDescent="0.3">
      <c r="A40" s="57" t="s">
        <v>466</v>
      </c>
      <c r="B40" s="58">
        <v>9423</v>
      </c>
      <c r="C40" s="58" t="s">
        <v>2835</v>
      </c>
      <c r="D40" s="58" t="s">
        <v>1237</v>
      </c>
      <c r="E40" s="58" t="s">
        <v>2515</v>
      </c>
      <c r="F40" s="58" t="s">
        <v>628</v>
      </c>
      <c r="G40" s="58">
        <v>4000</v>
      </c>
      <c r="H40" s="58" t="s">
        <v>1910</v>
      </c>
      <c r="I40" s="58" t="s">
        <v>642</v>
      </c>
      <c r="J40" s="58" t="s">
        <v>993</v>
      </c>
      <c r="K40" s="58" t="s">
        <v>628</v>
      </c>
      <c r="L40" s="58">
        <v>1599</v>
      </c>
      <c r="M40" s="58" t="s">
        <v>659</v>
      </c>
      <c r="N40" s="58" t="s">
        <v>667</v>
      </c>
      <c r="O40" s="58" t="s">
        <v>791</v>
      </c>
      <c r="P40" s="58" t="s">
        <v>628</v>
      </c>
      <c r="Q40" s="58">
        <v>102</v>
      </c>
      <c r="R40" s="58">
        <v>5701</v>
      </c>
    </row>
    <row r="41" spans="1:18" x14ac:dyDescent="0.3">
      <c r="A41" s="57" t="s">
        <v>468</v>
      </c>
      <c r="B41" s="58">
        <v>91585</v>
      </c>
      <c r="C41" s="58" t="s">
        <v>2836</v>
      </c>
      <c r="D41" s="58" t="s">
        <v>2482</v>
      </c>
      <c r="E41" s="58" t="s">
        <v>2837</v>
      </c>
      <c r="F41" s="58" t="s">
        <v>691</v>
      </c>
      <c r="G41" s="58">
        <v>39198</v>
      </c>
      <c r="H41" s="58" t="s">
        <v>2838</v>
      </c>
      <c r="I41" s="58" t="s">
        <v>1768</v>
      </c>
      <c r="J41" s="58" t="s">
        <v>2839</v>
      </c>
      <c r="K41" s="58" t="s">
        <v>660</v>
      </c>
      <c r="L41" s="58">
        <v>16189</v>
      </c>
      <c r="M41" s="58" t="s">
        <v>1182</v>
      </c>
      <c r="N41" s="58" t="s">
        <v>918</v>
      </c>
      <c r="O41" s="58" t="s">
        <v>1036</v>
      </c>
      <c r="P41" s="58" t="s">
        <v>647</v>
      </c>
      <c r="Q41" s="58">
        <v>1696</v>
      </c>
      <c r="R41" s="58">
        <v>57083</v>
      </c>
    </row>
    <row r="42" spans="1:18" x14ac:dyDescent="0.3">
      <c r="A42" s="57" t="s">
        <v>469</v>
      </c>
      <c r="B42" s="58">
        <v>7459</v>
      </c>
      <c r="C42" s="58" t="s">
        <v>2349</v>
      </c>
      <c r="D42" s="58" t="s">
        <v>1708</v>
      </c>
      <c r="E42" s="58" t="s">
        <v>1417</v>
      </c>
      <c r="F42" s="58" t="s">
        <v>655</v>
      </c>
      <c r="G42" s="58">
        <v>3395</v>
      </c>
      <c r="H42" s="58" t="s">
        <v>1950</v>
      </c>
      <c r="I42" s="58" t="s">
        <v>709</v>
      </c>
      <c r="J42" s="58" t="s">
        <v>1017</v>
      </c>
      <c r="K42" s="58" t="s">
        <v>647</v>
      </c>
      <c r="L42" s="58">
        <v>1320</v>
      </c>
      <c r="M42" s="58" t="s">
        <v>650</v>
      </c>
      <c r="N42" s="58" t="s">
        <v>708</v>
      </c>
      <c r="O42" s="58" t="s">
        <v>940</v>
      </c>
      <c r="P42" s="58" t="s">
        <v>628</v>
      </c>
      <c r="Q42" s="58">
        <v>103</v>
      </c>
      <c r="R42" s="58">
        <v>4818</v>
      </c>
    </row>
    <row r="43" spans="1:18" x14ac:dyDescent="0.3">
      <c r="A43" s="57" t="s">
        <v>470</v>
      </c>
      <c r="B43" s="58">
        <v>11674</v>
      </c>
      <c r="C43" s="58" t="s">
        <v>835</v>
      </c>
      <c r="D43" s="58" t="s">
        <v>1458</v>
      </c>
      <c r="E43" s="58" t="s">
        <v>2840</v>
      </c>
      <c r="F43" s="58" t="s">
        <v>668</v>
      </c>
      <c r="G43" s="58">
        <v>4315</v>
      </c>
      <c r="H43" s="58" t="s">
        <v>2841</v>
      </c>
      <c r="I43" s="58" t="s">
        <v>771</v>
      </c>
      <c r="J43" s="58" t="s">
        <v>2287</v>
      </c>
      <c r="K43" s="58" t="s">
        <v>646</v>
      </c>
      <c r="L43" s="58">
        <v>2377</v>
      </c>
      <c r="M43" s="58" t="s">
        <v>636</v>
      </c>
      <c r="N43" s="58" t="s">
        <v>691</v>
      </c>
      <c r="O43" s="58" t="s">
        <v>894</v>
      </c>
      <c r="P43" s="58" t="s">
        <v>628</v>
      </c>
      <c r="Q43" s="58">
        <v>91</v>
      </c>
      <c r="R43" s="58">
        <v>6783</v>
      </c>
    </row>
    <row r="44" spans="1:18" x14ac:dyDescent="0.3">
      <c r="A44" s="57" t="s">
        <v>471</v>
      </c>
      <c r="B44" s="58">
        <v>10496</v>
      </c>
      <c r="C44" s="58" t="s">
        <v>836</v>
      </c>
      <c r="D44" s="58" t="s">
        <v>994</v>
      </c>
      <c r="E44" s="58" t="s">
        <v>2842</v>
      </c>
      <c r="F44" s="58" t="s">
        <v>648</v>
      </c>
      <c r="G44" s="58">
        <v>4227</v>
      </c>
      <c r="H44" s="58" t="s">
        <v>1072</v>
      </c>
      <c r="I44" s="58" t="s">
        <v>1629</v>
      </c>
      <c r="J44" s="58" t="s">
        <v>913</v>
      </c>
      <c r="K44" s="58" t="s">
        <v>628</v>
      </c>
      <c r="L44" s="58">
        <v>856</v>
      </c>
      <c r="M44" s="58" t="s">
        <v>842</v>
      </c>
      <c r="N44" s="58" t="s">
        <v>634</v>
      </c>
      <c r="O44" s="58" t="s">
        <v>1591</v>
      </c>
      <c r="P44" s="58" t="s">
        <v>628</v>
      </c>
      <c r="Q44" s="58">
        <v>175</v>
      </c>
      <c r="R44" s="58">
        <v>5258</v>
      </c>
    </row>
    <row r="45" spans="1:18" x14ac:dyDescent="0.3">
      <c r="A45" s="57" t="s">
        <v>472</v>
      </c>
      <c r="B45" s="58">
        <v>18278</v>
      </c>
      <c r="C45" s="58" t="s">
        <v>2843</v>
      </c>
      <c r="D45" s="58" t="s">
        <v>758</v>
      </c>
      <c r="E45" s="58" t="s">
        <v>2844</v>
      </c>
      <c r="F45" s="58" t="s">
        <v>708</v>
      </c>
      <c r="G45" s="58">
        <v>9556</v>
      </c>
      <c r="H45" s="58" t="s">
        <v>1595</v>
      </c>
      <c r="I45" s="58" t="s">
        <v>1175</v>
      </c>
      <c r="J45" s="58" t="s">
        <v>2161</v>
      </c>
      <c r="K45" s="58" t="s">
        <v>647</v>
      </c>
      <c r="L45" s="58">
        <v>1502</v>
      </c>
      <c r="M45" s="58" t="s">
        <v>1052</v>
      </c>
      <c r="N45" s="58" t="s">
        <v>690</v>
      </c>
      <c r="O45" s="58" t="s">
        <v>1652</v>
      </c>
      <c r="P45" s="58" t="s">
        <v>628</v>
      </c>
      <c r="Q45" s="58">
        <v>343</v>
      </c>
      <c r="R45" s="58">
        <v>11401</v>
      </c>
    </row>
    <row r="46" spans="1:18" x14ac:dyDescent="0.3">
      <c r="A46" s="57" t="s">
        <v>473</v>
      </c>
      <c r="B46" s="58">
        <v>15201</v>
      </c>
      <c r="C46" s="58" t="s">
        <v>626</v>
      </c>
      <c r="D46" s="58" t="s">
        <v>736</v>
      </c>
      <c r="E46" s="58" t="s">
        <v>2845</v>
      </c>
      <c r="F46" s="58" t="s">
        <v>801</v>
      </c>
      <c r="G46" s="58">
        <v>5315</v>
      </c>
      <c r="H46" s="58" t="s">
        <v>2082</v>
      </c>
      <c r="I46" s="58" t="s">
        <v>1552</v>
      </c>
      <c r="J46" s="58" t="s">
        <v>1319</v>
      </c>
      <c r="K46" s="58" t="s">
        <v>644</v>
      </c>
      <c r="L46" s="58">
        <v>3465</v>
      </c>
      <c r="M46" s="58" t="s">
        <v>681</v>
      </c>
      <c r="N46" s="58" t="s">
        <v>660</v>
      </c>
      <c r="O46" s="58" t="s">
        <v>636</v>
      </c>
      <c r="P46" s="58" t="s">
        <v>667</v>
      </c>
      <c r="Q46" s="58">
        <v>147</v>
      </c>
      <c r="R46" s="58">
        <v>8927</v>
      </c>
    </row>
    <row r="47" spans="1:18" x14ac:dyDescent="0.3">
      <c r="A47" s="57" t="s">
        <v>474</v>
      </c>
      <c r="B47" s="58">
        <v>494731</v>
      </c>
      <c r="C47" s="58" t="s">
        <v>6093</v>
      </c>
      <c r="D47" s="58" t="s">
        <v>6092</v>
      </c>
      <c r="E47" s="58" t="s">
        <v>2846</v>
      </c>
      <c r="F47" s="58" t="s">
        <v>748</v>
      </c>
      <c r="G47" s="58">
        <v>49264</v>
      </c>
      <c r="H47" s="58" t="s">
        <v>6091</v>
      </c>
      <c r="I47" s="58" t="s">
        <v>6090</v>
      </c>
      <c r="J47" s="58" t="s">
        <v>2847</v>
      </c>
      <c r="K47" s="58" t="s">
        <v>3866</v>
      </c>
      <c r="L47" s="58">
        <v>248364</v>
      </c>
      <c r="M47" s="58" t="s">
        <v>6089</v>
      </c>
      <c r="N47" s="58" t="s">
        <v>874</v>
      </c>
      <c r="O47" s="58" t="s">
        <v>2848</v>
      </c>
      <c r="P47" s="58" t="s">
        <v>943</v>
      </c>
      <c r="Q47" s="58">
        <v>8418</v>
      </c>
      <c r="R47" s="58">
        <v>306046</v>
      </c>
    </row>
    <row r="48" spans="1:18" x14ac:dyDescent="0.3">
      <c r="A48" s="57" t="s">
        <v>475</v>
      </c>
      <c r="B48" s="58">
        <v>11055</v>
      </c>
      <c r="C48" s="58" t="s">
        <v>1641</v>
      </c>
      <c r="D48" s="58" t="s">
        <v>981</v>
      </c>
      <c r="E48" s="58" t="s">
        <v>2849</v>
      </c>
      <c r="F48" s="58" t="s">
        <v>634</v>
      </c>
      <c r="G48" s="58">
        <v>4856</v>
      </c>
      <c r="H48" s="58" t="s">
        <v>850</v>
      </c>
      <c r="I48" s="58" t="s">
        <v>1052</v>
      </c>
      <c r="J48" s="58" t="s">
        <v>2850</v>
      </c>
      <c r="K48" s="58" t="s">
        <v>667</v>
      </c>
      <c r="L48" s="58">
        <v>1768</v>
      </c>
      <c r="M48" s="58" t="s">
        <v>1159</v>
      </c>
      <c r="N48" s="58" t="s">
        <v>766</v>
      </c>
      <c r="O48" s="58" t="s">
        <v>749</v>
      </c>
      <c r="P48" s="58" t="s">
        <v>628</v>
      </c>
      <c r="Q48" s="58">
        <v>127</v>
      </c>
      <c r="R48" s="58">
        <v>6751</v>
      </c>
    </row>
    <row r="49" spans="1:18" x14ac:dyDescent="0.3">
      <c r="A49" s="57" t="s">
        <v>476</v>
      </c>
      <c r="B49" s="58">
        <v>5669</v>
      </c>
      <c r="C49" s="58" t="s">
        <v>2851</v>
      </c>
      <c r="D49" s="58" t="s">
        <v>725</v>
      </c>
      <c r="E49" s="58" t="s">
        <v>2747</v>
      </c>
      <c r="F49" s="58" t="s">
        <v>647</v>
      </c>
      <c r="G49" s="58">
        <v>1891</v>
      </c>
      <c r="H49" s="58" t="s">
        <v>2852</v>
      </c>
      <c r="I49" s="58" t="s">
        <v>724</v>
      </c>
      <c r="J49" s="58" t="s">
        <v>2595</v>
      </c>
      <c r="K49" s="58" t="s">
        <v>628</v>
      </c>
      <c r="L49" s="58">
        <v>1706</v>
      </c>
      <c r="M49" s="58" t="s">
        <v>870</v>
      </c>
      <c r="N49" s="58" t="s">
        <v>667</v>
      </c>
      <c r="O49" s="58" t="s">
        <v>903</v>
      </c>
      <c r="P49" s="58" t="s">
        <v>628</v>
      </c>
      <c r="Q49" s="58">
        <v>50</v>
      </c>
      <c r="R49" s="58">
        <v>3647</v>
      </c>
    </row>
    <row r="50" spans="1:18" x14ac:dyDescent="0.3">
      <c r="A50" s="57" t="s">
        <v>477</v>
      </c>
      <c r="B50" s="58">
        <v>57817</v>
      </c>
      <c r="C50" s="58" t="s">
        <v>2853</v>
      </c>
      <c r="D50" s="58" t="s">
        <v>1391</v>
      </c>
      <c r="E50" s="58" t="s">
        <v>2283</v>
      </c>
      <c r="F50" s="58" t="s">
        <v>766</v>
      </c>
      <c r="G50" s="58">
        <v>9218</v>
      </c>
      <c r="H50" s="58" t="s">
        <v>2854</v>
      </c>
      <c r="I50" s="58" t="s">
        <v>6031</v>
      </c>
      <c r="J50" s="58" t="s">
        <v>2855</v>
      </c>
      <c r="K50" s="58" t="s">
        <v>699</v>
      </c>
      <c r="L50" s="58">
        <v>21016</v>
      </c>
      <c r="M50" s="58" t="s">
        <v>2202</v>
      </c>
      <c r="N50" s="58" t="s">
        <v>798</v>
      </c>
      <c r="O50" s="58" t="s">
        <v>777</v>
      </c>
      <c r="P50" s="58" t="s">
        <v>633</v>
      </c>
      <c r="Q50" s="58">
        <v>504</v>
      </c>
      <c r="R50" s="58">
        <v>30738</v>
      </c>
    </row>
    <row r="51" spans="1:18" x14ac:dyDescent="0.3">
      <c r="A51" s="57" t="s">
        <v>478</v>
      </c>
      <c r="B51" s="58">
        <v>89305</v>
      </c>
      <c r="C51" s="58" t="s">
        <v>2416</v>
      </c>
      <c r="D51" s="58" t="s">
        <v>1589</v>
      </c>
      <c r="E51" s="58" t="s">
        <v>2856</v>
      </c>
      <c r="F51" s="58" t="s">
        <v>678</v>
      </c>
      <c r="G51" s="58">
        <v>21074</v>
      </c>
      <c r="H51" s="58" t="s">
        <v>2857</v>
      </c>
      <c r="I51" s="58" t="s">
        <v>1713</v>
      </c>
      <c r="J51" s="58" t="s">
        <v>2858</v>
      </c>
      <c r="K51" s="58" t="s">
        <v>644</v>
      </c>
      <c r="L51" s="58">
        <v>32051</v>
      </c>
      <c r="M51" s="58" t="s">
        <v>1202</v>
      </c>
      <c r="N51" s="58" t="s">
        <v>1054</v>
      </c>
      <c r="O51" s="58" t="s">
        <v>2859</v>
      </c>
      <c r="P51" s="58" t="s">
        <v>647</v>
      </c>
      <c r="Q51" s="58">
        <v>1394</v>
      </c>
      <c r="R51" s="58">
        <v>54519</v>
      </c>
    </row>
    <row r="52" spans="1:18" x14ac:dyDescent="0.3">
      <c r="A52" s="57" t="s">
        <v>479</v>
      </c>
      <c r="B52" s="58">
        <v>6992</v>
      </c>
      <c r="C52" s="58" t="s">
        <v>2860</v>
      </c>
      <c r="D52" s="58" t="s">
        <v>1357</v>
      </c>
      <c r="E52" s="58" t="s">
        <v>2258</v>
      </c>
      <c r="F52" s="58" t="s">
        <v>667</v>
      </c>
      <c r="G52" s="58">
        <v>2244</v>
      </c>
      <c r="H52" s="58" t="s">
        <v>1278</v>
      </c>
      <c r="I52" s="58" t="s">
        <v>1977</v>
      </c>
      <c r="J52" s="58" t="s">
        <v>1440</v>
      </c>
      <c r="K52" s="58" t="s">
        <v>628</v>
      </c>
      <c r="L52" s="58">
        <v>1760</v>
      </c>
      <c r="M52" s="58" t="s">
        <v>783</v>
      </c>
      <c r="N52" s="58" t="s">
        <v>667</v>
      </c>
      <c r="O52" s="58" t="s">
        <v>678</v>
      </c>
      <c r="P52" s="58" t="s">
        <v>628</v>
      </c>
      <c r="Q52" s="58">
        <v>42</v>
      </c>
      <c r="R52" s="58">
        <v>4046</v>
      </c>
    </row>
    <row r="53" spans="1:18" x14ac:dyDescent="0.3">
      <c r="A53" s="57" t="s">
        <v>481</v>
      </c>
      <c r="B53" s="58">
        <v>1929</v>
      </c>
      <c r="C53" s="58" t="s">
        <v>1131</v>
      </c>
      <c r="D53" s="58" t="s">
        <v>783</v>
      </c>
      <c r="E53" s="58" t="s">
        <v>1289</v>
      </c>
      <c r="F53" s="58" t="s">
        <v>628</v>
      </c>
      <c r="G53" s="58">
        <v>963</v>
      </c>
      <c r="H53" s="58" t="s">
        <v>816</v>
      </c>
      <c r="I53" s="58" t="s">
        <v>646</v>
      </c>
      <c r="J53" s="58" t="s">
        <v>890</v>
      </c>
      <c r="K53" s="58" t="s">
        <v>628</v>
      </c>
      <c r="L53" s="58">
        <v>129</v>
      </c>
      <c r="M53" s="58" t="s">
        <v>678</v>
      </c>
      <c r="N53" s="58" t="s">
        <v>647</v>
      </c>
      <c r="O53" s="58" t="s">
        <v>766</v>
      </c>
      <c r="P53" s="58" t="s">
        <v>628</v>
      </c>
      <c r="Q53" s="58">
        <v>20</v>
      </c>
      <c r="R53" s="58">
        <v>1112</v>
      </c>
    </row>
    <row r="54" spans="1:18" x14ac:dyDescent="0.3">
      <c r="A54" s="57" t="s">
        <v>483</v>
      </c>
      <c r="B54" s="58">
        <v>38132</v>
      </c>
      <c r="C54" s="58" t="s">
        <v>2861</v>
      </c>
      <c r="D54" s="58" t="s">
        <v>1005</v>
      </c>
      <c r="E54" s="58" t="s">
        <v>2862</v>
      </c>
      <c r="F54" s="58" t="s">
        <v>667</v>
      </c>
      <c r="G54" s="58">
        <v>17367</v>
      </c>
      <c r="H54" s="58" t="s">
        <v>2863</v>
      </c>
      <c r="I54" s="58" t="s">
        <v>2039</v>
      </c>
      <c r="J54" s="58" t="s">
        <v>2864</v>
      </c>
      <c r="K54" s="58" t="s">
        <v>647</v>
      </c>
      <c r="L54" s="58">
        <v>4953</v>
      </c>
      <c r="M54" s="58" t="s">
        <v>2034</v>
      </c>
      <c r="N54" s="58" t="s">
        <v>738</v>
      </c>
      <c r="O54" s="58" t="s">
        <v>1082</v>
      </c>
      <c r="P54" s="58" t="s">
        <v>647</v>
      </c>
      <c r="Q54" s="58">
        <v>649</v>
      </c>
      <c r="R54" s="58">
        <v>22969</v>
      </c>
    </row>
    <row r="55" spans="1:18" x14ac:dyDescent="0.3">
      <c r="A55" s="57" t="s">
        <v>484</v>
      </c>
      <c r="B55" s="58">
        <v>11123</v>
      </c>
      <c r="C55" s="58" t="s">
        <v>1260</v>
      </c>
      <c r="D55" s="58" t="s">
        <v>714</v>
      </c>
      <c r="E55" s="58" t="s">
        <v>2865</v>
      </c>
      <c r="F55" s="58" t="s">
        <v>870</v>
      </c>
      <c r="G55" s="58">
        <v>4922</v>
      </c>
      <c r="H55" s="58" t="s">
        <v>2552</v>
      </c>
      <c r="I55" s="58" t="s">
        <v>1134</v>
      </c>
      <c r="J55" s="58" t="s">
        <v>2399</v>
      </c>
      <c r="K55" s="58" t="s">
        <v>666</v>
      </c>
      <c r="L55" s="58">
        <v>2153</v>
      </c>
      <c r="M55" s="58" t="s">
        <v>659</v>
      </c>
      <c r="N55" s="58" t="s">
        <v>660</v>
      </c>
      <c r="O55" s="58" t="s">
        <v>749</v>
      </c>
      <c r="P55" s="58" t="s">
        <v>647</v>
      </c>
      <c r="Q55" s="58">
        <v>116</v>
      </c>
      <c r="R55" s="58">
        <v>7191</v>
      </c>
    </row>
    <row r="56" spans="1:18" x14ac:dyDescent="0.3">
      <c r="A56" s="57" t="s">
        <v>486</v>
      </c>
      <c r="B56" s="58">
        <v>12343</v>
      </c>
      <c r="C56" s="58" t="s">
        <v>2866</v>
      </c>
      <c r="D56" s="58" t="s">
        <v>706</v>
      </c>
      <c r="E56" s="58" t="s">
        <v>2508</v>
      </c>
      <c r="F56" s="58" t="s">
        <v>691</v>
      </c>
      <c r="G56" s="58">
        <v>5157</v>
      </c>
      <c r="H56" s="58" t="s">
        <v>1060</v>
      </c>
      <c r="I56" s="58" t="s">
        <v>1444</v>
      </c>
      <c r="J56" s="58" t="s">
        <v>2006</v>
      </c>
      <c r="K56" s="58" t="s">
        <v>647</v>
      </c>
      <c r="L56" s="58">
        <v>2193</v>
      </c>
      <c r="M56" s="58" t="s">
        <v>1020</v>
      </c>
      <c r="N56" s="58" t="s">
        <v>646</v>
      </c>
      <c r="O56" s="58" t="s">
        <v>1012</v>
      </c>
      <c r="P56" s="58" t="s">
        <v>628</v>
      </c>
      <c r="Q56" s="58">
        <v>95</v>
      </c>
      <c r="R56" s="58">
        <v>7445</v>
      </c>
    </row>
    <row r="57" spans="1:18" x14ac:dyDescent="0.3">
      <c r="A57" s="57" t="s">
        <v>487</v>
      </c>
      <c r="B57" s="58">
        <v>5569</v>
      </c>
      <c r="C57" s="58" t="s">
        <v>1814</v>
      </c>
      <c r="D57" s="58" t="s">
        <v>1175</v>
      </c>
      <c r="E57" s="58" t="s">
        <v>1863</v>
      </c>
      <c r="F57" s="58" t="s">
        <v>628</v>
      </c>
      <c r="G57" s="58">
        <v>2261</v>
      </c>
      <c r="H57" s="58" t="s">
        <v>1075</v>
      </c>
      <c r="I57" s="58" t="s">
        <v>1607</v>
      </c>
      <c r="J57" s="58" t="s">
        <v>2096</v>
      </c>
      <c r="K57" s="58" t="s">
        <v>628</v>
      </c>
      <c r="L57" s="58">
        <v>994</v>
      </c>
      <c r="M57" s="58" t="s">
        <v>694</v>
      </c>
      <c r="N57" s="58" t="s">
        <v>633</v>
      </c>
      <c r="O57" s="58" t="s">
        <v>870</v>
      </c>
      <c r="P57" s="58" t="s">
        <v>628</v>
      </c>
      <c r="Q57" s="58">
        <v>68</v>
      </c>
      <c r="R57" s="58">
        <v>3323</v>
      </c>
    </row>
    <row r="58" spans="1:18" x14ac:dyDescent="0.3">
      <c r="A58" s="57" t="s">
        <v>489</v>
      </c>
      <c r="B58" s="58">
        <v>17200</v>
      </c>
      <c r="C58" s="58" t="s">
        <v>2867</v>
      </c>
      <c r="D58" s="58" t="s">
        <v>1790</v>
      </c>
      <c r="E58" s="58" t="s">
        <v>1295</v>
      </c>
      <c r="F58" s="58" t="s">
        <v>848</v>
      </c>
      <c r="G58" s="58">
        <v>8905</v>
      </c>
      <c r="H58" s="58" t="s">
        <v>1171</v>
      </c>
      <c r="I58" s="58" t="s">
        <v>736</v>
      </c>
      <c r="J58" s="58" t="s">
        <v>2264</v>
      </c>
      <c r="K58" s="58" t="s">
        <v>655</v>
      </c>
      <c r="L58" s="58">
        <v>1843</v>
      </c>
      <c r="M58" s="58" t="s">
        <v>1501</v>
      </c>
      <c r="N58" s="58" t="s">
        <v>903</v>
      </c>
      <c r="O58" s="58" t="s">
        <v>1246</v>
      </c>
      <c r="P58" s="58" t="s">
        <v>628</v>
      </c>
      <c r="Q58" s="58">
        <v>236</v>
      </c>
      <c r="R58" s="58">
        <v>10984</v>
      </c>
    </row>
    <row r="59" spans="1:18" x14ac:dyDescent="0.3">
      <c r="A59" s="57" t="s">
        <v>490</v>
      </c>
      <c r="B59" s="58">
        <v>83763</v>
      </c>
      <c r="C59" s="58" t="s">
        <v>2868</v>
      </c>
      <c r="D59" s="58" t="s">
        <v>6027</v>
      </c>
      <c r="E59" s="58" t="s">
        <v>2869</v>
      </c>
      <c r="F59" s="58" t="s">
        <v>848</v>
      </c>
      <c r="G59" s="58">
        <v>31616</v>
      </c>
      <c r="H59" s="58" t="s">
        <v>2870</v>
      </c>
      <c r="I59" s="58" t="s">
        <v>2458</v>
      </c>
      <c r="J59" s="58" t="s">
        <v>2871</v>
      </c>
      <c r="K59" s="58" t="s">
        <v>811</v>
      </c>
      <c r="L59" s="58">
        <v>23653</v>
      </c>
      <c r="M59" s="58" t="s">
        <v>1622</v>
      </c>
      <c r="N59" s="58" t="s">
        <v>916</v>
      </c>
      <c r="O59" s="58" t="s">
        <v>893</v>
      </c>
      <c r="P59" s="58" t="s">
        <v>691</v>
      </c>
      <c r="Q59" s="58">
        <v>1660</v>
      </c>
      <c r="R59" s="58">
        <v>56929</v>
      </c>
    </row>
    <row r="60" spans="1:18" x14ac:dyDescent="0.3">
      <c r="A60" s="57" t="s">
        <v>491</v>
      </c>
      <c r="B60" s="58">
        <v>52469</v>
      </c>
      <c r="C60" s="58" t="s">
        <v>2872</v>
      </c>
      <c r="D60" s="58" t="s">
        <v>1541</v>
      </c>
      <c r="E60" s="58" t="s">
        <v>2873</v>
      </c>
      <c r="F60" s="58" t="s">
        <v>963</v>
      </c>
      <c r="G60" s="58">
        <v>20645</v>
      </c>
      <c r="H60" s="58" t="s">
        <v>2874</v>
      </c>
      <c r="I60" s="58" t="s">
        <v>2111</v>
      </c>
      <c r="J60" s="58" t="s">
        <v>1152</v>
      </c>
      <c r="K60" s="58" t="s">
        <v>940</v>
      </c>
      <c r="L60" s="58">
        <v>8279</v>
      </c>
      <c r="M60" s="58" t="s">
        <v>2342</v>
      </c>
      <c r="N60" s="58" t="s">
        <v>830</v>
      </c>
      <c r="O60" s="58" t="s">
        <v>1959</v>
      </c>
      <c r="P60" s="58" t="s">
        <v>667</v>
      </c>
      <c r="Q60" s="58">
        <v>754</v>
      </c>
      <c r="R60" s="58">
        <v>29678</v>
      </c>
    </row>
    <row r="61" spans="1:18" x14ac:dyDescent="0.3">
      <c r="A61" s="57" t="s">
        <v>493</v>
      </c>
      <c r="B61" s="58">
        <v>143680</v>
      </c>
      <c r="C61" s="58" t="s">
        <v>2875</v>
      </c>
      <c r="D61" s="58" t="s">
        <v>4834</v>
      </c>
      <c r="E61" s="58" t="s">
        <v>2877</v>
      </c>
      <c r="F61" s="58" t="s">
        <v>666</v>
      </c>
      <c r="G61" s="58">
        <v>63902</v>
      </c>
      <c r="H61" s="58" t="s">
        <v>2878</v>
      </c>
      <c r="I61" s="58" t="s">
        <v>3650</v>
      </c>
      <c r="J61" s="58" t="s">
        <v>2880</v>
      </c>
      <c r="K61" s="58" t="s">
        <v>811</v>
      </c>
      <c r="L61" s="58">
        <v>24555</v>
      </c>
      <c r="M61" s="58" t="s">
        <v>2533</v>
      </c>
      <c r="N61" s="58" t="s">
        <v>1169</v>
      </c>
      <c r="O61" s="58" t="s">
        <v>1261</v>
      </c>
      <c r="P61" s="58" t="s">
        <v>633</v>
      </c>
      <c r="Q61" s="58">
        <v>3175</v>
      </c>
      <c r="R61" s="58">
        <v>91632</v>
      </c>
    </row>
    <row r="62" spans="1:18" x14ac:dyDescent="0.3">
      <c r="A62" s="57" t="s">
        <v>494</v>
      </c>
      <c r="B62" s="58">
        <v>13069</v>
      </c>
      <c r="C62" s="58" t="s">
        <v>1439</v>
      </c>
      <c r="D62" s="58" t="s">
        <v>869</v>
      </c>
      <c r="E62" s="58" t="s">
        <v>2881</v>
      </c>
      <c r="F62" s="58" t="s">
        <v>628</v>
      </c>
      <c r="G62" s="58">
        <v>6783</v>
      </c>
      <c r="H62" s="58" t="s">
        <v>1892</v>
      </c>
      <c r="I62" s="58" t="s">
        <v>910</v>
      </c>
      <c r="J62" s="58" t="s">
        <v>1000</v>
      </c>
      <c r="K62" s="58" t="s">
        <v>628</v>
      </c>
      <c r="L62" s="58">
        <v>1059</v>
      </c>
      <c r="M62" s="58" t="s">
        <v>1042</v>
      </c>
      <c r="N62" s="58" t="s">
        <v>708</v>
      </c>
      <c r="O62" s="58" t="s">
        <v>1020</v>
      </c>
      <c r="P62" s="58" t="s">
        <v>628</v>
      </c>
      <c r="Q62" s="58">
        <v>161</v>
      </c>
      <c r="R62" s="58">
        <v>8003</v>
      </c>
    </row>
    <row r="63" spans="1:18" x14ac:dyDescent="0.3">
      <c r="A63" s="57" t="s">
        <v>496</v>
      </c>
      <c r="B63" s="58">
        <v>703177</v>
      </c>
      <c r="C63" s="58" t="s">
        <v>2882</v>
      </c>
      <c r="D63" s="58" t="s">
        <v>5786</v>
      </c>
      <c r="E63" s="58" t="s">
        <v>6088</v>
      </c>
      <c r="F63" s="58" t="s">
        <v>1357</v>
      </c>
      <c r="G63" s="58">
        <v>114158</v>
      </c>
      <c r="H63" s="58" t="s">
        <v>2883</v>
      </c>
      <c r="I63" s="58" t="s">
        <v>6087</v>
      </c>
      <c r="J63" s="58" t="s">
        <v>6086</v>
      </c>
      <c r="K63" s="58" t="s">
        <v>3852</v>
      </c>
      <c r="L63" s="58">
        <v>287278</v>
      </c>
      <c r="M63" s="58" t="s">
        <v>2884</v>
      </c>
      <c r="N63" s="58" t="s">
        <v>1072</v>
      </c>
      <c r="O63" s="58" t="s">
        <v>807</v>
      </c>
      <c r="P63" s="58" t="s">
        <v>719</v>
      </c>
      <c r="Q63" s="58">
        <v>12355</v>
      </c>
      <c r="R63" s="58">
        <v>413791</v>
      </c>
    </row>
    <row r="64" spans="1:18" x14ac:dyDescent="0.3">
      <c r="A64" s="57" t="s">
        <v>497</v>
      </c>
      <c r="B64" s="58">
        <v>19069</v>
      </c>
      <c r="C64" s="58" t="s">
        <v>2885</v>
      </c>
      <c r="D64" s="58" t="s">
        <v>1756</v>
      </c>
      <c r="E64" s="58" t="s">
        <v>2886</v>
      </c>
      <c r="F64" s="58" t="s">
        <v>798</v>
      </c>
      <c r="G64" s="58">
        <v>9894</v>
      </c>
      <c r="H64" s="58" t="s">
        <v>2032</v>
      </c>
      <c r="I64" s="58" t="s">
        <v>1106</v>
      </c>
      <c r="J64" s="58" t="s">
        <v>2445</v>
      </c>
      <c r="K64" s="58" t="s">
        <v>691</v>
      </c>
      <c r="L64" s="58">
        <v>2014</v>
      </c>
      <c r="M64" s="58" t="s">
        <v>1823</v>
      </c>
      <c r="N64" s="58" t="s">
        <v>632</v>
      </c>
      <c r="O64" s="58" t="s">
        <v>1169</v>
      </c>
      <c r="P64" s="58" t="s">
        <v>647</v>
      </c>
      <c r="Q64" s="58">
        <v>290</v>
      </c>
      <c r="R64" s="58">
        <v>12198</v>
      </c>
    </row>
    <row r="65" spans="1:18" x14ac:dyDescent="0.3">
      <c r="A65" s="57" t="s">
        <v>498</v>
      </c>
      <c r="B65" s="58">
        <v>1837</v>
      </c>
      <c r="C65" s="58" t="s">
        <v>2618</v>
      </c>
      <c r="D65" s="58" t="s">
        <v>719</v>
      </c>
      <c r="E65" s="58" t="s">
        <v>1174</v>
      </c>
      <c r="F65" s="58" t="s">
        <v>647</v>
      </c>
      <c r="G65" s="58">
        <v>1105</v>
      </c>
      <c r="H65" s="58" t="s">
        <v>1159</v>
      </c>
      <c r="I65" s="58" t="s">
        <v>848</v>
      </c>
      <c r="J65" s="58" t="s">
        <v>972</v>
      </c>
      <c r="K65" s="58" t="s">
        <v>628</v>
      </c>
      <c r="L65" s="58">
        <v>113</v>
      </c>
      <c r="M65" s="58" t="s">
        <v>668</v>
      </c>
      <c r="N65" s="58" t="s">
        <v>647</v>
      </c>
      <c r="O65" s="58" t="s">
        <v>646</v>
      </c>
      <c r="P65" s="58" t="s">
        <v>628</v>
      </c>
      <c r="Q65" s="58">
        <v>23</v>
      </c>
      <c r="R65" s="58">
        <v>1241</v>
      </c>
    </row>
    <row r="66" spans="1:18" x14ac:dyDescent="0.3">
      <c r="A66" s="57" t="s">
        <v>499</v>
      </c>
      <c r="B66" s="58">
        <v>54274</v>
      </c>
      <c r="C66" s="58" t="s">
        <v>2393</v>
      </c>
      <c r="D66" s="58" t="s">
        <v>2396</v>
      </c>
      <c r="E66" s="58" t="s">
        <v>1286</v>
      </c>
      <c r="F66" s="58" t="s">
        <v>1155</v>
      </c>
      <c r="G66" s="58">
        <v>20047</v>
      </c>
      <c r="H66" s="58" t="s">
        <v>2887</v>
      </c>
      <c r="I66" s="58" t="s">
        <v>6052</v>
      </c>
      <c r="J66" s="58" t="s">
        <v>2888</v>
      </c>
      <c r="K66" s="58" t="s">
        <v>804</v>
      </c>
      <c r="L66" s="58">
        <v>11142</v>
      </c>
      <c r="M66" s="58" t="s">
        <v>930</v>
      </c>
      <c r="N66" s="58" t="s">
        <v>705</v>
      </c>
      <c r="O66" s="58" t="s">
        <v>1464</v>
      </c>
      <c r="P66" s="58" t="s">
        <v>766</v>
      </c>
      <c r="Q66" s="58">
        <v>778</v>
      </c>
      <c r="R66" s="58">
        <v>31967</v>
      </c>
    </row>
    <row r="67" spans="1:18" x14ac:dyDescent="0.3">
      <c r="A67" s="57" t="s">
        <v>500</v>
      </c>
      <c r="B67" s="58">
        <v>30086</v>
      </c>
      <c r="C67" s="58" t="s">
        <v>2889</v>
      </c>
      <c r="D67" s="58" t="s">
        <v>971</v>
      </c>
      <c r="E67" s="58" t="s">
        <v>2890</v>
      </c>
      <c r="F67" s="58" t="s">
        <v>830</v>
      </c>
      <c r="G67" s="58">
        <v>13870</v>
      </c>
      <c r="H67" s="58" t="s">
        <v>1482</v>
      </c>
      <c r="I67" s="58" t="s">
        <v>1082</v>
      </c>
      <c r="J67" s="58" t="s">
        <v>1990</v>
      </c>
      <c r="K67" s="58" t="s">
        <v>634</v>
      </c>
      <c r="L67" s="58">
        <v>3100</v>
      </c>
      <c r="M67" s="58" t="s">
        <v>795</v>
      </c>
      <c r="N67" s="58" t="s">
        <v>678</v>
      </c>
      <c r="O67" s="58" t="s">
        <v>1232</v>
      </c>
      <c r="P67" s="58" t="s">
        <v>655</v>
      </c>
      <c r="Q67" s="58">
        <v>392</v>
      </c>
      <c r="R67" s="58">
        <v>17362</v>
      </c>
    </row>
    <row r="68" spans="1:18" x14ac:dyDescent="0.3">
      <c r="A68" s="57" t="s">
        <v>502</v>
      </c>
      <c r="B68" s="58">
        <v>13546</v>
      </c>
      <c r="C68" s="58" t="s">
        <v>1081</v>
      </c>
      <c r="D68" s="58" t="s">
        <v>1609</v>
      </c>
      <c r="E68" s="58" t="s">
        <v>2891</v>
      </c>
      <c r="F68" s="58" t="s">
        <v>634</v>
      </c>
      <c r="G68" s="58">
        <v>5463</v>
      </c>
      <c r="H68" s="58" t="s">
        <v>2559</v>
      </c>
      <c r="I68" s="58" t="s">
        <v>1084</v>
      </c>
      <c r="J68" s="58" t="s">
        <v>1973</v>
      </c>
      <c r="K68" s="58" t="s">
        <v>646</v>
      </c>
      <c r="L68" s="58">
        <v>2627</v>
      </c>
      <c r="M68" s="58" t="s">
        <v>1612</v>
      </c>
      <c r="N68" s="58" t="s">
        <v>634</v>
      </c>
      <c r="O68" s="58" t="s">
        <v>783</v>
      </c>
      <c r="P68" s="58" t="s">
        <v>628</v>
      </c>
      <c r="Q68" s="58">
        <v>112</v>
      </c>
      <c r="R68" s="58">
        <v>8202</v>
      </c>
    </row>
    <row r="69" spans="1:18" x14ac:dyDescent="0.3">
      <c r="A69" s="57" t="s">
        <v>503</v>
      </c>
      <c r="B69" s="58">
        <v>12081</v>
      </c>
      <c r="C69" s="58" t="s">
        <v>2382</v>
      </c>
      <c r="D69" s="58" t="s">
        <v>1448</v>
      </c>
      <c r="E69" s="58" t="s">
        <v>1626</v>
      </c>
      <c r="F69" s="58" t="s">
        <v>655</v>
      </c>
      <c r="G69" s="58">
        <v>5705</v>
      </c>
      <c r="H69" s="58" t="s">
        <v>2197</v>
      </c>
      <c r="I69" s="58" t="s">
        <v>1433</v>
      </c>
      <c r="J69" s="58" t="s">
        <v>1579</v>
      </c>
      <c r="K69" s="58" t="s">
        <v>667</v>
      </c>
      <c r="L69" s="58">
        <v>3006</v>
      </c>
      <c r="M69" s="58" t="s">
        <v>1220</v>
      </c>
      <c r="N69" s="58" t="s">
        <v>678</v>
      </c>
      <c r="O69" s="58" t="s">
        <v>918</v>
      </c>
      <c r="P69" s="58" t="s">
        <v>628</v>
      </c>
      <c r="Q69" s="58">
        <v>144</v>
      </c>
      <c r="R69" s="58">
        <v>8855</v>
      </c>
    </row>
    <row r="70" spans="1:18" x14ac:dyDescent="0.3">
      <c r="A70" s="57" t="s">
        <v>504</v>
      </c>
      <c r="B70" s="58">
        <v>525568</v>
      </c>
      <c r="C70" s="58" t="s">
        <v>2892</v>
      </c>
      <c r="D70" s="58" t="s">
        <v>5084</v>
      </c>
      <c r="E70" s="58" t="s">
        <v>2893</v>
      </c>
      <c r="F70" s="58" t="s">
        <v>2539</v>
      </c>
      <c r="G70" s="58">
        <v>129543</v>
      </c>
      <c r="H70" s="58" t="s">
        <v>2894</v>
      </c>
      <c r="I70" s="58" t="s">
        <v>6053</v>
      </c>
      <c r="J70" s="58" t="s">
        <v>2895</v>
      </c>
      <c r="K70" s="58" t="s">
        <v>2088</v>
      </c>
      <c r="L70" s="58">
        <v>170394</v>
      </c>
      <c r="M70" s="58" t="s">
        <v>2896</v>
      </c>
      <c r="N70" s="58" t="s">
        <v>1869</v>
      </c>
      <c r="O70" s="58" t="s">
        <v>1832</v>
      </c>
      <c r="P70" s="58" t="s">
        <v>1871</v>
      </c>
      <c r="Q70" s="58">
        <v>9854</v>
      </c>
      <c r="R70" s="58">
        <v>309791</v>
      </c>
    </row>
    <row r="71" spans="1:18" x14ac:dyDescent="0.3">
      <c r="A71" s="57" t="s">
        <v>505</v>
      </c>
      <c r="B71" s="58">
        <v>24707</v>
      </c>
      <c r="C71" s="58" t="s">
        <v>2897</v>
      </c>
      <c r="D71" s="58" t="s">
        <v>1326</v>
      </c>
      <c r="E71" s="58" t="s">
        <v>2898</v>
      </c>
      <c r="F71" s="58" t="s">
        <v>691</v>
      </c>
      <c r="G71" s="58">
        <v>12322</v>
      </c>
      <c r="H71" s="58" t="s">
        <v>2167</v>
      </c>
      <c r="I71" s="58" t="s">
        <v>704</v>
      </c>
      <c r="J71" s="58" t="s">
        <v>2659</v>
      </c>
      <c r="K71" s="58" t="s">
        <v>628</v>
      </c>
      <c r="L71" s="58">
        <v>2440</v>
      </c>
      <c r="M71" s="58" t="s">
        <v>1563</v>
      </c>
      <c r="N71" s="58" t="s">
        <v>783</v>
      </c>
      <c r="O71" s="58" t="s">
        <v>1168</v>
      </c>
      <c r="P71" s="58" t="s">
        <v>628</v>
      </c>
      <c r="Q71" s="58">
        <v>381</v>
      </c>
      <c r="R71" s="58">
        <v>15143</v>
      </c>
    </row>
    <row r="72" spans="1:18" x14ac:dyDescent="0.3">
      <c r="A72" s="57" t="s">
        <v>506</v>
      </c>
      <c r="B72" s="58">
        <v>114817</v>
      </c>
      <c r="C72" s="58" t="s">
        <v>2899</v>
      </c>
      <c r="D72" s="58" t="s">
        <v>2900</v>
      </c>
      <c r="E72" s="58" t="s">
        <v>2901</v>
      </c>
      <c r="F72" s="58" t="s">
        <v>1871</v>
      </c>
      <c r="G72" s="58">
        <v>47582</v>
      </c>
      <c r="H72" s="58" t="s">
        <v>2902</v>
      </c>
      <c r="I72" s="58" t="s">
        <v>2607</v>
      </c>
      <c r="J72" s="58" t="s">
        <v>2260</v>
      </c>
      <c r="K72" s="58" t="s">
        <v>705</v>
      </c>
      <c r="L72" s="58">
        <v>16442</v>
      </c>
      <c r="M72" s="58" t="s">
        <v>733</v>
      </c>
      <c r="N72" s="58" t="s">
        <v>951</v>
      </c>
      <c r="O72" s="58" t="s">
        <v>1917</v>
      </c>
      <c r="P72" s="58" t="s">
        <v>655</v>
      </c>
      <c r="Q72" s="58">
        <v>2057</v>
      </c>
      <c r="R72" s="58">
        <v>66081</v>
      </c>
    </row>
    <row r="73" spans="1:18" x14ac:dyDescent="0.3">
      <c r="A73" s="57" t="s">
        <v>507</v>
      </c>
      <c r="B73" s="58">
        <v>5601</v>
      </c>
      <c r="C73" s="58" t="s">
        <v>627</v>
      </c>
      <c r="D73" s="58" t="s">
        <v>801</v>
      </c>
      <c r="E73" s="58" t="s">
        <v>2055</v>
      </c>
      <c r="F73" s="58" t="s">
        <v>628</v>
      </c>
      <c r="G73" s="58">
        <v>850</v>
      </c>
      <c r="H73" s="58" t="s">
        <v>2903</v>
      </c>
      <c r="I73" s="58" t="s">
        <v>1702</v>
      </c>
      <c r="J73" s="58" t="s">
        <v>2512</v>
      </c>
      <c r="K73" s="58" t="s">
        <v>646</v>
      </c>
      <c r="L73" s="58">
        <v>2496</v>
      </c>
      <c r="M73" s="58" t="s">
        <v>932</v>
      </c>
      <c r="N73" s="58" t="s">
        <v>655</v>
      </c>
      <c r="O73" s="58" t="s">
        <v>903</v>
      </c>
      <c r="P73" s="58" t="s">
        <v>628</v>
      </c>
      <c r="Q73" s="58">
        <v>44</v>
      </c>
      <c r="R73" s="58">
        <v>3390</v>
      </c>
    </row>
    <row r="74" spans="1:18" x14ac:dyDescent="0.3">
      <c r="A74" s="57" t="s">
        <v>508</v>
      </c>
      <c r="B74" s="58">
        <v>17923</v>
      </c>
      <c r="C74" s="58" t="s">
        <v>2195</v>
      </c>
      <c r="D74" s="58" t="s">
        <v>1186</v>
      </c>
      <c r="E74" s="58" t="s">
        <v>2457</v>
      </c>
      <c r="F74" s="58" t="s">
        <v>628</v>
      </c>
      <c r="G74" s="58">
        <v>8793</v>
      </c>
      <c r="H74" s="58" t="s">
        <v>1962</v>
      </c>
      <c r="I74" s="58" t="s">
        <v>1496</v>
      </c>
      <c r="J74" s="58" t="s">
        <v>1118</v>
      </c>
      <c r="K74" s="58" t="s">
        <v>628</v>
      </c>
      <c r="L74" s="58">
        <v>1370</v>
      </c>
      <c r="M74" s="58" t="s">
        <v>1672</v>
      </c>
      <c r="N74" s="58" t="s">
        <v>708</v>
      </c>
      <c r="O74" s="58" t="s">
        <v>1542</v>
      </c>
      <c r="P74" s="58" t="s">
        <v>628</v>
      </c>
      <c r="Q74" s="58">
        <v>208</v>
      </c>
      <c r="R74" s="58">
        <v>10371</v>
      </c>
    </row>
    <row r="75" spans="1:18" x14ac:dyDescent="0.3">
      <c r="A75" s="57" t="s">
        <v>510</v>
      </c>
      <c r="B75" s="58">
        <v>22877</v>
      </c>
      <c r="C75" s="58" t="s">
        <v>2904</v>
      </c>
      <c r="D75" s="58" t="s">
        <v>1075</v>
      </c>
      <c r="E75" s="58" t="s">
        <v>2905</v>
      </c>
      <c r="F75" s="58" t="s">
        <v>708</v>
      </c>
      <c r="G75" s="58">
        <v>11504</v>
      </c>
      <c r="H75" s="58" t="s">
        <v>2906</v>
      </c>
      <c r="I75" s="58" t="s">
        <v>2706</v>
      </c>
      <c r="J75" s="58" t="s">
        <v>1523</v>
      </c>
      <c r="K75" s="58" t="s">
        <v>667</v>
      </c>
      <c r="L75" s="58">
        <v>3882</v>
      </c>
      <c r="M75" s="58" t="s">
        <v>1448</v>
      </c>
      <c r="N75" s="58" t="s">
        <v>848</v>
      </c>
      <c r="O75" s="58" t="s">
        <v>1580</v>
      </c>
      <c r="P75" s="58" t="s">
        <v>628</v>
      </c>
      <c r="Q75" s="58">
        <v>309</v>
      </c>
      <c r="R75" s="58">
        <v>15695</v>
      </c>
    </row>
    <row r="76" spans="1:18" x14ac:dyDescent="0.3">
      <c r="A76" s="57" t="s">
        <v>511</v>
      </c>
      <c r="B76" s="58">
        <v>14706</v>
      </c>
      <c r="C76" s="58" t="s">
        <v>1165</v>
      </c>
      <c r="D76" s="58" t="s">
        <v>706</v>
      </c>
      <c r="E76" s="58" t="s">
        <v>2907</v>
      </c>
      <c r="F76" s="58" t="s">
        <v>633</v>
      </c>
      <c r="G76" s="58">
        <v>7036</v>
      </c>
      <c r="H76" s="58" t="s">
        <v>2908</v>
      </c>
      <c r="I76" s="58" t="s">
        <v>1448</v>
      </c>
      <c r="J76" s="58" t="s">
        <v>2698</v>
      </c>
      <c r="K76" s="58" t="s">
        <v>647</v>
      </c>
      <c r="L76" s="58">
        <v>2126</v>
      </c>
      <c r="M76" s="58" t="s">
        <v>842</v>
      </c>
      <c r="N76" s="58" t="s">
        <v>648</v>
      </c>
      <c r="O76" s="58" t="s">
        <v>719</v>
      </c>
      <c r="P76" s="58" t="s">
        <v>628</v>
      </c>
      <c r="Q76" s="58">
        <v>194</v>
      </c>
      <c r="R76" s="58">
        <v>9356</v>
      </c>
    </row>
    <row r="77" spans="1:18" x14ac:dyDescent="0.3">
      <c r="A77" s="57" t="s">
        <v>513</v>
      </c>
      <c r="B77" s="58">
        <v>6678</v>
      </c>
      <c r="C77" s="58" t="s">
        <v>2041</v>
      </c>
      <c r="D77" s="58" t="s">
        <v>2424</v>
      </c>
      <c r="E77" s="58" t="s">
        <v>2645</v>
      </c>
      <c r="F77" s="58" t="s">
        <v>633</v>
      </c>
      <c r="G77" s="58">
        <v>3204</v>
      </c>
      <c r="H77" s="58" t="s">
        <v>2001</v>
      </c>
      <c r="I77" s="58" t="s">
        <v>918</v>
      </c>
      <c r="J77" s="58" t="s">
        <v>2047</v>
      </c>
      <c r="K77" s="58" t="s">
        <v>628</v>
      </c>
      <c r="L77" s="58">
        <v>678</v>
      </c>
      <c r="M77" s="58" t="s">
        <v>750</v>
      </c>
      <c r="N77" s="58" t="s">
        <v>633</v>
      </c>
      <c r="O77" s="58" t="s">
        <v>932</v>
      </c>
      <c r="P77" s="58" t="s">
        <v>647</v>
      </c>
      <c r="Q77" s="58">
        <v>86</v>
      </c>
      <c r="R77" s="58">
        <v>3968</v>
      </c>
    </row>
    <row r="78" spans="1:18" x14ac:dyDescent="0.3">
      <c r="A78" s="57" t="s">
        <v>515</v>
      </c>
      <c r="B78" s="58">
        <v>154376</v>
      </c>
      <c r="C78" s="58" t="s">
        <v>2909</v>
      </c>
      <c r="D78" s="58" t="s">
        <v>1519</v>
      </c>
      <c r="E78" s="58" t="s">
        <v>2910</v>
      </c>
      <c r="F78" s="58" t="s">
        <v>749</v>
      </c>
      <c r="G78" s="58">
        <v>40090</v>
      </c>
      <c r="H78" s="58" t="s">
        <v>2911</v>
      </c>
      <c r="I78" s="58" t="s">
        <v>5304</v>
      </c>
      <c r="J78" s="58" t="s">
        <v>2912</v>
      </c>
      <c r="K78" s="58" t="s">
        <v>1169</v>
      </c>
      <c r="L78" s="58">
        <v>54644</v>
      </c>
      <c r="M78" s="58" t="s">
        <v>2710</v>
      </c>
      <c r="N78" s="58" t="s">
        <v>1197</v>
      </c>
      <c r="O78" s="58" t="s">
        <v>2333</v>
      </c>
      <c r="P78" s="58" t="s">
        <v>667</v>
      </c>
      <c r="Q78" s="58">
        <v>2346</v>
      </c>
      <c r="R78" s="58">
        <v>97080</v>
      </c>
    </row>
    <row r="79" spans="1:18" x14ac:dyDescent="0.3">
      <c r="A79" s="57" t="s">
        <v>516</v>
      </c>
      <c r="B79" s="58">
        <v>93924</v>
      </c>
      <c r="C79" s="58" t="s">
        <v>2913</v>
      </c>
      <c r="D79" s="58" t="s">
        <v>1581</v>
      </c>
      <c r="E79" s="58" t="s">
        <v>2915</v>
      </c>
      <c r="F79" s="58" t="s">
        <v>972</v>
      </c>
      <c r="G79" s="58">
        <v>33410</v>
      </c>
      <c r="H79" s="58" t="s">
        <v>2916</v>
      </c>
      <c r="I79" s="58" t="s">
        <v>2536</v>
      </c>
      <c r="J79" s="58" t="s">
        <v>2917</v>
      </c>
      <c r="K79" s="58" t="s">
        <v>694</v>
      </c>
      <c r="L79" s="58">
        <v>23644</v>
      </c>
      <c r="M79" s="58" t="s">
        <v>1397</v>
      </c>
      <c r="N79" s="58" t="s">
        <v>873</v>
      </c>
      <c r="O79" s="58" t="s">
        <v>1735</v>
      </c>
      <c r="P79" s="58" t="s">
        <v>655</v>
      </c>
      <c r="Q79" s="58">
        <v>1291</v>
      </c>
      <c r="R79" s="58">
        <v>58345</v>
      </c>
    </row>
    <row r="80" spans="1:18" x14ac:dyDescent="0.3">
      <c r="A80" s="57" t="s">
        <v>517</v>
      </c>
      <c r="B80" s="58">
        <v>5277</v>
      </c>
      <c r="C80" s="58" t="s">
        <v>1553</v>
      </c>
      <c r="D80" s="58" t="s">
        <v>844</v>
      </c>
      <c r="E80" s="58" t="s">
        <v>2918</v>
      </c>
      <c r="F80" s="58" t="s">
        <v>766</v>
      </c>
      <c r="G80" s="58">
        <v>2612</v>
      </c>
      <c r="H80" s="58" t="s">
        <v>962</v>
      </c>
      <c r="I80" s="58" t="s">
        <v>844</v>
      </c>
      <c r="J80" s="58" t="s">
        <v>1144</v>
      </c>
      <c r="K80" s="58" t="s">
        <v>628</v>
      </c>
      <c r="L80" s="58">
        <v>806</v>
      </c>
      <c r="M80" s="58" t="s">
        <v>701</v>
      </c>
      <c r="N80" s="58" t="s">
        <v>628</v>
      </c>
      <c r="O80" s="58" t="s">
        <v>783</v>
      </c>
      <c r="P80" s="58" t="s">
        <v>628</v>
      </c>
      <c r="Q80" s="58">
        <v>52</v>
      </c>
      <c r="R80" s="58">
        <v>3470</v>
      </c>
    </row>
    <row r="81" spans="1:18" x14ac:dyDescent="0.3">
      <c r="A81" s="57" t="s">
        <v>518</v>
      </c>
      <c r="B81" s="58">
        <v>42272</v>
      </c>
      <c r="C81" s="58" t="s">
        <v>2919</v>
      </c>
      <c r="D81" s="58" t="s">
        <v>2279</v>
      </c>
      <c r="E81" s="58" t="s">
        <v>2920</v>
      </c>
      <c r="F81" s="58" t="s">
        <v>766</v>
      </c>
      <c r="G81" s="58">
        <v>21010</v>
      </c>
      <c r="H81" s="58" t="s">
        <v>2921</v>
      </c>
      <c r="I81" s="58" t="s">
        <v>2372</v>
      </c>
      <c r="J81" s="58" t="s">
        <v>2922</v>
      </c>
      <c r="K81" s="58" t="s">
        <v>628</v>
      </c>
      <c r="L81" s="58">
        <v>4660</v>
      </c>
      <c r="M81" s="58" t="s">
        <v>1596</v>
      </c>
      <c r="N81" s="58" t="s">
        <v>701</v>
      </c>
      <c r="O81" s="58" t="s">
        <v>1134</v>
      </c>
      <c r="P81" s="58" t="s">
        <v>647</v>
      </c>
      <c r="Q81" s="58">
        <v>791</v>
      </c>
      <c r="R81" s="58">
        <v>26461</v>
      </c>
    </row>
    <row r="82" spans="1:18" x14ac:dyDescent="0.3">
      <c r="A82" s="57" t="s">
        <v>519</v>
      </c>
      <c r="B82" s="58">
        <v>9030</v>
      </c>
      <c r="C82" s="58" t="s">
        <v>1865</v>
      </c>
      <c r="D82" s="58" t="s">
        <v>795</v>
      </c>
      <c r="E82" s="58" t="s">
        <v>2923</v>
      </c>
      <c r="F82" s="58" t="s">
        <v>830</v>
      </c>
      <c r="G82" s="58">
        <v>4232</v>
      </c>
      <c r="H82" s="58" t="s">
        <v>1126</v>
      </c>
      <c r="I82" s="58" t="s">
        <v>1305</v>
      </c>
      <c r="J82" s="58" t="s">
        <v>1467</v>
      </c>
      <c r="K82" s="58" t="s">
        <v>648</v>
      </c>
      <c r="L82" s="58">
        <v>1497</v>
      </c>
      <c r="M82" s="58" t="s">
        <v>1028</v>
      </c>
      <c r="N82" s="58" t="s">
        <v>667</v>
      </c>
      <c r="O82" s="58" t="s">
        <v>972</v>
      </c>
      <c r="P82" s="58" t="s">
        <v>655</v>
      </c>
      <c r="Q82" s="58">
        <v>110</v>
      </c>
      <c r="R82" s="58">
        <v>5839</v>
      </c>
    </row>
    <row r="83" spans="1:18" x14ac:dyDescent="0.3">
      <c r="A83" s="57" t="s">
        <v>520</v>
      </c>
      <c r="B83" s="58">
        <v>7556</v>
      </c>
      <c r="C83" s="58" t="s">
        <v>2924</v>
      </c>
      <c r="D83" s="58" t="s">
        <v>743</v>
      </c>
      <c r="E83" s="58" t="s">
        <v>2925</v>
      </c>
      <c r="F83" s="58" t="s">
        <v>628</v>
      </c>
      <c r="G83" s="58">
        <v>3740</v>
      </c>
      <c r="H83" s="58" t="s">
        <v>627</v>
      </c>
      <c r="I83" s="58" t="s">
        <v>786</v>
      </c>
      <c r="J83" s="58" t="s">
        <v>1903</v>
      </c>
      <c r="K83" s="58" t="s">
        <v>628</v>
      </c>
      <c r="L83" s="58">
        <v>797</v>
      </c>
      <c r="M83" s="58" t="s">
        <v>740</v>
      </c>
      <c r="N83" s="58" t="s">
        <v>634</v>
      </c>
      <c r="O83" s="58" t="s">
        <v>705</v>
      </c>
      <c r="P83" s="58" t="s">
        <v>628</v>
      </c>
      <c r="Q83" s="58">
        <v>77</v>
      </c>
      <c r="R83" s="58">
        <v>4614</v>
      </c>
    </row>
    <row r="84" spans="1:18" x14ac:dyDescent="0.3">
      <c r="A84" s="57" t="s">
        <v>522</v>
      </c>
      <c r="B84" s="58">
        <v>10349</v>
      </c>
      <c r="C84" s="58" t="s">
        <v>1522</v>
      </c>
      <c r="D84" s="58" t="s">
        <v>1143</v>
      </c>
      <c r="E84" s="58" t="s">
        <v>2926</v>
      </c>
      <c r="F84" s="58" t="s">
        <v>655</v>
      </c>
      <c r="G84" s="58">
        <v>3052</v>
      </c>
      <c r="H84" s="58" t="s">
        <v>1224</v>
      </c>
      <c r="I84" s="58" t="s">
        <v>2055</v>
      </c>
      <c r="J84" s="58" t="s">
        <v>1014</v>
      </c>
      <c r="K84" s="58" t="s">
        <v>766</v>
      </c>
      <c r="L84" s="58">
        <v>3389</v>
      </c>
      <c r="M84" s="58" t="s">
        <v>1591</v>
      </c>
      <c r="N84" s="58" t="s">
        <v>646</v>
      </c>
      <c r="O84" s="58" t="s">
        <v>798</v>
      </c>
      <c r="P84" s="58" t="s">
        <v>628</v>
      </c>
      <c r="Q84" s="58">
        <v>88</v>
      </c>
      <c r="R84" s="58">
        <v>6529</v>
      </c>
    </row>
    <row r="85" spans="1:18" x14ac:dyDescent="0.3">
      <c r="A85" s="57" t="s">
        <v>523</v>
      </c>
      <c r="B85" s="58">
        <v>4677</v>
      </c>
      <c r="C85" s="58" t="s">
        <v>2748</v>
      </c>
      <c r="D85" s="58" t="s">
        <v>873</v>
      </c>
      <c r="E85" s="58" t="s">
        <v>2084</v>
      </c>
      <c r="F85" s="58" t="s">
        <v>678</v>
      </c>
      <c r="G85" s="58">
        <v>1789</v>
      </c>
      <c r="H85" s="58" t="s">
        <v>1702</v>
      </c>
      <c r="I85" s="58" t="s">
        <v>699</v>
      </c>
      <c r="J85" s="58" t="s">
        <v>1956</v>
      </c>
      <c r="K85" s="58" t="s">
        <v>691</v>
      </c>
      <c r="L85" s="58">
        <v>966</v>
      </c>
      <c r="M85" s="58" t="s">
        <v>707</v>
      </c>
      <c r="N85" s="58" t="s">
        <v>628</v>
      </c>
      <c r="O85" s="58" t="s">
        <v>985</v>
      </c>
      <c r="P85" s="58" t="s">
        <v>628</v>
      </c>
      <c r="Q85" s="58">
        <v>41</v>
      </c>
      <c r="R85" s="58">
        <v>2796</v>
      </c>
    </row>
    <row r="86" spans="1:18" x14ac:dyDescent="0.3">
      <c r="A86" s="57" t="s">
        <v>525</v>
      </c>
      <c r="B86" s="58">
        <v>5060</v>
      </c>
      <c r="C86" s="58" t="s">
        <v>2501</v>
      </c>
      <c r="D86" s="58" t="s">
        <v>642</v>
      </c>
      <c r="E86" s="58" t="s">
        <v>2927</v>
      </c>
      <c r="F86" s="58" t="s">
        <v>628</v>
      </c>
      <c r="G86" s="58">
        <v>2404</v>
      </c>
      <c r="H86" s="58" t="s">
        <v>1283</v>
      </c>
      <c r="I86" s="58" t="s">
        <v>1246</v>
      </c>
      <c r="J86" s="58" t="s">
        <v>837</v>
      </c>
      <c r="K86" s="58" t="s">
        <v>628</v>
      </c>
      <c r="L86" s="58">
        <v>893</v>
      </c>
      <c r="M86" s="58" t="s">
        <v>648</v>
      </c>
      <c r="N86" s="58" t="s">
        <v>634</v>
      </c>
      <c r="O86" s="58" t="s">
        <v>701</v>
      </c>
      <c r="P86" s="58" t="s">
        <v>628</v>
      </c>
      <c r="Q86" s="58">
        <v>43</v>
      </c>
      <c r="R86" s="58">
        <v>3340</v>
      </c>
    </row>
    <row r="87" spans="1:18" x14ac:dyDescent="0.3">
      <c r="A87" s="57" t="s">
        <v>527</v>
      </c>
      <c r="B87" s="58">
        <v>18194</v>
      </c>
      <c r="C87" s="58" t="s">
        <v>1280</v>
      </c>
      <c r="D87" s="58" t="s">
        <v>1552</v>
      </c>
      <c r="E87" s="58" t="s">
        <v>2928</v>
      </c>
      <c r="F87" s="58" t="s">
        <v>634</v>
      </c>
      <c r="G87" s="58">
        <v>8069</v>
      </c>
      <c r="H87" s="58" t="s">
        <v>2929</v>
      </c>
      <c r="I87" s="58" t="s">
        <v>1079</v>
      </c>
      <c r="J87" s="58" t="s">
        <v>2672</v>
      </c>
      <c r="K87" s="58" t="s">
        <v>633</v>
      </c>
      <c r="L87" s="58">
        <v>3913</v>
      </c>
      <c r="M87" s="58" t="s">
        <v>1197</v>
      </c>
      <c r="N87" s="58" t="s">
        <v>678</v>
      </c>
      <c r="O87" s="58" t="s">
        <v>780</v>
      </c>
      <c r="P87" s="58" t="s">
        <v>628</v>
      </c>
      <c r="Q87" s="58">
        <v>204</v>
      </c>
      <c r="R87" s="58">
        <v>12186</v>
      </c>
    </row>
    <row r="88" spans="1:18" x14ac:dyDescent="0.3">
      <c r="A88" s="57" t="s">
        <v>528</v>
      </c>
      <c r="B88" s="58">
        <v>11288</v>
      </c>
      <c r="C88" s="58" t="s">
        <v>2296</v>
      </c>
      <c r="D88" s="58" t="s">
        <v>661</v>
      </c>
      <c r="E88" s="58" t="s">
        <v>2429</v>
      </c>
      <c r="F88" s="58" t="s">
        <v>660</v>
      </c>
      <c r="G88" s="58">
        <v>4935</v>
      </c>
      <c r="H88" s="58" t="s">
        <v>1808</v>
      </c>
      <c r="I88" s="58" t="s">
        <v>1351</v>
      </c>
      <c r="J88" s="58" t="s">
        <v>1526</v>
      </c>
      <c r="K88" s="58" t="s">
        <v>647</v>
      </c>
      <c r="L88" s="58">
        <v>2143</v>
      </c>
      <c r="M88" s="58" t="s">
        <v>916</v>
      </c>
      <c r="N88" s="58" t="s">
        <v>646</v>
      </c>
      <c r="O88" s="58" t="s">
        <v>1220</v>
      </c>
      <c r="P88" s="58" t="s">
        <v>647</v>
      </c>
      <c r="Q88" s="58">
        <v>136</v>
      </c>
      <c r="R88" s="58">
        <v>7214</v>
      </c>
    </row>
    <row r="89" spans="1:18" x14ac:dyDescent="0.3">
      <c r="A89" s="57" t="s">
        <v>529</v>
      </c>
      <c r="B89" s="58">
        <v>5034</v>
      </c>
      <c r="C89" s="58" t="s">
        <v>1577</v>
      </c>
      <c r="D89" s="58" t="s">
        <v>1591</v>
      </c>
      <c r="E89" s="58" t="s">
        <v>2914</v>
      </c>
      <c r="F89" s="58" t="s">
        <v>655</v>
      </c>
      <c r="G89" s="58">
        <v>1801</v>
      </c>
      <c r="H89" s="58" t="s">
        <v>2706</v>
      </c>
      <c r="I89" s="58" t="s">
        <v>943</v>
      </c>
      <c r="J89" s="58" t="s">
        <v>1521</v>
      </c>
      <c r="K89" s="58" t="s">
        <v>628</v>
      </c>
      <c r="L89" s="58">
        <v>741</v>
      </c>
      <c r="M89" s="58" t="s">
        <v>932</v>
      </c>
      <c r="N89" s="58" t="s">
        <v>633</v>
      </c>
      <c r="O89" s="58" t="s">
        <v>775</v>
      </c>
      <c r="P89" s="58" t="s">
        <v>628</v>
      </c>
      <c r="Q89" s="58">
        <v>47</v>
      </c>
      <c r="R89" s="58">
        <v>2589</v>
      </c>
    </row>
    <row r="90" spans="1:18" x14ac:dyDescent="0.3">
      <c r="A90" s="57" t="s">
        <v>530</v>
      </c>
      <c r="B90" s="58">
        <v>28805</v>
      </c>
      <c r="C90" s="58" t="s">
        <v>2930</v>
      </c>
      <c r="D90" s="58" t="s">
        <v>800</v>
      </c>
      <c r="E90" s="58" t="s">
        <v>2523</v>
      </c>
      <c r="F90" s="58" t="s">
        <v>655</v>
      </c>
      <c r="G90" s="58">
        <v>11871</v>
      </c>
      <c r="H90" s="58" t="s">
        <v>2931</v>
      </c>
      <c r="I90" s="58" t="s">
        <v>1597</v>
      </c>
      <c r="J90" s="58" t="s">
        <v>2171</v>
      </c>
      <c r="K90" s="58" t="s">
        <v>678</v>
      </c>
      <c r="L90" s="58">
        <v>6293</v>
      </c>
      <c r="M90" s="58" t="s">
        <v>642</v>
      </c>
      <c r="N90" s="58" t="s">
        <v>903</v>
      </c>
      <c r="O90" s="58" t="s">
        <v>997</v>
      </c>
      <c r="P90" s="58" t="s">
        <v>628</v>
      </c>
      <c r="Q90" s="58">
        <v>258</v>
      </c>
      <c r="R90" s="58">
        <v>18422</v>
      </c>
    </row>
    <row r="91" spans="1:18" x14ac:dyDescent="0.3">
      <c r="A91" s="57" t="s">
        <v>531</v>
      </c>
      <c r="B91" s="58">
        <v>21012</v>
      </c>
      <c r="C91" s="58" t="s">
        <v>2932</v>
      </c>
      <c r="D91" s="58" t="s">
        <v>2047</v>
      </c>
      <c r="E91" s="58" t="s">
        <v>2768</v>
      </c>
      <c r="F91" s="58" t="s">
        <v>667</v>
      </c>
      <c r="G91" s="58">
        <v>9883</v>
      </c>
      <c r="H91" s="58" t="s">
        <v>2221</v>
      </c>
      <c r="I91" s="58" t="s">
        <v>1231</v>
      </c>
      <c r="J91" s="58" t="s">
        <v>1985</v>
      </c>
      <c r="K91" s="58" t="s">
        <v>655</v>
      </c>
      <c r="L91" s="58">
        <v>3232</v>
      </c>
      <c r="M91" s="58" t="s">
        <v>1844</v>
      </c>
      <c r="N91" s="58" t="s">
        <v>766</v>
      </c>
      <c r="O91" s="58" t="s">
        <v>753</v>
      </c>
      <c r="P91" s="58" t="s">
        <v>628</v>
      </c>
      <c r="Q91" s="58">
        <v>232</v>
      </c>
      <c r="R91" s="58">
        <v>13347</v>
      </c>
    </row>
    <row r="92" spans="1:18" x14ac:dyDescent="0.3">
      <c r="A92" s="57" t="s">
        <v>532</v>
      </c>
      <c r="B92" s="58">
        <v>31051</v>
      </c>
      <c r="C92" s="58" t="s">
        <v>2933</v>
      </c>
      <c r="D92" s="58" t="s">
        <v>1419</v>
      </c>
      <c r="E92" s="58" t="s">
        <v>2934</v>
      </c>
      <c r="F92" s="58" t="s">
        <v>633</v>
      </c>
      <c r="G92" s="58">
        <v>5374</v>
      </c>
      <c r="H92" s="58" t="s">
        <v>2935</v>
      </c>
      <c r="I92" s="58" t="s">
        <v>2377</v>
      </c>
      <c r="J92" s="58" t="s">
        <v>2936</v>
      </c>
      <c r="K92" s="58" t="s">
        <v>634</v>
      </c>
      <c r="L92" s="58">
        <v>9363</v>
      </c>
      <c r="M92" s="58" t="s">
        <v>898</v>
      </c>
      <c r="N92" s="58" t="s">
        <v>701</v>
      </c>
      <c r="O92" s="58" t="s">
        <v>1652</v>
      </c>
      <c r="P92" s="58" t="s">
        <v>628</v>
      </c>
      <c r="Q92" s="58">
        <v>386</v>
      </c>
      <c r="R92" s="58">
        <v>15123</v>
      </c>
    </row>
    <row r="93" spans="1:18" x14ac:dyDescent="0.3">
      <c r="A93" s="57" t="s">
        <v>533</v>
      </c>
      <c r="B93" s="58">
        <v>5748</v>
      </c>
      <c r="C93" s="58" t="s">
        <v>1819</v>
      </c>
      <c r="D93" s="58" t="s">
        <v>699</v>
      </c>
      <c r="E93" s="58" t="s">
        <v>2937</v>
      </c>
      <c r="F93" s="58" t="s">
        <v>628</v>
      </c>
      <c r="G93" s="58">
        <v>2653</v>
      </c>
      <c r="H93" s="58" t="s">
        <v>2673</v>
      </c>
      <c r="I93" s="58" t="s">
        <v>1533</v>
      </c>
      <c r="J93" s="58" t="s">
        <v>2419</v>
      </c>
      <c r="K93" s="58" t="s">
        <v>655</v>
      </c>
      <c r="L93" s="58">
        <v>1155</v>
      </c>
      <c r="M93" s="58" t="s">
        <v>740</v>
      </c>
      <c r="N93" s="58" t="s">
        <v>667</v>
      </c>
      <c r="O93" s="58" t="s">
        <v>701</v>
      </c>
      <c r="P93" s="58" t="s">
        <v>628</v>
      </c>
      <c r="Q93" s="58">
        <v>65</v>
      </c>
      <c r="R93" s="58">
        <v>3873</v>
      </c>
    </row>
    <row r="94" spans="1:18" x14ac:dyDescent="0.3">
      <c r="A94" s="57" t="s">
        <v>534</v>
      </c>
      <c r="B94" s="58">
        <v>7606</v>
      </c>
      <c r="C94" s="58" t="s">
        <v>2526</v>
      </c>
      <c r="D94" s="58" t="s">
        <v>639</v>
      </c>
      <c r="E94" s="58" t="s">
        <v>2462</v>
      </c>
      <c r="F94" s="58" t="s">
        <v>660</v>
      </c>
      <c r="G94" s="58">
        <v>2455</v>
      </c>
      <c r="H94" s="58" t="s">
        <v>1917</v>
      </c>
      <c r="I94" s="58" t="s">
        <v>1069</v>
      </c>
      <c r="J94" s="58" t="s">
        <v>888</v>
      </c>
      <c r="K94" s="58" t="s">
        <v>647</v>
      </c>
      <c r="L94" s="58">
        <v>1319</v>
      </c>
      <c r="M94" s="58" t="s">
        <v>650</v>
      </c>
      <c r="N94" s="58" t="s">
        <v>655</v>
      </c>
      <c r="O94" s="58" t="s">
        <v>664</v>
      </c>
      <c r="P94" s="58" t="s">
        <v>628</v>
      </c>
      <c r="Q94" s="58">
        <v>102</v>
      </c>
      <c r="R94" s="58">
        <v>3876</v>
      </c>
    </row>
    <row r="95" spans="1:18" x14ac:dyDescent="0.3">
      <c r="A95" s="57" t="s">
        <v>535</v>
      </c>
      <c r="B95" s="58">
        <v>67459</v>
      </c>
      <c r="C95" s="58" t="s">
        <v>2938</v>
      </c>
      <c r="D95" s="58" t="s">
        <v>1137</v>
      </c>
      <c r="E95" s="58" t="s">
        <v>2939</v>
      </c>
      <c r="F95" s="58" t="s">
        <v>898</v>
      </c>
      <c r="G95" s="58">
        <v>20039</v>
      </c>
      <c r="H95" s="58" t="s">
        <v>1367</v>
      </c>
      <c r="I95" s="58" t="s">
        <v>1973</v>
      </c>
      <c r="J95" s="58" t="s">
        <v>2940</v>
      </c>
      <c r="K95" s="58" t="s">
        <v>2341</v>
      </c>
      <c r="L95" s="58">
        <v>14299</v>
      </c>
      <c r="M95" s="58" t="s">
        <v>1000</v>
      </c>
      <c r="N95" s="58" t="s">
        <v>1012</v>
      </c>
      <c r="O95" s="58" t="s">
        <v>663</v>
      </c>
      <c r="P95" s="58" t="s">
        <v>798</v>
      </c>
      <c r="Q95" s="58">
        <v>796</v>
      </c>
      <c r="R95" s="58">
        <v>35134</v>
      </c>
    </row>
    <row r="96" spans="1:18" x14ac:dyDescent="0.3">
      <c r="A96" s="57" t="s">
        <v>536</v>
      </c>
      <c r="B96" s="58">
        <v>19567</v>
      </c>
      <c r="C96" s="58" t="s">
        <v>2941</v>
      </c>
      <c r="D96" s="58" t="s">
        <v>1050</v>
      </c>
      <c r="E96" s="58" t="s">
        <v>2942</v>
      </c>
      <c r="F96" s="58" t="s">
        <v>691</v>
      </c>
      <c r="G96" s="58">
        <v>8747</v>
      </c>
      <c r="H96" s="58" t="s">
        <v>2279</v>
      </c>
      <c r="I96" s="58" t="s">
        <v>761</v>
      </c>
      <c r="J96" s="58" t="s">
        <v>2746</v>
      </c>
      <c r="K96" s="58" t="s">
        <v>647</v>
      </c>
      <c r="L96" s="58">
        <v>2172</v>
      </c>
      <c r="M96" s="58" t="s">
        <v>1334</v>
      </c>
      <c r="N96" s="58" t="s">
        <v>668</v>
      </c>
      <c r="O96" s="58" t="s">
        <v>2127</v>
      </c>
      <c r="P96" s="58" t="s">
        <v>647</v>
      </c>
      <c r="Q96" s="58">
        <v>423</v>
      </c>
      <c r="R96" s="58">
        <v>11342</v>
      </c>
    </row>
    <row r="97" spans="1:18" x14ac:dyDescent="0.3">
      <c r="A97" s="57" t="s">
        <v>537</v>
      </c>
      <c r="B97" s="58">
        <v>6569</v>
      </c>
      <c r="C97" s="58" t="s">
        <v>2075</v>
      </c>
      <c r="D97" s="58" t="s">
        <v>636</v>
      </c>
      <c r="E97" s="58" t="s">
        <v>2402</v>
      </c>
      <c r="F97" s="58" t="s">
        <v>628</v>
      </c>
      <c r="G97" s="58">
        <v>1469</v>
      </c>
      <c r="H97" s="58" t="s">
        <v>1064</v>
      </c>
      <c r="I97" s="58" t="s">
        <v>1235</v>
      </c>
      <c r="J97" s="58" t="s">
        <v>1430</v>
      </c>
      <c r="K97" s="58" t="s">
        <v>628</v>
      </c>
      <c r="L97" s="58">
        <v>2514</v>
      </c>
      <c r="M97" s="58" t="s">
        <v>932</v>
      </c>
      <c r="N97" s="58" t="s">
        <v>646</v>
      </c>
      <c r="O97" s="58" t="s">
        <v>701</v>
      </c>
      <c r="P97" s="58" t="s">
        <v>628</v>
      </c>
      <c r="Q97" s="58">
        <v>56</v>
      </c>
      <c r="R97" s="58">
        <v>4039</v>
      </c>
    </row>
    <row r="98" spans="1:18" x14ac:dyDescent="0.3">
      <c r="A98" s="57" t="s">
        <v>539</v>
      </c>
      <c r="B98" s="58">
        <v>18018</v>
      </c>
      <c r="C98" s="58" t="s">
        <v>1840</v>
      </c>
      <c r="D98" s="58" t="s">
        <v>1976</v>
      </c>
      <c r="E98" s="58" t="s">
        <v>2943</v>
      </c>
      <c r="F98" s="58" t="s">
        <v>655</v>
      </c>
      <c r="G98" s="58">
        <v>8678</v>
      </c>
      <c r="H98" s="58" t="s">
        <v>2594</v>
      </c>
      <c r="I98" s="58" t="s">
        <v>973</v>
      </c>
      <c r="J98" s="58" t="s">
        <v>2551</v>
      </c>
      <c r="K98" s="58" t="s">
        <v>628</v>
      </c>
      <c r="L98" s="58">
        <v>2440</v>
      </c>
      <c r="M98" s="58" t="s">
        <v>973</v>
      </c>
      <c r="N98" s="58" t="s">
        <v>848</v>
      </c>
      <c r="O98" s="58" t="s">
        <v>1584</v>
      </c>
      <c r="P98" s="58" t="s">
        <v>628</v>
      </c>
      <c r="Q98" s="58">
        <v>302</v>
      </c>
      <c r="R98" s="58">
        <v>11420</v>
      </c>
    </row>
    <row r="99" spans="1:18" x14ac:dyDescent="0.3">
      <c r="A99" s="57" t="s">
        <v>540</v>
      </c>
      <c r="B99" s="58">
        <v>4468</v>
      </c>
      <c r="C99" s="58" t="s">
        <v>1586</v>
      </c>
      <c r="D99" s="58" t="s">
        <v>750</v>
      </c>
      <c r="E99" s="58" t="s">
        <v>2190</v>
      </c>
      <c r="F99" s="58" t="s">
        <v>628</v>
      </c>
      <c r="G99" s="58">
        <v>1771</v>
      </c>
      <c r="H99" s="58" t="s">
        <v>874</v>
      </c>
      <c r="I99" s="58" t="s">
        <v>1052</v>
      </c>
      <c r="J99" s="58" t="s">
        <v>1956</v>
      </c>
      <c r="K99" s="58" t="s">
        <v>647</v>
      </c>
      <c r="L99" s="58">
        <v>1020</v>
      </c>
      <c r="M99" s="58" t="s">
        <v>870</v>
      </c>
      <c r="N99" s="58" t="s">
        <v>667</v>
      </c>
      <c r="O99" s="58" t="s">
        <v>783</v>
      </c>
      <c r="P99" s="58" t="s">
        <v>628</v>
      </c>
      <c r="Q99" s="58">
        <v>59</v>
      </c>
      <c r="R99" s="58">
        <v>2850</v>
      </c>
    </row>
    <row r="100" spans="1:18" x14ac:dyDescent="0.3">
      <c r="A100" s="57" t="s">
        <v>541</v>
      </c>
      <c r="B100" s="58">
        <v>13587</v>
      </c>
      <c r="C100" s="58" t="s">
        <v>2328</v>
      </c>
      <c r="D100" s="58" t="s">
        <v>627</v>
      </c>
      <c r="E100" s="58" t="s">
        <v>1678</v>
      </c>
      <c r="F100" s="58" t="s">
        <v>628</v>
      </c>
      <c r="G100" s="58">
        <v>5134</v>
      </c>
      <c r="H100" s="58" t="s">
        <v>1453</v>
      </c>
      <c r="I100" s="58" t="s">
        <v>1118</v>
      </c>
      <c r="J100" s="58" t="s">
        <v>1147</v>
      </c>
      <c r="K100" s="58" t="s">
        <v>628</v>
      </c>
      <c r="L100" s="58">
        <v>3326</v>
      </c>
      <c r="M100" s="58" t="s">
        <v>994</v>
      </c>
      <c r="N100" s="58" t="s">
        <v>830</v>
      </c>
      <c r="O100" s="58" t="s">
        <v>1159</v>
      </c>
      <c r="P100" s="58" t="s">
        <v>628</v>
      </c>
      <c r="Q100" s="58">
        <v>166</v>
      </c>
      <c r="R100" s="58">
        <v>8626</v>
      </c>
    </row>
    <row r="101" spans="1:18" x14ac:dyDescent="0.3">
      <c r="A101" s="57" t="s">
        <v>542</v>
      </c>
      <c r="B101" s="58">
        <v>8962</v>
      </c>
      <c r="C101" s="58" t="s">
        <v>2944</v>
      </c>
      <c r="D101" s="58" t="s">
        <v>1052</v>
      </c>
      <c r="E101" s="58" t="s">
        <v>2406</v>
      </c>
      <c r="F101" s="58" t="s">
        <v>628</v>
      </c>
      <c r="G101" s="58">
        <v>3116</v>
      </c>
      <c r="H101" s="58" t="s">
        <v>1512</v>
      </c>
      <c r="I101" s="58" t="s">
        <v>1592</v>
      </c>
      <c r="J101" s="58" t="s">
        <v>1526</v>
      </c>
      <c r="K101" s="58" t="s">
        <v>628</v>
      </c>
      <c r="L101" s="58">
        <v>2048</v>
      </c>
      <c r="M101" s="58" t="s">
        <v>725</v>
      </c>
      <c r="N101" s="58" t="s">
        <v>633</v>
      </c>
      <c r="O101" s="58" t="s">
        <v>732</v>
      </c>
      <c r="P101" s="58" t="s">
        <v>628</v>
      </c>
      <c r="Q101" s="58">
        <v>94</v>
      </c>
      <c r="R101" s="58">
        <v>5258</v>
      </c>
    </row>
    <row r="102" spans="1:18" x14ac:dyDescent="0.3">
      <c r="A102" s="57" t="s">
        <v>544</v>
      </c>
      <c r="B102" s="58">
        <v>13710</v>
      </c>
      <c r="C102" s="58" t="s">
        <v>2945</v>
      </c>
      <c r="D102" s="58" t="s">
        <v>980</v>
      </c>
      <c r="E102" s="58" t="s">
        <v>2946</v>
      </c>
      <c r="F102" s="58" t="s">
        <v>633</v>
      </c>
      <c r="G102" s="58">
        <v>4842</v>
      </c>
      <c r="H102" s="58" t="s">
        <v>2005</v>
      </c>
      <c r="I102" s="58" t="s">
        <v>793</v>
      </c>
      <c r="J102" s="58" t="s">
        <v>2947</v>
      </c>
      <c r="K102" s="58" t="s">
        <v>646</v>
      </c>
      <c r="L102" s="58">
        <v>3445</v>
      </c>
      <c r="M102" s="58" t="s">
        <v>1101</v>
      </c>
      <c r="N102" s="58" t="s">
        <v>708</v>
      </c>
      <c r="O102" s="58" t="s">
        <v>894</v>
      </c>
      <c r="P102" s="58" t="s">
        <v>628</v>
      </c>
      <c r="Q102" s="58">
        <v>155</v>
      </c>
      <c r="R102" s="58">
        <v>8442</v>
      </c>
    </row>
    <row r="103" spans="1:18" x14ac:dyDescent="0.3">
      <c r="A103" s="57" t="s">
        <v>545</v>
      </c>
      <c r="B103" s="58">
        <v>3814</v>
      </c>
      <c r="C103" s="58" t="s">
        <v>1149</v>
      </c>
      <c r="D103" s="58" t="s">
        <v>1871</v>
      </c>
      <c r="E103" s="58" t="s">
        <v>1836</v>
      </c>
      <c r="F103" s="58" t="s">
        <v>628</v>
      </c>
      <c r="G103" s="58">
        <v>1700</v>
      </c>
      <c r="H103" s="58" t="s">
        <v>1298</v>
      </c>
      <c r="I103" s="58" t="s">
        <v>1629</v>
      </c>
      <c r="J103" s="58" t="s">
        <v>819</v>
      </c>
      <c r="K103" s="58" t="s">
        <v>655</v>
      </c>
      <c r="L103" s="58">
        <v>472</v>
      </c>
      <c r="M103" s="58" t="s">
        <v>648</v>
      </c>
      <c r="N103" s="58" t="s">
        <v>691</v>
      </c>
      <c r="O103" s="58" t="s">
        <v>648</v>
      </c>
      <c r="P103" s="58" t="s">
        <v>628</v>
      </c>
      <c r="Q103" s="58">
        <v>29</v>
      </c>
      <c r="R103" s="58">
        <v>2201</v>
      </c>
    </row>
    <row r="104" spans="1:18" x14ac:dyDescent="0.3">
      <c r="A104" s="57" t="s">
        <v>546</v>
      </c>
      <c r="B104" s="58">
        <v>13324</v>
      </c>
      <c r="C104" s="58" t="s">
        <v>2948</v>
      </c>
      <c r="D104" s="58" t="s">
        <v>925</v>
      </c>
      <c r="E104" s="58" t="s">
        <v>2949</v>
      </c>
      <c r="F104" s="58" t="s">
        <v>634</v>
      </c>
      <c r="G104" s="58">
        <v>4079</v>
      </c>
      <c r="H104" s="58" t="s">
        <v>2417</v>
      </c>
      <c r="I104" s="58" t="s">
        <v>1556</v>
      </c>
      <c r="J104" s="58" t="s">
        <v>2253</v>
      </c>
      <c r="K104" s="58" t="s">
        <v>655</v>
      </c>
      <c r="L104" s="58">
        <v>3116</v>
      </c>
      <c r="M104" s="58" t="s">
        <v>1020</v>
      </c>
      <c r="N104" s="58" t="s">
        <v>766</v>
      </c>
      <c r="O104" s="58" t="s">
        <v>940</v>
      </c>
      <c r="P104" s="58" t="s">
        <v>628</v>
      </c>
      <c r="Q104" s="58">
        <v>95</v>
      </c>
      <c r="R104" s="58">
        <v>7290</v>
      </c>
    </row>
    <row r="105" spans="1:18" x14ac:dyDescent="0.3">
      <c r="A105" s="57" t="s">
        <v>547</v>
      </c>
      <c r="B105" s="58">
        <v>18724</v>
      </c>
      <c r="C105" s="58" t="s">
        <v>2950</v>
      </c>
      <c r="D105" s="58" t="s">
        <v>1572</v>
      </c>
      <c r="E105" s="58" t="s">
        <v>2951</v>
      </c>
      <c r="F105" s="58" t="s">
        <v>766</v>
      </c>
      <c r="G105" s="58">
        <v>8928</v>
      </c>
      <c r="H105" s="58" t="s">
        <v>1502</v>
      </c>
      <c r="I105" s="58" t="s">
        <v>1000</v>
      </c>
      <c r="J105" s="58" t="s">
        <v>2720</v>
      </c>
      <c r="K105" s="58" t="s">
        <v>647</v>
      </c>
      <c r="L105" s="58">
        <v>3489</v>
      </c>
      <c r="M105" s="58" t="s">
        <v>1613</v>
      </c>
      <c r="N105" s="58" t="s">
        <v>632</v>
      </c>
      <c r="O105" s="58" t="s">
        <v>1042</v>
      </c>
      <c r="P105" s="58" t="s">
        <v>628</v>
      </c>
      <c r="Q105" s="58">
        <v>234</v>
      </c>
      <c r="R105" s="58">
        <v>12651</v>
      </c>
    </row>
    <row r="106" spans="1:18" x14ac:dyDescent="0.3">
      <c r="A106" s="57" t="s">
        <v>548</v>
      </c>
      <c r="B106" s="58">
        <v>5145</v>
      </c>
      <c r="C106" s="58" t="s">
        <v>2521</v>
      </c>
      <c r="D106" s="58" t="s">
        <v>951</v>
      </c>
      <c r="E106" s="58" t="s">
        <v>1128</v>
      </c>
      <c r="F106" s="58" t="s">
        <v>628</v>
      </c>
      <c r="G106" s="58">
        <v>2571</v>
      </c>
      <c r="H106" s="58" t="s">
        <v>1475</v>
      </c>
      <c r="I106" s="58" t="s">
        <v>951</v>
      </c>
      <c r="J106" s="58" t="s">
        <v>1107</v>
      </c>
      <c r="K106" s="58" t="s">
        <v>628</v>
      </c>
      <c r="L106" s="58">
        <v>776</v>
      </c>
      <c r="M106" s="58" t="s">
        <v>666</v>
      </c>
      <c r="N106" s="58" t="s">
        <v>655</v>
      </c>
      <c r="O106" s="58" t="s">
        <v>811</v>
      </c>
      <c r="P106" s="58" t="s">
        <v>628</v>
      </c>
      <c r="Q106" s="58">
        <v>57</v>
      </c>
      <c r="R106" s="58">
        <v>3404</v>
      </c>
    </row>
    <row r="107" spans="1:18" x14ac:dyDescent="0.3">
      <c r="A107" s="57" t="s">
        <v>549</v>
      </c>
      <c r="B107" s="58">
        <v>13100</v>
      </c>
      <c r="C107" s="58" t="s">
        <v>2952</v>
      </c>
      <c r="D107" s="58" t="s">
        <v>1086</v>
      </c>
      <c r="E107" s="58" t="s">
        <v>1449</v>
      </c>
      <c r="F107" s="58" t="s">
        <v>655</v>
      </c>
      <c r="G107" s="58">
        <v>6564</v>
      </c>
      <c r="H107" s="58" t="s">
        <v>2130</v>
      </c>
      <c r="I107" s="58" t="s">
        <v>686</v>
      </c>
      <c r="J107" s="58" t="s">
        <v>2521</v>
      </c>
      <c r="K107" s="58" t="s">
        <v>655</v>
      </c>
      <c r="L107" s="58">
        <v>2572</v>
      </c>
      <c r="M107" s="58" t="s">
        <v>695</v>
      </c>
      <c r="N107" s="58" t="s">
        <v>660</v>
      </c>
      <c r="O107" s="58" t="s">
        <v>1584</v>
      </c>
      <c r="P107" s="58" t="s">
        <v>628</v>
      </c>
      <c r="Q107" s="58">
        <v>214</v>
      </c>
      <c r="R107" s="58">
        <v>9350</v>
      </c>
    </row>
    <row r="108" spans="1:18" x14ac:dyDescent="0.3">
      <c r="A108" s="57" t="s">
        <v>550</v>
      </c>
      <c r="B108" s="58">
        <v>19170</v>
      </c>
      <c r="C108" s="58" t="s">
        <v>2953</v>
      </c>
      <c r="D108" s="58" t="s">
        <v>1614</v>
      </c>
      <c r="E108" s="58" t="s">
        <v>2954</v>
      </c>
      <c r="F108" s="58" t="s">
        <v>628</v>
      </c>
      <c r="G108" s="58">
        <v>9029</v>
      </c>
      <c r="H108" s="58" t="s">
        <v>635</v>
      </c>
      <c r="I108" s="58" t="s">
        <v>1089</v>
      </c>
      <c r="J108" s="58" t="s">
        <v>1872</v>
      </c>
      <c r="K108" s="58" t="s">
        <v>628</v>
      </c>
      <c r="L108" s="58">
        <v>1521</v>
      </c>
      <c r="M108" s="58" t="s">
        <v>799</v>
      </c>
      <c r="N108" s="58" t="s">
        <v>708</v>
      </c>
      <c r="O108" s="58" t="s">
        <v>780</v>
      </c>
      <c r="P108" s="58" t="s">
        <v>628</v>
      </c>
      <c r="Q108" s="58">
        <v>228</v>
      </c>
      <c r="R108" s="58">
        <v>10778</v>
      </c>
    </row>
    <row r="109" spans="1:18" x14ac:dyDescent="0.3">
      <c r="A109" s="57" t="s">
        <v>552</v>
      </c>
      <c r="B109" s="58">
        <v>112540</v>
      </c>
      <c r="C109" s="58" t="s">
        <v>6085</v>
      </c>
      <c r="D109" s="58" t="s">
        <v>2242</v>
      </c>
      <c r="E109" s="58" t="s">
        <v>2956</v>
      </c>
      <c r="F109" s="58" t="s">
        <v>830</v>
      </c>
      <c r="G109" s="58">
        <v>23926</v>
      </c>
      <c r="H109" s="58" t="s">
        <v>6084</v>
      </c>
      <c r="I109" s="58" t="s">
        <v>6083</v>
      </c>
      <c r="J109" s="58" t="s">
        <v>2640</v>
      </c>
      <c r="K109" s="58" t="s">
        <v>1119</v>
      </c>
      <c r="L109" s="58">
        <v>36834</v>
      </c>
      <c r="M109" s="58" t="s">
        <v>1830</v>
      </c>
      <c r="N109" s="58" t="s">
        <v>1542</v>
      </c>
      <c r="O109" s="58" t="s">
        <v>1549</v>
      </c>
      <c r="P109" s="58" t="s">
        <v>633</v>
      </c>
      <c r="Q109" s="58">
        <v>1341</v>
      </c>
      <c r="R109" s="58">
        <v>62101</v>
      </c>
    </row>
    <row r="110" spans="1:18" x14ac:dyDescent="0.3">
      <c r="A110" s="57" t="s">
        <v>553</v>
      </c>
      <c r="B110" s="58">
        <v>69805</v>
      </c>
      <c r="C110" s="58" t="s">
        <v>2957</v>
      </c>
      <c r="D110" s="58" t="s">
        <v>1408</v>
      </c>
      <c r="E110" s="58" t="s">
        <v>2958</v>
      </c>
      <c r="F110" s="58" t="s">
        <v>667</v>
      </c>
      <c r="G110" s="58">
        <v>18693</v>
      </c>
      <c r="H110" s="58" t="s">
        <v>2959</v>
      </c>
      <c r="I110" s="58" t="s">
        <v>1660</v>
      </c>
      <c r="J110" s="58" t="s">
        <v>2960</v>
      </c>
      <c r="K110" s="58" t="s">
        <v>634</v>
      </c>
      <c r="L110" s="58">
        <v>22779</v>
      </c>
      <c r="M110" s="58" t="s">
        <v>1735</v>
      </c>
      <c r="N110" s="58" t="s">
        <v>872</v>
      </c>
      <c r="O110" s="58" t="s">
        <v>1564</v>
      </c>
      <c r="P110" s="58" t="s">
        <v>647</v>
      </c>
      <c r="Q110" s="58">
        <v>902</v>
      </c>
      <c r="R110" s="58">
        <v>42374</v>
      </c>
    </row>
    <row r="111" spans="1:18" x14ac:dyDescent="0.3">
      <c r="A111" s="57" t="s">
        <v>554</v>
      </c>
      <c r="B111" s="58">
        <v>27538</v>
      </c>
      <c r="C111" s="58" t="s">
        <v>2961</v>
      </c>
      <c r="D111" s="58" t="s">
        <v>1668</v>
      </c>
      <c r="E111" s="58" t="s">
        <v>2962</v>
      </c>
      <c r="F111" s="58" t="s">
        <v>667</v>
      </c>
      <c r="G111" s="58">
        <v>14091</v>
      </c>
      <c r="H111" s="58" t="s">
        <v>2963</v>
      </c>
      <c r="I111" s="58" t="s">
        <v>942</v>
      </c>
      <c r="J111" s="58" t="s">
        <v>2964</v>
      </c>
      <c r="K111" s="58" t="s">
        <v>634</v>
      </c>
      <c r="L111" s="58">
        <v>5542</v>
      </c>
      <c r="M111" s="58" t="s">
        <v>1568</v>
      </c>
      <c r="N111" s="58" t="s">
        <v>701</v>
      </c>
      <c r="O111" s="58" t="s">
        <v>1861</v>
      </c>
      <c r="P111" s="58" t="s">
        <v>647</v>
      </c>
      <c r="Q111" s="58">
        <v>658</v>
      </c>
      <c r="R111" s="58">
        <v>20291</v>
      </c>
    </row>
    <row r="112" spans="1:18" x14ac:dyDescent="0.3">
      <c r="A112" s="57" t="s">
        <v>555</v>
      </c>
      <c r="B112" s="58">
        <v>9473</v>
      </c>
      <c r="C112" s="58" t="s">
        <v>2965</v>
      </c>
      <c r="D112" s="58" t="s">
        <v>1754</v>
      </c>
      <c r="E112" s="58" t="s">
        <v>2966</v>
      </c>
      <c r="F112" s="58" t="s">
        <v>647</v>
      </c>
      <c r="G112" s="58">
        <v>4352</v>
      </c>
      <c r="H112" s="58" t="s">
        <v>1252</v>
      </c>
      <c r="I112" s="58" t="s">
        <v>699</v>
      </c>
      <c r="J112" s="58" t="s">
        <v>1490</v>
      </c>
      <c r="K112" s="58" t="s">
        <v>628</v>
      </c>
      <c r="L112" s="58">
        <v>1799</v>
      </c>
      <c r="M112" s="58" t="s">
        <v>794</v>
      </c>
      <c r="N112" s="58" t="s">
        <v>660</v>
      </c>
      <c r="O112" s="58" t="s">
        <v>994</v>
      </c>
      <c r="P112" s="58" t="s">
        <v>628</v>
      </c>
      <c r="Q112" s="58">
        <v>179</v>
      </c>
      <c r="R112" s="58">
        <v>6330</v>
      </c>
    </row>
    <row r="113" spans="1:18" x14ac:dyDescent="0.3">
      <c r="A113" s="57" t="s">
        <v>556</v>
      </c>
      <c r="B113" s="58">
        <v>98948</v>
      </c>
      <c r="C113" s="58" t="s">
        <v>2967</v>
      </c>
      <c r="D113" s="58" t="s">
        <v>6064</v>
      </c>
      <c r="E113" s="58" t="s">
        <v>2969</v>
      </c>
      <c r="F113" s="58" t="s">
        <v>940</v>
      </c>
      <c r="G113" s="58">
        <v>39146</v>
      </c>
      <c r="H113" s="58" t="s">
        <v>2970</v>
      </c>
      <c r="I113" s="58" t="s">
        <v>3034</v>
      </c>
      <c r="J113" s="58" t="s">
        <v>2971</v>
      </c>
      <c r="K113" s="58" t="s">
        <v>791</v>
      </c>
      <c r="L113" s="58">
        <v>19323</v>
      </c>
      <c r="M113" s="58" t="s">
        <v>2551</v>
      </c>
      <c r="N113" s="58" t="s">
        <v>1042</v>
      </c>
      <c r="O113" s="58" t="s">
        <v>2292</v>
      </c>
      <c r="P113" s="58" t="s">
        <v>655</v>
      </c>
      <c r="Q113" s="58">
        <v>1844</v>
      </c>
      <c r="R113" s="58">
        <v>60313</v>
      </c>
    </row>
    <row r="114" spans="1:18" x14ac:dyDescent="0.3">
      <c r="A114" s="57" t="s">
        <v>557</v>
      </c>
      <c r="B114" s="58">
        <v>16632</v>
      </c>
      <c r="C114" s="58" t="s">
        <v>858</v>
      </c>
      <c r="D114" s="58" t="s">
        <v>2053</v>
      </c>
      <c r="E114" s="58" t="s">
        <v>2972</v>
      </c>
      <c r="F114" s="58" t="s">
        <v>701</v>
      </c>
      <c r="G114" s="58">
        <v>5236</v>
      </c>
      <c r="H114" s="58" t="s">
        <v>986</v>
      </c>
      <c r="I114" s="58" t="s">
        <v>677</v>
      </c>
      <c r="J114" s="58" t="s">
        <v>2973</v>
      </c>
      <c r="K114" s="58" t="s">
        <v>753</v>
      </c>
      <c r="L114" s="58">
        <v>4816</v>
      </c>
      <c r="M114" s="58" t="s">
        <v>963</v>
      </c>
      <c r="N114" s="58" t="s">
        <v>660</v>
      </c>
      <c r="O114" s="58" t="s">
        <v>695</v>
      </c>
      <c r="P114" s="58" t="s">
        <v>655</v>
      </c>
      <c r="Q114" s="58">
        <v>179</v>
      </c>
      <c r="R114" s="58">
        <v>10231</v>
      </c>
    </row>
    <row r="115" spans="1:18" x14ac:dyDescent="0.3">
      <c r="A115" s="57" t="s">
        <v>558</v>
      </c>
      <c r="B115" s="58">
        <v>21151</v>
      </c>
      <c r="C115" s="58" t="s">
        <v>1894</v>
      </c>
      <c r="D115" s="58" t="s">
        <v>886</v>
      </c>
      <c r="E115" s="58" t="s">
        <v>2974</v>
      </c>
      <c r="F115" s="58" t="s">
        <v>628</v>
      </c>
      <c r="G115" s="58">
        <v>10748</v>
      </c>
      <c r="H115" s="58" t="s">
        <v>2606</v>
      </c>
      <c r="I115" s="58" t="s">
        <v>943</v>
      </c>
      <c r="J115" s="58" t="s">
        <v>2472</v>
      </c>
      <c r="K115" s="58" t="s">
        <v>628</v>
      </c>
      <c r="L115" s="58">
        <v>1943</v>
      </c>
      <c r="M115" s="58" t="s">
        <v>1351</v>
      </c>
      <c r="N115" s="58" t="s">
        <v>634</v>
      </c>
      <c r="O115" s="58" t="s">
        <v>703</v>
      </c>
      <c r="P115" s="58" t="s">
        <v>628</v>
      </c>
      <c r="Q115" s="58">
        <v>368</v>
      </c>
      <c r="R115" s="58">
        <v>13059</v>
      </c>
    </row>
    <row r="116" spans="1:18" x14ac:dyDescent="0.3">
      <c r="A116" s="57" t="s">
        <v>560</v>
      </c>
      <c r="B116" s="58">
        <v>10855</v>
      </c>
      <c r="C116" s="58" t="s">
        <v>2975</v>
      </c>
      <c r="D116" s="58" t="s">
        <v>1592</v>
      </c>
      <c r="E116" s="58" t="s">
        <v>2976</v>
      </c>
      <c r="F116" s="58" t="s">
        <v>628</v>
      </c>
      <c r="G116" s="58">
        <v>5943</v>
      </c>
      <c r="H116" s="58" t="s">
        <v>1244</v>
      </c>
      <c r="I116" s="58" t="s">
        <v>786</v>
      </c>
      <c r="J116" s="58" t="s">
        <v>1811</v>
      </c>
      <c r="K116" s="58" t="s">
        <v>647</v>
      </c>
      <c r="L116" s="58">
        <v>729</v>
      </c>
      <c r="M116" s="58" t="s">
        <v>940</v>
      </c>
      <c r="N116" s="58" t="s">
        <v>634</v>
      </c>
      <c r="O116" s="58" t="s">
        <v>1077</v>
      </c>
      <c r="P116" s="58" t="s">
        <v>628</v>
      </c>
      <c r="Q116" s="58">
        <v>90</v>
      </c>
      <c r="R116" s="58">
        <v>6762</v>
      </c>
    </row>
    <row r="117" spans="1:18" x14ac:dyDescent="0.3">
      <c r="A117" s="57" t="s">
        <v>561</v>
      </c>
      <c r="B117" s="58">
        <v>12212</v>
      </c>
      <c r="C117" s="58" t="s">
        <v>2977</v>
      </c>
      <c r="D117" s="58" t="s">
        <v>2331</v>
      </c>
      <c r="E117" s="58" t="s">
        <v>2978</v>
      </c>
      <c r="F117" s="58" t="s">
        <v>634</v>
      </c>
      <c r="G117" s="58">
        <v>7056</v>
      </c>
      <c r="H117" s="58" t="s">
        <v>1227</v>
      </c>
      <c r="I117" s="58" t="s">
        <v>1042</v>
      </c>
      <c r="J117" s="58" t="s">
        <v>983</v>
      </c>
      <c r="K117" s="58" t="s">
        <v>633</v>
      </c>
      <c r="L117" s="58">
        <v>1184</v>
      </c>
      <c r="M117" s="58" t="s">
        <v>1047</v>
      </c>
      <c r="N117" s="58" t="s">
        <v>646</v>
      </c>
      <c r="O117" s="58" t="s">
        <v>653</v>
      </c>
      <c r="P117" s="58" t="s">
        <v>628</v>
      </c>
      <c r="Q117" s="58">
        <v>170</v>
      </c>
      <c r="R117" s="58">
        <v>8410</v>
      </c>
    </row>
    <row r="118" spans="1:18" x14ac:dyDescent="0.3">
      <c r="A118" s="57" t="s">
        <v>562</v>
      </c>
      <c r="B118" s="58">
        <v>20970</v>
      </c>
      <c r="C118" s="58" t="s">
        <v>965</v>
      </c>
      <c r="D118" s="58" t="s">
        <v>1861</v>
      </c>
      <c r="E118" s="58" t="s">
        <v>1262</v>
      </c>
      <c r="F118" s="58" t="s">
        <v>628</v>
      </c>
      <c r="G118" s="58">
        <v>9658</v>
      </c>
      <c r="H118" s="58" t="s">
        <v>2512</v>
      </c>
      <c r="I118" s="58" t="s">
        <v>1563</v>
      </c>
      <c r="J118" s="58" t="s">
        <v>2382</v>
      </c>
      <c r="K118" s="58" t="s">
        <v>647</v>
      </c>
      <c r="L118" s="58">
        <v>2663</v>
      </c>
      <c r="M118" s="58" t="s">
        <v>1169</v>
      </c>
      <c r="N118" s="58" t="s">
        <v>668</v>
      </c>
      <c r="O118" s="58" t="s">
        <v>1550</v>
      </c>
      <c r="P118" s="58" t="s">
        <v>628</v>
      </c>
      <c r="Q118" s="58">
        <v>275</v>
      </c>
      <c r="R118" s="58">
        <v>12596</v>
      </c>
    </row>
    <row r="119" spans="1:18" x14ac:dyDescent="0.3">
      <c r="A119" s="57" t="s">
        <v>563</v>
      </c>
      <c r="B119" s="58">
        <v>5293</v>
      </c>
      <c r="C119" s="58" t="s">
        <v>1048</v>
      </c>
      <c r="D119" s="58" t="s">
        <v>889</v>
      </c>
      <c r="E119" s="58" t="s">
        <v>1062</v>
      </c>
      <c r="F119" s="58" t="s">
        <v>628</v>
      </c>
      <c r="G119" s="58">
        <v>2431</v>
      </c>
      <c r="H119" s="58" t="s">
        <v>1092</v>
      </c>
      <c r="I119" s="58" t="s">
        <v>695</v>
      </c>
      <c r="J119" s="58" t="s">
        <v>1440</v>
      </c>
      <c r="K119" s="58" t="s">
        <v>628</v>
      </c>
      <c r="L119" s="58">
        <v>978</v>
      </c>
      <c r="M119" s="58" t="s">
        <v>678</v>
      </c>
      <c r="N119" s="58" t="s">
        <v>633</v>
      </c>
      <c r="O119" s="58" t="s">
        <v>694</v>
      </c>
      <c r="P119" s="58" t="s">
        <v>628</v>
      </c>
      <c r="Q119" s="58">
        <v>51</v>
      </c>
      <c r="R119" s="58">
        <v>3460</v>
      </c>
    </row>
    <row r="120" spans="1:18" x14ac:dyDescent="0.3">
      <c r="A120" s="57" t="s">
        <v>565</v>
      </c>
      <c r="B120" s="58">
        <v>13578</v>
      </c>
      <c r="C120" s="58" t="s">
        <v>2979</v>
      </c>
      <c r="D120" s="58" t="s">
        <v>1015</v>
      </c>
      <c r="E120" s="58" t="s">
        <v>2980</v>
      </c>
      <c r="F120" s="58" t="s">
        <v>646</v>
      </c>
      <c r="G120" s="58">
        <v>6467</v>
      </c>
      <c r="H120" s="58" t="s">
        <v>769</v>
      </c>
      <c r="I120" s="58" t="s">
        <v>1311</v>
      </c>
      <c r="J120" s="58" t="s">
        <v>2543</v>
      </c>
      <c r="K120" s="58" t="s">
        <v>646</v>
      </c>
      <c r="L120" s="58">
        <v>2558</v>
      </c>
      <c r="M120" s="58" t="s">
        <v>963</v>
      </c>
      <c r="N120" s="58" t="s">
        <v>678</v>
      </c>
      <c r="O120" s="58" t="s">
        <v>1591</v>
      </c>
      <c r="P120" s="58" t="s">
        <v>628</v>
      </c>
      <c r="Q120" s="58">
        <v>133</v>
      </c>
      <c r="R120" s="58">
        <v>9158</v>
      </c>
    </row>
    <row r="121" spans="1:18" x14ac:dyDescent="0.3">
      <c r="A121" s="57" t="s">
        <v>566</v>
      </c>
      <c r="B121" s="58">
        <v>1519</v>
      </c>
      <c r="C121" s="58" t="s">
        <v>1116</v>
      </c>
      <c r="D121" s="58" t="s">
        <v>870</v>
      </c>
      <c r="E121" s="58" t="s">
        <v>1311</v>
      </c>
      <c r="F121" s="58" t="s">
        <v>628</v>
      </c>
      <c r="G121" s="58">
        <v>476</v>
      </c>
      <c r="H121" s="58" t="s">
        <v>1105</v>
      </c>
      <c r="I121" s="58" t="s">
        <v>830</v>
      </c>
      <c r="J121" s="58" t="s">
        <v>761</v>
      </c>
      <c r="K121" s="58" t="s">
        <v>628</v>
      </c>
      <c r="L121" s="58">
        <v>388</v>
      </c>
      <c r="M121" s="58" t="s">
        <v>660</v>
      </c>
      <c r="N121" s="58" t="s">
        <v>628</v>
      </c>
      <c r="O121" s="58" t="s">
        <v>848</v>
      </c>
      <c r="P121" s="58" t="s">
        <v>628</v>
      </c>
      <c r="Q121" s="58">
        <v>22</v>
      </c>
      <c r="R121" s="58">
        <v>886</v>
      </c>
    </row>
    <row r="122" spans="1:18" x14ac:dyDescent="0.3">
      <c r="A122" s="57" t="s">
        <v>568</v>
      </c>
      <c r="B122" s="58">
        <v>11513</v>
      </c>
      <c r="C122" s="58" t="s">
        <v>2049</v>
      </c>
      <c r="D122" s="58" t="s">
        <v>2019</v>
      </c>
      <c r="E122" s="58" t="s">
        <v>2981</v>
      </c>
      <c r="F122" s="58" t="s">
        <v>628</v>
      </c>
      <c r="G122" s="58">
        <v>5742</v>
      </c>
      <c r="H122" s="58" t="s">
        <v>758</v>
      </c>
      <c r="I122" s="58" t="s">
        <v>1642</v>
      </c>
      <c r="J122" s="58" t="s">
        <v>680</v>
      </c>
      <c r="K122" s="58" t="s">
        <v>628</v>
      </c>
      <c r="L122" s="58">
        <v>1447</v>
      </c>
      <c r="M122" s="58" t="s">
        <v>1607</v>
      </c>
      <c r="N122" s="58" t="s">
        <v>690</v>
      </c>
      <c r="O122" s="58" t="s">
        <v>997</v>
      </c>
      <c r="P122" s="58" t="s">
        <v>628</v>
      </c>
      <c r="Q122" s="58">
        <v>211</v>
      </c>
      <c r="R122" s="58">
        <v>7400</v>
      </c>
    </row>
    <row r="123" spans="1:18" x14ac:dyDescent="0.3">
      <c r="A123" s="57" t="s">
        <v>569</v>
      </c>
      <c r="B123" s="58">
        <v>4154</v>
      </c>
      <c r="C123" s="58" t="s">
        <v>1593</v>
      </c>
      <c r="D123" s="58" t="s">
        <v>639</v>
      </c>
      <c r="E123" s="58" t="s">
        <v>2116</v>
      </c>
      <c r="F123" s="58" t="s">
        <v>647</v>
      </c>
      <c r="G123" s="58">
        <v>1219</v>
      </c>
      <c r="H123" s="58" t="s">
        <v>1326</v>
      </c>
      <c r="I123" s="58" t="s">
        <v>652</v>
      </c>
      <c r="J123" s="58" t="s">
        <v>1476</v>
      </c>
      <c r="K123" s="58" t="s">
        <v>628</v>
      </c>
      <c r="L123" s="58">
        <v>1434</v>
      </c>
      <c r="M123" s="58" t="s">
        <v>811</v>
      </c>
      <c r="N123" s="58" t="s">
        <v>655</v>
      </c>
      <c r="O123" s="58" t="s">
        <v>811</v>
      </c>
      <c r="P123" s="58" t="s">
        <v>628</v>
      </c>
      <c r="Q123" s="58">
        <v>36</v>
      </c>
      <c r="R123" s="58">
        <v>2689</v>
      </c>
    </row>
    <row r="124" spans="1:18" x14ac:dyDescent="0.3">
      <c r="A124" s="57" t="s">
        <v>570</v>
      </c>
      <c r="B124" s="58">
        <v>122747</v>
      </c>
      <c r="C124" s="58" t="s">
        <v>2982</v>
      </c>
      <c r="D124" s="58" t="s">
        <v>2242</v>
      </c>
      <c r="E124" s="58" t="s">
        <v>2983</v>
      </c>
      <c r="F124" s="58" t="s">
        <v>811</v>
      </c>
      <c r="G124" s="58">
        <v>21705</v>
      </c>
      <c r="H124" s="58" t="s">
        <v>2984</v>
      </c>
      <c r="I124" s="58" t="s">
        <v>6082</v>
      </c>
      <c r="J124" s="58" t="s">
        <v>2985</v>
      </c>
      <c r="K124" s="58" t="s">
        <v>910</v>
      </c>
      <c r="L124" s="58">
        <v>45279</v>
      </c>
      <c r="M124" s="58" t="s">
        <v>2232</v>
      </c>
      <c r="N124" s="58" t="s">
        <v>1069</v>
      </c>
      <c r="O124" s="58" t="s">
        <v>2387</v>
      </c>
      <c r="P124" s="58" t="s">
        <v>691</v>
      </c>
      <c r="Q124" s="58">
        <v>1704</v>
      </c>
      <c r="R124" s="58">
        <v>68688</v>
      </c>
    </row>
    <row r="125" spans="1:18" x14ac:dyDescent="0.3">
      <c r="A125" s="57" t="s">
        <v>571</v>
      </c>
      <c r="B125" s="58">
        <v>58299</v>
      </c>
      <c r="C125" s="58" t="s">
        <v>2114</v>
      </c>
      <c r="D125" s="58" t="s">
        <v>1596</v>
      </c>
      <c r="E125" s="58" t="s">
        <v>1240</v>
      </c>
      <c r="F125" s="58" t="s">
        <v>708</v>
      </c>
      <c r="G125" s="58">
        <v>11382</v>
      </c>
      <c r="H125" s="58" t="s">
        <v>2986</v>
      </c>
      <c r="I125" s="58" t="s">
        <v>3155</v>
      </c>
      <c r="J125" s="58" t="s">
        <v>2987</v>
      </c>
      <c r="K125" s="58" t="s">
        <v>664</v>
      </c>
      <c r="L125" s="58">
        <v>23935</v>
      </c>
      <c r="M125" s="58" t="s">
        <v>1848</v>
      </c>
      <c r="N125" s="58" t="s">
        <v>940</v>
      </c>
      <c r="O125" s="58" t="s">
        <v>1331</v>
      </c>
      <c r="P125" s="58" t="s">
        <v>655</v>
      </c>
      <c r="Q125" s="58">
        <v>769</v>
      </c>
      <c r="R125" s="58">
        <v>36086</v>
      </c>
    </row>
    <row r="126" spans="1:18" x14ac:dyDescent="0.3">
      <c r="A126" s="57" t="s">
        <v>572</v>
      </c>
      <c r="B126" s="58">
        <v>2645</v>
      </c>
      <c r="C126" s="58" t="s">
        <v>1556</v>
      </c>
      <c r="D126" s="58" t="s">
        <v>1629</v>
      </c>
      <c r="E126" s="58" t="s">
        <v>2024</v>
      </c>
      <c r="F126" s="58" t="s">
        <v>655</v>
      </c>
      <c r="G126" s="58">
        <v>1494</v>
      </c>
      <c r="H126" s="58" t="s">
        <v>1101</v>
      </c>
      <c r="I126" s="58" t="s">
        <v>1220</v>
      </c>
      <c r="J126" s="58" t="s">
        <v>654</v>
      </c>
      <c r="K126" s="58" t="s">
        <v>628</v>
      </c>
      <c r="L126" s="58">
        <v>360</v>
      </c>
      <c r="M126" s="58" t="s">
        <v>691</v>
      </c>
      <c r="N126" s="58" t="s">
        <v>628</v>
      </c>
      <c r="O126" s="58" t="s">
        <v>811</v>
      </c>
      <c r="P126" s="58" t="s">
        <v>628</v>
      </c>
      <c r="Q126" s="58">
        <v>22</v>
      </c>
      <c r="R126" s="58">
        <v>1876</v>
      </c>
    </row>
    <row r="127" spans="1:18" x14ac:dyDescent="0.3">
      <c r="A127" s="57" t="s">
        <v>573</v>
      </c>
      <c r="B127" s="58">
        <v>8594</v>
      </c>
      <c r="C127" s="58" t="s">
        <v>2988</v>
      </c>
      <c r="D127" s="58" t="s">
        <v>1089</v>
      </c>
      <c r="E127" s="58" t="s">
        <v>2989</v>
      </c>
      <c r="F127" s="58" t="s">
        <v>691</v>
      </c>
      <c r="G127" s="58">
        <v>3079</v>
      </c>
      <c r="H127" s="58" t="s">
        <v>915</v>
      </c>
      <c r="I127" s="58" t="s">
        <v>763</v>
      </c>
      <c r="J127" s="58" t="s">
        <v>2908</v>
      </c>
      <c r="K127" s="58" t="s">
        <v>655</v>
      </c>
      <c r="L127" s="58">
        <v>2074</v>
      </c>
      <c r="M127" s="58" t="s">
        <v>749</v>
      </c>
      <c r="N127" s="58" t="s">
        <v>667</v>
      </c>
      <c r="O127" s="58" t="s">
        <v>1629</v>
      </c>
      <c r="P127" s="58" t="s">
        <v>628</v>
      </c>
      <c r="Q127" s="58">
        <v>93</v>
      </c>
      <c r="R127" s="58">
        <v>5246</v>
      </c>
    </row>
    <row r="128" spans="1:18" x14ac:dyDescent="0.3">
      <c r="A128" s="57" t="s">
        <v>574</v>
      </c>
      <c r="B128" s="58">
        <v>5341</v>
      </c>
      <c r="C128" s="58" t="s">
        <v>1581</v>
      </c>
      <c r="D128" s="58" t="s">
        <v>1881</v>
      </c>
      <c r="E128" s="58" t="s">
        <v>1200</v>
      </c>
      <c r="F128" s="58" t="s">
        <v>667</v>
      </c>
      <c r="G128" s="58">
        <v>2063</v>
      </c>
      <c r="H128" s="58" t="s">
        <v>1233</v>
      </c>
      <c r="I128" s="58" t="s">
        <v>1563</v>
      </c>
      <c r="J128" s="58" t="s">
        <v>1362</v>
      </c>
      <c r="K128" s="58" t="s">
        <v>766</v>
      </c>
      <c r="L128" s="58">
        <v>1045</v>
      </c>
      <c r="M128" s="58" t="s">
        <v>740</v>
      </c>
      <c r="N128" s="58" t="s">
        <v>633</v>
      </c>
      <c r="O128" s="58" t="s">
        <v>648</v>
      </c>
      <c r="P128" s="58" t="s">
        <v>628</v>
      </c>
      <c r="Q128" s="58">
        <v>51</v>
      </c>
      <c r="R128" s="58">
        <v>3159</v>
      </c>
    </row>
    <row r="129" spans="1:18" x14ac:dyDescent="0.3">
      <c r="A129" s="57" t="s">
        <v>575</v>
      </c>
      <c r="B129" s="58">
        <v>41325</v>
      </c>
      <c r="C129" s="58" t="s">
        <v>2888</v>
      </c>
      <c r="D129" s="58" t="s">
        <v>1603</v>
      </c>
      <c r="E129" s="58" t="s">
        <v>2990</v>
      </c>
      <c r="F129" s="58" t="s">
        <v>766</v>
      </c>
      <c r="G129" s="58">
        <v>14254</v>
      </c>
      <c r="H129" s="58" t="s">
        <v>2991</v>
      </c>
      <c r="I129" s="58" t="s">
        <v>2173</v>
      </c>
      <c r="J129" s="58" t="s">
        <v>2992</v>
      </c>
      <c r="K129" s="58" t="s">
        <v>811</v>
      </c>
      <c r="L129" s="58">
        <v>8937</v>
      </c>
      <c r="M129" s="58" t="s">
        <v>2706</v>
      </c>
      <c r="N129" s="58" t="s">
        <v>690</v>
      </c>
      <c r="O129" s="58" t="s">
        <v>1357</v>
      </c>
      <c r="P129" s="58" t="s">
        <v>655</v>
      </c>
      <c r="Q129" s="58">
        <v>556</v>
      </c>
      <c r="R129" s="58">
        <v>23747</v>
      </c>
    </row>
    <row r="130" spans="1:18" x14ac:dyDescent="0.3">
      <c r="A130" s="57" t="s">
        <v>576</v>
      </c>
      <c r="B130" s="58">
        <v>17058</v>
      </c>
      <c r="C130" s="58" t="s">
        <v>2639</v>
      </c>
      <c r="D130" s="58" t="s">
        <v>1331</v>
      </c>
      <c r="E130" s="58" t="s">
        <v>2993</v>
      </c>
      <c r="F130" s="58" t="s">
        <v>678</v>
      </c>
      <c r="G130" s="58">
        <v>7022</v>
      </c>
      <c r="H130" s="58" t="s">
        <v>1151</v>
      </c>
      <c r="I130" s="58" t="s">
        <v>1844</v>
      </c>
      <c r="J130" s="58" t="s">
        <v>1693</v>
      </c>
      <c r="K130" s="58" t="s">
        <v>667</v>
      </c>
      <c r="L130" s="58">
        <v>1646</v>
      </c>
      <c r="M130" s="58" t="s">
        <v>910</v>
      </c>
      <c r="N130" s="58" t="s">
        <v>668</v>
      </c>
      <c r="O130" s="58" t="s">
        <v>923</v>
      </c>
      <c r="P130" s="58" t="s">
        <v>655</v>
      </c>
      <c r="Q130" s="58">
        <v>212</v>
      </c>
      <c r="R130" s="58">
        <v>8880</v>
      </c>
    </row>
    <row r="131" spans="1:18" x14ac:dyDescent="0.3">
      <c r="A131" s="57" t="s">
        <v>577</v>
      </c>
      <c r="B131" s="58">
        <v>2917</v>
      </c>
      <c r="C131" s="58" t="s">
        <v>1362</v>
      </c>
      <c r="D131" s="58" t="s">
        <v>878</v>
      </c>
      <c r="E131" s="58" t="s">
        <v>1825</v>
      </c>
      <c r="F131" s="58" t="s">
        <v>738</v>
      </c>
      <c r="G131" s="58">
        <v>707</v>
      </c>
      <c r="H131" s="58" t="s">
        <v>952</v>
      </c>
      <c r="I131" s="58" t="s">
        <v>1614</v>
      </c>
      <c r="J131" s="58" t="s">
        <v>1403</v>
      </c>
      <c r="K131" s="58" t="s">
        <v>811</v>
      </c>
      <c r="L131" s="58">
        <v>941</v>
      </c>
      <c r="M131" s="58" t="s">
        <v>985</v>
      </c>
      <c r="N131" s="58" t="s">
        <v>655</v>
      </c>
      <c r="O131" s="58" t="s">
        <v>660</v>
      </c>
      <c r="P131" s="58" t="s">
        <v>647</v>
      </c>
      <c r="Q131" s="58">
        <v>31</v>
      </c>
      <c r="R131" s="58">
        <v>1679</v>
      </c>
    </row>
    <row r="132" spans="1:18" x14ac:dyDescent="0.3">
      <c r="A132" s="57" t="s">
        <v>578</v>
      </c>
      <c r="B132" s="58">
        <v>16395</v>
      </c>
      <c r="C132" s="58" t="s">
        <v>2425</v>
      </c>
      <c r="D132" s="58" t="s">
        <v>654</v>
      </c>
      <c r="E132" s="58" t="s">
        <v>2994</v>
      </c>
      <c r="F132" s="58" t="s">
        <v>628</v>
      </c>
      <c r="G132" s="58">
        <v>4981</v>
      </c>
      <c r="H132" s="58" t="s">
        <v>2471</v>
      </c>
      <c r="I132" s="58" t="s">
        <v>2386</v>
      </c>
      <c r="J132" s="58" t="s">
        <v>2996</v>
      </c>
      <c r="K132" s="58" t="s">
        <v>628</v>
      </c>
      <c r="L132" s="58">
        <v>5141</v>
      </c>
      <c r="M132" s="58" t="s">
        <v>1054</v>
      </c>
      <c r="N132" s="58" t="s">
        <v>660</v>
      </c>
      <c r="O132" s="58" t="s">
        <v>1220</v>
      </c>
      <c r="P132" s="58" t="s">
        <v>628</v>
      </c>
      <c r="Q132" s="58">
        <v>134</v>
      </c>
      <c r="R132" s="58">
        <v>10256</v>
      </c>
    </row>
    <row r="133" spans="1:18" x14ac:dyDescent="0.3">
      <c r="A133" s="57" t="s">
        <v>579</v>
      </c>
      <c r="B133" s="58">
        <v>4334</v>
      </c>
      <c r="C133" s="58" t="s">
        <v>1445</v>
      </c>
      <c r="D133" s="58" t="s">
        <v>639</v>
      </c>
      <c r="E133" s="58" t="s">
        <v>971</v>
      </c>
      <c r="F133" s="58" t="s">
        <v>647</v>
      </c>
      <c r="G133" s="58">
        <v>1095</v>
      </c>
      <c r="H133" s="58" t="s">
        <v>769</v>
      </c>
      <c r="I133" s="58" t="s">
        <v>898</v>
      </c>
      <c r="J133" s="58" t="s">
        <v>1561</v>
      </c>
      <c r="K133" s="58" t="s">
        <v>647</v>
      </c>
      <c r="L133" s="58">
        <v>1655</v>
      </c>
      <c r="M133" s="58" t="s">
        <v>639</v>
      </c>
      <c r="N133" s="58" t="s">
        <v>691</v>
      </c>
      <c r="O133" s="58" t="s">
        <v>708</v>
      </c>
      <c r="P133" s="58" t="s">
        <v>628</v>
      </c>
      <c r="Q133" s="58">
        <v>58</v>
      </c>
      <c r="R133" s="58">
        <v>2808</v>
      </c>
    </row>
    <row r="134" spans="1:18" x14ac:dyDescent="0.3">
      <c r="A134" s="57" t="s">
        <v>580</v>
      </c>
      <c r="B134" s="58">
        <v>1211</v>
      </c>
      <c r="C134" s="58" t="s">
        <v>1550</v>
      </c>
      <c r="D134" s="58" t="s">
        <v>782</v>
      </c>
      <c r="E134" s="58" t="s">
        <v>736</v>
      </c>
      <c r="F134" s="58" t="s">
        <v>628</v>
      </c>
      <c r="G134" s="58">
        <v>329</v>
      </c>
      <c r="H134" s="58" t="s">
        <v>941</v>
      </c>
      <c r="I134" s="58" t="s">
        <v>819</v>
      </c>
      <c r="J134" s="58" t="s">
        <v>686</v>
      </c>
      <c r="K134" s="58" t="s">
        <v>633</v>
      </c>
      <c r="L134" s="58">
        <v>502</v>
      </c>
      <c r="M134" s="58" t="s">
        <v>633</v>
      </c>
      <c r="N134" s="58" t="s">
        <v>633</v>
      </c>
      <c r="O134" s="58" t="s">
        <v>633</v>
      </c>
      <c r="P134" s="58" t="s">
        <v>628</v>
      </c>
      <c r="Q134" s="58">
        <v>9</v>
      </c>
      <c r="R134" s="58">
        <v>840</v>
      </c>
    </row>
    <row r="135" spans="1:18" x14ac:dyDescent="0.3">
      <c r="A135" s="57" t="s">
        <v>581</v>
      </c>
      <c r="B135" s="58">
        <v>11036</v>
      </c>
      <c r="C135" s="58" t="s">
        <v>2718</v>
      </c>
      <c r="D135" s="58" t="s">
        <v>683</v>
      </c>
      <c r="E135" s="58" t="s">
        <v>2933</v>
      </c>
      <c r="F135" s="58" t="s">
        <v>667</v>
      </c>
      <c r="G135" s="58">
        <v>4767</v>
      </c>
      <c r="H135" s="58" t="s">
        <v>1608</v>
      </c>
      <c r="I135" s="58" t="s">
        <v>1614</v>
      </c>
      <c r="J135" s="58" t="s">
        <v>2377</v>
      </c>
      <c r="K135" s="58" t="s">
        <v>667</v>
      </c>
      <c r="L135" s="58">
        <v>1540</v>
      </c>
      <c r="M135" s="58" t="s">
        <v>804</v>
      </c>
      <c r="N135" s="58" t="s">
        <v>766</v>
      </c>
      <c r="O135" s="58" t="s">
        <v>804</v>
      </c>
      <c r="P135" s="58" t="s">
        <v>628</v>
      </c>
      <c r="Q135" s="58">
        <v>118</v>
      </c>
      <c r="R135" s="58">
        <v>6425</v>
      </c>
    </row>
    <row r="136" spans="1:18" x14ac:dyDescent="0.3">
      <c r="A136" s="57" t="s">
        <v>582</v>
      </c>
      <c r="B136" s="58">
        <v>5068</v>
      </c>
      <c r="C136" s="58" t="s">
        <v>841</v>
      </c>
      <c r="D136" s="58" t="s">
        <v>1042</v>
      </c>
      <c r="E136" s="58" t="s">
        <v>1371</v>
      </c>
      <c r="F136" s="58" t="s">
        <v>848</v>
      </c>
      <c r="G136" s="58">
        <v>1979</v>
      </c>
      <c r="H136" s="58" t="s">
        <v>1292</v>
      </c>
      <c r="I136" s="58" t="s">
        <v>777</v>
      </c>
      <c r="J136" s="58" t="s">
        <v>1032</v>
      </c>
      <c r="K136" s="58" t="s">
        <v>738</v>
      </c>
      <c r="L136" s="58">
        <v>1184</v>
      </c>
      <c r="M136" s="58" t="s">
        <v>830</v>
      </c>
      <c r="N136" s="58" t="s">
        <v>647</v>
      </c>
      <c r="O136" s="58" t="s">
        <v>783</v>
      </c>
      <c r="P136" s="58" t="s">
        <v>628</v>
      </c>
      <c r="Q136" s="58">
        <v>51</v>
      </c>
      <c r="R136" s="58">
        <v>3214</v>
      </c>
    </row>
    <row r="137" spans="1:18" x14ac:dyDescent="0.3">
      <c r="A137" s="57" t="s">
        <v>583</v>
      </c>
      <c r="B137" s="58">
        <v>5525</v>
      </c>
      <c r="C137" s="58" t="s">
        <v>1278</v>
      </c>
      <c r="D137" s="58" t="s">
        <v>699</v>
      </c>
      <c r="E137" s="58" t="s">
        <v>2333</v>
      </c>
      <c r="F137" s="58" t="s">
        <v>647</v>
      </c>
      <c r="G137" s="58">
        <v>2248</v>
      </c>
      <c r="H137" s="58" t="s">
        <v>1036</v>
      </c>
      <c r="I137" s="58" t="s">
        <v>898</v>
      </c>
      <c r="J137" s="58" t="s">
        <v>913</v>
      </c>
      <c r="K137" s="58" t="s">
        <v>628</v>
      </c>
      <c r="L137" s="58">
        <v>1190</v>
      </c>
      <c r="M137" s="58" t="s">
        <v>798</v>
      </c>
      <c r="N137" s="58" t="s">
        <v>655</v>
      </c>
      <c r="O137" s="58" t="s">
        <v>985</v>
      </c>
      <c r="P137" s="58" t="s">
        <v>628</v>
      </c>
      <c r="Q137" s="58">
        <v>50</v>
      </c>
      <c r="R137" s="58">
        <v>3488</v>
      </c>
    </row>
    <row r="138" spans="1:18" x14ac:dyDescent="0.3">
      <c r="A138" s="57" t="s">
        <v>584</v>
      </c>
      <c r="B138" s="58">
        <v>6366</v>
      </c>
      <c r="C138" s="58" t="s">
        <v>1784</v>
      </c>
      <c r="D138" s="58" t="s">
        <v>1580</v>
      </c>
      <c r="E138" s="58" t="s">
        <v>1666</v>
      </c>
      <c r="F138" s="58" t="s">
        <v>633</v>
      </c>
      <c r="G138" s="58">
        <v>1750</v>
      </c>
      <c r="H138" s="58" t="s">
        <v>2402</v>
      </c>
      <c r="I138" s="58" t="s">
        <v>714</v>
      </c>
      <c r="J138" s="58" t="s">
        <v>937</v>
      </c>
      <c r="K138" s="58" t="s">
        <v>634</v>
      </c>
      <c r="L138" s="58">
        <v>2010</v>
      </c>
      <c r="M138" s="58" t="s">
        <v>664</v>
      </c>
      <c r="N138" s="58" t="s">
        <v>691</v>
      </c>
      <c r="O138" s="58" t="s">
        <v>985</v>
      </c>
      <c r="P138" s="58" t="s">
        <v>628</v>
      </c>
      <c r="Q138" s="58">
        <v>64</v>
      </c>
      <c r="R138" s="58">
        <v>3824</v>
      </c>
    </row>
    <row r="139" spans="1:18" x14ac:dyDescent="0.3">
      <c r="A139" s="57" t="s">
        <v>585</v>
      </c>
      <c r="B139" s="58">
        <v>27686</v>
      </c>
      <c r="C139" s="58" t="s">
        <v>2997</v>
      </c>
      <c r="D139" s="58" t="s">
        <v>2001</v>
      </c>
      <c r="E139" s="58" t="s">
        <v>2998</v>
      </c>
      <c r="F139" s="58" t="s">
        <v>633</v>
      </c>
      <c r="G139" s="58">
        <v>10335</v>
      </c>
      <c r="H139" s="58" t="s">
        <v>2999</v>
      </c>
      <c r="I139" s="58" t="s">
        <v>2158</v>
      </c>
      <c r="J139" s="58" t="s">
        <v>3000</v>
      </c>
      <c r="K139" s="58" t="s">
        <v>628</v>
      </c>
      <c r="L139" s="58">
        <v>6255</v>
      </c>
      <c r="M139" s="58" t="s">
        <v>703</v>
      </c>
      <c r="N139" s="58" t="s">
        <v>668</v>
      </c>
      <c r="O139" s="58" t="s">
        <v>819</v>
      </c>
      <c r="P139" s="58" t="s">
        <v>628</v>
      </c>
      <c r="Q139" s="58">
        <v>281</v>
      </c>
      <c r="R139" s="58">
        <v>16871</v>
      </c>
    </row>
    <row r="140" spans="1:18" x14ac:dyDescent="0.3">
      <c r="A140" s="57" t="s">
        <v>586</v>
      </c>
      <c r="B140" s="58">
        <v>22064</v>
      </c>
      <c r="C140" s="58" t="s">
        <v>3001</v>
      </c>
      <c r="D140" s="58" t="s">
        <v>1342</v>
      </c>
      <c r="E140" s="58" t="s">
        <v>3002</v>
      </c>
      <c r="F140" s="58" t="s">
        <v>647</v>
      </c>
      <c r="G140" s="58">
        <v>9301</v>
      </c>
      <c r="H140" s="58" t="s">
        <v>1655</v>
      </c>
      <c r="I140" s="58" t="s">
        <v>1235</v>
      </c>
      <c r="J140" s="58" t="s">
        <v>3003</v>
      </c>
      <c r="K140" s="58" t="s">
        <v>647</v>
      </c>
      <c r="L140" s="58">
        <v>3760</v>
      </c>
      <c r="M140" s="58" t="s">
        <v>724</v>
      </c>
      <c r="N140" s="58" t="s">
        <v>848</v>
      </c>
      <c r="O140" s="58" t="s">
        <v>1093</v>
      </c>
      <c r="P140" s="58" t="s">
        <v>647</v>
      </c>
      <c r="Q140" s="58">
        <v>245</v>
      </c>
      <c r="R140" s="58">
        <v>13306</v>
      </c>
    </row>
    <row r="141" spans="1:18" x14ac:dyDescent="0.3">
      <c r="A141" s="57" t="s">
        <v>587</v>
      </c>
      <c r="B141" s="58">
        <v>15700</v>
      </c>
      <c r="C141" s="58" t="s">
        <v>1442</v>
      </c>
      <c r="D141" s="58" t="s">
        <v>1191</v>
      </c>
      <c r="E141" s="58" t="s">
        <v>3004</v>
      </c>
      <c r="F141" s="58" t="s">
        <v>691</v>
      </c>
      <c r="G141" s="58">
        <v>6303</v>
      </c>
      <c r="H141" s="58" t="s">
        <v>2163</v>
      </c>
      <c r="I141" s="58" t="s">
        <v>717</v>
      </c>
      <c r="J141" s="58" t="s">
        <v>3005</v>
      </c>
      <c r="K141" s="58" t="s">
        <v>667</v>
      </c>
      <c r="L141" s="58">
        <v>2132</v>
      </c>
      <c r="M141" s="58" t="s">
        <v>1612</v>
      </c>
      <c r="N141" s="58" t="s">
        <v>708</v>
      </c>
      <c r="O141" s="58" t="s">
        <v>963</v>
      </c>
      <c r="P141" s="58" t="s">
        <v>628</v>
      </c>
      <c r="Q141" s="58">
        <v>159</v>
      </c>
      <c r="R141" s="58">
        <v>8594</v>
      </c>
    </row>
    <row r="142" spans="1:18" x14ac:dyDescent="0.3">
      <c r="A142" s="57" t="s">
        <v>588</v>
      </c>
      <c r="B142" s="58">
        <v>9386</v>
      </c>
      <c r="C142" s="58" t="s">
        <v>2049</v>
      </c>
      <c r="D142" s="58" t="s">
        <v>877</v>
      </c>
      <c r="E142" s="58" t="s">
        <v>3006</v>
      </c>
      <c r="F142" s="58" t="s">
        <v>628</v>
      </c>
      <c r="G142" s="58">
        <v>4741</v>
      </c>
      <c r="H142" s="58" t="s">
        <v>1092</v>
      </c>
      <c r="I142" s="58" t="s">
        <v>780</v>
      </c>
      <c r="J142" s="58" t="s">
        <v>1196</v>
      </c>
      <c r="K142" s="58" t="s">
        <v>628</v>
      </c>
      <c r="L142" s="58">
        <v>1116</v>
      </c>
      <c r="M142" s="58" t="s">
        <v>801</v>
      </c>
      <c r="N142" s="58" t="s">
        <v>691</v>
      </c>
      <c r="O142" s="58" t="s">
        <v>1077</v>
      </c>
      <c r="P142" s="58" t="s">
        <v>628</v>
      </c>
      <c r="Q142" s="58">
        <v>104</v>
      </c>
      <c r="R142" s="58">
        <v>5961</v>
      </c>
    </row>
    <row r="143" spans="1:18" x14ac:dyDescent="0.3">
      <c r="A143" s="57" t="s">
        <v>589</v>
      </c>
      <c r="B143" s="58">
        <v>4025</v>
      </c>
      <c r="C143" s="58" t="s">
        <v>1327</v>
      </c>
      <c r="D143" s="58" t="s">
        <v>844</v>
      </c>
      <c r="E143" s="58" t="s">
        <v>1429</v>
      </c>
      <c r="F143" s="58" t="s">
        <v>628</v>
      </c>
      <c r="G143" s="58">
        <v>1706</v>
      </c>
      <c r="H143" s="58" t="s">
        <v>2047</v>
      </c>
      <c r="I143" s="58" t="s">
        <v>786</v>
      </c>
      <c r="J143" s="58" t="s">
        <v>687</v>
      </c>
      <c r="K143" s="58" t="s">
        <v>667</v>
      </c>
      <c r="L143" s="58">
        <v>767</v>
      </c>
      <c r="M143" s="58" t="s">
        <v>678</v>
      </c>
      <c r="N143" s="58" t="s">
        <v>655</v>
      </c>
      <c r="O143" s="58" t="s">
        <v>985</v>
      </c>
      <c r="P143" s="58" t="s">
        <v>628</v>
      </c>
      <c r="Q143" s="58">
        <v>32</v>
      </c>
      <c r="R143" s="58">
        <v>2505</v>
      </c>
    </row>
    <row r="144" spans="1:18" x14ac:dyDescent="0.3">
      <c r="A144" s="57" t="s">
        <v>591</v>
      </c>
      <c r="B144" s="58">
        <v>38876</v>
      </c>
      <c r="C144" s="58" t="s">
        <v>3007</v>
      </c>
      <c r="D144" s="58" t="s">
        <v>1530</v>
      </c>
      <c r="E144" s="58" t="s">
        <v>3008</v>
      </c>
      <c r="F144" s="58" t="s">
        <v>1565</v>
      </c>
      <c r="G144" s="58">
        <v>14113</v>
      </c>
      <c r="H144" s="58" t="s">
        <v>2248</v>
      </c>
      <c r="I144" s="58" t="s">
        <v>669</v>
      </c>
      <c r="J144" s="58" t="s">
        <v>3009</v>
      </c>
      <c r="K144" s="58" t="s">
        <v>997</v>
      </c>
      <c r="L144" s="58">
        <v>8869</v>
      </c>
      <c r="M144" s="58" t="s">
        <v>867</v>
      </c>
      <c r="N144" s="58" t="s">
        <v>648</v>
      </c>
      <c r="O144" s="58" t="s">
        <v>790</v>
      </c>
      <c r="P144" s="58" t="s">
        <v>667</v>
      </c>
      <c r="Q144" s="58">
        <v>418</v>
      </c>
      <c r="R144" s="58">
        <v>23400</v>
      </c>
    </row>
    <row r="145" spans="1:18" x14ac:dyDescent="0.3">
      <c r="A145" s="57" t="s">
        <v>592</v>
      </c>
      <c r="B145" s="58">
        <v>5126</v>
      </c>
      <c r="C145" s="58" t="s">
        <v>1326</v>
      </c>
      <c r="D145" s="58" t="s">
        <v>749</v>
      </c>
      <c r="E145" s="58" t="s">
        <v>3010</v>
      </c>
      <c r="F145" s="58" t="s">
        <v>655</v>
      </c>
      <c r="G145" s="58">
        <v>1972</v>
      </c>
      <c r="H145" s="58" t="s">
        <v>1300</v>
      </c>
      <c r="I145" s="58" t="s">
        <v>1042</v>
      </c>
      <c r="J145" s="58" t="s">
        <v>744</v>
      </c>
      <c r="K145" s="58" t="s">
        <v>655</v>
      </c>
      <c r="L145" s="58">
        <v>1146</v>
      </c>
      <c r="M145" s="58" t="s">
        <v>783</v>
      </c>
      <c r="N145" s="58" t="s">
        <v>628</v>
      </c>
      <c r="O145" s="58" t="s">
        <v>783</v>
      </c>
      <c r="P145" s="58" t="s">
        <v>647</v>
      </c>
      <c r="Q145" s="58">
        <v>55</v>
      </c>
      <c r="R145" s="58">
        <v>3173</v>
      </c>
    </row>
    <row r="146" spans="1:18" x14ac:dyDescent="0.3">
      <c r="A146" s="57" t="s">
        <v>593</v>
      </c>
      <c r="B146" s="58">
        <v>5849</v>
      </c>
      <c r="C146" s="58" t="s">
        <v>1747</v>
      </c>
      <c r="D146" s="58" t="s">
        <v>1542</v>
      </c>
      <c r="E146" s="58" t="s">
        <v>1827</v>
      </c>
      <c r="F146" s="58" t="s">
        <v>633</v>
      </c>
      <c r="G146" s="58">
        <v>1868</v>
      </c>
      <c r="H146" s="58" t="s">
        <v>2452</v>
      </c>
      <c r="I146" s="58" t="s">
        <v>2113</v>
      </c>
      <c r="J146" s="58" t="s">
        <v>1827</v>
      </c>
      <c r="K146" s="58" t="s">
        <v>655</v>
      </c>
      <c r="L146" s="58">
        <v>1745</v>
      </c>
      <c r="M146" s="58" t="s">
        <v>666</v>
      </c>
      <c r="N146" s="58" t="s">
        <v>633</v>
      </c>
      <c r="O146" s="58" t="s">
        <v>811</v>
      </c>
      <c r="P146" s="58" t="s">
        <v>628</v>
      </c>
      <c r="Q146" s="58">
        <v>58</v>
      </c>
      <c r="R146" s="58">
        <v>3671</v>
      </c>
    </row>
    <row r="147" spans="1:18" x14ac:dyDescent="0.3">
      <c r="A147" s="57" t="s">
        <v>594</v>
      </c>
      <c r="B147" s="58">
        <v>17800</v>
      </c>
      <c r="C147" s="58" t="s">
        <v>3011</v>
      </c>
      <c r="D147" s="58" t="s">
        <v>978</v>
      </c>
      <c r="E147" s="58" t="s">
        <v>948</v>
      </c>
      <c r="F147" s="58" t="s">
        <v>655</v>
      </c>
      <c r="G147" s="58">
        <v>9371</v>
      </c>
      <c r="H147" s="58" t="s">
        <v>2173</v>
      </c>
      <c r="I147" s="58" t="s">
        <v>748</v>
      </c>
      <c r="J147" s="58" t="s">
        <v>2242</v>
      </c>
      <c r="K147" s="58" t="s">
        <v>628</v>
      </c>
      <c r="L147" s="58">
        <v>2006</v>
      </c>
      <c r="M147" s="58" t="s">
        <v>1237</v>
      </c>
      <c r="N147" s="58" t="s">
        <v>632</v>
      </c>
      <c r="O147" s="58" t="s">
        <v>1089</v>
      </c>
      <c r="P147" s="58" t="s">
        <v>628</v>
      </c>
      <c r="Q147" s="58">
        <v>216</v>
      </c>
      <c r="R147" s="58">
        <v>11593</v>
      </c>
    </row>
    <row r="148" spans="1:18" x14ac:dyDescent="0.3">
      <c r="A148" s="57" t="s">
        <v>595</v>
      </c>
      <c r="B148" s="58">
        <v>15930</v>
      </c>
      <c r="C148" s="58" t="s">
        <v>3012</v>
      </c>
      <c r="D148" s="58" t="s">
        <v>1167</v>
      </c>
      <c r="E148" s="58" t="s">
        <v>3013</v>
      </c>
      <c r="F148" s="58" t="s">
        <v>634</v>
      </c>
      <c r="G148" s="58">
        <v>6805</v>
      </c>
      <c r="H148" s="58" t="s">
        <v>2138</v>
      </c>
      <c r="I148" s="58" t="s">
        <v>962</v>
      </c>
      <c r="J148" s="58" t="s">
        <v>3014</v>
      </c>
      <c r="K148" s="58" t="s">
        <v>667</v>
      </c>
      <c r="L148" s="58">
        <v>3367</v>
      </c>
      <c r="M148" s="58" t="s">
        <v>780</v>
      </c>
      <c r="N148" s="58" t="s">
        <v>660</v>
      </c>
      <c r="O148" s="58" t="s">
        <v>1047</v>
      </c>
      <c r="P148" s="58" t="s">
        <v>628</v>
      </c>
      <c r="Q148" s="58">
        <v>176</v>
      </c>
      <c r="R148" s="58">
        <v>10348</v>
      </c>
    </row>
    <row r="149" spans="1:18" x14ac:dyDescent="0.3">
      <c r="A149" s="57" t="s">
        <v>596</v>
      </c>
      <c r="B149" s="58">
        <v>38613</v>
      </c>
      <c r="C149" s="58" t="s">
        <v>3015</v>
      </c>
      <c r="D149" s="58" t="s">
        <v>1884</v>
      </c>
      <c r="E149" s="58" t="s">
        <v>3016</v>
      </c>
      <c r="F149" s="58" t="s">
        <v>783</v>
      </c>
      <c r="G149" s="58">
        <v>16689</v>
      </c>
      <c r="H149" s="58" t="s">
        <v>2989</v>
      </c>
      <c r="I149" s="58" t="s">
        <v>1021</v>
      </c>
      <c r="J149" s="58" t="s">
        <v>2614</v>
      </c>
      <c r="K149" s="58" t="s">
        <v>646</v>
      </c>
      <c r="L149" s="58">
        <v>3779</v>
      </c>
      <c r="M149" s="58" t="s">
        <v>875</v>
      </c>
      <c r="N149" s="58" t="s">
        <v>668</v>
      </c>
      <c r="O149" s="58" t="s">
        <v>1529</v>
      </c>
      <c r="P149" s="58" t="s">
        <v>667</v>
      </c>
      <c r="Q149" s="58">
        <v>582</v>
      </c>
      <c r="R149" s="58">
        <v>21050</v>
      </c>
    </row>
    <row r="150" spans="1:18" x14ac:dyDescent="0.3">
      <c r="A150" s="57" t="s">
        <v>597</v>
      </c>
      <c r="B150" s="58">
        <v>61655</v>
      </c>
      <c r="C150" s="58" t="s">
        <v>3017</v>
      </c>
      <c r="D150" s="58" t="s">
        <v>3640</v>
      </c>
      <c r="E150" s="58" t="s">
        <v>3018</v>
      </c>
      <c r="F150" s="58" t="s">
        <v>972</v>
      </c>
      <c r="G150" s="58">
        <v>28563</v>
      </c>
      <c r="H150" s="58" t="s">
        <v>3019</v>
      </c>
      <c r="I150" s="58" t="s">
        <v>1289</v>
      </c>
      <c r="J150" s="58" t="s">
        <v>3020</v>
      </c>
      <c r="K150" s="58" t="s">
        <v>985</v>
      </c>
      <c r="L150" s="58">
        <v>8539</v>
      </c>
      <c r="M150" s="58" t="s">
        <v>1090</v>
      </c>
      <c r="N150" s="58" t="s">
        <v>1012</v>
      </c>
      <c r="O150" s="58" t="s">
        <v>1399</v>
      </c>
      <c r="P150" s="58" t="s">
        <v>628</v>
      </c>
      <c r="Q150" s="58">
        <v>894</v>
      </c>
      <c r="R150" s="58">
        <v>37996</v>
      </c>
    </row>
    <row r="151" spans="1:18" x14ac:dyDescent="0.3">
      <c r="A151" s="57" t="s">
        <v>598</v>
      </c>
      <c r="B151" s="58">
        <v>18506</v>
      </c>
      <c r="C151" s="58" t="s">
        <v>722</v>
      </c>
      <c r="D151" s="58" t="s">
        <v>1340</v>
      </c>
      <c r="E151" s="58" t="s">
        <v>3021</v>
      </c>
      <c r="F151" s="58" t="s">
        <v>766</v>
      </c>
      <c r="G151" s="58">
        <v>7658</v>
      </c>
      <c r="H151" s="58" t="s">
        <v>3022</v>
      </c>
      <c r="I151" s="58" t="s">
        <v>1671</v>
      </c>
      <c r="J151" s="58" t="s">
        <v>2101</v>
      </c>
      <c r="K151" s="58" t="s">
        <v>633</v>
      </c>
      <c r="L151" s="58">
        <v>2976</v>
      </c>
      <c r="M151" s="58" t="s">
        <v>1042</v>
      </c>
      <c r="N151" s="58" t="s">
        <v>691</v>
      </c>
      <c r="O151" s="58" t="s">
        <v>1028</v>
      </c>
      <c r="P151" s="58" t="s">
        <v>628</v>
      </c>
      <c r="Q151" s="58">
        <v>175</v>
      </c>
      <c r="R151" s="58">
        <v>10809</v>
      </c>
    </row>
    <row r="152" spans="1:18" x14ac:dyDescent="0.3">
      <c r="A152" s="57" t="s">
        <v>599</v>
      </c>
      <c r="B152" s="58">
        <v>3519</v>
      </c>
      <c r="C152" s="58" t="s">
        <v>1073</v>
      </c>
      <c r="D152" s="58" t="s">
        <v>844</v>
      </c>
      <c r="E152" s="58" t="s">
        <v>900</v>
      </c>
      <c r="F152" s="58" t="s">
        <v>628</v>
      </c>
      <c r="G152" s="58">
        <v>1017</v>
      </c>
      <c r="H152" s="58" t="s">
        <v>2342</v>
      </c>
      <c r="I152" s="58" t="s">
        <v>1175</v>
      </c>
      <c r="J152" s="58" t="s">
        <v>2859</v>
      </c>
      <c r="K152" s="58" t="s">
        <v>647</v>
      </c>
      <c r="L152" s="58">
        <v>1127</v>
      </c>
      <c r="M152" s="58" t="s">
        <v>738</v>
      </c>
      <c r="N152" s="58" t="s">
        <v>633</v>
      </c>
      <c r="O152" s="58" t="s">
        <v>811</v>
      </c>
      <c r="P152" s="58" t="s">
        <v>628</v>
      </c>
      <c r="Q152" s="58">
        <v>36</v>
      </c>
      <c r="R152" s="58">
        <v>2180</v>
      </c>
    </row>
    <row r="153" spans="1:18" x14ac:dyDescent="0.3">
      <c r="A153" s="57" t="s">
        <v>600</v>
      </c>
      <c r="B153" s="58">
        <v>11988</v>
      </c>
      <c r="C153" s="58" t="s">
        <v>3023</v>
      </c>
      <c r="D153" s="58" t="s">
        <v>1642</v>
      </c>
      <c r="E153" s="58" t="s">
        <v>836</v>
      </c>
      <c r="F153" s="58" t="s">
        <v>667</v>
      </c>
      <c r="G153" s="58">
        <v>3862</v>
      </c>
      <c r="H153" s="58" t="s">
        <v>2339</v>
      </c>
      <c r="I153" s="58" t="s">
        <v>1457</v>
      </c>
      <c r="J153" s="58" t="s">
        <v>817</v>
      </c>
      <c r="K153" s="58" t="s">
        <v>634</v>
      </c>
      <c r="L153" s="58">
        <v>3875</v>
      </c>
      <c r="M153" s="58" t="s">
        <v>1077</v>
      </c>
      <c r="N153" s="58" t="s">
        <v>708</v>
      </c>
      <c r="O153" s="58" t="s">
        <v>705</v>
      </c>
      <c r="P153" s="58" t="s">
        <v>628</v>
      </c>
      <c r="Q153" s="58">
        <v>96</v>
      </c>
      <c r="R153" s="58">
        <v>7833</v>
      </c>
    </row>
    <row r="154" spans="1:18" x14ac:dyDescent="0.3">
      <c r="A154" s="57" t="s">
        <v>601</v>
      </c>
      <c r="B154" s="58">
        <v>15675</v>
      </c>
      <c r="C154" s="58" t="s">
        <v>3024</v>
      </c>
      <c r="D154" s="58" t="s">
        <v>2039</v>
      </c>
      <c r="E154" s="58" t="s">
        <v>3025</v>
      </c>
      <c r="F154" s="58" t="s">
        <v>634</v>
      </c>
      <c r="G154" s="58">
        <v>7708</v>
      </c>
      <c r="H154" s="58" t="s">
        <v>1562</v>
      </c>
      <c r="I154" s="58" t="s">
        <v>1609</v>
      </c>
      <c r="J154" s="58" t="s">
        <v>1353</v>
      </c>
      <c r="K154" s="58" t="s">
        <v>633</v>
      </c>
      <c r="L154" s="58">
        <v>1935</v>
      </c>
      <c r="M154" s="58" t="s">
        <v>951</v>
      </c>
      <c r="N154" s="58" t="s">
        <v>738</v>
      </c>
      <c r="O154" s="58" t="s">
        <v>794</v>
      </c>
      <c r="P154" s="58" t="s">
        <v>628</v>
      </c>
      <c r="Q154" s="58">
        <v>214</v>
      </c>
      <c r="R154" s="58">
        <v>9857</v>
      </c>
    </row>
    <row r="155" spans="1:18" x14ac:dyDescent="0.3">
      <c r="A155" s="57" t="s">
        <v>602</v>
      </c>
      <c r="B155" s="58">
        <v>1493</v>
      </c>
      <c r="C155" s="58" t="s">
        <v>1052</v>
      </c>
      <c r="D155" s="58" t="s">
        <v>786</v>
      </c>
      <c r="E155" s="58" t="s">
        <v>1144</v>
      </c>
      <c r="F155" s="58" t="s">
        <v>628</v>
      </c>
      <c r="G155" s="58">
        <v>637</v>
      </c>
      <c r="H155" s="58" t="s">
        <v>2113</v>
      </c>
      <c r="I155" s="58" t="s">
        <v>1612</v>
      </c>
      <c r="J155" s="58" t="s">
        <v>2053</v>
      </c>
      <c r="K155" s="58" t="s">
        <v>628</v>
      </c>
      <c r="L155" s="58">
        <v>416</v>
      </c>
      <c r="M155" s="58" t="s">
        <v>766</v>
      </c>
      <c r="N155" s="58" t="s">
        <v>628</v>
      </c>
      <c r="O155" s="58" t="s">
        <v>647</v>
      </c>
      <c r="P155" s="58" t="s">
        <v>628</v>
      </c>
      <c r="Q155" s="58">
        <v>9</v>
      </c>
      <c r="R155" s="58">
        <v>1062</v>
      </c>
    </row>
    <row r="156" spans="1:18" x14ac:dyDescent="0.3">
      <c r="A156" s="57" t="s">
        <v>604</v>
      </c>
      <c r="B156" s="58">
        <v>2751</v>
      </c>
      <c r="C156" s="58" t="s">
        <v>1524</v>
      </c>
      <c r="D156" s="58" t="s">
        <v>725</v>
      </c>
      <c r="E156" s="58" t="s">
        <v>1196</v>
      </c>
      <c r="F156" s="58" t="s">
        <v>655</v>
      </c>
      <c r="G156" s="58">
        <v>1285</v>
      </c>
      <c r="H156" s="58" t="s">
        <v>862</v>
      </c>
      <c r="I156" s="58" t="s">
        <v>1077</v>
      </c>
      <c r="J156" s="58" t="s">
        <v>1021</v>
      </c>
      <c r="K156" s="58" t="s">
        <v>647</v>
      </c>
      <c r="L156" s="58">
        <v>575</v>
      </c>
      <c r="M156" s="58" t="s">
        <v>678</v>
      </c>
      <c r="N156" s="58" t="s">
        <v>633</v>
      </c>
      <c r="O156" s="58" t="s">
        <v>708</v>
      </c>
      <c r="P156" s="58" t="s">
        <v>628</v>
      </c>
      <c r="Q156" s="58">
        <v>24</v>
      </c>
      <c r="R156" s="58">
        <v>1884</v>
      </c>
    </row>
    <row r="157" spans="1:18" x14ac:dyDescent="0.3">
      <c r="A157" s="57" t="s">
        <v>606</v>
      </c>
      <c r="B157" s="58">
        <v>18137</v>
      </c>
      <c r="C157" s="58" t="s">
        <v>3026</v>
      </c>
      <c r="D157" s="58" t="s">
        <v>1433</v>
      </c>
      <c r="E157" s="58" t="s">
        <v>3027</v>
      </c>
      <c r="F157" s="58" t="s">
        <v>691</v>
      </c>
      <c r="G157" s="58">
        <v>9223</v>
      </c>
      <c r="H157" s="58" t="s">
        <v>852</v>
      </c>
      <c r="I157" s="58" t="s">
        <v>819</v>
      </c>
      <c r="J157" s="58" t="s">
        <v>3028</v>
      </c>
      <c r="K157" s="58" t="s">
        <v>647</v>
      </c>
      <c r="L157" s="58">
        <v>1714</v>
      </c>
      <c r="M157" s="58" t="s">
        <v>1251</v>
      </c>
      <c r="N157" s="58" t="s">
        <v>903</v>
      </c>
      <c r="O157" s="58" t="s">
        <v>679</v>
      </c>
      <c r="P157" s="58" t="s">
        <v>628</v>
      </c>
      <c r="Q157" s="58">
        <v>314</v>
      </c>
      <c r="R157" s="58">
        <v>11251</v>
      </c>
    </row>
    <row r="158" spans="1:18" x14ac:dyDescent="0.3">
      <c r="A158" s="57" t="s">
        <v>607</v>
      </c>
      <c r="B158" s="58">
        <v>46058</v>
      </c>
      <c r="C158" s="58" t="s">
        <v>3029</v>
      </c>
      <c r="D158" s="58" t="s">
        <v>1597</v>
      </c>
      <c r="E158" s="58" t="s">
        <v>3030</v>
      </c>
      <c r="F158" s="58" t="s">
        <v>648</v>
      </c>
      <c r="G158" s="58">
        <v>19152</v>
      </c>
      <c r="H158" s="58" t="s">
        <v>3031</v>
      </c>
      <c r="I158" s="58" t="s">
        <v>1611</v>
      </c>
      <c r="J158" s="58" t="s">
        <v>3032</v>
      </c>
      <c r="K158" s="58" t="s">
        <v>660</v>
      </c>
      <c r="L158" s="58">
        <v>6877</v>
      </c>
      <c r="M158" s="58" t="s">
        <v>2065</v>
      </c>
      <c r="N158" s="58" t="s">
        <v>848</v>
      </c>
      <c r="O158" s="58" t="s">
        <v>973</v>
      </c>
      <c r="P158" s="58" t="s">
        <v>655</v>
      </c>
      <c r="Q158" s="58">
        <v>655</v>
      </c>
      <c r="R158" s="58">
        <v>26684</v>
      </c>
    </row>
    <row r="159" spans="1:18" x14ac:dyDescent="0.3">
      <c r="A159" s="57" t="s">
        <v>608</v>
      </c>
      <c r="B159" s="58">
        <v>4237</v>
      </c>
      <c r="C159" s="58" t="s">
        <v>1253</v>
      </c>
      <c r="D159" s="58" t="s">
        <v>1823</v>
      </c>
      <c r="E159" s="58" t="s">
        <v>3033</v>
      </c>
      <c r="F159" s="58" t="s">
        <v>628</v>
      </c>
      <c r="G159" s="58">
        <v>1986</v>
      </c>
      <c r="H159" s="58" t="s">
        <v>767</v>
      </c>
      <c r="I159" s="58" t="s">
        <v>804</v>
      </c>
      <c r="J159" s="58" t="s">
        <v>693</v>
      </c>
      <c r="K159" s="58" t="s">
        <v>628</v>
      </c>
      <c r="L159" s="58">
        <v>721</v>
      </c>
      <c r="M159" s="58" t="s">
        <v>738</v>
      </c>
      <c r="N159" s="58" t="s">
        <v>647</v>
      </c>
      <c r="O159" s="58" t="s">
        <v>648</v>
      </c>
      <c r="P159" s="58" t="s">
        <v>628</v>
      </c>
      <c r="Q159" s="58">
        <v>29</v>
      </c>
      <c r="R159" s="58">
        <v>2736</v>
      </c>
    </row>
    <row r="160" spans="1:18" x14ac:dyDescent="0.3">
      <c r="A160" s="57" t="s">
        <v>610</v>
      </c>
      <c r="B160" s="58">
        <v>6345</v>
      </c>
      <c r="C160" s="58" t="s">
        <v>2080</v>
      </c>
      <c r="D160" s="58" t="s">
        <v>1067</v>
      </c>
      <c r="E160" s="58" t="s">
        <v>2251</v>
      </c>
      <c r="F160" s="58" t="s">
        <v>628</v>
      </c>
      <c r="G160" s="58">
        <v>2483</v>
      </c>
      <c r="H160" s="58" t="s">
        <v>635</v>
      </c>
      <c r="I160" s="58" t="s">
        <v>1105</v>
      </c>
      <c r="J160" s="58" t="s">
        <v>1631</v>
      </c>
      <c r="K160" s="58" t="s">
        <v>634</v>
      </c>
      <c r="L160" s="58">
        <v>1679</v>
      </c>
      <c r="M160" s="58" t="s">
        <v>1629</v>
      </c>
      <c r="N160" s="58" t="s">
        <v>634</v>
      </c>
      <c r="O160" s="58" t="s">
        <v>932</v>
      </c>
      <c r="P160" s="58" t="s">
        <v>628</v>
      </c>
      <c r="Q160" s="58">
        <v>69</v>
      </c>
      <c r="R160" s="58">
        <v>4231</v>
      </c>
    </row>
    <row r="161" spans="1:18" x14ac:dyDescent="0.3">
      <c r="A161" s="57" t="s">
        <v>611</v>
      </c>
      <c r="B161" s="58">
        <v>6016</v>
      </c>
      <c r="C161" s="58" t="s">
        <v>3034</v>
      </c>
      <c r="D161" s="58" t="s">
        <v>918</v>
      </c>
      <c r="E161" s="58" t="s">
        <v>1234</v>
      </c>
      <c r="F161" s="58" t="s">
        <v>647</v>
      </c>
      <c r="G161" s="58">
        <v>2191</v>
      </c>
      <c r="H161" s="58" t="s">
        <v>3035</v>
      </c>
      <c r="I161" s="58" t="s">
        <v>851</v>
      </c>
      <c r="J161" s="58" t="s">
        <v>2850</v>
      </c>
      <c r="K161" s="58" t="s">
        <v>628</v>
      </c>
      <c r="L161" s="58">
        <v>1852</v>
      </c>
      <c r="M161" s="58" t="s">
        <v>639</v>
      </c>
      <c r="N161" s="58" t="s">
        <v>633</v>
      </c>
      <c r="O161" s="58" t="s">
        <v>678</v>
      </c>
      <c r="P161" s="58" t="s">
        <v>628</v>
      </c>
      <c r="Q161" s="58">
        <v>57</v>
      </c>
      <c r="R161" s="58">
        <v>4100</v>
      </c>
    </row>
    <row r="162" spans="1:18" x14ac:dyDescent="0.3">
      <c r="A162" s="57" t="s">
        <v>612</v>
      </c>
      <c r="B162" s="58">
        <v>12645</v>
      </c>
      <c r="C162" s="58" t="s">
        <v>3036</v>
      </c>
      <c r="D162" s="58" t="s">
        <v>697</v>
      </c>
      <c r="E162" s="58" t="s">
        <v>3037</v>
      </c>
      <c r="F162" s="58" t="s">
        <v>678</v>
      </c>
      <c r="G162" s="58">
        <v>5739</v>
      </c>
      <c r="H162" s="58" t="s">
        <v>1068</v>
      </c>
      <c r="I162" s="58" t="s">
        <v>1487</v>
      </c>
      <c r="J162" s="58" t="s">
        <v>1695</v>
      </c>
      <c r="K162" s="58" t="s">
        <v>667</v>
      </c>
      <c r="L162" s="58">
        <v>1823</v>
      </c>
      <c r="M162" s="58" t="s">
        <v>878</v>
      </c>
      <c r="N162" s="58" t="s">
        <v>634</v>
      </c>
      <c r="O162" s="58" t="s">
        <v>705</v>
      </c>
      <c r="P162" s="58" t="s">
        <v>628</v>
      </c>
      <c r="Q162" s="58">
        <v>105</v>
      </c>
      <c r="R162" s="58">
        <v>7667</v>
      </c>
    </row>
    <row r="163" spans="1:18" x14ac:dyDescent="0.3">
      <c r="A163" s="57" t="s">
        <v>614</v>
      </c>
      <c r="B163" s="58">
        <v>6428581</v>
      </c>
      <c r="C163" s="58">
        <v>907871</v>
      </c>
      <c r="D163" s="58">
        <v>81253</v>
      </c>
      <c r="E163" s="58">
        <v>925326</v>
      </c>
      <c r="F163" s="58">
        <v>3206</v>
      </c>
      <c r="G163" s="58">
        <v>1917656</v>
      </c>
      <c r="H163" s="58">
        <v>802296</v>
      </c>
      <c r="I163" s="58">
        <v>132456</v>
      </c>
      <c r="J163" s="58">
        <v>895266</v>
      </c>
      <c r="K163" s="58">
        <v>8002</v>
      </c>
      <c r="L163" s="58">
        <v>1838020</v>
      </c>
      <c r="M163" s="58">
        <v>61067</v>
      </c>
      <c r="N163" s="58">
        <v>5103</v>
      </c>
      <c r="O163" s="58">
        <v>36267</v>
      </c>
      <c r="P163" s="58">
        <v>441</v>
      </c>
      <c r="Q163" s="58">
        <v>102878</v>
      </c>
      <c r="R163" s="58">
        <v>3858554</v>
      </c>
    </row>
  </sheetData>
  <mergeCells count="4">
    <mergeCell ref="A1:E1"/>
    <mergeCell ref="C2:G2"/>
    <mergeCell ref="H2:L2"/>
    <mergeCell ref="M2:Q2"/>
  </mergeCells>
  <pageMargins left="0.75" right="0.75" top="1" bottom="1" header="0.5" footer="0.5"/>
</worksheet>
</file>

<file path=xl/worksheets/sheet1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selection sqref="A1:E1"/>
    </sheetView>
  </sheetViews>
  <sheetFormatPr defaultRowHeight="14.4" x14ac:dyDescent="0.3"/>
  <cols>
    <col min="1" max="16384" width="8.88671875" style="57"/>
  </cols>
  <sheetData>
    <row r="1" spans="1:13" x14ac:dyDescent="0.3">
      <c r="A1" s="103" t="s">
        <v>193</v>
      </c>
      <c r="B1" s="103"/>
      <c r="C1" s="103"/>
      <c r="D1" s="103"/>
      <c r="E1" s="103"/>
    </row>
    <row r="2" spans="1:13" x14ac:dyDescent="0.3">
      <c r="A2" s="57" t="s">
        <v>0</v>
      </c>
      <c r="B2" s="57" t="s">
        <v>0</v>
      </c>
      <c r="C2" s="104" t="s">
        <v>4324</v>
      </c>
      <c r="D2" s="104"/>
      <c r="E2" s="104"/>
      <c r="F2" s="104"/>
      <c r="G2" s="104"/>
      <c r="H2" s="104" t="s">
        <v>4325</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504</v>
      </c>
      <c r="B4" s="58">
        <v>38903</v>
      </c>
      <c r="C4" s="58" t="s">
        <v>4326</v>
      </c>
      <c r="D4" s="58" t="s">
        <v>1198</v>
      </c>
      <c r="E4" s="58" t="s">
        <v>4327</v>
      </c>
      <c r="F4" s="58" t="s">
        <v>632</v>
      </c>
      <c r="G4" s="58">
        <v>10033</v>
      </c>
      <c r="H4" s="58" t="s">
        <v>4328</v>
      </c>
      <c r="I4" s="58" t="s">
        <v>1820</v>
      </c>
      <c r="J4" s="58" t="s">
        <v>1758</v>
      </c>
      <c r="K4" s="58" t="s">
        <v>932</v>
      </c>
      <c r="L4" s="58">
        <v>10617</v>
      </c>
      <c r="M4" s="58">
        <v>20650</v>
      </c>
    </row>
    <row r="5" spans="1:13" x14ac:dyDescent="0.3">
      <c r="A5" s="57" t="s">
        <v>614</v>
      </c>
      <c r="B5" s="58">
        <v>38903</v>
      </c>
      <c r="C5" s="58">
        <v>5379</v>
      </c>
      <c r="D5" s="58">
        <v>540</v>
      </c>
      <c r="E5" s="58">
        <v>4100</v>
      </c>
      <c r="F5" s="58">
        <v>14</v>
      </c>
      <c r="G5" s="58">
        <v>10033</v>
      </c>
      <c r="H5" s="58">
        <v>5155</v>
      </c>
      <c r="I5" s="58">
        <v>750</v>
      </c>
      <c r="J5" s="58">
        <v>4688</v>
      </c>
      <c r="K5" s="58">
        <v>24</v>
      </c>
      <c r="L5" s="58">
        <v>10617</v>
      </c>
      <c r="M5" s="58">
        <v>20650</v>
      </c>
    </row>
  </sheetData>
  <mergeCells count="3">
    <mergeCell ref="A1:E1"/>
    <mergeCell ref="C2:G2"/>
    <mergeCell ref="H2:L2"/>
  </mergeCells>
  <pageMargins left="0.75" right="0.75" top="1" bottom="1" header="0.5" footer="0.5"/>
</worksheet>
</file>

<file path=xl/worksheets/sheet1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sqref="A1:E1"/>
    </sheetView>
  </sheetViews>
  <sheetFormatPr defaultRowHeight="14.4" x14ac:dyDescent="0.3"/>
  <cols>
    <col min="1" max="16384" width="8.88671875" style="57"/>
  </cols>
  <sheetData>
    <row r="1" spans="1:8" x14ac:dyDescent="0.3">
      <c r="A1" s="103" t="s">
        <v>194</v>
      </c>
      <c r="B1" s="103"/>
      <c r="C1" s="103"/>
      <c r="D1" s="103"/>
      <c r="E1" s="103"/>
    </row>
    <row r="2" spans="1:8" x14ac:dyDescent="0.3">
      <c r="A2" s="57" t="s">
        <v>0</v>
      </c>
      <c r="B2" s="57" t="s">
        <v>0</v>
      </c>
      <c r="C2" s="104" t="s">
        <v>4329</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504</v>
      </c>
      <c r="B4" s="58">
        <v>27860</v>
      </c>
      <c r="C4" s="58" t="s">
        <v>4330</v>
      </c>
      <c r="D4" s="58" t="s">
        <v>1126</v>
      </c>
      <c r="E4" s="58" t="s">
        <v>4331</v>
      </c>
      <c r="F4" s="58" t="s">
        <v>660</v>
      </c>
      <c r="G4" s="58">
        <v>11434</v>
      </c>
      <c r="H4" s="58">
        <v>11434</v>
      </c>
    </row>
    <row r="5" spans="1:8" x14ac:dyDescent="0.3">
      <c r="A5" s="57" t="s">
        <v>506</v>
      </c>
      <c r="B5" s="58">
        <v>25995</v>
      </c>
      <c r="C5" s="58" t="s">
        <v>3607</v>
      </c>
      <c r="D5" s="58" t="s">
        <v>4293</v>
      </c>
      <c r="E5" s="58" t="s">
        <v>4332</v>
      </c>
      <c r="F5" s="58" t="s">
        <v>766</v>
      </c>
      <c r="G5" s="58">
        <v>10078</v>
      </c>
      <c r="H5" s="58">
        <v>10078</v>
      </c>
    </row>
    <row r="6" spans="1:8" x14ac:dyDescent="0.3">
      <c r="A6" s="57" t="s">
        <v>614</v>
      </c>
      <c r="B6" s="58">
        <v>53855</v>
      </c>
      <c r="C6" s="58">
        <v>11918</v>
      </c>
      <c r="D6" s="58">
        <v>1073</v>
      </c>
      <c r="E6" s="58">
        <v>8504</v>
      </c>
      <c r="F6" s="58">
        <v>17</v>
      </c>
      <c r="G6" s="58">
        <v>21512</v>
      </c>
      <c r="H6" s="58">
        <v>21512</v>
      </c>
    </row>
  </sheetData>
  <mergeCells count="2">
    <mergeCell ref="A1:E1"/>
    <mergeCell ref="C2:G2"/>
  </mergeCells>
  <pageMargins left="0.75" right="0.75" top="1" bottom="1" header="0.5" footer="0.5"/>
</worksheet>
</file>

<file path=xl/worksheets/sheet1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selection sqref="A1:E1"/>
    </sheetView>
  </sheetViews>
  <sheetFormatPr defaultRowHeight="14.4" x14ac:dyDescent="0.3"/>
  <cols>
    <col min="1" max="16384" width="8.88671875" style="57"/>
  </cols>
  <sheetData>
    <row r="1" spans="1:13" x14ac:dyDescent="0.3">
      <c r="A1" s="103" t="s">
        <v>195</v>
      </c>
      <c r="B1" s="103"/>
      <c r="C1" s="103"/>
      <c r="D1" s="103"/>
      <c r="E1" s="103"/>
    </row>
    <row r="2" spans="1:13" x14ac:dyDescent="0.3">
      <c r="A2" s="57" t="s">
        <v>0</v>
      </c>
      <c r="B2" s="57" t="s">
        <v>0</v>
      </c>
      <c r="C2" s="104" t="s">
        <v>4333</v>
      </c>
      <c r="D2" s="104"/>
      <c r="E2" s="104"/>
      <c r="F2" s="104"/>
      <c r="G2" s="104"/>
      <c r="H2" s="104" t="s">
        <v>4334</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504</v>
      </c>
      <c r="B4" s="58">
        <v>51274</v>
      </c>
      <c r="C4" s="58" t="s">
        <v>4335</v>
      </c>
      <c r="D4" s="58" t="s">
        <v>1307</v>
      </c>
      <c r="E4" s="58" t="s">
        <v>2484</v>
      </c>
      <c r="F4" s="58" t="s">
        <v>985</v>
      </c>
      <c r="G4" s="58">
        <v>13493</v>
      </c>
      <c r="H4" s="58" t="s">
        <v>4336</v>
      </c>
      <c r="I4" s="58" t="s">
        <v>871</v>
      </c>
      <c r="J4" s="58" t="s">
        <v>4337</v>
      </c>
      <c r="K4" s="58" t="s">
        <v>811</v>
      </c>
      <c r="L4" s="58">
        <v>11790</v>
      </c>
      <c r="M4" s="58">
        <v>25283</v>
      </c>
    </row>
    <row r="5" spans="1:13" x14ac:dyDescent="0.3">
      <c r="A5" s="57" t="s">
        <v>614</v>
      </c>
      <c r="B5" s="58">
        <v>51274</v>
      </c>
      <c r="C5" s="58">
        <v>6392</v>
      </c>
      <c r="D5" s="58">
        <v>519</v>
      </c>
      <c r="E5" s="58">
        <v>6563</v>
      </c>
      <c r="F5" s="58">
        <v>19</v>
      </c>
      <c r="G5" s="58">
        <v>13493</v>
      </c>
      <c r="H5" s="58">
        <v>5179</v>
      </c>
      <c r="I5" s="58">
        <v>690</v>
      </c>
      <c r="J5" s="58">
        <v>5904</v>
      </c>
      <c r="K5" s="58">
        <v>17</v>
      </c>
      <c r="L5" s="58">
        <v>11790</v>
      </c>
      <c r="M5" s="58">
        <v>25283</v>
      </c>
    </row>
  </sheetData>
  <mergeCells count="3">
    <mergeCell ref="A1:E1"/>
    <mergeCell ref="C2:G2"/>
    <mergeCell ref="H2:L2"/>
  </mergeCells>
  <pageMargins left="0.75" right="0.75" top="1" bottom="1" header="0.5" footer="0.5"/>
</worksheet>
</file>

<file path=xl/worksheets/sheet1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selection sqref="A1:E1"/>
    </sheetView>
  </sheetViews>
  <sheetFormatPr defaultRowHeight="14.4" x14ac:dyDescent="0.3"/>
  <cols>
    <col min="1" max="16384" width="8.88671875" style="57"/>
  </cols>
  <sheetData>
    <row r="1" spans="1:13" x14ac:dyDescent="0.3">
      <c r="A1" s="103" t="s">
        <v>196</v>
      </c>
      <c r="B1" s="103"/>
      <c r="C1" s="103"/>
      <c r="D1" s="103"/>
      <c r="E1" s="103"/>
    </row>
    <row r="2" spans="1:13" x14ac:dyDescent="0.3">
      <c r="A2" s="57" t="s">
        <v>0</v>
      </c>
      <c r="B2" s="57" t="s">
        <v>0</v>
      </c>
      <c r="C2" s="104" t="s">
        <v>4338</v>
      </c>
      <c r="D2" s="104"/>
      <c r="E2" s="104"/>
      <c r="F2" s="104"/>
      <c r="G2" s="104"/>
      <c r="H2" s="104" t="s">
        <v>4339</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504</v>
      </c>
      <c r="B4" s="58">
        <v>45488</v>
      </c>
      <c r="C4" s="58" t="s">
        <v>4340</v>
      </c>
      <c r="D4" s="58" t="s">
        <v>2096</v>
      </c>
      <c r="E4" s="58" t="s">
        <v>4341</v>
      </c>
      <c r="F4" s="58" t="s">
        <v>668</v>
      </c>
      <c r="G4" s="58">
        <v>10224</v>
      </c>
      <c r="H4" s="58" t="s">
        <v>4342</v>
      </c>
      <c r="I4" s="58" t="s">
        <v>1538</v>
      </c>
      <c r="J4" s="58" t="s">
        <v>4343</v>
      </c>
      <c r="K4" s="58" t="s">
        <v>775</v>
      </c>
      <c r="L4" s="58">
        <v>14335</v>
      </c>
      <c r="M4" s="58">
        <v>24559</v>
      </c>
    </row>
    <row r="5" spans="1:13" x14ac:dyDescent="0.3">
      <c r="A5" s="57" t="s">
        <v>614</v>
      </c>
      <c r="B5" s="58">
        <v>45488</v>
      </c>
      <c r="C5" s="58">
        <v>5230</v>
      </c>
      <c r="D5" s="58">
        <v>527</v>
      </c>
      <c r="E5" s="58">
        <v>4452</v>
      </c>
      <c r="F5" s="58">
        <v>15</v>
      </c>
      <c r="G5" s="58">
        <v>10224</v>
      </c>
      <c r="H5" s="58">
        <v>5853</v>
      </c>
      <c r="I5" s="58">
        <v>937</v>
      </c>
      <c r="J5" s="58">
        <v>7525</v>
      </c>
      <c r="K5" s="58">
        <v>20</v>
      </c>
      <c r="L5" s="58">
        <v>14335</v>
      </c>
      <c r="M5" s="58">
        <v>24559</v>
      </c>
    </row>
  </sheetData>
  <mergeCells count="3">
    <mergeCell ref="A1:E1"/>
    <mergeCell ref="C2:G2"/>
    <mergeCell ref="H2:L2"/>
  </mergeCells>
  <pageMargins left="0.75" right="0.75" top="1" bottom="1" header="0.5" footer="0.5"/>
</worksheet>
</file>

<file path=xl/worksheets/sheet1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sqref="A1:E1"/>
    </sheetView>
  </sheetViews>
  <sheetFormatPr defaultRowHeight="14.4" x14ac:dyDescent="0.3"/>
  <cols>
    <col min="1" max="16384" width="8.88671875" style="57"/>
  </cols>
  <sheetData>
    <row r="1" spans="1:8" x14ac:dyDescent="0.3">
      <c r="A1" s="103" t="s">
        <v>197</v>
      </c>
      <c r="B1" s="103"/>
      <c r="C1" s="103"/>
      <c r="D1" s="103"/>
      <c r="E1" s="103"/>
    </row>
    <row r="2" spans="1:8" x14ac:dyDescent="0.3">
      <c r="A2" s="57" t="s">
        <v>0</v>
      </c>
      <c r="B2" s="57" t="s">
        <v>0</v>
      </c>
      <c r="C2" s="104" t="s">
        <v>4344</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504</v>
      </c>
      <c r="B4" s="58">
        <v>39491</v>
      </c>
      <c r="C4" s="58" t="s">
        <v>4345</v>
      </c>
      <c r="D4" s="58" t="s">
        <v>2404</v>
      </c>
      <c r="E4" s="58" t="s">
        <v>4346</v>
      </c>
      <c r="F4" s="58" t="s">
        <v>740</v>
      </c>
      <c r="G4" s="58">
        <v>14973</v>
      </c>
      <c r="H4" s="58">
        <v>14973</v>
      </c>
    </row>
    <row r="5" spans="1:8" x14ac:dyDescent="0.3">
      <c r="A5" s="57" t="s">
        <v>614</v>
      </c>
      <c r="B5" s="58">
        <v>39491</v>
      </c>
      <c r="C5" s="58">
        <v>7937</v>
      </c>
      <c r="D5" s="58">
        <v>980</v>
      </c>
      <c r="E5" s="58">
        <v>6020</v>
      </c>
      <c r="F5" s="58">
        <v>36</v>
      </c>
      <c r="G5" s="58">
        <v>14973</v>
      </c>
      <c r="H5" s="58">
        <v>14973</v>
      </c>
    </row>
  </sheetData>
  <mergeCells count="2">
    <mergeCell ref="A1:E1"/>
    <mergeCell ref="C2:G2"/>
  </mergeCells>
  <pageMargins left="0.75" right="0.75" top="1" bottom="1" header="0.5" footer="0.5"/>
</worksheet>
</file>

<file path=xl/worksheets/sheet1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selection sqref="A1:E1"/>
    </sheetView>
  </sheetViews>
  <sheetFormatPr defaultRowHeight="14.4" x14ac:dyDescent="0.3"/>
  <cols>
    <col min="1" max="16384" width="8.88671875" style="57"/>
  </cols>
  <sheetData>
    <row r="1" spans="1:13" x14ac:dyDescent="0.3">
      <c r="A1" s="103" t="s">
        <v>198</v>
      </c>
      <c r="B1" s="103"/>
      <c r="C1" s="103"/>
      <c r="D1" s="103"/>
      <c r="E1" s="103"/>
    </row>
    <row r="2" spans="1:13" x14ac:dyDescent="0.3">
      <c r="A2" s="57" t="s">
        <v>0</v>
      </c>
      <c r="B2" s="57" t="s">
        <v>0</v>
      </c>
      <c r="C2" s="104" t="s">
        <v>4347</v>
      </c>
      <c r="D2" s="104"/>
      <c r="E2" s="104"/>
      <c r="F2" s="104"/>
      <c r="G2" s="104"/>
      <c r="H2" s="104" t="s">
        <v>4348</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504</v>
      </c>
      <c r="B4" s="58">
        <v>35389</v>
      </c>
      <c r="C4" s="58" t="s">
        <v>4349</v>
      </c>
      <c r="D4" s="58" t="s">
        <v>1508</v>
      </c>
      <c r="E4" s="58" t="s">
        <v>4350</v>
      </c>
      <c r="F4" s="58" t="s">
        <v>708</v>
      </c>
      <c r="G4" s="58">
        <v>8709</v>
      </c>
      <c r="H4" s="58" t="s">
        <v>4351</v>
      </c>
      <c r="I4" s="58" t="s">
        <v>2625</v>
      </c>
      <c r="J4" s="58" t="s">
        <v>4352</v>
      </c>
      <c r="K4" s="58" t="s">
        <v>1591</v>
      </c>
      <c r="L4" s="58">
        <v>12425</v>
      </c>
      <c r="M4" s="58">
        <v>21134</v>
      </c>
    </row>
    <row r="5" spans="1:13" x14ac:dyDescent="0.3">
      <c r="A5" s="57" t="s">
        <v>614</v>
      </c>
      <c r="B5" s="58">
        <v>35389</v>
      </c>
      <c r="C5" s="58">
        <v>4965</v>
      </c>
      <c r="D5" s="58">
        <v>561</v>
      </c>
      <c r="E5" s="58">
        <v>3173</v>
      </c>
      <c r="F5" s="58">
        <v>10</v>
      </c>
      <c r="G5" s="58">
        <v>8709</v>
      </c>
      <c r="H5" s="58">
        <v>6215</v>
      </c>
      <c r="I5" s="58">
        <v>863</v>
      </c>
      <c r="J5" s="58">
        <v>5295</v>
      </c>
      <c r="K5" s="58">
        <v>52</v>
      </c>
      <c r="L5" s="58">
        <v>12425</v>
      </c>
      <c r="M5" s="58">
        <v>21134</v>
      </c>
    </row>
  </sheetData>
  <mergeCells count="3">
    <mergeCell ref="A1:E1"/>
    <mergeCell ref="C2:G2"/>
    <mergeCell ref="H2:L2"/>
  </mergeCells>
  <pageMargins left="0.75" right="0.75" top="1" bottom="1" header="0.5" footer="0.5"/>
</worksheet>
</file>

<file path=xl/worksheets/sheet1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selection sqref="A1:E1"/>
    </sheetView>
  </sheetViews>
  <sheetFormatPr defaultRowHeight="14.4" x14ac:dyDescent="0.3"/>
  <cols>
    <col min="1" max="16384" width="8.88671875" style="57"/>
  </cols>
  <sheetData>
    <row r="1" spans="1:13" x14ac:dyDescent="0.3">
      <c r="A1" s="103" t="s">
        <v>199</v>
      </c>
      <c r="B1" s="103"/>
      <c r="C1" s="103"/>
      <c r="D1" s="103"/>
      <c r="E1" s="103"/>
    </row>
    <row r="2" spans="1:13" x14ac:dyDescent="0.3">
      <c r="A2" s="57" t="s">
        <v>0</v>
      </c>
      <c r="B2" s="57" t="s">
        <v>0</v>
      </c>
      <c r="C2" s="104" t="s">
        <v>4353</v>
      </c>
      <c r="D2" s="104"/>
      <c r="E2" s="104"/>
      <c r="F2" s="104"/>
      <c r="G2" s="104"/>
      <c r="H2" s="104" t="s">
        <v>4354</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504</v>
      </c>
      <c r="B4" s="58">
        <v>35752</v>
      </c>
      <c r="C4" s="58" t="s">
        <v>4355</v>
      </c>
      <c r="D4" s="58" t="s">
        <v>917</v>
      </c>
      <c r="E4" s="58" t="s">
        <v>4147</v>
      </c>
      <c r="F4" s="58" t="s">
        <v>738</v>
      </c>
      <c r="G4" s="58">
        <v>10585</v>
      </c>
      <c r="H4" s="58" t="s">
        <v>1720</v>
      </c>
      <c r="I4" s="58" t="s">
        <v>1795</v>
      </c>
      <c r="J4" s="58" t="s">
        <v>4356</v>
      </c>
      <c r="K4" s="58" t="s">
        <v>943</v>
      </c>
      <c r="L4" s="58">
        <v>10877</v>
      </c>
      <c r="M4" s="58">
        <v>21462</v>
      </c>
    </row>
    <row r="5" spans="1:13" x14ac:dyDescent="0.3">
      <c r="A5" s="57" t="s">
        <v>614</v>
      </c>
      <c r="B5" s="58">
        <v>35752</v>
      </c>
      <c r="C5" s="58">
        <v>5171</v>
      </c>
      <c r="D5" s="58">
        <v>629</v>
      </c>
      <c r="E5" s="58">
        <v>4769</v>
      </c>
      <c r="F5" s="58">
        <v>16</v>
      </c>
      <c r="G5" s="58">
        <v>10585</v>
      </c>
      <c r="H5" s="58">
        <v>4762</v>
      </c>
      <c r="I5" s="58">
        <v>716</v>
      </c>
      <c r="J5" s="58">
        <v>5350</v>
      </c>
      <c r="K5" s="58">
        <v>49</v>
      </c>
      <c r="L5" s="58">
        <v>10877</v>
      </c>
      <c r="M5" s="58">
        <v>21462</v>
      </c>
    </row>
  </sheetData>
  <mergeCells count="3">
    <mergeCell ref="A1:E1"/>
    <mergeCell ref="C2:G2"/>
    <mergeCell ref="H2:L2"/>
  </mergeCells>
  <pageMargins left="0.75" right="0.75" top="1" bottom="1" header="0.5" footer="0.5"/>
</worksheet>
</file>

<file path=xl/worksheets/sheet1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
  <sheetViews>
    <sheetView workbookViewId="0">
      <selection sqref="A1:E1"/>
    </sheetView>
  </sheetViews>
  <sheetFormatPr defaultRowHeight="14.4" x14ac:dyDescent="0.3"/>
  <cols>
    <col min="1" max="16384" width="8.88671875" style="57"/>
  </cols>
  <sheetData>
    <row r="1" spans="1:13" x14ac:dyDescent="0.3">
      <c r="A1" s="103" t="s">
        <v>200</v>
      </c>
      <c r="B1" s="103"/>
      <c r="C1" s="103"/>
      <c r="D1" s="103"/>
      <c r="E1" s="103"/>
    </row>
    <row r="2" spans="1:13" x14ac:dyDescent="0.3">
      <c r="A2" s="57" t="s">
        <v>0</v>
      </c>
      <c r="B2" s="57" t="s">
        <v>0</v>
      </c>
      <c r="C2" s="104" t="s">
        <v>4357</v>
      </c>
      <c r="D2" s="104"/>
      <c r="E2" s="104"/>
      <c r="F2" s="104"/>
      <c r="G2" s="104"/>
      <c r="H2" s="104" t="s">
        <v>4358</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515</v>
      </c>
      <c r="B4" s="58">
        <v>40617</v>
      </c>
      <c r="C4" s="58" t="s">
        <v>4359</v>
      </c>
      <c r="D4" s="58" t="s">
        <v>1368</v>
      </c>
      <c r="E4" s="58" t="s">
        <v>2626</v>
      </c>
      <c r="F4" s="58" t="s">
        <v>667</v>
      </c>
      <c r="G4" s="58">
        <v>11547</v>
      </c>
      <c r="H4" s="58" t="s">
        <v>1439</v>
      </c>
      <c r="I4" s="58" t="s">
        <v>2359</v>
      </c>
      <c r="J4" s="58" t="s">
        <v>4360</v>
      </c>
      <c r="K4" s="58" t="s">
        <v>667</v>
      </c>
      <c r="L4" s="58">
        <v>10214</v>
      </c>
      <c r="M4" s="58">
        <v>21761</v>
      </c>
    </row>
    <row r="5" spans="1:13" x14ac:dyDescent="0.3">
      <c r="A5" s="57" t="s">
        <v>553</v>
      </c>
      <c r="B5" s="58">
        <v>5408</v>
      </c>
      <c r="C5" s="58" t="s">
        <v>1303</v>
      </c>
      <c r="D5" s="58" t="s">
        <v>782</v>
      </c>
      <c r="E5" s="58" t="s">
        <v>1464</v>
      </c>
      <c r="F5" s="58" t="s">
        <v>628</v>
      </c>
      <c r="G5" s="58">
        <v>714</v>
      </c>
      <c r="H5" s="58" t="s">
        <v>2039</v>
      </c>
      <c r="I5" s="58" t="s">
        <v>1055</v>
      </c>
      <c r="J5" s="58" t="s">
        <v>1433</v>
      </c>
      <c r="K5" s="58" t="s">
        <v>628</v>
      </c>
      <c r="L5" s="58">
        <v>776</v>
      </c>
      <c r="M5" s="58">
        <v>1490</v>
      </c>
    </row>
    <row r="6" spans="1:13" x14ac:dyDescent="0.3">
      <c r="A6" s="57" t="s">
        <v>571</v>
      </c>
      <c r="B6" s="58">
        <v>7214</v>
      </c>
      <c r="C6" s="58" t="s">
        <v>2405</v>
      </c>
      <c r="D6" s="58" t="s">
        <v>750</v>
      </c>
      <c r="E6" s="58" t="s">
        <v>1271</v>
      </c>
      <c r="F6" s="58" t="s">
        <v>628</v>
      </c>
      <c r="G6" s="58">
        <v>1594</v>
      </c>
      <c r="H6" s="58" t="s">
        <v>2021</v>
      </c>
      <c r="I6" s="58" t="s">
        <v>794</v>
      </c>
      <c r="J6" s="58" t="s">
        <v>2266</v>
      </c>
      <c r="K6" s="58" t="s">
        <v>628</v>
      </c>
      <c r="L6" s="58">
        <v>2037</v>
      </c>
      <c r="M6" s="58">
        <v>3631</v>
      </c>
    </row>
    <row r="7" spans="1:13" x14ac:dyDescent="0.3">
      <c r="A7" s="57" t="s">
        <v>614</v>
      </c>
      <c r="B7" s="58">
        <v>53239</v>
      </c>
      <c r="C7" s="58">
        <v>5790</v>
      </c>
      <c r="D7" s="58">
        <v>495</v>
      </c>
      <c r="E7" s="58">
        <v>7566</v>
      </c>
      <c r="F7" s="58">
        <v>4</v>
      </c>
      <c r="G7" s="58">
        <v>13855</v>
      </c>
      <c r="H7" s="58">
        <v>4429</v>
      </c>
      <c r="I7" s="58">
        <v>695</v>
      </c>
      <c r="J7" s="58">
        <v>7899</v>
      </c>
      <c r="K7" s="58">
        <v>4</v>
      </c>
      <c r="L7" s="58">
        <v>13027</v>
      </c>
      <c r="M7" s="58">
        <v>26882</v>
      </c>
    </row>
  </sheetData>
  <mergeCells count="3">
    <mergeCell ref="A1:E1"/>
    <mergeCell ref="C2:G2"/>
    <mergeCell ref="H2:L2"/>
  </mergeCells>
  <pageMargins left="0.75" right="0.75" top="1" bottom="1" header="0.5" footer="0.5"/>
</worksheet>
</file>

<file path=xl/worksheets/sheet1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election sqref="A1:E1"/>
    </sheetView>
  </sheetViews>
  <sheetFormatPr defaultRowHeight="14.4" x14ac:dyDescent="0.3"/>
  <cols>
    <col min="1" max="16384" width="8.88671875" style="57"/>
  </cols>
  <sheetData>
    <row r="1" spans="1:8" x14ac:dyDescent="0.3">
      <c r="A1" s="103" t="s">
        <v>201</v>
      </c>
      <c r="B1" s="103"/>
      <c r="C1" s="103"/>
      <c r="D1" s="103"/>
      <c r="E1" s="103"/>
    </row>
    <row r="2" spans="1:8" x14ac:dyDescent="0.3">
      <c r="A2" s="57" t="s">
        <v>0</v>
      </c>
      <c r="B2" s="57" t="s">
        <v>0</v>
      </c>
      <c r="C2" s="104" t="s">
        <v>4361</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442</v>
      </c>
      <c r="B4" s="58">
        <v>15280</v>
      </c>
      <c r="C4" s="58" t="s">
        <v>1870</v>
      </c>
      <c r="D4" s="58" t="s">
        <v>889</v>
      </c>
      <c r="E4" s="58" t="s">
        <v>2630</v>
      </c>
      <c r="F4" s="58" t="s">
        <v>628</v>
      </c>
      <c r="G4" s="58">
        <v>3784</v>
      </c>
      <c r="H4" s="58">
        <v>3784</v>
      </c>
    </row>
    <row r="5" spans="1:8" x14ac:dyDescent="0.3">
      <c r="A5" s="57" t="s">
        <v>515</v>
      </c>
      <c r="B5" s="58">
        <v>22258</v>
      </c>
      <c r="C5" s="58" t="s">
        <v>4362</v>
      </c>
      <c r="D5" s="58" t="s">
        <v>1340</v>
      </c>
      <c r="E5" s="58" t="s">
        <v>4363</v>
      </c>
      <c r="F5" s="58" t="s">
        <v>632</v>
      </c>
      <c r="G5" s="58">
        <v>8747</v>
      </c>
      <c r="H5" s="58">
        <v>8747</v>
      </c>
    </row>
    <row r="6" spans="1:8" x14ac:dyDescent="0.3">
      <c r="A6" s="57" t="s">
        <v>553</v>
      </c>
      <c r="B6" s="58">
        <v>15646</v>
      </c>
      <c r="C6" s="58" t="s">
        <v>4364</v>
      </c>
      <c r="D6" s="58" t="s">
        <v>855</v>
      </c>
      <c r="E6" s="58" t="s">
        <v>1879</v>
      </c>
      <c r="F6" s="58" t="s">
        <v>655</v>
      </c>
      <c r="G6" s="58">
        <v>3515</v>
      </c>
      <c r="H6" s="58">
        <v>3515</v>
      </c>
    </row>
    <row r="7" spans="1:8" x14ac:dyDescent="0.3">
      <c r="A7" s="57" t="s">
        <v>614</v>
      </c>
      <c r="B7" s="58">
        <v>53184</v>
      </c>
      <c r="C7" s="58">
        <v>6409</v>
      </c>
      <c r="D7" s="58">
        <v>567</v>
      </c>
      <c r="E7" s="58">
        <v>9054</v>
      </c>
      <c r="F7" s="58">
        <v>16</v>
      </c>
      <c r="G7" s="58">
        <v>16046</v>
      </c>
      <c r="H7" s="58">
        <v>16046</v>
      </c>
    </row>
  </sheetData>
  <mergeCells count="2">
    <mergeCell ref="A1:E1"/>
    <mergeCell ref="C2:G2"/>
  </mergeCells>
  <pageMargins left="0.75" right="0.75" top="1" bottom="1" header="0.5" footer="0.5"/>
</worksheet>
</file>

<file path=xl/worksheets/sheet1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selection sqref="A1:E1"/>
    </sheetView>
  </sheetViews>
  <sheetFormatPr defaultRowHeight="14.4" x14ac:dyDescent="0.3"/>
  <cols>
    <col min="1" max="16384" width="8.88671875" style="57"/>
  </cols>
  <sheetData>
    <row r="1" spans="1:13" x14ac:dyDescent="0.3">
      <c r="A1" s="103" t="s">
        <v>202</v>
      </c>
      <c r="B1" s="103"/>
      <c r="C1" s="103"/>
      <c r="D1" s="103"/>
      <c r="E1" s="103"/>
    </row>
    <row r="2" spans="1:13" x14ac:dyDescent="0.3">
      <c r="A2" s="57" t="s">
        <v>0</v>
      </c>
      <c r="B2" s="57" t="s">
        <v>0</v>
      </c>
      <c r="C2" s="104" t="s">
        <v>4365</v>
      </c>
      <c r="D2" s="104"/>
      <c r="E2" s="104"/>
      <c r="F2" s="104"/>
      <c r="G2" s="104"/>
      <c r="H2" s="104" t="s">
        <v>4366</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515</v>
      </c>
      <c r="B4" s="58">
        <v>55200</v>
      </c>
      <c r="C4" s="58" t="s">
        <v>4367</v>
      </c>
      <c r="D4" s="58" t="s">
        <v>2354</v>
      </c>
      <c r="E4" s="58" t="s">
        <v>4368</v>
      </c>
      <c r="F4" s="58" t="s">
        <v>633</v>
      </c>
      <c r="G4" s="58">
        <v>12385</v>
      </c>
      <c r="H4" s="58" t="s">
        <v>2707</v>
      </c>
      <c r="I4" s="58" t="s">
        <v>2024</v>
      </c>
      <c r="J4" s="58" t="s">
        <v>4369</v>
      </c>
      <c r="K4" s="58" t="s">
        <v>648</v>
      </c>
      <c r="L4" s="58">
        <v>16143</v>
      </c>
      <c r="M4" s="58">
        <v>28528</v>
      </c>
    </row>
    <row r="5" spans="1:13" x14ac:dyDescent="0.3">
      <c r="A5" s="57" t="s">
        <v>614</v>
      </c>
      <c r="B5" s="58">
        <v>55200</v>
      </c>
      <c r="C5" s="58">
        <v>4342</v>
      </c>
      <c r="D5" s="58">
        <v>533</v>
      </c>
      <c r="E5" s="58">
        <v>7507</v>
      </c>
      <c r="F5" s="58">
        <v>3</v>
      </c>
      <c r="G5" s="58">
        <v>12385</v>
      </c>
      <c r="H5" s="58">
        <v>5495</v>
      </c>
      <c r="I5" s="58">
        <v>1068</v>
      </c>
      <c r="J5" s="58">
        <v>9568</v>
      </c>
      <c r="K5" s="58">
        <v>12</v>
      </c>
      <c r="L5" s="58">
        <v>16143</v>
      </c>
      <c r="M5" s="58">
        <v>28528</v>
      </c>
    </row>
  </sheetData>
  <mergeCells count="3">
    <mergeCell ref="A1:E1"/>
    <mergeCell ref="C2:G2"/>
    <mergeCell ref="H2:L2"/>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G163"/>
  <sheetViews>
    <sheetView workbookViewId="0">
      <selection activeCell="J27" sqref="J27"/>
    </sheetView>
  </sheetViews>
  <sheetFormatPr defaultRowHeight="14.4" x14ac:dyDescent="0.3"/>
  <cols>
    <col min="1" max="1" width="8.88671875" style="60"/>
    <col min="2" max="2" width="9" style="68" bestFit="1" customWidth="1"/>
    <col min="3" max="3" width="11.109375" style="68" bestFit="1" customWidth="1"/>
    <col min="4" max="4" width="9.109375" style="68" bestFit="1" customWidth="1"/>
    <col min="5" max="5" width="10.109375" style="68" bestFit="1" customWidth="1"/>
    <col min="6" max="6" width="9" style="68" bestFit="1" customWidth="1"/>
    <col min="7" max="8" width="11.109375" style="68" bestFit="1" customWidth="1"/>
    <col min="9" max="9" width="9.109375" style="68" bestFit="1" customWidth="1"/>
    <col min="10" max="10" width="10.109375" style="68" bestFit="1" customWidth="1"/>
    <col min="11" max="11" width="9.109375" style="68" bestFit="1" customWidth="1"/>
    <col min="12" max="13" width="11.109375" style="68" bestFit="1" customWidth="1"/>
    <col min="14" max="15" width="8.88671875" style="60"/>
    <col min="16" max="16" width="9" style="68" bestFit="1" customWidth="1"/>
    <col min="17" max="17" width="11.109375" style="68" bestFit="1" customWidth="1"/>
    <col min="18" max="18" width="9.109375" style="68" bestFit="1" customWidth="1"/>
    <col min="19" max="19" width="10.109375" style="68" bestFit="1" customWidth="1"/>
    <col min="20" max="20" width="9.109375" style="68" bestFit="1" customWidth="1"/>
    <col min="21" max="22" width="11.109375" style="68" bestFit="1" customWidth="1"/>
    <col min="23" max="23" width="9.109375" style="68" bestFit="1" customWidth="1"/>
    <col min="24" max="24" width="10.109375" style="68" bestFit="1" customWidth="1"/>
    <col min="25" max="25" width="9.109375" style="68" bestFit="1" customWidth="1"/>
    <col min="26" max="27" width="11.109375" style="68" bestFit="1" customWidth="1"/>
    <col min="28" max="16384" width="8.88671875" style="60"/>
  </cols>
  <sheetData>
    <row r="1" spans="1:33" x14ac:dyDescent="0.3">
      <c r="A1" s="86" t="s">
        <v>6391</v>
      </c>
      <c r="B1" s="86"/>
      <c r="C1" s="86"/>
      <c r="D1" s="86"/>
      <c r="E1" s="86"/>
      <c r="F1" s="86"/>
      <c r="G1" s="86"/>
      <c r="H1" s="86"/>
      <c r="I1" s="86"/>
      <c r="J1" s="86"/>
      <c r="K1" s="86"/>
      <c r="L1" s="86"/>
      <c r="M1" s="86"/>
      <c r="O1" s="86" t="s">
        <v>6390</v>
      </c>
      <c r="P1" s="86"/>
      <c r="Q1" s="86"/>
      <c r="R1" s="86"/>
      <c r="S1" s="86"/>
      <c r="T1" s="86"/>
      <c r="U1" s="86"/>
      <c r="V1" s="86"/>
      <c r="W1" s="86"/>
      <c r="X1" s="86"/>
      <c r="Y1" s="86"/>
      <c r="Z1" s="86"/>
      <c r="AA1" s="86"/>
    </row>
    <row r="2" spans="1:33" x14ac:dyDescent="0.3">
      <c r="A2" s="60" t="s">
        <v>0</v>
      </c>
      <c r="B2" s="68" t="s">
        <v>0</v>
      </c>
      <c r="C2" s="85" t="s">
        <v>6389</v>
      </c>
      <c r="D2" s="85"/>
      <c r="E2" s="85"/>
      <c r="F2" s="85"/>
      <c r="G2" s="85"/>
      <c r="H2" s="85" t="s">
        <v>616</v>
      </c>
      <c r="I2" s="85"/>
      <c r="J2" s="85"/>
      <c r="K2" s="85"/>
      <c r="L2" s="85"/>
      <c r="M2" s="68" t="s">
        <v>0</v>
      </c>
      <c r="O2" s="60" t="s">
        <v>0</v>
      </c>
      <c r="P2" s="68" t="s">
        <v>0</v>
      </c>
      <c r="Q2" s="85" t="s">
        <v>1255</v>
      </c>
      <c r="R2" s="85"/>
      <c r="S2" s="85"/>
      <c r="T2" s="85"/>
      <c r="U2" s="85"/>
      <c r="V2" s="85" t="s">
        <v>6388</v>
      </c>
      <c r="W2" s="85"/>
      <c r="X2" s="85"/>
      <c r="Y2" s="85"/>
      <c r="Z2" s="85"/>
      <c r="AA2" s="68" t="s">
        <v>0</v>
      </c>
      <c r="AC2" s="60" t="s">
        <v>6387</v>
      </c>
    </row>
    <row r="3" spans="1:33" s="71" customFormat="1" x14ac:dyDescent="0.3">
      <c r="A3" s="60" t="s">
        <v>421</v>
      </c>
      <c r="B3" s="68" t="s">
        <v>4</v>
      </c>
      <c r="C3" s="68" t="s">
        <v>619</v>
      </c>
      <c r="D3" s="68" t="s">
        <v>620</v>
      </c>
      <c r="E3" s="68" t="s">
        <v>621</v>
      </c>
      <c r="F3" s="68" t="s">
        <v>622</v>
      </c>
      <c r="G3" s="68" t="s">
        <v>623</v>
      </c>
      <c r="H3" s="68" t="s">
        <v>619</v>
      </c>
      <c r="I3" s="68" t="s">
        <v>620</v>
      </c>
      <c r="J3" s="68" t="s">
        <v>621</v>
      </c>
      <c r="K3" s="68" t="s">
        <v>622</v>
      </c>
      <c r="L3" s="68" t="s">
        <v>623</v>
      </c>
      <c r="M3" s="68" t="s">
        <v>624</v>
      </c>
      <c r="N3" s="60"/>
      <c r="O3" s="71" t="s">
        <v>614</v>
      </c>
      <c r="P3" s="73">
        <v>0</v>
      </c>
      <c r="Q3" s="73">
        <v>205166</v>
      </c>
      <c r="R3" s="73">
        <v>7303</v>
      </c>
      <c r="S3" s="73">
        <v>66823</v>
      </c>
      <c r="T3" s="73">
        <v>1173</v>
      </c>
      <c r="U3" s="73">
        <v>280465</v>
      </c>
      <c r="V3" s="73">
        <v>194508</v>
      </c>
      <c r="W3" s="73">
        <v>9542</v>
      </c>
      <c r="X3" s="73">
        <v>73516</v>
      </c>
      <c r="Y3" s="73">
        <v>1302</v>
      </c>
      <c r="Z3" s="73">
        <v>278868</v>
      </c>
      <c r="AA3" s="73">
        <v>559333</v>
      </c>
      <c r="AC3" s="72">
        <f>SUM(Q3,V3)/SUM('July 2018 G LG runoff data'!C163,'July 2018 G LG runoff data'!H163)</f>
        <v>0.95038284110905025</v>
      </c>
      <c r="AD3" s="72">
        <f>SUM(R3,W3)/SUM('July 2018 G LG runoff data'!D163,'July 2018 G LG runoff data'!I163)</f>
        <v>0.96411401098901095</v>
      </c>
      <c r="AE3" s="72">
        <f>SUM(S3,X3)/SUM('July 2018 G LG runoff data'!E163,'July 2018 G LG runoff data'!J163)</f>
        <v>0.95051644146432324</v>
      </c>
      <c r="AF3" s="72">
        <f>SUM(T3,Y3)/SUM('July 2018 G LG runoff data'!F163,'July 2018 G LG runoff data'!K163)</f>
        <v>0.93396226415094341</v>
      </c>
      <c r="AG3" s="72">
        <f>SUM(U3,Z3)/SUM('July 2018 G LG runoff data'!G163,'July 2018 G LG runoff data'!L163)</f>
        <v>0.95075020355018725</v>
      </c>
    </row>
    <row r="4" spans="1:33" x14ac:dyDescent="0.3">
      <c r="A4" s="60" t="s">
        <v>424</v>
      </c>
      <c r="B4" s="70">
        <v>0</v>
      </c>
      <c r="C4" s="70">
        <v>152</v>
      </c>
      <c r="D4" s="70">
        <v>49</v>
      </c>
      <c r="E4" s="70">
        <v>92</v>
      </c>
      <c r="F4" s="70">
        <v>0</v>
      </c>
      <c r="G4" s="70">
        <v>293</v>
      </c>
      <c r="H4" s="70">
        <v>899</v>
      </c>
      <c r="I4" s="70">
        <v>45</v>
      </c>
      <c r="J4" s="70">
        <v>271</v>
      </c>
      <c r="K4" s="70">
        <v>2</v>
      </c>
      <c r="L4" s="70">
        <v>1217</v>
      </c>
      <c r="M4" s="70">
        <v>1510</v>
      </c>
      <c r="O4" s="60" t="s">
        <v>421</v>
      </c>
      <c r="P4" s="68" t="s">
        <v>4</v>
      </c>
      <c r="Q4" s="68" t="s">
        <v>619</v>
      </c>
      <c r="R4" s="68" t="s">
        <v>620</v>
      </c>
      <c r="S4" s="68" t="s">
        <v>621</v>
      </c>
      <c r="T4" s="68" t="s">
        <v>622</v>
      </c>
      <c r="U4" s="68" t="s">
        <v>623</v>
      </c>
      <c r="V4" s="68" t="s">
        <v>619</v>
      </c>
      <c r="W4" s="68" t="s">
        <v>620</v>
      </c>
      <c r="X4" s="68" t="s">
        <v>621</v>
      </c>
      <c r="Y4" s="68" t="s">
        <v>622</v>
      </c>
      <c r="Z4" s="68" t="s">
        <v>623</v>
      </c>
      <c r="AA4" s="68" t="s">
        <v>624</v>
      </c>
      <c r="AC4" s="68" t="s">
        <v>619</v>
      </c>
      <c r="AD4" s="68" t="s">
        <v>620</v>
      </c>
      <c r="AE4" s="68" t="s">
        <v>621</v>
      </c>
      <c r="AF4" s="68" t="s">
        <v>622</v>
      </c>
      <c r="AG4" s="68" t="s">
        <v>623</v>
      </c>
    </row>
    <row r="5" spans="1:33" x14ac:dyDescent="0.3">
      <c r="A5" s="60" t="s">
        <v>425</v>
      </c>
      <c r="B5" s="70">
        <v>0</v>
      </c>
      <c r="C5" s="70">
        <v>76</v>
      </c>
      <c r="D5" s="70">
        <v>10</v>
      </c>
      <c r="E5" s="70">
        <v>63</v>
      </c>
      <c r="F5" s="70">
        <v>1</v>
      </c>
      <c r="G5" s="70">
        <v>150</v>
      </c>
      <c r="H5" s="70">
        <v>286</v>
      </c>
      <c r="I5" s="70">
        <v>10</v>
      </c>
      <c r="J5" s="70">
        <v>92</v>
      </c>
      <c r="K5" s="70">
        <v>1</v>
      </c>
      <c r="L5" s="70">
        <v>389</v>
      </c>
      <c r="M5" s="70">
        <v>539</v>
      </c>
      <c r="O5" s="60" t="s">
        <v>461</v>
      </c>
      <c r="P5" s="70">
        <v>0</v>
      </c>
      <c r="Q5" s="70">
        <v>17379</v>
      </c>
      <c r="R5" s="70">
        <v>740</v>
      </c>
      <c r="S5" s="70">
        <v>4370</v>
      </c>
      <c r="T5" s="70">
        <v>251</v>
      </c>
      <c r="U5" s="70">
        <v>22740</v>
      </c>
      <c r="V5" s="70">
        <v>18359</v>
      </c>
      <c r="W5" s="70">
        <v>1018</v>
      </c>
      <c r="X5" s="70">
        <v>4791</v>
      </c>
      <c r="Y5" s="70">
        <v>244</v>
      </c>
      <c r="Z5" s="70">
        <v>24412</v>
      </c>
      <c r="AA5" s="70">
        <v>47152</v>
      </c>
      <c r="AC5" s="69">
        <f>SUM(Q5,V5)/SUM('July 2018 G LG runoff data'!C36,'July 2018 G LG runoff data'!H36)</f>
        <v>0.94893922094474392</v>
      </c>
      <c r="AD5" s="69">
        <f>SUM(R5,W5)/SUM('July 2018 G LG runoff data'!D36,'July 2018 G LG runoff data'!I36)</f>
        <v>0.97775305895439379</v>
      </c>
      <c r="AE5" s="69">
        <f>SUM(S5,X5)/SUM('July 2018 G LG runoff data'!E36,'July 2018 G LG runoff data'!J36)</f>
        <v>0.96077608809648662</v>
      </c>
      <c r="AF5" s="69">
        <f>SUM(T5,Y5)/SUM('July 2018 G LG runoff data'!F36,'July 2018 G LG runoff data'!K36)</f>
        <v>0.92870544090056284</v>
      </c>
      <c r="AG5" s="69">
        <f>SUM(U5,Z5)/SUM('July 2018 G LG runoff data'!G36,'July 2018 G LG runoff data'!L36)</f>
        <v>0.95204635855190101</v>
      </c>
    </row>
    <row r="6" spans="1:33" x14ac:dyDescent="0.3">
      <c r="A6" s="60" t="s">
        <v>426</v>
      </c>
      <c r="B6" s="70">
        <v>0</v>
      </c>
      <c r="C6" s="70">
        <v>58</v>
      </c>
      <c r="D6" s="70">
        <v>17</v>
      </c>
      <c r="E6" s="70">
        <v>115</v>
      </c>
      <c r="F6" s="70">
        <v>0</v>
      </c>
      <c r="G6" s="70">
        <v>190</v>
      </c>
      <c r="H6" s="70">
        <v>292</v>
      </c>
      <c r="I6" s="70">
        <v>11</v>
      </c>
      <c r="J6" s="70">
        <v>266</v>
      </c>
      <c r="K6" s="70">
        <v>0</v>
      </c>
      <c r="L6" s="70">
        <v>569</v>
      </c>
      <c r="M6" s="70">
        <v>759</v>
      </c>
      <c r="O6" s="60" t="s">
        <v>504</v>
      </c>
      <c r="P6" s="70">
        <v>0</v>
      </c>
      <c r="Q6" s="70">
        <v>14718</v>
      </c>
      <c r="R6" s="70">
        <v>382</v>
      </c>
      <c r="S6" s="70">
        <v>1523</v>
      </c>
      <c r="T6" s="70">
        <v>419</v>
      </c>
      <c r="U6" s="70">
        <v>17042</v>
      </c>
      <c r="V6" s="70">
        <v>18062</v>
      </c>
      <c r="W6" s="70">
        <v>651</v>
      </c>
      <c r="X6" s="70">
        <v>2421</v>
      </c>
      <c r="Y6" s="70">
        <v>549</v>
      </c>
      <c r="Z6" s="70">
        <v>21683</v>
      </c>
      <c r="AA6" s="70">
        <v>38725</v>
      </c>
      <c r="AC6" s="69">
        <f>SUM(Q6,V6)/SUM('July 2018 G LG runoff data'!C70,'July 2018 G LG runoff data'!H70)</f>
        <v>0.95960187353629978</v>
      </c>
      <c r="AD6" s="69">
        <f>SUM(R6,W6)/SUM('July 2018 G LG runoff data'!D70,'July 2018 G LG runoff data'!I70)</f>
        <v>0.97544853635505191</v>
      </c>
      <c r="AE6" s="69">
        <f>SUM(S6,X6)/SUM('July 2018 G LG runoff data'!E70,'July 2018 G LG runoff data'!J70)</f>
        <v>0.96595640460445753</v>
      </c>
      <c r="AF6" s="69">
        <f>SUM(T6,Y6)/SUM('July 2018 G LG runoff data'!F70,'July 2018 G LG runoff data'!K70)</f>
        <v>0.95841584158415838</v>
      </c>
      <c r="AG6" s="69">
        <f>SUM(U6,Z6)/SUM('July 2018 G LG runoff data'!G70,'July 2018 G LG runoff data'!L70)</f>
        <v>0.96063206985512994</v>
      </c>
    </row>
    <row r="7" spans="1:33" x14ac:dyDescent="0.3">
      <c r="A7" s="60" t="s">
        <v>427</v>
      </c>
      <c r="B7" s="70">
        <v>0</v>
      </c>
      <c r="C7" s="70">
        <v>41</v>
      </c>
      <c r="D7" s="70">
        <v>7</v>
      </c>
      <c r="E7" s="70">
        <v>22</v>
      </c>
      <c r="F7" s="70">
        <v>0</v>
      </c>
      <c r="G7" s="70">
        <v>70</v>
      </c>
      <c r="H7" s="70">
        <v>139</v>
      </c>
      <c r="I7" s="70">
        <v>13</v>
      </c>
      <c r="J7" s="70">
        <v>43</v>
      </c>
      <c r="K7" s="70">
        <v>0</v>
      </c>
      <c r="L7" s="70">
        <v>195</v>
      </c>
      <c r="M7" s="70">
        <v>265</v>
      </c>
      <c r="O7" s="60" t="s">
        <v>496</v>
      </c>
      <c r="P7" s="70">
        <v>0</v>
      </c>
      <c r="Q7" s="70">
        <v>10960</v>
      </c>
      <c r="R7" s="70">
        <v>366</v>
      </c>
      <c r="S7" s="70">
        <v>4072</v>
      </c>
      <c r="T7" s="70">
        <v>223</v>
      </c>
      <c r="U7" s="70">
        <v>15621</v>
      </c>
      <c r="V7" s="70">
        <v>11140</v>
      </c>
      <c r="W7" s="70">
        <v>496</v>
      </c>
      <c r="X7" s="70">
        <v>5161</v>
      </c>
      <c r="Y7" s="70">
        <v>242</v>
      </c>
      <c r="Z7" s="70">
        <v>17039</v>
      </c>
      <c r="AA7" s="70">
        <v>32660</v>
      </c>
      <c r="AC7" s="69">
        <f>SUM(Q7,V7)/SUM('July 2018 G LG runoff data'!C63,'July 2018 G LG runoff data'!H63)</f>
        <v>0.9268579097466868</v>
      </c>
      <c r="AD7" s="69">
        <f>SUM(R7,W7)/SUM('July 2018 G LG runoff data'!D63,'July 2018 G LG runoff data'!I63)</f>
        <v>0.96098104793756967</v>
      </c>
      <c r="AE7" s="69">
        <f>SUM(S7,X7)/SUM('July 2018 G LG runoff data'!E63,'July 2018 G LG runoff data'!J63)</f>
        <v>0.93945868945868949</v>
      </c>
      <c r="AF7" s="69">
        <f>SUM(T7,Y7)/SUM('July 2018 G LG runoff data'!F63,'July 2018 G LG runoff data'!K63)</f>
        <v>0.908203125</v>
      </c>
      <c r="AG7" s="69">
        <f>SUM(U7,Z7)/SUM('July 2018 G LG runoff data'!G63,'July 2018 G LG runoff data'!L63)</f>
        <v>0.93098828425643509</v>
      </c>
    </row>
    <row r="8" spans="1:33" x14ac:dyDescent="0.3">
      <c r="A8" s="60" t="s">
        <v>429</v>
      </c>
      <c r="B8" s="70">
        <v>0</v>
      </c>
      <c r="C8" s="70">
        <v>355</v>
      </c>
      <c r="D8" s="70">
        <v>41</v>
      </c>
      <c r="E8" s="70">
        <v>276</v>
      </c>
      <c r="F8" s="70">
        <v>0</v>
      </c>
      <c r="G8" s="70">
        <v>672</v>
      </c>
      <c r="H8" s="70">
        <v>1367</v>
      </c>
      <c r="I8" s="70">
        <v>25</v>
      </c>
      <c r="J8" s="70">
        <v>561</v>
      </c>
      <c r="K8" s="70">
        <v>1</v>
      </c>
      <c r="L8" s="70">
        <v>1954</v>
      </c>
      <c r="M8" s="70">
        <v>2626</v>
      </c>
      <c r="O8" s="60" t="s">
        <v>493</v>
      </c>
      <c r="P8" s="70">
        <v>0</v>
      </c>
      <c r="Q8" s="70">
        <v>7651</v>
      </c>
      <c r="R8" s="70">
        <v>312</v>
      </c>
      <c r="S8" s="70">
        <v>3582</v>
      </c>
      <c r="T8" s="70">
        <v>12</v>
      </c>
      <c r="U8" s="70">
        <v>11557</v>
      </c>
      <c r="V8" s="70">
        <v>4828</v>
      </c>
      <c r="W8" s="70">
        <v>245</v>
      </c>
      <c r="X8" s="70">
        <v>2270</v>
      </c>
      <c r="Y8" s="70">
        <v>11</v>
      </c>
      <c r="Z8" s="70">
        <v>7354</v>
      </c>
      <c r="AA8" s="70">
        <v>18911</v>
      </c>
      <c r="AC8" s="69">
        <f>SUM(Q8,V8)/SUM('July 2018 G LG runoff data'!C61,'July 2018 G LG runoff data'!H61)</f>
        <v>0.9690921798555564</v>
      </c>
      <c r="AD8" s="69">
        <f>SUM(R8,W8)/SUM('July 2018 G LG runoff data'!D61,'July 2018 G LG runoff data'!I61)</f>
        <v>0.97377622377622375</v>
      </c>
      <c r="AE8" s="69">
        <f>SUM(S8,X8)/SUM('July 2018 G LG runoff data'!E61,'July 2018 G LG runoff data'!J61)</f>
        <v>0.97484591037814428</v>
      </c>
      <c r="AF8" s="69">
        <f>SUM(T8,Y8)/SUM('July 2018 G LG runoff data'!F61,'July 2018 G LG runoff data'!K61)</f>
        <v>1</v>
      </c>
      <c r="AG8" s="69">
        <f>SUM(U8,Z8)/SUM('July 2018 G LG runoff data'!G61,'July 2018 G LG runoff data'!L61)</f>
        <v>0.97103979460847245</v>
      </c>
    </row>
    <row r="9" spans="1:33" x14ac:dyDescent="0.3">
      <c r="A9" s="60" t="s">
        <v>430</v>
      </c>
      <c r="B9" s="70">
        <v>0</v>
      </c>
      <c r="C9" s="70">
        <v>421</v>
      </c>
      <c r="D9" s="70">
        <v>47</v>
      </c>
      <c r="E9" s="70">
        <v>177</v>
      </c>
      <c r="F9" s="70">
        <v>0</v>
      </c>
      <c r="G9" s="70">
        <v>645</v>
      </c>
      <c r="H9" s="70">
        <v>1141</v>
      </c>
      <c r="I9" s="70">
        <v>30</v>
      </c>
      <c r="J9" s="70">
        <v>312</v>
      </c>
      <c r="K9" s="70">
        <v>2</v>
      </c>
      <c r="L9" s="70">
        <v>1485</v>
      </c>
      <c r="M9" s="70">
        <v>2130</v>
      </c>
      <c r="O9" s="60" t="s">
        <v>455</v>
      </c>
      <c r="P9" s="70">
        <v>0</v>
      </c>
      <c r="Q9" s="70">
        <v>8389</v>
      </c>
      <c r="R9" s="70">
        <v>187</v>
      </c>
      <c r="S9" s="70">
        <v>1462</v>
      </c>
      <c r="T9" s="70">
        <v>7</v>
      </c>
      <c r="U9" s="70">
        <v>10045</v>
      </c>
      <c r="V9" s="70">
        <v>7994</v>
      </c>
      <c r="W9" s="70">
        <v>236</v>
      </c>
      <c r="X9" s="70">
        <v>1524</v>
      </c>
      <c r="Y9" s="70">
        <v>9</v>
      </c>
      <c r="Z9" s="70">
        <v>9763</v>
      </c>
      <c r="AA9" s="70">
        <v>19808</v>
      </c>
      <c r="AC9" s="69">
        <f>SUM(Q9,V9)/SUM('July 2018 G LG runoff data'!C31,'July 2018 G LG runoff data'!H31)</f>
        <v>0.95896745492858815</v>
      </c>
      <c r="AD9" s="69">
        <f>SUM(R9,W9)/SUM('July 2018 G LG runoff data'!D31,'July 2018 G LG runoff data'!I31)</f>
        <v>0.99295774647887325</v>
      </c>
      <c r="AE9" s="69">
        <f>SUM(S9,X9)/SUM('July 2018 G LG runoff data'!E31,'July 2018 G LG runoff data'!J31)</f>
        <v>0.95735812760500161</v>
      </c>
      <c r="AF9" s="69">
        <f>SUM(T9,Y9)/SUM('July 2018 G LG runoff data'!F31,'July 2018 G LG runoff data'!K31)</f>
        <v>0.94117647058823528</v>
      </c>
      <c r="AG9" s="69">
        <f>SUM(U9,Z9)/SUM('July 2018 G LG runoff data'!G31,'July 2018 G LG runoff data'!L31)</f>
        <v>0.95941102392715294</v>
      </c>
    </row>
    <row r="10" spans="1:33" x14ac:dyDescent="0.3">
      <c r="A10" s="60" t="s">
        <v>431</v>
      </c>
      <c r="B10" s="70">
        <v>0</v>
      </c>
      <c r="C10" s="70">
        <v>647</v>
      </c>
      <c r="D10" s="70">
        <v>73</v>
      </c>
      <c r="E10" s="70">
        <v>409</v>
      </c>
      <c r="F10" s="70">
        <v>0</v>
      </c>
      <c r="G10" s="70">
        <v>1129</v>
      </c>
      <c r="H10" s="70">
        <v>3514</v>
      </c>
      <c r="I10" s="70">
        <v>81</v>
      </c>
      <c r="J10" s="70">
        <v>897</v>
      </c>
      <c r="K10" s="70">
        <v>0</v>
      </c>
      <c r="L10" s="70">
        <v>4492</v>
      </c>
      <c r="M10" s="70">
        <v>5621</v>
      </c>
      <c r="O10" s="60" t="s">
        <v>506</v>
      </c>
      <c r="P10" s="70">
        <v>0</v>
      </c>
      <c r="Q10" s="70">
        <v>7028</v>
      </c>
      <c r="R10" s="70">
        <v>222</v>
      </c>
      <c r="S10" s="70">
        <v>1874</v>
      </c>
      <c r="T10" s="70">
        <v>8</v>
      </c>
      <c r="U10" s="70">
        <v>9132</v>
      </c>
      <c r="V10" s="70">
        <v>6234</v>
      </c>
      <c r="W10" s="70">
        <v>285</v>
      </c>
      <c r="X10" s="70">
        <v>2224</v>
      </c>
      <c r="Y10" s="70">
        <v>7</v>
      </c>
      <c r="Z10" s="70">
        <v>8750</v>
      </c>
      <c r="AA10" s="70">
        <v>17882</v>
      </c>
      <c r="AC10" s="69">
        <f>SUM(Q10,V10)/SUM('July 2018 G LG runoff data'!C72,'July 2018 G LG runoff data'!H72)</f>
        <v>0.95163605051664757</v>
      </c>
      <c r="AD10" s="69">
        <f>SUM(R10,W10)/SUM('July 2018 G LG runoff data'!D72,'July 2018 G LG runoff data'!I72)</f>
        <v>0.96940726577437863</v>
      </c>
      <c r="AE10" s="69">
        <f>SUM(S10,X10)/SUM('July 2018 G LG runoff data'!E72,'July 2018 G LG runoff data'!J72)</f>
        <v>0.94228558289261899</v>
      </c>
      <c r="AF10" s="69">
        <f>SUM(T10,Y10)/SUM('July 2018 G LG runoff data'!F72,'July 2018 G LG runoff data'!K72)</f>
        <v>1</v>
      </c>
      <c r="AG10" s="69">
        <f>SUM(U10,Z10)/SUM('July 2018 G LG runoff data'!G72,'July 2018 G LG runoff data'!L72)</f>
        <v>0.95000796897412743</v>
      </c>
    </row>
    <row r="11" spans="1:33" x14ac:dyDescent="0.3">
      <c r="A11" s="60" t="s">
        <v>432</v>
      </c>
      <c r="B11" s="70">
        <v>0</v>
      </c>
      <c r="C11" s="70">
        <v>930</v>
      </c>
      <c r="D11" s="70">
        <v>78</v>
      </c>
      <c r="E11" s="70">
        <v>464</v>
      </c>
      <c r="F11" s="70">
        <v>1</v>
      </c>
      <c r="G11" s="70">
        <v>1473</v>
      </c>
      <c r="H11" s="70">
        <v>4881</v>
      </c>
      <c r="I11" s="70">
        <v>74</v>
      </c>
      <c r="J11" s="70">
        <v>1074</v>
      </c>
      <c r="K11" s="70">
        <v>2</v>
      </c>
      <c r="L11" s="70">
        <v>6031</v>
      </c>
      <c r="M11" s="70">
        <v>7504</v>
      </c>
      <c r="O11" s="60" t="s">
        <v>465</v>
      </c>
      <c r="P11" s="70">
        <v>0</v>
      </c>
      <c r="Q11" s="70">
        <v>5137</v>
      </c>
      <c r="R11" s="70">
        <v>141</v>
      </c>
      <c r="S11" s="70">
        <v>2544</v>
      </c>
      <c r="T11" s="70">
        <v>7</v>
      </c>
      <c r="U11" s="70">
        <v>7829</v>
      </c>
      <c r="V11" s="70">
        <v>4054</v>
      </c>
      <c r="W11" s="70">
        <v>179</v>
      </c>
      <c r="X11" s="70">
        <v>2617</v>
      </c>
      <c r="Y11" s="70">
        <v>2</v>
      </c>
      <c r="Z11" s="70">
        <v>6852</v>
      </c>
      <c r="AA11" s="70">
        <v>14681</v>
      </c>
      <c r="AC11" s="69">
        <f>SUM(Q11,V11)/SUM('July 2018 G LG runoff data'!C39,'July 2018 G LG runoff data'!H39)</f>
        <v>0.95194199896426723</v>
      </c>
      <c r="AD11" s="69">
        <f>SUM(R11,W11)/SUM('July 2018 G LG runoff data'!D39,'July 2018 G LG runoff data'!I39)</f>
        <v>0.96096096096096095</v>
      </c>
      <c r="AE11" s="69">
        <f>SUM(S11,X11)/SUM('July 2018 G LG runoff data'!E39,'July 2018 G LG runoff data'!J39)</f>
        <v>0.93276703415868423</v>
      </c>
      <c r="AF11" s="69">
        <f>SUM(T11,Y11)/SUM('July 2018 G LG runoff data'!F39,'July 2018 G LG runoff data'!K39)</f>
        <v>1</v>
      </c>
      <c r="AG11" s="69">
        <f>SUM(U11,Z11)/SUM('July 2018 G LG runoff data'!G39,'July 2018 G LG runoff data'!L39)</f>
        <v>0.94533161622665807</v>
      </c>
    </row>
    <row r="12" spans="1:33" x14ac:dyDescent="0.3">
      <c r="A12" s="60" t="s">
        <v>433</v>
      </c>
      <c r="B12" s="70">
        <v>0</v>
      </c>
      <c r="C12" s="70">
        <v>85</v>
      </c>
      <c r="D12" s="70">
        <v>13</v>
      </c>
      <c r="E12" s="70">
        <v>182</v>
      </c>
      <c r="F12" s="70">
        <v>1</v>
      </c>
      <c r="G12" s="70">
        <v>281</v>
      </c>
      <c r="H12" s="70">
        <v>328</v>
      </c>
      <c r="I12" s="70">
        <v>5</v>
      </c>
      <c r="J12" s="70">
        <v>209</v>
      </c>
      <c r="K12" s="70">
        <v>0</v>
      </c>
      <c r="L12" s="70">
        <v>542</v>
      </c>
      <c r="M12" s="70">
        <v>823</v>
      </c>
      <c r="O12" s="60" t="s">
        <v>474</v>
      </c>
      <c r="P12" s="70">
        <v>0</v>
      </c>
      <c r="Q12" s="70">
        <v>6326</v>
      </c>
      <c r="R12" s="70">
        <v>229</v>
      </c>
      <c r="S12" s="70">
        <v>455</v>
      </c>
      <c r="T12" s="70">
        <v>99</v>
      </c>
      <c r="U12" s="70">
        <v>7109</v>
      </c>
      <c r="V12" s="70">
        <v>7313</v>
      </c>
      <c r="W12" s="70">
        <v>381</v>
      </c>
      <c r="X12" s="70">
        <v>590</v>
      </c>
      <c r="Y12" s="70">
        <v>65</v>
      </c>
      <c r="Z12" s="70">
        <v>8349</v>
      </c>
      <c r="AA12" s="70">
        <v>15458</v>
      </c>
      <c r="AC12" s="69">
        <f>SUM(Q12,V12)/SUM('July 2018 G LG runoff data'!C47,'July 2018 G LG runoff data'!H47)</f>
        <v>0.93411410177385112</v>
      </c>
      <c r="AD12" s="69">
        <f>SUM(R12,W12)/SUM('July 2018 G LG runoff data'!D47,'July 2018 G LG runoff data'!I47)</f>
        <v>0.97288676236044658</v>
      </c>
      <c r="AE12" s="69">
        <f>SUM(S12,X12)/SUM('July 2018 G LG runoff data'!E47,'July 2018 G LG runoff data'!J47)</f>
        <v>0.95871559633027525</v>
      </c>
      <c r="AF12" s="69">
        <f>SUM(T12,Y12)/SUM('July 2018 G LG runoff data'!F47,'July 2018 G LG runoff data'!K47)</f>
        <v>0.91111111111111109</v>
      </c>
      <c r="AG12" s="69">
        <f>SUM(U12,Z12)/SUM('July 2018 G LG runoff data'!G47,'July 2018 G LG runoff data'!L47)</f>
        <v>0.93696205600678872</v>
      </c>
    </row>
    <row r="13" spans="1:33" x14ac:dyDescent="0.3">
      <c r="A13" s="60" t="s">
        <v>434</v>
      </c>
      <c r="B13" s="70">
        <v>0</v>
      </c>
      <c r="C13" s="70">
        <v>135</v>
      </c>
      <c r="D13" s="70">
        <v>38</v>
      </c>
      <c r="E13" s="70">
        <v>97</v>
      </c>
      <c r="F13" s="70">
        <v>0</v>
      </c>
      <c r="G13" s="70">
        <v>270</v>
      </c>
      <c r="H13" s="70">
        <v>788</v>
      </c>
      <c r="I13" s="70">
        <v>37</v>
      </c>
      <c r="J13" s="70">
        <v>393</v>
      </c>
      <c r="K13" s="70">
        <v>1</v>
      </c>
      <c r="L13" s="70">
        <v>1219</v>
      </c>
      <c r="M13" s="70">
        <v>1489</v>
      </c>
      <c r="O13" s="60" t="s">
        <v>515</v>
      </c>
      <c r="P13" s="70">
        <v>0</v>
      </c>
      <c r="Q13" s="70">
        <v>4613</v>
      </c>
      <c r="R13" s="70">
        <v>121</v>
      </c>
      <c r="S13" s="70">
        <v>1566</v>
      </c>
      <c r="T13" s="70">
        <v>3</v>
      </c>
      <c r="U13" s="70">
        <v>6303</v>
      </c>
      <c r="V13" s="70">
        <v>5246</v>
      </c>
      <c r="W13" s="70">
        <v>189</v>
      </c>
      <c r="X13" s="70">
        <v>2206</v>
      </c>
      <c r="Y13" s="70">
        <v>5</v>
      </c>
      <c r="Z13" s="70">
        <v>7646</v>
      </c>
      <c r="AA13" s="70">
        <v>13949</v>
      </c>
      <c r="AC13" s="69">
        <f>SUM(Q13,V13)/SUM('July 2018 G LG runoff data'!C78,'July 2018 G LG runoff data'!H78)</f>
        <v>0.95653439410109631</v>
      </c>
      <c r="AD13" s="69">
        <f>SUM(R13,W13)/SUM('July 2018 G LG runoff data'!D78,'July 2018 G LG runoff data'!I78)</f>
        <v>0.97484276729559749</v>
      </c>
      <c r="AE13" s="69">
        <f>SUM(S13,X13)/SUM('July 2018 G LG runoff data'!E78,'July 2018 G LG runoff data'!J78)</f>
        <v>0.94229328003997004</v>
      </c>
      <c r="AF13" s="69">
        <f>SUM(T13,Y13)/SUM('July 2018 G LG runoff data'!F78,'July 2018 G LG runoff data'!K78)</f>
        <v>0.88888888888888884</v>
      </c>
      <c r="AG13" s="69">
        <f>SUM(U13,Z13)/SUM('July 2018 G LG runoff data'!G78,'July 2018 G LG runoff data'!L78)</f>
        <v>0.95299583247933317</v>
      </c>
    </row>
    <row r="14" spans="1:33" x14ac:dyDescent="0.3">
      <c r="A14" s="60" t="s">
        <v>435</v>
      </c>
      <c r="B14" s="70">
        <v>0</v>
      </c>
      <c r="C14" s="70">
        <v>2003</v>
      </c>
      <c r="D14" s="70">
        <v>168</v>
      </c>
      <c r="E14" s="70">
        <v>554</v>
      </c>
      <c r="F14" s="70">
        <v>3</v>
      </c>
      <c r="G14" s="70">
        <v>2728</v>
      </c>
      <c r="H14" s="70">
        <v>4986</v>
      </c>
      <c r="I14" s="70">
        <v>117</v>
      </c>
      <c r="J14" s="70">
        <v>644</v>
      </c>
      <c r="K14" s="70">
        <v>11</v>
      </c>
      <c r="L14" s="70">
        <v>5758</v>
      </c>
      <c r="M14" s="70">
        <v>8486</v>
      </c>
      <c r="O14" s="60" t="s">
        <v>452</v>
      </c>
      <c r="P14" s="70">
        <v>0</v>
      </c>
      <c r="Q14" s="70">
        <v>5153</v>
      </c>
      <c r="R14" s="70">
        <v>104</v>
      </c>
      <c r="S14" s="70">
        <v>725</v>
      </c>
      <c r="T14" s="70">
        <v>0</v>
      </c>
      <c r="U14" s="70">
        <v>5982</v>
      </c>
      <c r="V14" s="70">
        <v>4462</v>
      </c>
      <c r="W14" s="70">
        <v>93</v>
      </c>
      <c r="X14" s="70">
        <v>704</v>
      </c>
      <c r="Y14" s="70">
        <v>3</v>
      </c>
      <c r="Z14" s="70">
        <v>5262</v>
      </c>
      <c r="AA14" s="70">
        <v>11244</v>
      </c>
      <c r="AC14" s="69">
        <f>SUM(Q14,V14)/SUM('July 2018 G LG runoff data'!C28,'July 2018 G LG runoff data'!H28)</f>
        <v>0.94135500293714514</v>
      </c>
      <c r="AD14" s="69">
        <f>SUM(R14,W14)/SUM('July 2018 G LG runoff data'!D28,'July 2018 G LG runoff data'!I28)</f>
        <v>0.9425837320574163</v>
      </c>
      <c r="AE14" s="69">
        <f>SUM(S14,X14)/SUM('July 2018 G LG runoff data'!E28,'July 2018 G LG runoff data'!J28)</f>
        <v>0.93766404199475062</v>
      </c>
      <c r="AF14" s="69">
        <f>SUM(T14,Y14)/SUM('July 2018 G LG runoff data'!F28,'July 2018 G LG runoff data'!K28)</f>
        <v>1.5</v>
      </c>
      <c r="AG14" s="69">
        <f>SUM(U14,Z14)/SUM('July 2018 G LG runoff data'!G28,'July 2018 G LG runoff data'!L28)</f>
        <v>0.94099924679889535</v>
      </c>
    </row>
    <row r="15" spans="1:33" x14ac:dyDescent="0.3">
      <c r="A15" s="60" t="s">
        <v>436</v>
      </c>
      <c r="B15" s="70">
        <v>0</v>
      </c>
      <c r="C15" s="70">
        <v>132</v>
      </c>
      <c r="D15" s="70">
        <v>18</v>
      </c>
      <c r="E15" s="70">
        <v>110</v>
      </c>
      <c r="F15" s="70">
        <v>0</v>
      </c>
      <c r="G15" s="70">
        <v>260</v>
      </c>
      <c r="H15" s="70">
        <v>646</v>
      </c>
      <c r="I15" s="70">
        <v>20</v>
      </c>
      <c r="J15" s="70">
        <v>238</v>
      </c>
      <c r="K15" s="70">
        <v>0</v>
      </c>
      <c r="L15" s="70">
        <v>904</v>
      </c>
      <c r="M15" s="70">
        <v>1164</v>
      </c>
      <c r="O15" s="60" t="s">
        <v>556</v>
      </c>
      <c r="P15" s="70">
        <v>0</v>
      </c>
      <c r="Q15" s="70">
        <v>3275</v>
      </c>
      <c r="R15" s="70">
        <v>173</v>
      </c>
      <c r="S15" s="70">
        <v>1717</v>
      </c>
      <c r="T15" s="70">
        <v>1</v>
      </c>
      <c r="U15" s="70">
        <v>5166</v>
      </c>
      <c r="V15" s="70">
        <v>3479</v>
      </c>
      <c r="W15" s="70">
        <v>290</v>
      </c>
      <c r="X15" s="70">
        <v>2450</v>
      </c>
      <c r="Y15" s="70">
        <v>7</v>
      </c>
      <c r="Z15" s="70">
        <v>6226</v>
      </c>
      <c r="AA15" s="70">
        <v>11392</v>
      </c>
      <c r="AC15" s="69">
        <f>SUM(Q15,V15)/SUM('July 2018 G LG runoff data'!C113,'July 2018 G LG runoff data'!H113)</f>
        <v>0.94171779141104295</v>
      </c>
      <c r="AD15" s="69">
        <f>SUM(R15,W15)/SUM('July 2018 G LG runoff data'!D113,'July 2018 G LG runoff data'!I113)</f>
        <v>0.94877049180327866</v>
      </c>
      <c r="AE15" s="69">
        <f>SUM(S15,X15)/SUM('July 2018 G LG runoff data'!E113,'July 2018 G LG runoff data'!J113)</f>
        <v>0.93682553956834536</v>
      </c>
      <c r="AF15" s="69">
        <f>SUM(T15,Y15)/SUM('July 2018 G LG runoff data'!F113,'July 2018 G LG runoff data'!K113)</f>
        <v>0.88888888888888884</v>
      </c>
      <c r="AG15" s="69">
        <f>SUM(U15,Z15)/SUM('July 2018 G LG runoff data'!G113,'July 2018 G LG runoff data'!L113)</f>
        <v>0.94016670793100598</v>
      </c>
    </row>
    <row r="16" spans="1:33" x14ac:dyDescent="0.3">
      <c r="A16" s="60" t="s">
        <v>437</v>
      </c>
      <c r="B16" s="70">
        <v>0</v>
      </c>
      <c r="C16" s="70">
        <v>151</v>
      </c>
      <c r="D16" s="70">
        <v>12</v>
      </c>
      <c r="E16" s="70">
        <v>82</v>
      </c>
      <c r="F16" s="70">
        <v>0</v>
      </c>
      <c r="G16" s="70">
        <v>245</v>
      </c>
      <c r="H16" s="70">
        <v>557</v>
      </c>
      <c r="I16" s="70">
        <v>8</v>
      </c>
      <c r="J16" s="70">
        <v>131</v>
      </c>
      <c r="K16" s="70">
        <v>0</v>
      </c>
      <c r="L16" s="70">
        <v>696</v>
      </c>
      <c r="M16" s="70">
        <v>941</v>
      </c>
      <c r="O16" s="60" t="s">
        <v>490</v>
      </c>
      <c r="P16" s="70">
        <v>0</v>
      </c>
      <c r="Q16" s="70">
        <v>3362</v>
      </c>
      <c r="R16" s="70">
        <v>60</v>
      </c>
      <c r="S16" s="70">
        <v>1618</v>
      </c>
      <c r="T16" s="70">
        <v>1</v>
      </c>
      <c r="U16" s="70">
        <v>5041</v>
      </c>
      <c r="V16" s="70">
        <v>3489</v>
      </c>
      <c r="W16" s="70">
        <v>78</v>
      </c>
      <c r="X16" s="70">
        <v>1707</v>
      </c>
      <c r="Y16" s="70">
        <v>2</v>
      </c>
      <c r="Z16" s="70">
        <v>5276</v>
      </c>
      <c r="AA16" s="70">
        <v>10317</v>
      </c>
      <c r="AC16" s="69">
        <f>SUM(Q16,V16)/SUM('July 2018 G LG runoff data'!C59,'July 2018 G LG runoff data'!H59)</f>
        <v>0.96019621583742121</v>
      </c>
      <c r="AD16" s="69">
        <f>SUM(R16,W16)/SUM('July 2018 G LG runoff data'!D59,'July 2018 G LG runoff data'!I59)</f>
        <v>0.9928057553956835</v>
      </c>
      <c r="AE16" s="69">
        <f>SUM(S16,X16)/SUM('July 2018 G LG runoff data'!E59,'July 2018 G LG runoff data'!J59)</f>
        <v>0.96432714617169368</v>
      </c>
      <c r="AF16" s="69">
        <f>SUM(T16,Y16)/SUM('July 2018 G LG runoff data'!F59,'July 2018 G LG runoff data'!K59)</f>
        <v>0.75</v>
      </c>
      <c r="AG16" s="69">
        <f>SUM(U16,Z16)/SUM('July 2018 G LG runoff data'!G59,'July 2018 G LG runoff data'!L59)</f>
        <v>0.96186835726272613</v>
      </c>
    </row>
    <row r="17" spans="1:33" x14ac:dyDescent="0.3">
      <c r="A17" s="60" t="s">
        <v>438</v>
      </c>
      <c r="B17" s="70">
        <v>0</v>
      </c>
      <c r="C17" s="70">
        <v>175</v>
      </c>
      <c r="D17" s="70">
        <v>9</v>
      </c>
      <c r="E17" s="70">
        <v>102</v>
      </c>
      <c r="F17" s="70">
        <v>0</v>
      </c>
      <c r="G17" s="70">
        <v>286</v>
      </c>
      <c r="H17" s="70">
        <v>421</v>
      </c>
      <c r="I17" s="70">
        <v>10</v>
      </c>
      <c r="J17" s="70">
        <v>98</v>
      </c>
      <c r="K17" s="70">
        <v>0</v>
      </c>
      <c r="L17" s="70">
        <v>529</v>
      </c>
      <c r="M17" s="70">
        <v>815</v>
      </c>
      <c r="O17" s="60" t="s">
        <v>468</v>
      </c>
      <c r="P17" s="70">
        <v>0</v>
      </c>
      <c r="Q17" s="70">
        <v>3902</v>
      </c>
      <c r="R17" s="70">
        <v>127</v>
      </c>
      <c r="S17" s="70">
        <v>961</v>
      </c>
      <c r="T17" s="70">
        <v>0</v>
      </c>
      <c r="U17" s="70">
        <v>4990</v>
      </c>
      <c r="V17" s="70">
        <v>3738</v>
      </c>
      <c r="W17" s="70">
        <v>192</v>
      </c>
      <c r="X17" s="70">
        <v>1159</v>
      </c>
      <c r="Y17" s="70">
        <v>1</v>
      </c>
      <c r="Z17" s="70">
        <v>5090</v>
      </c>
      <c r="AA17" s="70">
        <v>10080</v>
      </c>
      <c r="AC17" s="69">
        <f>SUM(Q17,V17)/SUM('July 2018 G LG runoff data'!C41,'July 2018 G LG runoff data'!H41)</f>
        <v>0.95811387007775273</v>
      </c>
      <c r="AD17" s="69">
        <f>SUM(R17,W17)/SUM('July 2018 G LG runoff data'!D41,'July 2018 G LG runoff data'!I41)</f>
        <v>0.9876160990712074</v>
      </c>
      <c r="AE17" s="69">
        <f>SUM(S17,X17)/SUM('July 2018 G LG runoff data'!E41,'July 2018 G LG runoff data'!J41)</f>
        <v>0.96936442615454965</v>
      </c>
      <c r="AF17" s="69">
        <f>SUM(T17,Y17)/SUM('July 2018 G LG runoff data'!F41,'July 2018 G LG runoff data'!K41)</f>
        <v>1</v>
      </c>
      <c r="AG17" s="69">
        <f>SUM(U17,Z17)/SUM('July 2018 G LG runoff data'!G41,'July 2018 G LG runoff data'!L41)</f>
        <v>0.96137339055793991</v>
      </c>
    </row>
    <row r="18" spans="1:33" x14ac:dyDescent="0.3">
      <c r="A18" s="60" t="s">
        <v>439</v>
      </c>
      <c r="B18" s="70">
        <v>0</v>
      </c>
      <c r="C18" s="70">
        <v>429</v>
      </c>
      <c r="D18" s="70">
        <v>8</v>
      </c>
      <c r="E18" s="70">
        <v>371</v>
      </c>
      <c r="F18" s="70">
        <v>0</v>
      </c>
      <c r="G18" s="70">
        <v>808</v>
      </c>
      <c r="H18" s="70">
        <v>967</v>
      </c>
      <c r="I18" s="70">
        <v>8</v>
      </c>
      <c r="J18" s="70">
        <v>302</v>
      </c>
      <c r="K18" s="70">
        <v>0</v>
      </c>
      <c r="L18" s="70">
        <v>1277</v>
      </c>
      <c r="M18" s="70">
        <v>2085</v>
      </c>
      <c r="O18" s="60" t="s">
        <v>597</v>
      </c>
      <c r="P18" s="70">
        <v>0</v>
      </c>
      <c r="Q18" s="70">
        <v>3963</v>
      </c>
      <c r="R18" s="70">
        <v>73</v>
      </c>
      <c r="S18" s="70">
        <v>676</v>
      </c>
      <c r="T18" s="70">
        <v>2</v>
      </c>
      <c r="U18" s="70">
        <v>4714</v>
      </c>
      <c r="V18" s="70">
        <v>3745</v>
      </c>
      <c r="W18" s="70">
        <v>122</v>
      </c>
      <c r="X18" s="70">
        <v>794</v>
      </c>
      <c r="Y18" s="70">
        <v>2</v>
      </c>
      <c r="Z18" s="70">
        <v>4663</v>
      </c>
      <c r="AA18" s="70">
        <v>9377</v>
      </c>
      <c r="AC18" s="69">
        <f>SUM(Q18,V18)/SUM('July 2018 G LG runoff data'!C150,'July 2018 G LG runoff data'!H150)</f>
        <v>0.95703998013409486</v>
      </c>
      <c r="AD18" s="69">
        <f>SUM(R18,W18)/SUM('July 2018 G LG runoff data'!D150,'July 2018 G LG runoff data'!I150)</f>
        <v>0.97499999999999998</v>
      </c>
      <c r="AE18" s="69">
        <f>SUM(S18,X18)/SUM('July 2018 G LG runoff data'!E150,'July 2018 G LG runoff data'!J150)</f>
        <v>0.95454545454545459</v>
      </c>
      <c r="AF18" s="69">
        <f>SUM(T18,Y18)/SUM('July 2018 G LG runoff data'!F150,'July 2018 G LG runoff data'!K150)</f>
        <v>1</v>
      </c>
      <c r="AG18" s="69">
        <f>SUM(U18,Z18)/SUM('July 2018 G LG runoff data'!G150,'July 2018 G LG runoff data'!L150)</f>
        <v>0.95703204735660341</v>
      </c>
    </row>
    <row r="19" spans="1:33" x14ac:dyDescent="0.3">
      <c r="A19" s="60" t="s">
        <v>440</v>
      </c>
      <c r="B19" s="70">
        <v>0</v>
      </c>
      <c r="C19" s="70">
        <v>850</v>
      </c>
      <c r="D19" s="70">
        <v>62</v>
      </c>
      <c r="E19" s="70">
        <v>542</v>
      </c>
      <c r="F19" s="70">
        <v>2</v>
      </c>
      <c r="G19" s="70">
        <v>1456</v>
      </c>
      <c r="H19" s="70">
        <v>1818</v>
      </c>
      <c r="I19" s="70">
        <v>61</v>
      </c>
      <c r="J19" s="70">
        <v>541</v>
      </c>
      <c r="K19" s="70">
        <v>2</v>
      </c>
      <c r="L19" s="70">
        <v>2422</v>
      </c>
      <c r="M19" s="70">
        <v>3878</v>
      </c>
      <c r="O19" s="60" t="s">
        <v>435</v>
      </c>
      <c r="P19" s="70">
        <v>0</v>
      </c>
      <c r="Q19" s="70">
        <v>3834</v>
      </c>
      <c r="R19" s="70">
        <v>130</v>
      </c>
      <c r="S19" s="70">
        <v>571</v>
      </c>
      <c r="T19" s="70">
        <v>4</v>
      </c>
      <c r="U19" s="70">
        <v>4539</v>
      </c>
      <c r="V19" s="70">
        <v>2763</v>
      </c>
      <c r="W19" s="70">
        <v>136</v>
      </c>
      <c r="X19" s="70">
        <v>574</v>
      </c>
      <c r="Y19" s="70">
        <v>7</v>
      </c>
      <c r="Z19" s="70">
        <v>3480</v>
      </c>
      <c r="AA19" s="70">
        <v>8019</v>
      </c>
      <c r="AC19" s="69">
        <f>SUM(Q19,V19)/SUM('July 2018 G LG runoff data'!C14,'July 2018 G LG runoff data'!H14)</f>
        <v>0.94391186149663753</v>
      </c>
      <c r="AD19" s="69">
        <f>SUM(R19,W19)/SUM('July 2018 G LG runoff data'!D14,'July 2018 G LG runoff data'!I14)</f>
        <v>0.93333333333333335</v>
      </c>
      <c r="AE19" s="69">
        <f>SUM(S19,X19)/SUM('July 2018 G LG runoff data'!E14,'July 2018 G LG runoff data'!J14)</f>
        <v>0.95575959933222032</v>
      </c>
      <c r="AF19" s="69">
        <f>SUM(T19,Y19)/SUM('July 2018 G LG runoff data'!F14,'July 2018 G LG runoff data'!K14)</f>
        <v>0.7857142857142857</v>
      </c>
      <c r="AG19" s="69">
        <f>SUM(U19,Z19)/SUM('July 2018 G LG runoff data'!G14,'July 2018 G LG runoff data'!L14)</f>
        <v>0.94496818288946505</v>
      </c>
    </row>
    <row r="20" spans="1:33" x14ac:dyDescent="0.3">
      <c r="A20" s="60" t="s">
        <v>441</v>
      </c>
      <c r="B20" s="70">
        <v>0</v>
      </c>
      <c r="C20" s="70">
        <v>202</v>
      </c>
      <c r="D20" s="70">
        <v>23</v>
      </c>
      <c r="E20" s="70">
        <v>112</v>
      </c>
      <c r="F20" s="70">
        <v>0</v>
      </c>
      <c r="G20" s="70">
        <v>337</v>
      </c>
      <c r="H20" s="70">
        <v>544</v>
      </c>
      <c r="I20" s="70">
        <v>18</v>
      </c>
      <c r="J20" s="70">
        <v>141</v>
      </c>
      <c r="K20" s="70">
        <v>0</v>
      </c>
      <c r="L20" s="70">
        <v>703</v>
      </c>
      <c r="M20" s="70">
        <v>1040</v>
      </c>
      <c r="O20" s="60" t="s">
        <v>516</v>
      </c>
      <c r="P20" s="70">
        <v>0</v>
      </c>
      <c r="Q20" s="70">
        <v>2979</v>
      </c>
      <c r="R20" s="70">
        <v>76</v>
      </c>
      <c r="S20" s="70">
        <v>1283</v>
      </c>
      <c r="T20" s="70">
        <v>2</v>
      </c>
      <c r="U20" s="70">
        <v>4340</v>
      </c>
      <c r="V20" s="70">
        <v>2403</v>
      </c>
      <c r="W20" s="70">
        <v>88</v>
      </c>
      <c r="X20" s="70">
        <v>1231</v>
      </c>
      <c r="Y20" s="70">
        <v>4</v>
      </c>
      <c r="Z20" s="70">
        <v>3726</v>
      </c>
      <c r="AA20" s="70">
        <v>8066</v>
      </c>
      <c r="AC20" s="69">
        <f>SUM(Q20,V20)/SUM('July 2018 G LG runoff data'!C79,'July 2018 G LG runoff data'!H79)</f>
        <v>0.95324123273113703</v>
      </c>
      <c r="AD20" s="69">
        <f>SUM(R20,W20)/SUM('July 2018 G LG runoff data'!D79,'July 2018 G LG runoff data'!I79)</f>
        <v>0.93714285714285717</v>
      </c>
      <c r="AE20" s="69">
        <f>SUM(S20,X20)/SUM('July 2018 G LG runoff data'!E79,'July 2018 G LG runoff data'!J79)</f>
        <v>0.95263357332322851</v>
      </c>
      <c r="AF20" s="69">
        <f>SUM(T20,Y20)/SUM('July 2018 G LG runoff data'!F79,'July 2018 G LG runoff data'!K79)</f>
        <v>1</v>
      </c>
      <c r="AG20" s="69">
        <f>SUM(U20,Z20)/SUM('July 2018 G LG runoff data'!G79,'July 2018 G LG runoff data'!L79)</f>
        <v>0.95275218521143401</v>
      </c>
    </row>
    <row r="21" spans="1:33" x14ac:dyDescent="0.3">
      <c r="A21" s="60" t="s">
        <v>442</v>
      </c>
      <c r="B21" s="70">
        <v>0</v>
      </c>
      <c r="C21" s="70">
        <v>125</v>
      </c>
      <c r="D21" s="70">
        <v>26</v>
      </c>
      <c r="E21" s="70">
        <v>412</v>
      </c>
      <c r="F21" s="70">
        <v>0</v>
      </c>
      <c r="G21" s="70">
        <v>563</v>
      </c>
      <c r="H21" s="70">
        <v>782</v>
      </c>
      <c r="I21" s="70">
        <v>36</v>
      </c>
      <c r="J21" s="70">
        <v>769</v>
      </c>
      <c r="K21" s="70">
        <v>0</v>
      </c>
      <c r="L21" s="70">
        <v>1587</v>
      </c>
      <c r="M21" s="70">
        <v>2150</v>
      </c>
      <c r="O21" s="60" t="s">
        <v>448</v>
      </c>
      <c r="P21" s="70">
        <v>0</v>
      </c>
      <c r="Q21" s="70">
        <v>3294</v>
      </c>
      <c r="R21" s="70">
        <v>70</v>
      </c>
      <c r="S21" s="70">
        <v>916</v>
      </c>
      <c r="T21" s="70">
        <v>7</v>
      </c>
      <c r="U21" s="70">
        <v>4287</v>
      </c>
      <c r="V21" s="70">
        <v>2915</v>
      </c>
      <c r="W21" s="70">
        <v>82</v>
      </c>
      <c r="X21" s="70">
        <v>990</v>
      </c>
      <c r="Y21" s="70">
        <v>6</v>
      </c>
      <c r="Z21" s="70">
        <v>3993</v>
      </c>
      <c r="AA21" s="70">
        <v>8280</v>
      </c>
      <c r="AC21" s="69">
        <f>SUM(Q21,V21)/SUM('July 2018 G LG runoff data'!C25,'July 2018 G LG runoff data'!H25)</f>
        <v>0.96487956487956483</v>
      </c>
      <c r="AD21" s="69">
        <f>SUM(R21,W21)/SUM('July 2018 G LG runoff data'!D25,'July 2018 G LG runoff data'!I25)</f>
        <v>0.98064516129032253</v>
      </c>
      <c r="AE21" s="69">
        <f>SUM(S21,X21)/SUM('July 2018 G LG runoff data'!E25,'July 2018 G LG runoff data'!J25)</f>
        <v>0.96068548387096775</v>
      </c>
      <c r="AF21" s="69">
        <f>SUM(T21,Y21)/SUM('July 2018 G LG runoff data'!F25,'July 2018 G LG runoff data'!K25)</f>
        <v>0.8125</v>
      </c>
      <c r="AG21" s="69">
        <f>SUM(U21,Z21)/SUM('July 2018 G LG runoff data'!G25,'July 2018 G LG runoff data'!L25)</f>
        <v>0.9639115250291036</v>
      </c>
    </row>
    <row r="22" spans="1:33" x14ac:dyDescent="0.3">
      <c r="A22" s="60" t="s">
        <v>444</v>
      </c>
      <c r="B22" s="70">
        <v>0</v>
      </c>
      <c r="C22" s="70">
        <v>64</v>
      </c>
      <c r="D22" s="70">
        <v>2</v>
      </c>
      <c r="E22" s="70">
        <v>19</v>
      </c>
      <c r="F22" s="70">
        <v>0</v>
      </c>
      <c r="G22" s="70">
        <v>85</v>
      </c>
      <c r="H22" s="70">
        <v>96</v>
      </c>
      <c r="I22" s="70">
        <v>1</v>
      </c>
      <c r="J22" s="70">
        <v>18</v>
      </c>
      <c r="K22" s="70">
        <v>0</v>
      </c>
      <c r="L22" s="70">
        <v>115</v>
      </c>
      <c r="M22" s="70">
        <v>200</v>
      </c>
      <c r="O22" s="60" t="s">
        <v>570</v>
      </c>
      <c r="P22" s="70">
        <v>0</v>
      </c>
      <c r="Q22" s="70">
        <v>3088</v>
      </c>
      <c r="R22" s="70">
        <v>122</v>
      </c>
      <c r="S22" s="70">
        <v>643</v>
      </c>
      <c r="T22" s="70">
        <v>1</v>
      </c>
      <c r="U22" s="70">
        <v>3854</v>
      </c>
      <c r="V22" s="70">
        <v>1956</v>
      </c>
      <c r="W22" s="70">
        <v>138</v>
      </c>
      <c r="X22" s="70">
        <v>375</v>
      </c>
      <c r="Y22" s="70">
        <v>0</v>
      </c>
      <c r="Z22" s="70">
        <v>2469</v>
      </c>
      <c r="AA22" s="70">
        <v>6323</v>
      </c>
      <c r="AC22" s="69">
        <f>SUM(Q22,V22)/SUM('July 2018 G LG runoff data'!C124,'July 2018 G LG runoff data'!H124)</f>
        <v>0.97018657434121947</v>
      </c>
      <c r="AD22" s="69">
        <f>SUM(R22,W22)/SUM('July 2018 G LG runoff data'!D124,'July 2018 G LG runoff data'!I124)</f>
        <v>0.97744360902255634</v>
      </c>
      <c r="AE22" s="69">
        <f>SUM(S22,X22)/SUM('July 2018 G LG runoff data'!E124,'July 2018 G LG runoff data'!J124)</f>
        <v>0.97696737044145876</v>
      </c>
      <c r="AF22" s="69">
        <f>SUM(T22,Y22)/SUM('July 2018 G LG runoff data'!F124,'July 2018 G LG runoff data'!K124)</f>
        <v>1</v>
      </c>
      <c r="AG22" s="69">
        <f>SUM(U22,Z22)/SUM('July 2018 G LG runoff data'!G124,'July 2018 G LG runoff data'!L124)</f>
        <v>0.97157344806392132</v>
      </c>
    </row>
    <row r="23" spans="1:33" x14ac:dyDescent="0.3">
      <c r="A23" s="60" t="s">
        <v>446</v>
      </c>
      <c r="B23" s="70">
        <v>0</v>
      </c>
      <c r="C23" s="70">
        <v>394</v>
      </c>
      <c r="D23" s="70">
        <v>92</v>
      </c>
      <c r="E23" s="70">
        <v>208</v>
      </c>
      <c r="F23" s="70">
        <v>0</v>
      </c>
      <c r="G23" s="70">
        <v>694</v>
      </c>
      <c r="H23" s="70">
        <v>1241</v>
      </c>
      <c r="I23" s="70">
        <v>101</v>
      </c>
      <c r="J23" s="70">
        <v>405</v>
      </c>
      <c r="K23" s="70">
        <v>0</v>
      </c>
      <c r="L23" s="70">
        <v>1747</v>
      </c>
      <c r="M23" s="70">
        <v>2441</v>
      </c>
      <c r="O23" s="60" t="s">
        <v>432</v>
      </c>
      <c r="P23" s="70">
        <v>0</v>
      </c>
      <c r="Q23" s="70">
        <v>2769</v>
      </c>
      <c r="R23" s="70">
        <v>66</v>
      </c>
      <c r="S23" s="70">
        <v>709</v>
      </c>
      <c r="T23" s="70">
        <v>3</v>
      </c>
      <c r="U23" s="70">
        <v>3547</v>
      </c>
      <c r="V23" s="70">
        <v>2792</v>
      </c>
      <c r="W23" s="70">
        <v>82</v>
      </c>
      <c r="X23" s="70">
        <v>762</v>
      </c>
      <c r="Y23" s="70">
        <v>1</v>
      </c>
      <c r="Z23" s="70">
        <v>3637</v>
      </c>
      <c r="AA23" s="70">
        <v>7184</v>
      </c>
      <c r="AC23" s="69">
        <f>SUM(Q23,V23)/SUM('July 2018 G LG runoff data'!C11,'July 2018 G LG runoff data'!H11)</f>
        <v>0.95697814489760802</v>
      </c>
      <c r="AD23" s="69">
        <f>SUM(R23,W23)/SUM('July 2018 G LG runoff data'!D11,'July 2018 G LG runoff data'!I11)</f>
        <v>0.97368421052631582</v>
      </c>
      <c r="AE23" s="69">
        <f>SUM(S23,X23)/SUM('July 2018 G LG runoff data'!E11,'July 2018 G LG runoff data'!J11)</f>
        <v>0.95643693107932382</v>
      </c>
      <c r="AF23" s="69">
        <f>SUM(T23,Y23)/SUM('July 2018 G LG runoff data'!F11,'July 2018 G LG runoff data'!K11)</f>
        <v>1.3333333333333333</v>
      </c>
      <c r="AG23" s="69">
        <f>SUM(U23,Z23)/SUM('July 2018 G LG runoff data'!G11,'July 2018 G LG runoff data'!L11)</f>
        <v>0.95735607675906187</v>
      </c>
    </row>
    <row r="24" spans="1:33" x14ac:dyDescent="0.3">
      <c r="A24" s="60" t="s">
        <v>447</v>
      </c>
      <c r="B24" s="70">
        <v>0</v>
      </c>
      <c r="C24" s="70">
        <v>84</v>
      </c>
      <c r="D24" s="70">
        <v>2</v>
      </c>
      <c r="E24" s="70">
        <v>141</v>
      </c>
      <c r="F24" s="70">
        <v>0</v>
      </c>
      <c r="G24" s="70">
        <v>227</v>
      </c>
      <c r="H24" s="70">
        <v>247</v>
      </c>
      <c r="I24" s="70">
        <v>4</v>
      </c>
      <c r="J24" s="70">
        <v>117</v>
      </c>
      <c r="K24" s="70">
        <v>0</v>
      </c>
      <c r="L24" s="70">
        <v>368</v>
      </c>
      <c r="M24" s="70">
        <v>595</v>
      </c>
      <c r="O24" s="60" t="s">
        <v>518</v>
      </c>
      <c r="P24" s="70">
        <v>0</v>
      </c>
      <c r="Q24" s="70">
        <v>1969</v>
      </c>
      <c r="R24" s="70">
        <v>53</v>
      </c>
      <c r="S24" s="70">
        <v>988</v>
      </c>
      <c r="T24" s="70">
        <v>3</v>
      </c>
      <c r="U24" s="70">
        <v>3013</v>
      </c>
      <c r="V24" s="70">
        <v>1834</v>
      </c>
      <c r="W24" s="70">
        <v>78</v>
      </c>
      <c r="X24" s="70">
        <v>996</v>
      </c>
      <c r="Y24" s="70">
        <v>0</v>
      </c>
      <c r="Z24" s="70">
        <v>2908</v>
      </c>
      <c r="AA24" s="70">
        <v>5921</v>
      </c>
      <c r="AC24" s="69">
        <f>SUM(Q24,V24)/SUM('July 2018 G LG runoff data'!C81,'July 2018 G LG runoff data'!H81)</f>
        <v>0.95793450881612086</v>
      </c>
      <c r="AD24" s="69">
        <f>SUM(R24,W24)/SUM('July 2018 G LG runoff data'!D81,'July 2018 G LG runoff data'!I81)</f>
        <v>0.99242424242424243</v>
      </c>
      <c r="AE24" s="69">
        <f>SUM(S24,X24)/SUM('July 2018 G LG runoff data'!E81,'July 2018 G LG runoff data'!J81)</f>
        <v>0.97350343473994116</v>
      </c>
      <c r="AF24" s="69">
        <f>SUM(T24,Y24)/SUM('July 2018 G LG runoff data'!F81,'July 2018 G LG runoff data'!K81)</f>
        <v>0.75</v>
      </c>
      <c r="AG24" s="69">
        <f>SUM(U24,Z24)/SUM('July 2018 G LG runoff data'!G81,'July 2018 G LG runoff data'!L81)</f>
        <v>0.96370442708333337</v>
      </c>
    </row>
    <row r="25" spans="1:33" x14ac:dyDescent="0.3">
      <c r="A25" s="60" t="s">
        <v>448</v>
      </c>
      <c r="B25" s="70">
        <v>0</v>
      </c>
      <c r="C25" s="70">
        <v>1226</v>
      </c>
      <c r="D25" s="70">
        <v>98</v>
      </c>
      <c r="E25" s="70">
        <v>732</v>
      </c>
      <c r="F25" s="70">
        <v>3</v>
      </c>
      <c r="G25" s="70">
        <v>2059</v>
      </c>
      <c r="H25" s="70">
        <v>5209</v>
      </c>
      <c r="I25" s="70">
        <v>57</v>
      </c>
      <c r="J25" s="70">
        <v>1252</v>
      </c>
      <c r="K25" s="70">
        <v>13</v>
      </c>
      <c r="L25" s="70">
        <v>6531</v>
      </c>
      <c r="M25" s="70">
        <v>8590</v>
      </c>
      <c r="O25" s="60" t="s">
        <v>478</v>
      </c>
      <c r="P25" s="70">
        <v>0</v>
      </c>
      <c r="Q25" s="70">
        <v>1995</v>
      </c>
      <c r="R25" s="70">
        <v>65</v>
      </c>
      <c r="S25" s="70">
        <v>900</v>
      </c>
      <c r="T25" s="70">
        <v>0</v>
      </c>
      <c r="U25" s="70">
        <v>2960</v>
      </c>
      <c r="V25" s="70">
        <v>2101</v>
      </c>
      <c r="W25" s="70">
        <v>75</v>
      </c>
      <c r="X25" s="70">
        <v>1155</v>
      </c>
      <c r="Y25" s="70">
        <v>2</v>
      </c>
      <c r="Z25" s="70">
        <v>3333</v>
      </c>
      <c r="AA25" s="70">
        <v>6293</v>
      </c>
      <c r="AC25" s="69">
        <f>SUM(Q25,V25)/SUM('July 2018 G LG runoff data'!C51,'July 2018 G LG runoff data'!H51)</f>
        <v>0.96421845574387943</v>
      </c>
      <c r="AD25" s="69">
        <f>SUM(R25,W25)/SUM('July 2018 G LG runoff data'!D51,'July 2018 G LG runoff data'!I51)</f>
        <v>0.9859154929577465</v>
      </c>
      <c r="AE25" s="69">
        <f>SUM(S25,X25)/SUM('July 2018 G LG runoff data'!E51,'July 2018 G LG runoff data'!J51)</f>
        <v>0.96569548872180455</v>
      </c>
      <c r="AF25" s="69">
        <f>SUM(T25,Y25)/SUM('July 2018 G LG runoff data'!F51,'July 2018 G LG runoff data'!K51)</f>
        <v>1</v>
      </c>
      <c r="AG25" s="69">
        <f>SUM(U25,Z25)/SUM('July 2018 G LG runoff data'!G51,'July 2018 G LG runoff data'!L51)</f>
        <v>0.96518404907975464</v>
      </c>
    </row>
    <row r="26" spans="1:33" x14ac:dyDescent="0.3">
      <c r="A26" s="60" t="s">
        <v>449</v>
      </c>
      <c r="B26" s="70">
        <v>0</v>
      </c>
      <c r="C26" s="70">
        <v>605</v>
      </c>
      <c r="D26" s="70">
        <v>27</v>
      </c>
      <c r="E26" s="70">
        <v>476</v>
      </c>
      <c r="F26" s="70">
        <v>0</v>
      </c>
      <c r="G26" s="70">
        <v>1108</v>
      </c>
      <c r="H26" s="70">
        <v>1309</v>
      </c>
      <c r="I26" s="70">
        <v>16</v>
      </c>
      <c r="J26" s="70">
        <v>381</v>
      </c>
      <c r="K26" s="70">
        <v>2</v>
      </c>
      <c r="L26" s="70">
        <v>1708</v>
      </c>
      <c r="M26" s="70">
        <v>2816</v>
      </c>
      <c r="O26" s="60" t="s">
        <v>552</v>
      </c>
      <c r="P26" s="70">
        <v>0</v>
      </c>
      <c r="Q26" s="70">
        <v>2235</v>
      </c>
      <c r="R26" s="70">
        <v>133</v>
      </c>
      <c r="S26" s="70">
        <v>542</v>
      </c>
      <c r="T26" s="70">
        <v>0</v>
      </c>
      <c r="U26" s="70">
        <v>2910</v>
      </c>
      <c r="V26" s="70">
        <v>1955</v>
      </c>
      <c r="W26" s="70">
        <v>174</v>
      </c>
      <c r="X26" s="70">
        <v>673</v>
      </c>
      <c r="Y26" s="70">
        <v>1</v>
      </c>
      <c r="Z26" s="70">
        <v>2803</v>
      </c>
      <c r="AA26" s="70">
        <v>5713</v>
      </c>
      <c r="AC26" s="69">
        <f>SUM(Q26,V26)/SUM('July 2018 G LG runoff data'!C109,'July 2018 G LG runoff data'!H109)</f>
        <v>0.9466787166741979</v>
      </c>
      <c r="AD26" s="69">
        <f>SUM(R26,W26)/SUM('July 2018 G LG runoff data'!D109,'July 2018 G LG runoff data'!I109)</f>
        <v>0.91369047619047616</v>
      </c>
      <c r="AE26" s="69">
        <f>SUM(S26,X26)/SUM('July 2018 G LG runoff data'!E109,'July 2018 G LG runoff data'!J109)</f>
        <v>0.93677717810331529</v>
      </c>
      <c r="AF26" s="69">
        <f>SUM(T26,Y26)/SUM('July 2018 G LG runoff data'!F109,'July 2018 G LG runoff data'!K109)</f>
        <v>1</v>
      </c>
      <c r="AG26" s="69">
        <f>SUM(U26,Z26)/SUM('July 2018 G LG runoff data'!G109,'July 2018 G LG runoff data'!L109)</f>
        <v>0.94273927392739276</v>
      </c>
    </row>
    <row r="27" spans="1:33" x14ac:dyDescent="0.3">
      <c r="A27" s="60" t="s">
        <v>450</v>
      </c>
      <c r="B27" s="70">
        <v>0</v>
      </c>
      <c r="C27" s="70">
        <v>92</v>
      </c>
      <c r="D27" s="70">
        <v>3</v>
      </c>
      <c r="E27" s="70">
        <v>44</v>
      </c>
      <c r="F27" s="70">
        <v>0</v>
      </c>
      <c r="G27" s="70">
        <v>139</v>
      </c>
      <c r="H27" s="70">
        <v>261</v>
      </c>
      <c r="I27" s="70">
        <v>4</v>
      </c>
      <c r="J27" s="70">
        <v>81</v>
      </c>
      <c r="K27" s="70">
        <v>1</v>
      </c>
      <c r="L27" s="70">
        <v>347</v>
      </c>
      <c r="M27" s="70">
        <v>486</v>
      </c>
      <c r="O27" s="60" t="s">
        <v>553</v>
      </c>
      <c r="P27" s="70">
        <v>0</v>
      </c>
      <c r="Q27" s="70">
        <v>2234</v>
      </c>
      <c r="R27" s="70">
        <v>30</v>
      </c>
      <c r="S27" s="70">
        <v>625</v>
      </c>
      <c r="T27" s="70">
        <v>0</v>
      </c>
      <c r="U27" s="70">
        <v>2889</v>
      </c>
      <c r="V27" s="70">
        <v>2324</v>
      </c>
      <c r="W27" s="70">
        <v>78</v>
      </c>
      <c r="X27" s="70">
        <v>905</v>
      </c>
      <c r="Y27" s="70">
        <v>0</v>
      </c>
      <c r="Z27" s="70">
        <v>3307</v>
      </c>
      <c r="AA27" s="70">
        <v>6196</v>
      </c>
      <c r="AC27" s="69">
        <f>SUM(Q27,V27)/SUM('July 2018 G LG runoff data'!C110,'July 2018 G LG runoff data'!H110)</f>
        <v>0.95816691191927683</v>
      </c>
      <c r="AD27" s="69">
        <f>SUM(R27,W27)/SUM('July 2018 G LG runoff data'!D110,'July 2018 G LG runoff data'!I110)</f>
        <v>0.98181818181818181</v>
      </c>
      <c r="AE27" s="69">
        <f>SUM(S27,X27)/SUM('July 2018 G LG runoff data'!E110,'July 2018 G LG runoff data'!J110)</f>
        <v>0.95684803001876173</v>
      </c>
      <c r="AF27" s="69" t="e">
        <f>SUM(T27,Y27)/SUM('July 2018 G LG runoff data'!F110,'July 2018 G LG runoff data'!K110)</f>
        <v>#DIV/0!</v>
      </c>
      <c r="AG27" s="69">
        <f>SUM(U27,Z27)/SUM('July 2018 G LG runoff data'!G110,'July 2018 G LG runoff data'!L110)</f>
        <v>0.95824311784720073</v>
      </c>
    </row>
    <row r="28" spans="1:33" x14ac:dyDescent="0.3">
      <c r="A28" s="60" t="s">
        <v>452</v>
      </c>
      <c r="B28" s="70">
        <v>0</v>
      </c>
      <c r="C28" s="70">
        <v>3355</v>
      </c>
      <c r="D28" s="70">
        <v>136</v>
      </c>
      <c r="E28" s="70">
        <v>835</v>
      </c>
      <c r="F28" s="70">
        <v>0</v>
      </c>
      <c r="G28" s="70">
        <v>4326</v>
      </c>
      <c r="H28" s="70">
        <v>6859</v>
      </c>
      <c r="I28" s="70">
        <v>73</v>
      </c>
      <c r="J28" s="70">
        <v>689</v>
      </c>
      <c r="K28" s="70">
        <v>2</v>
      </c>
      <c r="L28" s="70">
        <v>7623</v>
      </c>
      <c r="M28" s="70">
        <v>11949</v>
      </c>
      <c r="O28" s="60" t="s">
        <v>499</v>
      </c>
      <c r="P28" s="70">
        <v>0</v>
      </c>
      <c r="Q28" s="70">
        <v>1590</v>
      </c>
      <c r="R28" s="70">
        <v>60</v>
      </c>
      <c r="S28" s="70">
        <v>994</v>
      </c>
      <c r="T28" s="70">
        <v>3</v>
      </c>
      <c r="U28" s="70">
        <v>2647</v>
      </c>
      <c r="V28" s="70">
        <v>1751</v>
      </c>
      <c r="W28" s="70">
        <v>73</v>
      </c>
      <c r="X28" s="70">
        <v>1465</v>
      </c>
      <c r="Y28" s="70">
        <v>9</v>
      </c>
      <c r="Z28" s="70">
        <v>3298</v>
      </c>
      <c r="AA28" s="70">
        <v>5945</v>
      </c>
      <c r="AC28" s="69">
        <f>SUM(Q28,V28)/SUM('July 2018 G LG runoff data'!C66,'July 2018 G LG runoff data'!H66)</f>
        <v>0.91134751773049649</v>
      </c>
      <c r="AD28" s="69">
        <f>SUM(R28,W28)/SUM('July 2018 G LG runoff data'!D66,'July 2018 G LG runoff data'!I66)</f>
        <v>0.93661971830985913</v>
      </c>
      <c r="AE28" s="69">
        <f>SUM(S28,X28)/SUM('July 2018 G LG runoff data'!E66,'July 2018 G LG runoff data'!J66)</f>
        <v>0.90771502399409376</v>
      </c>
      <c r="AF28" s="69">
        <f>SUM(T28,Y28)/SUM('July 2018 G LG runoff data'!F66,'July 2018 G LG runoff data'!K66)</f>
        <v>0.8</v>
      </c>
      <c r="AG28" s="69">
        <f>SUM(U28,Z28)/SUM('July 2018 G LG runoff data'!G66,'July 2018 G LG runoff data'!L66)</f>
        <v>0.91013472137170848</v>
      </c>
    </row>
    <row r="29" spans="1:33" x14ac:dyDescent="0.3">
      <c r="A29" s="60" t="s">
        <v>453</v>
      </c>
      <c r="B29" s="70">
        <v>0</v>
      </c>
      <c r="C29" s="70">
        <v>32</v>
      </c>
      <c r="D29" s="70">
        <v>0</v>
      </c>
      <c r="E29" s="70">
        <v>37</v>
      </c>
      <c r="F29" s="70">
        <v>0</v>
      </c>
      <c r="G29" s="70">
        <v>69</v>
      </c>
      <c r="H29" s="70">
        <v>99</v>
      </c>
      <c r="I29" s="70">
        <v>1</v>
      </c>
      <c r="J29" s="70">
        <v>26</v>
      </c>
      <c r="K29" s="70">
        <v>0</v>
      </c>
      <c r="L29" s="70">
        <v>126</v>
      </c>
      <c r="M29" s="70">
        <v>195</v>
      </c>
      <c r="O29" s="60" t="s">
        <v>491</v>
      </c>
      <c r="P29" s="70">
        <v>0</v>
      </c>
      <c r="Q29" s="70">
        <v>1968</v>
      </c>
      <c r="R29" s="70">
        <v>40</v>
      </c>
      <c r="S29" s="70">
        <v>616</v>
      </c>
      <c r="T29" s="70">
        <v>6</v>
      </c>
      <c r="U29" s="70">
        <v>2630</v>
      </c>
      <c r="V29" s="70">
        <v>1904</v>
      </c>
      <c r="W29" s="70">
        <v>58</v>
      </c>
      <c r="X29" s="70">
        <v>694</v>
      </c>
      <c r="Y29" s="70">
        <v>8</v>
      </c>
      <c r="Z29" s="70">
        <v>2664</v>
      </c>
      <c r="AA29" s="70">
        <v>5294</v>
      </c>
      <c r="AC29" s="69">
        <f>SUM(Q29,V29)/SUM('July 2018 G LG runoff data'!C60,'July 2018 G LG runoff data'!H60)</f>
        <v>0.9551060680809077</v>
      </c>
      <c r="AD29" s="69">
        <f>SUM(R29,W29)/SUM('July 2018 G LG runoff data'!D60,'July 2018 G LG runoff data'!I60)</f>
        <v>1</v>
      </c>
      <c r="AE29" s="69">
        <f>SUM(S29,X29)/SUM('July 2018 G LG runoff data'!E60,'July 2018 G LG runoff data'!J60)</f>
        <v>0.94516594516594521</v>
      </c>
      <c r="AF29" s="69">
        <f>SUM(T29,Y29)/SUM('July 2018 G LG runoff data'!F60,'July 2018 G LG runoff data'!K60)</f>
        <v>1</v>
      </c>
      <c r="AG29" s="69">
        <f>SUM(U29,Z29)/SUM('July 2018 G LG runoff data'!G60,'July 2018 G LG runoff data'!L60)</f>
        <v>0.95353025936599423</v>
      </c>
    </row>
    <row r="30" spans="1:33" x14ac:dyDescent="0.3">
      <c r="A30" s="60" t="s">
        <v>454</v>
      </c>
      <c r="B30" s="70">
        <v>0</v>
      </c>
      <c r="C30" s="70">
        <v>275</v>
      </c>
      <c r="D30" s="70">
        <v>5</v>
      </c>
      <c r="E30" s="70">
        <v>145</v>
      </c>
      <c r="F30" s="70">
        <v>1</v>
      </c>
      <c r="G30" s="70">
        <v>426</v>
      </c>
      <c r="H30" s="70">
        <v>634</v>
      </c>
      <c r="I30" s="70">
        <v>10</v>
      </c>
      <c r="J30" s="70">
        <v>126</v>
      </c>
      <c r="K30" s="70">
        <v>0</v>
      </c>
      <c r="L30" s="70">
        <v>770</v>
      </c>
      <c r="M30" s="70">
        <v>1196</v>
      </c>
      <c r="O30" s="60" t="s">
        <v>431</v>
      </c>
      <c r="P30" s="70">
        <v>0</v>
      </c>
      <c r="Q30" s="70">
        <v>1975</v>
      </c>
      <c r="R30" s="70">
        <v>62</v>
      </c>
      <c r="S30" s="70">
        <v>573</v>
      </c>
      <c r="T30" s="70">
        <v>0</v>
      </c>
      <c r="U30" s="70">
        <v>2610</v>
      </c>
      <c r="V30" s="70">
        <v>2013</v>
      </c>
      <c r="W30" s="70">
        <v>91</v>
      </c>
      <c r="X30" s="70">
        <v>698</v>
      </c>
      <c r="Y30" s="70">
        <v>0</v>
      </c>
      <c r="Z30" s="70">
        <v>2802</v>
      </c>
      <c r="AA30" s="70">
        <v>5412</v>
      </c>
      <c r="AC30" s="69">
        <f>SUM(Q30,V30)/SUM('July 2018 G LG runoff data'!C10,'July 2018 G LG runoff data'!H10)</f>
        <v>0.95842345590002398</v>
      </c>
      <c r="AD30" s="69">
        <f>SUM(R30,W30)/SUM('July 2018 G LG runoff data'!D10,'July 2018 G LG runoff data'!I10)</f>
        <v>0.99350649350649356</v>
      </c>
      <c r="AE30" s="69">
        <f>SUM(S30,X30)/SUM('July 2018 G LG runoff data'!E10,'July 2018 G LG runoff data'!J10)</f>
        <v>0.97320061255742729</v>
      </c>
      <c r="AF30" s="69" t="e">
        <f>SUM(T30,Y30)/SUM('July 2018 G LG runoff data'!F10,'July 2018 G LG runoff data'!K10)</f>
        <v>#DIV/0!</v>
      </c>
      <c r="AG30" s="69">
        <f>SUM(U30,Z30)/SUM('July 2018 G LG runoff data'!G10,'July 2018 G LG runoff data'!L10)</f>
        <v>0.96281800391389427</v>
      </c>
    </row>
    <row r="31" spans="1:33" x14ac:dyDescent="0.3">
      <c r="A31" s="60" t="s">
        <v>455</v>
      </c>
      <c r="B31" s="70">
        <v>0</v>
      </c>
      <c r="C31" s="70">
        <v>3462</v>
      </c>
      <c r="D31" s="70">
        <v>241</v>
      </c>
      <c r="E31" s="70">
        <v>1141</v>
      </c>
      <c r="F31" s="70">
        <v>1</v>
      </c>
      <c r="G31" s="70">
        <v>4845</v>
      </c>
      <c r="H31" s="70">
        <v>13622</v>
      </c>
      <c r="I31" s="70">
        <v>185</v>
      </c>
      <c r="J31" s="70">
        <v>1978</v>
      </c>
      <c r="K31" s="70">
        <v>16</v>
      </c>
      <c r="L31" s="70">
        <v>15801</v>
      </c>
      <c r="M31" s="70">
        <v>20646</v>
      </c>
      <c r="O31" s="60" t="s">
        <v>554</v>
      </c>
      <c r="P31" s="70">
        <v>0</v>
      </c>
      <c r="Q31" s="70">
        <v>1656</v>
      </c>
      <c r="R31" s="70">
        <v>35</v>
      </c>
      <c r="S31" s="70">
        <v>810</v>
      </c>
      <c r="T31" s="70">
        <v>1</v>
      </c>
      <c r="U31" s="70">
        <v>2502</v>
      </c>
      <c r="V31" s="70">
        <v>1623</v>
      </c>
      <c r="W31" s="70">
        <v>64</v>
      </c>
      <c r="X31" s="70">
        <v>1027</v>
      </c>
      <c r="Y31" s="70">
        <v>0</v>
      </c>
      <c r="Z31" s="70">
        <v>2714</v>
      </c>
      <c r="AA31" s="70">
        <v>5216</v>
      </c>
      <c r="AC31" s="69">
        <f>SUM(Q31,V31)/SUM('July 2018 G LG runoff data'!C111,'July 2018 G LG runoff data'!H111)</f>
        <v>0.91977559607293125</v>
      </c>
      <c r="AD31" s="69">
        <f>SUM(R31,W31)/SUM('July 2018 G LG runoff data'!D111,'July 2018 G LG runoff data'!I111)</f>
        <v>0.93396226415094341</v>
      </c>
      <c r="AE31" s="69">
        <f>SUM(S31,X31)/SUM('July 2018 G LG runoff data'!E111,'July 2018 G LG runoff data'!J111)</f>
        <v>0.91575274177467603</v>
      </c>
      <c r="AF31" s="69">
        <f>SUM(T31,Y31)/SUM('July 2018 G LG runoff data'!F111,'July 2018 G LG runoff data'!K111)</f>
        <v>1</v>
      </c>
      <c r="AG31" s="69">
        <f>SUM(U31,Z31)/SUM('July 2018 G LG runoff data'!G111,'July 2018 G LG runoff data'!L111)</f>
        <v>0.91863332159210986</v>
      </c>
    </row>
    <row r="32" spans="1:33" x14ac:dyDescent="0.3">
      <c r="A32" s="60" t="s">
        <v>456</v>
      </c>
      <c r="B32" s="70">
        <v>0</v>
      </c>
      <c r="C32" s="70">
        <v>492</v>
      </c>
      <c r="D32" s="70">
        <v>80</v>
      </c>
      <c r="E32" s="70">
        <v>194</v>
      </c>
      <c r="F32" s="70">
        <v>0</v>
      </c>
      <c r="G32" s="70">
        <v>766</v>
      </c>
      <c r="H32" s="70">
        <v>2620</v>
      </c>
      <c r="I32" s="70">
        <v>153</v>
      </c>
      <c r="J32" s="70">
        <v>887</v>
      </c>
      <c r="K32" s="70">
        <v>1</v>
      </c>
      <c r="L32" s="70">
        <v>3661</v>
      </c>
      <c r="M32" s="70">
        <v>4427</v>
      </c>
      <c r="O32" s="60" t="s">
        <v>575</v>
      </c>
      <c r="P32" s="70">
        <v>0</v>
      </c>
      <c r="Q32" s="70">
        <v>1612</v>
      </c>
      <c r="R32" s="70">
        <v>55</v>
      </c>
      <c r="S32" s="70">
        <v>801</v>
      </c>
      <c r="T32" s="70">
        <v>0</v>
      </c>
      <c r="U32" s="70">
        <v>2468</v>
      </c>
      <c r="V32" s="70">
        <v>1506</v>
      </c>
      <c r="W32" s="70">
        <v>59</v>
      </c>
      <c r="X32" s="70">
        <v>793</v>
      </c>
      <c r="Y32" s="70">
        <v>1</v>
      </c>
      <c r="Z32" s="70">
        <v>2359</v>
      </c>
      <c r="AA32" s="70">
        <v>4827</v>
      </c>
      <c r="AC32" s="69">
        <f>SUM(Q32,V32)/SUM('July 2018 G LG runoff data'!C129,'July 2018 G LG runoff data'!H129)</f>
        <v>0.9552696078431373</v>
      </c>
      <c r="AD32" s="69">
        <f>SUM(R32,W32)/SUM('July 2018 G LG runoff data'!D129,'July 2018 G LG runoff data'!I129)</f>
        <v>0.91935483870967738</v>
      </c>
      <c r="AE32" s="69">
        <f>SUM(S32,X32)/SUM('July 2018 G LG runoff data'!E129,'July 2018 G LG runoff data'!J129)</f>
        <v>0.96372430471584036</v>
      </c>
      <c r="AF32" s="69">
        <f>SUM(T32,Y32)/SUM('July 2018 G LG runoff data'!F129,'July 2018 G LG runoff data'!K129)</f>
        <v>1</v>
      </c>
      <c r="AG32" s="69">
        <f>SUM(U32,Z32)/SUM('July 2018 G LG runoff data'!G129,'July 2018 G LG runoff data'!L129)</f>
        <v>0.95716835217132656</v>
      </c>
    </row>
    <row r="33" spans="1:33" x14ac:dyDescent="0.3">
      <c r="A33" s="60" t="s">
        <v>458</v>
      </c>
      <c r="B33" s="70">
        <v>0</v>
      </c>
      <c r="C33" s="70">
        <v>20</v>
      </c>
      <c r="D33" s="70">
        <v>3</v>
      </c>
      <c r="E33" s="70">
        <v>60</v>
      </c>
      <c r="F33" s="70">
        <v>0</v>
      </c>
      <c r="G33" s="70">
        <v>83</v>
      </c>
      <c r="H33" s="70">
        <v>68</v>
      </c>
      <c r="I33" s="70">
        <v>2</v>
      </c>
      <c r="J33" s="70">
        <v>61</v>
      </c>
      <c r="K33" s="70">
        <v>0</v>
      </c>
      <c r="L33" s="70">
        <v>131</v>
      </c>
      <c r="M33" s="70">
        <v>214</v>
      </c>
      <c r="O33" s="60" t="s">
        <v>535</v>
      </c>
      <c r="P33" s="70">
        <v>0</v>
      </c>
      <c r="Q33" s="70">
        <v>1431</v>
      </c>
      <c r="R33" s="70">
        <v>54</v>
      </c>
      <c r="S33" s="70">
        <v>925</v>
      </c>
      <c r="T33" s="70">
        <v>11</v>
      </c>
      <c r="U33" s="70">
        <v>2421</v>
      </c>
      <c r="V33" s="70">
        <v>885</v>
      </c>
      <c r="W33" s="70">
        <v>31</v>
      </c>
      <c r="X33" s="70">
        <v>651</v>
      </c>
      <c r="Y33" s="70">
        <v>17</v>
      </c>
      <c r="Z33" s="70">
        <v>1584</v>
      </c>
      <c r="AA33" s="70">
        <v>4005</v>
      </c>
      <c r="AC33" s="69">
        <f>SUM(Q33,V33)/SUM('July 2018 G LG runoff data'!C95,'July 2018 G LG runoff data'!H95)</f>
        <v>0.95465787304204452</v>
      </c>
      <c r="AD33" s="69">
        <f>SUM(R33,W33)/SUM('July 2018 G LG runoff data'!D95,'July 2018 G LG runoff data'!I95)</f>
        <v>0.9550561797752809</v>
      </c>
      <c r="AE33" s="69">
        <f>SUM(S33,X33)/SUM('July 2018 G LG runoff data'!E95,'July 2018 G LG runoff data'!J95)</f>
        <v>0.94825511432009624</v>
      </c>
      <c r="AF33" s="69">
        <f>SUM(T33,Y33)/SUM('July 2018 G LG runoff data'!F95,'July 2018 G LG runoff data'!K95)</f>
        <v>0.90322580645161288</v>
      </c>
      <c r="AG33" s="69">
        <f>SUM(U33,Z33)/SUM('July 2018 G LG runoff data'!G95,'July 2018 G LG runoff data'!L95)</f>
        <v>0.95175855513307983</v>
      </c>
    </row>
    <row r="34" spans="1:33" x14ac:dyDescent="0.3">
      <c r="A34" s="60" t="s">
        <v>459</v>
      </c>
      <c r="B34" s="70">
        <v>0</v>
      </c>
      <c r="C34" s="70">
        <v>532</v>
      </c>
      <c r="D34" s="70">
        <v>55</v>
      </c>
      <c r="E34" s="70">
        <v>422</v>
      </c>
      <c r="F34" s="70">
        <v>2</v>
      </c>
      <c r="G34" s="70">
        <v>1011</v>
      </c>
      <c r="H34" s="70">
        <v>1750</v>
      </c>
      <c r="I34" s="70">
        <v>47</v>
      </c>
      <c r="J34" s="70">
        <v>472</v>
      </c>
      <c r="K34" s="70">
        <v>0</v>
      </c>
      <c r="L34" s="70">
        <v>2269</v>
      </c>
      <c r="M34" s="70">
        <v>3280</v>
      </c>
      <c r="O34" s="60" t="s">
        <v>505</v>
      </c>
      <c r="P34" s="70">
        <v>0</v>
      </c>
      <c r="Q34" s="70">
        <v>1175</v>
      </c>
      <c r="R34" s="70">
        <v>104</v>
      </c>
      <c r="S34" s="70">
        <v>957</v>
      </c>
      <c r="T34" s="70">
        <v>4</v>
      </c>
      <c r="U34" s="70">
        <v>2240</v>
      </c>
      <c r="V34" s="70">
        <v>1050</v>
      </c>
      <c r="W34" s="70">
        <v>196</v>
      </c>
      <c r="X34" s="70">
        <v>1017</v>
      </c>
      <c r="Y34" s="70">
        <v>5</v>
      </c>
      <c r="Z34" s="70">
        <v>2268</v>
      </c>
      <c r="AA34" s="70">
        <v>4508</v>
      </c>
      <c r="AC34" s="69">
        <f>SUM(Q34,V34)/SUM('July 2018 G LG runoff data'!C71,'July 2018 G LG runoff data'!H71)</f>
        <v>0.95616673828964327</v>
      </c>
      <c r="AD34" s="69">
        <f>SUM(R34,W34)/SUM('July 2018 G LG runoff data'!D71,'July 2018 G LG runoff data'!I71)</f>
        <v>0.96463022508038587</v>
      </c>
      <c r="AE34" s="69">
        <f>SUM(S34,X34)/SUM('July 2018 G LG runoff data'!E71,'July 2018 G LG runoff data'!J71)</f>
        <v>0.95871782418649831</v>
      </c>
      <c r="AF34" s="69">
        <f>SUM(T34,Y34)/SUM('July 2018 G LG runoff data'!F71,'July 2018 G LG runoff data'!K71)</f>
        <v>1</v>
      </c>
      <c r="AG34" s="69">
        <f>SUM(U34,Z34)/SUM('July 2018 G LG runoff data'!G71,'July 2018 G LG runoff data'!L71)</f>
        <v>0.95792605184870383</v>
      </c>
    </row>
    <row r="35" spans="1:33" x14ac:dyDescent="0.3">
      <c r="A35" s="60" t="s">
        <v>460</v>
      </c>
      <c r="B35" s="70">
        <v>0</v>
      </c>
      <c r="C35" s="70">
        <v>39</v>
      </c>
      <c r="D35" s="70">
        <v>0</v>
      </c>
      <c r="E35" s="70">
        <v>25</v>
      </c>
      <c r="F35" s="70">
        <v>0</v>
      </c>
      <c r="G35" s="70">
        <v>64</v>
      </c>
      <c r="H35" s="70">
        <v>123</v>
      </c>
      <c r="I35" s="70">
        <v>2</v>
      </c>
      <c r="J35" s="70">
        <v>48</v>
      </c>
      <c r="K35" s="70">
        <v>0</v>
      </c>
      <c r="L35" s="70">
        <v>173</v>
      </c>
      <c r="M35" s="70">
        <v>237</v>
      </c>
      <c r="O35" s="60" t="s">
        <v>456</v>
      </c>
      <c r="P35" s="70">
        <v>0</v>
      </c>
      <c r="Q35" s="70">
        <v>1490</v>
      </c>
      <c r="R35" s="70">
        <v>126</v>
      </c>
      <c r="S35" s="70">
        <v>487</v>
      </c>
      <c r="T35" s="70">
        <v>0</v>
      </c>
      <c r="U35" s="70">
        <v>2103</v>
      </c>
      <c r="V35" s="70">
        <v>1380</v>
      </c>
      <c r="W35" s="70">
        <v>98</v>
      </c>
      <c r="X35" s="70">
        <v>515</v>
      </c>
      <c r="Y35" s="70">
        <v>1</v>
      </c>
      <c r="Z35" s="70">
        <v>1994</v>
      </c>
      <c r="AA35" s="70">
        <v>4097</v>
      </c>
      <c r="AC35" s="69">
        <f>SUM(Q35,V35)/SUM('July 2018 G LG runoff data'!C32,'July 2018 G LG runoff data'!H32)</f>
        <v>0.92223650385604117</v>
      </c>
      <c r="AD35" s="69">
        <f>SUM(R35,W35)/SUM('July 2018 G LG runoff data'!D32,'July 2018 G LG runoff data'!I32)</f>
        <v>0.96137339055793991</v>
      </c>
      <c r="AE35" s="69">
        <f>SUM(S35,X35)/SUM('July 2018 G LG runoff data'!E32,'July 2018 G LG runoff data'!J32)</f>
        <v>0.92691951896392233</v>
      </c>
      <c r="AF35" s="69">
        <f>SUM(T35,Y35)/SUM('July 2018 G LG runoff data'!F32,'July 2018 G LG runoff data'!K32)</f>
        <v>1</v>
      </c>
      <c r="AG35" s="69">
        <f>SUM(U35,Z35)/SUM('July 2018 G LG runoff data'!G32,'July 2018 G LG runoff data'!L32)</f>
        <v>0.92545742037497181</v>
      </c>
    </row>
    <row r="36" spans="1:33" x14ac:dyDescent="0.3">
      <c r="A36" s="60" t="s">
        <v>461</v>
      </c>
      <c r="B36" s="70">
        <v>0</v>
      </c>
      <c r="C36" s="70">
        <v>9830</v>
      </c>
      <c r="D36" s="70">
        <v>937</v>
      </c>
      <c r="E36" s="70">
        <v>3760</v>
      </c>
      <c r="F36" s="70">
        <v>147</v>
      </c>
      <c r="G36" s="70">
        <v>14674</v>
      </c>
      <c r="H36" s="70">
        <v>27831</v>
      </c>
      <c r="I36" s="70">
        <v>861</v>
      </c>
      <c r="J36" s="70">
        <v>5775</v>
      </c>
      <c r="K36" s="70">
        <v>386</v>
      </c>
      <c r="L36" s="70">
        <v>34853</v>
      </c>
      <c r="M36" s="70">
        <v>49527</v>
      </c>
      <c r="O36" s="60" t="s">
        <v>530</v>
      </c>
      <c r="P36" s="70">
        <v>0</v>
      </c>
      <c r="Q36" s="70">
        <v>1444</v>
      </c>
      <c r="R36" s="70">
        <v>106</v>
      </c>
      <c r="S36" s="70">
        <v>396</v>
      </c>
      <c r="T36" s="70">
        <v>1</v>
      </c>
      <c r="U36" s="70">
        <v>1947</v>
      </c>
      <c r="V36" s="70">
        <v>1050</v>
      </c>
      <c r="W36" s="70">
        <v>130</v>
      </c>
      <c r="X36" s="70">
        <v>355</v>
      </c>
      <c r="Y36" s="70">
        <v>0</v>
      </c>
      <c r="Z36" s="70">
        <v>1535</v>
      </c>
      <c r="AA36" s="70">
        <v>3482</v>
      </c>
      <c r="AC36" s="69">
        <f>SUM(Q36,V36)/SUM('July 2018 G LG runoff data'!C90,'July 2018 G LG runoff data'!H90)</f>
        <v>0.95190839694656493</v>
      </c>
      <c r="AD36" s="69">
        <f>SUM(R36,W36)/SUM('July 2018 G LG runoff data'!D90,'July 2018 G LG runoff data'!I90)</f>
        <v>0.95161290322580649</v>
      </c>
      <c r="AE36" s="69">
        <f>SUM(S36,X36)/SUM('July 2018 G LG runoff data'!E90,'July 2018 G LG runoff data'!J90)</f>
        <v>0.95183776932826358</v>
      </c>
      <c r="AF36" s="69">
        <f>SUM(T36,Y36)/SUM('July 2018 G LG runoff data'!F90,'July 2018 G LG runoff data'!K90)</f>
        <v>1</v>
      </c>
      <c r="AG36" s="69">
        <f>SUM(U36,Z36)/SUM('July 2018 G LG runoff data'!G90,'July 2018 G LG runoff data'!L90)</f>
        <v>0.95188627665390924</v>
      </c>
    </row>
    <row r="37" spans="1:33" x14ac:dyDescent="0.3">
      <c r="A37" s="60" t="s">
        <v>463</v>
      </c>
      <c r="B37" s="70">
        <v>0</v>
      </c>
      <c r="C37" s="70">
        <v>279</v>
      </c>
      <c r="D37" s="70">
        <v>6</v>
      </c>
      <c r="E37" s="70">
        <v>342</v>
      </c>
      <c r="F37" s="70">
        <v>2</v>
      </c>
      <c r="G37" s="70">
        <v>629</v>
      </c>
      <c r="H37" s="70">
        <v>934</v>
      </c>
      <c r="I37" s="70">
        <v>12</v>
      </c>
      <c r="J37" s="70">
        <v>377</v>
      </c>
      <c r="K37" s="70">
        <v>1</v>
      </c>
      <c r="L37" s="70">
        <v>1324</v>
      </c>
      <c r="M37" s="70">
        <v>1953</v>
      </c>
      <c r="O37" s="60" t="s">
        <v>440</v>
      </c>
      <c r="P37" s="70">
        <v>0</v>
      </c>
      <c r="Q37" s="70">
        <v>1342</v>
      </c>
      <c r="R37" s="70">
        <v>57</v>
      </c>
      <c r="S37" s="70">
        <v>526</v>
      </c>
      <c r="T37" s="70">
        <v>2</v>
      </c>
      <c r="U37" s="70">
        <v>1927</v>
      </c>
      <c r="V37" s="70">
        <v>1189</v>
      </c>
      <c r="W37" s="70">
        <v>64</v>
      </c>
      <c r="X37" s="70">
        <v>492</v>
      </c>
      <c r="Y37" s="70">
        <v>2</v>
      </c>
      <c r="Z37" s="70">
        <v>1747</v>
      </c>
      <c r="AA37" s="70">
        <v>3674</v>
      </c>
      <c r="AC37" s="69">
        <f>SUM(Q37,V37)/SUM('July 2018 G LG runoff data'!C19,'July 2018 G LG runoff data'!H19)</f>
        <v>0.94865067466266861</v>
      </c>
      <c r="AD37" s="69">
        <f>SUM(R37,W37)/SUM('July 2018 G LG runoff data'!D19,'July 2018 G LG runoff data'!I19)</f>
        <v>0.98373983739837401</v>
      </c>
      <c r="AE37" s="69">
        <f>SUM(S37,X37)/SUM('July 2018 G LG runoff data'!E19,'July 2018 G LG runoff data'!J19)</f>
        <v>0.93998153277931673</v>
      </c>
      <c r="AF37" s="69">
        <f>SUM(T37,Y37)/SUM('July 2018 G LG runoff data'!F19,'July 2018 G LG runoff data'!K19)</f>
        <v>1</v>
      </c>
      <c r="AG37" s="69">
        <f>SUM(U37,Z37)/SUM('July 2018 G LG runoff data'!G19,'July 2018 G LG runoff data'!L19)</f>
        <v>0.94739556472408459</v>
      </c>
    </row>
    <row r="38" spans="1:33" x14ac:dyDescent="0.3">
      <c r="A38" s="60" t="s">
        <v>464</v>
      </c>
      <c r="B38" s="70">
        <v>0</v>
      </c>
      <c r="C38" s="70">
        <v>496</v>
      </c>
      <c r="D38" s="70">
        <v>19</v>
      </c>
      <c r="E38" s="70">
        <v>281</v>
      </c>
      <c r="F38" s="70">
        <v>0</v>
      </c>
      <c r="G38" s="70">
        <v>796</v>
      </c>
      <c r="H38" s="70">
        <v>1477</v>
      </c>
      <c r="I38" s="70">
        <v>13</v>
      </c>
      <c r="J38" s="70">
        <v>347</v>
      </c>
      <c r="K38" s="70">
        <v>0</v>
      </c>
      <c r="L38" s="70">
        <v>1837</v>
      </c>
      <c r="M38" s="70">
        <v>2633</v>
      </c>
      <c r="O38" s="60" t="s">
        <v>591</v>
      </c>
      <c r="P38" s="70">
        <v>0</v>
      </c>
      <c r="Q38" s="70">
        <v>1400</v>
      </c>
      <c r="R38" s="70">
        <v>61</v>
      </c>
      <c r="S38" s="70">
        <v>445</v>
      </c>
      <c r="T38" s="70">
        <v>6</v>
      </c>
      <c r="U38" s="70">
        <v>1912</v>
      </c>
      <c r="V38" s="70">
        <v>1199</v>
      </c>
      <c r="W38" s="70">
        <v>86</v>
      </c>
      <c r="X38" s="70">
        <v>573</v>
      </c>
      <c r="Y38" s="70">
        <v>11</v>
      </c>
      <c r="Z38" s="70">
        <v>1869</v>
      </c>
      <c r="AA38" s="70">
        <v>3781</v>
      </c>
      <c r="AC38" s="69">
        <f>SUM(Q38,V38)/SUM('July 2018 G LG runoff data'!C144,'July 2018 G LG runoff data'!H144)</f>
        <v>0.96977611940298503</v>
      </c>
      <c r="AD38" s="69">
        <f>SUM(R38,W38)/SUM('July 2018 G LG runoff data'!D144,'July 2018 G LG runoff data'!I144)</f>
        <v>0.98657718120805371</v>
      </c>
      <c r="AE38" s="69">
        <f>SUM(S38,X38)/SUM('July 2018 G LG runoff data'!E144,'July 2018 G LG runoff data'!J144)</f>
        <v>0.96676163342830013</v>
      </c>
      <c r="AF38" s="69">
        <f>SUM(T38,Y38)/SUM('July 2018 G LG runoff data'!F144,'July 2018 G LG runoff data'!K144)</f>
        <v>1</v>
      </c>
      <c r="AG38" s="69">
        <f>SUM(U38,Z38)/SUM('July 2018 G LG runoff data'!G144,'July 2018 G LG runoff data'!L144)</f>
        <v>0.969735829699923</v>
      </c>
    </row>
    <row r="39" spans="1:33" x14ac:dyDescent="0.3">
      <c r="A39" s="60" t="s">
        <v>465</v>
      </c>
      <c r="B39" s="70">
        <v>0</v>
      </c>
      <c r="C39" s="70">
        <v>3301</v>
      </c>
      <c r="D39" s="70">
        <v>212</v>
      </c>
      <c r="E39" s="70">
        <v>2842</v>
      </c>
      <c r="F39" s="70">
        <v>3</v>
      </c>
      <c r="G39" s="70">
        <v>6358</v>
      </c>
      <c r="H39" s="70">
        <v>6354</v>
      </c>
      <c r="I39" s="70">
        <v>121</v>
      </c>
      <c r="J39" s="70">
        <v>2691</v>
      </c>
      <c r="K39" s="70">
        <v>6</v>
      </c>
      <c r="L39" s="70">
        <v>9172</v>
      </c>
      <c r="M39" s="70">
        <v>15530</v>
      </c>
      <c r="O39" s="60" t="s">
        <v>607</v>
      </c>
      <c r="P39" s="70">
        <v>0</v>
      </c>
      <c r="Q39" s="70">
        <v>1553</v>
      </c>
      <c r="R39" s="70">
        <v>39</v>
      </c>
      <c r="S39" s="70">
        <v>312</v>
      </c>
      <c r="T39" s="70">
        <v>1</v>
      </c>
      <c r="U39" s="70">
        <v>1905</v>
      </c>
      <c r="V39" s="70">
        <v>1546</v>
      </c>
      <c r="W39" s="70">
        <v>42</v>
      </c>
      <c r="X39" s="70">
        <v>325</v>
      </c>
      <c r="Y39" s="70">
        <v>0</v>
      </c>
      <c r="Z39" s="70">
        <v>1913</v>
      </c>
      <c r="AA39" s="70">
        <v>3818</v>
      </c>
      <c r="AC39" s="69">
        <f>SUM(Q39,V39)/SUM('July 2018 G LG runoff data'!C158,'July 2018 G LG runoff data'!H158)</f>
        <v>0.95003065603923975</v>
      </c>
      <c r="AD39" s="69">
        <f>SUM(R39,W39)/SUM('July 2018 G LG runoff data'!D158,'July 2018 G LG runoff data'!I158)</f>
        <v>0.95294117647058818</v>
      </c>
      <c r="AE39" s="69">
        <f>SUM(S39,X39)/SUM('July 2018 G LG runoff data'!E158,'July 2018 G LG runoff data'!J158)</f>
        <v>0.93676470588235294</v>
      </c>
      <c r="AF39" s="69">
        <f>SUM(T39,Y39)/SUM('July 2018 G LG runoff data'!F158,'July 2018 G LG runoff data'!K158)</f>
        <v>0.5</v>
      </c>
      <c r="AG39" s="69">
        <f>SUM(U39,Z39)/SUM('July 2018 G LG runoff data'!G158,'July 2018 G LG runoff data'!L158)</f>
        <v>0.94762968478530651</v>
      </c>
    </row>
    <row r="40" spans="1:33" x14ac:dyDescent="0.3">
      <c r="A40" s="60" t="s">
        <v>466</v>
      </c>
      <c r="B40" s="70">
        <v>0</v>
      </c>
      <c r="C40" s="70">
        <v>129</v>
      </c>
      <c r="D40" s="70">
        <v>32</v>
      </c>
      <c r="E40" s="70">
        <v>139</v>
      </c>
      <c r="F40" s="70">
        <v>0</v>
      </c>
      <c r="G40" s="70">
        <v>300</v>
      </c>
      <c r="H40" s="70">
        <v>490</v>
      </c>
      <c r="I40" s="70">
        <v>18</v>
      </c>
      <c r="J40" s="70">
        <v>203</v>
      </c>
      <c r="K40" s="70">
        <v>0</v>
      </c>
      <c r="L40" s="70">
        <v>711</v>
      </c>
      <c r="M40" s="70">
        <v>1011</v>
      </c>
      <c r="O40" s="60" t="s">
        <v>571</v>
      </c>
      <c r="P40" s="70">
        <v>0</v>
      </c>
      <c r="Q40" s="70">
        <v>1082</v>
      </c>
      <c r="R40" s="70">
        <v>35</v>
      </c>
      <c r="S40" s="70">
        <v>754</v>
      </c>
      <c r="T40" s="70">
        <v>0</v>
      </c>
      <c r="U40" s="70">
        <v>1871</v>
      </c>
      <c r="V40" s="70">
        <v>1308</v>
      </c>
      <c r="W40" s="70">
        <v>62</v>
      </c>
      <c r="X40" s="70">
        <v>961</v>
      </c>
      <c r="Y40" s="70">
        <v>3</v>
      </c>
      <c r="Z40" s="70">
        <v>2334</v>
      </c>
      <c r="AA40" s="70">
        <v>4205</v>
      </c>
      <c r="AC40" s="69">
        <f>SUM(Q40,V40)/SUM('July 2018 G LG runoff data'!C125,'July 2018 G LG runoff data'!H125)</f>
        <v>0.96099718536389223</v>
      </c>
      <c r="AD40" s="69">
        <f>SUM(R40,W40)/SUM('July 2018 G LG runoff data'!D125,'July 2018 G LG runoff data'!I125)</f>
        <v>0.97979797979797978</v>
      </c>
      <c r="AE40" s="69">
        <f>SUM(S40,X40)/SUM('July 2018 G LG runoff data'!E125,'July 2018 G LG runoff data'!J125)</f>
        <v>0.96132286995515692</v>
      </c>
      <c r="AF40" s="69">
        <f>SUM(T40,Y40)/SUM('July 2018 G LG runoff data'!F125,'July 2018 G LG runoff data'!K125)</f>
        <v>1</v>
      </c>
      <c r="AG40" s="69">
        <f>SUM(U40,Z40)/SUM('July 2018 G LG runoff data'!G125,'July 2018 G LG runoff data'!L125)</f>
        <v>0.96158243768579921</v>
      </c>
    </row>
    <row r="41" spans="1:33" x14ac:dyDescent="0.3">
      <c r="A41" s="60" t="s">
        <v>468</v>
      </c>
      <c r="B41" s="70">
        <v>0</v>
      </c>
      <c r="C41" s="70">
        <v>1721</v>
      </c>
      <c r="D41" s="70">
        <v>183</v>
      </c>
      <c r="E41" s="70">
        <v>886</v>
      </c>
      <c r="F41" s="70">
        <v>0</v>
      </c>
      <c r="G41" s="70">
        <v>2790</v>
      </c>
      <c r="H41" s="70">
        <v>6253</v>
      </c>
      <c r="I41" s="70">
        <v>140</v>
      </c>
      <c r="J41" s="70">
        <v>1301</v>
      </c>
      <c r="K41" s="70">
        <v>1</v>
      </c>
      <c r="L41" s="70">
        <v>7695</v>
      </c>
      <c r="M41" s="70">
        <v>10485</v>
      </c>
      <c r="O41" s="60" t="s">
        <v>500</v>
      </c>
      <c r="P41" s="70">
        <v>0</v>
      </c>
      <c r="Q41" s="70">
        <v>1312</v>
      </c>
      <c r="R41" s="70">
        <v>23</v>
      </c>
      <c r="S41" s="70">
        <v>490</v>
      </c>
      <c r="T41" s="70">
        <v>1</v>
      </c>
      <c r="U41" s="70">
        <v>1826</v>
      </c>
      <c r="V41" s="70">
        <v>1038</v>
      </c>
      <c r="W41" s="70">
        <v>51</v>
      </c>
      <c r="X41" s="70">
        <v>465</v>
      </c>
      <c r="Y41" s="70">
        <v>2</v>
      </c>
      <c r="Z41" s="70">
        <v>1556</v>
      </c>
      <c r="AA41" s="70">
        <v>3382</v>
      </c>
      <c r="AC41" s="69">
        <f>SUM(Q41,V41)/SUM('July 2018 G LG runoff data'!C67,'July 2018 G LG runoff data'!H67)</f>
        <v>0.95373376623376627</v>
      </c>
      <c r="AD41" s="69">
        <f>SUM(R41,W41)/SUM('July 2018 G LG runoff data'!D67,'July 2018 G LG runoff data'!I67)</f>
        <v>0.94871794871794868</v>
      </c>
      <c r="AE41" s="69">
        <f>SUM(S41,X41)/SUM('July 2018 G LG runoff data'!E67,'July 2018 G LG runoff data'!J67)</f>
        <v>0.94460929772502478</v>
      </c>
      <c r="AF41" s="69">
        <f>SUM(T41,Y41)/SUM('July 2018 G LG runoff data'!F67,'July 2018 G LG runoff data'!K67)</f>
        <v>1</v>
      </c>
      <c r="AG41" s="69">
        <f>SUM(U41,Z41)/SUM('July 2018 G LG runoff data'!G67,'July 2018 G LG runoff data'!L67)</f>
        <v>0.95106861642294716</v>
      </c>
    </row>
    <row r="42" spans="1:33" x14ac:dyDescent="0.3">
      <c r="A42" s="60" t="s">
        <v>469</v>
      </c>
      <c r="B42" s="70">
        <v>0</v>
      </c>
      <c r="C42" s="70">
        <v>148</v>
      </c>
      <c r="D42" s="70">
        <v>20</v>
      </c>
      <c r="E42" s="70">
        <v>59</v>
      </c>
      <c r="F42" s="70">
        <v>0</v>
      </c>
      <c r="G42" s="70">
        <v>227</v>
      </c>
      <c r="H42" s="70">
        <v>626</v>
      </c>
      <c r="I42" s="70">
        <v>17</v>
      </c>
      <c r="J42" s="70">
        <v>108</v>
      </c>
      <c r="K42" s="70">
        <v>2</v>
      </c>
      <c r="L42" s="70">
        <v>753</v>
      </c>
      <c r="M42" s="70">
        <v>980</v>
      </c>
      <c r="O42" s="60" t="s">
        <v>547</v>
      </c>
      <c r="P42" s="70">
        <v>0</v>
      </c>
      <c r="Q42" s="70">
        <v>1327</v>
      </c>
      <c r="R42" s="70">
        <v>31</v>
      </c>
      <c r="S42" s="70">
        <v>437</v>
      </c>
      <c r="T42" s="70">
        <v>1</v>
      </c>
      <c r="U42" s="70">
        <v>1796</v>
      </c>
      <c r="V42" s="70">
        <v>1026</v>
      </c>
      <c r="W42" s="70">
        <v>40</v>
      </c>
      <c r="X42" s="70">
        <v>415</v>
      </c>
      <c r="Y42" s="70">
        <v>1</v>
      </c>
      <c r="Z42" s="70">
        <v>1482</v>
      </c>
      <c r="AA42" s="70">
        <v>3278</v>
      </c>
      <c r="AC42" s="69">
        <f>SUM(Q42,V42)/SUM('July 2018 G LG runoff data'!C105,'July 2018 G LG runoff data'!H105)</f>
        <v>0.94346431435445066</v>
      </c>
      <c r="AD42" s="69">
        <f>SUM(R42,W42)/SUM('July 2018 G LG runoff data'!D105,'July 2018 G LG runoff data'!I105)</f>
        <v>0.9726027397260274</v>
      </c>
      <c r="AE42" s="69">
        <f>SUM(S42,X42)/SUM('July 2018 G LG runoff data'!E105,'July 2018 G LG runoff data'!J105)</f>
        <v>0.93523600439077936</v>
      </c>
      <c r="AF42" s="69">
        <f>SUM(T42,Y42)/SUM('July 2018 G LG runoff data'!F105,'July 2018 G LG runoff data'!K105)</f>
        <v>1</v>
      </c>
      <c r="AG42" s="69">
        <f>SUM(U42,Z42)/SUM('July 2018 G LG runoff data'!G105,'July 2018 G LG runoff data'!L105)</f>
        <v>0.94195402298850572</v>
      </c>
    </row>
    <row r="43" spans="1:33" x14ac:dyDescent="0.3">
      <c r="A43" s="60" t="s">
        <v>470</v>
      </c>
      <c r="B43" s="70">
        <v>0</v>
      </c>
      <c r="C43" s="70">
        <v>282</v>
      </c>
      <c r="D43" s="70">
        <v>38</v>
      </c>
      <c r="E43" s="70">
        <v>246</v>
      </c>
      <c r="F43" s="70">
        <v>0</v>
      </c>
      <c r="G43" s="70">
        <v>566</v>
      </c>
      <c r="H43" s="70">
        <v>468</v>
      </c>
      <c r="I43" s="70">
        <v>10</v>
      </c>
      <c r="J43" s="70">
        <v>141</v>
      </c>
      <c r="K43" s="70">
        <v>3</v>
      </c>
      <c r="L43" s="70">
        <v>622</v>
      </c>
      <c r="M43" s="70">
        <v>1188</v>
      </c>
      <c r="O43" s="60" t="s">
        <v>558</v>
      </c>
      <c r="P43" s="70">
        <v>0</v>
      </c>
      <c r="Q43" s="70">
        <v>1234</v>
      </c>
      <c r="R43" s="70">
        <v>6</v>
      </c>
      <c r="S43" s="70">
        <v>508</v>
      </c>
      <c r="T43" s="70">
        <v>0</v>
      </c>
      <c r="U43" s="70">
        <v>1748</v>
      </c>
      <c r="V43" s="70">
        <v>1191</v>
      </c>
      <c r="W43" s="70">
        <v>8</v>
      </c>
      <c r="X43" s="70">
        <v>599</v>
      </c>
      <c r="Y43" s="70">
        <v>0</v>
      </c>
      <c r="Z43" s="70">
        <v>1798</v>
      </c>
      <c r="AA43" s="70">
        <v>3546</v>
      </c>
      <c r="AC43" s="69">
        <f>SUM(Q43,V43)/SUM('July 2018 G LG runoff data'!C115,'July 2018 G LG runoff data'!H115)</f>
        <v>0.94247959580256513</v>
      </c>
      <c r="AD43" s="69">
        <f>SUM(R43,W43)/SUM('July 2018 G LG runoff data'!D115,'July 2018 G LG runoff data'!I115)</f>
        <v>0.875</v>
      </c>
      <c r="AE43" s="69">
        <f>SUM(S43,X43)/SUM('July 2018 G LG runoff data'!E115,'July 2018 G LG runoff data'!J115)</f>
        <v>0.94696321642429426</v>
      </c>
      <c r="AF43" s="69" t="e">
        <f>SUM(T43,Y43)/SUM('July 2018 G LG runoff data'!F115,'July 2018 G LG runoff data'!K115)</f>
        <v>#DIV/0!</v>
      </c>
      <c r="AG43" s="69">
        <f>SUM(U43,Z43)/SUM('July 2018 G LG runoff data'!G115,'July 2018 G LG runoff data'!L115)</f>
        <v>0.94358701436934544</v>
      </c>
    </row>
    <row r="44" spans="1:33" x14ac:dyDescent="0.3">
      <c r="A44" s="60" t="s">
        <v>471</v>
      </c>
      <c r="B44" s="70">
        <v>0</v>
      </c>
      <c r="C44" s="70">
        <v>213</v>
      </c>
      <c r="D44" s="70">
        <v>0</v>
      </c>
      <c r="E44" s="70">
        <v>165</v>
      </c>
      <c r="F44" s="70">
        <v>8</v>
      </c>
      <c r="G44" s="70">
        <v>386</v>
      </c>
      <c r="H44" s="70">
        <v>458</v>
      </c>
      <c r="I44" s="70">
        <v>0</v>
      </c>
      <c r="J44" s="70">
        <v>182</v>
      </c>
      <c r="K44" s="70">
        <v>11</v>
      </c>
      <c r="L44" s="70">
        <v>651</v>
      </c>
      <c r="M44" s="70">
        <v>1037</v>
      </c>
      <c r="O44" s="60" t="s">
        <v>606</v>
      </c>
      <c r="P44" s="70">
        <v>0</v>
      </c>
      <c r="Q44" s="70">
        <v>1221</v>
      </c>
      <c r="R44" s="70">
        <v>54</v>
      </c>
      <c r="S44" s="70">
        <v>461</v>
      </c>
      <c r="T44" s="70">
        <v>4</v>
      </c>
      <c r="U44" s="70">
        <v>1740</v>
      </c>
      <c r="V44" s="70">
        <v>1193</v>
      </c>
      <c r="W44" s="70">
        <v>125</v>
      </c>
      <c r="X44" s="70">
        <v>582</v>
      </c>
      <c r="Y44" s="70">
        <v>3</v>
      </c>
      <c r="Z44" s="70">
        <v>1903</v>
      </c>
      <c r="AA44" s="70">
        <v>3643</v>
      </c>
      <c r="AC44" s="69">
        <f>SUM(Q44,V44)/SUM('July 2018 G LG runoff data'!C157,'July 2018 G LG runoff data'!H157)</f>
        <v>0.94889937106918243</v>
      </c>
      <c r="AD44" s="69">
        <f>SUM(R44,W44)/SUM('July 2018 G LG runoff data'!D157,'July 2018 G LG runoff data'!I157)</f>
        <v>0.9521276595744681</v>
      </c>
      <c r="AE44" s="69">
        <f>SUM(S44,X44)/SUM('July 2018 G LG runoff data'!E157,'July 2018 G LG runoff data'!J157)</f>
        <v>0.93963963963963959</v>
      </c>
      <c r="AF44" s="69">
        <f>SUM(T44,Y44)/SUM('July 2018 G LG runoff data'!F157,'July 2018 G LG runoff data'!K157)</f>
        <v>1</v>
      </c>
      <c r="AG44" s="69">
        <f>SUM(U44,Z44)/SUM('July 2018 G LG runoff data'!G157,'July 2018 G LG runoff data'!L157)</f>
        <v>0.94647960509223172</v>
      </c>
    </row>
    <row r="45" spans="1:33" x14ac:dyDescent="0.3">
      <c r="A45" s="60" t="s">
        <v>472</v>
      </c>
      <c r="B45" s="70">
        <v>0</v>
      </c>
      <c r="C45" s="70">
        <v>461</v>
      </c>
      <c r="D45" s="70">
        <v>36</v>
      </c>
      <c r="E45" s="70">
        <v>509</v>
      </c>
      <c r="F45" s="70">
        <v>4</v>
      </c>
      <c r="G45" s="70">
        <v>1010</v>
      </c>
      <c r="H45" s="70">
        <v>1426</v>
      </c>
      <c r="I45" s="70">
        <v>27</v>
      </c>
      <c r="J45" s="70">
        <v>604</v>
      </c>
      <c r="K45" s="70">
        <v>10</v>
      </c>
      <c r="L45" s="70">
        <v>2067</v>
      </c>
      <c r="M45" s="70">
        <v>3077</v>
      </c>
      <c r="O45" s="60" t="s">
        <v>483</v>
      </c>
      <c r="P45" s="70">
        <v>0</v>
      </c>
      <c r="Q45" s="70">
        <v>1411</v>
      </c>
      <c r="R45" s="70">
        <v>21</v>
      </c>
      <c r="S45" s="70">
        <v>307</v>
      </c>
      <c r="T45" s="70">
        <v>0</v>
      </c>
      <c r="U45" s="70">
        <v>1739</v>
      </c>
      <c r="V45" s="70">
        <v>1317</v>
      </c>
      <c r="W45" s="70">
        <v>36</v>
      </c>
      <c r="X45" s="70">
        <v>277</v>
      </c>
      <c r="Y45" s="70">
        <v>1</v>
      </c>
      <c r="Z45" s="70">
        <v>1631</v>
      </c>
      <c r="AA45" s="70">
        <v>3370</v>
      </c>
      <c r="AC45" s="69">
        <f>SUM(Q45,V45)/SUM('July 2018 G LG runoff data'!C54,'July 2018 G LG runoff data'!H54)</f>
        <v>0.95184926727145847</v>
      </c>
      <c r="AD45" s="69">
        <f>SUM(R45,W45)/SUM('July 2018 G LG runoff data'!D54,'July 2018 G LG runoff data'!I54)</f>
        <v>0.90476190476190477</v>
      </c>
      <c r="AE45" s="69">
        <f>SUM(S45,X45)/SUM('July 2018 G LG runoff data'!E54,'July 2018 G LG runoff data'!J54)</f>
        <v>0.97171381031613979</v>
      </c>
      <c r="AF45" s="69">
        <f>SUM(T45,Y45)/SUM('July 2018 G LG runoff data'!F54,'July 2018 G LG runoff data'!K54)</f>
        <v>1</v>
      </c>
      <c r="AG45" s="69">
        <f>SUM(U45,Z45)/SUM('July 2018 G LG runoff data'!G54,'July 2018 G LG runoff data'!L54)</f>
        <v>0.95440385160011332</v>
      </c>
    </row>
    <row r="46" spans="1:33" x14ac:dyDescent="0.3">
      <c r="A46" s="60" t="s">
        <v>473</v>
      </c>
      <c r="B46" s="70">
        <v>0</v>
      </c>
      <c r="C46" s="70">
        <v>336</v>
      </c>
      <c r="D46" s="70">
        <v>22</v>
      </c>
      <c r="E46" s="70">
        <v>168</v>
      </c>
      <c r="F46" s="70">
        <v>3</v>
      </c>
      <c r="G46" s="70">
        <v>529</v>
      </c>
      <c r="H46" s="70">
        <v>693</v>
      </c>
      <c r="I46" s="70">
        <v>14</v>
      </c>
      <c r="J46" s="70">
        <v>205</v>
      </c>
      <c r="K46" s="70">
        <v>10</v>
      </c>
      <c r="L46" s="70">
        <v>922</v>
      </c>
      <c r="M46" s="70">
        <v>1451</v>
      </c>
      <c r="O46" s="60" t="s">
        <v>594</v>
      </c>
      <c r="P46" s="70">
        <v>0</v>
      </c>
      <c r="Q46" s="70">
        <v>1151</v>
      </c>
      <c r="R46" s="70">
        <v>28</v>
      </c>
      <c r="S46" s="70">
        <v>552</v>
      </c>
      <c r="T46" s="70">
        <v>0</v>
      </c>
      <c r="U46" s="70">
        <v>1731</v>
      </c>
      <c r="V46" s="70">
        <v>840</v>
      </c>
      <c r="W46" s="70">
        <v>36</v>
      </c>
      <c r="X46" s="70">
        <v>480</v>
      </c>
      <c r="Y46" s="70">
        <v>0</v>
      </c>
      <c r="Z46" s="70">
        <v>1356</v>
      </c>
      <c r="AA46" s="70">
        <v>3087</v>
      </c>
      <c r="AC46" s="69">
        <f>SUM(Q46,V46)/SUM('July 2018 G LG runoff data'!C147,'July 2018 G LG runoff data'!H147)</f>
        <v>0.95537428023032633</v>
      </c>
      <c r="AD46" s="69">
        <f>SUM(R46,W46)/SUM('July 2018 G LG runoff data'!D147,'July 2018 G LG runoff data'!I147)</f>
        <v>0.94117647058823528</v>
      </c>
      <c r="AE46" s="69">
        <f>SUM(S46,X46)/SUM('July 2018 G LG runoff data'!E147,'July 2018 G LG runoff data'!J147)</f>
        <v>0.9573283858998145</v>
      </c>
      <c r="AF46" s="69" t="e">
        <f>SUM(T46,Y46)/SUM('July 2018 G LG runoff data'!F147,'July 2018 G LG runoff data'!K147)</f>
        <v>#DIV/0!</v>
      </c>
      <c r="AG46" s="69">
        <f>SUM(U46,Z46)/SUM('July 2018 G LG runoff data'!G147,'July 2018 G LG runoff data'!L147)</f>
        <v>0.95572755417956656</v>
      </c>
    </row>
    <row r="47" spans="1:33" x14ac:dyDescent="0.3">
      <c r="A47" s="60" t="s">
        <v>474</v>
      </c>
      <c r="B47" s="70">
        <v>0</v>
      </c>
      <c r="C47" s="70">
        <v>5209</v>
      </c>
      <c r="D47" s="70">
        <v>345</v>
      </c>
      <c r="E47" s="70">
        <v>541</v>
      </c>
      <c r="F47" s="70">
        <v>81</v>
      </c>
      <c r="G47" s="70">
        <v>6176</v>
      </c>
      <c r="H47" s="70">
        <v>9392</v>
      </c>
      <c r="I47" s="70">
        <v>282</v>
      </c>
      <c r="J47" s="70">
        <v>549</v>
      </c>
      <c r="K47" s="70">
        <v>99</v>
      </c>
      <c r="L47" s="70">
        <v>10322</v>
      </c>
      <c r="M47" s="70">
        <v>16498</v>
      </c>
      <c r="O47" s="60" t="s">
        <v>472</v>
      </c>
      <c r="P47" s="70">
        <v>0</v>
      </c>
      <c r="Q47" s="70">
        <v>1051</v>
      </c>
      <c r="R47" s="70">
        <v>36</v>
      </c>
      <c r="S47" s="70">
        <v>599</v>
      </c>
      <c r="T47" s="70">
        <v>10</v>
      </c>
      <c r="U47" s="70">
        <v>1696</v>
      </c>
      <c r="V47" s="70">
        <v>738</v>
      </c>
      <c r="W47" s="70">
        <v>26</v>
      </c>
      <c r="X47" s="70">
        <v>468</v>
      </c>
      <c r="Y47" s="70">
        <v>4</v>
      </c>
      <c r="Z47" s="70">
        <v>1236</v>
      </c>
      <c r="AA47" s="70">
        <v>2932</v>
      </c>
      <c r="AC47" s="69">
        <f>SUM(Q47,V47)/SUM('July 2018 G LG runoff data'!C45,'July 2018 G LG runoff data'!H45)</f>
        <v>0.94806571277159513</v>
      </c>
      <c r="AD47" s="69">
        <f>SUM(R47,W47)/SUM('July 2018 G LG runoff data'!D45,'July 2018 G LG runoff data'!I45)</f>
        <v>0.98412698412698407</v>
      </c>
      <c r="AE47" s="69">
        <f>SUM(S47,X47)/SUM('July 2018 G LG runoff data'!E45,'July 2018 G LG runoff data'!J45)</f>
        <v>0.95867026055705296</v>
      </c>
      <c r="AF47" s="69">
        <f>SUM(T47,Y47)/SUM('July 2018 G LG runoff data'!F45,'July 2018 G LG runoff data'!K45)</f>
        <v>1</v>
      </c>
      <c r="AG47" s="69">
        <f>SUM(U47,Z47)/SUM('July 2018 G LG runoff data'!G45,'July 2018 G LG runoff data'!L45)</f>
        <v>0.95287617809554759</v>
      </c>
    </row>
    <row r="48" spans="1:33" x14ac:dyDescent="0.3">
      <c r="A48" s="60" t="s">
        <v>475</v>
      </c>
      <c r="B48" s="70">
        <v>0</v>
      </c>
      <c r="C48" s="70">
        <v>222</v>
      </c>
      <c r="D48" s="70">
        <v>24</v>
      </c>
      <c r="E48" s="70">
        <v>129</v>
      </c>
      <c r="F48" s="70">
        <v>0</v>
      </c>
      <c r="G48" s="70">
        <v>375</v>
      </c>
      <c r="H48" s="70">
        <v>944</v>
      </c>
      <c r="I48" s="70">
        <v>29</v>
      </c>
      <c r="J48" s="70">
        <v>250</v>
      </c>
      <c r="K48" s="70">
        <v>0</v>
      </c>
      <c r="L48" s="70">
        <v>1223</v>
      </c>
      <c r="M48" s="70">
        <v>1598</v>
      </c>
      <c r="O48" s="60" t="s">
        <v>497</v>
      </c>
      <c r="P48" s="70">
        <v>0</v>
      </c>
      <c r="Q48" s="70">
        <v>1077</v>
      </c>
      <c r="R48" s="70">
        <v>49</v>
      </c>
      <c r="S48" s="70">
        <v>472</v>
      </c>
      <c r="T48" s="70">
        <v>0</v>
      </c>
      <c r="U48" s="70">
        <v>1598</v>
      </c>
      <c r="V48" s="70">
        <v>931</v>
      </c>
      <c r="W48" s="70">
        <v>56</v>
      </c>
      <c r="X48" s="70">
        <v>424</v>
      </c>
      <c r="Y48" s="70">
        <v>2</v>
      </c>
      <c r="Z48" s="70">
        <v>1413</v>
      </c>
      <c r="AA48" s="70">
        <v>3011</v>
      </c>
      <c r="AC48" s="69">
        <f>SUM(Q48,V48)/SUM('July 2018 G LG runoff data'!C64,'July 2018 G LG runoff data'!H64)</f>
        <v>0.95528068506184582</v>
      </c>
      <c r="AD48" s="69">
        <f>SUM(R48,W48)/SUM('July 2018 G LG runoff data'!D64,'July 2018 G LG runoff data'!I64)</f>
        <v>0.9375</v>
      </c>
      <c r="AE48" s="69">
        <f>SUM(S48,X48)/SUM('July 2018 G LG runoff data'!E64,'July 2018 G LG runoff data'!J64)</f>
        <v>0.95420660276890312</v>
      </c>
      <c r="AF48" s="69">
        <f>SUM(T48,Y48)/SUM('July 2018 G LG runoff data'!F64,'July 2018 G LG runoff data'!K64)</f>
        <v>1</v>
      </c>
      <c r="AG48" s="69">
        <f>SUM(U48,Z48)/SUM('July 2018 G LG runoff data'!G64,'July 2018 G LG runoff data'!L64)</f>
        <v>0.95435816164817755</v>
      </c>
    </row>
    <row r="49" spans="1:33" x14ac:dyDescent="0.3">
      <c r="A49" s="60" t="s">
        <v>476</v>
      </c>
      <c r="B49" s="70">
        <v>0</v>
      </c>
      <c r="C49" s="70">
        <v>100</v>
      </c>
      <c r="D49" s="70">
        <v>6</v>
      </c>
      <c r="E49" s="70">
        <v>71</v>
      </c>
      <c r="F49" s="70">
        <v>0</v>
      </c>
      <c r="G49" s="70">
        <v>177</v>
      </c>
      <c r="H49" s="70">
        <v>319</v>
      </c>
      <c r="I49" s="70">
        <v>4</v>
      </c>
      <c r="J49" s="70">
        <v>76</v>
      </c>
      <c r="K49" s="70">
        <v>0</v>
      </c>
      <c r="L49" s="70">
        <v>399</v>
      </c>
      <c r="M49" s="70">
        <v>576</v>
      </c>
      <c r="O49" s="60" t="s">
        <v>536</v>
      </c>
      <c r="P49" s="70">
        <v>0</v>
      </c>
      <c r="Q49" s="70">
        <v>962</v>
      </c>
      <c r="R49" s="70">
        <v>35</v>
      </c>
      <c r="S49" s="70">
        <v>574</v>
      </c>
      <c r="T49" s="70">
        <v>0</v>
      </c>
      <c r="U49" s="70">
        <v>1571</v>
      </c>
      <c r="V49" s="70">
        <v>820</v>
      </c>
      <c r="W49" s="70">
        <v>49</v>
      </c>
      <c r="X49" s="70">
        <v>607</v>
      </c>
      <c r="Y49" s="70">
        <v>0</v>
      </c>
      <c r="Z49" s="70">
        <v>1476</v>
      </c>
      <c r="AA49" s="70">
        <v>3047</v>
      </c>
      <c r="AC49" s="69">
        <f>SUM(Q49,V49)/SUM('July 2018 G LG runoff data'!C96,'July 2018 G LG runoff data'!H96)</f>
        <v>0.93838862559241709</v>
      </c>
      <c r="AD49" s="69">
        <f>SUM(R49,W49)/SUM('July 2018 G LG runoff data'!D96,'July 2018 G LG runoff data'!I96)</f>
        <v>0.9882352941176471</v>
      </c>
      <c r="AE49" s="69">
        <f>SUM(S49,X49)/SUM('July 2018 G LG runoff data'!E96,'July 2018 G LG runoff data'!J96)</f>
        <v>0.95472918350848823</v>
      </c>
      <c r="AF49" s="69" t="e">
        <f>SUM(T49,Y49)/SUM('July 2018 G LG runoff data'!F96,'July 2018 G LG runoff data'!K96)</f>
        <v>#DIV/0!</v>
      </c>
      <c r="AG49" s="69">
        <f>SUM(U49,Z49)/SUM('July 2018 G LG runoff data'!G96,'July 2018 G LG runoff data'!L96)</f>
        <v>0.94597950946910903</v>
      </c>
    </row>
    <row r="50" spans="1:33" x14ac:dyDescent="0.3">
      <c r="A50" s="60" t="s">
        <v>477</v>
      </c>
      <c r="B50" s="70">
        <v>0</v>
      </c>
      <c r="C50" s="70">
        <v>860</v>
      </c>
      <c r="D50" s="70">
        <v>46</v>
      </c>
      <c r="E50" s="70">
        <v>249</v>
      </c>
      <c r="F50" s="70">
        <v>0</v>
      </c>
      <c r="G50" s="70">
        <v>1155</v>
      </c>
      <c r="H50" s="70">
        <v>1301</v>
      </c>
      <c r="I50" s="70">
        <v>15</v>
      </c>
      <c r="J50" s="70">
        <v>97</v>
      </c>
      <c r="K50" s="70">
        <v>0</v>
      </c>
      <c r="L50" s="70">
        <v>1413</v>
      </c>
      <c r="M50" s="70">
        <v>2568</v>
      </c>
      <c r="O50" s="60" t="s">
        <v>489</v>
      </c>
      <c r="P50" s="70">
        <v>0</v>
      </c>
      <c r="Q50" s="70">
        <v>1029</v>
      </c>
      <c r="R50" s="70">
        <v>59</v>
      </c>
      <c r="S50" s="70">
        <v>428</v>
      </c>
      <c r="T50" s="70">
        <v>0</v>
      </c>
      <c r="U50" s="70">
        <v>1516</v>
      </c>
      <c r="V50" s="70">
        <v>865</v>
      </c>
      <c r="W50" s="70">
        <v>80</v>
      </c>
      <c r="X50" s="70">
        <v>573</v>
      </c>
      <c r="Y50" s="70">
        <v>4</v>
      </c>
      <c r="Z50" s="70">
        <v>1522</v>
      </c>
      <c r="AA50" s="70">
        <v>3038</v>
      </c>
      <c r="AC50" s="69">
        <f>SUM(Q50,V50)/SUM('July 2018 G LG runoff data'!C58,'July 2018 G LG runoff data'!H58)</f>
        <v>0.93346476096599307</v>
      </c>
      <c r="AD50" s="69">
        <f>SUM(R50,W50)/SUM('July 2018 G LG runoff data'!D58,'July 2018 G LG runoff data'!I58)</f>
        <v>0.88535031847133761</v>
      </c>
      <c r="AE50" s="69">
        <f>SUM(S50,X50)/SUM('July 2018 G LG runoff data'!E58,'July 2018 G LG runoff data'!J58)</f>
        <v>0.91582799634034762</v>
      </c>
      <c r="AF50" s="69">
        <f>SUM(T50,Y50)/SUM('July 2018 G LG runoff data'!F58,'July 2018 G LG runoff data'!K58)</f>
        <v>1</v>
      </c>
      <c r="AG50" s="69">
        <f>SUM(U50,Z50)/SUM('July 2018 G LG runoff data'!G58,'July 2018 G LG runoff data'!L58)</f>
        <v>0.92537313432835822</v>
      </c>
    </row>
    <row r="51" spans="1:33" x14ac:dyDescent="0.3">
      <c r="A51" s="60" t="s">
        <v>478</v>
      </c>
      <c r="B51" s="70">
        <v>0</v>
      </c>
      <c r="C51" s="70">
        <v>841</v>
      </c>
      <c r="D51" s="70">
        <v>74</v>
      </c>
      <c r="E51" s="70">
        <v>834</v>
      </c>
      <c r="F51" s="70">
        <v>0</v>
      </c>
      <c r="G51" s="70">
        <v>1749</v>
      </c>
      <c r="H51" s="70">
        <v>3407</v>
      </c>
      <c r="I51" s="70">
        <v>68</v>
      </c>
      <c r="J51" s="70">
        <v>1294</v>
      </c>
      <c r="K51" s="70">
        <v>2</v>
      </c>
      <c r="L51" s="70">
        <v>4771</v>
      </c>
      <c r="M51" s="70">
        <v>6520</v>
      </c>
      <c r="O51" s="60" t="s">
        <v>539</v>
      </c>
      <c r="P51" s="70">
        <v>0</v>
      </c>
      <c r="Q51" s="70">
        <v>1141</v>
      </c>
      <c r="R51" s="70">
        <v>36</v>
      </c>
      <c r="S51" s="70">
        <v>324</v>
      </c>
      <c r="T51" s="70">
        <v>1</v>
      </c>
      <c r="U51" s="70">
        <v>1502</v>
      </c>
      <c r="V51" s="70">
        <v>1096</v>
      </c>
      <c r="W51" s="70">
        <v>63</v>
      </c>
      <c r="X51" s="70">
        <v>457</v>
      </c>
      <c r="Y51" s="70">
        <v>5</v>
      </c>
      <c r="Z51" s="70">
        <v>1621</v>
      </c>
      <c r="AA51" s="70">
        <v>3123</v>
      </c>
      <c r="AC51" s="69">
        <f>SUM(Q51,V51)/SUM('July 2018 G LG runoff data'!C98,'July 2018 G LG runoff data'!H98)</f>
        <v>0.94747988140618378</v>
      </c>
      <c r="AD51" s="69">
        <f>SUM(R51,W51)/SUM('July 2018 G LG runoff data'!D98,'July 2018 G LG runoff data'!I98)</f>
        <v>0.98019801980198018</v>
      </c>
      <c r="AE51" s="69">
        <f>SUM(S51,X51)/SUM('July 2018 G LG runoff data'!E98,'July 2018 G LG runoff data'!J98)</f>
        <v>0.95945945945945943</v>
      </c>
      <c r="AF51" s="69">
        <f>SUM(T51,Y51)/SUM('July 2018 G LG runoff data'!F98,'July 2018 G LG runoff data'!K98)</f>
        <v>0.8571428571428571</v>
      </c>
      <c r="AG51" s="69">
        <f>SUM(U51,Z51)/SUM('July 2018 G LG runoff data'!G98,'July 2018 G LG runoff data'!L98)</f>
        <v>0.9512640877246421</v>
      </c>
    </row>
    <row r="52" spans="1:33" x14ac:dyDescent="0.3">
      <c r="A52" s="60" t="s">
        <v>479</v>
      </c>
      <c r="B52" s="70">
        <v>0</v>
      </c>
      <c r="C52" s="70">
        <v>167</v>
      </c>
      <c r="D52" s="70">
        <v>19</v>
      </c>
      <c r="E52" s="70">
        <v>163</v>
      </c>
      <c r="F52" s="70">
        <v>0</v>
      </c>
      <c r="G52" s="70">
        <v>349</v>
      </c>
      <c r="H52" s="70">
        <v>291</v>
      </c>
      <c r="I52" s="70">
        <v>10</v>
      </c>
      <c r="J52" s="70">
        <v>175</v>
      </c>
      <c r="K52" s="70">
        <v>1</v>
      </c>
      <c r="L52" s="70">
        <v>477</v>
      </c>
      <c r="M52" s="70">
        <v>826</v>
      </c>
      <c r="O52" s="60" t="s">
        <v>459</v>
      </c>
      <c r="P52" s="70">
        <v>0</v>
      </c>
      <c r="Q52" s="70">
        <v>1005</v>
      </c>
      <c r="R52" s="70">
        <v>36</v>
      </c>
      <c r="S52" s="70">
        <v>384</v>
      </c>
      <c r="T52" s="70">
        <v>2</v>
      </c>
      <c r="U52" s="70">
        <v>1427</v>
      </c>
      <c r="V52" s="70">
        <v>1189</v>
      </c>
      <c r="W52" s="70">
        <v>61</v>
      </c>
      <c r="X52" s="70">
        <v>483</v>
      </c>
      <c r="Y52" s="70">
        <v>0</v>
      </c>
      <c r="Z52" s="70">
        <v>1733</v>
      </c>
      <c r="AA52" s="70">
        <v>3160</v>
      </c>
      <c r="AC52" s="69">
        <f>SUM(Q52,V52)/SUM('July 2018 G LG runoff data'!C34,'July 2018 G LG runoff data'!H34)</f>
        <v>0.96143733567046452</v>
      </c>
      <c r="AD52" s="69">
        <f>SUM(R52,W52)/SUM('July 2018 G LG runoff data'!D34,'July 2018 G LG runoff data'!I34)</f>
        <v>0.9509803921568627</v>
      </c>
      <c r="AE52" s="69">
        <f>SUM(S52,X52)/SUM('July 2018 G LG runoff data'!E34,'July 2018 G LG runoff data'!J34)</f>
        <v>0.96979865771812079</v>
      </c>
      <c r="AF52" s="69">
        <f>SUM(T52,Y52)/SUM('July 2018 G LG runoff data'!F34,'July 2018 G LG runoff data'!K34)</f>
        <v>1</v>
      </c>
      <c r="AG52" s="69">
        <f>SUM(U52,Z52)/SUM('July 2018 G LG runoff data'!G34,'July 2018 G LG runoff data'!L34)</f>
        <v>0.96341463414634143</v>
      </c>
    </row>
    <row r="53" spans="1:33" x14ac:dyDescent="0.3">
      <c r="A53" s="60" t="s">
        <v>481</v>
      </c>
      <c r="B53" s="70">
        <v>0</v>
      </c>
      <c r="C53" s="70">
        <v>23</v>
      </c>
      <c r="D53" s="70">
        <v>2</v>
      </c>
      <c r="E53" s="70">
        <v>35</v>
      </c>
      <c r="F53" s="70">
        <v>0</v>
      </c>
      <c r="G53" s="70">
        <v>60</v>
      </c>
      <c r="H53" s="70">
        <v>115</v>
      </c>
      <c r="I53" s="70">
        <v>3</v>
      </c>
      <c r="J53" s="70">
        <v>72</v>
      </c>
      <c r="K53" s="70">
        <v>0</v>
      </c>
      <c r="L53" s="70">
        <v>190</v>
      </c>
      <c r="M53" s="70">
        <v>250</v>
      </c>
      <c r="O53" s="60" t="s">
        <v>464</v>
      </c>
      <c r="P53" s="70">
        <v>0</v>
      </c>
      <c r="Q53" s="70">
        <v>1067</v>
      </c>
      <c r="R53" s="70">
        <v>16</v>
      </c>
      <c r="S53" s="70">
        <v>333</v>
      </c>
      <c r="T53" s="70">
        <v>0</v>
      </c>
      <c r="U53" s="70">
        <v>1416</v>
      </c>
      <c r="V53" s="70">
        <v>821</v>
      </c>
      <c r="W53" s="70">
        <v>16</v>
      </c>
      <c r="X53" s="70">
        <v>276</v>
      </c>
      <c r="Y53" s="70">
        <v>0</v>
      </c>
      <c r="Z53" s="70">
        <v>1113</v>
      </c>
      <c r="AA53" s="70">
        <v>2529</v>
      </c>
      <c r="AC53" s="69">
        <f>SUM(Q53,V53)/SUM('July 2018 G LG runoff data'!C38,'July 2018 G LG runoff data'!H38)</f>
        <v>0.95691839837810444</v>
      </c>
      <c r="AD53" s="69">
        <f>SUM(R53,W53)/SUM('July 2018 G LG runoff data'!D38,'July 2018 G LG runoff data'!I38)</f>
        <v>1</v>
      </c>
      <c r="AE53" s="69">
        <f>SUM(S53,X53)/SUM('July 2018 G LG runoff data'!E38,'July 2018 G LG runoff data'!J38)</f>
        <v>0.96974522292993626</v>
      </c>
      <c r="AF53" s="69" t="e">
        <f>SUM(T53,Y53)/SUM('July 2018 G LG runoff data'!F38,'July 2018 G LG runoff data'!K38)</f>
        <v>#DIV/0!</v>
      </c>
      <c r="AG53" s="69">
        <f>SUM(U53,Z53)/SUM('July 2018 G LG runoff data'!G38,'July 2018 G LG runoff data'!L38)</f>
        <v>0.96050132928218757</v>
      </c>
    </row>
    <row r="54" spans="1:33" x14ac:dyDescent="0.3">
      <c r="A54" s="60" t="s">
        <v>483</v>
      </c>
      <c r="B54" s="70">
        <v>0</v>
      </c>
      <c r="C54" s="70">
        <v>676</v>
      </c>
      <c r="D54" s="70">
        <v>40</v>
      </c>
      <c r="E54" s="70">
        <v>287</v>
      </c>
      <c r="F54" s="70">
        <v>0</v>
      </c>
      <c r="G54" s="70">
        <v>1003</v>
      </c>
      <c r="H54" s="70">
        <v>2190</v>
      </c>
      <c r="I54" s="70">
        <v>23</v>
      </c>
      <c r="J54" s="70">
        <v>314</v>
      </c>
      <c r="K54" s="70">
        <v>1</v>
      </c>
      <c r="L54" s="70">
        <v>2528</v>
      </c>
      <c r="M54" s="70">
        <v>3531</v>
      </c>
      <c r="O54" s="60" t="s">
        <v>586</v>
      </c>
      <c r="P54" s="70">
        <v>0</v>
      </c>
      <c r="Q54" s="70">
        <v>844</v>
      </c>
      <c r="R54" s="70">
        <v>19</v>
      </c>
      <c r="S54" s="70">
        <v>519</v>
      </c>
      <c r="T54" s="70">
        <v>1</v>
      </c>
      <c r="U54" s="70">
        <v>1383</v>
      </c>
      <c r="V54" s="70">
        <v>607</v>
      </c>
      <c r="W54" s="70">
        <v>20</v>
      </c>
      <c r="X54" s="70">
        <v>439</v>
      </c>
      <c r="Y54" s="70">
        <v>1</v>
      </c>
      <c r="Z54" s="70">
        <v>1067</v>
      </c>
      <c r="AA54" s="70">
        <v>2450</v>
      </c>
      <c r="AC54" s="69">
        <f>SUM(Q54,V54)/SUM('July 2018 G LG runoff data'!C140,'July 2018 G LG runoff data'!H140)</f>
        <v>0.95209973753280841</v>
      </c>
      <c r="AD54" s="69">
        <f>SUM(R54,W54)/SUM('July 2018 G LG runoff data'!D140,'July 2018 G LG runoff data'!I140)</f>
        <v>1</v>
      </c>
      <c r="AE54" s="69">
        <f>SUM(S54,X54)/SUM('July 2018 G LG runoff data'!E140,'July 2018 G LG runoff data'!J140)</f>
        <v>0.95323383084577118</v>
      </c>
      <c r="AF54" s="69">
        <f>SUM(T54,Y54)/SUM('July 2018 G LG runoff data'!F140,'July 2018 G LG runoff data'!K140)</f>
        <v>1</v>
      </c>
      <c r="AG54" s="69">
        <f>SUM(U54,Z54)/SUM('July 2018 G LG runoff data'!G140,'July 2018 G LG runoff data'!L140)</f>
        <v>0.953307392996109</v>
      </c>
    </row>
    <row r="55" spans="1:33" x14ac:dyDescent="0.3">
      <c r="A55" s="60" t="s">
        <v>484</v>
      </c>
      <c r="B55" s="70">
        <v>0</v>
      </c>
      <c r="C55" s="70">
        <v>147</v>
      </c>
      <c r="D55" s="70">
        <v>34</v>
      </c>
      <c r="E55" s="70">
        <v>171</v>
      </c>
      <c r="F55" s="70">
        <v>3</v>
      </c>
      <c r="G55" s="70">
        <v>355</v>
      </c>
      <c r="H55" s="70">
        <v>627</v>
      </c>
      <c r="I55" s="70">
        <v>28</v>
      </c>
      <c r="J55" s="70">
        <v>328</v>
      </c>
      <c r="K55" s="70">
        <v>13</v>
      </c>
      <c r="L55" s="70">
        <v>996</v>
      </c>
      <c r="M55" s="70">
        <v>1351</v>
      </c>
      <c r="O55" s="60" t="s">
        <v>429</v>
      </c>
      <c r="P55" s="70">
        <v>0</v>
      </c>
      <c r="Q55" s="70">
        <v>915</v>
      </c>
      <c r="R55" s="70">
        <v>22</v>
      </c>
      <c r="S55" s="70">
        <v>400</v>
      </c>
      <c r="T55" s="70">
        <v>1</v>
      </c>
      <c r="U55" s="70">
        <v>1338</v>
      </c>
      <c r="V55" s="70">
        <v>717</v>
      </c>
      <c r="W55" s="70">
        <v>40</v>
      </c>
      <c r="X55" s="70">
        <v>388</v>
      </c>
      <c r="Y55" s="70">
        <v>0</v>
      </c>
      <c r="Z55" s="70">
        <v>1145</v>
      </c>
      <c r="AA55" s="70">
        <v>2483</v>
      </c>
      <c r="AC55" s="69">
        <f>SUM(Q55,V55)/SUM('July 2018 G LG runoff data'!C8,'July 2018 G LG runoff data'!H8)</f>
        <v>0.94773519163763065</v>
      </c>
      <c r="AD55" s="69">
        <f>SUM(R55,W55)/SUM('July 2018 G LG runoff data'!D8,'July 2018 G LG runoff data'!I8)</f>
        <v>0.93939393939393945</v>
      </c>
      <c r="AE55" s="69">
        <f>SUM(S55,X55)/SUM('July 2018 G LG runoff data'!E8,'July 2018 G LG runoff data'!J8)</f>
        <v>0.94145758661887691</v>
      </c>
      <c r="AF55" s="69">
        <f>SUM(T55,Y55)/SUM('July 2018 G LG runoff data'!F8,'July 2018 G LG runoff data'!K8)</f>
        <v>1</v>
      </c>
      <c r="AG55" s="69">
        <f>SUM(U55,Z55)/SUM('July 2018 G LG runoff data'!G8,'July 2018 G LG runoff data'!L8)</f>
        <v>0.9455445544554455</v>
      </c>
    </row>
    <row r="56" spans="1:33" x14ac:dyDescent="0.3">
      <c r="A56" s="60" t="s">
        <v>486</v>
      </c>
      <c r="B56" s="70">
        <v>0</v>
      </c>
      <c r="C56" s="70">
        <v>359</v>
      </c>
      <c r="D56" s="70">
        <v>23</v>
      </c>
      <c r="E56" s="70">
        <v>213</v>
      </c>
      <c r="F56" s="70">
        <v>0</v>
      </c>
      <c r="G56" s="70">
        <v>595</v>
      </c>
      <c r="H56" s="70">
        <v>765</v>
      </c>
      <c r="I56" s="70">
        <v>16</v>
      </c>
      <c r="J56" s="70">
        <v>171</v>
      </c>
      <c r="K56" s="70">
        <v>2</v>
      </c>
      <c r="L56" s="70">
        <v>954</v>
      </c>
      <c r="M56" s="70">
        <v>1549</v>
      </c>
      <c r="O56" s="60" t="s">
        <v>585</v>
      </c>
      <c r="P56" s="70">
        <v>0</v>
      </c>
      <c r="Q56" s="70">
        <v>949</v>
      </c>
      <c r="R56" s="70">
        <v>31</v>
      </c>
      <c r="S56" s="70">
        <v>356</v>
      </c>
      <c r="T56" s="70">
        <v>0</v>
      </c>
      <c r="U56" s="70">
        <v>1336</v>
      </c>
      <c r="V56" s="70">
        <v>635</v>
      </c>
      <c r="W56" s="70">
        <v>19</v>
      </c>
      <c r="X56" s="70">
        <v>318</v>
      </c>
      <c r="Y56" s="70">
        <v>1</v>
      </c>
      <c r="Z56" s="70">
        <v>973</v>
      </c>
      <c r="AA56" s="70">
        <v>2309</v>
      </c>
      <c r="AC56" s="69">
        <f>SUM(Q56,V56)/SUM('July 2018 G LG runoff data'!C139,'July 2018 G LG runoff data'!H139)</f>
        <v>0.93727810650887577</v>
      </c>
      <c r="AD56" s="69">
        <f>SUM(R56,W56)/SUM('July 2018 G LG runoff data'!D139,'July 2018 G LG runoff data'!I139)</f>
        <v>0.98039215686274506</v>
      </c>
      <c r="AE56" s="69">
        <f>SUM(S56,X56)/SUM('July 2018 G LG runoff data'!E139,'July 2018 G LG runoff data'!J139)</f>
        <v>0.9466292134831461</v>
      </c>
      <c r="AF56" s="69">
        <f>SUM(T56,Y56)/SUM('July 2018 G LG runoff data'!F139,'July 2018 G LG runoff data'!K139)</f>
        <v>1</v>
      </c>
      <c r="AG56" s="69">
        <f>SUM(U56,Z56)/SUM('July 2018 G LG runoff data'!G139,'July 2018 G LG runoff data'!L139)</f>
        <v>0.9409127954360228</v>
      </c>
    </row>
    <row r="57" spans="1:33" x14ac:dyDescent="0.3">
      <c r="A57" s="60" t="s">
        <v>487</v>
      </c>
      <c r="B57" s="70">
        <v>0</v>
      </c>
      <c r="C57" s="70">
        <v>111</v>
      </c>
      <c r="D57" s="70">
        <v>18</v>
      </c>
      <c r="E57" s="70">
        <v>144</v>
      </c>
      <c r="F57" s="70">
        <v>0</v>
      </c>
      <c r="G57" s="70">
        <v>273</v>
      </c>
      <c r="H57" s="70">
        <v>242</v>
      </c>
      <c r="I57" s="70">
        <v>18</v>
      </c>
      <c r="J57" s="70">
        <v>159</v>
      </c>
      <c r="K57" s="70">
        <v>0</v>
      </c>
      <c r="L57" s="70">
        <v>419</v>
      </c>
      <c r="M57" s="70">
        <v>692</v>
      </c>
      <c r="O57" s="60" t="s">
        <v>508</v>
      </c>
      <c r="P57" s="70">
        <v>0</v>
      </c>
      <c r="Q57" s="70">
        <v>1079</v>
      </c>
      <c r="R57" s="70">
        <v>23</v>
      </c>
      <c r="S57" s="70">
        <v>220</v>
      </c>
      <c r="T57" s="70">
        <v>0</v>
      </c>
      <c r="U57" s="70">
        <v>1322</v>
      </c>
      <c r="V57" s="70">
        <v>1054</v>
      </c>
      <c r="W57" s="70">
        <v>23</v>
      </c>
      <c r="X57" s="70">
        <v>250</v>
      </c>
      <c r="Y57" s="70">
        <v>0</v>
      </c>
      <c r="Z57" s="70">
        <v>1327</v>
      </c>
      <c r="AA57" s="70">
        <v>2649</v>
      </c>
      <c r="AC57" s="69">
        <f>SUM(Q57,V57)/SUM('July 2018 G LG runoff data'!C74,'July 2018 G LG runoff data'!H74)</f>
        <v>0.9539355992844365</v>
      </c>
      <c r="AD57" s="69">
        <f>SUM(R57,W57)/SUM('July 2018 G LG runoff data'!D74,'July 2018 G LG runoff data'!I74)</f>
        <v>1</v>
      </c>
      <c r="AE57" s="69">
        <f>SUM(S57,X57)/SUM('July 2018 G LG runoff data'!E74,'July 2018 G LG runoff data'!J74)</f>
        <v>0.96707818930041156</v>
      </c>
      <c r="AF57" s="69" t="e">
        <f>SUM(T57,Y57)/SUM('July 2018 G LG runoff data'!F74,'July 2018 G LG runoff data'!K74)</f>
        <v>#DIV/0!</v>
      </c>
      <c r="AG57" s="69">
        <f>SUM(U57,Z57)/SUM('July 2018 G LG runoff data'!G74,'July 2018 G LG runoff data'!L74)</f>
        <v>0.9570086705202312</v>
      </c>
    </row>
    <row r="58" spans="1:33" x14ac:dyDescent="0.3">
      <c r="A58" s="60" t="s">
        <v>489</v>
      </c>
      <c r="B58" s="70">
        <v>0</v>
      </c>
      <c r="C58" s="70">
        <v>545</v>
      </c>
      <c r="D58" s="70">
        <v>78</v>
      </c>
      <c r="E58" s="70">
        <v>490</v>
      </c>
      <c r="F58" s="70">
        <v>2</v>
      </c>
      <c r="G58" s="70">
        <v>1115</v>
      </c>
      <c r="H58" s="70">
        <v>1484</v>
      </c>
      <c r="I58" s="70">
        <v>79</v>
      </c>
      <c r="J58" s="70">
        <v>603</v>
      </c>
      <c r="K58" s="70">
        <v>2</v>
      </c>
      <c r="L58" s="70">
        <v>2168</v>
      </c>
      <c r="M58" s="70">
        <v>3283</v>
      </c>
      <c r="O58" s="60" t="s">
        <v>565</v>
      </c>
      <c r="P58" s="70">
        <v>0</v>
      </c>
      <c r="Q58" s="70">
        <v>948</v>
      </c>
      <c r="R58" s="70">
        <v>22</v>
      </c>
      <c r="S58" s="70">
        <v>351</v>
      </c>
      <c r="T58" s="70">
        <v>1</v>
      </c>
      <c r="U58" s="70">
        <v>1322</v>
      </c>
      <c r="V58" s="70">
        <v>684</v>
      </c>
      <c r="W58" s="70">
        <v>43</v>
      </c>
      <c r="X58" s="70">
        <v>368</v>
      </c>
      <c r="Y58" s="70">
        <v>0</v>
      </c>
      <c r="Z58" s="70">
        <v>1095</v>
      </c>
      <c r="AA58" s="70">
        <v>2417</v>
      </c>
      <c r="AC58" s="69">
        <f>SUM(Q58,V58)/SUM('July 2018 G LG runoff data'!C120,'July 2018 G LG runoff data'!H120)</f>
        <v>0.96283185840707963</v>
      </c>
      <c r="AD58" s="69">
        <f>SUM(R58,W58)/SUM('July 2018 G LG runoff data'!D120,'July 2018 G LG runoff data'!I120)</f>
        <v>0.9285714285714286</v>
      </c>
      <c r="AE58" s="69">
        <f>SUM(S58,X58)/SUM('July 2018 G LG runoff data'!E120,'July 2018 G LG runoff data'!J120)</f>
        <v>0.95994659546061412</v>
      </c>
      <c r="AF58" s="69">
        <f>SUM(T58,Y58)/SUM('July 2018 G LG runoff data'!F120,'July 2018 G LG runoff data'!K120)</f>
        <v>1</v>
      </c>
      <c r="AG58" s="69">
        <f>SUM(U58,Z58)/SUM('July 2018 G LG runoff data'!G120,'July 2018 G LG runoff data'!L120)</f>
        <v>0.96103379721669979</v>
      </c>
    </row>
    <row r="59" spans="1:33" x14ac:dyDescent="0.3">
      <c r="A59" s="60" t="s">
        <v>490</v>
      </c>
      <c r="B59" s="70">
        <v>0</v>
      </c>
      <c r="C59" s="70">
        <v>1740</v>
      </c>
      <c r="D59" s="70">
        <v>63</v>
      </c>
      <c r="E59" s="70">
        <v>1322</v>
      </c>
      <c r="F59" s="70">
        <v>2</v>
      </c>
      <c r="G59" s="70">
        <v>3127</v>
      </c>
      <c r="H59" s="70">
        <v>5395</v>
      </c>
      <c r="I59" s="70">
        <v>76</v>
      </c>
      <c r="J59" s="70">
        <v>2126</v>
      </c>
      <c r="K59" s="70">
        <v>2</v>
      </c>
      <c r="L59" s="70">
        <v>7599</v>
      </c>
      <c r="M59" s="70">
        <v>10726</v>
      </c>
      <c r="O59" s="60" t="s">
        <v>510</v>
      </c>
      <c r="P59" s="70">
        <v>0</v>
      </c>
      <c r="Q59" s="70">
        <v>981</v>
      </c>
      <c r="R59" s="70">
        <v>42</v>
      </c>
      <c r="S59" s="70">
        <v>291</v>
      </c>
      <c r="T59" s="70">
        <v>0</v>
      </c>
      <c r="U59" s="70">
        <v>1314</v>
      </c>
      <c r="V59" s="70">
        <v>803</v>
      </c>
      <c r="W59" s="70">
        <v>37</v>
      </c>
      <c r="X59" s="70">
        <v>256</v>
      </c>
      <c r="Y59" s="70">
        <v>0</v>
      </c>
      <c r="Z59" s="70">
        <v>1096</v>
      </c>
      <c r="AA59" s="70">
        <v>2410</v>
      </c>
      <c r="AC59" s="69">
        <f>SUM(Q59,V59)/SUM('July 2018 G LG runoff data'!C75,'July 2018 G LG runoff data'!H75)</f>
        <v>0.96120689655172409</v>
      </c>
      <c r="AD59" s="69">
        <f>SUM(R59,W59)/SUM('July 2018 G LG runoff data'!D75,'July 2018 G LG runoff data'!I75)</f>
        <v>0.92941176470588238</v>
      </c>
      <c r="AE59" s="69">
        <f>SUM(S59,X59)/SUM('July 2018 G LG runoff data'!E75,'July 2018 G LG runoff data'!J75)</f>
        <v>0.95462478184991273</v>
      </c>
      <c r="AF59" s="69" t="e">
        <f>SUM(T59,Y59)/SUM('July 2018 G LG runoff data'!F75,'July 2018 G LG runoff data'!K75)</f>
        <v>#DIV/0!</v>
      </c>
      <c r="AG59" s="69">
        <f>SUM(U59,Z59)/SUM('July 2018 G LG runoff data'!G75,'July 2018 G LG runoff data'!L75)</f>
        <v>0.95863166268894195</v>
      </c>
    </row>
    <row r="60" spans="1:33" x14ac:dyDescent="0.3">
      <c r="A60" s="60" t="s">
        <v>491</v>
      </c>
      <c r="B60" s="70">
        <v>0</v>
      </c>
      <c r="C60" s="70">
        <v>1177</v>
      </c>
      <c r="D60" s="70">
        <v>56</v>
      </c>
      <c r="E60" s="70">
        <v>668</v>
      </c>
      <c r="F60" s="70">
        <v>4</v>
      </c>
      <c r="G60" s="70">
        <v>1905</v>
      </c>
      <c r="H60" s="70">
        <v>2877</v>
      </c>
      <c r="I60" s="70">
        <v>42</v>
      </c>
      <c r="J60" s="70">
        <v>718</v>
      </c>
      <c r="K60" s="70">
        <v>10</v>
      </c>
      <c r="L60" s="70">
        <v>3647</v>
      </c>
      <c r="M60" s="70">
        <v>5552</v>
      </c>
      <c r="O60" s="60" t="s">
        <v>446</v>
      </c>
      <c r="P60" s="70">
        <v>0</v>
      </c>
      <c r="Q60" s="70">
        <v>885</v>
      </c>
      <c r="R60" s="70">
        <v>98</v>
      </c>
      <c r="S60" s="70">
        <v>325</v>
      </c>
      <c r="T60" s="70">
        <v>0</v>
      </c>
      <c r="U60" s="70">
        <v>1308</v>
      </c>
      <c r="V60" s="70">
        <v>655</v>
      </c>
      <c r="W60" s="70">
        <v>83</v>
      </c>
      <c r="X60" s="70">
        <v>262</v>
      </c>
      <c r="Y60" s="70">
        <v>0</v>
      </c>
      <c r="Z60" s="70">
        <v>1000</v>
      </c>
      <c r="AA60" s="70">
        <v>2308</v>
      </c>
      <c r="AC60" s="69">
        <f>SUM(Q60,V60)/SUM('July 2018 G LG runoff data'!C23,'July 2018 G LG runoff data'!H23)</f>
        <v>0.94189602446483178</v>
      </c>
      <c r="AD60" s="69">
        <f>SUM(R60,W60)/SUM('July 2018 G LG runoff data'!D23,'July 2018 G LG runoff data'!I23)</f>
        <v>0.93782383419689119</v>
      </c>
      <c r="AE60" s="69">
        <f>SUM(S60,X60)/SUM('July 2018 G LG runoff data'!E23,'July 2018 G LG runoff data'!J23)</f>
        <v>0.95758564437194127</v>
      </c>
      <c r="AF60" s="69" t="e">
        <f>SUM(T60,Y60)/SUM('July 2018 G LG runoff data'!F23,'July 2018 G LG runoff data'!K23)</f>
        <v>#DIV/0!</v>
      </c>
      <c r="AG60" s="69">
        <f>SUM(U60,Z60)/SUM('July 2018 G LG runoff data'!G23,'July 2018 G LG runoff data'!L23)</f>
        <v>0.94551413355182301</v>
      </c>
    </row>
    <row r="61" spans="1:33" x14ac:dyDescent="0.3">
      <c r="A61" s="60" t="s">
        <v>493</v>
      </c>
      <c r="B61" s="70">
        <v>0</v>
      </c>
      <c r="C61" s="70">
        <v>3117</v>
      </c>
      <c r="D61" s="70">
        <v>300</v>
      </c>
      <c r="E61" s="70">
        <v>2408</v>
      </c>
      <c r="F61" s="70">
        <v>6</v>
      </c>
      <c r="G61" s="70">
        <v>5831</v>
      </c>
      <c r="H61" s="70">
        <v>9760</v>
      </c>
      <c r="I61" s="70">
        <v>272</v>
      </c>
      <c r="J61" s="70">
        <v>3595</v>
      </c>
      <c r="K61" s="70">
        <v>17</v>
      </c>
      <c r="L61" s="70">
        <v>13644</v>
      </c>
      <c r="M61" s="70">
        <v>19475</v>
      </c>
      <c r="O61" s="60" t="s">
        <v>477</v>
      </c>
      <c r="P61" s="70">
        <v>0</v>
      </c>
      <c r="Q61" s="70">
        <v>1112</v>
      </c>
      <c r="R61" s="70">
        <v>28</v>
      </c>
      <c r="S61" s="70">
        <v>166</v>
      </c>
      <c r="T61" s="70">
        <v>0</v>
      </c>
      <c r="U61" s="70">
        <v>1306</v>
      </c>
      <c r="V61" s="70">
        <v>983</v>
      </c>
      <c r="W61" s="70">
        <v>29</v>
      </c>
      <c r="X61" s="70">
        <v>170</v>
      </c>
      <c r="Y61" s="70">
        <v>0</v>
      </c>
      <c r="Z61" s="70">
        <v>1182</v>
      </c>
      <c r="AA61" s="70">
        <v>2488</v>
      </c>
      <c r="AC61" s="69">
        <f>SUM(Q61,V61)/SUM('July 2018 G LG runoff data'!C50,'July 2018 G LG runoff data'!H50)</f>
        <v>0.96945858398889406</v>
      </c>
      <c r="AD61" s="69">
        <f>SUM(R61,W61)/SUM('July 2018 G LG runoff data'!D50,'July 2018 G LG runoff data'!I50)</f>
        <v>0.93442622950819676</v>
      </c>
      <c r="AE61" s="69">
        <f>SUM(S61,X61)/SUM('July 2018 G LG runoff data'!E50,'July 2018 G LG runoff data'!J50)</f>
        <v>0.97109826589595372</v>
      </c>
      <c r="AF61" s="69" t="e">
        <f>SUM(T61,Y61)/SUM('July 2018 G LG runoff data'!F50,'July 2018 G LG runoff data'!K50)</f>
        <v>#DIV/0!</v>
      </c>
      <c r="AG61" s="69">
        <f>SUM(U61,Z61)/SUM('July 2018 G LG runoff data'!G50,'July 2018 G LG runoff data'!L50)</f>
        <v>0.96884735202492211</v>
      </c>
    </row>
    <row r="62" spans="1:33" x14ac:dyDescent="0.3">
      <c r="A62" s="60" t="s">
        <v>494</v>
      </c>
      <c r="B62" s="70">
        <v>0</v>
      </c>
      <c r="C62" s="70">
        <v>374</v>
      </c>
      <c r="D62" s="70">
        <v>62</v>
      </c>
      <c r="E62" s="70">
        <v>207</v>
      </c>
      <c r="F62" s="70">
        <v>0</v>
      </c>
      <c r="G62" s="70">
        <v>643</v>
      </c>
      <c r="H62" s="70">
        <v>851</v>
      </c>
      <c r="I62" s="70">
        <v>32</v>
      </c>
      <c r="J62" s="70">
        <v>210</v>
      </c>
      <c r="K62" s="70">
        <v>0</v>
      </c>
      <c r="L62" s="70">
        <v>1093</v>
      </c>
      <c r="M62" s="70">
        <v>1736</v>
      </c>
      <c r="O62" s="60" t="s">
        <v>527</v>
      </c>
      <c r="P62" s="70">
        <v>0</v>
      </c>
      <c r="Q62" s="70">
        <v>885</v>
      </c>
      <c r="R62" s="70">
        <v>116</v>
      </c>
      <c r="S62" s="70">
        <v>299</v>
      </c>
      <c r="T62" s="70">
        <v>1</v>
      </c>
      <c r="U62" s="70">
        <v>1301</v>
      </c>
      <c r="V62" s="70">
        <v>733</v>
      </c>
      <c r="W62" s="70">
        <v>82</v>
      </c>
      <c r="X62" s="70">
        <v>294</v>
      </c>
      <c r="Y62" s="70">
        <v>0</v>
      </c>
      <c r="Z62" s="70">
        <v>1109</v>
      </c>
      <c r="AA62" s="70">
        <v>2410</v>
      </c>
      <c r="AC62" s="69">
        <f>SUM(Q62,V62)/SUM('July 2018 G LG runoff data'!C87,'July 2018 G LG runoff data'!H87)</f>
        <v>0.95120517342739563</v>
      </c>
      <c r="AD62" s="69">
        <f>SUM(R62,W62)/SUM('July 2018 G LG runoff data'!D87,'July 2018 G LG runoff data'!I87)</f>
        <v>0.95192307692307687</v>
      </c>
      <c r="AE62" s="69">
        <f>SUM(S62,X62)/SUM('July 2018 G LG runoff data'!E87,'July 2018 G LG runoff data'!J87)</f>
        <v>0.96422764227642277</v>
      </c>
      <c r="AF62" s="69">
        <f>SUM(T62,Y62)/SUM('July 2018 G LG runoff data'!F87,'July 2018 G LG runoff data'!K87)</f>
        <v>1</v>
      </c>
      <c r="AG62" s="69">
        <f>SUM(U62,Z62)/SUM('July 2018 G LG runoff data'!G87,'July 2018 G LG runoff data'!L87)</f>
        <v>0.95445544554455441</v>
      </c>
    </row>
    <row r="63" spans="1:33" x14ac:dyDescent="0.3">
      <c r="A63" s="60" t="s">
        <v>496</v>
      </c>
      <c r="B63" s="70">
        <v>0</v>
      </c>
      <c r="C63" s="70">
        <v>7835</v>
      </c>
      <c r="D63" s="70">
        <v>530</v>
      </c>
      <c r="E63" s="70">
        <v>4453</v>
      </c>
      <c r="F63" s="70">
        <v>180</v>
      </c>
      <c r="G63" s="70">
        <v>12998</v>
      </c>
      <c r="H63" s="70">
        <v>16009</v>
      </c>
      <c r="I63" s="70">
        <v>367</v>
      </c>
      <c r="J63" s="70">
        <v>5375</v>
      </c>
      <c r="K63" s="70">
        <v>332</v>
      </c>
      <c r="L63" s="70">
        <v>22083</v>
      </c>
      <c r="M63" s="70">
        <v>35081</v>
      </c>
      <c r="O63" s="60" t="s">
        <v>549</v>
      </c>
      <c r="P63" s="70">
        <v>0</v>
      </c>
      <c r="Q63" s="70">
        <v>899</v>
      </c>
      <c r="R63" s="70">
        <v>10</v>
      </c>
      <c r="S63" s="70">
        <v>341</v>
      </c>
      <c r="T63" s="70">
        <v>0</v>
      </c>
      <c r="U63" s="70">
        <v>1250</v>
      </c>
      <c r="V63" s="70">
        <v>787</v>
      </c>
      <c r="W63" s="70">
        <v>29</v>
      </c>
      <c r="X63" s="70">
        <v>336</v>
      </c>
      <c r="Y63" s="70">
        <v>0</v>
      </c>
      <c r="Z63" s="70">
        <v>1152</v>
      </c>
      <c r="AA63" s="70">
        <v>2402</v>
      </c>
      <c r="AC63" s="69">
        <f>SUM(Q63,V63)/SUM('July 2018 G LG runoff data'!C107,'July 2018 G LG runoff data'!H107)</f>
        <v>0.95578231292517002</v>
      </c>
      <c r="AD63" s="69">
        <f>SUM(R63,W63)/SUM('July 2018 G LG runoff data'!D107,'July 2018 G LG runoff data'!I107)</f>
        <v>1</v>
      </c>
      <c r="AE63" s="69">
        <f>SUM(S63,X63)/SUM('July 2018 G LG runoff data'!E107,'July 2018 G LG runoff data'!J107)</f>
        <v>0.9363762102351314</v>
      </c>
      <c r="AF63" s="69" t="e">
        <f>SUM(T63,Y63)/SUM('July 2018 G LG runoff data'!F107,'July 2018 G LG runoff data'!K107)</f>
        <v>#DIV/0!</v>
      </c>
      <c r="AG63" s="69">
        <f>SUM(U63,Z63)/SUM('July 2018 G LG runoff data'!G107,'July 2018 G LG runoff data'!L107)</f>
        <v>0.95091053048297702</v>
      </c>
    </row>
    <row r="64" spans="1:33" x14ac:dyDescent="0.3">
      <c r="A64" s="60" t="s">
        <v>497</v>
      </c>
      <c r="B64" s="70">
        <v>0</v>
      </c>
      <c r="C64" s="70">
        <v>418</v>
      </c>
      <c r="D64" s="70">
        <v>59</v>
      </c>
      <c r="E64" s="70">
        <v>333</v>
      </c>
      <c r="F64" s="70">
        <v>0</v>
      </c>
      <c r="G64" s="70">
        <v>810</v>
      </c>
      <c r="H64" s="70">
        <v>1684</v>
      </c>
      <c r="I64" s="70">
        <v>53</v>
      </c>
      <c r="J64" s="70">
        <v>606</v>
      </c>
      <c r="K64" s="70">
        <v>2</v>
      </c>
      <c r="L64" s="70">
        <v>2345</v>
      </c>
      <c r="M64" s="70">
        <v>3155</v>
      </c>
      <c r="O64" s="60" t="s">
        <v>596</v>
      </c>
      <c r="P64" s="70">
        <v>0</v>
      </c>
      <c r="Q64" s="70">
        <v>1032</v>
      </c>
      <c r="R64" s="70">
        <v>40</v>
      </c>
      <c r="S64" s="70">
        <v>137</v>
      </c>
      <c r="T64" s="70">
        <v>0</v>
      </c>
      <c r="U64" s="70">
        <v>1209</v>
      </c>
      <c r="V64" s="70">
        <v>1261</v>
      </c>
      <c r="W64" s="70">
        <v>59</v>
      </c>
      <c r="X64" s="70">
        <v>168</v>
      </c>
      <c r="Y64" s="70">
        <v>1</v>
      </c>
      <c r="Z64" s="70">
        <v>1489</v>
      </c>
      <c r="AA64" s="70">
        <v>2698</v>
      </c>
      <c r="AC64" s="69">
        <f>SUM(Q64,V64)/SUM('July 2018 G LG runoff data'!C149,'July 2018 G LG runoff data'!H149)</f>
        <v>0.9522425249169435</v>
      </c>
      <c r="AD64" s="69">
        <f>SUM(R64,W64)/SUM('July 2018 G LG runoff data'!D149,'July 2018 G LG runoff data'!I149)</f>
        <v>0.97058823529411764</v>
      </c>
      <c r="AE64" s="69">
        <f>SUM(S64,X64)/SUM('July 2018 G LG runoff data'!E149,'July 2018 G LG runoff data'!J149)</f>
        <v>0.953125</v>
      </c>
      <c r="AF64" s="69">
        <f>SUM(T64,Y64)/SUM('July 2018 G LG runoff data'!F149,'July 2018 G LG runoff data'!K149)</f>
        <v>1</v>
      </c>
      <c r="AG64" s="69">
        <f>SUM(U64,Z64)/SUM('July 2018 G LG runoff data'!G149,'July 2018 G LG runoff data'!L149)</f>
        <v>0.95302013422818788</v>
      </c>
    </row>
    <row r="65" spans="1:33" x14ac:dyDescent="0.3">
      <c r="A65" s="60" t="s">
        <v>498</v>
      </c>
      <c r="B65" s="70">
        <v>0</v>
      </c>
      <c r="C65" s="70">
        <v>48</v>
      </c>
      <c r="D65" s="70">
        <v>5</v>
      </c>
      <c r="E65" s="70">
        <v>41</v>
      </c>
      <c r="F65" s="70">
        <v>0</v>
      </c>
      <c r="G65" s="70">
        <v>94</v>
      </c>
      <c r="H65" s="70">
        <v>159</v>
      </c>
      <c r="I65" s="70">
        <v>12</v>
      </c>
      <c r="J65" s="70">
        <v>65</v>
      </c>
      <c r="K65" s="70">
        <v>0</v>
      </c>
      <c r="L65" s="70">
        <v>236</v>
      </c>
      <c r="M65" s="70">
        <v>330</v>
      </c>
      <c r="O65" s="60" t="s">
        <v>562</v>
      </c>
      <c r="P65" s="70">
        <v>0</v>
      </c>
      <c r="Q65" s="70">
        <v>894</v>
      </c>
      <c r="R65" s="70">
        <v>18</v>
      </c>
      <c r="S65" s="70">
        <v>283</v>
      </c>
      <c r="T65" s="70">
        <v>0</v>
      </c>
      <c r="U65" s="70">
        <v>1195</v>
      </c>
      <c r="V65" s="70">
        <v>829</v>
      </c>
      <c r="W65" s="70">
        <v>37</v>
      </c>
      <c r="X65" s="70">
        <v>360</v>
      </c>
      <c r="Y65" s="70">
        <v>0</v>
      </c>
      <c r="Z65" s="70">
        <v>1226</v>
      </c>
      <c r="AA65" s="70">
        <v>2421</v>
      </c>
      <c r="AC65" s="69">
        <f>SUM(Q65,V65)/SUM('July 2018 G LG runoff data'!C118,'July 2018 G LG runoff data'!H118)</f>
        <v>0.96961170512099049</v>
      </c>
      <c r="AD65" s="69">
        <f>SUM(R65,W65)/SUM('July 2018 G LG runoff data'!D118,'July 2018 G LG runoff data'!I118)</f>
        <v>0.9821428571428571</v>
      </c>
      <c r="AE65" s="69">
        <f>SUM(S65,X65)/SUM('July 2018 G LG runoff data'!E118,'July 2018 G LG runoff data'!J118)</f>
        <v>0.95970149253731341</v>
      </c>
      <c r="AF65" s="69" t="e">
        <f>SUM(T65,Y65)/SUM('July 2018 G LG runoff data'!F118,'July 2018 G LG runoff data'!K118)</f>
        <v>#DIV/0!</v>
      </c>
      <c r="AG65" s="69">
        <f>SUM(U65,Z65)/SUM('July 2018 G LG runoff data'!G118,'July 2018 G LG runoff data'!L118)</f>
        <v>0.96723931282461051</v>
      </c>
    </row>
    <row r="66" spans="1:33" x14ac:dyDescent="0.3">
      <c r="A66" s="60" t="s">
        <v>499</v>
      </c>
      <c r="B66" s="70">
        <v>0</v>
      </c>
      <c r="C66" s="70">
        <v>928</v>
      </c>
      <c r="D66" s="70">
        <v>60</v>
      </c>
      <c r="E66" s="70">
        <v>1019</v>
      </c>
      <c r="F66" s="70">
        <v>3</v>
      </c>
      <c r="G66" s="70">
        <v>2010</v>
      </c>
      <c r="H66" s="70">
        <v>2738</v>
      </c>
      <c r="I66" s="70">
        <v>82</v>
      </c>
      <c r="J66" s="70">
        <v>1690</v>
      </c>
      <c r="K66" s="70">
        <v>12</v>
      </c>
      <c r="L66" s="70">
        <v>4522</v>
      </c>
      <c r="M66" s="70">
        <v>6532</v>
      </c>
      <c r="O66" s="60" t="s">
        <v>601</v>
      </c>
      <c r="P66" s="70">
        <v>0</v>
      </c>
      <c r="Q66" s="70">
        <v>711</v>
      </c>
      <c r="R66" s="70">
        <v>49</v>
      </c>
      <c r="S66" s="70">
        <v>417</v>
      </c>
      <c r="T66" s="70">
        <v>0</v>
      </c>
      <c r="U66" s="70">
        <v>1177</v>
      </c>
      <c r="V66" s="70">
        <v>645</v>
      </c>
      <c r="W66" s="70">
        <v>59</v>
      </c>
      <c r="X66" s="70">
        <v>402</v>
      </c>
      <c r="Y66" s="70">
        <v>0</v>
      </c>
      <c r="Z66" s="70">
        <v>1106</v>
      </c>
      <c r="AA66" s="70">
        <v>2283</v>
      </c>
      <c r="AC66" s="69">
        <f>SUM(Q66,V66)/SUM('July 2018 G LG runoff data'!C154,'July 2018 G LG runoff data'!H154)</f>
        <v>0.94494773519163766</v>
      </c>
      <c r="AD66" s="69">
        <f>SUM(R66,W66)/SUM('July 2018 G LG runoff data'!D154,'July 2018 G LG runoff data'!I154)</f>
        <v>0.92307692307692313</v>
      </c>
      <c r="AE66" s="69">
        <f>SUM(S66,X66)/SUM('July 2018 G LG runoff data'!E154,'July 2018 G LG runoff data'!J154)</f>
        <v>0.96126760563380287</v>
      </c>
      <c r="AF66" s="69" t="e">
        <f>SUM(T66,Y66)/SUM('July 2018 G LG runoff data'!F154,'July 2018 G LG runoff data'!K154)</f>
        <v>#DIV/0!</v>
      </c>
      <c r="AG66" s="69">
        <f>SUM(U66,Z66)/SUM('July 2018 G LG runoff data'!G154,'July 2018 G LG runoff data'!L154)</f>
        <v>0.94966722129783698</v>
      </c>
    </row>
    <row r="67" spans="1:33" x14ac:dyDescent="0.3">
      <c r="A67" s="60" t="s">
        <v>500</v>
      </c>
      <c r="B67" s="70">
        <v>0</v>
      </c>
      <c r="C67" s="70">
        <v>559</v>
      </c>
      <c r="D67" s="70">
        <v>50</v>
      </c>
      <c r="E67" s="70">
        <v>399</v>
      </c>
      <c r="F67" s="70">
        <v>1</v>
      </c>
      <c r="G67" s="70">
        <v>1009</v>
      </c>
      <c r="H67" s="70">
        <v>1905</v>
      </c>
      <c r="I67" s="70">
        <v>28</v>
      </c>
      <c r="J67" s="70">
        <v>612</v>
      </c>
      <c r="K67" s="70">
        <v>2</v>
      </c>
      <c r="L67" s="70">
        <v>2547</v>
      </c>
      <c r="M67" s="70">
        <v>3556</v>
      </c>
      <c r="O67" s="60" t="s">
        <v>449</v>
      </c>
      <c r="P67" s="70">
        <v>0</v>
      </c>
      <c r="Q67" s="70">
        <v>802</v>
      </c>
      <c r="R67" s="70">
        <v>24</v>
      </c>
      <c r="S67" s="70">
        <v>345</v>
      </c>
      <c r="T67" s="70">
        <v>0</v>
      </c>
      <c r="U67" s="70">
        <v>1171</v>
      </c>
      <c r="V67" s="70">
        <v>1010</v>
      </c>
      <c r="W67" s="70">
        <v>18</v>
      </c>
      <c r="X67" s="70">
        <v>463</v>
      </c>
      <c r="Y67" s="70">
        <v>2</v>
      </c>
      <c r="Z67" s="70">
        <v>1493</v>
      </c>
      <c r="AA67" s="70">
        <v>2664</v>
      </c>
      <c r="AC67" s="69">
        <f>SUM(Q67,V67)/SUM('July 2018 G LG runoff data'!C26,'July 2018 G LG runoff data'!H26)</f>
        <v>0.94670846394984332</v>
      </c>
      <c r="AD67" s="69">
        <f>SUM(R67,W67)/SUM('July 2018 G LG runoff data'!D26,'July 2018 G LG runoff data'!I26)</f>
        <v>0.97674418604651159</v>
      </c>
      <c r="AE67" s="69">
        <f>SUM(S67,X67)/SUM('July 2018 G LG runoff data'!E26,'July 2018 G LG runoff data'!J26)</f>
        <v>0.9428238039673279</v>
      </c>
      <c r="AF67" s="69">
        <f>SUM(T67,Y67)/SUM('July 2018 G LG runoff data'!F26,'July 2018 G LG runoff data'!K26)</f>
        <v>1</v>
      </c>
      <c r="AG67" s="69">
        <f>SUM(U67,Z67)/SUM('July 2018 G LG runoff data'!G26,'July 2018 G LG runoff data'!L26)</f>
        <v>0.94602272727272729</v>
      </c>
    </row>
    <row r="68" spans="1:33" x14ac:dyDescent="0.3">
      <c r="A68" s="60" t="s">
        <v>502</v>
      </c>
      <c r="B68" s="70">
        <v>0</v>
      </c>
      <c r="C68" s="70">
        <v>390</v>
      </c>
      <c r="D68" s="70">
        <v>26</v>
      </c>
      <c r="E68" s="70">
        <v>296</v>
      </c>
      <c r="F68" s="70">
        <v>0</v>
      </c>
      <c r="G68" s="70">
        <v>712</v>
      </c>
      <c r="H68" s="70">
        <v>584</v>
      </c>
      <c r="I68" s="70">
        <v>17</v>
      </c>
      <c r="J68" s="70">
        <v>158</v>
      </c>
      <c r="K68" s="70">
        <v>1</v>
      </c>
      <c r="L68" s="70">
        <v>760</v>
      </c>
      <c r="M68" s="70">
        <v>1472</v>
      </c>
      <c r="O68" s="60" t="s">
        <v>595</v>
      </c>
      <c r="P68" s="70">
        <v>0</v>
      </c>
      <c r="Q68" s="70">
        <v>717</v>
      </c>
      <c r="R68" s="70">
        <v>20</v>
      </c>
      <c r="S68" s="70">
        <v>407</v>
      </c>
      <c r="T68" s="70">
        <v>1</v>
      </c>
      <c r="U68" s="70">
        <v>1145</v>
      </c>
      <c r="V68" s="70">
        <v>568</v>
      </c>
      <c r="W68" s="70">
        <v>25</v>
      </c>
      <c r="X68" s="70">
        <v>374</v>
      </c>
      <c r="Y68" s="70">
        <v>1</v>
      </c>
      <c r="Z68" s="70">
        <v>968</v>
      </c>
      <c r="AA68" s="70">
        <v>2113</v>
      </c>
      <c r="AC68" s="69">
        <f>SUM(Q68,V68)/SUM('July 2018 G LG runoff data'!C148,'July 2018 G LG runoff data'!H148)</f>
        <v>0.96689240030097823</v>
      </c>
      <c r="AD68" s="69">
        <f>SUM(R68,W68)/SUM('July 2018 G LG runoff data'!D148,'July 2018 G LG runoff data'!I148)</f>
        <v>1</v>
      </c>
      <c r="AE68" s="69">
        <f>SUM(S68,X68)/SUM('July 2018 G LG runoff data'!E148,'July 2018 G LG runoff data'!J148)</f>
        <v>0.97869674185463662</v>
      </c>
      <c r="AF68" s="69">
        <f>SUM(T68,Y68)/SUM('July 2018 G LG runoff data'!F148,'July 2018 G LG runoff data'!K148)</f>
        <v>0.66666666666666663</v>
      </c>
      <c r="AG68" s="69">
        <f>SUM(U68,Z68)/SUM('July 2018 G LG runoff data'!G148,'July 2018 G LG runoff data'!L148)</f>
        <v>0.97149425287356317</v>
      </c>
    </row>
    <row r="69" spans="1:33" x14ac:dyDescent="0.3">
      <c r="A69" s="60" t="s">
        <v>503</v>
      </c>
      <c r="B69" s="70">
        <v>0</v>
      </c>
      <c r="C69" s="70">
        <v>254</v>
      </c>
      <c r="D69" s="70">
        <v>23</v>
      </c>
      <c r="E69" s="70">
        <v>270</v>
      </c>
      <c r="F69" s="70">
        <v>0</v>
      </c>
      <c r="G69" s="70">
        <v>547</v>
      </c>
      <c r="H69" s="70">
        <v>949</v>
      </c>
      <c r="I69" s="70">
        <v>20</v>
      </c>
      <c r="J69" s="70">
        <v>566</v>
      </c>
      <c r="K69" s="70">
        <v>1</v>
      </c>
      <c r="L69" s="70">
        <v>1536</v>
      </c>
      <c r="M69" s="70">
        <v>2083</v>
      </c>
      <c r="O69" s="60" t="s">
        <v>531</v>
      </c>
      <c r="P69" s="70">
        <v>0</v>
      </c>
      <c r="Q69" s="70">
        <v>860</v>
      </c>
      <c r="R69" s="70">
        <v>20</v>
      </c>
      <c r="S69" s="70">
        <v>239</v>
      </c>
      <c r="T69" s="70">
        <v>0</v>
      </c>
      <c r="U69" s="70">
        <v>1119</v>
      </c>
      <c r="V69" s="70">
        <v>674</v>
      </c>
      <c r="W69" s="70">
        <v>16</v>
      </c>
      <c r="X69" s="70">
        <v>264</v>
      </c>
      <c r="Y69" s="70">
        <v>1</v>
      </c>
      <c r="Z69" s="70">
        <v>955</v>
      </c>
      <c r="AA69" s="70">
        <v>2074</v>
      </c>
      <c r="AC69" s="69">
        <f>SUM(Q69,V69)/SUM('July 2018 G LG runoff data'!C91,'July 2018 G LG runoff data'!H91)</f>
        <v>0.97707006369426752</v>
      </c>
      <c r="AD69" s="69">
        <f>SUM(R69,W69)/SUM('July 2018 G LG runoff data'!D91,'July 2018 G LG runoff data'!I91)</f>
        <v>1</v>
      </c>
      <c r="AE69" s="69">
        <f>SUM(S69,X69)/SUM('July 2018 G LG runoff data'!E91,'July 2018 G LG runoff data'!J91)</f>
        <v>0.96175908221797324</v>
      </c>
      <c r="AF69" s="69">
        <f>SUM(T69,Y69)/SUM('July 2018 G LG runoff data'!F91,'July 2018 G LG runoff data'!K91)</f>
        <v>1</v>
      </c>
      <c r="AG69" s="69">
        <f>SUM(U69,Z69)/SUM('July 2018 G LG runoff data'!G91,'July 2018 G LG runoff data'!L91)</f>
        <v>0.97370892018779343</v>
      </c>
    </row>
    <row r="70" spans="1:33" x14ac:dyDescent="0.3">
      <c r="A70" s="60" t="s">
        <v>504</v>
      </c>
      <c r="B70" s="70">
        <v>0</v>
      </c>
      <c r="C70" s="70">
        <v>8349</v>
      </c>
      <c r="D70" s="70">
        <v>546</v>
      </c>
      <c r="E70" s="70">
        <v>1809</v>
      </c>
      <c r="F70" s="70">
        <v>279</v>
      </c>
      <c r="G70" s="70">
        <v>10983</v>
      </c>
      <c r="H70" s="70">
        <v>25811</v>
      </c>
      <c r="I70" s="70">
        <v>513</v>
      </c>
      <c r="J70" s="70">
        <v>2274</v>
      </c>
      <c r="K70" s="70">
        <v>731</v>
      </c>
      <c r="L70" s="70">
        <v>29329</v>
      </c>
      <c r="M70" s="70">
        <v>40312</v>
      </c>
      <c r="O70" s="60" t="s">
        <v>561</v>
      </c>
      <c r="P70" s="70">
        <v>0</v>
      </c>
      <c r="Q70" s="70">
        <v>798</v>
      </c>
      <c r="R70" s="70">
        <v>44</v>
      </c>
      <c r="S70" s="70">
        <v>225</v>
      </c>
      <c r="T70" s="70">
        <v>2</v>
      </c>
      <c r="U70" s="70">
        <v>1069</v>
      </c>
      <c r="V70" s="70">
        <v>643</v>
      </c>
      <c r="W70" s="70">
        <v>58</v>
      </c>
      <c r="X70" s="70">
        <v>267</v>
      </c>
      <c r="Y70" s="70">
        <v>2</v>
      </c>
      <c r="Z70" s="70">
        <v>970</v>
      </c>
      <c r="AA70" s="70">
        <v>2039</v>
      </c>
      <c r="AC70" s="69">
        <f>SUM(Q70,V70)/SUM('July 2018 G LG runoff data'!C117,'July 2018 G LG runoff data'!H117)</f>
        <v>0.9568393094289509</v>
      </c>
      <c r="AD70" s="69">
        <f>SUM(R70,W70)/SUM('July 2018 G LG runoff data'!D117,'July 2018 G LG runoff data'!I117)</f>
        <v>0.98076923076923073</v>
      </c>
      <c r="AE70" s="69">
        <f>SUM(S70,X70)/SUM('July 2018 G LG runoff data'!E117,'July 2018 G LG runoff data'!J117)</f>
        <v>0.97619047619047616</v>
      </c>
      <c r="AF70" s="69">
        <f>SUM(T70,Y70)/SUM('July 2018 G LG runoff data'!F117,'July 2018 G LG runoff data'!K117)</f>
        <v>1</v>
      </c>
      <c r="AG70" s="69">
        <f>SUM(U70,Z70)/SUM('July 2018 G LG runoff data'!G117,'July 2018 G LG runoff data'!L117)</f>
        <v>0.96270066100094431</v>
      </c>
    </row>
    <row r="71" spans="1:33" x14ac:dyDescent="0.3">
      <c r="A71" s="60" t="s">
        <v>505</v>
      </c>
      <c r="B71" s="70">
        <v>0</v>
      </c>
      <c r="C71" s="70">
        <v>583</v>
      </c>
      <c r="D71" s="70">
        <v>177</v>
      </c>
      <c r="E71" s="70">
        <v>891</v>
      </c>
      <c r="F71" s="70">
        <v>5</v>
      </c>
      <c r="G71" s="70">
        <v>1656</v>
      </c>
      <c r="H71" s="70">
        <v>1744</v>
      </c>
      <c r="I71" s="70">
        <v>134</v>
      </c>
      <c r="J71" s="70">
        <v>1168</v>
      </c>
      <c r="K71" s="70">
        <v>4</v>
      </c>
      <c r="L71" s="70">
        <v>3050</v>
      </c>
      <c r="M71" s="70">
        <v>4706</v>
      </c>
      <c r="O71" s="60" t="s">
        <v>503</v>
      </c>
      <c r="P71" s="70">
        <v>0</v>
      </c>
      <c r="Q71" s="70">
        <v>656</v>
      </c>
      <c r="R71" s="70">
        <v>25</v>
      </c>
      <c r="S71" s="70">
        <v>372</v>
      </c>
      <c r="T71" s="70">
        <v>1</v>
      </c>
      <c r="U71" s="70">
        <v>1054</v>
      </c>
      <c r="V71" s="70">
        <v>485</v>
      </c>
      <c r="W71" s="70">
        <v>16</v>
      </c>
      <c r="X71" s="70">
        <v>419</v>
      </c>
      <c r="Y71" s="70">
        <v>0</v>
      </c>
      <c r="Z71" s="70">
        <v>920</v>
      </c>
      <c r="AA71" s="70">
        <v>1974</v>
      </c>
      <c r="AC71" s="69">
        <f>SUM(Q71,V71)/SUM('July 2018 G LG runoff data'!C69,'July 2018 G LG runoff data'!H69)</f>
        <v>0.94846217788861176</v>
      </c>
      <c r="AD71" s="69">
        <f>SUM(R71,W71)/SUM('July 2018 G LG runoff data'!D69,'July 2018 G LG runoff data'!I69)</f>
        <v>0.95348837209302328</v>
      </c>
      <c r="AE71" s="69">
        <f>SUM(S71,X71)/SUM('July 2018 G LG runoff data'!E69,'July 2018 G LG runoff data'!J69)</f>
        <v>0.94617224880382778</v>
      </c>
      <c r="AF71" s="69">
        <f>SUM(T71,Y71)/SUM('July 2018 G LG runoff data'!F69,'July 2018 G LG runoff data'!K69)</f>
        <v>1</v>
      </c>
      <c r="AG71" s="69">
        <f>SUM(U71,Z71)/SUM('July 2018 G LG runoff data'!G69,'July 2018 G LG runoff data'!L69)</f>
        <v>0.94767162746039368</v>
      </c>
    </row>
    <row r="72" spans="1:33" x14ac:dyDescent="0.3">
      <c r="A72" s="60" t="s">
        <v>506</v>
      </c>
      <c r="B72" s="70">
        <v>0</v>
      </c>
      <c r="C72" s="70">
        <v>5526</v>
      </c>
      <c r="D72" s="70">
        <v>329</v>
      </c>
      <c r="E72" s="70">
        <v>2447</v>
      </c>
      <c r="F72" s="70">
        <v>7</v>
      </c>
      <c r="G72" s="70">
        <v>8309</v>
      </c>
      <c r="H72" s="70">
        <v>8410</v>
      </c>
      <c r="I72" s="70">
        <v>194</v>
      </c>
      <c r="J72" s="70">
        <v>1902</v>
      </c>
      <c r="K72" s="70">
        <v>8</v>
      </c>
      <c r="L72" s="70">
        <v>10514</v>
      </c>
      <c r="M72" s="70">
        <v>18823</v>
      </c>
      <c r="O72" s="60" t="s">
        <v>430</v>
      </c>
      <c r="P72" s="70">
        <v>0</v>
      </c>
      <c r="Q72" s="70">
        <v>755</v>
      </c>
      <c r="R72" s="70">
        <v>28</v>
      </c>
      <c r="S72" s="70">
        <v>237</v>
      </c>
      <c r="T72" s="70">
        <v>2</v>
      </c>
      <c r="U72" s="70">
        <v>1022</v>
      </c>
      <c r="V72" s="70">
        <v>748</v>
      </c>
      <c r="W72" s="70">
        <v>49</v>
      </c>
      <c r="X72" s="70">
        <v>243</v>
      </c>
      <c r="Y72" s="70">
        <v>0</v>
      </c>
      <c r="Z72" s="70">
        <v>1040</v>
      </c>
      <c r="AA72" s="70">
        <v>2062</v>
      </c>
      <c r="AC72" s="69">
        <f>SUM(Q72,V72)/SUM('July 2018 G LG runoff data'!C9,'July 2018 G LG runoff data'!H9)</f>
        <v>0.96222791293213827</v>
      </c>
      <c r="AD72" s="69">
        <f>SUM(R72,W72)/SUM('July 2018 G LG runoff data'!D9,'July 2018 G LG runoff data'!I9)</f>
        <v>1</v>
      </c>
      <c r="AE72" s="69">
        <f>SUM(S72,X72)/SUM('July 2018 G LG runoff data'!E9,'July 2018 G LG runoff data'!J9)</f>
        <v>0.98159509202453987</v>
      </c>
      <c r="AF72" s="69">
        <f>SUM(T72,Y72)/SUM('July 2018 G LG runoff data'!F9,'July 2018 G LG runoff data'!K9)</f>
        <v>1</v>
      </c>
      <c r="AG72" s="69">
        <f>SUM(U72,Z72)/SUM('July 2018 G LG runoff data'!G9,'July 2018 G LG runoff data'!L9)</f>
        <v>0.96807511737089202</v>
      </c>
    </row>
    <row r="73" spans="1:33" x14ac:dyDescent="0.3">
      <c r="A73" s="60" t="s">
        <v>507</v>
      </c>
      <c r="B73" s="70">
        <v>0</v>
      </c>
      <c r="C73" s="70">
        <v>48</v>
      </c>
      <c r="D73" s="70">
        <v>4</v>
      </c>
      <c r="E73" s="70">
        <v>13</v>
      </c>
      <c r="F73" s="70">
        <v>0</v>
      </c>
      <c r="G73" s="70">
        <v>65</v>
      </c>
      <c r="H73" s="70">
        <v>105</v>
      </c>
      <c r="I73" s="70">
        <v>2</v>
      </c>
      <c r="J73" s="70">
        <v>13</v>
      </c>
      <c r="K73" s="70">
        <v>0</v>
      </c>
      <c r="L73" s="70">
        <v>120</v>
      </c>
      <c r="M73" s="70">
        <v>185</v>
      </c>
      <c r="O73" s="60" t="s">
        <v>439</v>
      </c>
      <c r="P73" s="70">
        <v>0</v>
      </c>
      <c r="Q73" s="70">
        <v>675</v>
      </c>
      <c r="R73" s="70">
        <v>7</v>
      </c>
      <c r="S73" s="70">
        <v>312</v>
      </c>
      <c r="T73" s="70">
        <v>0</v>
      </c>
      <c r="U73" s="70">
        <v>994</v>
      </c>
      <c r="V73" s="70">
        <v>649</v>
      </c>
      <c r="W73" s="70">
        <v>9</v>
      </c>
      <c r="X73" s="70">
        <v>306</v>
      </c>
      <c r="Y73" s="70">
        <v>0</v>
      </c>
      <c r="Z73" s="70">
        <v>964</v>
      </c>
      <c r="AA73" s="70">
        <v>1958</v>
      </c>
      <c r="AC73" s="69">
        <f>SUM(Q73,V73)/SUM('July 2018 G LG runoff data'!C18,'July 2018 G LG runoff data'!H18)</f>
        <v>0.9484240687679083</v>
      </c>
      <c r="AD73" s="69">
        <f>SUM(R73,W73)/SUM('July 2018 G LG runoff data'!D18,'July 2018 G LG runoff data'!I18)</f>
        <v>1</v>
      </c>
      <c r="AE73" s="69">
        <f>SUM(S73,X73)/SUM('July 2018 G LG runoff data'!E18,'July 2018 G LG runoff data'!J18)</f>
        <v>0.91827637444279342</v>
      </c>
      <c r="AF73" s="69" t="e">
        <f>SUM(T73,Y73)/SUM('July 2018 G LG runoff data'!F18,'July 2018 G LG runoff data'!K18)</f>
        <v>#DIV/0!</v>
      </c>
      <c r="AG73" s="69">
        <f>SUM(U73,Z73)/SUM('July 2018 G LG runoff data'!G18,'July 2018 G LG runoff data'!L18)</f>
        <v>0.93908872901678653</v>
      </c>
    </row>
    <row r="74" spans="1:33" x14ac:dyDescent="0.3">
      <c r="A74" s="60" t="s">
        <v>508</v>
      </c>
      <c r="B74" s="70">
        <v>0</v>
      </c>
      <c r="C74" s="70">
        <v>335</v>
      </c>
      <c r="D74" s="70">
        <v>19</v>
      </c>
      <c r="E74" s="70">
        <v>134</v>
      </c>
      <c r="F74" s="70">
        <v>0</v>
      </c>
      <c r="G74" s="70">
        <v>488</v>
      </c>
      <c r="H74" s="70">
        <v>1901</v>
      </c>
      <c r="I74" s="70">
        <v>27</v>
      </c>
      <c r="J74" s="70">
        <v>352</v>
      </c>
      <c r="K74" s="70">
        <v>0</v>
      </c>
      <c r="L74" s="70">
        <v>2280</v>
      </c>
      <c r="M74" s="70">
        <v>2768</v>
      </c>
      <c r="O74" s="60" t="s">
        <v>442</v>
      </c>
      <c r="P74" s="70">
        <v>0</v>
      </c>
      <c r="Q74" s="70">
        <v>461</v>
      </c>
      <c r="R74" s="70">
        <v>21</v>
      </c>
      <c r="S74" s="70">
        <v>507</v>
      </c>
      <c r="T74" s="70">
        <v>0</v>
      </c>
      <c r="U74" s="70">
        <v>989</v>
      </c>
      <c r="V74" s="70">
        <v>413</v>
      </c>
      <c r="W74" s="70">
        <v>40</v>
      </c>
      <c r="X74" s="70">
        <v>627</v>
      </c>
      <c r="Y74" s="70">
        <v>0</v>
      </c>
      <c r="Z74" s="70">
        <v>1080</v>
      </c>
      <c r="AA74" s="70">
        <v>2069</v>
      </c>
      <c r="AC74" s="69">
        <f>SUM(Q74,V74)/SUM('July 2018 G LG runoff data'!C21,'July 2018 G LG runoff data'!H21)</f>
        <v>0.96361631753031973</v>
      </c>
      <c r="AD74" s="69">
        <f>SUM(R74,W74)/SUM('July 2018 G LG runoff data'!D21,'July 2018 G LG runoff data'!I21)</f>
        <v>0.9838709677419355</v>
      </c>
      <c r="AE74" s="69">
        <f>SUM(S74,X74)/SUM('July 2018 G LG runoff data'!E21,'July 2018 G LG runoff data'!J21)</f>
        <v>0.96020321761219307</v>
      </c>
      <c r="AF74" s="69" t="e">
        <f>SUM(T74,Y74)/SUM('July 2018 G LG runoff data'!F21,'July 2018 G LG runoff data'!K21)</f>
        <v>#DIV/0!</v>
      </c>
      <c r="AG74" s="69">
        <f>SUM(U74,Z74)/SUM('July 2018 G LG runoff data'!G21,'July 2018 G LG runoff data'!L21)</f>
        <v>0.96232558139534885</v>
      </c>
    </row>
    <row r="75" spans="1:33" x14ac:dyDescent="0.3">
      <c r="A75" s="60" t="s">
        <v>510</v>
      </c>
      <c r="B75" s="70">
        <v>0</v>
      </c>
      <c r="C75" s="70">
        <v>581</v>
      </c>
      <c r="D75" s="70">
        <v>53</v>
      </c>
      <c r="E75" s="70">
        <v>307</v>
      </c>
      <c r="F75" s="70">
        <v>0</v>
      </c>
      <c r="G75" s="70">
        <v>941</v>
      </c>
      <c r="H75" s="70">
        <v>1275</v>
      </c>
      <c r="I75" s="70">
        <v>32</v>
      </c>
      <c r="J75" s="70">
        <v>266</v>
      </c>
      <c r="K75" s="70">
        <v>0</v>
      </c>
      <c r="L75" s="70">
        <v>1573</v>
      </c>
      <c r="M75" s="70">
        <v>2514</v>
      </c>
      <c r="O75" s="60" t="s">
        <v>598</v>
      </c>
      <c r="P75" s="70">
        <v>0</v>
      </c>
      <c r="Q75" s="70">
        <v>686</v>
      </c>
      <c r="R75" s="70">
        <v>25</v>
      </c>
      <c r="S75" s="70">
        <v>250</v>
      </c>
      <c r="T75" s="70">
        <v>0</v>
      </c>
      <c r="U75" s="70">
        <v>961</v>
      </c>
      <c r="V75" s="70">
        <v>591</v>
      </c>
      <c r="W75" s="70">
        <v>35</v>
      </c>
      <c r="X75" s="70">
        <v>302</v>
      </c>
      <c r="Y75" s="70">
        <v>0</v>
      </c>
      <c r="Z75" s="70">
        <v>928</v>
      </c>
      <c r="AA75" s="70">
        <v>1889</v>
      </c>
      <c r="AC75" s="69">
        <f>SUM(Q75,V75)/SUM('July 2018 G LG runoff data'!C151,'July 2018 G LG runoff data'!H151)</f>
        <v>0.94313146233382572</v>
      </c>
      <c r="AD75" s="69">
        <f>SUM(R75,W75)/SUM('July 2018 G LG runoff data'!D151,'July 2018 G LG runoff data'!I151)</f>
        <v>0.98360655737704916</v>
      </c>
      <c r="AE75" s="69">
        <f>SUM(S75,X75)/SUM('July 2018 G LG runoff data'!E151,'July 2018 G LG runoff data'!J151)</f>
        <v>0.97354497354497349</v>
      </c>
      <c r="AF75" s="69" t="e">
        <f>SUM(T75,Y75)/SUM('July 2018 G LG runoff data'!F151,'July 2018 G LG runoff data'!K151)</f>
        <v>#DIV/0!</v>
      </c>
      <c r="AG75" s="69">
        <f>SUM(U75,Z75)/SUM('July 2018 G LG runoff data'!G151,'July 2018 G LG runoff data'!L151)</f>
        <v>0.95307769929364283</v>
      </c>
    </row>
    <row r="76" spans="1:33" x14ac:dyDescent="0.3">
      <c r="A76" s="60" t="s">
        <v>511</v>
      </c>
      <c r="B76" s="70">
        <v>0</v>
      </c>
      <c r="C76" s="70">
        <v>250</v>
      </c>
      <c r="D76" s="70">
        <v>18</v>
      </c>
      <c r="E76" s="70">
        <v>240</v>
      </c>
      <c r="F76" s="70">
        <v>0</v>
      </c>
      <c r="G76" s="70">
        <v>508</v>
      </c>
      <c r="H76" s="70">
        <v>724</v>
      </c>
      <c r="I76" s="70">
        <v>14</v>
      </c>
      <c r="J76" s="70">
        <v>286</v>
      </c>
      <c r="K76" s="70">
        <v>0</v>
      </c>
      <c r="L76" s="70">
        <v>1024</v>
      </c>
      <c r="M76" s="70">
        <v>1532</v>
      </c>
      <c r="O76" s="60" t="s">
        <v>568</v>
      </c>
      <c r="P76" s="70">
        <v>0</v>
      </c>
      <c r="Q76" s="70">
        <v>442</v>
      </c>
      <c r="R76" s="70">
        <v>146</v>
      </c>
      <c r="S76" s="70">
        <v>354</v>
      </c>
      <c r="T76" s="70">
        <v>0</v>
      </c>
      <c r="U76" s="70">
        <v>942</v>
      </c>
      <c r="V76" s="70">
        <v>392</v>
      </c>
      <c r="W76" s="70">
        <v>200</v>
      </c>
      <c r="X76" s="70">
        <v>432</v>
      </c>
      <c r="Y76" s="70">
        <v>0</v>
      </c>
      <c r="Z76" s="70">
        <v>1024</v>
      </c>
      <c r="AA76" s="70">
        <v>1966</v>
      </c>
      <c r="AC76" s="69">
        <f>SUM(Q76,V76)/SUM('July 2018 G LG runoff data'!C122,'July 2018 G LG runoff data'!H122)</f>
        <v>0.93288590604026844</v>
      </c>
      <c r="AD76" s="69">
        <f>SUM(R76,W76)/SUM('July 2018 G LG runoff data'!D122,'July 2018 G LG runoff data'!I122)</f>
        <v>0.9719101123595506</v>
      </c>
      <c r="AE76" s="69">
        <f>SUM(S76,X76)/SUM('July 2018 G LG runoff data'!E122,'July 2018 G LG runoff data'!J122)</f>
        <v>0.95620437956204385</v>
      </c>
      <c r="AF76" s="69" t="e">
        <f>SUM(T76,Y76)/SUM('July 2018 G LG runoff data'!F122,'July 2018 G LG runoff data'!K122)</f>
        <v>#DIV/0!</v>
      </c>
      <c r="AG76" s="69">
        <f>SUM(U76,Z76)/SUM('July 2018 G LG runoff data'!G122,'July 2018 G LG runoff data'!L122)</f>
        <v>0.94884169884169889</v>
      </c>
    </row>
    <row r="77" spans="1:33" x14ac:dyDescent="0.3">
      <c r="A77" s="60" t="s">
        <v>513</v>
      </c>
      <c r="B77" s="70">
        <v>0</v>
      </c>
      <c r="C77" s="70">
        <v>139</v>
      </c>
      <c r="D77" s="70">
        <v>68</v>
      </c>
      <c r="E77" s="70">
        <v>74</v>
      </c>
      <c r="F77" s="70">
        <v>0</v>
      </c>
      <c r="G77" s="70">
        <v>281</v>
      </c>
      <c r="H77" s="70">
        <v>556</v>
      </c>
      <c r="I77" s="70">
        <v>41</v>
      </c>
      <c r="J77" s="70">
        <v>120</v>
      </c>
      <c r="K77" s="70">
        <v>0</v>
      </c>
      <c r="L77" s="70">
        <v>717</v>
      </c>
      <c r="M77" s="70">
        <v>998</v>
      </c>
      <c r="O77" s="60" t="s">
        <v>576</v>
      </c>
      <c r="P77" s="70">
        <v>0</v>
      </c>
      <c r="Q77" s="70">
        <v>377</v>
      </c>
      <c r="R77" s="70">
        <v>67</v>
      </c>
      <c r="S77" s="70">
        <v>498</v>
      </c>
      <c r="T77" s="70">
        <v>0</v>
      </c>
      <c r="U77" s="70">
        <v>942</v>
      </c>
      <c r="V77" s="70">
        <v>399</v>
      </c>
      <c r="W77" s="70">
        <v>83</v>
      </c>
      <c r="X77" s="70">
        <v>714</v>
      </c>
      <c r="Y77" s="70">
        <v>0</v>
      </c>
      <c r="Z77" s="70">
        <v>1196</v>
      </c>
      <c r="AA77" s="70">
        <v>2138</v>
      </c>
      <c r="AC77" s="69">
        <f>SUM(Q77,V77)/SUM('July 2018 G LG runoff data'!C130,'July 2018 G LG runoff data'!H130)</f>
        <v>0.91834319526627217</v>
      </c>
      <c r="AD77" s="69">
        <f>SUM(R77,W77)/SUM('July 2018 G LG runoff data'!D130,'July 2018 G LG runoff data'!I130)</f>
        <v>0.96153846153846156</v>
      </c>
      <c r="AE77" s="69">
        <f>SUM(S77,X77)/SUM('July 2018 G LG runoff data'!E130,'July 2018 G LG runoff data'!J130)</f>
        <v>0.92660550458715596</v>
      </c>
      <c r="AF77" s="69" t="e">
        <f>SUM(T77,Y77)/SUM('July 2018 G LG runoff data'!F130,'July 2018 G LG runoff data'!K130)</f>
        <v>#DIV/0!</v>
      </c>
      <c r="AG77" s="69">
        <f>SUM(U77,Z77)/SUM('July 2018 G LG runoff data'!G130,'July 2018 G LG runoff data'!L130)</f>
        <v>0.92594196621914249</v>
      </c>
    </row>
    <row r="78" spans="1:33" x14ac:dyDescent="0.3">
      <c r="A78" s="60" t="s">
        <v>515</v>
      </c>
      <c r="B78" s="70">
        <v>0</v>
      </c>
      <c r="C78" s="70">
        <v>2027</v>
      </c>
      <c r="D78" s="70">
        <v>151</v>
      </c>
      <c r="E78" s="70">
        <v>1573</v>
      </c>
      <c r="F78" s="70">
        <v>4</v>
      </c>
      <c r="G78" s="70">
        <v>3755</v>
      </c>
      <c r="H78" s="70">
        <v>8280</v>
      </c>
      <c r="I78" s="70">
        <v>167</v>
      </c>
      <c r="J78" s="70">
        <v>2430</v>
      </c>
      <c r="K78" s="70">
        <v>5</v>
      </c>
      <c r="L78" s="70">
        <v>10882</v>
      </c>
      <c r="M78" s="70">
        <v>14637</v>
      </c>
      <c r="O78" s="60" t="s">
        <v>541</v>
      </c>
      <c r="P78" s="70">
        <v>0</v>
      </c>
      <c r="Q78" s="70">
        <v>516</v>
      </c>
      <c r="R78" s="70">
        <v>112</v>
      </c>
      <c r="S78" s="70">
        <v>252</v>
      </c>
      <c r="T78" s="70">
        <v>0</v>
      </c>
      <c r="U78" s="70">
        <v>880</v>
      </c>
      <c r="V78" s="70">
        <v>342</v>
      </c>
      <c r="W78" s="70">
        <v>81</v>
      </c>
      <c r="X78" s="70">
        <v>185</v>
      </c>
      <c r="Y78" s="70">
        <v>0</v>
      </c>
      <c r="Z78" s="70">
        <v>608</v>
      </c>
      <c r="AA78" s="70">
        <v>1488</v>
      </c>
      <c r="AC78" s="69">
        <f>SUM(Q78,V78)/SUM('July 2018 G LG runoff data'!C100,'July 2018 G LG runoff data'!H100)</f>
        <v>0.96949152542372885</v>
      </c>
      <c r="AD78" s="69">
        <f>SUM(R78,W78)/SUM('July 2018 G LG runoff data'!D100,'July 2018 G LG runoff data'!I100)</f>
        <v>0.98974358974358978</v>
      </c>
      <c r="AE78" s="69">
        <f>SUM(S78,X78)/SUM('July 2018 G LG runoff data'!E100,'July 2018 G LG runoff data'!J100)</f>
        <v>0.9754464285714286</v>
      </c>
      <c r="AF78" s="69" t="e">
        <f>SUM(T78,Y78)/SUM('July 2018 G LG runoff data'!F100,'July 2018 G LG runoff data'!K100)</f>
        <v>#DIV/0!</v>
      </c>
      <c r="AG78" s="69">
        <f>SUM(U78,Z78)/SUM('July 2018 G LG runoff data'!G100,'July 2018 G LG runoff data'!L100)</f>
        <v>0.97382198952879584</v>
      </c>
    </row>
    <row r="79" spans="1:33" x14ac:dyDescent="0.3">
      <c r="A79" s="60" t="s">
        <v>516</v>
      </c>
      <c r="B79" s="70">
        <v>0</v>
      </c>
      <c r="C79" s="70">
        <v>1422</v>
      </c>
      <c r="D79" s="70">
        <v>94</v>
      </c>
      <c r="E79" s="70">
        <v>1274</v>
      </c>
      <c r="F79" s="70">
        <v>1</v>
      </c>
      <c r="G79" s="70">
        <v>2791</v>
      </c>
      <c r="H79" s="70">
        <v>4224</v>
      </c>
      <c r="I79" s="70">
        <v>81</v>
      </c>
      <c r="J79" s="70">
        <v>1365</v>
      </c>
      <c r="K79" s="70">
        <v>5</v>
      </c>
      <c r="L79" s="70">
        <v>5675</v>
      </c>
      <c r="M79" s="70">
        <v>8466</v>
      </c>
      <c r="O79" s="60" t="s">
        <v>587</v>
      </c>
      <c r="P79" s="70">
        <v>0</v>
      </c>
      <c r="Q79" s="70">
        <v>555</v>
      </c>
      <c r="R79" s="70">
        <v>28</v>
      </c>
      <c r="S79" s="70">
        <v>276</v>
      </c>
      <c r="T79" s="70">
        <v>0</v>
      </c>
      <c r="U79" s="70">
        <v>859</v>
      </c>
      <c r="V79" s="70">
        <v>389</v>
      </c>
      <c r="W79" s="70">
        <v>19</v>
      </c>
      <c r="X79" s="70">
        <v>258</v>
      </c>
      <c r="Y79" s="70">
        <v>1</v>
      </c>
      <c r="Z79" s="70">
        <v>667</v>
      </c>
      <c r="AA79" s="70">
        <v>1526</v>
      </c>
      <c r="AC79" s="69">
        <f>SUM(Q79,V79)/SUM('July 2018 G LG runoff data'!C141,'July 2018 G LG runoff data'!H141)</f>
        <v>0.9564336372847011</v>
      </c>
      <c r="AD79" s="69">
        <f>SUM(R79,W79)/SUM('July 2018 G LG runoff data'!D141,'July 2018 G LG runoff data'!I141)</f>
        <v>0.97916666666666663</v>
      </c>
      <c r="AE79" s="69">
        <f>SUM(S79,X79)/SUM('July 2018 G LG runoff data'!E141,'July 2018 G LG runoff data'!J141)</f>
        <v>0.95870736086175945</v>
      </c>
      <c r="AF79" s="69">
        <f>SUM(T79,Y79)/SUM('July 2018 G LG runoff data'!F141,'July 2018 G LG runoff data'!K141)</f>
        <v>1</v>
      </c>
      <c r="AG79" s="69">
        <f>SUM(U79,Z79)/SUM('July 2018 G LG runoff data'!G141,'July 2018 G LG runoff data'!L141)</f>
        <v>0.95794099183929693</v>
      </c>
    </row>
    <row r="80" spans="1:33" x14ac:dyDescent="0.3">
      <c r="A80" s="60" t="s">
        <v>517</v>
      </c>
      <c r="B80" s="70">
        <v>0</v>
      </c>
      <c r="C80" s="70">
        <v>116</v>
      </c>
      <c r="D80" s="70">
        <v>5</v>
      </c>
      <c r="E80" s="70">
        <v>123</v>
      </c>
      <c r="F80" s="70">
        <v>0</v>
      </c>
      <c r="G80" s="70">
        <v>244</v>
      </c>
      <c r="H80" s="70">
        <v>280</v>
      </c>
      <c r="I80" s="70">
        <v>4</v>
      </c>
      <c r="J80" s="70">
        <v>123</v>
      </c>
      <c r="K80" s="70">
        <v>0</v>
      </c>
      <c r="L80" s="70">
        <v>407</v>
      </c>
      <c r="M80" s="70">
        <v>651</v>
      </c>
      <c r="O80" s="60" t="s">
        <v>463</v>
      </c>
      <c r="P80" s="70">
        <v>0</v>
      </c>
      <c r="Q80" s="70">
        <v>508</v>
      </c>
      <c r="R80" s="70">
        <v>10</v>
      </c>
      <c r="S80" s="70">
        <v>313</v>
      </c>
      <c r="T80" s="70">
        <v>1</v>
      </c>
      <c r="U80" s="70">
        <v>832</v>
      </c>
      <c r="V80" s="70">
        <v>631</v>
      </c>
      <c r="W80" s="70">
        <v>7</v>
      </c>
      <c r="X80" s="70">
        <v>373</v>
      </c>
      <c r="Y80" s="70">
        <v>2</v>
      </c>
      <c r="Z80" s="70">
        <v>1013</v>
      </c>
      <c r="AA80" s="70">
        <v>1845</v>
      </c>
      <c r="AC80" s="69">
        <f>SUM(Q80,V80)/SUM('July 2018 G LG runoff data'!C37,'July 2018 G LG runoff data'!H37)</f>
        <v>0.93899422918384168</v>
      </c>
      <c r="AD80" s="69">
        <f>SUM(R80,W80)/SUM('July 2018 G LG runoff data'!D37,'July 2018 G LG runoff data'!I37)</f>
        <v>0.94444444444444442</v>
      </c>
      <c r="AE80" s="69">
        <f>SUM(S80,X80)/SUM('July 2018 G LG runoff data'!E37,'July 2018 G LG runoff data'!J37)</f>
        <v>0.95410292072322667</v>
      </c>
      <c r="AF80" s="69">
        <f>SUM(T80,Y80)/SUM('July 2018 G LG runoff data'!F37,'July 2018 G LG runoff data'!K37)</f>
        <v>1</v>
      </c>
      <c r="AG80" s="69">
        <f>SUM(U80,Z80)/SUM('July 2018 G LG runoff data'!G37,'July 2018 G LG runoff data'!L37)</f>
        <v>0.9447004608294931</v>
      </c>
    </row>
    <row r="81" spans="1:33" x14ac:dyDescent="0.3">
      <c r="A81" s="60" t="s">
        <v>518</v>
      </c>
      <c r="B81" s="70">
        <v>0</v>
      </c>
      <c r="C81" s="70">
        <v>727</v>
      </c>
      <c r="D81" s="70">
        <v>67</v>
      </c>
      <c r="E81" s="70">
        <v>705</v>
      </c>
      <c r="F81" s="70">
        <v>1</v>
      </c>
      <c r="G81" s="70">
        <v>1500</v>
      </c>
      <c r="H81" s="70">
        <v>3243</v>
      </c>
      <c r="I81" s="70">
        <v>65</v>
      </c>
      <c r="J81" s="70">
        <v>1333</v>
      </c>
      <c r="K81" s="70">
        <v>3</v>
      </c>
      <c r="L81" s="70">
        <v>4644</v>
      </c>
      <c r="M81" s="70">
        <v>6144</v>
      </c>
      <c r="O81" s="60" t="s">
        <v>486</v>
      </c>
      <c r="P81" s="70">
        <v>0</v>
      </c>
      <c r="Q81" s="70">
        <v>608</v>
      </c>
      <c r="R81" s="70">
        <v>19</v>
      </c>
      <c r="S81" s="70">
        <v>200</v>
      </c>
      <c r="T81" s="70">
        <v>2</v>
      </c>
      <c r="U81" s="70">
        <v>829</v>
      </c>
      <c r="V81" s="70">
        <v>440</v>
      </c>
      <c r="W81" s="70">
        <v>19</v>
      </c>
      <c r="X81" s="70">
        <v>157</v>
      </c>
      <c r="Y81" s="70">
        <v>0</v>
      </c>
      <c r="Z81" s="70">
        <v>616</v>
      </c>
      <c r="AA81" s="70">
        <v>1445</v>
      </c>
      <c r="AC81" s="69">
        <f>SUM(Q81,V81)/SUM('July 2018 G LG runoff data'!C56,'July 2018 G LG runoff data'!H56)</f>
        <v>0.93238434163701067</v>
      </c>
      <c r="AD81" s="69">
        <f>SUM(R81,W81)/SUM('July 2018 G LG runoff data'!D56,'July 2018 G LG runoff data'!I56)</f>
        <v>0.97435897435897434</v>
      </c>
      <c r="AE81" s="69">
        <f>SUM(S81,X81)/SUM('July 2018 G LG runoff data'!E56,'July 2018 G LG runoff data'!J56)</f>
        <v>0.9296875</v>
      </c>
      <c r="AF81" s="69">
        <f>SUM(T81,Y81)/SUM('July 2018 G LG runoff data'!F56,'July 2018 G LG runoff data'!K56)</f>
        <v>1</v>
      </c>
      <c r="AG81" s="69">
        <f>SUM(U81,Z81)/SUM('July 2018 G LG runoff data'!G56,'July 2018 G LG runoff data'!L56)</f>
        <v>0.93285990961910914</v>
      </c>
    </row>
    <row r="82" spans="1:33" x14ac:dyDescent="0.3">
      <c r="A82" s="60" t="s">
        <v>519</v>
      </c>
      <c r="B82" s="70">
        <v>0</v>
      </c>
      <c r="C82" s="70">
        <v>128</v>
      </c>
      <c r="D82" s="70">
        <v>20</v>
      </c>
      <c r="E82" s="70">
        <v>125</v>
      </c>
      <c r="F82" s="70">
        <v>1</v>
      </c>
      <c r="G82" s="70">
        <v>274</v>
      </c>
      <c r="H82" s="70">
        <v>797</v>
      </c>
      <c r="I82" s="70">
        <v>28</v>
      </c>
      <c r="J82" s="70">
        <v>394</v>
      </c>
      <c r="K82" s="70">
        <v>9</v>
      </c>
      <c r="L82" s="70">
        <v>1228</v>
      </c>
      <c r="M82" s="70">
        <v>1502</v>
      </c>
      <c r="O82" s="60" t="s">
        <v>612</v>
      </c>
      <c r="P82" s="70">
        <v>0</v>
      </c>
      <c r="Q82" s="70">
        <v>649</v>
      </c>
      <c r="R82" s="70">
        <v>6</v>
      </c>
      <c r="S82" s="70">
        <v>171</v>
      </c>
      <c r="T82" s="70">
        <v>1</v>
      </c>
      <c r="U82" s="70">
        <v>827</v>
      </c>
      <c r="V82" s="70">
        <v>540</v>
      </c>
      <c r="W82" s="70">
        <v>21</v>
      </c>
      <c r="X82" s="70">
        <v>176</v>
      </c>
      <c r="Y82" s="70">
        <v>1</v>
      </c>
      <c r="Z82" s="70">
        <v>738</v>
      </c>
      <c r="AA82" s="70">
        <v>1565</v>
      </c>
      <c r="AC82" s="69">
        <f>SUM(Q82,V82)/SUM('July 2018 G LG runoff data'!C162,'July 2018 G LG runoff data'!H162)</f>
        <v>0.96903015484922572</v>
      </c>
      <c r="AD82" s="69">
        <f>SUM(R82,W82)/SUM('July 2018 G LG runoff data'!D162,'July 2018 G LG runoff data'!I162)</f>
        <v>0.93103448275862066</v>
      </c>
      <c r="AE82" s="69">
        <f>SUM(S82,X82)/SUM('July 2018 G LG runoff data'!E162,'July 2018 G LG runoff data'!J162)</f>
        <v>0.94293478260869568</v>
      </c>
      <c r="AF82" s="69">
        <f>SUM(T82,Y82)/SUM('July 2018 G LG runoff data'!F162,'July 2018 G LG runoff data'!K162)</f>
        <v>1</v>
      </c>
      <c r="AG82" s="69">
        <f>SUM(U82,Z82)/SUM('July 2018 G LG runoff data'!G162,'July 2018 G LG runoff data'!L162)</f>
        <v>0.96248462484624842</v>
      </c>
    </row>
    <row r="83" spans="1:33" x14ac:dyDescent="0.3">
      <c r="A83" s="60" t="s">
        <v>520</v>
      </c>
      <c r="B83" s="70">
        <v>0</v>
      </c>
      <c r="C83" s="70">
        <v>140</v>
      </c>
      <c r="D83" s="70">
        <v>10</v>
      </c>
      <c r="E83" s="70">
        <v>90</v>
      </c>
      <c r="F83" s="70">
        <v>0</v>
      </c>
      <c r="G83" s="70">
        <v>240</v>
      </c>
      <c r="H83" s="70">
        <v>486</v>
      </c>
      <c r="I83" s="70">
        <v>6</v>
      </c>
      <c r="J83" s="70">
        <v>130</v>
      </c>
      <c r="K83" s="70">
        <v>0</v>
      </c>
      <c r="L83" s="70">
        <v>622</v>
      </c>
      <c r="M83" s="70">
        <v>862</v>
      </c>
      <c r="O83" s="60" t="s">
        <v>502</v>
      </c>
      <c r="P83" s="70">
        <v>0</v>
      </c>
      <c r="Q83" s="70">
        <v>543</v>
      </c>
      <c r="R83" s="70">
        <v>24</v>
      </c>
      <c r="S83" s="70">
        <v>231</v>
      </c>
      <c r="T83" s="70">
        <v>1</v>
      </c>
      <c r="U83" s="70">
        <v>799</v>
      </c>
      <c r="V83" s="70">
        <v>391</v>
      </c>
      <c r="W83" s="70">
        <v>19</v>
      </c>
      <c r="X83" s="70">
        <v>205</v>
      </c>
      <c r="Y83" s="70">
        <v>0</v>
      </c>
      <c r="Z83" s="70">
        <v>615</v>
      </c>
      <c r="AA83" s="70">
        <v>1414</v>
      </c>
      <c r="AC83" s="69">
        <f>SUM(Q83,V83)/SUM('July 2018 G LG runoff data'!C68,'July 2018 G LG runoff data'!H68)</f>
        <v>0.95893223819301843</v>
      </c>
      <c r="AD83" s="69">
        <f>SUM(R83,W83)/SUM('July 2018 G LG runoff data'!D68,'July 2018 G LG runoff data'!I68)</f>
        <v>1</v>
      </c>
      <c r="AE83" s="69">
        <f>SUM(S83,X83)/SUM('July 2018 G LG runoff data'!E68,'July 2018 G LG runoff data'!J68)</f>
        <v>0.96035242290748901</v>
      </c>
      <c r="AF83" s="69">
        <f>SUM(T83,Y83)/SUM('July 2018 G LG runoff data'!F68,'July 2018 G LG runoff data'!K68)</f>
        <v>1</v>
      </c>
      <c r="AG83" s="69">
        <f>SUM(U83,Z83)/SUM('July 2018 G LG runoff data'!G68,'July 2018 G LG runoff data'!L68)</f>
        <v>0.96059782608695654</v>
      </c>
    </row>
    <row r="84" spans="1:33" x14ac:dyDescent="0.3">
      <c r="A84" s="60" t="s">
        <v>522</v>
      </c>
      <c r="B84" s="70">
        <v>0</v>
      </c>
      <c r="C84" s="70">
        <v>185</v>
      </c>
      <c r="D84" s="70">
        <v>17</v>
      </c>
      <c r="E84" s="70">
        <v>87</v>
      </c>
      <c r="F84" s="70">
        <v>0</v>
      </c>
      <c r="G84" s="70">
        <v>289</v>
      </c>
      <c r="H84" s="70">
        <v>442</v>
      </c>
      <c r="I84" s="70">
        <v>17</v>
      </c>
      <c r="J84" s="70">
        <v>86</v>
      </c>
      <c r="K84" s="70">
        <v>0</v>
      </c>
      <c r="L84" s="70">
        <v>545</v>
      </c>
      <c r="M84" s="70">
        <v>834</v>
      </c>
      <c r="O84" s="60" t="s">
        <v>494</v>
      </c>
      <c r="P84" s="70">
        <v>0</v>
      </c>
      <c r="Q84" s="70">
        <v>607</v>
      </c>
      <c r="R84" s="70">
        <v>29</v>
      </c>
      <c r="S84" s="70">
        <v>154</v>
      </c>
      <c r="T84" s="70">
        <v>0</v>
      </c>
      <c r="U84" s="70">
        <v>790</v>
      </c>
      <c r="V84" s="70">
        <v>567</v>
      </c>
      <c r="W84" s="70">
        <v>64</v>
      </c>
      <c r="X84" s="70">
        <v>251</v>
      </c>
      <c r="Y84" s="70">
        <v>0</v>
      </c>
      <c r="Z84" s="70">
        <v>882</v>
      </c>
      <c r="AA84" s="70">
        <v>1672</v>
      </c>
      <c r="AC84" s="69">
        <f>SUM(Q84,V84)/SUM('July 2018 G LG runoff data'!C62,'July 2018 G LG runoff data'!H62)</f>
        <v>0.95836734693877546</v>
      </c>
      <c r="AD84" s="69">
        <f>SUM(R84,W84)/SUM('July 2018 G LG runoff data'!D62,'July 2018 G LG runoff data'!I62)</f>
        <v>0.98936170212765961</v>
      </c>
      <c r="AE84" s="69">
        <f>SUM(S84,X84)/SUM('July 2018 G LG runoff data'!E62,'July 2018 G LG runoff data'!J62)</f>
        <v>0.97122302158273377</v>
      </c>
      <c r="AF84" s="69" t="e">
        <f>SUM(T84,Y84)/SUM('July 2018 G LG runoff data'!F62,'July 2018 G LG runoff data'!K62)</f>
        <v>#DIV/0!</v>
      </c>
      <c r="AG84" s="69">
        <f>SUM(U84,Z84)/SUM('July 2018 G LG runoff data'!G62,'July 2018 G LG runoff data'!L62)</f>
        <v>0.96313364055299544</v>
      </c>
    </row>
    <row r="85" spans="1:33" x14ac:dyDescent="0.3">
      <c r="A85" s="60" t="s">
        <v>523</v>
      </c>
      <c r="B85" s="70">
        <v>0</v>
      </c>
      <c r="C85" s="70">
        <v>80</v>
      </c>
      <c r="D85" s="70">
        <v>3</v>
      </c>
      <c r="E85" s="70">
        <v>89</v>
      </c>
      <c r="F85" s="70">
        <v>0</v>
      </c>
      <c r="G85" s="70">
        <v>172</v>
      </c>
      <c r="H85" s="70">
        <v>207</v>
      </c>
      <c r="I85" s="70">
        <v>8</v>
      </c>
      <c r="J85" s="70">
        <v>68</v>
      </c>
      <c r="K85" s="70">
        <v>0</v>
      </c>
      <c r="L85" s="70">
        <v>283</v>
      </c>
      <c r="M85" s="70">
        <v>455</v>
      </c>
      <c r="O85" s="60" t="s">
        <v>511</v>
      </c>
      <c r="P85" s="70">
        <v>0</v>
      </c>
      <c r="Q85" s="70">
        <v>501</v>
      </c>
      <c r="R85" s="70">
        <v>21</v>
      </c>
      <c r="S85" s="70">
        <v>243</v>
      </c>
      <c r="T85" s="70">
        <v>0</v>
      </c>
      <c r="U85" s="70">
        <v>765</v>
      </c>
      <c r="V85" s="70">
        <v>419</v>
      </c>
      <c r="W85" s="70">
        <v>10</v>
      </c>
      <c r="X85" s="70">
        <v>264</v>
      </c>
      <c r="Y85" s="70">
        <v>0</v>
      </c>
      <c r="Z85" s="70">
        <v>693</v>
      </c>
      <c r="AA85" s="70">
        <v>1458</v>
      </c>
      <c r="AC85" s="69">
        <f>SUM(Q85,V85)/SUM('July 2018 G LG runoff data'!C76,'July 2018 G LG runoff data'!H76)</f>
        <v>0.94455852156057496</v>
      </c>
      <c r="AD85" s="69">
        <f>SUM(R85,W85)/SUM('July 2018 G LG runoff data'!D76,'July 2018 G LG runoff data'!I76)</f>
        <v>0.96875</v>
      </c>
      <c r="AE85" s="69">
        <f>SUM(S85,X85)/SUM('July 2018 G LG runoff data'!E76,'July 2018 G LG runoff data'!J76)</f>
        <v>0.96387832699619769</v>
      </c>
      <c r="AF85" s="69" t="e">
        <f>SUM(T85,Y85)/SUM('July 2018 G LG runoff data'!F76,'July 2018 G LG runoff data'!K76)</f>
        <v>#DIV/0!</v>
      </c>
      <c r="AG85" s="69">
        <f>SUM(U85,Z85)/SUM('July 2018 G LG runoff data'!G76,'July 2018 G LG runoff data'!L76)</f>
        <v>0.95169712793733685</v>
      </c>
    </row>
    <row r="86" spans="1:33" x14ac:dyDescent="0.3">
      <c r="A86" s="60" t="s">
        <v>525</v>
      </c>
      <c r="B86" s="70">
        <v>0</v>
      </c>
      <c r="C86" s="70">
        <v>125</v>
      </c>
      <c r="D86" s="70">
        <v>14</v>
      </c>
      <c r="E86" s="70">
        <v>63</v>
      </c>
      <c r="F86" s="70">
        <v>0</v>
      </c>
      <c r="G86" s="70">
        <v>202</v>
      </c>
      <c r="H86" s="70">
        <v>476</v>
      </c>
      <c r="I86" s="70">
        <v>14</v>
      </c>
      <c r="J86" s="70">
        <v>156</v>
      </c>
      <c r="K86" s="70">
        <v>0</v>
      </c>
      <c r="L86" s="70">
        <v>646</v>
      </c>
      <c r="M86" s="70">
        <v>848</v>
      </c>
      <c r="O86" s="60" t="s">
        <v>588</v>
      </c>
      <c r="P86" s="70">
        <v>0</v>
      </c>
      <c r="Q86" s="70">
        <v>405</v>
      </c>
      <c r="R86" s="70">
        <v>11</v>
      </c>
      <c r="S86" s="70">
        <v>338</v>
      </c>
      <c r="T86" s="70">
        <v>2</v>
      </c>
      <c r="U86" s="70">
        <v>756</v>
      </c>
      <c r="V86" s="70">
        <v>328</v>
      </c>
      <c r="W86" s="70">
        <v>21</v>
      </c>
      <c r="X86" s="70">
        <v>307</v>
      </c>
      <c r="Y86" s="70">
        <v>1</v>
      </c>
      <c r="Z86" s="70">
        <v>657</v>
      </c>
      <c r="AA86" s="70">
        <v>1413</v>
      </c>
      <c r="AC86" s="69">
        <f>SUM(Q86,V86)/SUM('July 2018 G LG runoff data'!C142,'July 2018 G LG runoff data'!H142)</f>
        <v>0.94825355756791718</v>
      </c>
      <c r="AD86" s="69">
        <f>SUM(R86,W86)/SUM('July 2018 G LG runoff data'!D142,'July 2018 G LG runoff data'!I142)</f>
        <v>1</v>
      </c>
      <c r="AE86" s="69">
        <f>SUM(S86,X86)/SUM('July 2018 G LG runoff data'!E142,'July 2018 G LG runoff data'!J142)</f>
        <v>0.95839524517087671</v>
      </c>
      <c r="AF86" s="69">
        <f>SUM(T86,Y86)/SUM('July 2018 G LG runoff data'!F142,'July 2018 G LG runoff data'!K142)</f>
        <v>1</v>
      </c>
      <c r="AG86" s="69">
        <f>SUM(U86,Z86)/SUM('July 2018 G LG runoff data'!G142,'July 2018 G LG runoff data'!L142)</f>
        <v>0.95408507765023631</v>
      </c>
    </row>
    <row r="87" spans="1:33" x14ac:dyDescent="0.3">
      <c r="A87" s="60" t="s">
        <v>527</v>
      </c>
      <c r="B87" s="70">
        <v>0</v>
      </c>
      <c r="C87" s="70">
        <v>476</v>
      </c>
      <c r="D87" s="70">
        <v>147</v>
      </c>
      <c r="E87" s="70">
        <v>289</v>
      </c>
      <c r="F87" s="70">
        <v>0</v>
      </c>
      <c r="G87" s="70">
        <v>912</v>
      </c>
      <c r="H87" s="70">
        <v>1225</v>
      </c>
      <c r="I87" s="70">
        <v>61</v>
      </c>
      <c r="J87" s="70">
        <v>326</v>
      </c>
      <c r="K87" s="70">
        <v>1</v>
      </c>
      <c r="L87" s="70">
        <v>1613</v>
      </c>
      <c r="M87" s="70">
        <v>2525</v>
      </c>
      <c r="O87" s="60" t="s">
        <v>550</v>
      </c>
      <c r="P87" s="70">
        <v>0</v>
      </c>
      <c r="Q87" s="70">
        <v>575</v>
      </c>
      <c r="R87" s="70">
        <v>10</v>
      </c>
      <c r="S87" s="70">
        <v>170</v>
      </c>
      <c r="T87" s="70">
        <v>0</v>
      </c>
      <c r="U87" s="70">
        <v>755</v>
      </c>
      <c r="V87" s="70">
        <v>623</v>
      </c>
      <c r="W87" s="70">
        <v>12</v>
      </c>
      <c r="X87" s="70">
        <v>164</v>
      </c>
      <c r="Y87" s="70">
        <v>0</v>
      </c>
      <c r="Z87" s="70">
        <v>799</v>
      </c>
      <c r="AA87" s="70">
        <v>1554</v>
      </c>
      <c r="AC87" s="69">
        <f>SUM(Q87,V87)/SUM('July 2018 G LG runoff data'!C108,'July 2018 G LG runoff data'!H108)</f>
        <v>0.93157076205287714</v>
      </c>
      <c r="AD87" s="69">
        <f>SUM(R87,W87)/SUM('July 2018 G LG runoff data'!D108,'July 2018 G LG runoff data'!I108)</f>
        <v>0.91666666666666663</v>
      </c>
      <c r="AE87" s="69">
        <f>SUM(S87,X87)/SUM('July 2018 G LG runoff data'!E108,'July 2018 G LG runoff data'!J108)</f>
        <v>0.94084507042253518</v>
      </c>
      <c r="AF87" s="69" t="e">
        <f>SUM(T87,Y87)/SUM('July 2018 G LG runoff data'!F108,'July 2018 G LG runoff data'!K108)</f>
        <v>#DIV/0!</v>
      </c>
      <c r="AG87" s="69">
        <f>SUM(U87,Z87)/SUM('July 2018 G LG runoff data'!G108,'July 2018 G LG runoff data'!L108)</f>
        <v>0.93333333333333335</v>
      </c>
    </row>
    <row r="88" spans="1:33" x14ac:dyDescent="0.3">
      <c r="A88" s="60" t="s">
        <v>528</v>
      </c>
      <c r="B88" s="70">
        <v>0</v>
      </c>
      <c r="C88" s="70">
        <v>258</v>
      </c>
      <c r="D88" s="70">
        <v>26</v>
      </c>
      <c r="E88" s="70">
        <v>168</v>
      </c>
      <c r="F88" s="70">
        <v>1</v>
      </c>
      <c r="G88" s="70">
        <v>453</v>
      </c>
      <c r="H88" s="70">
        <v>918</v>
      </c>
      <c r="I88" s="70">
        <v>16</v>
      </c>
      <c r="J88" s="70">
        <v>257</v>
      </c>
      <c r="K88" s="70">
        <v>1</v>
      </c>
      <c r="L88" s="70">
        <v>1192</v>
      </c>
      <c r="M88" s="70">
        <v>1645</v>
      </c>
      <c r="O88" s="60" t="s">
        <v>528</v>
      </c>
      <c r="P88" s="70">
        <v>0</v>
      </c>
      <c r="Q88" s="70">
        <v>562</v>
      </c>
      <c r="R88" s="70">
        <v>10</v>
      </c>
      <c r="S88" s="70">
        <v>172</v>
      </c>
      <c r="T88" s="70">
        <v>1</v>
      </c>
      <c r="U88" s="70">
        <v>745</v>
      </c>
      <c r="V88" s="70">
        <v>558</v>
      </c>
      <c r="W88" s="70">
        <v>31</v>
      </c>
      <c r="X88" s="70">
        <v>238</v>
      </c>
      <c r="Y88" s="70">
        <v>1</v>
      </c>
      <c r="Z88" s="70">
        <v>828</v>
      </c>
      <c r="AA88" s="70">
        <v>1573</v>
      </c>
      <c r="AC88" s="69">
        <f>SUM(Q88,V88)/SUM('July 2018 G LG runoff data'!C88,'July 2018 G LG runoff data'!H88)</f>
        <v>0.95238095238095233</v>
      </c>
      <c r="AD88" s="69">
        <f>SUM(R88,W88)/SUM('July 2018 G LG runoff data'!D88,'July 2018 G LG runoff data'!I88)</f>
        <v>0.97619047619047616</v>
      </c>
      <c r="AE88" s="69">
        <f>SUM(S88,X88)/SUM('July 2018 G LG runoff data'!E88,'July 2018 G LG runoff data'!J88)</f>
        <v>0.96470588235294119</v>
      </c>
      <c r="AF88" s="69">
        <f>SUM(T88,Y88)/SUM('July 2018 G LG runoff data'!F88,'July 2018 G LG runoff data'!K88)</f>
        <v>1</v>
      </c>
      <c r="AG88" s="69">
        <f>SUM(U88,Z88)/SUM('July 2018 G LG runoff data'!G88,'July 2018 G LG runoff data'!L88)</f>
        <v>0.95623100303951369</v>
      </c>
    </row>
    <row r="89" spans="1:33" x14ac:dyDescent="0.3">
      <c r="A89" s="60" t="s">
        <v>529</v>
      </c>
      <c r="B89" s="70">
        <v>0</v>
      </c>
      <c r="C89" s="70">
        <v>62</v>
      </c>
      <c r="D89" s="70">
        <v>14</v>
      </c>
      <c r="E89" s="70">
        <v>130</v>
      </c>
      <c r="F89" s="70">
        <v>0</v>
      </c>
      <c r="G89" s="70">
        <v>206</v>
      </c>
      <c r="H89" s="70">
        <v>236</v>
      </c>
      <c r="I89" s="70">
        <v>23</v>
      </c>
      <c r="J89" s="70">
        <v>176</v>
      </c>
      <c r="K89" s="70">
        <v>1</v>
      </c>
      <c r="L89" s="70">
        <v>436</v>
      </c>
      <c r="M89" s="70">
        <v>642</v>
      </c>
      <c r="O89" s="60" t="s">
        <v>544</v>
      </c>
      <c r="P89" s="70">
        <v>0</v>
      </c>
      <c r="Q89" s="70">
        <v>639</v>
      </c>
      <c r="R89" s="70">
        <v>8</v>
      </c>
      <c r="S89" s="70">
        <v>95</v>
      </c>
      <c r="T89" s="70">
        <v>1</v>
      </c>
      <c r="U89" s="70">
        <v>743</v>
      </c>
      <c r="V89" s="70">
        <v>640</v>
      </c>
      <c r="W89" s="70">
        <v>15</v>
      </c>
      <c r="X89" s="70">
        <v>107</v>
      </c>
      <c r="Y89" s="70">
        <v>0</v>
      </c>
      <c r="Z89" s="70">
        <v>762</v>
      </c>
      <c r="AA89" s="70">
        <v>1505</v>
      </c>
      <c r="AC89" s="69">
        <f>SUM(Q89,V89)/SUM('July 2018 G LG runoff data'!C102,'July 2018 G LG runoff data'!H102)</f>
        <v>0.9609316303531179</v>
      </c>
      <c r="AD89" s="69">
        <f>SUM(R89,W89)/SUM('July 2018 G LG runoff data'!D102,'July 2018 G LG runoff data'!I102)</f>
        <v>0.95833333333333337</v>
      </c>
      <c r="AE89" s="69">
        <f>SUM(S89,X89)/SUM('July 2018 G LG runoff data'!E102,'July 2018 G LG runoff data'!J102)</f>
        <v>0.95283018867924529</v>
      </c>
      <c r="AF89" s="69">
        <f>SUM(T89,Y89)/SUM('July 2018 G LG runoff data'!F102,'July 2018 G LG runoff data'!K102)</f>
        <v>1</v>
      </c>
      <c r="AG89" s="69">
        <f>SUM(U89,Z89)/SUM('July 2018 G LG runoff data'!G102,'July 2018 G LG runoff data'!L102)</f>
        <v>0.9598214285714286</v>
      </c>
    </row>
    <row r="90" spans="1:33" x14ac:dyDescent="0.3">
      <c r="A90" s="60" t="s">
        <v>530</v>
      </c>
      <c r="B90" s="70">
        <v>0</v>
      </c>
      <c r="C90" s="70">
        <v>592</v>
      </c>
      <c r="D90" s="70">
        <v>128</v>
      </c>
      <c r="E90" s="70">
        <v>336</v>
      </c>
      <c r="F90" s="70">
        <v>1</v>
      </c>
      <c r="G90" s="70">
        <v>1057</v>
      </c>
      <c r="H90" s="70">
        <v>2028</v>
      </c>
      <c r="I90" s="70">
        <v>120</v>
      </c>
      <c r="J90" s="70">
        <v>453</v>
      </c>
      <c r="K90" s="70">
        <v>0</v>
      </c>
      <c r="L90" s="70">
        <v>2601</v>
      </c>
      <c r="M90" s="70">
        <v>3658</v>
      </c>
      <c r="O90" s="60" t="s">
        <v>555</v>
      </c>
      <c r="P90" s="70">
        <v>0</v>
      </c>
      <c r="Q90" s="70">
        <v>459</v>
      </c>
      <c r="R90" s="70">
        <v>54</v>
      </c>
      <c r="S90" s="70">
        <v>227</v>
      </c>
      <c r="T90" s="70">
        <v>0</v>
      </c>
      <c r="U90" s="70">
        <v>740</v>
      </c>
      <c r="V90" s="70">
        <v>481</v>
      </c>
      <c r="W90" s="70">
        <v>76</v>
      </c>
      <c r="X90" s="70">
        <v>275</v>
      </c>
      <c r="Y90" s="70">
        <v>0</v>
      </c>
      <c r="Z90" s="70">
        <v>832</v>
      </c>
      <c r="AA90" s="70">
        <v>1572</v>
      </c>
      <c r="AC90" s="69">
        <f>SUM(Q90,V90)/SUM('July 2018 G LG runoff data'!C112,'July 2018 G LG runoff data'!H112)</f>
        <v>0.95334685598377278</v>
      </c>
      <c r="AD90" s="69">
        <f>SUM(R90,W90)/SUM('July 2018 G LG runoff data'!D112,'July 2018 G LG runoff data'!I112)</f>
        <v>0.90909090909090906</v>
      </c>
      <c r="AE90" s="69">
        <f>SUM(S90,X90)/SUM('July 2018 G LG runoff data'!E112,'July 2018 G LG runoff data'!J112)</f>
        <v>0.9507575757575758</v>
      </c>
      <c r="AF90" s="69" t="e">
        <f>SUM(T90,Y90)/SUM('July 2018 G LG runoff data'!F112,'July 2018 G LG runoff data'!K112)</f>
        <v>#DIV/0!</v>
      </c>
      <c r="AG90" s="69">
        <f>SUM(U90,Z90)/SUM('July 2018 G LG runoff data'!G112,'July 2018 G LG runoff data'!L112)</f>
        <v>0.94870247435123722</v>
      </c>
    </row>
    <row r="91" spans="1:33" x14ac:dyDescent="0.3">
      <c r="A91" s="60" t="s">
        <v>531</v>
      </c>
      <c r="B91" s="70">
        <v>0</v>
      </c>
      <c r="C91" s="70">
        <v>493</v>
      </c>
      <c r="D91" s="70">
        <v>25</v>
      </c>
      <c r="E91" s="70">
        <v>338</v>
      </c>
      <c r="F91" s="70">
        <v>1</v>
      </c>
      <c r="G91" s="70">
        <v>857</v>
      </c>
      <c r="H91" s="70">
        <v>1077</v>
      </c>
      <c r="I91" s="70">
        <v>11</v>
      </c>
      <c r="J91" s="70">
        <v>185</v>
      </c>
      <c r="K91" s="70">
        <v>0</v>
      </c>
      <c r="L91" s="70">
        <v>1273</v>
      </c>
      <c r="M91" s="70">
        <v>2130</v>
      </c>
      <c r="O91" s="60" t="s">
        <v>560</v>
      </c>
      <c r="P91" s="70">
        <v>0</v>
      </c>
      <c r="Q91" s="70">
        <v>411</v>
      </c>
      <c r="R91" s="70">
        <v>32</v>
      </c>
      <c r="S91" s="70">
        <v>287</v>
      </c>
      <c r="T91" s="70">
        <v>0</v>
      </c>
      <c r="U91" s="70">
        <v>730</v>
      </c>
      <c r="V91" s="70">
        <v>350</v>
      </c>
      <c r="W91" s="70">
        <v>32</v>
      </c>
      <c r="X91" s="70">
        <v>275</v>
      </c>
      <c r="Y91" s="70">
        <v>0</v>
      </c>
      <c r="Z91" s="70">
        <v>657</v>
      </c>
      <c r="AA91" s="70">
        <v>1387</v>
      </c>
      <c r="AC91" s="69">
        <f>SUM(Q91,V91)/SUM('July 2018 G LG runoff data'!C116,'July 2018 G LG runoff data'!H116)</f>
        <v>0.93719211822660098</v>
      </c>
      <c r="AD91" s="69">
        <f>SUM(R91,W91)/SUM('July 2018 G LG runoff data'!D116,'July 2018 G LG runoff data'!I116)</f>
        <v>0.95522388059701491</v>
      </c>
      <c r="AE91" s="69">
        <f>SUM(S91,X91)/SUM('July 2018 G LG runoff data'!E116,'July 2018 G LG runoff data'!J116)</f>
        <v>0.96068376068376071</v>
      </c>
      <c r="AF91" s="69" t="e">
        <f>SUM(T91,Y91)/SUM('July 2018 G LG runoff data'!F116,'July 2018 G LG runoff data'!K116)</f>
        <v>#DIV/0!</v>
      </c>
      <c r="AG91" s="69">
        <f>SUM(U91,Z91)/SUM('July 2018 G LG runoff data'!G116,'July 2018 G LG runoff data'!L116)</f>
        <v>0.94740437158469948</v>
      </c>
    </row>
    <row r="92" spans="1:33" x14ac:dyDescent="0.3">
      <c r="A92" s="60" t="s">
        <v>532</v>
      </c>
      <c r="B92" s="70">
        <v>0</v>
      </c>
      <c r="C92" s="70">
        <v>223</v>
      </c>
      <c r="D92" s="70">
        <v>13</v>
      </c>
      <c r="E92" s="70">
        <v>226</v>
      </c>
      <c r="F92" s="70">
        <v>0</v>
      </c>
      <c r="G92" s="70">
        <v>462</v>
      </c>
      <c r="H92" s="70">
        <v>651</v>
      </c>
      <c r="I92" s="70">
        <v>11</v>
      </c>
      <c r="J92" s="70">
        <v>172</v>
      </c>
      <c r="K92" s="70">
        <v>1</v>
      </c>
      <c r="L92" s="70">
        <v>835</v>
      </c>
      <c r="M92" s="70">
        <v>1297</v>
      </c>
      <c r="O92" s="60" t="s">
        <v>475</v>
      </c>
      <c r="P92" s="70">
        <v>0</v>
      </c>
      <c r="Q92" s="70">
        <v>554</v>
      </c>
      <c r="R92" s="70">
        <v>28</v>
      </c>
      <c r="S92" s="70">
        <v>140</v>
      </c>
      <c r="T92" s="70">
        <v>0</v>
      </c>
      <c r="U92" s="70">
        <v>722</v>
      </c>
      <c r="V92" s="70">
        <v>541</v>
      </c>
      <c r="W92" s="70">
        <v>22</v>
      </c>
      <c r="X92" s="70">
        <v>214</v>
      </c>
      <c r="Y92" s="70">
        <v>0</v>
      </c>
      <c r="Z92" s="70">
        <v>777</v>
      </c>
      <c r="AA92" s="70">
        <v>1499</v>
      </c>
      <c r="AC92" s="69">
        <f>SUM(Q92,V92)/SUM('July 2018 G LG runoff data'!C48,'July 2018 G LG runoff data'!H48)</f>
        <v>0.93910806174957118</v>
      </c>
      <c r="AD92" s="69">
        <f>SUM(R92,W92)/SUM('July 2018 G LG runoff data'!D48,'July 2018 G LG runoff data'!I48)</f>
        <v>0.94339622641509435</v>
      </c>
      <c r="AE92" s="69">
        <f>SUM(S92,X92)/SUM('July 2018 G LG runoff data'!E48,'July 2018 G LG runoff data'!J48)</f>
        <v>0.93403693931398413</v>
      </c>
      <c r="AF92" s="69" t="e">
        <f>SUM(T92,Y92)/SUM('July 2018 G LG runoff data'!F48,'July 2018 G LG runoff data'!K48)</f>
        <v>#DIV/0!</v>
      </c>
      <c r="AG92" s="69">
        <f>SUM(U92,Z92)/SUM('July 2018 G LG runoff data'!G48,'July 2018 G LG runoff data'!L48)</f>
        <v>0.93804755944931162</v>
      </c>
    </row>
    <row r="93" spans="1:33" x14ac:dyDescent="0.3">
      <c r="A93" s="60" t="s">
        <v>533</v>
      </c>
      <c r="B93" s="70">
        <v>0</v>
      </c>
      <c r="C93" s="70">
        <v>125</v>
      </c>
      <c r="D93" s="70">
        <v>19</v>
      </c>
      <c r="E93" s="70">
        <v>117</v>
      </c>
      <c r="F93" s="70">
        <v>0</v>
      </c>
      <c r="G93" s="70">
        <v>261</v>
      </c>
      <c r="H93" s="70">
        <v>468</v>
      </c>
      <c r="I93" s="70">
        <v>13</v>
      </c>
      <c r="J93" s="70">
        <v>151</v>
      </c>
      <c r="K93" s="70">
        <v>1</v>
      </c>
      <c r="L93" s="70">
        <v>633</v>
      </c>
      <c r="M93" s="70">
        <v>894</v>
      </c>
      <c r="O93" s="60" t="s">
        <v>557</v>
      </c>
      <c r="P93" s="70">
        <v>0</v>
      </c>
      <c r="Q93" s="70">
        <v>497</v>
      </c>
      <c r="R93" s="70">
        <v>5</v>
      </c>
      <c r="S93" s="70">
        <v>182</v>
      </c>
      <c r="T93" s="70">
        <v>1</v>
      </c>
      <c r="U93" s="70">
        <v>685</v>
      </c>
      <c r="V93" s="70">
        <v>497</v>
      </c>
      <c r="W93" s="70">
        <v>22</v>
      </c>
      <c r="X93" s="70">
        <v>201</v>
      </c>
      <c r="Y93" s="70">
        <v>1</v>
      </c>
      <c r="Z93" s="70">
        <v>721</v>
      </c>
      <c r="AA93" s="70">
        <v>1406</v>
      </c>
      <c r="AC93" s="69">
        <f>SUM(Q93,V93)/SUM('July 2018 G LG runoff data'!C114,'July 2018 G LG runoff data'!H114)</f>
        <v>0.9502868068833652</v>
      </c>
      <c r="AD93" s="69">
        <f>SUM(R93,W93)/SUM('July 2018 G LG runoff data'!D114,'July 2018 G LG runoff data'!I114)</f>
        <v>1</v>
      </c>
      <c r="AE93" s="69">
        <f>SUM(S93,X93)/SUM('July 2018 G LG runoff data'!E114,'July 2018 G LG runoff data'!J114)</f>
        <v>0.95511221945137159</v>
      </c>
      <c r="AF93" s="69">
        <f>SUM(T93,Y93)/SUM('July 2018 G LG runoff data'!F114,'July 2018 G LG runoff data'!K114)</f>
        <v>0.66666666666666663</v>
      </c>
      <c r="AG93" s="69">
        <f>SUM(U93,Z93)/SUM('July 2018 G LG runoff data'!G114,'July 2018 G LG runoff data'!L114)</f>
        <v>0.95192958700067709</v>
      </c>
    </row>
    <row r="94" spans="1:33" x14ac:dyDescent="0.3">
      <c r="A94" s="60" t="s">
        <v>534</v>
      </c>
      <c r="B94" s="70">
        <v>0</v>
      </c>
      <c r="C94" s="70">
        <v>79</v>
      </c>
      <c r="D94" s="70">
        <v>1</v>
      </c>
      <c r="E94" s="70">
        <v>68</v>
      </c>
      <c r="F94" s="70">
        <v>0</v>
      </c>
      <c r="G94" s="70">
        <v>148</v>
      </c>
      <c r="H94" s="70">
        <v>259</v>
      </c>
      <c r="I94" s="70">
        <v>2</v>
      </c>
      <c r="J94" s="70">
        <v>76</v>
      </c>
      <c r="K94" s="70">
        <v>0</v>
      </c>
      <c r="L94" s="70">
        <v>337</v>
      </c>
      <c r="M94" s="70">
        <v>485</v>
      </c>
      <c r="O94" s="60" t="s">
        <v>519</v>
      </c>
      <c r="P94" s="70">
        <v>0</v>
      </c>
      <c r="Q94" s="70">
        <v>452</v>
      </c>
      <c r="R94" s="70">
        <v>14</v>
      </c>
      <c r="S94" s="70">
        <v>199</v>
      </c>
      <c r="T94" s="70">
        <v>3</v>
      </c>
      <c r="U94" s="70">
        <v>668</v>
      </c>
      <c r="V94" s="70">
        <v>436</v>
      </c>
      <c r="W94" s="70">
        <v>31</v>
      </c>
      <c r="X94" s="70">
        <v>298</v>
      </c>
      <c r="Y94" s="70">
        <v>6</v>
      </c>
      <c r="Z94" s="70">
        <v>771</v>
      </c>
      <c r="AA94" s="70">
        <v>1439</v>
      </c>
      <c r="AC94" s="69">
        <f>SUM(Q94,V94)/SUM('July 2018 G LG runoff data'!C82,'July 2018 G LG runoff data'!H82)</f>
        <v>0.96</v>
      </c>
      <c r="AD94" s="69">
        <f>SUM(R94,W94)/SUM('July 2018 G LG runoff data'!D82,'July 2018 G LG runoff data'!I82)</f>
        <v>0.9375</v>
      </c>
      <c r="AE94" s="69">
        <f>SUM(S94,X94)/SUM('July 2018 G LG runoff data'!E82,'July 2018 G LG runoff data'!J82)</f>
        <v>0.95761078998073212</v>
      </c>
      <c r="AF94" s="69">
        <f>SUM(T94,Y94)/SUM('July 2018 G LG runoff data'!F82,'July 2018 G LG runoff data'!K82)</f>
        <v>0.9</v>
      </c>
      <c r="AG94" s="69">
        <f>SUM(U94,Z94)/SUM('July 2018 G LG runoff data'!G82,'July 2018 G LG runoff data'!L82)</f>
        <v>0.95805592543275631</v>
      </c>
    </row>
    <row r="95" spans="1:33" x14ac:dyDescent="0.3">
      <c r="A95" s="60" t="s">
        <v>535</v>
      </c>
      <c r="B95" s="70">
        <v>0</v>
      </c>
      <c r="C95" s="70">
        <v>546</v>
      </c>
      <c r="D95" s="70">
        <v>45</v>
      </c>
      <c r="E95" s="70">
        <v>747</v>
      </c>
      <c r="F95" s="70">
        <v>8</v>
      </c>
      <c r="G95" s="70">
        <v>1346</v>
      </c>
      <c r="H95" s="70">
        <v>1880</v>
      </c>
      <c r="I95" s="70">
        <v>44</v>
      </c>
      <c r="J95" s="70">
        <v>915</v>
      </c>
      <c r="K95" s="70">
        <v>23</v>
      </c>
      <c r="L95" s="70">
        <v>2862</v>
      </c>
      <c r="M95" s="70">
        <v>4208</v>
      </c>
      <c r="O95" s="60" t="s">
        <v>473</v>
      </c>
      <c r="P95" s="70">
        <v>0</v>
      </c>
      <c r="Q95" s="70">
        <v>483</v>
      </c>
      <c r="R95" s="70">
        <v>17</v>
      </c>
      <c r="S95" s="70">
        <v>158</v>
      </c>
      <c r="T95" s="70">
        <v>5</v>
      </c>
      <c r="U95" s="70">
        <v>663</v>
      </c>
      <c r="V95" s="70">
        <v>454</v>
      </c>
      <c r="W95" s="70">
        <v>17</v>
      </c>
      <c r="X95" s="70">
        <v>176</v>
      </c>
      <c r="Y95" s="70">
        <v>7</v>
      </c>
      <c r="Z95" s="70">
        <v>654</v>
      </c>
      <c r="AA95" s="70">
        <v>1317</v>
      </c>
      <c r="AC95" s="69">
        <f>SUM(Q95,V95)/SUM('July 2018 G LG runoff data'!C46,'July 2018 G LG runoff data'!H46)</f>
        <v>0.91059280855199221</v>
      </c>
      <c r="AD95" s="69">
        <f>SUM(R95,W95)/SUM('July 2018 G LG runoff data'!D46,'July 2018 G LG runoff data'!I46)</f>
        <v>0.94444444444444442</v>
      </c>
      <c r="AE95" s="69">
        <f>SUM(S95,X95)/SUM('July 2018 G LG runoff data'!E46,'July 2018 G LG runoff data'!J46)</f>
        <v>0.8954423592493298</v>
      </c>
      <c r="AF95" s="69">
        <f>SUM(T95,Y95)/SUM('July 2018 G LG runoff data'!F46,'July 2018 G LG runoff data'!K46)</f>
        <v>0.92307692307692313</v>
      </c>
      <c r="AG95" s="69">
        <f>SUM(U95,Z95)/SUM('July 2018 G LG runoff data'!G46,'July 2018 G LG runoff data'!L46)</f>
        <v>0.90764989662301865</v>
      </c>
    </row>
    <row r="96" spans="1:33" x14ac:dyDescent="0.3">
      <c r="A96" s="60" t="s">
        <v>536</v>
      </c>
      <c r="B96" s="70">
        <v>0</v>
      </c>
      <c r="C96" s="70">
        <v>501</v>
      </c>
      <c r="D96" s="70">
        <v>63</v>
      </c>
      <c r="E96" s="70">
        <v>627</v>
      </c>
      <c r="F96" s="70">
        <v>0</v>
      </c>
      <c r="G96" s="70">
        <v>1191</v>
      </c>
      <c r="H96" s="70">
        <v>1398</v>
      </c>
      <c r="I96" s="70">
        <v>22</v>
      </c>
      <c r="J96" s="70">
        <v>610</v>
      </c>
      <c r="K96" s="70">
        <v>0</v>
      </c>
      <c r="L96" s="70">
        <v>2030</v>
      </c>
      <c r="M96" s="70">
        <v>3221</v>
      </c>
      <c r="O96" s="60" t="s">
        <v>484</v>
      </c>
      <c r="P96" s="70">
        <v>0</v>
      </c>
      <c r="Q96" s="70">
        <v>371</v>
      </c>
      <c r="R96" s="70">
        <v>31</v>
      </c>
      <c r="S96" s="70">
        <v>215</v>
      </c>
      <c r="T96" s="70">
        <v>9</v>
      </c>
      <c r="U96" s="70">
        <v>626</v>
      </c>
      <c r="V96" s="70">
        <v>358</v>
      </c>
      <c r="W96" s="70">
        <v>31</v>
      </c>
      <c r="X96" s="70">
        <v>263</v>
      </c>
      <c r="Y96" s="70">
        <v>5</v>
      </c>
      <c r="Z96" s="70">
        <v>657</v>
      </c>
      <c r="AA96" s="70">
        <v>1283</v>
      </c>
      <c r="AC96" s="69">
        <f>SUM(Q96,V96)/SUM('July 2018 G LG runoff data'!C55,'July 2018 G LG runoff data'!H55)</f>
        <v>0.94186046511627908</v>
      </c>
      <c r="AD96" s="69">
        <f>SUM(R96,W96)/SUM('July 2018 G LG runoff data'!D55,'July 2018 G LG runoff data'!I55)</f>
        <v>1</v>
      </c>
      <c r="AE96" s="69">
        <f>SUM(S96,X96)/SUM('July 2018 G LG runoff data'!E55,'July 2018 G LG runoff data'!J55)</f>
        <v>0.95791583166332661</v>
      </c>
      <c r="AF96" s="69">
        <f>SUM(T96,Y96)/SUM('July 2018 G LG runoff data'!F55,'July 2018 G LG runoff data'!K55)</f>
        <v>0.875</v>
      </c>
      <c r="AG96" s="69">
        <f>SUM(U96,Z96)/SUM('July 2018 G LG runoff data'!G55,'July 2018 G LG runoff data'!L55)</f>
        <v>0.94966691339748333</v>
      </c>
    </row>
    <row r="97" spans="1:33" x14ac:dyDescent="0.3">
      <c r="A97" s="60" t="s">
        <v>537</v>
      </c>
      <c r="B97" s="70">
        <v>0</v>
      </c>
      <c r="C97" s="70">
        <v>60</v>
      </c>
      <c r="D97" s="70">
        <v>5</v>
      </c>
      <c r="E97" s="70">
        <v>60</v>
      </c>
      <c r="F97" s="70">
        <v>0</v>
      </c>
      <c r="G97" s="70">
        <v>125</v>
      </c>
      <c r="H97" s="70">
        <v>186</v>
      </c>
      <c r="I97" s="70">
        <v>2</v>
      </c>
      <c r="J97" s="70">
        <v>52</v>
      </c>
      <c r="K97" s="70">
        <v>0</v>
      </c>
      <c r="L97" s="70">
        <v>240</v>
      </c>
      <c r="M97" s="70">
        <v>365</v>
      </c>
      <c r="O97" s="60" t="s">
        <v>532</v>
      </c>
      <c r="P97" s="70">
        <v>0</v>
      </c>
      <c r="Q97" s="70">
        <v>413</v>
      </c>
      <c r="R97" s="70">
        <v>13</v>
      </c>
      <c r="S97" s="70">
        <v>184</v>
      </c>
      <c r="T97" s="70">
        <v>1</v>
      </c>
      <c r="U97" s="70">
        <v>611</v>
      </c>
      <c r="V97" s="70">
        <v>413</v>
      </c>
      <c r="W97" s="70">
        <v>7</v>
      </c>
      <c r="X97" s="70">
        <v>188</v>
      </c>
      <c r="Y97" s="70">
        <v>0</v>
      </c>
      <c r="Z97" s="70">
        <v>608</v>
      </c>
      <c r="AA97" s="70">
        <v>1219</v>
      </c>
      <c r="AC97" s="69">
        <f>SUM(Q97,V97)/SUM('July 2018 G LG runoff data'!C92,'July 2018 G LG runoff data'!H92)</f>
        <v>0.94508009153318073</v>
      </c>
      <c r="AD97" s="69">
        <f>SUM(R97,W97)/SUM('July 2018 G LG runoff data'!D92,'July 2018 G LG runoff data'!I92)</f>
        <v>0.83333333333333337</v>
      </c>
      <c r="AE97" s="69">
        <f>SUM(S97,X97)/SUM('July 2018 G LG runoff data'!E92,'July 2018 G LG runoff data'!J92)</f>
        <v>0.9346733668341709</v>
      </c>
      <c r="AF97" s="69">
        <f>SUM(T97,Y97)/SUM('July 2018 G LG runoff data'!F92,'July 2018 G LG runoff data'!K92)</f>
        <v>1</v>
      </c>
      <c r="AG97" s="69">
        <f>SUM(U97,Z97)/SUM('July 2018 G LG runoff data'!G92,'July 2018 G LG runoff data'!L92)</f>
        <v>0.93986121819583657</v>
      </c>
    </row>
    <row r="98" spans="1:33" x14ac:dyDescent="0.3">
      <c r="A98" s="60" t="s">
        <v>539</v>
      </c>
      <c r="B98" s="70">
        <v>0</v>
      </c>
      <c r="C98" s="70">
        <v>327</v>
      </c>
      <c r="D98" s="70">
        <v>30</v>
      </c>
      <c r="E98" s="70">
        <v>203</v>
      </c>
      <c r="F98" s="70">
        <v>0</v>
      </c>
      <c r="G98" s="70">
        <v>560</v>
      </c>
      <c r="H98" s="70">
        <v>2034</v>
      </c>
      <c r="I98" s="70">
        <v>71</v>
      </c>
      <c r="J98" s="70">
        <v>611</v>
      </c>
      <c r="K98" s="70">
        <v>7</v>
      </c>
      <c r="L98" s="70">
        <v>2723</v>
      </c>
      <c r="M98" s="70">
        <v>3283</v>
      </c>
      <c r="O98" s="60" t="s">
        <v>578</v>
      </c>
      <c r="P98" s="70">
        <v>0</v>
      </c>
      <c r="Q98" s="70">
        <v>427</v>
      </c>
      <c r="R98" s="70">
        <v>16</v>
      </c>
      <c r="S98" s="70">
        <v>149</v>
      </c>
      <c r="T98" s="70">
        <v>3</v>
      </c>
      <c r="U98" s="70">
        <v>595</v>
      </c>
      <c r="V98" s="70">
        <v>431</v>
      </c>
      <c r="W98" s="70">
        <v>17</v>
      </c>
      <c r="X98" s="70">
        <v>230</v>
      </c>
      <c r="Y98" s="70">
        <v>1</v>
      </c>
      <c r="Z98" s="70">
        <v>679</v>
      </c>
      <c r="AA98" s="70">
        <v>1274</v>
      </c>
      <c r="AC98" s="69">
        <f>SUM(Q98,V98)/SUM('July 2018 G LG runoff data'!C132,'July 2018 G LG runoff data'!H132)</f>
        <v>0.9575892857142857</v>
      </c>
      <c r="AD98" s="69">
        <f>SUM(R98,W98)/SUM('July 2018 G LG runoff data'!D132,'July 2018 G LG runoff data'!I132)</f>
        <v>0.94285714285714284</v>
      </c>
      <c r="AE98" s="69">
        <f>SUM(S98,X98)/SUM('July 2018 G LG runoff data'!E132,'July 2018 G LG runoff data'!J132)</f>
        <v>0.95465994962216627</v>
      </c>
      <c r="AF98" s="69">
        <f>SUM(T98,Y98)/SUM('July 2018 G LG runoff data'!F132,'July 2018 G LG runoff data'!K132)</f>
        <v>1</v>
      </c>
      <c r="AG98" s="69">
        <f>SUM(U98,Z98)/SUM('July 2018 G LG runoff data'!G132,'July 2018 G LG runoff data'!L132)</f>
        <v>0.95645645645645649</v>
      </c>
    </row>
    <row r="99" spans="1:33" x14ac:dyDescent="0.3">
      <c r="A99" s="60" t="s">
        <v>540</v>
      </c>
      <c r="B99" s="70">
        <v>0</v>
      </c>
      <c r="C99" s="70">
        <v>63</v>
      </c>
      <c r="D99" s="70">
        <v>2</v>
      </c>
      <c r="E99" s="70">
        <v>51</v>
      </c>
      <c r="F99" s="70">
        <v>0</v>
      </c>
      <c r="G99" s="70">
        <v>116</v>
      </c>
      <c r="H99" s="70">
        <v>204</v>
      </c>
      <c r="I99" s="70">
        <v>1</v>
      </c>
      <c r="J99" s="70">
        <v>30</v>
      </c>
      <c r="K99" s="70">
        <v>0</v>
      </c>
      <c r="L99" s="70">
        <v>235</v>
      </c>
      <c r="M99" s="70">
        <v>351</v>
      </c>
      <c r="O99" s="60" t="s">
        <v>441</v>
      </c>
      <c r="P99" s="70">
        <v>0</v>
      </c>
      <c r="Q99" s="70">
        <v>435</v>
      </c>
      <c r="R99" s="70">
        <v>23</v>
      </c>
      <c r="S99" s="70">
        <v>133</v>
      </c>
      <c r="T99" s="70">
        <v>0</v>
      </c>
      <c r="U99" s="70">
        <v>591</v>
      </c>
      <c r="V99" s="70">
        <v>296</v>
      </c>
      <c r="W99" s="70">
        <v>16</v>
      </c>
      <c r="X99" s="70">
        <v>115</v>
      </c>
      <c r="Y99" s="70">
        <v>0</v>
      </c>
      <c r="Z99" s="70">
        <v>427</v>
      </c>
      <c r="AA99" s="70">
        <v>1018</v>
      </c>
      <c r="AC99" s="69">
        <f>SUM(Q99,V99)/SUM('July 2018 G LG runoff data'!C20,'July 2018 G LG runoff data'!H20)</f>
        <v>0.97989276139410186</v>
      </c>
      <c r="AD99" s="69">
        <f>SUM(R99,W99)/SUM('July 2018 G LG runoff data'!D20,'July 2018 G LG runoff data'!I20)</f>
        <v>0.95121951219512191</v>
      </c>
      <c r="AE99" s="69">
        <f>SUM(S99,X99)/SUM('July 2018 G LG runoff data'!E20,'July 2018 G LG runoff data'!J20)</f>
        <v>0.98023715415019763</v>
      </c>
      <c r="AF99" s="69" t="e">
        <f>SUM(T99,Y99)/SUM('July 2018 G LG runoff data'!F20,'July 2018 G LG runoff data'!K20)</f>
        <v>#DIV/0!</v>
      </c>
      <c r="AG99" s="69">
        <f>SUM(U99,Z99)/SUM('July 2018 G LG runoff data'!G20,'July 2018 G LG runoff data'!L20)</f>
        <v>0.97884615384615381</v>
      </c>
    </row>
    <row r="100" spans="1:33" x14ac:dyDescent="0.3">
      <c r="A100" s="60" t="s">
        <v>541</v>
      </c>
      <c r="B100" s="70">
        <v>0</v>
      </c>
      <c r="C100" s="70">
        <v>216</v>
      </c>
      <c r="D100" s="70">
        <v>120</v>
      </c>
      <c r="E100" s="70">
        <v>206</v>
      </c>
      <c r="F100" s="70">
        <v>0</v>
      </c>
      <c r="G100" s="70">
        <v>542</v>
      </c>
      <c r="H100" s="70">
        <v>669</v>
      </c>
      <c r="I100" s="70">
        <v>75</v>
      </c>
      <c r="J100" s="70">
        <v>242</v>
      </c>
      <c r="K100" s="70">
        <v>0</v>
      </c>
      <c r="L100" s="70">
        <v>986</v>
      </c>
      <c r="M100" s="70">
        <v>1528</v>
      </c>
      <c r="O100" s="60" t="s">
        <v>581</v>
      </c>
      <c r="P100" s="70">
        <v>0</v>
      </c>
      <c r="Q100" s="70">
        <v>445</v>
      </c>
      <c r="R100" s="70">
        <v>21</v>
      </c>
      <c r="S100" s="70">
        <v>125</v>
      </c>
      <c r="T100" s="70">
        <v>0</v>
      </c>
      <c r="U100" s="70">
        <v>591</v>
      </c>
      <c r="V100" s="70">
        <v>467</v>
      </c>
      <c r="W100" s="70">
        <v>28</v>
      </c>
      <c r="X100" s="70">
        <v>143</v>
      </c>
      <c r="Y100" s="70">
        <v>0</v>
      </c>
      <c r="Z100" s="70">
        <v>638</v>
      </c>
      <c r="AA100" s="70">
        <v>1229</v>
      </c>
      <c r="AC100" s="69">
        <f>SUM(Q100,V100)/SUM('July 2018 G LG runoff data'!C135,'July 2018 G LG runoff data'!H135)</f>
        <v>0.95198329853862218</v>
      </c>
      <c r="AD100" s="69">
        <f>SUM(R100,W100)/SUM('July 2018 G LG runoff data'!D135,'July 2018 G LG runoff data'!I135)</f>
        <v>0.94230769230769229</v>
      </c>
      <c r="AE100" s="69">
        <f>SUM(S100,X100)/SUM('July 2018 G LG runoff data'!E135,'July 2018 G LG runoff data'!J135)</f>
        <v>0.93055555555555558</v>
      </c>
      <c r="AF100" s="69" t="e">
        <f>SUM(T100,Y100)/SUM('July 2018 G LG runoff data'!F135,'July 2018 G LG runoff data'!K135)</f>
        <v>#DIV/0!</v>
      </c>
      <c r="AG100" s="69">
        <f>SUM(U100,Z100)/SUM('July 2018 G LG runoff data'!G135,'July 2018 G LG runoff data'!L135)</f>
        <v>0.94684129429892139</v>
      </c>
    </row>
    <row r="101" spans="1:33" x14ac:dyDescent="0.3">
      <c r="A101" s="60" t="s">
        <v>542</v>
      </c>
      <c r="B101" s="70">
        <v>0</v>
      </c>
      <c r="C101" s="70">
        <v>200</v>
      </c>
      <c r="D101" s="70">
        <v>25</v>
      </c>
      <c r="E101" s="70">
        <v>125</v>
      </c>
      <c r="F101" s="70">
        <v>0</v>
      </c>
      <c r="G101" s="70">
        <v>350</v>
      </c>
      <c r="H101" s="70">
        <v>452</v>
      </c>
      <c r="I101" s="70">
        <v>20</v>
      </c>
      <c r="J101" s="70">
        <v>217</v>
      </c>
      <c r="K101" s="70">
        <v>1</v>
      </c>
      <c r="L101" s="70">
        <v>690</v>
      </c>
      <c r="M101" s="70">
        <v>1040</v>
      </c>
      <c r="O101" s="60" t="s">
        <v>434</v>
      </c>
      <c r="P101" s="70">
        <v>0</v>
      </c>
      <c r="Q101" s="70">
        <v>373</v>
      </c>
      <c r="R101" s="70">
        <v>32</v>
      </c>
      <c r="S101" s="70">
        <v>176</v>
      </c>
      <c r="T101" s="70">
        <v>1</v>
      </c>
      <c r="U101" s="70">
        <v>582</v>
      </c>
      <c r="V101" s="70">
        <v>516</v>
      </c>
      <c r="W101" s="70">
        <v>42</v>
      </c>
      <c r="X101" s="70">
        <v>295</v>
      </c>
      <c r="Y101" s="70">
        <v>0</v>
      </c>
      <c r="Z101" s="70">
        <v>853</v>
      </c>
      <c r="AA101" s="70">
        <v>1435</v>
      </c>
      <c r="AC101" s="69">
        <f>SUM(Q101,V101)/SUM('July 2018 G LG runoff data'!C13,'July 2018 G LG runoff data'!H13)</f>
        <v>0.96316359696641385</v>
      </c>
      <c r="AD101" s="69">
        <f>SUM(R101,W101)/SUM('July 2018 G LG runoff data'!D13,'July 2018 G LG runoff data'!I13)</f>
        <v>0.98666666666666669</v>
      </c>
      <c r="AE101" s="69">
        <f>SUM(S101,X101)/SUM('July 2018 G LG runoff data'!E13,'July 2018 G LG runoff data'!J13)</f>
        <v>0.96122448979591835</v>
      </c>
      <c r="AF101" s="69">
        <f>SUM(T101,Y101)/SUM('July 2018 G LG runoff data'!F13,'July 2018 G LG runoff data'!K13)</f>
        <v>1</v>
      </c>
      <c r="AG101" s="69">
        <f>SUM(U101,Z101)/SUM('July 2018 G LG runoff data'!G13,'July 2018 G LG runoff data'!L13)</f>
        <v>0.96373404969778376</v>
      </c>
    </row>
    <row r="102" spans="1:33" x14ac:dyDescent="0.3">
      <c r="A102" s="60" t="s">
        <v>544</v>
      </c>
      <c r="B102" s="70">
        <v>0</v>
      </c>
      <c r="C102" s="70">
        <v>261</v>
      </c>
      <c r="D102" s="70">
        <v>14</v>
      </c>
      <c r="E102" s="70">
        <v>76</v>
      </c>
      <c r="F102" s="70">
        <v>0</v>
      </c>
      <c r="G102" s="70">
        <v>351</v>
      </c>
      <c r="H102" s="70">
        <v>1070</v>
      </c>
      <c r="I102" s="70">
        <v>10</v>
      </c>
      <c r="J102" s="70">
        <v>136</v>
      </c>
      <c r="K102" s="70">
        <v>1</v>
      </c>
      <c r="L102" s="70">
        <v>1217</v>
      </c>
      <c r="M102" s="70">
        <v>1568</v>
      </c>
      <c r="O102" s="60" t="s">
        <v>424</v>
      </c>
      <c r="P102" s="70">
        <v>0</v>
      </c>
      <c r="Q102" s="70">
        <v>412</v>
      </c>
      <c r="R102" s="70">
        <v>39</v>
      </c>
      <c r="S102" s="70">
        <v>128</v>
      </c>
      <c r="T102" s="70">
        <v>1</v>
      </c>
      <c r="U102" s="70">
        <v>580</v>
      </c>
      <c r="V102" s="70">
        <v>608</v>
      </c>
      <c r="W102" s="70">
        <v>54</v>
      </c>
      <c r="X102" s="70">
        <v>228</v>
      </c>
      <c r="Y102" s="70">
        <v>0</v>
      </c>
      <c r="Z102" s="70">
        <v>890</v>
      </c>
      <c r="AA102" s="70">
        <v>1470</v>
      </c>
      <c r="AC102" s="69">
        <f>SUM(Q102,V102)/SUM('July 2018 G LG runoff data'!C4,'July 2018 G LG runoff data'!H4)</f>
        <v>0.97050428163653668</v>
      </c>
      <c r="AD102" s="69">
        <f>SUM(R102,W102)/SUM('July 2018 G LG runoff data'!D4,'July 2018 G LG runoff data'!I4)</f>
        <v>0.98936170212765961</v>
      </c>
      <c r="AE102" s="69">
        <f>SUM(S102,X102)/SUM('July 2018 G LG runoff data'!E4,'July 2018 G LG runoff data'!J4)</f>
        <v>0.9807162534435262</v>
      </c>
      <c r="AF102" s="69">
        <f>SUM(T102,Y102)/SUM('July 2018 G LG runoff data'!F4,'July 2018 G LG runoff data'!K4)</f>
        <v>0.5</v>
      </c>
      <c r="AG102" s="69">
        <f>SUM(U102,Z102)/SUM('July 2018 G LG runoff data'!G4,'July 2018 G LG runoff data'!L4)</f>
        <v>0.97350993377483441</v>
      </c>
    </row>
    <row r="103" spans="1:33" x14ac:dyDescent="0.3">
      <c r="A103" s="60" t="s">
        <v>545</v>
      </c>
      <c r="B103" s="70">
        <v>0</v>
      </c>
      <c r="C103" s="70">
        <v>108</v>
      </c>
      <c r="D103" s="70">
        <v>7</v>
      </c>
      <c r="E103" s="70">
        <v>142</v>
      </c>
      <c r="F103" s="70">
        <v>0</v>
      </c>
      <c r="G103" s="70">
        <v>257</v>
      </c>
      <c r="H103" s="70">
        <v>264</v>
      </c>
      <c r="I103" s="70">
        <v>7</v>
      </c>
      <c r="J103" s="70">
        <v>151</v>
      </c>
      <c r="K103" s="70">
        <v>0</v>
      </c>
      <c r="L103" s="70">
        <v>422</v>
      </c>
      <c r="M103" s="70">
        <v>679</v>
      </c>
      <c r="O103" s="60" t="s">
        <v>546</v>
      </c>
      <c r="P103" s="70">
        <v>0</v>
      </c>
      <c r="Q103" s="70">
        <v>404</v>
      </c>
      <c r="R103" s="70">
        <v>15</v>
      </c>
      <c r="S103" s="70">
        <v>161</v>
      </c>
      <c r="T103" s="70">
        <v>0</v>
      </c>
      <c r="U103" s="70">
        <v>580</v>
      </c>
      <c r="V103" s="70">
        <v>342</v>
      </c>
      <c r="W103" s="70">
        <v>11</v>
      </c>
      <c r="X103" s="70">
        <v>156</v>
      </c>
      <c r="Y103" s="70">
        <v>0</v>
      </c>
      <c r="Z103" s="70">
        <v>509</v>
      </c>
      <c r="AA103" s="70">
        <v>1089</v>
      </c>
      <c r="AC103" s="69">
        <f>SUM(Q103,V103)/SUM('July 2018 G LG runoff data'!C104,'July 2018 G LG runoff data'!H104)</f>
        <v>0.97771952817824381</v>
      </c>
      <c r="AD103" s="69">
        <f>SUM(R103,W103)/SUM('July 2018 G LG runoff data'!D104,'July 2018 G LG runoff data'!I104)</f>
        <v>0.9285714285714286</v>
      </c>
      <c r="AE103" s="69">
        <f>SUM(S103,X103)/SUM('July 2018 G LG runoff data'!E104,'July 2018 G LG runoff data'!J104)</f>
        <v>0.94910179640718562</v>
      </c>
      <c r="AF103" s="69" t="e">
        <f>SUM(T103,Y103)/SUM('July 2018 G LG runoff data'!F104,'July 2018 G LG runoff data'!K104)</f>
        <v>#DIV/0!</v>
      </c>
      <c r="AG103" s="69">
        <f>SUM(U103,Z103)/SUM('July 2018 G LG runoff data'!G104,'July 2018 G LG runoff data'!L104)</f>
        <v>0.96799999999999997</v>
      </c>
    </row>
    <row r="104" spans="1:33" x14ac:dyDescent="0.3">
      <c r="A104" s="60" t="s">
        <v>546</v>
      </c>
      <c r="B104" s="70">
        <v>0</v>
      </c>
      <c r="C104" s="70">
        <v>265</v>
      </c>
      <c r="D104" s="70">
        <v>20</v>
      </c>
      <c r="E104" s="70">
        <v>148</v>
      </c>
      <c r="F104" s="70">
        <v>0</v>
      </c>
      <c r="G104" s="70">
        <v>433</v>
      </c>
      <c r="H104" s="70">
        <v>498</v>
      </c>
      <c r="I104" s="70">
        <v>8</v>
      </c>
      <c r="J104" s="70">
        <v>186</v>
      </c>
      <c r="K104" s="70">
        <v>0</v>
      </c>
      <c r="L104" s="70">
        <v>692</v>
      </c>
      <c r="M104" s="70">
        <v>1125</v>
      </c>
      <c r="O104" s="60" t="s">
        <v>436</v>
      </c>
      <c r="P104" s="70">
        <v>0</v>
      </c>
      <c r="Q104" s="70">
        <v>378</v>
      </c>
      <c r="R104" s="70">
        <v>15</v>
      </c>
      <c r="S104" s="70">
        <v>155</v>
      </c>
      <c r="T104" s="70">
        <v>0</v>
      </c>
      <c r="U104" s="70">
        <v>548</v>
      </c>
      <c r="V104" s="70">
        <v>344</v>
      </c>
      <c r="W104" s="70">
        <v>17</v>
      </c>
      <c r="X104" s="70">
        <v>166</v>
      </c>
      <c r="Y104" s="70">
        <v>0</v>
      </c>
      <c r="Z104" s="70">
        <v>527</v>
      </c>
      <c r="AA104" s="70">
        <v>1075</v>
      </c>
      <c r="AC104" s="69">
        <f>SUM(Q104,V104)/SUM('July 2018 G LG runoff data'!C15,'July 2018 G LG runoff data'!H15)</f>
        <v>0.92802056555269918</v>
      </c>
      <c r="AD104" s="69">
        <f>SUM(R104,W104)/SUM('July 2018 G LG runoff data'!D15,'July 2018 G LG runoff data'!I15)</f>
        <v>0.84210526315789469</v>
      </c>
      <c r="AE104" s="69">
        <f>SUM(S104,X104)/SUM('July 2018 G LG runoff data'!E15,'July 2018 G LG runoff data'!J15)</f>
        <v>0.92241379310344829</v>
      </c>
      <c r="AF104" s="69" t="e">
        <f>SUM(T104,Y104)/SUM('July 2018 G LG runoff data'!F15,'July 2018 G LG runoff data'!K15)</f>
        <v>#DIV/0!</v>
      </c>
      <c r="AG104" s="69">
        <f>SUM(U104,Z104)/SUM('July 2018 G LG runoff data'!G15,'July 2018 G LG runoff data'!L15)</f>
        <v>0.92353951890034369</v>
      </c>
    </row>
    <row r="105" spans="1:33" x14ac:dyDescent="0.3">
      <c r="A105" s="60" t="s">
        <v>547</v>
      </c>
      <c r="B105" s="70">
        <v>0</v>
      </c>
      <c r="C105" s="70">
        <v>1072</v>
      </c>
      <c r="D105" s="70">
        <v>49</v>
      </c>
      <c r="E105" s="70">
        <v>657</v>
      </c>
      <c r="F105" s="70">
        <v>2</v>
      </c>
      <c r="G105" s="70">
        <v>1780</v>
      </c>
      <c r="H105" s="70">
        <v>1422</v>
      </c>
      <c r="I105" s="70">
        <v>24</v>
      </c>
      <c r="J105" s="70">
        <v>254</v>
      </c>
      <c r="K105" s="70">
        <v>0</v>
      </c>
      <c r="L105" s="70">
        <v>1700</v>
      </c>
      <c r="M105" s="70">
        <v>3480</v>
      </c>
      <c r="O105" s="60" t="s">
        <v>454</v>
      </c>
      <c r="P105" s="70">
        <v>0</v>
      </c>
      <c r="Q105" s="70">
        <v>420</v>
      </c>
      <c r="R105" s="70">
        <v>4</v>
      </c>
      <c r="S105" s="70">
        <v>110</v>
      </c>
      <c r="T105" s="70">
        <v>1</v>
      </c>
      <c r="U105" s="70">
        <v>535</v>
      </c>
      <c r="V105" s="70">
        <v>451</v>
      </c>
      <c r="W105" s="70">
        <v>11</v>
      </c>
      <c r="X105" s="70">
        <v>155</v>
      </c>
      <c r="Y105" s="70">
        <v>0</v>
      </c>
      <c r="Z105" s="70">
        <v>617</v>
      </c>
      <c r="AA105" s="70">
        <v>1152</v>
      </c>
      <c r="AC105" s="69">
        <f>SUM(Q105,V105)/SUM('July 2018 G LG runoff data'!C30,'July 2018 G LG runoff data'!H30)</f>
        <v>0.95819581958195821</v>
      </c>
      <c r="AD105" s="69">
        <f>SUM(R105,W105)/SUM('July 2018 G LG runoff data'!D30,'July 2018 G LG runoff data'!I30)</f>
        <v>1</v>
      </c>
      <c r="AE105" s="69">
        <f>SUM(S105,X105)/SUM('July 2018 G LG runoff data'!E30,'July 2018 G LG runoff data'!J30)</f>
        <v>0.97785977859778594</v>
      </c>
      <c r="AF105" s="69">
        <f>SUM(T105,Y105)/SUM('July 2018 G LG runoff data'!F30,'July 2018 G LG runoff data'!K30)</f>
        <v>1</v>
      </c>
      <c r="AG105" s="69">
        <f>SUM(U105,Z105)/SUM('July 2018 G LG runoff data'!G30,'July 2018 G LG runoff data'!L30)</f>
        <v>0.96321070234113715</v>
      </c>
    </row>
    <row r="106" spans="1:33" x14ac:dyDescent="0.3">
      <c r="A106" s="60" t="s">
        <v>548</v>
      </c>
      <c r="B106" s="70">
        <v>0</v>
      </c>
      <c r="C106" s="70">
        <v>209</v>
      </c>
      <c r="D106" s="70">
        <v>24</v>
      </c>
      <c r="E106" s="70">
        <v>140</v>
      </c>
      <c r="F106" s="70">
        <v>0</v>
      </c>
      <c r="G106" s="70">
        <v>373</v>
      </c>
      <c r="H106" s="70">
        <v>488</v>
      </c>
      <c r="I106" s="70">
        <v>13</v>
      </c>
      <c r="J106" s="70">
        <v>137</v>
      </c>
      <c r="K106" s="70">
        <v>1</v>
      </c>
      <c r="L106" s="70">
        <v>639</v>
      </c>
      <c r="M106" s="70">
        <v>1012</v>
      </c>
      <c r="O106" s="60" t="s">
        <v>470</v>
      </c>
      <c r="P106" s="70">
        <v>0</v>
      </c>
      <c r="Q106" s="70">
        <v>339</v>
      </c>
      <c r="R106" s="70">
        <v>13</v>
      </c>
      <c r="S106" s="70">
        <v>173</v>
      </c>
      <c r="T106" s="70">
        <v>1</v>
      </c>
      <c r="U106" s="70">
        <v>526</v>
      </c>
      <c r="V106" s="70">
        <v>380</v>
      </c>
      <c r="W106" s="70">
        <v>35</v>
      </c>
      <c r="X106" s="70">
        <v>200</v>
      </c>
      <c r="Y106" s="70">
        <v>0</v>
      </c>
      <c r="Z106" s="70">
        <v>615</v>
      </c>
      <c r="AA106" s="70">
        <v>1141</v>
      </c>
      <c r="AC106" s="69">
        <f>SUM(Q106,V106)/SUM('July 2018 G LG runoff data'!C43,'July 2018 G LG runoff data'!H43)</f>
        <v>0.95866666666666667</v>
      </c>
      <c r="AD106" s="69">
        <f>SUM(R106,W106)/SUM('July 2018 G LG runoff data'!D43,'July 2018 G LG runoff data'!I43)</f>
        <v>1</v>
      </c>
      <c r="AE106" s="69">
        <f>SUM(S106,X106)/SUM('July 2018 G LG runoff data'!E43,'July 2018 G LG runoff data'!J43)</f>
        <v>0.96382428940568476</v>
      </c>
      <c r="AF106" s="69">
        <f>SUM(T106,Y106)/SUM('July 2018 G LG runoff data'!F43,'July 2018 G LG runoff data'!K43)</f>
        <v>0.33333333333333331</v>
      </c>
      <c r="AG106" s="69">
        <f>SUM(U106,Z106)/SUM('July 2018 G LG runoff data'!G43,'July 2018 G LG runoff data'!L43)</f>
        <v>0.96043771043771042</v>
      </c>
    </row>
    <row r="107" spans="1:33" x14ac:dyDescent="0.3">
      <c r="A107" s="60" t="s">
        <v>549</v>
      </c>
      <c r="B107" s="70">
        <v>0</v>
      </c>
      <c r="C107" s="70">
        <v>305</v>
      </c>
      <c r="D107" s="70">
        <v>13</v>
      </c>
      <c r="E107" s="70">
        <v>238</v>
      </c>
      <c r="F107" s="70">
        <v>0</v>
      </c>
      <c r="G107" s="70">
        <v>556</v>
      </c>
      <c r="H107" s="70">
        <v>1459</v>
      </c>
      <c r="I107" s="70">
        <v>26</v>
      </c>
      <c r="J107" s="70">
        <v>485</v>
      </c>
      <c r="K107" s="70">
        <v>0</v>
      </c>
      <c r="L107" s="70">
        <v>1970</v>
      </c>
      <c r="M107" s="70">
        <v>2526</v>
      </c>
      <c r="O107" s="60" t="s">
        <v>466</v>
      </c>
      <c r="P107" s="70">
        <v>0</v>
      </c>
      <c r="Q107" s="70">
        <v>307</v>
      </c>
      <c r="R107" s="70">
        <v>15</v>
      </c>
      <c r="S107" s="70">
        <v>191</v>
      </c>
      <c r="T107" s="70">
        <v>0</v>
      </c>
      <c r="U107" s="70">
        <v>513</v>
      </c>
      <c r="V107" s="70">
        <v>287</v>
      </c>
      <c r="W107" s="70">
        <v>36</v>
      </c>
      <c r="X107" s="70">
        <v>148</v>
      </c>
      <c r="Y107" s="70">
        <v>0</v>
      </c>
      <c r="Z107" s="70">
        <v>471</v>
      </c>
      <c r="AA107" s="70">
        <v>984</v>
      </c>
      <c r="AC107" s="69">
        <f>SUM(Q107,V107)/SUM('July 2018 G LG runoff data'!C40,'July 2018 G LG runoff data'!H40)</f>
        <v>0.95961227786752823</v>
      </c>
      <c r="AD107" s="69">
        <f>SUM(R107,W107)/SUM('July 2018 G LG runoff data'!D40,'July 2018 G LG runoff data'!I40)</f>
        <v>1.02</v>
      </c>
      <c r="AE107" s="69">
        <f>SUM(S107,X107)/SUM('July 2018 G LG runoff data'!E40,'July 2018 G LG runoff data'!J40)</f>
        <v>0.99122807017543857</v>
      </c>
      <c r="AF107" s="69" t="e">
        <f>SUM(T107,Y107)/SUM('July 2018 G LG runoff data'!F40,'July 2018 G LG runoff data'!K40)</f>
        <v>#DIV/0!</v>
      </c>
      <c r="AG107" s="69">
        <f>SUM(U107,Z107)/SUM('July 2018 G LG runoff data'!G40,'July 2018 G LG runoff data'!L40)</f>
        <v>0.97329376854599403</v>
      </c>
    </row>
    <row r="108" spans="1:33" x14ac:dyDescent="0.3">
      <c r="A108" s="60" t="s">
        <v>550</v>
      </c>
      <c r="B108" s="70">
        <v>0</v>
      </c>
      <c r="C108" s="70">
        <v>206</v>
      </c>
      <c r="D108" s="70">
        <v>4</v>
      </c>
      <c r="E108" s="70">
        <v>124</v>
      </c>
      <c r="F108" s="70">
        <v>0</v>
      </c>
      <c r="G108" s="70">
        <v>334</v>
      </c>
      <c r="H108" s="70">
        <v>1080</v>
      </c>
      <c r="I108" s="70">
        <v>20</v>
      </c>
      <c r="J108" s="70">
        <v>231</v>
      </c>
      <c r="K108" s="70">
        <v>0</v>
      </c>
      <c r="L108" s="70">
        <v>1331</v>
      </c>
      <c r="M108" s="70">
        <v>1665</v>
      </c>
      <c r="O108" s="60" t="s">
        <v>469</v>
      </c>
      <c r="P108" s="70">
        <v>0</v>
      </c>
      <c r="Q108" s="70">
        <v>416</v>
      </c>
      <c r="R108" s="70">
        <v>10</v>
      </c>
      <c r="S108" s="70">
        <v>79</v>
      </c>
      <c r="T108" s="70">
        <v>2</v>
      </c>
      <c r="U108" s="70">
        <v>507</v>
      </c>
      <c r="V108" s="70">
        <v>331</v>
      </c>
      <c r="W108" s="70">
        <v>26</v>
      </c>
      <c r="X108" s="70">
        <v>77</v>
      </c>
      <c r="Y108" s="70">
        <v>0</v>
      </c>
      <c r="Z108" s="70">
        <v>434</v>
      </c>
      <c r="AA108" s="70">
        <v>941</v>
      </c>
      <c r="AC108" s="69">
        <f>SUM(Q108,V108)/SUM('July 2018 G LG runoff data'!C42,'July 2018 G LG runoff data'!H42)</f>
        <v>0.96511627906976749</v>
      </c>
      <c r="AD108" s="69">
        <f>SUM(R108,W108)/SUM('July 2018 G LG runoff data'!D42,'July 2018 G LG runoff data'!I42)</f>
        <v>0.97297297297297303</v>
      </c>
      <c r="AE108" s="69">
        <f>SUM(S108,X108)/SUM('July 2018 G LG runoff data'!E42,'July 2018 G LG runoff data'!J42)</f>
        <v>0.93413173652694614</v>
      </c>
      <c r="AF108" s="69">
        <f>SUM(T108,Y108)/SUM('July 2018 G LG runoff data'!F42,'July 2018 G LG runoff data'!K42)</f>
        <v>1</v>
      </c>
      <c r="AG108" s="69">
        <f>SUM(U108,Z108)/SUM('July 2018 G LG runoff data'!G42,'July 2018 G LG runoff data'!L42)</f>
        <v>0.96020408163265303</v>
      </c>
    </row>
    <row r="109" spans="1:33" x14ac:dyDescent="0.3">
      <c r="A109" s="60" t="s">
        <v>552</v>
      </c>
      <c r="B109" s="70">
        <v>0</v>
      </c>
      <c r="C109" s="70">
        <v>1483</v>
      </c>
      <c r="D109" s="70">
        <v>238</v>
      </c>
      <c r="E109" s="70">
        <v>727</v>
      </c>
      <c r="F109" s="70">
        <v>0</v>
      </c>
      <c r="G109" s="70">
        <v>2448</v>
      </c>
      <c r="H109" s="70">
        <v>2943</v>
      </c>
      <c r="I109" s="70">
        <v>98</v>
      </c>
      <c r="J109" s="70">
        <v>570</v>
      </c>
      <c r="K109" s="70">
        <v>1</v>
      </c>
      <c r="L109" s="70">
        <v>3612</v>
      </c>
      <c r="M109" s="70">
        <v>6060</v>
      </c>
      <c r="O109" s="60" t="s">
        <v>533</v>
      </c>
      <c r="P109" s="70">
        <v>0</v>
      </c>
      <c r="Q109" s="70">
        <v>351</v>
      </c>
      <c r="R109" s="70">
        <v>18</v>
      </c>
      <c r="S109" s="70">
        <v>133</v>
      </c>
      <c r="T109" s="70">
        <v>1</v>
      </c>
      <c r="U109" s="70">
        <v>503</v>
      </c>
      <c r="V109" s="70">
        <v>221</v>
      </c>
      <c r="W109" s="70">
        <v>12</v>
      </c>
      <c r="X109" s="70">
        <v>123</v>
      </c>
      <c r="Y109" s="70">
        <v>0</v>
      </c>
      <c r="Z109" s="70">
        <v>356</v>
      </c>
      <c r="AA109" s="70">
        <v>859</v>
      </c>
      <c r="AC109" s="69">
        <f>SUM(Q109,V109)/SUM('July 2018 G LG runoff data'!C93,'July 2018 G LG runoff data'!H93)</f>
        <v>0.96458684654300164</v>
      </c>
      <c r="AD109" s="69">
        <f>SUM(R109,W109)/SUM('July 2018 G LG runoff data'!D93,'July 2018 G LG runoff data'!I93)</f>
        <v>0.9375</v>
      </c>
      <c r="AE109" s="69">
        <f>SUM(S109,X109)/SUM('July 2018 G LG runoff data'!E93,'July 2018 G LG runoff data'!J93)</f>
        <v>0.95522388059701491</v>
      </c>
      <c r="AF109" s="69">
        <f>SUM(T109,Y109)/SUM('July 2018 G LG runoff data'!F93,'July 2018 G LG runoff data'!K93)</f>
        <v>1</v>
      </c>
      <c r="AG109" s="69">
        <f>SUM(U109,Z109)/SUM('July 2018 G LG runoff data'!G93,'July 2018 G LG runoff data'!L93)</f>
        <v>0.96085011185682323</v>
      </c>
    </row>
    <row r="110" spans="1:33" x14ac:dyDescent="0.3">
      <c r="A110" s="60" t="s">
        <v>553</v>
      </c>
      <c r="B110" s="70">
        <v>0</v>
      </c>
      <c r="C110" s="70">
        <v>670</v>
      </c>
      <c r="D110" s="70">
        <v>44</v>
      </c>
      <c r="E110" s="70">
        <v>452</v>
      </c>
      <c r="F110" s="70">
        <v>0</v>
      </c>
      <c r="G110" s="70">
        <v>1166</v>
      </c>
      <c r="H110" s="70">
        <v>4087</v>
      </c>
      <c r="I110" s="70">
        <v>66</v>
      </c>
      <c r="J110" s="70">
        <v>1147</v>
      </c>
      <c r="K110" s="70">
        <v>0</v>
      </c>
      <c r="L110" s="70">
        <v>5300</v>
      </c>
      <c r="M110" s="70">
        <v>6466</v>
      </c>
      <c r="O110" s="60" t="s">
        <v>548</v>
      </c>
      <c r="P110" s="70">
        <v>0</v>
      </c>
      <c r="Q110" s="70">
        <v>340</v>
      </c>
      <c r="R110" s="70">
        <v>14</v>
      </c>
      <c r="S110" s="70">
        <v>131</v>
      </c>
      <c r="T110" s="70">
        <v>0</v>
      </c>
      <c r="U110" s="70">
        <v>485</v>
      </c>
      <c r="V110" s="70">
        <v>306</v>
      </c>
      <c r="W110" s="70">
        <v>18</v>
      </c>
      <c r="X110" s="70">
        <v>119</v>
      </c>
      <c r="Y110" s="70">
        <v>1</v>
      </c>
      <c r="Z110" s="70">
        <v>444</v>
      </c>
      <c r="AA110" s="70">
        <v>929</v>
      </c>
      <c r="AC110" s="69">
        <f>SUM(Q110,V110)/SUM('July 2018 G LG runoff data'!C106,'July 2018 G LG runoff data'!H106)</f>
        <v>0.92682926829268297</v>
      </c>
      <c r="AD110" s="69">
        <f>SUM(R110,W110)/SUM('July 2018 G LG runoff data'!D106,'July 2018 G LG runoff data'!I106)</f>
        <v>0.86486486486486491</v>
      </c>
      <c r="AE110" s="69">
        <f>SUM(S110,X110)/SUM('July 2018 G LG runoff data'!E106,'July 2018 G LG runoff data'!J106)</f>
        <v>0.90252707581227432</v>
      </c>
      <c r="AF110" s="69">
        <f>SUM(T110,Y110)/SUM('July 2018 G LG runoff data'!F106,'July 2018 G LG runoff data'!K106)</f>
        <v>1</v>
      </c>
      <c r="AG110" s="69">
        <f>SUM(U110,Z110)/SUM('July 2018 G LG runoff data'!G106,'July 2018 G LG runoff data'!L106)</f>
        <v>0.91798418972332019</v>
      </c>
    </row>
    <row r="111" spans="1:33" x14ac:dyDescent="0.3">
      <c r="A111" s="60" t="s">
        <v>554</v>
      </c>
      <c r="B111" s="70">
        <v>0</v>
      </c>
      <c r="C111" s="70">
        <v>477</v>
      </c>
      <c r="D111" s="70">
        <v>27</v>
      </c>
      <c r="E111" s="70">
        <v>363</v>
      </c>
      <c r="F111" s="70">
        <v>0</v>
      </c>
      <c r="G111" s="70">
        <v>867</v>
      </c>
      <c r="H111" s="70">
        <v>3088</v>
      </c>
      <c r="I111" s="70">
        <v>79</v>
      </c>
      <c r="J111" s="70">
        <v>1643</v>
      </c>
      <c r="K111" s="70">
        <v>1</v>
      </c>
      <c r="L111" s="70">
        <v>4811</v>
      </c>
      <c r="M111" s="70">
        <v>5678</v>
      </c>
      <c r="O111" s="60" t="s">
        <v>479</v>
      </c>
      <c r="P111" s="70">
        <v>0</v>
      </c>
      <c r="Q111" s="70">
        <v>273</v>
      </c>
      <c r="R111" s="70">
        <v>13</v>
      </c>
      <c r="S111" s="70">
        <v>190</v>
      </c>
      <c r="T111" s="70">
        <v>1</v>
      </c>
      <c r="U111" s="70">
        <v>477</v>
      </c>
      <c r="V111" s="70">
        <v>148</v>
      </c>
      <c r="W111" s="70">
        <v>12</v>
      </c>
      <c r="X111" s="70">
        <v>126</v>
      </c>
      <c r="Y111" s="70">
        <v>0</v>
      </c>
      <c r="Z111" s="70">
        <v>286</v>
      </c>
      <c r="AA111" s="70">
        <v>763</v>
      </c>
      <c r="AC111" s="69">
        <f>SUM(Q111,V111)/SUM('July 2018 G LG runoff data'!C52,'July 2018 G LG runoff data'!H52)</f>
        <v>0.91921397379912662</v>
      </c>
      <c r="AD111" s="69">
        <f>SUM(R111,W111)/SUM('July 2018 G LG runoff data'!D52,'July 2018 G LG runoff data'!I52)</f>
        <v>0.86206896551724133</v>
      </c>
      <c r="AE111" s="69">
        <f>SUM(S111,X111)/SUM('July 2018 G LG runoff data'!E52,'July 2018 G LG runoff data'!J52)</f>
        <v>0.9349112426035503</v>
      </c>
      <c r="AF111" s="69">
        <f>SUM(T111,Y111)/SUM('July 2018 G LG runoff data'!F52,'July 2018 G LG runoff data'!K52)</f>
        <v>1</v>
      </c>
      <c r="AG111" s="69">
        <f>SUM(U111,Z111)/SUM('July 2018 G LG runoff data'!G52,'July 2018 G LG runoff data'!L52)</f>
        <v>0.92372881355932202</v>
      </c>
    </row>
    <row r="112" spans="1:33" x14ac:dyDescent="0.3">
      <c r="A112" s="60" t="s">
        <v>555</v>
      </c>
      <c r="B112" s="70">
        <v>0</v>
      </c>
      <c r="C112" s="70">
        <v>140</v>
      </c>
      <c r="D112" s="70">
        <v>46</v>
      </c>
      <c r="E112" s="70">
        <v>131</v>
      </c>
      <c r="F112" s="70">
        <v>0</v>
      </c>
      <c r="G112" s="70">
        <v>317</v>
      </c>
      <c r="H112" s="70">
        <v>846</v>
      </c>
      <c r="I112" s="70">
        <v>97</v>
      </c>
      <c r="J112" s="70">
        <v>397</v>
      </c>
      <c r="K112" s="70">
        <v>0</v>
      </c>
      <c r="L112" s="70">
        <v>1340</v>
      </c>
      <c r="M112" s="70">
        <v>1657</v>
      </c>
      <c r="O112" s="60" t="s">
        <v>513</v>
      </c>
      <c r="P112" s="70">
        <v>0</v>
      </c>
      <c r="Q112" s="70">
        <v>351</v>
      </c>
      <c r="R112" s="70">
        <v>38</v>
      </c>
      <c r="S112" s="70">
        <v>86</v>
      </c>
      <c r="T112" s="70">
        <v>0</v>
      </c>
      <c r="U112" s="70">
        <v>475</v>
      </c>
      <c r="V112" s="70">
        <v>324</v>
      </c>
      <c r="W112" s="70">
        <v>67</v>
      </c>
      <c r="X112" s="70">
        <v>105</v>
      </c>
      <c r="Y112" s="70">
        <v>0</v>
      </c>
      <c r="Z112" s="70">
        <v>496</v>
      </c>
      <c r="AA112" s="70">
        <v>971</v>
      </c>
      <c r="AC112" s="69">
        <f>SUM(Q112,V112)/SUM('July 2018 G LG runoff data'!C77,'July 2018 G LG runoff data'!H77)</f>
        <v>0.97122302158273377</v>
      </c>
      <c r="AD112" s="69">
        <f>SUM(R112,W112)/SUM('July 2018 G LG runoff data'!D77,'July 2018 G LG runoff data'!I77)</f>
        <v>0.96330275229357798</v>
      </c>
      <c r="AE112" s="69">
        <f>SUM(S112,X112)/SUM('July 2018 G LG runoff data'!E77,'July 2018 G LG runoff data'!J77)</f>
        <v>0.98453608247422686</v>
      </c>
      <c r="AF112" s="69" t="e">
        <f>SUM(T112,Y112)/SUM('July 2018 G LG runoff data'!F77,'July 2018 G LG runoff data'!K77)</f>
        <v>#DIV/0!</v>
      </c>
      <c r="AG112" s="69">
        <f>SUM(U112,Z112)/SUM('July 2018 G LG runoff data'!G77,'July 2018 G LG runoff data'!L77)</f>
        <v>0.97294589178356716</v>
      </c>
    </row>
    <row r="113" spans="1:33" x14ac:dyDescent="0.3">
      <c r="A113" s="60" t="s">
        <v>556</v>
      </c>
      <c r="B113" s="70">
        <v>0</v>
      </c>
      <c r="C113" s="70">
        <v>1213</v>
      </c>
      <c r="D113" s="70">
        <v>243</v>
      </c>
      <c r="E113" s="70">
        <v>1446</v>
      </c>
      <c r="F113" s="70">
        <v>3</v>
      </c>
      <c r="G113" s="70">
        <v>2905</v>
      </c>
      <c r="H113" s="70">
        <v>5959</v>
      </c>
      <c r="I113" s="70">
        <v>245</v>
      </c>
      <c r="J113" s="70">
        <v>3002</v>
      </c>
      <c r="K113" s="70">
        <v>6</v>
      </c>
      <c r="L113" s="70">
        <v>9212</v>
      </c>
      <c r="M113" s="70">
        <v>12117</v>
      </c>
      <c r="O113" s="60" t="s">
        <v>471</v>
      </c>
      <c r="P113" s="70">
        <v>0</v>
      </c>
      <c r="Q113" s="70">
        <v>311</v>
      </c>
      <c r="R113" s="70">
        <v>0</v>
      </c>
      <c r="S113" s="70">
        <v>144</v>
      </c>
      <c r="T113" s="70">
        <v>11</v>
      </c>
      <c r="U113" s="70">
        <v>466</v>
      </c>
      <c r="V113" s="70">
        <v>291</v>
      </c>
      <c r="W113" s="70">
        <v>0</v>
      </c>
      <c r="X113" s="70">
        <v>160</v>
      </c>
      <c r="Y113" s="70">
        <v>5</v>
      </c>
      <c r="Z113" s="70">
        <v>456</v>
      </c>
      <c r="AA113" s="70">
        <v>922</v>
      </c>
      <c r="AC113" s="69">
        <f>SUM(Q113,V113)/SUM('July 2018 G LG runoff data'!C44,'July 2018 G LG runoff data'!H44)</f>
        <v>0.89716840536512665</v>
      </c>
      <c r="AD113" s="69" t="e">
        <f>SUM(R113,W113)/SUM('July 2018 G LG runoff data'!D44,'July 2018 G LG runoff data'!I44)</f>
        <v>#DIV/0!</v>
      </c>
      <c r="AE113" s="69">
        <f>SUM(S113,X113)/SUM('July 2018 G LG runoff data'!E44,'July 2018 G LG runoff data'!J44)</f>
        <v>0.87608069164265134</v>
      </c>
      <c r="AF113" s="69">
        <f>SUM(T113,Y113)/SUM('July 2018 G LG runoff data'!F44,'July 2018 G LG runoff data'!K44)</f>
        <v>0.84210526315789469</v>
      </c>
      <c r="AG113" s="69">
        <f>SUM(U113,Z113)/SUM('July 2018 G LG runoff data'!G44,'July 2018 G LG runoff data'!L44)</f>
        <v>0.88910318225650919</v>
      </c>
    </row>
    <row r="114" spans="1:33" x14ac:dyDescent="0.3">
      <c r="A114" s="60" t="s">
        <v>557</v>
      </c>
      <c r="B114" s="70">
        <v>0</v>
      </c>
      <c r="C114" s="70">
        <v>255</v>
      </c>
      <c r="D114" s="70">
        <v>18</v>
      </c>
      <c r="E114" s="70">
        <v>188</v>
      </c>
      <c r="F114" s="70">
        <v>1</v>
      </c>
      <c r="G114" s="70">
        <v>462</v>
      </c>
      <c r="H114" s="70">
        <v>791</v>
      </c>
      <c r="I114" s="70">
        <v>9</v>
      </c>
      <c r="J114" s="70">
        <v>213</v>
      </c>
      <c r="K114" s="70">
        <v>2</v>
      </c>
      <c r="L114" s="70">
        <v>1015</v>
      </c>
      <c r="M114" s="70">
        <v>1477</v>
      </c>
      <c r="O114" s="60" t="s">
        <v>522</v>
      </c>
      <c r="P114" s="70">
        <v>0</v>
      </c>
      <c r="Q114" s="70">
        <v>338</v>
      </c>
      <c r="R114" s="70">
        <v>14</v>
      </c>
      <c r="S114" s="70">
        <v>95</v>
      </c>
      <c r="T114" s="70">
        <v>0</v>
      </c>
      <c r="U114" s="70">
        <v>447</v>
      </c>
      <c r="V114" s="70">
        <v>254</v>
      </c>
      <c r="W114" s="70">
        <v>19</v>
      </c>
      <c r="X114" s="70">
        <v>74</v>
      </c>
      <c r="Y114" s="70">
        <v>0</v>
      </c>
      <c r="Z114" s="70">
        <v>347</v>
      </c>
      <c r="AA114" s="70">
        <v>794</v>
      </c>
      <c r="AC114" s="69">
        <f>SUM(Q114,V114)/SUM('July 2018 G LG runoff data'!C84,'July 2018 G LG runoff data'!H84)</f>
        <v>0.94417862838915467</v>
      </c>
      <c r="AD114" s="69">
        <f>SUM(R114,W114)/SUM('July 2018 G LG runoff data'!D84,'July 2018 G LG runoff data'!I84)</f>
        <v>0.97058823529411764</v>
      </c>
      <c r="AE114" s="69">
        <f>SUM(S114,X114)/SUM('July 2018 G LG runoff data'!E84,'July 2018 G LG runoff data'!J84)</f>
        <v>0.97687861271676302</v>
      </c>
      <c r="AF114" s="69" t="e">
        <f>SUM(T114,Y114)/SUM('July 2018 G LG runoff data'!F84,'July 2018 G LG runoff data'!K84)</f>
        <v>#DIV/0!</v>
      </c>
      <c r="AG114" s="69">
        <f>SUM(U114,Z114)/SUM('July 2018 G LG runoff data'!G84,'July 2018 G LG runoff data'!L84)</f>
        <v>0.95203836930455632</v>
      </c>
    </row>
    <row r="115" spans="1:33" x14ac:dyDescent="0.3">
      <c r="A115" s="60" t="s">
        <v>558</v>
      </c>
      <c r="B115" s="70">
        <v>0</v>
      </c>
      <c r="C115" s="70">
        <v>536</v>
      </c>
      <c r="D115" s="70">
        <v>11</v>
      </c>
      <c r="E115" s="70">
        <v>449</v>
      </c>
      <c r="F115" s="70">
        <v>0</v>
      </c>
      <c r="G115" s="70">
        <v>996</v>
      </c>
      <c r="H115" s="70">
        <v>2037</v>
      </c>
      <c r="I115" s="70">
        <v>5</v>
      </c>
      <c r="J115" s="70">
        <v>720</v>
      </c>
      <c r="K115" s="70">
        <v>0</v>
      </c>
      <c r="L115" s="70">
        <v>2762</v>
      </c>
      <c r="M115" s="70">
        <v>3758</v>
      </c>
      <c r="O115" s="60" t="s">
        <v>437</v>
      </c>
      <c r="P115" s="70">
        <v>0</v>
      </c>
      <c r="Q115" s="70">
        <v>326</v>
      </c>
      <c r="R115" s="70">
        <v>8</v>
      </c>
      <c r="S115" s="70">
        <v>109</v>
      </c>
      <c r="T115" s="70">
        <v>0</v>
      </c>
      <c r="U115" s="70">
        <v>443</v>
      </c>
      <c r="V115" s="70">
        <v>339</v>
      </c>
      <c r="W115" s="70">
        <v>11</v>
      </c>
      <c r="X115" s="70">
        <v>95</v>
      </c>
      <c r="Y115" s="70">
        <v>0</v>
      </c>
      <c r="Z115" s="70">
        <v>445</v>
      </c>
      <c r="AA115" s="70">
        <v>888</v>
      </c>
      <c r="AC115" s="69">
        <f>SUM(Q115,V115)/SUM('July 2018 G LG runoff data'!C16,'July 2018 G LG runoff data'!H16)</f>
        <v>0.93926553672316382</v>
      </c>
      <c r="AD115" s="69">
        <f>SUM(R115,W115)/SUM('July 2018 G LG runoff data'!D16,'July 2018 G LG runoff data'!I16)</f>
        <v>0.95</v>
      </c>
      <c r="AE115" s="69">
        <f>SUM(S115,X115)/SUM('July 2018 G LG runoff data'!E16,'July 2018 G LG runoff data'!J16)</f>
        <v>0.95774647887323938</v>
      </c>
      <c r="AF115" s="69" t="e">
        <f>SUM(T115,Y115)/SUM('July 2018 G LG runoff data'!F16,'July 2018 G LG runoff data'!K16)</f>
        <v>#DIV/0!</v>
      </c>
      <c r="AG115" s="69">
        <f>SUM(U115,Z115)/SUM('July 2018 G LG runoff data'!G16,'July 2018 G LG runoff data'!L16)</f>
        <v>0.94367693942614239</v>
      </c>
    </row>
    <row r="116" spans="1:33" x14ac:dyDescent="0.3">
      <c r="A116" s="60" t="s">
        <v>560</v>
      </c>
      <c r="B116" s="70">
        <v>0</v>
      </c>
      <c r="C116" s="70">
        <v>138</v>
      </c>
      <c r="D116" s="70">
        <v>34</v>
      </c>
      <c r="E116" s="70">
        <v>204</v>
      </c>
      <c r="F116" s="70">
        <v>0</v>
      </c>
      <c r="G116" s="70">
        <v>376</v>
      </c>
      <c r="H116" s="70">
        <v>674</v>
      </c>
      <c r="I116" s="70">
        <v>33</v>
      </c>
      <c r="J116" s="70">
        <v>381</v>
      </c>
      <c r="K116" s="70">
        <v>0</v>
      </c>
      <c r="L116" s="70">
        <v>1088</v>
      </c>
      <c r="M116" s="70">
        <v>1464</v>
      </c>
      <c r="O116" s="60" t="s">
        <v>433</v>
      </c>
      <c r="P116" s="70">
        <v>0</v>
      </c>
      <c r="Q116" s="70">
        <v>228</v>
      </c>
      <c r="R116" s="70">
        <v>10</v>
      </c>
      <c r="S116" s="70">
        <v>201</v>
      </c>
      <c r="T116" s="70">
        <v>1</v>
      </c>
      <c r="U116" s="70">
        <v>440</v>
      </c>
      <c r="V116" s="70">
        <v>172</v>
      </c>
      <c r="W116" s="70">
        <v>8</v>
      </c>
      <c r="X116" s="70">
        <v>170</v>
      </c>
      <c r="Y116" s="70">
        <v>0</v>
      </c>
      <c r="Z116" s="70">
        <v>350</v>
      </c>
      <c r="AA116" s="70">
        <v>790</v>
      </c>
      <c r="AC116" s="69">
        <f>SUM(Q116,V116)/SUM('July 2018 G LG runoff data'!C12,'July 2018 G LG runoff data'!H12)</f>
        <v>0.96852300242130751</v>
      </c>
      <c r="AD116" s="69">
        <f>SUM(R116,W116)/SUM('July 2018 G LG runoff data'!D12,'July 2018 G LG runoff data'!I12)</f>
        <v>1</v>
      </c>
      <c r="AE116" s="69">
        <f>SUM(S116,X116)/SUM('July 2018 G LG runoff data'!E12,'July 2018 G LG runoff data'!J12)</f>
        <v>0.94884910485933505</v>
      </c>
      <c r="AF116" s="69">
        <f>SUM(T116,Y116)/SUM('July 2018 G LG runoff data'!F12,'July 2018 G LG runoff data'!K12)</f>
        <v>1</v>
      </c>
      <c r="AG116" s="69">
        <f>SUM(U116,Z116)/SUM('July 2018 G LG runoff data'!G12,'July 2018 G LG runoff data'!L12)</f>
        <v>0.95990279465370598</v>
      </c>
    </row>
    <row r="117" spans="1:33" x14ac:dyDescent="0.3">
      <c r="A117" s="60" t="s">
        <v>561</v>
      </c>
      <c r="B117" s="70">
        <v>0</v>
      </c>
      <c r="C117" s="70">
        <v>248</v>
      </c>
      <c r="D117" s="70">
        <v>50</v>
      </c>
      <c r="E117" s="70">
        <v>181</v>
      </c>
      <c r="F117" s="70">
        <v>0</v>
      </c>
      <c r="G117" s="70">
        <v>479</v>
      </c>
      <c r="H117" s="70">
        <v>1258</v>
      </c>
      <c r="I117" s="70">
        <v>54</v>
      </c>
      <c r="J117" s="70">
        <v>323</v>
      </c>
      <c r="K117" s="70">
        <v>4</v>
      </c>
      <c r="L117" s="70">
        <v>1639</v>
      </c>
      <c r="M117" s="70">
        <v>2118</v>
      </c>
      <c r="O117" s="60" t="s">
        <v>600</v>
      </c>
      <c r="P117" s="70">
        <v>0</v>
      </c>
      <c r="Q117" s="70">
        <v>317</v>
      </c>
      <c r="R117" s="70">
        <v>10</v>
      </c>
      <c r="S117" s="70">
        <v>107</v>
      </c>
      <c r="T117" s="70">
        <v>1</v>
      </c>
      <c r="U117" s="70">
        <v>435</v>
      </c>
      <c r="V117" s="70">
        <v>231</v>
      </c>
      <c r="W117" s="70">
        <v>10</v>
      </c>
      <c r="X117" s="70">
        <v>80</v>
      </c>
      <c r="Y117" s="70">
        <v>2</v>
      </c>
      <c r="Z117" s="70">
        <v>323</v>
      </c>
      <c r="AA117" s="70">
        <v>758</v>
      </c>
      <c r="AC117" s="69">
        <f>SUM(Q117,V117)/SUM('July 2018 G LG runoff data'!C153,'July 2018 G LG runoff data'!H153)</f>
        <v>0.93515358361774747</v>
      </c>
      <c r="AD117" s="69">
        <f>SUM(R117,W117)/SUM('July 2018 G LG runoff data'!D153,'July 2018 G LG runoff data'!I153)</f>
        <v>0.90909090909090906</v>
      </c>
      <c r="AE117" s="69">
        <f>SUM(S117,X117)/SUM('July 2018 G LG runoff data'!E153,'July 2018 G LG runoff data'!J153)</f>
        <v>0.9211822660098522</v>
      </c>
      <c r="AF117" s="69">
        <f>SUM(T117,Y117)/SUM('July 2018 G LG runoff data'!F153,'July 2018 G LG runoff data'!K153)</f>
        <v>1</v>
      </c>
      <c r="AG117" s="69">
        <f>SUM(U117,Z117)/SUM('July 2018 G LG runoff data'!G153,'July 2018 G LG runoff data'!L153)</f>
        <v>0.93120393120393119</v>
      </c>
    </row>
    <row r="118" spans="1:33" x14ac:dyDescent="0.3">
      <c r="A118" s="60" t="s">
        <v>562</v>
      </c>
      <c r="B118" s="70">
        <v>0</v>
      </c>
      <c r="C118" s="70">
        <v>388</v>
      </c>
      <c r="D118" s="70">
        <v>32</v>
      </c>
      <c r="E118" s="70">
        <v>290</v>
      </c>
      <c r="F118" s="70">
        <v>0</v>
      </c>
      <c r="G118" s="70">
        <v>710</v>
      </c>
      <c r="H118" s="70">
        <v>1389</v>
      </c>
      <c r="I118" s="70">
        <v>24</v>
      </c>
      <c r="J118" s="70">
        <v>380</v>
      </c>
      <c r="K118" s="70">
        <v>0</v>
      </c>
      <c r="L118" s="70">
        <v>1793</v>
      </c>
      <c r="M118" s="70">
        <v>2503</v>
      </c>
      <c r="O118" s="60" t="s">
        <v>438</v>
      </c>
      <c r="P118" s="70">
        <v>0</v>
      </c>
      <c r="Q118" s="70">
        <v>324</v>
      </c>
      <c r="R118" s="70">
        <v>8</v>
      </c>
      <c r="S118" s="70">
        <v>98</v>
      </c>
      <c r="T118" s="70">
        <v>0</v>
      </c>
      <c r="U118" s="70">
        <v>430</v>
      </c>
      <c r="V118" s="70">
        <v>246</v>
      </c>
      <c r="W118" s="70">
        <v>9</v>
      </c>
      <c r="X118" s="70">
        <v>95</v>
      </c>
      <c r="Y118" s="70">
        <v>0</v>
      </c>
      <c r="Z118" s="70">
        <v>350</v>
      </c>
      <c r="AA118" s="70">
        <v>780</v>
      </c>
      <c r="AC118" s="69">
        <f>SUM(Q118,V118)/SUM('July 2018 G LG runoff data'!C17,'July 2018 G LG runoff data'!H17)</f>
        <v>0.9563758389261745</v>
      </c>
      <c r="AD118" s="69">
        <f>SUM(R118,W118)/SUM('July 2018 G LG runoff data'!D17,'July 2018 G LG runoff data'!I17)</f>
        <v>0.89473684210526316</v>
      </c>
      <c r="AE118" s="69">
        <f>SUM(S118,X118)/SUM('July 2018 G LG runoff data'!E17,'July 2018 G LG runoff data'!J17)</f>
        <v>0.96499999999999997</v>
      </c>
      <c r="AF118" s="69" t="e">
        <f>SUM(T118,Y118)/SUM('July 2018 G LG runoff data'!F17,'July 2018 G LG runoff data'!K17)</f>
        <v>#DIV/0!</v>
      </c>
      <c r="AG118" s="69">
        <f>SUM(U118,Z118)/SUM('July 2018 G LG runoff data'!G17,'July 2018 G LG runoff data'!L17)</f>
        <v>0.95705521472392641</v>
      </c>
    </row>
    <row r="119" spans="1:33" x14ac:dyDescent="0.3">
      <c r="A119" s="60" t="s">
        <v>563</v>
      </c>
      <c r="B119" s="70">
        <v>0</v>
      </c>
      <c r="C119" s="70">
        <v>68</v>
      </c>
      <c r="D119" s="70">
        <v>10</v>
      </c>
      <c r="E119" s="70">
        <v>141</v>
      </c>
      <c r="F119" s="70">
        <v>0</v>
      </c>
      <c r="G119" s="70">
        <v>219</v>
      </c>
      <c r="H119" s="70">
        <v>251</v>
      </c>
      <c r="I119" s="70">
        <v>10</v>
      </c>
      <c r="J119" s="70">
        <v>199</v>
      </c>
      <c r="K119" s="70">
        <v>0</v>
      </c>
      <c r="L119" s="70">
        <v>460</v>
      </c>
      <c r="M119" s="70">
        <v>679</v>
      </c>
      <c r="O119" s="60" t="s">
        <v>542</v>
      </c>
      <c r="P119" s="70">
        <v>0</v>
      </c>
      <c r="Q119" s="70">
        <v>289</v>
      </c>
      <c r="R119" s="70">
        <v>15</v>
      </c>
      <c r="S119" s="70">
        <v>110</v>
      </c>
      <c r="T119" s="70">
        <v>0</v>
      </c>
      <c r="U119" s="70">
        <v>414</v>
      </c>
      <c r="V119" s="70">
        <v>335</v>
      </c>
      <c r="W119" s="70">
        <v>28</v>
      </c>
      <c r="X119" s="70">
        <v>220</v>
      </c>
      <c r="Y119" s="70">
        <v>1</v>
      </c>
      <c r="Z119" s="70">
        <v>584</v>
      </c>
      <c r="AA119" s="70">
        <v>998</v>
      </c>
      <c r="AC119" s="69">
        <f>SUM(Q119,V119)/SUM('July 2018 G LG runoff data'!C101,'July 2018 G LG runoff data'!H101)</f>
        <v>0.95705521472392641</v>
      </c>
      <c r="AD119" s="69">
        <f>SUM(R119,W119)/SUM('July 2018 G LG runoff data'!D101,'July 2018 G LG runoff data'!I101)</f>
        <v>0.9555555555555556</v>
      </c>
      <c r="AE119" s="69">
        <f>SUM(S119,X119)/SUM('July 2018 G LG runoff data'!E101,'July 2018 G LG runoff data'!J101)</f>
        <v>0.96491228070175439</v>
      </c>
      <c r="AF119" s="69">
        <f>SUM(T119,Y119)/SUM('July 2018 G LG runoff data'!F101,'July 2018 G LG runoff data'!K101)</f>
        <v>1</v>
      </c>
      <c r="AG119" s="69">
        <f>SUM(U119,Z119)/SUM('July 2018 G LG runoff data'!G101,'July 2018 G LG runoff data'!L101)</f>
        <v>0.95961538461538465</v>
      </c>
    </row>
    <row r="120" spans="1:33" x14ac:dyDescent="0.3">
      <c r="A120" s="60" t="s">
        <v>565</v>
      </c>
      <c r="B120" s="70">
        <v>0</v>
      </c>
      <c r="C120" s="70">
        <v>324</v>
      </c>
      <c r="D120" s="70">
        <v>27</v>
      </c>
      <c r="E120" s="70">
        <v>247</v>
      </c>
      <c r="F120" s="70">
        <v>0</v>
      </c>
      <c r="G120" s="70">
        <v>598</v>
      </c>
      <c r="H120" s="70">
        <v>1371</v>
      </c>
      <c r="I120" s="70">
        <v>43</v>
      </c>
      <c r="J120" s="70">
        <v>502</v>
      </c>
      <c r="K120" s="70">
        <v>1</v>
      </c>
      <c r="L120" s="70">
        <v>1917</v>
      </c>
      <c r="M120" s="70">
        <v>2515</v>
      </c>
      <c r="O120" s="60" t="s">
        <v>573</v>
      </c>
      <c r="P120" s="70">
        <v>0</v>
      </c>
      <c r="Q120" s="70">
        <v>271</v>
      </c>
      <c r="R120" s="70">
        <v>6</v>
      </c>
      <c r="S120" s="70">
        <v>137</v>
      </c>
      <c r="T120" s="70">
        <v>0</v>
      </c>
      <c r="U120" s="70">
        <v>414</v>
      </c>
      <c r="V120" s="70">
        <v>232</v>
      </c>
      <c r="W120" s="70">
        <v>6</v>
      </c>
      <c r="X120" s="70">
        <v>102</v>
      </c>
      <c r="Y120" s="70">
        <v>0</v>
      </c>
      <c r="Z120" s="70">
        <v>340</v>
      </c>
      <c r="AA120" s="70">
        <v>754</v>
      </c>
      <c r="AC120" s="69">
        <f>SUM(Q120,V120)/SUM('July 2018 G LG runoff data'!C127,'July 2018 G LG runoff data'!H127)</f>
        <v>0.96730769230769231</v>
      </c>
      <c r="AD120" s="69">
        <f>SUM(R120,W120)/SUM('July 2018 G LG runoff data'!D127,'July 2018 G LG runoff data'!I127)</f>
        <v>0.92307692307692313</v>
      </c>
      <c r="AE120" s="69">
        <f>SUM(S120,X120)/SUM('July 2018 G LG runoff data'!E127,'July 2018 G LG runoff data'!J127)</f>
        <v>0.94466403162055335</v>
      </c>
      <c r="AF120" s="69" t="e">
        <f>SUM(T120,Y120)/SUM('July 2018 G LG runoff data'!F127,'July 2018 G LG runoff data'!K127)</f>
        <v>#DIV/0!</v>
      </c>
      <c r="AG120" s="69">
        <f>SUM(U120,Z120)/SUM('July 2018 G LG runoff data'!G127,'July 2018 G LG runoff data'!L127)</f>
        <v>0.95928753180661575</v>
      </c>
    </row>
    <row r="121" spans="1:33" x14ac:dyDescent="0.3">
      <c r="A121" s="60" t="s">
        <v>566</v>
      </c>
      <c r="B121" s="70">
        <v>0</v>
      </c>
      <c r="C121" s="70">
        <v>21</v>
      </c>
      <c r="D121" s="70">
        <v>1</v>
      </c>
      <c r="E121" s="70">
        <v>34</v>
      </c>
      <c r="F121" s="70">
        <v>0</v>
      </c>
      <c r="G121" s="70">
        <v>56</v>
      </c>
      <c r="H121" s="70">
        <v>101</v>
      </c>
      <c r="I121" s="70">
        <v>8</v>
      </c>
      <c r="J121" s="70">
        <v>95</v>
      </c>
      <c r="K121" s="70">
        <v>0</v>
      </c>
      <c r="L121" s="70">
        <v>204</v>
      </c>
      <c r="M121" s="70">
        <v>260</v>
      </c>
      <c r="O121" s="60" t="s">
        <v>525</v>
      </c>
      <c r="P121" s="70">
        <v>0</v>
      </c>
      <c r="Q121" s="70">
        <v>281</v>
      </c>
      <c r="R121" s="70">
        <v>13</v>
      </c>
      <c r="S121" s="70">
        <v>117</v>
      </c>
      <c r="T121" s="70">
        <v>0</v>
      </c>
      <c r="U121" s="70">
        <v>411</v>
      </c>
      <c r="V121" s="70">
        <v>272</v>
      </c>
      <c r="W121" s="70">
        <v>11</v>
      </c>
      <c r="X121" s="70">
        <v>86</v>
      </c>
      <c r="Y121" s="70">
        <v>0</v>
      </c>
      <c r="Z121" s="70">
        <v>369</v>
      </c>
      <c r="AA121" s="70">
        <v>780</v>
      </c>
      <c r="AC121" s="69">
        <f>SUM(Q121,V121)/SUM('July 2018 G LG runoff data'!C86,'July 2018 G LG runoff data'!H86)</f>
        <v>0.92013311148086518</v>
      </c>
      <c r="AD121" s="69">
        <f>SUM(R121,W121)/SUM('July 2018 G LG runoff data'!D86,'July 2018 G LG runoff data'!I86)</f>
        <v>0.8571428571428571</v>
      </c>
      <c r="AE121" s="69">
        <f>SUM(S121,X121)/SUM('July 2018 G LG runoff data'!E86,'July 2018 G LG runoff data'!J86)</f>
        <v>0.9269406392694064</v>
      </c>
      <c r="AF121" s="69" t="e">
        <f>SUM(T121,Y121)/SUM('July 2018 G LG runoff data'!F86,'July 2018 G LG runoff data'!K86)</f>
        <v>#DIV/0!</v>
      </c>
      <c r="AG121" s="69">
        <f>SUM(U121,Z121)/SUM('July 2018 G LG runoff data'!G86,'July 2018 G LG runoff data'!L86)</f>
        <v>0.91981132075471694</v>
      </c>
    </row>
    <row r="122" spans="1:33" x14ac:dyDescent="0.3">
      <c r="A122" s="60" t="s">
        <v>568</v>
      </c>
      <c r="B122" s="70">
        <v>0</v>
      </c>
      <c r="C122" s="70">
        <v>202</v>
      </c>
      <c r="D122" s="70">
        <v>182</v>
      </c>
      <c r="E122" s="70">
        <v>300</v>
      </c>
      <c r="F122" s="70">
        <v>0</v>
      </c>
      <c r="G122" s="70">
        <v>684</v>
      </c>
      <c r="H122" s="70">
        <v>692</v>
      </c>
      <c r="I122" s="70">
        <v>174</v>
      </c>
      <c r="J122" s="70">
        <v>522</v>
      </c>
      <c r="K122" s="70">
        <v>0</v>
      </c>
      <c r="L122" s="70">
        <v>1388</v>
      </c>
      <c r="M122" s="70">
        <v>2072</v>
      </c>
      <c r="O122" s="60" t="s">
        <v>574</v>
      </c>
      <c r="P122" s="70">
        <v>0</v>
      </c>
      <c r="Q122" s="70">
        <v>273</v>
      </c>
      <c r="R122" s="70">
        <v>5</v>
      </c>
      <c r="S122" s="70">
        <v>113</v>
      </c>
      <c r="T122" s="70">
        <v>1</v>
      </c>
      <c r="U122" s="70">
        <v>392</v>
      </c>
      <c r="V122" s="70">
        <v>251</v>
      </c>
      <c r="W122" s="70">
        <v>10</v>
      </c>
      <c r="X122" s="70">
        <v>134</v>
      </c>
      <c r="Y122" s="70">
        <v>0</v>
      </c>
      <c r="Z122" s="70">
        <v>395</v>
      </c>
      <c r="AA122" s="70">
        <v>787</v>
      </c>
      <c r="AC122" s="69">
        <f>SUM(Q122,V122)/SUM('July 2018 G LG runoff data'!C128,'July 2018 G LG runoff data'!H128)</f>
        <v>0.90344827586206899</v>
      </c>
      <c r="AD122" s="69">
        <f>SUM(R122,W122)/SUM('July 2018 G LG runoff data'!D128,'July 2018 G LG runoff data'!I128)</f>
        <v>0.9375</v>
      </c>
      <c r="AE122" s="69">
        <f>SUM(S122,X122)/SUM('July 2018 G LG runoff data'!E128,'July 2018 G LG runoff data'!J128)</f>
        <v>0.88848920863309355</v>
      </c>
      <c r="AF122" s="69">
        <f>SUM(T122,Y122)/SUM('July 2018 G LG runoff data'!F128,'July 2018 G LG runoff data'!K128)</f>
        <v>1</v>
      </c>
      <c r="AG122" s="69">
        <f>SUM(U122,Z122)/SUM('July 2018 G LG runoff data'!G128,'July 2018 G LG runoff data'!L128)</f>
        <v>0.89942857142857147</v>
      </c>
    </row>
    <row r="123" spans="1:33" x14ac:dyDescent="0.3">
      <c r="A123" s="60" t="s">
        <v>569</v>
      </c>
      <c r="B123" s="70">
        <v>0</v>
      </c>
      <c r="C123" s="70">
        <v>116</v>
      </c>
      <c r="D123" s="70">
        <v>9</v>
      </c>
      <c r="E123" s="70">
        <v>78</v>
      </c>
      <c r="F123" s="70">
        <v>0</v>
      </c>
      <c r="G123" s="70">
        <v>203</v>
      </c>
      <c r="H123" s="70">
        <v>202</v>
      </c>
      <c r="I123" s="70">
        <v>2</v>
      </c>
      <c r="J123" s="70">
        <v>59</v>
      </c>
      <c r="K123" s="70">
        <v>0</v>
      </c>
      <c r="L123" s="70">
        <v>263</v>
      </c>
      <c r="M123" s="70">
        <v>466</v>
      </c>
      <c r="O123" s="60" t="s">
        <v>610</v>
      </c>
      <c r="P123" s="70">
        <v>0</v>
      </c>
      <c r="Q123" s="70">
        <v>271</v>
      </c>
      <c r="R123" s="70">
        <v>10</v>
      </c>
      <c r="S123" s="70">
        <v>106</v>
      </c>
      <c r="T123" s="70">
        <v>0</v>
      </c>
      <c r="U123" s="70">
        <v>387</v>
      </c>
      <c r="V123" s="70">
        <v>186</v>
      </c>
      <c r="W123" s="70">
        <v>7</v>
      </c>
      <c r="X123" s="70">
        <v>112</v>
      </c>
      <c r="Y123" s="70">
        <v>0</v>
      </c>
      <c r="Z123" s="70">
        <v>305</v>
      </c>
      <c r="AA123" s="70">
        <v>692</v>
      </c>
      <c r="AC123" s="69">
        <f>SUM(Q123,V123)/SUM('July 2018 G LG runoff data'!C160,'July 2018 G LG runoff data'!H160)</f>
        <v>0.94421487603305787</v>
      </c>
      <c r="AD123" s="69">
        <f>SUM(R123,W123)/SUM('July 2018 G LG runoff data'!D160,'July 2018 G LG runoff data'!I160)</f>
        <v>1</v>
      </c>
      <c r="AE123" s="69">
        <f>SUM(S123,X123)/SUM('July 2018 G LG runoff data'!E160,'July 2018 G LG runoff data'!J160)</f>
        <v>0.93562231759656656</v>
      </c>
      <c r="AF123" s="69" t="e">
        <f>SUM(T123,Y123)/SUM('July 2018 G LG runoff data'!F160,'July 2018 G LG runoff data'!K160)</f>
        <v>#DIV/0!</v>
      </c>
      <c r="AG123" s="69">
        <f>SUM(U123,Z123)/SUM('July 2018 G LG runoff data'!G160,'July 2018 G LG runoff data'!L160)</f>
        <v>0.94277929155313356</v>
      </c>
    </row>
    <row r="124" spans="1:33" x14ac:dyDescent="0.3">
      <c r="A124" s="60" t="s">
        <v>570</v>
      </c>
      <c r="B124" s="70">
        <v>0</v>
      </c>
      <c r="C124" s="70">
        <v>1548</v>
      </c>
      <c r="D124" s="70">
        <v>172</v>
      </c>
      <c r="E124" s="70">
        <v>499</v>
      </c>
      <c r="F124" s="70">
        <v>0</v>
      </c>
      <c r="G124" s="70">
        <v>2219</v>
      </c>
      <c r="H124" s="70">
        <v>3651</v>
      </c>
      <c r="I124" s="70">
        <v>94</v>
      </c>
      <c r="J124" s="70">
        <v>543</v>
      </c>
      <c r="K124" s="70">
        <v>1</v>
      </c>
      <c r="L124" s="70">
        <v>4289</v>
      </c>
      <c r="M124" s="70">
        <v>6508</v>
      </c>
      <c r="O124" s="60" t="s">
        <v>583</v>
      </c>
      <c r="P124" s="70">
        <v>0</v>
      </c>
      <c r="Q124" s="70">
        <v>295</v>
      </c>
      <c r="R124" s="70">
        <v>9</v>
      </c>
      <c r="S124" s="70">
        <v>69</v>
      </c>
      <c r="T124" s="70">
        <v>0</v>
      </c>
      <c r="U124" s="70">
        <v>373</v>
      </c>
      <c r="V124" s="70">
        <v>310</v>
      </c>
      <c r="W124" s="70">
        <v>8</v>
      </c>
      <c r="X124" s="70">
        <v>116</v>
      </c>
      <c r="Y124" s="70">
        <v>0</v>
      </c>
      <c r="Z124" s="70">
        <v>434</v>
      </c>
      <c r="AA124" s="70">
        <v>807</v>
      </c>
      <c r="AC124" s="69">
        <f>SUM(Q124,V124)/SUM('July 2018 G LG runoff data'!C137,'July 2018 G LG runoff data'!H137)</f>
        <v>0.91666666666666663</v>
      </c>
      <c r="AD124" s="69">
        <f>SUM(R124,W124)/SUM('July 2018 G LG runoff data'!D137,'July 2018 G LG runoff data'!I137)</f>
        <v>1</v>
      </c>
      <c r="AE124" s="69">
        <f>SUM(S124,X124)/SUM('July 2018 G LG runoff data'!E137,'July 2018 G LG runoff data'!J137)</f>
        <v>0.90243902439024393</v>
      </c>
      <c r="AF124" s="69" t="e">
        <f>SUM(T124,Y124)/SUM('July 2018 G LG runoff data'!F137,'July 2018 G LG runoff data'!K137)</f>
        <v>#DIV/0!</v>
      </c>
      <c r="AG124" s="69">
        <f>SUM(U124,Z124)/SUM('July 2018 G LG runoff data'!G137,'July 2018 G LG runoff data'!L137)</f>
        <v>0.91496598639455784</v>
      </c>
    </row>
    <row r="125" spans="1:33" x14ac:dyDescent="0.3">
      <c r="A125" s="60" t="s">
        <v>571</v>
      </c>
      <c r="B125" s="70">
        <v>0</v>
      </c>
      <c r="C125" s="70">
        <v>450</v>
      </c>
      <c r="D125" s="70">
        <v>50</v>
      </c>
      <c r="E125" s="70">
        <v>631</v>
      </c>
      <c r="F125" s="70">
        <v>0</v>
      </c>
      <c r="G125" s="70">
        <v>1131</v>
      </c>
      <c r="H125" s="70">
        <v>2037</v>
      </c>
      <c r="I125" s="70">
        <v>49</v>
      </c>
      <c r="J125" s="70">
        <v>1153</v>
      </c>
      <c r="K125" s="70">
        <v>3</v>
      </c>
      <c r="L125" s="70">
        <v>3242</v>
      </c>
      <c r="M125" s="70">
        <v>4373</v>
      </c>
      <c r="O125" s="60" t="s">
        <v>592</v>
      </c>
      <c r="P125" s="70">
        <v>0</v>
      </c>
      <c r="Q125" s="70">
        <v>216</v>
      </c>
      <c r="R125" s="70">
        <v>1</v>
      </c>
      <c r="S125" s="70">
        <v>150</v>
      </c>
      <c r="T125" s="70">
        <v>1</v>
      </c>
      <c r="U125" s="70">
        <v>368</v>
      </c>
      <c r="V125" s="70">
        <v>123</v>
      </c>
      <c r="W125" s="70">
        <v>3</v>
      </c>
      <c r="X125" s="70">
        <v>94</v>
      </c>
      <c r="Y125" s="70">
        <v>1</v>
      </c>
      <c r="Z125" s="70">
        <v>221</v>
      </c>
      <c r="AA125" s="70">
        <v>589</v>
      </c>
      <c r="AC125" s="69">
        <f>SUM(Q125,V125)/SUM('July 2018 G LG runoff data'!C145,'July 2018 G LG runoff data'!H145)</f>
        <v>0.94957983193277307</v>
      </c>
      <c r="AD125" s="69">
        <f>SUM(R125,W125)/SUM('July 2018 G LG runoff data'!D145,'July 2018 G LG runoff data'!I145)</f>
        <v>1</v>
      </c>
      <c r="AE125" s="69">
        <f>SUM(S125,X125)/SUM('July 2018 G LG runoff data'!E145,'July 2018 G LG runoff data'!J145)</f>
        <v>0.96062992125984248</v>
      </c>
      <c r="AF125" s="69">
        <f>SUM(T125,Y125)/SUM('July 2018 G LG runoff data'!F145,'July 2018 G LG runoff data'!K145)</f>
        <v>1</v>
      </c>
      <c r="AG125" s="69">
        <f>SUM(U125,Z125)/SUM('July 2018 G LG runoff data'!G145,'July 2018 G LG runoff data'!L145)</f>
        <v>0.95461912479740685</v>
      </c>
    </row>
    <row r="126" spans="1:33" x14ac:dyDescent="0.3">
      <c r="A126" s="60" t="s">
        <v>572</v>
      </c>
      <c r="B126" s="70">
        <v>0</v>
      </c>
      <c r="C126" s="70">
        <v>45</v>
      </c>
      <c r="D126" s="70">
        <v>4</v>
      </c>
      <c r="E126" s="70">
        <v>69</v>
      </c>
      <c r="F126" s="70">
        <v>0</v>
      </c>
      <c r="G126" s="70">
        <v>118</v>
      </c>
      <c r="H126" s="70">
        <v>149</v>
      </c>
      <c r="I126" s="70">
        <v>2</v>
      </c>
      <c r="J126" s="70">
        <v>61</v>
      </c>
      <c r="K126" s="70">
        <v>0</v>
      </c>
      <c r="L126" s="70">
        <v>212</v>
      </c>
      <c r="M126" s="70">
        <v>330</v>
      </c>
      <c r="O126" s="60" t="s">
        <v>520</v>
      </c>
      <c r="P126" s="70">
        <v>0</v>
      </c>
      <c r="Q126" s="70">
        <v>261</v>
      </c>
      <c r="R126" s="70">
        <v>6</v>
      </c>
      <c r="S126" s="70">
        <v>99</v>
      </c>
      <c r="T126" s="70">
        <v>0</v>
      </c>
      <c r="U126" s="70">
        <v>366</v>
      </c>
      <c r="V126" s="70">
        <v>317</v>
      </c>
      <c r="W126" s="70">
        <v>9</v>
      </c>
      <c r="X126" s="70">
        <v>109</v>
      </c>
      <c r="Y126" s="70">
        <v>0</v>
      </c>
      <c r="Z126" s="70">
        <v>435</v>
      </c>
      <c r="AA126" s="70">
        <v>801</v>
      </c>
      <c r="AC126" s="69">
        <f>SUM(Q126,V126)/SUM('July 2018 G LG runoff data'!C83,'July 2018 G LG runoff data'!H83)</f>
        <v>0.92332268370607029</v>
      </c>
      <c r="AD126" s="69">
        <f>SUM(R126,W126)/SUM('July 2018 G LG runoff data'!D83,'July 2018 G LG runoff data'!I83)</f>
        <v>0.9375</v>
      </c>
      <c r="AE126" s="69">
        <f>SUM(S126,X126)/SUM('July 2018 G LG runoff data'!E83,'July 2018 G LG runoff data'!J83)</f>
        <v>0.94545454545454544</v>
      </c>
      <c r="AF126" s="69" t="e">
        <f>SUM(T126,Y126)/SUM('July 2018 G LG runoff data'!F83,'July 2018 G LG runoff data'!K83)</f>
        <v>#DIV/0!</v>
      </c>
      <c r="AG126" s="69">
        <f>SUM(U126,Z126)/SUM('July 2018 G LG runoff data'!G83,'July 2018 G LG runoff data'!L83)</f>
        <v>0.92923433874709982</v>
      </c>
    </row>
    <row r="127" spans="1:33" x14ac:dyDescent="0.3">
      <c r="A127" s="60" t="s">
        <v>573</v>
      </c>
      <c r="B127" s="70">
        <v>0</v>
      </c>
      <c r="C127" s="70">
        <v>149</v>
      </c>
      <c r="D127" s="70">
        <v>8</v>
      </c>
      <c r="E127" s="70">
        <v>144</v>
      </c>
      <c r="F127" s="70">
        <v>0</v>
      </c>
      <c r="G127" s="70">
        <v>301</v>
      </c>
      <c r="H127" s="70">
        <v>371</v>
      </c>
      <c r="I127" s="70">
        <v>5</v>
      </c>
      <c r="J127" s="70">
        <v>109</v>
      </c>
      <c r="K127" s="70">
        <v>0</v>
      </c>
      <c r="L127" s="70">
        <v>485</v>
      </c>
      <c r="M127" s="70">
        <v>786</v>
      </c>
      <c r="O127" s="60" t="s">
        <v>426</v>
      </c>
      <c r="P127" s="70">
        <v>0</v>
      </c>
      <c r="Q127" s="70">
        <v>167</v>
      </c>
      <c r="R127" s="70">
        <v>13</v>
      </c>
      <c r="S127" s="70">
        <v>169</v>
      </c>
      <c r="T127" s="70">
        <v>0</v>
      </c>
      <c r="U127" s="70">
        <v>349</v>
      </c>
      <c r="V127" s="70">
        <v>160</v>
      </c>
      <c r="W127" s="70">
        <v>14</v>
      </c>
      <c r="X127" s="70">
        <v>186</v>
      </c>
      <c r="Y127" s="70">
        <v>0</v>
      </c>
      <c r="Z127" s="70">
        <v>360</v>
      </c>
      <c r="AA127" s="70">
        <v>709</v>
      </c>
      <c r="AC127" s="69">
        <f>SUM(Q127,V127)/SUM('July 2018 G LG runoff data'!C6,'July 2018 G LG runoff data'!H6)</f>
        <v>0.93428571428571427</v>
      </c>
      <c r="AD127" s="69">
        <f>SUM(R127,W127)/SUM('July 2018 G LG runoff data'!D6,'July 2018 G LG runoff data'!I6)</f>
        <v>0.9642857142857143</v>
      </c>
      <c r="AE127" s="69">
        <f>SUM(S127,X127)/SUM('July 2018 G LG runoff data'!E6,'July 2018 G LG runoff data'!J6)</f>
        <v>0.93175853018372701</v>
      </c>
      <c r="AF127" s="69" t="e">
        <f>SUM(T127,Y127)/SUM('July 2018 G LG runoff data'!F6,'July 2018 G LG runoff data'!K6)</f>
        <v>#DIV/0!</v>
      </c>
      <c r="AG127" s="69">
        <f>SUM(U127,Z127)/SUM('July 2018 G LG runoff data'!G6,'July 2018 G LG runoff data'!L6)</f>
        <v>0.93412384716732544</v>
      </c>
    </row>
    <row r="128" spans="1:33" x14ac:dyDescent="0.3">
      <c r="A128" s="60" t="s">
        <v>574</v>
      </c>
      <c r="B128" s="70">
        <v>0</v>
      </c>
      <c r="C128" s="70">
        <v>237</v>
      </c>
      <c r="D128" s="70">
        <v>10</v>
      </c>
      <c r="E128" s="70">
        <v>139</v>
      </c>
      <c r="F128" s="70">
        <v>0</v>
      </c>
      <c r="G128" s="70">
        <v>386</v>
      </c>
      <c r="H128" s="70">
        <v>343</v>
      </c>
      <c r="I128" s="70">
        <v>6</v>
      </c>
      <c r="J128" s="70">
        <v>139</v>
      </c>
      <c r="K128" s="70">
        <v>1</v>
      </c>
      <c r="L128" s="70">
        <v>489</v>
      </c>
      <c r="M128" s="70">
        <v>875</v>
      </c>
      <c r="O128" s="60" t="s">
        <v>563</v>
      </c>
      <c r="P128" s="70">
        <v>0</v>
      </c>
      <c r="Q128" s="70">
        <v>179</v>
      </c>
      <c r="R128" s="70">
        <v>15</v>
      </c>
      <c r="S128" s="70">
        <v>151</v>
      </c>
      <c r="T128" s="70">
        <v>0</v>
      </c>
      <c r="U128" s="70">
        <v>345</v>
      </c>
      <c r="V128" s="70">
        <v>120</v>
      </c>
      <c r="W128" s="70">
        <v>5</v>
      </c>
      <c r="X128" s="70">
        <v>165</v>
      </c>
      <c r="Y128" s="70">
        <v>0</v>
      </c>
      <c r="Z128" s="70">
        <v>290</v>
      </c>
      <c r="AA128" s="70">
        <v>635</v>
      </c>
      <c r="AC128" s="69">
        <f>SUM(Q128,V128)/SUM('July 2018 G LG runoff data'!C119,'July 2018 G LG runoff data'!H119)</f>
        <v>0.93730407523510972</v>
      </c>
      <c r="AD128" s="69">
        <f>SUM(R128,W128)/SUM('July 2018 G LG runoff data'!D119,'July 2018 G LG runoff data'!I119)</f>
        <v>1</v>
      </c>
      <c r="AE128" s="69">
        <f>SUM(S128,X128)/SUM('July 2018 G LG runoff data'!E119,'July 2018 G LG runoff data'!J119)</f>
        <v>0.92941176470588238</v>
      </c>
      <c r="AF128" s="69" t="e">
        <f>SUM(T128,Y128)/SUM('July 2018 G LG runoff data'!F119,'July 2018 G LG runoff data'!K119)</f>
        <v>#DIV/0!</v>
      </c>
      <c r="AG128" s="69">
        <f>SUM(U128,Z128)/SUM('July 2018 G LG runoff data'!G119,'July 2018 G LG runoff data'!L119)</f>
        <v>0.93519882179675995</v>
      </c>
    </row>
    <row r="129" spans="1:33" x14ac:dyDescent="0.3">
      <c r="A129" s="60" t="s">
        <v>575</v>
      </c>
      <c r="B129" s="70">
        <v>0</v>
      </c>
      <c r="C129" s="70">
        <v>603</v>
      </c>
      <c r="D129" s="70">
        <v>61</v>
      </c>
      <c r="E129" s="70">
        <v>644</v>
      </c>
      <c r="F129" s="70">
        <v>1</v>
      </c>
      <c r="G129" s="70">
        <v>1309</v>
      </c>
      <c r="H129" s="70">
        <v>2661</v>
      </c>
      <c r="I129" s="70">
        <v>63</v>
      </c>
      <c r="J129" s="70">
        <v>1010</v>
      </c>
      <c r="K129" s="70">
        <v>0</v>
      </c>
      <c r="L129" s="70">
        <v>3734</v>
      </c>
      <c r="M129" s="70">
        <v>5043</v>
      </c>
      <c r="O129" s="60" t="s">
        <v>608</v>
      </c>
      <c r="P129" s="70">
        <v>0</v>
      </c>
      <c r="Q129" s="70">
        <v>247</v>
      </c>
      <c r="R129" s="70">
        <v>25</v>
      </c>
      <c r="S129" s="70">
        <v>60</v>
      </c>
      <c r="T129" s="70">
        <v>0</v>
      </c>
      <c r="U129" s="70">
        <v>332</v>
      </c>
      <c r="V129" s="70">
        <v>183</v>
      </c>
      <c r="W129" s="70">
        <v>34</v>
      </c>
      <c r="X129" s="70">
        <v>58</v>
      </c>
      <c r="Y129" s="70">
        <v>0</v>
      </c>
      <c r="Z129" s="70">
        <v>275</v>
      </c>
      <c r="AA129" s="70">
        <v>607</v>
      </c>
      <c r="AC129" s="69">
        <f>SUM(Q129,V129)/SUM('July 2018 G LG runoff data'!C159,'July 2018 G LG runoff data'!H159)</f>
        <v>0.9598214285714286</v>
      </c>
      <c r="AD129" s="69">
        <f>SUM(R129,W129)/SUM('July 2018 G LG runoff data'!D159,'July 2018 G LG runoff data'!I159)</f>
        <v>0.95161290322580649</v>
      </c>
      <c r="AE129" s="69">
        <f>SUM(S129,X129)/SUM('July 2018 G LG runoff data'!E159,'July 2018 G LG runoff data'!J159)</f>
        <v>0.99159663865546221</v>
      </c>
      <c r="AF129" s="69" t="e">
        <f>SUM(T129,Y129)/SUM('July 2018 G LG runoff data'!F159,'July 2018 G LG runoff data'!K159)</f>
        <v>#DIV/0!</v>
      </c>
      <c r="AG129" s="69">
        <f>SUM(U129,Z129)/SUM('July 2018 G LG runoff data'!G159,'July 2018 G LG runoff data'!L159)</f>
        <v>0.96502384737678859</v>
      </c>
    </row>
    <row r="130" spans="1:33" x14ac:dyDescent="0.3">
      <c r="A130" s="60" t="s">
        <v>576</v>
      </c>
      <c r="B130" s="70">
        <v>0</v>
      </c>
      <c r="C130" s="70">
        <v>426</v>
      </c>
      <c r="D130" s="70">
        <v>96</v>
      </c>
      <c r="E130" s="70">
        <v>896</v>
      </c>
      <c r="F130" s="70">
        <v>0</v>
      </c>
      <c r="G130" s="70">
        <v>1418</v>
      </c>
      <c r="H130" s="70">
        <v>419</v>
      </c>
      <c r="I130" s="70">
        <v>60</v>
      </c>
      <c r="J130" s="70">
        <v>412</v>
      </c>
      <c r="K130" s="70">
        <v>0</v>
      </c>
      <c r="L130" s="70">
        <v>891</v>
      </c>
      <c r="M130" s="70">
        <v>2309</v>
      </c>
      <c r="O130" s="60" t="s">
        <v>517</v>
      </c>
      <c r="P130" s="70">
        <v>0</v>
      </c>
      <c r="Q130" s="70">
        <v>203</v>
      </c>
      <c r="R130" s="70">
        <v>4</v>
      </c>
      <c r="S130" s="70">
        <v>113</v>
      </c>
      <c r="T130" s="70">
        <v>0</v>
      </c>
      <c r="U130" s="70">
        <v>320</v>
      </c>
      <c r="V130" s="70">
        <v>174</v>
      </c>
      <c r="W130" s="70">
        <v>5</v>
      </c>
      <c r="X130" s="70">
        <v>127</v>
      </c>
      <c r="Y130" s="70">
        <v>0</v>
      </c>
      <c r="Z130" s="70">
        <v>306</v>
      </c>
      <c r="AA130" s="70">
        <v>626</v>
      </c>
      <c r="AC130" s="69">
        <f>SUM(Q130,V130)/SUM('July 2018 G LG runoff data'!C80,'July 2018 G LG runoff data'!H80)</f>
        <v>0.95202020202020199</v>
      </c>
      <c r="AD130" s="69">
        <f>SUM(R130,W130)/SUM('July 2018 G LG runoff data'!D80,'July 2018 G LG runoff data'!I80)</f>
        <v>1</v>
      </c>
      <c r="AE130" s="69">
        <f>SUM(S130,X130)/SUM('July 2018 G LG runoff data'!E80,'July 2018 G LG runoff data'!J80)</f>
        <v>0.97560975609756095</v>
      </c>
      <c r="AF130" s="69" t="e">
        <f>SUM(T130,Y130)/SUM('July 2018 G LG runoff data'!F80,'July 2018 G LG runoff data'!K80)</f>
        <v>#DIV/0!</v>
      </c>
      <c r="AG130" s="69">
        <f>SUM(U130,Z130)/SUM('July 2018 G LG runoff data'!G80,'July 2018 G LG runoff data'!L80)</f>
        <v>0.96159754224270355</v>
      </c>
    </row>
    <row r="131" spans="1:33" x14ac:dyDescent="0.3">
      <c r="A131" s="60" t="s">
        <v>577</v>
      </c>
      <c r="B131" s="70">
        <v>0</v>
      </c>
      <c r="C131" s="70">
        <v>22</v>
      </c>
      <c r="D131" s="70">
        <v>2</v>
      </c>
      <c r="E131" s="70">
        <v>18</v>
      </c>
      <c r="F131" s="70">
        <v>0</v>
      </c>
      <c r="G131" s="70">
        <v>42</v>
      </c>
      <c r="H131" s="70">
        <v>98</v>
      </c>
      <c r="I131" s="70">
        <v>7</v>
      </c>
      <c r="J131" s="70">
        <v>46</v>
      </c>
      <c r="K131" s="70">
        <v>7</v>
      </c>
      <c r="L131" s="70">
        <v>158</v>
      </c>
      <c r="M131" s="70">
        <v>200</v>
      </c>
      <c r="O131" s="60" t="s">
        <v>487</v>
      </c>
      <c r="P131" s="70">
        <v>0</v>
      </c>
      <c r="Q131" s="70">
        <v>157</v>
      </c>
      <c r="R131" s="70">
        <v>14</v>
      </c>
      <c r="S131" s="70">
        <v>118</v>
      </c>
      <c r="T131" s="70">
        <v>0</v>
      </c>
      <c r="U131" s="70">
        <v>289</v>
      </c>
      <c r="V131" s="70">
        <v>175</v>
      </c>
      <c r="W131" s="70">
        <v>20</v>
      </c>
      <c r="X131" s="70">
        <v>171</v>
      </c>
      <c r="Y131" s="70">
        <v>0</v>
      </c>
      <c r="Z131" s="70">
        <v>366</v>
      </c>
      <c r="AA131" s="70">
        <v>655</v>
      </c>
      <c r="AC131" s="69">
        <f>SUM(Q131,V131)/SUM('July 2018 G LG runoff data'!C57,'July 2018 G LG runoff data'!H57)</f>
        <v>0.94050991501416425</v>
      </c>
      <c r="AD131" s="69">
        <f>SUM(R131,W131)/SUM('July 2018 G LG runoff data'!D57,'July 2018 G LG runoff data'!I57)</f>
        <v>0.94444444444444442</v>
      </c>
      <c r="AE131" s="69">
        <f>SUM(S131,X131)/SUM('July 2018 G LG runoff data'!E57,'July 2018 G LG runoff data'!J57)</f>
        <v>0.95379537953795379</v>
      </c>
      <c r="AF131" s="69" t="e">
        <f>SUM(T131,Y131)/SUM('July 2018 G LG runoff data'!F57,'July 2018 G LG runoff data'!K57)</f>
        <v>#DIV/0!</v>
      </c>
      <c r="AG131" s="69">
        <f>SUM(U131,Z131)/SUM('July 2018 G LG runoff data'!G57,'July 2018 G LG runoff data'!L57)</f>
        <v>0.94653179190751446</v>
      </c>
    </row>
    <row r="132" spans="1:33" x14ac:dyDescent="0.3">
      <c r="A132" s="60" t="s">
        <v>578</v>
      </c>
      <c r="B132" s="70">
        <v>0</v>
      </c>
      <c r="C132" s="70">
        <v>344</v>
      </c>
      <c r="D132" s="70">
        <v>21</v>
      </c>
      <c r="E132" s="70">
        <v>225</v>
      </c>
      <c r="F132" s="70">
        <v>2</v>
      </c>
      <c r="G132" s="70">
        <v>592</v>
      </c>
      <c r="H132" s="70">
        <v>552</v>
      </c>
      <c r="I132" s="70">
        <v>14</v>
      </c>
      <c r="J132" s="70">
        <v>172</v>
      </c>
      <c r="K132" s="70">
        <v>2</v>
      </c>
      <c r="L132" s="70">
        <v>740</v>
      </c>
      <c r="M132" s="70">
        <v>1332</v>
      </c>
      <c r="O132" s="60" t="s">
        <v>593</v>
      </c>
      <c r="P132" s="70">
        <v>0</v>
      </c>
      <c r="Q132" s="70">
        <v>244</v>
      </c>
      <c r="R132" s="70">
        <v>6</v>
      </c>
      <c r="S132" s="70">
        <v>39</v>
      </c>
      <c r="T132" s="70">
        <v>0</v>
      </c>
      <c r="U132" s="70">
        <v>289</v>
      </c>
      <c r="V132" s="70">
        <v>217</v>
      </c>
      <c r="W132" s="70">
        <v>7</v>
      </c>
      <c r="X132" s="70">
        <v>55</v>
      </c>
      <c r="Y132" s="70">
        <v>0</v>
      </c>
      <c r="Z132" s="70">
        <v>279</v>
      </c>
      <c r="AA132" s="70">
        <v>568</v>
      </c>
      <c r="AC132" s="69">
        <f>SUM(Q132,V132)/SUM('July 2018 G LG runoff data'!C146,'July 2018 G LG runoff data'!H146)</f>
        <v>0.94274028629856854</v>
      </c>
      <c r="AD132" s="69">
        <f>SUM(R132,W132)/SUM('July 2018 G LG runoff data'!D146,'July 2018 G LG runoff data'!I146)</f>
        <v>0.9285714285714286</v>
      </c>
      <c r="AE132" s="69">
        <f>SUM(S132,X132)/SUM('July 2018 G LG runoff data'!E146,'July 2018 G LG runoff data'!J146)</f>
        <v>0.95918367346938771</v>
      </c>
      <c r="AF132" s="69" t="e">
        <f>SUM(T132,Y132)/SUM('July 2018 G LG runoff data'!F146,'July 2018 G LG runoff data'!K146)</f>
        <v>#DIV/0!</v>
      </c>
      <c r="AG132" s="69">
        <f>SUM(U132,Z132)/SUM('July 2018 G LG runoff data'!G146,'July 2018 G LG runoff data'!L146)</f>
        <v>0.94509151414309489</v>
      </c>
    </row>
    <row r="133" spans="1:33" x14ac:dyDescent="0.3">
      <c r="A133" s="60" t="s">
        <v>579</v>
      </c>
      <c r="B133" s="70">
        <v>0</v>
      </c>
      <c r="C133" s="70">
        <v>79</v>
      </c>
      <c r="D133" s="70">
        <v>2</v>
      </c>
      <c r="E133" s="70">
        <v>18</v>
      </c>
      <c r="F133" s="70">
        <v>0</v>
      </c>
      <c r="G133" s="70">
        <v>99</v>
      </c>
      <c r="H133" s="70">
        <v>170</v>
      </c>
      <c r="I133" s="70">
        <v>6</v>
      </c>
      <c r="J133" s="70">
        <v>15</v>
      </c>
      <c r="K133" s="70">
        <v>0</v>
      </c>
      <c r="L133" s="70">
        <v>191</v>
      </c>
      <c r="M133" s="70">
        <v>290</v>
      </c>
      <c r="O133" s="60" t="s">
        <v>447</v>
      </c>
      <c r="P133" s="70">
        <v>0</v>
      </c>
      <c r="Q133" s="70">
        <v>150</v>
      </c>
      <c r="R133" s="70">
        <v>5</v>
      </c>
      <c r="S133" s="70">
        <v>130</v>
      </c>
      <c r="T133" s="70">
        <v>0</v>
      </c>
      <c r="U133" s="70">
        <v>285</v>
      </c>
      <c r="V133" s="70">
        <v>161</v>
      </c>
      <c r="W133" s="70">
        <v>1</v>
      </c>
      <c r="X133" s="70">
        <v>116</v>
      </c>
      <c r="Y133" s="70">
        <v>0</v>
      </c>
      <c r="Z133" s="70">
        <v>278</v>
      </c>
      <c r="AA133" s="70">
        <v>563</v>
      </c>
      <c r="AC133" s="69">
        <f>SUM(Q133,V133)/SUM('July 2018 G LG runoff data'!C24,'July 2018 G LG runoff data'!H24)</f>
        <v>0.93957703927492442</v>
      </c>
      <c r="AD133" s="69">
        <f>SUM(R133,W133)/SUM('July 2018 G LG runoff data'!D24,'July 2018 G LG runoff data'!I24)</f>
        <v>1</v>
      </c>
      <c r="AE133" s="69">
        <f>SUM(S133,X133)/SUM('July 2018 G LG runoff data'!E24,'July 2018 G LG runoff data'!J24)</f>
        <v>0.95348837209302328</v>
      </c>
      <c r="AF133" s="69" t="e">
        <f>SUM(T133,Y133)/SUM('July 2018 G LG runoff data'!F24,'July 2018 G LG runoff data'!K24)</f>
        <v>#DIV/0!</v>
      </c>
      <c r="AG133" s="69">
        <f>SUM(U133,Z133)/SUM('July 2018 G LG runoff data'!G24,'July 2018 G LG runoff data'!L24)</f>
        <v>0.94621848739495795</v>
      </c>
    </row>
    <row r="134" spans="1:33" x14ac:dyDescent="0.3">
      <c r="A134" s="60" t="s">
        <v>580</v>
      </c>
      <c r="B134" s="70">
        <v>0</v>
      </c>
      <c r="C134" s="70">
        <v>9</v>
      </c>
      <c r="D134" s="70">
        <v>3</v>
      </c>
      <c r="E134" s="70">
        <v>5</v>
      </c>
      <c r="F134" s="70">
        <v>0</v>
      </c>
      <c r="G134" s="70">
        <v>17</v>
      </c>
      <c r="H134" s="70">
        <v>29</v>
      </c>
      <c r="I134" s="70">
        <v>1</v>
      </c>
      <c r="J134" s="70">
        <v>12</v>
      </c>
      <c r="K134" s="70">
        <v>0</v>
      </c>
      <c r="L134" s="70">
        <v>42</v>
      </c>
      <c r="M134" s="70">
        <v>59</v>
      </c>
      <c r="O134" s="60" t="s">
        <v>523</v>
      </c>
      <c r="P134" s="70">
        <v>0</v>
      </c>
      <c r="Q134" s="70">
        <v>193</v>
      </c>
      <c r="R134" s="70">
        <v>4</v>
      </c>
      <c r="S134" s="70">
        <v>80</v>
      </c>
      <c r="T134" s="70">
        <v>0</v>
      </c>
      <c r="U134" s="70">
        <v>277</v>
      </c>
      <c r="V134" s="70">
        <v>86</v>
      </c>
      <c r="W134" s="70">
        <v>6</v>
      </c>
      <c r="X134" s="70">
        <v>68</v>
      </c>
      <c r="Y134" s="70">
        <v>0</v>
      </c>
      <c r="Z134" s="70">
        <v>160</v>
      </c>
      <c r="AA134" s="70">
        <v>437</v>
      </c>
      <c r="AC134" s="69">
        <f>SUM(Q134,V134)/SUM('July 2018 G LG runoff data'!C85,'July 2018 G LG runoff data'!H85)</f>
        <v>0.97212543554006969</v>
      </c>
      <c r="AD134" s="69">
        <f>SUM(R134,W134)/SUM('July 2018 G LG runoff data'!D85,'July 2018 G LG runoff data'!I85)</f>
        <v>0.90909090909090906</v>
      </c>
      <c r="AE134" s="69">
        <f>SUM(S134,X134)/SUM('July 2018 G LG runoff data'!E85,'July 2018 G LG runoff data'!J85)</f>
        <v>0.9426751592356688</v>
      </c>
      <c r="AF134" s="69" t="e">
        <f>SUM(T134,Y134)/SUM('July 2018 G LG runoff data'!F85,'July 2018 G LG runoff data'!K85)</f>
        <v>#DIV/0!</v>
      </c>
      <c r="AG134" s="69">
        <f>SUM(U134,Z134)/SUM('July 2018 G LG runoff data'!G85,'July 2018 G LG runoff data'!L85)</f>
        <v>0.96043956043956047</v>
      </c>
    </row>
    <row r="135" spans="1:33" x14ac:dyDescent="0.3">
      <c r="A135" s="60" t="s">
        <v>581</v>
      </c>
      <c r="B135" s="70">
        <v>0</v>
      </c>
      <c r="C135" s="70">
        <v>285</v>
      </c>
      <c r="D135" s="70">
        <v>39</v>
      </c>
      <c r="E135" s="70">
        <v>159</v>
      </c>
      <c r="F135" s="70">
        <v>0</v>
      </c>
      <c r="G135" s="70">
        <v>483</v>
      </c>
      <c r="H135" s="70">
        <v>673</v>
      </c>
      <c r="I135" s="70">
        <v>13</v>
      </c>
      <c r="J135" s="70">
        <v>129</v>
      </c>
      <c r="K135" s="70">
        <v>0</v>
      </c>
      <c r="L135" s="70">
        <v>815</v>
      </c>
      <c r="M135" s="70">
        <v>1298</v>
      </c>
      <c r="O135" s="60" t="s">
        <v>545</v>
      </c>
      <c r="P135" s="70">
        <v>0</v>
      </c>
      <c r="Q135" s="70">
        <v>148</v>
      </c>
      <c r="R135" s="70">
        <v>4</v>
      </c>
      <c r="S135" s="70">
        <v>115</v>
      </c>
      <c r="T135" s="70">
        <v>0</v>
      </c>
      <c r="U135" s="70">
        <v>267</v>
      </c>
      <c r="V135" s="70">
        <v>160</v>
      </c>
      <c r="W135" s="70">
        <v>6</v>
      </c>
      <c r="X135" s="70">
        <v>132</v>
      </c>
      <c r="Y135" s="70">
        <v>0</v>
      </c>
      <c r="Z135" s="70">
        <v>298</v>
      </c>
      <c r="AA135" s="70">
        <v>565</v>
      </c>
      <c r="AC135" s="69">
        <f>SUM(Q135,V135)/SUM('July 2018 G LG runoff data'!C103,'July 2018 G LG runoff data'!H103)</f>
        <v>0.82795698924731187</v>
      </c>
      <c r="AD135" s="69">
        <f>SUM(R135,W135)/SUM('July 2018 G LG runoff data'!D103,'July 2018 G LG runoff data'!I103)</f>
        <v>0.7142857142857143</v>
      </c>
      <c r="AE135" s="69">
        <f>SUM(S135,X135)/SUM('July 2018 G LG runoff data'!E103,'July 2018 G LG runoff data'!J103)</f>
        <v>0.84300341296928327</v>
      </c>
      <c r="AF135" s="69" t="e">
        <f>SUM(T135,Y135)/SUM('July 2018 G LG runoff data'!F103,'July 2018 G LG runoff data'!K103)</f>
        <v>#DIV/0!</v>
      </c>
      <c r="AG135" s="69">
        <f>SUM(U135,Z135)/SUM('July 2018 G LG runoff data'!G103,'July 2018 G LG runoff data'!L103)</f>
        <v>0.83210603829160534</v>
      </c>
    </row>
    <row r="136" spans="1:33" x14ac:dyDescent="0.3">
      <c r="A136" s="60" t="s">
        <v>582</v>
      </c>
      <c r="B136" s="70">
        <v>0</v>
      </c>
      <c r="C136" s="70">
        <v>55</v>
      </c>
      <c r="D136" s="70">
        <v>8</v>
      </c>
      <c r="E136" s="70">
        <v>75</v>
      </c>
      <c r="F136" s="70">
        <v>0</v>
      </c>
      <c r="G136" s="70">
        <v>138</v>
      </c>
      <c r="H136" s="70">
        <v>284</v>
      </c>
      <c r="I136" s="70">
        <v>7</v>
      </c>
      <c r="J136" s="70">
        <v>117</v>
      </c>
      <c r="K136" s="70">
        <v>2</v>
      </c>
      <c r="L136" s="70">
        <v>410</v>
      </c>
      <c r="M136" s="70">
        <v>548</v>
      </c>
      <c r="O136" s="60" t="s">
        <v>476</v>
      </c>
      <c r="P136" s="70">
        <v>0</v>
      </c>
      <c r="Q136" s="70">
        <v>204</v>
      </c>
      <c r="R136" s="70">
        <v>3</v>
      </c>
      <c r="S136" s="70">
        <v>57</v>
      </c>
      <c r="T136" s="70">
        <v>0</v>
      </c>
      <c r="U136" s="70">
        <v>264</v>
      </c>
      <c r="V136" s="70">
        <v>194</v>
      </c>
      <c r="W136" s="70">
        <v>7</v>
      </c>
      <c r="X136" s="70">
        <v>73</v>
      </c>
      <c r="Y136" s="70">
        <v>0</v>
      </c>
      <c r="Z136" s="70">
        <v>274</v>
      </c>
      <c r="AA136" s="70">
        <v>538</v>
      </c>
      <c r="AC136" s="69">
        <f>SUM(Q136,V136)/SUM('July 2018 G LG runoff data'!C49,'July 2018 G LG runoff data'!H49)</f>
        <v>0.94988066825775652</v>
      </c>
      <c r="AD136" s="69">
        <f>SUM(R136,W136)/SUM('July 2018 G LG runoff data'!D49,'July 2018 G LG runoff data'!I49)</f>
        <v>1</v>
      </c>
      <c r="AE136" s="69">
        <f>SUM(S136,X136)/SUM('July 2018 G LG runoff data'!E49,'July 2018 G LG runoff data'!J49)</f>
        <v>0.88435374149659862</v>
      </c>
      <c r="AF136" s="69" t="e">
        <f>SUM(T136,Y136)/SUM('July 2018 G LG runoff data'!F49,'July 2018 G LG runoff data'!K49)</f>
        <v>#DIV/0!</v>
      </c>
      <c r="AG136" s="69">
        <f>SUM(U136,Z136)/SUM('July 2018 G LG runoff data'!G49,'July 2018 G LG runoff data'!L49)</f>
        <v>0.93402777777777779</v>
      </c>
    </row>
    <row r="137" spans="1:33" x14ac:dyDescent="0.3">
      <c r="A137" s="60" t="s">
        <v>583</v>
      </c>
      <c r="B137" s="70">
        <v>0</v>
      </c>
      <c r="C137" s="70">
        <v>196</v>
      </c>
      <c r="D137" s="70">
        <v>9</v>
      </c>
      <c r="E137" s="70">
        <v>80</v>
      </c>
      <c r="F137" s="70">
        <v>0</v>
      </c>
      <c r="G137" s="70">
        <v>285</v>
      </c>
      <c r="H137" s="70">
        <v>464</v>
      </c>
      <c r="I137" s="70">
        <v>8</v>
      </c>
      <c r="J137" s="70">
        <v>125</v>
      </c>
      <c r="K137" s="70">
        <v>0</v>
      </c>
      <c r="L137" s="70">
        <v>597</v>
      </c>
      <c r="M137" s="70">
        <v>882</v>
      </c>
      <c r="O137" s="60" t="s">
        <v>584</v>
      </c>
      <c r="P137" s="70">
        <v>0</v>
      </c>
      <c r="Q137" s="70">
        <v>198</v>
      </c>
      <c r="R137" s="70">
        <v>14</v>
      </c>
      <c r="S137" s="70">
        <v>50</v>
      </c>
      <c r="T137" s="70">
        <v>0</v>
      </c>
      <c r="U137" s="70">
        <v>262</v>
      </c>
      <c r="V137" s="70">
        <v>181</v>
      </c>
      <c r="W137" s="70">
        <v>18</v>
      </c>
      <c r="X137" s="70">
        <v>67</v>
      </c>
      <c r="Y137" s="70">
        <v>0</v>
      </c>
      <c r="Z137" s="70">
        <v>266</v>
      </c>
      <c r="AA137" s="70">
        <v>528</v>
      </c>
      <c r="AC137" s="69">
        <f>SUM(Q137,V137)/SUM('July 2018 G LG runoff data'!C138,'July 2018 G LG runoff data'!H138)</f>
        <v>0.93811881188118806</v>
      </c>
      <c r="AD137" s="69">
        <f>SUM(R137,W137)/SUM('July 2018 G LG runoff data'!D138,'July 2018 G LG runoff data'!I138)</f>
        <v>0.88888888888888884</v>
      </c>
      <c r="AE137" s="69">
        <f>SUM(S137,X137)/SUM('July 2018 G LG runoff data'!E138,'July 2018 G LG runoff data'!J138)</f>
        <v>0.93600000000000005</v>
      </c>
      <c r="AF137" s="69" t="e">
        <f>SUM(T137,Y137)/SUM('July 2018 G LG runoff data'!F138,'July 2018 G LG runoff data'!K138)</f>
        <v>#DIV/0!</v>
      </c>
      <c r="AG137" s="69">
        <f>SUM(U137,Z137)/SUM('July 2018 G LG runoff data'!G138,'July 2018 G LG runoff data'!L138)</f>
        <v>0.93451327433628317</v>
      </c>
    </row>
    <row r="138" spans="1:33" x14ac:dyDescent="0.3">
      <c r="A138" s="60" t="s">
        <v>584</v>
      </c>
      <c r="B138" s="70">
        <v>0</v>
      </c>
      <c r="C138" s="70">
        <v>129</v>
      </c>
      <c r="D138" s="70">
        <v>27</v>
      </c>
      <c r="E138" s="70">
        <v>79</v>
      </c>
      <c r="F138" s="70">
        <v>0</v>
      </c>
      <c r="G138" s="70">
        <v>235</v>
      </c>
      <c r="H138" s="70">
        <v>275</v>
      </c>
      <c r="I138" s="70">
        <v>9</v>
      </c>
      <c r="J138" s="70">
        <v>46</v>
      </c>
      <c r="K138" s="70">
        <v>0</v>
      </c>
      <c r="L138" s="70">
        <v>330</v>
      </c>
      <c r="M138" s="70">
        <v>565</v>
      </c>
      <c r="O138" s="60" t="s">
        <v>611</v>
      </c>
      <c r="P138" s="70">
        <v>0</v>
      </c>
      <c r="Q138" s="70">
        <v>224</v>
      </c>
      <c r="R138" s="70">
        <v>8</v>
      </c>
      <c r="S138" s="70">
        <v>29</v>
      </c>
      <c r="T138" s="70">
        <v>0</v>
      </c>
      <c r="U138" s="70">
        <v>261</v>
      </c>
      <c r="V138" s="70">
        <v>225</v>
      </c>
      <c r="W138" s="70">
        <v>9</v>
      </c>
      <c r="X138" s="70">
        <v>21</v>
      </c>
      <c r="Y138" s="70">
        <v>0</v>
      </c>
      <c r="Z138" s="70">
        <v>255</v>
      </c>
      <c r="AA138" s="70">
        <v>516</v>
      </c>
      <c r="AC138" s="69">
        <f>SUM(Q138,V138)/SUM('July 2018 G LG runoff data'!C161,'July 2018 G LG runoff data'!H161)</f>
        <v>0.95127118644067798</v>
      </c>
      <c r="AD138" s="69">
        <f>SUM(R138,W138)/SUM('July 2018 G LG runoff data'!D161,'July 2018 G LG runoff data'!I161)</f>
        <v>1</v>
      </c>
      <c r="AE138" s="69">
        <f>SUM(S138,X138)/SUM('July 2018 G LG runoff data'!E161,'July 2018 G LG runoff data'!J161)</f>
        <v>0.94339622641509435</v>
      </c>
      <c r="AF138" s="69" t="e">
        <f>SUM(T138,Y138)/SUM('July 2018 G LG runoff data'!F161,'July 2018 G LG runoff data'!K161)</f>
        <v>#DIV/0!</v>
      </c>
      <c r="AG138" s="69">
        <f>SUM(U138,Z138)/SUM('July 2018 G LG runoff data'!G161,'July 2018 G LG runoff data'!L161)</f>
        <v>0.95202952029520294</v>
      </c>
    </row>
    <row r="139" spans="1:33" x14ac:dyDescent="0.3">
      <c r="A139" s="60" t="s">
        <v>585</v>
      </c>
      <c r="B139" s="70">
        <v>0</v>
      </c>
      <c r="C139" s="70">
        <v>519</v>
      </c>
      <c r="D139" s="70">
        <v>30</v>
      </c>
      <c r="E139" s="70">
        <v>373</v>
      </c>
      <c r="F139" s="70">
        <v>1</v>
      </c>
      <c r="G139" s="70">
        <v>923</v>
      </c>
      <c r="H139" s="70">
        <v>1171</v>
      </c>
      <c r="I139" s="70">
        <v>21</v>
      </c>
      <c r="J139" s="70">
        <v>339</v>
      </c>
      <c r="K139" s="70">
        <v>0</v>
      </c>
      <c r="L139" s="70">
        <v>1531</v>
      </c>
      <c r="M139" s="70">
        <v>2454</v>
      </c>
      <c r="O139" s="60" t="s">
        <v>529</v>
      </c>
      <c r="P139" s="70">
        <v>0</v>
      </c>
      <c r="Q139" s="70">
        <v>124</v>
      </c>
      <c r="R139" s="70">
        <v>20</v>
      </c>
      <c r="S139" s="70">
        <v>114</v>
      </c>
      <c r="T139" s="70">
        <v>1</v>
      </c>
      <c r="U139" s="70">
        <v>259</v>
      </c>
      <c r="V139" s="70">
        <v>152</v>
      </c>
      <c r="W139" s="70">
        <v>15</v>
      </c>
      <c r="X139" s="70">
        <v>159</v>
      </c>
      <c r="Y139" s="70">
        <v>0</v>
      </c>
      <c r="Z139" s="70">
        <v>326</v>
      </c>
      <c r="AA139" s="70">
        <v>585</v>
      </c>
      <c r="AC139" s="69">
        <f>SUM(Q139,V139)/SUM('July 2018 G LG runoff data'!C89,'July 2018 G LG runoff data'!H89)</f>
        <v>0.9261744966442953</v>
      </c>
      <c r="AD139" s="69">
        <f>SUM(R139,W139)/SUM('July 2018 G LG runoff data'!D89,'July 2018 G LG runoff data'!I89)</f>
        <v>0.94594594594594594</v>
      </c>
      <c r="AE139" s="69">
        <f>SUM(S139,X139)/SUM('July 2018 G LG runoff data'!E89,'July 2018 G LG runoff data'!J89)</f>
        <v>0.89215686274509809</v>
      </c>
      <c r="AF139" s="69">
        <f>SUM(T139,Y139)/SUM('July 2018 G LG runoff data'!F89,'July 2018 G LG runoff data'!K89)</f>
        <v>1</v>
      </c>
      <c r="AG139" s="69">
        <f>SUM(U139,Z139)/SUM('July 2018 G LG runoff data'!G89,'July 2018 G LG runoff data'!L89)</f>
        <v>0.91121495327102808</v>
      </c>
    </row>
    <row r="140" spans="1:33" x14ac:dyDescent="0.3">
      <c r="A140" s="60" t="s">
        <v>586</v>
      </c>
      <c r="B140" s="70">
        <v>0</v>
      </c>
      <c r="C140" s="70">
        <v>373</v>
      </c>
      <c r="D140" s="70">
        <v>23</v>
      </c>
      <c r="E140" s="70">
        <v>437</v>
      </c>
      <c r="F140" s="70">
        <v>1</v>
      </c>
      <c r="G140" s="70">
        <v>834</v>
      </c>
      <c r="H140" s="70">
        <v>1151</v>
      </c>
      <c r="I140" s="70">
        <v>16</v>
      </c>
      <c r="J140" s="70">
        <v>568</v>
      </c>
      <c r="K140" s="70">
        <v>1</v>
      </c>
      <c r="L140" s="70">
        <v>1736</v>
      </c>
      <c r="M140" s="70">
        <v>2570</v>
      </c>
      <c r="O140" s="60" t="s">
        <v>425</v>
      </c>
      <c r="P140" s="70">
        <v>0</v>
      </c>
      <c r="Q140" s="70">
        <v>176</v>
      </c>
      <c r="R140" s="70">
        <v>11</v>
      </c>
      <c r="S140" s="70">
        <v>65</v>
      </c>
      <c r="T140" s="70">
        <v>0</v>
      </c>
      <c r="U140" s="70">
        <v>252</v>
      </c>
      <c r="V140" s="70">
        <v>165</v>
      </c>
      <c r="W140" s="70">
        <v>8</v>
      </c>
      <c r="X140" s="70">
        <v>71</v>
      </c>
      <c r="Y140" s="70">
        <v>2</v>
      </c>
      <c r="Z140" s="70">
        <v>246</v>
      </c>
      <c r="AA140" s="70">
        <v>498</v>
      </c>
      <c r="AC140" s="69">
        <f>SUM(Q140,V140)/SUM('July 2018 G LG runoff data'!C5,'July 2018 G LG runoff data'!H5)</f>
        <v>0.94198895027624308</v>
      </c>
      <c r="AD140" s="69">
        <f>SUM(R140,W140)/SUM('July 2018 G LG runoff data'!D5,'July 2018 G LG runoff data'!I5)</f>
        <v>0.95</v>
      </c>
      <c r="AE140" s="69">
        <f>SUM(S140,X140)/SUM('July 2018 G LG runoff data'!E5,'July 2018 G LG runoff data'!J5)</f>
        <v>0.8774193548387097</v>
      </c>
      <c r="AF140" s="69">
        <f>SUM(T140,Y140)/SUM('July 2018 G LG runoff data'!F5,'July 2018 G LG runoff data'!K5)</f>
        <v>1</v>
      </c>
      <c r="AG140" s="69">
        <f>SUM(U140,Z140)/SUM('July 2018 G LG runoff data'!G5,'July 2018 G LG runoff data'!L5)</f>
        <v>0.92393320964749537</v>
      </c>
    </row>
    <row r="141" spans="1:33" x14ac:dyDescent="0.3">
      <c r="A141" s="60" t="s">
        <v>587</v>
      </c>
      <c r="B141" s="70">
        <v>0</v>
      </c>
      <c r="C141" s="70">
        <v>228</v>
      </c>
      <c r="D141" s="70">
        <v>28</v>
      </c>
      <c r="E141" s="70">
        <v>243</v>
      </c>
      <c r="F141" s="70">
        <v>0</v>
      </c>
      <c r="G141" s="70">
        <v>499</v>
      </c>
      <c r="H141" s="70">
        <v>759</v>
      </c>
      <c r="I141" s="70">
        <v>20</v>
      </c>
      <c r="J141" s="70">
        <v>314</v>
      </c>
      <c r="K141" s="70">
        <v>1</v>
      </c>
      <c r="L141" s="70">
        <v>1094</v>
      </c>
      <c r="M141" s="70">
        <v>1593</v>
      </c>
      <c r="O141" s="60" t="s">
        <v>582</v>
      </c>
      <c r="P141" s="70">
        <v>0</v>
      </c>
      <c r="Q141" s="70">
        <v>154</v>
      </c>
      <c r="R141" s="70">
        <v>5</v>
      </c>
      <c r="S141" s="70">
        <v>71</v>
      </c>
      <c r="T141" s="70">
        <v>0</v>
      </c>
      <c r="U141" s="70">
        <v>230</v>
      </c>
      <c r="V141" s="70">
        <v>173</v>
      </c>
      <c r="W141" s="70">
        <v>10</v>
      </c>
      <c r="X141" s="70">
        <v>114</v>
      </c>
      <c r="Y141" s="70">
        <v>2</v>
      </c>
      <c r="Z141" s="70">
        <v>299</v>
      </c>
      <c r="AA141" s="70">
        <v>529</v>
      </c>
      <c r="AC141" s="69">
        <f>SUM(Q141,V141)/SUM('July 2018 G LG runoff data'!C136,'July 2018 G LG runoff data'!H136)</f>
        <v>0.96460176991150437</v>
      </c>
      <c r="AD141" s="69">
        <f>SUM(R141,W141)/SUM('July 2018 G LG runoff data'!D136,'July 2018 G LG runoff data'!I136)</f>
        <v>1</v>
      </c>
      <c r="AE141" s="69">
        <f>SUM(S141,X141)/SUM('July 2018 G LG runoff data'!E136,'July 2018 G LG runoff data'!J136)</f>
        <v>0.96354166666666663</v>
      </c>
      <c r="AF141" s="69">
        <f>SUM(T141,Y141)/SUM('July 2018 G LG runoff data'!F136,'July 2018 G LG runoff data'!K136)</f>
        <v>1</v>
      </c>
      <c r="AG141" s="69">
        <f>SUM(U141,Z141)/SUM('July 2018 G LG runoff data'!G136,'July 2018 G LG runoff data'!L136)</f>
        <v>0.96532846715328469</v>
      </c>
    </row>
    <row r="142" spans="1:33" x14ac:dyDescent="0.3">
      <c r="A142" s="60" t="s">
        <v>588</v>
      </c>
      <c r="B142" s="70">
        <v>0</v>
      </c>
      <c r="C142" s="70">
        <v>189</v>
      </c>
      <c r="D142" s="70">
        <v>19</v>
      </c>
      <c r="E142" s="70">
        <v>311</v>
      </c>
      <c r="F142" s="70">
        <v>0</v>
      </c>
      <c r="G142" s="70">
        <v>519</v>
      </c>
      <c r="H142" s="70">
        <v>584</v>
      </c>
      <c r="I142" s="70">
        <v>13</v>
      </c>
      <c r="J142" s="70">
        <v>362</v>
      </c>
      <c r="K142" s="70">
        <v>3</v>
      </c>
      <c r="L142" s="70">
        <v>962</v>
      </c>
      <c r="M142" s="70">
        <v>1481</v>
      </c>
      <c r="O142" s="60" t="s">
        <v>534</v>
      </c>
      <c r="P142" s="70">
        <v>0</v>
      </c>
      <c r="Q142" s="70">
        <v>149</v>
      </c>
      <c r="R142" s="70">
        <v>2</v>
      </c>
      <c r="S142" s="70">
        <v>66</v>
      </c>
      <c r="T142" s="70">
        <v>0</v>
      </c>
      <c r="U142" s="70">
        <v>217</v>
      </c>
      <c r="V142" s="70">
        <v>173</v>
      </c>
      <c r="W142" s="70">
        <v>1</v>
      </c>
      <c r="X142" s="70">
        <v>69</v>
      </c>
      <c r="Y142" s="70">
        <v>0</v>
      </c>
      <c r="Z142" s="70">
        <v>243</v>
      </c>
      <c r="AA142" s="70">
        <v>460</v>
      </c>
      <c r="AC142" s="69">
        <f>SUM(Q142,V142)/SUM('July 2018 G LG runoff data'!C94,'July 2018 G LG runoff data'!H94)</f>
        <v>0.9526627218934911</v>
      </c>
      <c r="AD142" s="69">
        <f>SUM(R142,W142)/SUM('July 2018 G LG runoff data'!D94,'July 2018 G LG runoff data'!I94)</f>
        <v>1</v>
      </c>
      <c r="AE142" s="69">
        <f>SUM(S142,X142)/SUM('July 2018 G LG runoff data'!E94,'July 2018 G LG runoff data'!J94)</f>
        <v>0.9375</v>
      </c>
      <c r="AF142" s="69" t="e">
        <f>SUM(T142,Y142)/SUM('July 2018 G LG runoff data'!F94,'July 2018 G LG runoff data'!K94)</f>
        <v>#DIV/0!</v>
      </c>
      <c r="AG142" s="69">
        <f>SUM(U142,Z142)/SUM('July 2018 G LG runoff data'!G94,'July 2018 G LG runoff data'!L94)</f>
        <v>0.94845360824742264</v>
      </c>
    </row>
    <row r="143" spans="1:33" x14ac:dyDescent="0.3">
      <c r="A143" s="60" t="s">
        <v>589</v>
      </c>
      <c r="B143" s="70">
        <v>0</v>
      </c>
      <c r="C143" s="70">
        <v>56</v>
      </c>
      <c r="D143" s="70">
        <v>7</v>
      </c>
      <c r="E143" s="70">
        <v>54</v>
      </c>
      <c r="F143" s="70">
        <v>0</v>
      </c>
      <c r="G143" s="70">
        <v>117</v>
      </c>
      <c r="H143" s="70">
        <v>208</v>
      </c>
      <c r="I143" s="70">
        <v>3</v>
      </c>
      <c r="J143" s="70">
        <v>78</v>
      </c>
      <c r="K143" s="70">
        <v>0</v>
      </c>
      <c r="L143" s="70">
        <v>289</v>
      </c>
      <c r="M143" s="70">
        <v>406</v>
      </c>
      <c r="O143" s="60" t="s">
        <v>589</v>
      </c>
      <c r="P143" s="70">
        <v>0</v>
      </c>
      <c r="Q143" s="70">
        <v>151</v>
      </c>
      <c r="R143" s="70">
        <v>4</v>
      </c>
      <c r="S143" s="70">
        <v>62</v>
      </c>
      <c r="T143" s="70">
        <v>0</v>
      </c>
      <c r="U143" s="70">
        <v>217</v>
      </c>
      <c r="V143" s="70">
        <v>103</v>
      </c>
      <c r="W143" s="70">
        <v>6</v>
      </c>
      <c r="X143" s="70">
        <v>56</v>
      </c>
      <c r="Y143" s="70">
        <v>0</v>
      </c>
      <c r="Z143" s="70">
        <v>165</v>
      </c>
      <c r="AA143" s="70">
        <v>382</v>
      </c>
      <c r="AC143" s="69">
        <f>SUM(Q143,V143)/SUM('July 2018 G LG runoff data'!C143,'July 2018 G LG runoff data'!H143)</f>
        <v>0.96212121212121215</v>
      </c>
      <c r="AD143" s="69">
        <f>SUM(R143,W143)/SUM('July 2018 G LG runoff data'!D143,'July 2018 G LG runoff data'!I143)</f>
        <v>1</v>
      </c>
      <c r="AE143" s="69">
        <f>SUM(S143,X143)/SUM('July 2018 G LG runoff data'!E143,'July 2018 G LG runoff data'!J143)</f>
        <v>0.89393939393939392</v>
      </c>
      <c r="AF143" s="69" t="e">
        <f>SUM(T143,Y143)/SUM('July 2018 G LG runoff data'!F143,'July 2018 G LG runoff data'!K143)</f>
        <v>#DIV/0!</v>
      </c>
      <c r="AG143" s="69">
        <f>SUM(U143,Z143)/SUM('July 2018 G LG runoff data'!G143,'July 2018 G LG runoff data'!L143)</f>
        <v>0.94088669950738912</v>
      </c>
    </row>
    <row r="144" spans="1:33" x14ac:dyDescent="0.3">
      <c r="A144" s="60" t="s">
        <v>591</v>
      </c>
      <c r="B144" s="70">
        <v>0</v>
      </c>
      <c r="C144" s="70">
        <v>767</v>
      </c>
      <c r="D144" s="70">
        <v>98</v>
      </c>
      <c r="E144" s="70">
        <v>551</v>
      </c>
      <c r="F144" s="70">
        <v>5</v>
      </c>
      <c r="G144" s="70">
        <v>1421</v>
      </c>
      <c r="H144" s="70">
        <v>1913</v>
      </c>
      <c r="I144" s="70">
        <v>51</v>
      </c>
      <c r="J144" s="70">
        <v>502</v>
      </c>
      <c r="K144" s="70">
        <v>12</v>
      </c>
      <c r="L144" s="70">
        <v>2478</v>
      </c>
      <c r="M144" s="70">
        <v>3899</v>
      </c>
      <c r="O144" s="60" t="s">
        <v>450</v>
      </c>
      <c r="P144" s="70">
        <v>0</v>
      </c>
      <c r="Q144" s="70">
        <v>152</v>
      </c>
      <c r="R144" s="70">
        <v>3</v>
      </c>
      <c r="S144" s="70">
        <v>56</v>
      </c>
      <c r="T144" s="70">
        <v>1</v>
      </c>
      <c r="U144" s="70">
        <v>212</v>
      </c>
      <c r="V144" s="70">
        <v>170</v>
      </c>
      <c r="W144" s="70">
        <v>4</v>
      </c>
      <c r="X144" s="70">
        <v>58</v>
      </c>
      <c r="Y144" s="70">
        <v>0</v>
      </c>
      <c r="Z144" s="70">
        <v>232</v>
      </c>
      <c r="AA144" s="70">
        <v>444</v>
      </c>
      <c r="AC144" s="69">
        <f>SUM(Q144,V144)/SUM('July 2018 G LG runoff data'!C27,'July 2018 G LG runoff data'!H27)</f>
        <v>0.91218130311614731</v>
      </c>
      <c r="AD144" s="69">
        <f>SUM(R144,W144)/SUM('July 2018 G LG runoff data'!D27,'July 2018 G LG runoff data'!I27)</f>
        <v>1</v>
      </c>
      <c r="AE144" s="69">
        <f>SUM(S144,X144)/SUM('July 2018 G LG runoff data'!E27,'July 2018 G LG runoff data'!J27)</f>
        <v>0.91200000000000003</v>
      </c>
      <c r="AF144" s="69">
        <f>SUM(T144,Y144)/SUM('July 2018 G LG runoff data'!F27,'July 2018 G LG runoff data'!K27)</f>
        <v>1</v>
      </c>
      <c r="AG144" s="69">
        <f>SUM(U144,Z144)/SUM('July 2018 G LG runoff data'!G27,'July 2018 G LG runoff data'!L27)</f>
        <v>0.9135802469135802</v>
      </c>
    </row>
    <row r="145" spans="1:33" x14ac:dyDescent="0.3">
      <c r="A145" s="60" t="s">
        <v>592</v>
      </c>
      <c r="B145" s="70">
        <v>0</v>
      </c>
      <c r="C145" s="70">
        <v>49</v>
      </c>
      <c r="D145" s="70">
        <v>1</v>
      </c>
      <c r="E145" s="70">
        <v>88</v>
      </c>
      <c r="F145" s="70">
        <v>1</v>
      </c>
      <c r="G145" s="70">
        <v>139</v>
      </c>
      <c r="H145" s="70">
        <v>308</v>
      </c>
      <c r="I145" s="70">
        <v>3</v>
      </c>
      <c r="J145" s="70">
        <v>166</v>
      </c>
      <c r="K145" s="70">
        <v>1</v>
      </c>
      <c r="L145" s="70">
        <v>478</v>
      </c>
      <c r="M145" s="70">
        <v>617</v>
      </c>
      <c r="O145" s="60" t="s">
        <v>599</v>
      </c>
      <c r="P145" s="70">
        <v>0</v>
      </c>
      <c r="Q145" s="70">
        <v>131</v>
      </c>
      <c r="R145" s="70">
        <v>10</v>
      </c>
      <c r="S145" s="70">
        <v>67</v>
      </c>
      <c r="T145" s="70">
        <v>0</v>
      </c>
      <c r="U145" s="70">
        <v>208</v>
      </c>
      <c r="V145" s="70">
        <v>82</v>
      </c>
      <c r="W145" s="70">
        <v>6</v>
      </c>
      <c r="X145" s="70">
        <v>35</v>
      </c>
      <c r="Y145" s="70">
        <v>0</v>
      </c>
      <c r="Z145" s="70">
        <v>123</v>
      </c>
      <c r="AA145" s="70">
        <v>331</v>
      </c>
      <c r="AC145" s="69">
        <f>SUM(Q145,V145)/SUM('July 2018 G LG runoff data'!C152,'July 2018 G LG runoff data'!H152)</f>
        <v>0.96818181818181814</v>
      </c>
      <c r="AD145" s="69">
        <f>SUM(R145,W145)/SUM('July 2018 G LG runoff data'!D152,'July 2018 G LG runoff data'!I152)</f>
        <v>0.94117647058823528</v>
      </c>
      <c r="AE145" s="69">
        <f>SUM(S145,X145)/SUM('July 2018 G LG runoff data'!E152,'July 2018 G LG runoff data'!J152)</f>
        <v>0.98076923076923073</v>
      </c>
      <c r="AF145" s="69" t="e">
        <f>SUM(T145,Y145)/SUM('July 2018 G LG runoff data'!F152,'July 2018 G LG runoff data'!K152)</f>
        <v>#DIV/0!</v>
      </c>
      <c r="AG145" s="69">
        <f>SUM(U145,Z145)/SUM('July 2018 G LG runoff data'!G152,'July 2018 G LG runoff data'!L152)</f>
        <v>0.97067448680351909</v>
      </c>
    </row>
    <row r="146" spans="1:33" x14ac:dyDescent="0.3">
      <c r="A146" s="60" t="s">
        <v>593</v>
      </c>
      <c r="B146" s="70">
        <v>0</v>
      </c>
      <c r="C146" s="70">
        <v>99</v>
      </c>
      <c r="D146" s="70">
        <v>10</v>
      </c>
      <c r="E146" s="70">
        <v>46</v>
      </c>
      <c r="F146" s="70">
        <v>0</v>
      </c>
      <c r="G146" s="70">
        <v>155</v>
      </c>
      <c r="H146" s="70">
        <v>390</v>
      </c>
      <c r="I146" s="70">
        <v>4</v>
      </c>
      <c r="J146" s="70">
        <v>52</v>
      </c>
      <c r="K146" s="70">
        <v>0</v>
      </c>
      <c r="L146" s="70">
        <v>446</v>
      </c>
      <c r="M146" s="70">
        <v>601</v>
      </c>
      <c r="O146" s="60" t="s">
        <v>569</v>
      </c>
      <c r="P146" s="70">
        <v>0</v>
      </c>
      <c r="Q146" s="70">
        <v>145</v>
      </c>
      <c r="R146" s="70">
        <v>6</v>
      </c>
      <c r="S146" s="70">
        <v>53</v>
      </c>
      <c r="T146" s="70">
        <v>0</v>
      </c>
      <c r="U146" s="70">
        <v>204</v>
      </c>
      <c r="V146" s="70">
        <v>143</v>
      </c>
      <c r="W146" s="70">
        <v>5</v>
      </c>
      <c r="X146" s="70">
        <v>72</v>
      </c>
      <c r="Y146" s="70">
        <v>0</v>
      </c>
      <c r="Z146" s="70">
        <v>220</v>
      </c>
      <c r="AA146" s="70">
        <v>424</v>
      </c>
      <c r="AC146" s="69">
        <f>SUM(Q146,V146)/SUM('July 2018 G LG runoff data'!C123,'July 2018 G LG runoff data'!H123)</f>
        <v>0.90566037735849059</v>
      </c>
      <c r="AD146" s="69">
        <f>SUM(R146,W146)/SUM('July 2018 G LG runoff data'!D123,'July 2018 G LG runoff data'!I123)</f>
        <v>1</v>
      </c>
      <c r="AE146" s="69">
        <f>SUM(S146,X146)/SUM('July 2018 G LG runoff data'!E123,'July 2018 G LG runoff data'!J123)</f>
        <v>0.91240875912408759</v>
      </c>
      <c r="AF146" s="69" t="e">
        <f>SUM(T146,Y146)/SUM('July 2018 G LG runoff data'!F123,'July 2018 G LG runoff data'!K123)</f>
        <v>#DIV/0!</v>
      </c>
      <c r="AG146" s="69">
        <f>SUM(U146,Z146)/SUM('July 2018 G LG runoff data'!G123,'July 2018 G LG runoff data'!L123)</f>
        <v>0.90987124463519309</v>
      </c>
    </row>
    <row r="147" spans="1:33" x14ac:dyDescent="0.3">
      <c r="A147" s="60" t="s">
        <v>594</v>
      </c>
      <c r="B147" s="70">
        <v>0</v>
      </c>
      <c r="C147" s="70">
        <v>523</v>
      </c>
      <c r="D147" s="70">
        <v>34</v>
      </c>
      <c r="E147" s="70">
        <v>416</v>
      </c>
      <c r="F147" s="70">
        <v>0</v>
      </c>
      <c r="G147" s="70">
        <v>973</v>
      </c>
      <c r="H147" s="70">
        <v>1561</v>
      </c>
      <c r="I147" s="70">
        <v>34</v>
      </c>
      <c r="J147" s="70">
        <v>662</v>
      </c>
      <c r="K147" s="70">
        <v>0</v>
      </c>
      <c r="L147" s="70">
        <v>2257</v>
      </c>
      <c r="M147" s="70">
        <v>3230</v>
      </c>
      <c r="O147" s="60" t="s">
        <v>537</v>
      </c>
      <c r="P147" s="70">
        <v>0</v>
      </c>
      <c r="Q147" s="70">
        <v>128</v>
      </c>
      <c r="R147" s="70">
        <v>4</v>
      </c>
      <c r="S147" s="70">
        <v>50</v>
      </c>
      <c r="T147" s="70">
        <v>0</v>
      </c>
      <c r="U147" s="70">
        <v>182</v>
      </c>
      <c r="V147" s="70">
        <v>98</v>
      </c>
      <c r="W147" s="70">
        <v>3</v>
      </c>
      <c r="X147" s="70">
        <v>55</v>
      </c>
      <c r="Y147" s="70">
        <v>0</v>
      </c>
      <c r="Z147" s="70">
        <v>156</v>
      </c>
      <c r="AA147" s="70">
        <v>338</v>
      </c>
      <c r="AC147" s="69">
        <f>SUM(Q147,V147)/SUM('July 2018 G LG runoff data'!C97,'July 2018 G LG runoff data'!H97)</f>
        <v>0.91869918699186992</v>
      </c>
      <c r="AD147" s="69">
        <f>SUM(R147,W147)/SUM('July 2018 G LG runoff data'!D97,'July 2018 G LG runoff data'!I97)</f>
        <v>1</v>
      </c>
      <c r="AE147" s="69">
        <f>SUM(S147,X147)/SUM('July 2018 G LG runoff data'!E97,'July 2018 G LG runoff data'!J97)</f>
        <v>0.9375</v>
      </c>
      <c r="AF147" s="69" t="e">
        <f>SUM(T147,Y147)/SUM('July 2018 G LG runoff data'!F97,'July 2018 G LG runoff data'!K97)</f>
        <v>#DIV/0!</v>
      </c>
      <c r="AG147" s="69">
        <f>SUM(U147,Z147)/SUM('July 2018 G LG runoff data'!G97,'July 2018 G LG runoff data'!L97)</f>
        <v>0.92602739726027394</v>
      </c>
    </row>
    <row r="148" spans="1:33" x14ac:dyDescent="0.3">
      <c r="A148" s="60" t="s">
        <v>595</v>
      </c>
      <c r="B148" s="70">
        <v>0</v>
      </c>
      <c r="C148" s="70">
        <v>263</v>
      </c>
      <c r="D148" s="70">
        <v>27</v>
      </c>
      <c r="E148" s="70">
        <v>352</v>
      </c>
      <c r="F148" s="70">
        <v>1</v>
      </c>
      <c r="G148" s="70">
        <v>643</v>
      </c>
      <c r="H148" s="70">
        <v>1066</v>
      </c>
      <c r="I148" s="70">
        <v>18</v>
      </c>
      <c r="J148" s="70">
        <v>446</v>
      </c>
      <c r="K148" s="70">
        <v>2</v>
      </c>
      <c r="L148" s="70">
        <v>1532</v>
      </c>
      <c r="M148" s="70">
        <v>2175</v>
      </c>
      <c r="O148" s="60" t="s">
        <v>498</v>
      </c>
      <c r="P148" s="70">
        <v>0</v>
      </c>
      <c r="Q148" s="70">
        <v>117</v>
      </c>
      <c r="R148" s="70">
        <v>8</v>
      </c>
      <c r="S148" s="70">
        <v>50</v>
      </c>
      <c r="T148" s="70">
        <v>0</v>
      </c>
      <c r="U148" s="70">
        <v>175</v>
      </c>
      <c r="V148" s="70">
        <v>78</v>
      </c>
      <c r="W148" s="70">
        <v>4</v>
      </c>
      <c r="X148" s="70">
        <v>50</v>
      </c>
      <c r="Y148" s="70">
        <v>0</v>
      </c>
      <c r="Z148" s="70">
        <v>132</v>
      </c>
      <c r="AA148" s="70">
        <v>307</v>
      </c>
      <c r="AC148" s="69">
        <f>SUM(Q148,V148)/SUM('July 2018 G LG runoff data'!C65,'July 2018 G LG runoff data'!H65)</f>
        <v>0.94202898550724634</v>
      </c>
      <c r="AD148" s="69">
        <f>SUM(R148,W148)/SUM('July 2018 G LG runoff data'!D65,'July 2018 G LG runoff data'!I65)</f>
        <v>0.70588235294117652</v>
      </c>
      <c r="AE148" s="69">
        <f>SUM(S148,X148)/SUM('July 2018 G LG runoff data'!E65,'July 2018 G LG runoff data'!J65)</f>
        <v>0.94339622641509435</v>
      </c>
      <c r="AF148" s="69" t="e">
        <f>SUM(T148,Y148)/SUM('July 2018 G LG runoff data'!F65,'July 2018 G LG runoff data'!K65)</f>
        <v>#DIV/0!</v>
      </c>
      <c r="AG148" s="69">
        <f>SUM(U148,Z148)/SUM('July 2018 G LG runoff data'!G65,'July 2018 G LG runoff data'!L65)</f>
        <v>0.9303030303030303</v>
      </c>
    </row>
    <row r="149" spans="1:33" x14ac:dyDescent="0.3">
      <c r="A149" s="60" t="s">
        <v>596</v>
      </c>
      <c r="B149" s="70">
        <v>0</v>
      </c>
      <c r="C149" s="70">
        <v>727</v>
      </c>
      <c r="D149" s="70">
        <v>62</v>
      </c>
      <c r="E149" s="70">
        <v>179</v>
      </c>
      <c r="F149" s="70">
        <v>0</v>
      </c>
      <c r="G149" s="70">
        <v>968</v>
      </c>
      <c r="H149" s="70">
        <v>1681</v>
      </c>
      <c r="I149" s="70">
        <v>40</v>
      </c>
      <c r="J149" s="70">
        <v>141</v>
      </c>
      <c r="K149" s="70">
        <v>1</v>
      </c>
      <c r="L149" s="70">
        <v>1863</v>
      </c>
      <c r="M149" s="70">
        <v>2831</v>
      </c>
      <c r="O149" s="60" t="s">
        <v>540</v>
      </c>
      <c r="P149" s="70">
        <v>0</v>
      </c>
      <c r="Q149" s="70">
        <v>135</v>
      </c>
      <c r="R149" s="70">
        <v>2</v>
      </c>
      <c r="S149" s="70">
        <v>35</v>
      </c>
      <c r="T149" s="70">
        <v>0</v>
      </c>
      <c r="U149" s="70">
        <v>172</v>
      </c>
      <c r="V149" s="70">
        <v>122</v>
      </c>
      <c r="W149" s="70">
        <v>1</v>
      </c>
      <c r="X149" s="70">
        <v>40</v>
      </c>
      <c r="Y149" s="70">
        <v>0</v>
      </c>
      <c r="Z149" s="70">
        <v>163</v>
      </c>
      <c r="AA149" s="70">
        <v>335</v>
      </c>
      <c r="AC149" s="69">
        <f>SUM(Q149,V149)/SUM('July 2018 G LG runoff data'!C99,'July 2018 G LG runoff data'!H99)</f>
        <v>0.96254681647940077</v>
      </c>
      <c r="AD149" s="69">
        <f>SUM(R149,W149)/SUM('July 2018 G LG runoff data'!D99,'July 2018 G LG runoff data'!I99)</f>
        <v>1</v>
      </c>
      <c r="AE149" s="69">
        <f>SUM(S149,X149)/SUM('July 2018 G LG runoff data'!E99,'July 2018 G LG runoff data'!J99)</f>
        <v>0.92592592592592593</v>
      </c>
      <c r="AF149" s="69" t="e">
        <f>SUM(T149,Y149)/SUM('July 2018 G LG runoff data'!F99,'July 2018 G LG runoff data'!K99)</f>
        <v>#DIV/0!</v>
      </c>
      <c r="AG149" s="69">
        <f>SUM(U149,Z149)/SUM('July 2018 G LG runoff data'!G99,'July 2018 G LG runoff data'!L99)</f>
        <v>0.95441595441595439</v>
      </c>
    </row>
    <row r="150" spans="1:33" x14ac:dyDescent="0.3">
      <c r="A150" s="60" t="s">
        <v>597</v>
      </c>
      <c r="B150" s="70">
        <v>0</v>
      </c>
      <c r="C150" s="70">
        <v>1016</v>
      </c>
      <c r="D150" s="70">
        <v>91</v>
      </c>
      <c r="E150" s="70">
        <v>393</v>
      </c>
      <c r="F150" s="70">
        <v>0</v>
      </c>
      <c r="G150" s="70">
        <v>1500</v>
      </c>
      <c r="H150" s="70">
        <v>7038</v>
      </c>
      <c r="I150" s="70">
        <v>109</v>
      </c>
      <c r="J150" s="70">
        <v>1147</v>
      </c>
      <c r="K150" s="70">
        <v>4</v>
      </c>
      <c r="L150" s="70">
        <v>8298</v>
      </c>
      <c r="M150" s="70">
        <v>9798</v>
      </c>
      <c r="O150" s="60" t="s">
        <v>604</v>
      </c>
      <c r="P150" s="70">
        <v>0</v>
      </c>
      <c r="Q150" s="70">
        <v>130</v>
      </c>
      <c r="R150" s="70">
        <v>6</v>
      </c>
      <c r="S150" s="70">
        <v>34</v>
      </c>
      <c r="T150" s="70">
        <v>0</v>
      </c>
      <c r="U150" s="70">
        <v>170</v>
      </c>
      <c r="V150" s="70">
        <v>133</v>
      </c>
      <c r="W150" s="70">
        <v>5</v>
      </c>
      <c r="X150" s="70">
        <v>35</v>
      </c>
      <c r="Y150" s="70">
        <v>0</v>
      </c>
      <c r="Z150" s="70">
        <v>173</v>
      </c>
      <c r="AA150" s="70">
        <v>343</v>
      </c>
      <c r="AC150" s="69">
        <f>SUM(Q150,V150)/SUM('July 2018 G LG runoff data'!C156,'July 2018 G LG runoff data'!H156)</f>
        <v>0.92932862190812726</v>
      </c>
      <c r="AD150" s="69">
        <f>SUM(R150,W150)/SUM('July 2018 G LG runoff data'!D156,'July 2018 G LG runoff data'!I156)</f>
        <v>1</v>
      </c>
      <c r="AE150" s="69">
        <f>SUM(S150,X150)/SUM('July 2018 G LG runoff data'!E156,'July 2018 G LG runoff data'!J156)</f>
        <v>0.98571428571428577</v>
      </c>
      <c r="AF150" s="69" t="e">
        <f>SUM(T150,Y150)/SUM('July 2018 G LG runoff data'!F156,'July 2018 G LG runoff data'!K156)</f>
        <v>#DIV/0!</v>
      </c>
      <c r="AG150" s="69">
        <f>SUM(U150,Z150)/SUM('July 2018 G LG runoff data'!G156,'July 2018 G LG runoff data'!L156)</f>
        <v>0.94230769230769229</v>
      </c>
    </row>
    <row r="151" spans="1:33" x14ac:dyDescent="0.3">
      <c r="A151" s="60" t="s">
        <v>598</v>
      </c>
      <c r="B151" s="70">
        <v>0</v>
      </c>
      <c r="C151" s="70">
        <v>402</v>
      </c>
      <c r="D151" s="70">
        <v>43</v>
      </c>
      <c r="E151" s="70">
        <v>282</v>
      </c>
      <c r="F151" s="70">
        <v>0</v>
      </c>
      <c r="G151" s="70">
        <v>727</v>
      </c>
      <c r="H151" s="70">
        <v>952</v>
      </c>
      <c r="I151" s="70">
        <v>18</v>
      </c>
      <c r="J151" s="70">
        <v>285</v>
      </c>
      <c r="K151" s="70">
        <v>0</v>
      </c>
      <c r="L151" s="70">
        <v>1255</v>
      </c>
      <c r="M151" s="70">
        <v>1982</v>
      </c>
      <c r="O151" s="60" t="s">
        <v>572</v>
      </c>
      <c r="P151" s="70">
        <v>0</v>
      </c>
      <c r="Q151" s="70">
        <v>97</v>
      </c>
      <c r="R151" s="70">
        <v>4</v>
      </c>
      <c r="S151" s="70">
        <v>56</v>
      </c>
      <c r="T151" s="70">
        <v>0</v>
      </c>
      <c r="U151" s="70">
        <v>157</v>
      </c>
      <c r="V151" s="70">
        <v>76</v>
      </c>
      <c r="W151" s="70">
        <v>2</v>
      </c>
      <c r="X151" s="70">
        <v>64</v>
      </c>
      <c r="Y151" s="70">
        <v>0</v>
      </c>
      <c r="Z151" s="70">
        <v>142</v>
      </c>
      <c r="AA151" s="70">
        <v>299</v>
      </c>
      <c r="AC151" s="69">
        <f>SUM(Q151,V151)/SUM('July 2018 G LG runoff data'!C126,'July 2018 G LG runoff data'!H126)</f>
        <v>0.89175257731958768</v>
      </c>
      <c r="AD151" s="69">
        <f>SUM(R151,W151)/SUM('July 2018 G LG runoff data'!D126,'July 2018 G LG runoff data'!I126)</f>
        <v>1</v>
      </c>
      <c r="AE151" s="69">
        <f>SUM(S151,X151)/SUM('July 2018 G LG runoff data'!E126,'July 2018 G LG runoff data'!J126)</f>
        <v>0.92307692307692313</v>
      </c>
      <c r="AF151" s="69" t="e">
        <f>SUM(T151,Y151)/SUM('July 2018 G LG runoff data'!F126,'July 2018 G LG runoff data'!K126)</f>
        <v>#DIV/0!</v>
      </c>
      <c r="AG151" s="69">
        <f>SUM(U151,Z151)/SUM('July 2018 G LG runoff data'!G126,'July 2018 G LG runoff data'!L126)</f>
        <v>0.90606060606060601</v>
      </c>
    </row>
    <row r="152" spans="1:33" x14ac:dyDescent="0.3">
      <c r="A152" s="60" t="s">
        <v>599</v>
      </c>
      <c r="B152" s="70">
        <v>0</v>
      </c>
      <c r="C152" s="70">
        <v>51</v>
      </c>
      <c r="D152" s="70">
        <v>10</v>
      </c>
      <c r="E152" s="70">
        <v>44</v>
      </c>
      <c r="F152" s="70">
        <v>0</v>
      </c>
      <c r="G152" s="70">
        <v>105</v>
      </c>
      <c r="H152" s="70">
        <v>169</v>
      </c>
      <c r="I152" s="70">
        <v>7</v>
      </c>
      <c r="J152" s="70">
        <v>60</v>
      </c>
      <c r="K152" s="70">
        <v>0</v>
      </c>
      <c r="L152" s="70">
        <v>236</v>
      </c>
      <c r="M152" s="70">
        <v>341</v>
      </c>
      <c r="O152" s="60" t="s">
        <v>579</v>
      </c>
      <c r="P152" s="70">
        <v>0</v>
      </c>
      <c r="Q152" s="70">
        <v>136</v>
      </c>
      <c r="R152" s="70">
        <v>4</v>
      </c>
      <c r="S152" s="70">
        <v>14</v>
      </c>
      <c r="T152" s="70">
        <v>0</v>
      </c>
      <c r="U152" s="70">
        <v>154</v>
      </c>
      <c r="V152" s="70">
        <v>107</v>
      </c>
      <c r="W152" s="70">
        <v>3</v>
      </c>
      <c r="X152" s="70">
        <v>18</v>
      </c>
      <c r="Y152" s="70">
        <v>0</v>
      </c>
      <c r="Z152" s="70">
        <v>128</v>
      </c>
      <c r="AA152" s="70">
        <v>282</v>
      </c>
      <c r="AC152" s="69">
        <f>SUM(Q152,V152)/SUM('July 2018 G LG runoff data'!C133,'July 2018 G LG runoff data'!H133)</f>
        <v>0.97590361445783136</v>
      </c>
      <c r="AD152" s="69">
        <f>SUM(R152,W152)/SUM('July 2018 G LG runoff data'!D133,'July 2018 G LG runoff data'!I133)</f>
        <v>0.875</v>
      </c>
      <c r="AE152" s="69">
        <f>SUM(S152,X152)/SUM('July 2018 G LG runoff data'!E133,'July 2018 G LG runoff data'!J133)</f>
        <v>0.96969696969696972</v>
      </c>
      <c r="AF152" s="69" t="e">
        <f>SUM(T152,Y152)/SUM('July 2018 G LG runoff data'!F133,'July 2018 G LG runoff data'!K133)</f>
        <v>#DIV/0!</v>
      </c>
      <c r="AG152" s="69">
        <f>SUM(U152,Z152)/SUM('July 2018 G LG runoff data'!G133,'July 2018 G LG runoff data'!L133)</f>
        <v>0.97241379310344822</v>
      </c>
    </row>
    <row r="153" spans="1:33" x14ac:dyDescent="0.3">
      <c r="A153" s="60" t="s">
        <v>600</v>
      </c>
      <c r="B153" s="70">
        <v>0</v>
      </c>
      <c r="C153" s="70">
        <v>202</v>
      </c>
      <c r="D153" s="70">
        <v>16</v>
      </c>
      <c r="E153" s="70">
        <v>133</v>
      </c>
      <c r="F153" s="70">
        <v>0</v>
      </c>
      <c r="G153" s="70">
        <v>351</v>
      </c>
      <c r="H153" s="70">
        <v>384</v>
      </c>
      <c r="I153" s="70">
        <v>6</v>
      </c>
      <c r="J153" s="70">
        <v>70</v>
      </c>
      <c r="K153" s="70">
        <v>3</v>
      </c>
      <c r="L153" s="70">
        <v>463</v>
      </c>
      <c r="M153" s="70">
        <v>814</v>
      </c>
      <c r="O153" s="60" t="s">
        <v>427</v>
      </c>
      <c r="P153" s="70">
        <v>0</v>
      </c>
      <c r="Q153" s="70">
        <v>87</v>
      </c>
      <c r="R153" s="70">
        <v>5</v>
      </c>
      <c r="S153" s="70">
        <v>29</v>
      </c>
      <c r="T153" s="70">
        <v>0</v>
      </c>
      <c r="U153" s="70">
        <v>121</v>
      </c>
      <c r="V153" s="70">
        <v>81</v>
      </c>
      <c r="W153" s="70">
        <v>14</v>
      </c>
      <c r="X153" s="70">
        <v>29</v>
      </c>
      <c r="Y153" s="70">
        <v>0</v>
      </c>
      <c r="Z153" s="70">
        <v>124</v>
      </c>
      <c r="AA153" s="70">
        <v>245</v>
      </c>
      <c r="AC153" s="69">
        <f>SUM(Q153,V153)/SUM('July 2018 G LG runoff data'!C7,'July 2018 G LG runoff data'!H7)</f>
        <v>0.93333333333333335</v>
      </c>
      <c r="AD153" s="69">
        <f>SUM(R153,W153)/SUM('July 2018 G LG runoff data'!D7,'July 2018 G LG runoff data'!I7)</f>
        <v>0.95</v>
      </c>
      <c r="AE153" s="69">
        <f>SUM(S153,X153)/SUM('July 2018 G LG runoff data'!E7,'July 2018 G LG runoff data'!J7)</f>
        <v>0.89230769230769236</v>
      </c>
      <c r="AF153" s="69" t="e">
        <f>SUM(T153,Y153)/SUM('July 2018 G LG runoff data'!F7,'July 2018 G LG runoff data'!K7)</f>
        <v>#DIV/0!</v>
      </c>
      <c r="AG153" s="69">
        <f>SUM(U153,Z153)/SUM('July 2018 G LG runoff data'!G7,'July 2018 G LG runoff data'!L7)</f>
        <v>0.92452830188679247</v>
      </c>
    </row>
    <row r="154" spans="1:33" x14ac:dyDescent="0.3">
      <c r="A154" s="60" t="s">
        <v>601</v>
      </c>
      <c r="B154" s="70">
        <v>0</v>
      </c>
      <c r="C154" s="70">
        <v>232</v>
      </c>
      <c r="D154" s="70">
        <v>57</v>
      </c>
      <c r="E154" s="70">
        <v>283</v>
      </c>
      <c r="F154" s="70">
        <v>0</v>
      </c>
      <c r="G154" s="70">
        <v>572</v>
      </c>
      <c r="H154" s="70">
        <v>1203</v>
      </c>
      <c r="I154" s="70">
        <v>60</v>
      </c>
      <c r="J154" s="70">
        <v>569</v>
      </c>
      <c r="K154" s="70">
        <v>0</v>
      </c>
      <c r="L154" s="70">
        <v>1832</v>
      </c>
      <c r="M154" s="70">
        <v>2404</v>
      </c>
      <c r="O154" s="60" t="s">
        <v>566</v>
      </c>
      <c r="P154" s="70">
        <v>0</v>
      </c>
      <c r="Q154" s="70">
        <v>65</v>
      </c>
      <c r="R154" s="70">
        <v>1</v>
      </c>
      <c r="S154" s="70">
        <v>53</v>
      </c>
      <c r="T154" s="70">
        <v>0</v>
      </c>
      <c r="U154" s="70">
        <v>119</v>
      </c>
      <c r="V154" s="70">
        <v>45</v>
      </c>
      <c r="W154" s="70">
        <v>8</v>
      </c>
      <c r="X154" s="70">
        <v>61</v>
      </c>
      <c r="Y154" s="70">
        <v>0</v>
      </c>
      <c r="Z154" s="70">
        <v>114</v>
      </c>
      <c r="AA154" s="70">
        <v>233</v>
      </c>
      <c r="AC154" s="69">
        <f>SUM(Q154,V154)/SUM('July 2018 G LG runoff data'!C121,'July 2018 G LG runoff data'!H121)</f>
        <v>0.90163934426229508</v>
      </c>
      <c r="AD154" s="69">
        <f>SUM(R154,W154)/SUM('July 2018 G LG runoff data'!D121,'July 2018 G LG runoff data'!I121)</f>
        <v>1</v>
      </c>
      <c r="AE154" s="69">
        <f>SUM(S154,X154)/SUM('July 2018 G LG runoff data'!E121,'July 2018 G LG runoff data'!J121)</f>
        <v>0.88372093023255816</v>
      </c>
      <c r="AF154" s="69" t="e">
        <f>SUM(T154,Y154)/SUM('July 2018 G LG runoff data'!F121,'July 2018 G LG runoff data'!K121)</f>
        <v>#DIV/0!</v>
      </c>
      <c r="AG154" s="69">
        <f>SUM(U154,Z154)/SUM('July 2018 G LG runoff data'!G121,'July 2018 G LG runoff data'!L121)</f>
        <v>0.89615384615384619</v>
      </c>
    </row>
    <row r="155" spans="1:33" x14ac:dyDescent="0.3">
      <c r="A155" s="60" t="s">
        <v>602</v>
      </c>
      <c r="B155" s="70">
        <v>0</v>
      </c>
      <c r="C155" s="70">
        <v>21</v>
      </c>
      <c r="D155" s="70">
        <v>3</v>
      </c>
      <c r="E155" s="70">
        <v>20</v>
      </c>
      <c r="F155" s="70">
        <v>0</v>
      </c>
      <c r="G155" s="70">
        <v>44</v>
      </c>
      <c r="H155" s="70">
        <v>82</v>
      </c>
      <c r="I155" s="70">
        <v>5</v>
      </c>
      <c r="J155" s="70">
        <v>46</v>
      </c>
      <c r="K155" s="70">
        <v>0</v>
      </c>
      <c r="L155" s="70">
        <v>133</v>
      </c>
      <c r="M155" s="70">
        <v>177</v>
      </c>
      <c r="O155" s="60" t="s">
        <v>481</v>
      </c>
      <c r="P155" s="70">
        <v>0</v>
      </c>
      <c r="Q155" s="70">
        <v>64</v>
      </c>
      <c r="R155" s="70">
        <v>3</v>
      </c>
      <c r="S155" s="70">
        <v>38</v>
      </c>
      <c r="T155" s="70">
        <v>0</v>
      </c>
      <c r="U155" s="70">
        <v>105</v>
      </c>
      <c r="V155" s="70">
        <v>64</v>
      </c>
      <c r="W155" s="70">
        <v>2</v>
      </c>
      <c r="X155" s="70">
        <v>64</v>
      </c>
      <c r="Y155" s="70">
        <v>0</v>
      </c>
      <c r="Z155" s="70">
        <v>130</v>
      </c>
      <c r="AA155" s="70">
        <v>235</v>
      </c>
      <c r="AC155" s="69">
        <f>SUM(Q155,V155)/SUM('July 2018 G LG runoff data'!C53,'July 2018 G LG runoff data'!H53)</f>
        <v>0.92753623188405798</v>
      </c>
      <c r="AD155" s="69">
        <f>SUM(R155,W155)/SUM('July 2018 G LG runoff data'!D53,'July 2018 G LG runoff data'!I53)</f>
        <v>1</v>
      </c>
      <c r="AE155" s="69">
        <f>SUM(S155,X155)/SUM('July 2018 G LG runoff data'!E53,'July 2018 G LG runoff data'!J53)</f>
        <v>0.95327102803738317</v>
      </c>
      <c r="AF155" s="69" t="e">
        <f>SUM(T155,Y155)/SUM('July 2018 G LG runoff data'!F53,'July 2018 G LG runoff data'!K53)</f>
        <v>#DIV/0!</v>
      </c>
      <c r="AG155" s="69">
        <f>SUM(U155,Z155)/SUM('July 2018 G LG runoff data'!G53,'July 2018 G LG runoff data'!L53)</f>
        <v>0.94</v>
      </c>
    </row>
    <row r="156" spans="1:33" x14ac:dyDescent="0.3">
      <c r="A156" s="60" t="s">
        <v>604</v>
      </c>
      <c r="B156" s="70">
        <v>0</v>
      </c>
      <c r="C156" s="70">
        <v>82</v>
      </c>
      <c r="D156" s="70">
        <v>4</v>
      </c>
      <c r="E156" s="70">
        <v>26</v>
      </c>
      <c r="F156" s="70">
        <v>0</v>
      </c>
      <c r="G156" s="70">
        <v>112</v>
      </c>
      <c r="H156" s="70">
        <v>201</v>
      </c>
      <c r="I156" s="70">
        <v>7</v>
      </c>
      <c r="J156" s="70">
        <v>44</v>
      </c>
      <c r="K156" s="70">
        <v>0</v>
      </c>
      <c r="L156" s="70">
        <v>252</v>
      </c>
      <c r="M156" s="70">
        <v>364</v>
      </c>
      <c r="O156" s="60" t="s">
        <v>458</v>
      </c>
      <c r="P156" s="70">
        <v>0</v>
      </c>
      <c r="Q156" s="70">
        <v>40</v>
      </c>
      <c r="R156" s="70">
        <v>2</v>
      </c>
      <c r="S156" s="70">
        <v>51</v>
      </c>
      <c r="T156" s="70">
        <v>0</v>
      </c>
      <c r="U156" s="70">
        <v>93</v>
      </c>
      <c r="V156" s="70">
        <v>39</v>
      </c>
      <c r="W156" s="70">
        <v>2</v>
      </c>
      <c r="X156" s="70">
        <v>62</v>
      </c>
      <c r="Y156" s="70">
        <v>0</v>
      </c>
      <c r="Z156" s="70">
        <v>103</v>
      </c>
      <c r="AA156" s="70">
        <v>196</v>
      </c>
      <c r="AC156" s="69">
        <f>SUM(Q156,V156)/SUM('July 2018 G LG runoff data'!C33,'July 2018 G LG runoff data'!H33)</f>
        <v>0.89772727272727271</v>
      </c>
      <c r="AD156" s="69">
        <f>SUM(R156,W156)/SUM('July 2018 G LG runoff data'!D33,'July 2018 G LG runoff data'!I33)</f>
        <v>0.8</v>
      </c>
      <c r="AE156" s="69">
        <f>SUM(S156,X156)/SUM('July 2018 G LG runoff data'!E33,'July 2018 G LG runoff data'!J33)</f>
        <v>0.93388429752066116</v>
      </c>
      <c r="AF156" s="69" t="e">
        <f>SUM(T156,Y156)/SUM('July 2018 G LG runoff data'!F33,'July 2018 G LG runoff data'!K33)</f>
        <v>#DIV/0!</v>
      </c>
      <c r="AG156" s="69">
        <f>SUM(U156,Z156)/SUM('July 2018 G LG runoff data'!G33,'July 2018 G LG runoff data'!L33)</f>
        <v>0.91588785046728971</v>
      </c>
    </row>
    <row r="157" spans="1:33" x14ac:dyDescent="0.3">
      <c r="A157" s="60" t="s">
        <v>606</v>
      </c>
      <c r="B157" s="70">
        <v>0</v>
      </c>
      <c r="C157" s="70">
        <v>766</v>
      </c>
      <c r="D157" s="70">
        <v>107</v>
      </c>
      <c r="E157" s="70">
        <v>449</v>
      </c>
      <c r="F157" s="70">
        <v>1</v>
      </c>
      <c r="G157" s="70">
        <v>1323</v>
      </c>
      <c r="H157" s="70">
        <v>1778</v>
      </c>
      <c r="I157" s="70">
        <v>81</v>
      </c>
      <c r="J157" s="70">
        <v>661</v>
      </c>
      <c r="K157" s="70">
        <v>6</v>
      </c>
      <c r="L157" s="70">
        <v>2526</v>
      </c>
      <c r="M157" s="70">
        <v>3849</v>
      </c>
      <c r="O157" s="60" t="s">
        <v>507</v>
      </c>
      <c r="P157" s="70">
        <v>0</v>
      </c>
      <c r="Q157" s="70">
        <v>78</v>
      </c>
      <c r="R157" s="70">
        <v>2</v>
      </c>
      <c r="S157" s="70">
        <v>8</v>
      </c>
      <c r="T157" s="70">
        <v>0</v>
      </c>
      <c r="U157" s="70">
        <v>88</v>
      </c>
      <c r="V157" s="70">
        <v>73</v>
      </c>
      <c r="W157" s="70">
        <v>4</v>
      </c>
      <c r="X157" s="70">
        <v>17</v>
      </c>
      <c r="Y157" s="70">
        <v>0</v>
      </c>
      <c r="Z157" s="70">
        <v>94</v>
      </c>
      <c r="AA157" s="70">
        <v>182</v>
      </c>
      <c r="AC157" s="69">
        <f>SUM(Q157,V157)/SUM('July 2018 G LG runoff data'!C73,'July 2018 G LG runoff data'!H73)</f>
        <v>0.98692810457516345</v>
      </c>
      <c r="AD157" s="69">
        <f>SUM(R157,W157)/SUM('July 2018 G LG runoff data'!D73,'July 2018 G LG runoff data'!I73)</f>
        <v>1</v>
      </c>
      <c r="AE157" s="69">
        <f>SUM(S157,X157)/SUM('July 2018 G LG runoff data'!E73,'July 2018 G LG runoff data'!J73)</f>
        <v>0.96153846153846156</v>
      </c>
      <c r="AF157" s="69" t="e">
        <f>SUM(T157,Y157)/SUM('July 2018 G LG runoff data'!F73,'July 2018 G LG runoff data'!K73)</f>
        <v>#DIV/0!</v>
      </c>
      <c r="AG157" s="69">
        <f>SUM(U157,Z157)/SUM('July 2018 G LG runoff data'!G73,'July 2018 G LG runoff data'!L73)</f>
        <v>0.98378378378378384</v>
      </c>
    </row>
    <row r="158" spans="1:33" x14ac:dyDescent="0.3">
      <c r="A158" s="60" t="s">
        <v>607</v>
      </c>
      <c r="B158" s="70">
        <v>0</v>
      </c>
      <c r="C158" s="70">
        <v>699</v>
      </c>
      <c r="D158" s="70">
        <v>44</v>
      </c>
      <c r="E158" s="70">
        <v>270</v>
      </c>
      <c r="F158" s="70">
        <v>0</v>
      </c>
      <c r="G158" s="70">
        <v>1013</v>
      </c>
      <c r="H158" s="70">
        <v>2563</v>
      </c>
      <c r="I158" s="70">
        <v>41</v>
      </c>
      <c r="J158" s="70">
        <v>410</v>
      </c>
      <c r="K158" s="70">
        <v>2</v>
      </c>
      <c r="L158" s="70">
        <v>3016</v>
      </c>
      <c r="M158" s="70">
        <v>4029</v>
      </c>
      <c r="O158" s="60" t="s">
        <v>444</v>
      </c>
      <c r="P158" s="70">
        <v>0</v>
      </c>
      <c r="Q158" s="70">
        <v>67</v>
      </c>
      <c r="R158" s="70">
        <v>1</v>
      </c>
      <c r="S158" s="70">
        <v>15</v>
      </c>
      <c r="T158" s="70">
        <v>0</v>
      </c>
      <c r="U158" s="70">
        <v>83</v>
      </c>
      <c r="V158" s="70">
        <v>90</v>
      </c>
      <c r="W158" s="70">
        <v>2</v>
      </c>
      <c r="X158" s="70">
        <v>18</v>
      </c>
      <c r="Y158" s="70">
        <v>0</v>
      </c>
      <c r="Z158" s="70">
        <v>110</v>
      </c>
      <c r="AA158" s="70">
        <v>193</v>
      </c>
      <c r="AC158" s="69">
        <f>SUM(Q158,V158)/SUM('July 2018 G LG runoff data'!C22,'July 2018 G LG runoff data'!H22)</f>
        <v>0.98124999999999996</v>
      </c>
      <c r="AD158" s="69">
        <f>SUM(R158,W158)/SUM('July 2018 G LG runoff data'!D22,'July 2018 G LG runoff data'!I22)</f>
        <v>1</v>
      </c>
      <c r="AE158" s="69">
        <f>SUM(S158,X158)/SUM('July 2018 G LG runoff data'!E22,'July 2018 G LG runoff data'!J22)</f>
        <v>0.89189189189189189</v>
      </c>
      <c r="AF158" s="69" t="e">
        <f>SUM(T158,Y158)/SUM('July 2018 G LG runoff data'!F22,'July 2018 G LG runoff data'!K22)</f>
        <v>#DIV/0!</v>
      </c>
      <c r="AG158" s="69">
        <f>SUM(U158,Z158)/SUM('July 2018 G LG runoff data'!G22,'July 2018 G LG runoff data'!L22)</f>
        <v>0.96499999999999997</v>
      </c>
    </row>
    <row r="159" spans="1:33" x14ac:dyDescent="0.3">
      <c r="A159" s="60" t="s">
        <v>608</v>
      </c>
      <c r="B159" s="70">
        <v>0</v>
      </c>
      <c r="C159" s="70">
        <v>119</v>
      </c>
      <c r="D159" s="70">
        <v>37</v>
      </c>
      <c r="E159" s="70">
        <v>55</v>
      </c>
      <c r="F159" s="70">
        <v>0</v>
      </c>
      <c r="G159" s="70">
        <v>211</v>
      </c>
      <c r="H159" s="70">
        <v>329</v>
      </c>
      <c r="I159" s="70">
        <v>25</v>
      </c>
      <c r="J159" s="70">
        <v>64</v>
      </c>
      <c r="K159" s="70">
        <v>0</v>
      </c>
      <c r="L159" s="70">
        <v>418</v>
      </c>
      <c r="M159" s="70">
        <v>629</v>
      </c>
      <c r="O159" s="60" t="s">
        <v>453</v>
      </c>
      <c r="P159" s="70">
        <v>0</v>
      </c>
      <c r="Q159" s="70">
        <v>57</v>
      </c>
      <c r="R159" s="70">
        <v>0</v>
      </c>
      <c r="S159" s="70">
        <v>26</v>
      </c>
      <c r="T159" s="70">
        <v>0</v>
      </c>
      <c r="U159" s="70">
        <v>83</v>
      </c>
      <c r="V159" s="70">
        <v>63</v>
      </c>
      <c r="W159" s="70">
        <v>1</v>
      </c>
      <c r="X159" s="70">
        <v>21</v>
      </c>
      <c r="Y159" s="70">
        <v>0</v>
      </c>
      <c r="Z159" s="70">
        <v>85</v>
      </c>
      <c r="AA159" s="70">
        <v>168</v>
      </c>
      <c r="AC159" s="69">
        <f>SUM(Q159,V159)/SUM('July 2018 G LG runoff data'!C29,'July 2018 G LG runoff data'!H29)</f>
        <v>0.91603053435114501</v>
      </c>
      <c r="AD159" s="69">
        <f>SUM(R159,W159)/SUM('July 2018 G LG runoff data'!D29,'July 2018 G LG runoff data'!I29)</f>
        <v>1</v>
      </c>
      <c r="AE159" s="69">
        <f>SUM(S159,X159)/SUM('July 2018 G LG runoff data'!E29,'July 2018 G LG runoff data'!J29)</f>
        <v>0.74603174603174605</v>
      </c>
      <c r="AF159" s="69" t="e">
        <f>SUM(T159,Y159)/SUM('July 2018 G LG runoff data'!F29,'July 2018 G LG runoff data'!K29)</f>
        <v>#DIV/0!</v>
      </c>
      <c r="AG159" s="69">
        <f>SUM(U159,Z159)/SUM('July 2018 G LG runoff data'!G29,'July 2018 G LG runoff data'!L29)</f>
        <v>0.86153846153846159</v>
      </c>
    </row>
    <row r="160" spans="1:33" x14ac:dyDescent="0.3">
      <c r="A160" s="60" t="s">
        <v>610</v>
      </c>
      <c r="B160" s="70">
        <v>0</v>
      </c>
      <c r="C160" s="70">
        <v>74</v>
      </c>
      <c r="D160" s="70">
        <v>9</v>
      </c>
      <c r="E160" s="70">
        <v>85</v>
      </c>
      <c r="F160" s="70">
        <v>0</v>
      </c>
      <c r="G160" s="70">
        <v>168</v>
      </c>
      <c r="H160" s="70">
        <v>410</v>
      </c>
      <c r="I160" s="70">
        <v>8</v>
      </c>
      <c r="J160" s="70">
        <v>148</v>
      </c>
      <c r="K160" s="70">
        <v>0</v>
      </c>
      <c r="L160" s="70">
        <v>566</v>
      </c>
      <c r="M160" s="70">
        <v>734</v>
      </c>
      <c r="O160" s="60" t="s">
        <v>577</v>
      </c>
      <c r="P160" s="70">
        <v>0</v>
      </c>
      <c r="Q160" s="70">
        <v>46</v>
      </c>
      <c r="R160" s="70">
        <v>5</v>
      </c>
      <c r="S160" s="70">
        <v>26</v>
      </c>
      <c r="T160" s="70">
        <v>0</v>
      </c>
      <c r="U160" s="70">
        <v>77</v>
      </c>
      <c r="V160" s="70">
        <v>66</v>
      </c>
      <c r="W160" s="70">
        <v>4</v>
      </c>
      <c r="X160" s="70">
        <v>33</v>
      </c>
      <c r="Y160" s="70">
        <v>4</v>
      </c>
      <c r="Z160" s="70">
        <v>107</v>
      </c>
      <c r="AA160" s="70">
        <v>184</v>
      </c>
      <c r="AC160" s="69">
        <f>SUM(Q160,V160)/SUM('July 2018 G LG runoff data'!C131,'July 2018 G LG runoff data'!H131)</f>
        <v>0.93333333333333335</v>
      </c>
      <c r="AD160" s="69">
        <f>SUM(R160,W160)/SUM('July 2018 G LG runoff data'!D131,'July 2018 G LG runoff data'!I131)</f>
        <v>1</v>
      </c>
      <c r="AE160" s="69">
        <f>SUM(S160,X160)/SUM('July 2018 G LG runoff data'!E131,'July 2018 G LG runoff data'!J131)</f>
        <v>0.921875</v>
      </c>
      <c r="AF160" s="69">
        <f>SUM(T160,Y160)/SUM('July 2018 G LG runoff data'!F131,'July 2018 G LG runoff data'!K131)</f>
        <v>0.5714285714285714</v>
      </c>
      <c r="AG160" s="69">
        <f>SUM(U160,Z160)/SUM('July 2018 G LG runoff data'!G131,'July 2018 G LG runoff data'!L131)</f>
        <v>0.92</v>
      </c>
    </row>
    <row r="161" spans="1:33" x14ac:dyDescent="0.3">
      <c r="A161" s="60" t="s">
        <v>611</v>
      </c>
      <c r="B161" s="70">
        <v>0</v>
      </c>
      <c r="C161" s="70">
        <v>88</v>
      </c>
      <c r="D161" s="70">
        <v>14</v>
      </c>
      <c r="E161" s="70">
        <v>23</v>
      </c>
      <c r="F161" s="70">
        <v>0</v>
      </c>
      <c r="G161" s="70">
        <v>125</v>
      </c>
      <c r="H161" s="70">
        <v>384</v>
      </c>
      <c r="I161" s="70">
        <v>3</v>
      </c>
      <c r="J161" s="70">
        <v>30</v>
      </c>
      <c r="K161" s="70">
        <v>0</v>
      </c>
      <c r="L161" s="70">
        <v>417</v>
      </c>
      <c r="M161" s="70">
        <v>542</v>
      </c>
      <c r="O161" s="60" t="s">
        <v>602</v>
      </c>
      <c r="P161" s="70">
        <v>0</v>
      </c>
      <c r="Q161" s="70">
        <v>47</v>
      </c>
      <c r="R161" s="70">
        <v>3</v>
      </c>
      <c r="S161" s="70">
        <v>26</v>
      </c>
      <c r="T161" s="70">
        <v>0</v>
      </c>
      <c r="U161" s="70">
        <v>76</v>
      </c>
      <c r="V161" s="70">
        <v>43</v>
      </c>
      <c r="W161" s="70">
        <v>3</v>
      </c>
      <c r="X161" s="70">
        <v>34</v>
      </c>
      <c r="Y161" s="70">
        <v>0</v>
      </c>
      <c r="Z161" s="70">
        <v>80</v>
      </c>
      <c r="AA161" s="70">
        <v>156</v>
      </c>
      <c r="AC161" s="69">
        <f>SUM(Q161,V161)/SUM('July 2018 G LG runoff data'!C155,'July 2018 G LG runoff data'!H155)</f>
        <v>0.87378640776699024</v>
      </c>
      <c r="AD161" s="69">
        <f>SUM(R161,W161)/SUM('July 2018 G LG runoff data'!D155,'July 2018 G LG runoff data'!I155)</f>
        <v>0.75</v>
      </c>
      <c r="AE161" s="69">
        <f>SUM(S161,X161)/SUM('July 2018 G LG runoff data'!E155,'July 2018 G LG runoff data'!J155)</f>
        <v>0.90909090909090906</v>
      </c>
      <c r="AF161" s="69" t="e">
        <f>SUM(T161,Y161)/SUM('July 2018 G LG runoff data'!F155,'July 2018 G LG runoff data'!K155)</f>
        <v>#DIV/0!</v>
      </c>
      <c r="AG161" s="69">
        <f>SUM(U161,Z161)/SUM('July 2018 G LG runoff data'!G155,'July 2018 G LG runoff data'!L155)</f>
        <v>0.88135593220338981</v>
      </c>
    </row>
    <row r="162" spans="1:33" x14ac:dyDescent="0.3">
      <c r="A162" s="60" t="s">
        <v>612</v>
      </c>
      <c r="B162" s="70">
        <v>0</v>
      </c>
      <c r="C162" s="70">
        <v>341</v>
      </c>
      <c r="D162" s="70">
        <v>23</v>
      </c>
      <c r="E162" s="70">
        <v>188</v>
      </c>
      <c r="F162" s="70">
        <v>0</v>
      </c>
      <c r="G162" s="70">
        <v>552</v>
      </c>
      <c r="H162" s="70">
        <v>886</v>
      </c>
      <c r="I162" s="70">
        <v>6</v>
      </c>
      <c r="J162" s="70">
        <v>180</v>
      </c>
      <c r="K162" s="70">
        <v>2</v>
      </c>
      <c r="L162" s="70">
        <v>1074</v>
      </c>
      <c r="M162" s="70">
        <v>1626</v>
      </c>
      <c r="O162" s="60" t="s">
        <v>460</v>
      </c>
      <c r="P162" s="70">
        <v>0</v>
      </c>
      <c r="Q162" s="70">
        <v>57</v>
      </c>
      <c r="R162" s="70">
        <v>0</v>
      </c>
      <c r="S162" s="70">
        <v>18</v>
      </c>
      <c r="T162" s="70">
        <v>0</v>
      </c>
      <c r="U162" s="70">
        <v>75</v>
      </c>
      <c r="V162" s="70">
        <v>87</v>
      </c>
      <c r="W162" s="70">
        <v>2</v>
      </c>
      <c r="X162" s="70">
        <v>53</v>
      </c>
      <c r="Y162" s="70">
        <v>0</v>
      </c>
      <c r="Z162" s="70">
        <v>142</v>
      </c>
      <c r="AA162" s="70">
        <v>217</v>
      </c>
      <c r="AC162" s="69">
        <f>SUM(Q162,V162)/SUM('July 2018 G LG runoff data'!C35,'July 2018 G LG runoff data'!H35)</f>
        <v>0.88888888888888884</v>
      </c>
      <c r="AD162" s="69">
        <f>SUM(R162,W162)/SUM('July 2018 G LG runoff data'!D35,'July 2018 G LG runoff data'!I35)</f>
        <v>1</v>
      </c>
      <c r="AE162" s="69">
        <f>SUM(S162,X162)/SUM('July 2018 G LG runoff data'!E35,'July 2018 G LG runoff data'!J35)</f>
        <v>0.9726027397260274</v>
      </c>
      <c r="AF162" s="69" t="e">
        <f>SUM(T162,Y162)/SUM('July 2018 G LG runoff data'!F35,'July 2018 G LG runoff data'!K35)</f>
        <v>#DIV/0!</v>
      </c>
      <c r="AG162" s="69">
        <f>SUM(U162,Z162)/SUM('July 2018 G LG runoff data'!G35,'July 2018 G LG runoff data'!L35)</f>
        <v>0.91561181434599159</v>
      </c>
    </row>
    <row r="163" spans="1:33" x14ac:dyDescent="0.3">
      <c r="A163" s="60" t="s">
        <v>614</v>
      </c>
      <c r="B163" s="70">
        <v>0</v>
      </c>
      <c r="C163" s="70">
        <v>107085</v>
      </c>
      <c r="D163" s="70">
        <v>9561</v>
      </c>
      <c r="E163" s="70">
        <v>62274</v>
      </c>
      <c r="F163" s="70">
        <v>792</v>
      </c>
      <c r="G163" s="70">
        <v>179712</v>
      </c>
      <c r="H163" s="70">
        <v>313455</v>
      </c>
      <c r="I163" s="70">
        <v>7911</v>
      </c>
      <c r="J163" s="70">
        <v>85371</v>
      </c>
      <c r="K163" s="70">
        <v>1858</v>
      </c>
      <c r="L163" s="70">
        <v>408595</v>
      </c>
      <c r="M163" s="70">
        <v>588307</v>
      </c>
      <c r="O163" s="60" t="s">
        <v>580</v>
      </c>
      <c r="P163" s="70">
        <v>0</v>
      </c>
      <c r="Q163" s="70">
        <v>17</v>
      </c>
      <c r="R163" s="70">
        <v>3</v>
      </c>
      <c r="S163" s="70">
        <v>9</v>
      </c>
      <c r="T163" s="70">
        <v>0</v>
      </c>
      <c r="U163" s="70">
        <v>29</v>
      </c>
      <c r="V163" s="70">
        <v>17</v>
      </c>
      <c r="W163" s="70">
        <v>1</v>
      </c>
      <c r="X163" s="70">
        <v>8</v>
      </c>
      <c r="Y163" s="70">
        <v>0</v>
      </c>
      <c r="Z163" s="70">
        <v>26</v>
      </c>
      <c r="AA163" s="70">
        <v>55</v>
      </c>
      <c r="AC163" s="69">
        <f>SUM(Q163,V163)/SUM('July 2018 G LG runoff data'!C134,'July 2018 G LG runoff data'!H134)</f>
        <v>0.89473684210526316</v>
      </c>
      <c r="AD163" s="69">
        <f>SUM(R163,W163)/SUM('July 2018 G LG runoff data'!D134,'July 2018 G LG runoff data'!I134)</f>
        <v>1</v>
      </c>
      <c r="AE163" s="69">
        <f>SUM(S163,X163)/SUM('July 2018 G LG runoff data'!E134,'July 2018 G LG runoff data'!J134)</f>
        <v>1</v>
      </c>
      <c r="AF163" s="69" t="e">
        <f>SUM(T163,Y163)/SUM('July 2018 G LG runoff data'!F134,'July 2018 G LG runoff data'!K134)</f>
        <v>#DIV/0!</v>
      </c>
      <c r="AG163" s="69">
        <f>SUM(U163,Z163)/SUM('July 2018 G LG runoff data'!G134,'July 2018 G LG runoff data'!L134)</f>
        <v>0.93220338983050843</v>
      </c>
    </row>
  </sheetData>
  <mergeCells count="6">
    <mergeCell ref="Q2:U2"/>
    <mergeCell ref="V2:Z2"/>
    <mergeCell ref="C2:G2"/>
    <mergeCell ref="H2:L2"/>
    <mergeCell ref="A1:M1"/>
    <mergeCell ref="O1:AA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3"/>
  <sheetViews>
    <sheetView workbookViewId="0">
      <selection sqref="A1:E1"/>
    </sheetView>
  </sheetViews>
  <sheetFormatPr defaultRowHeight="14.4" x14ac:dyDescent="0.3"/>
  <cols>
    <col min="1" max="16384" width="8.88671875" style="57"/>
  </cols>
  <sheetData>
    <row r="1" spans="1:18" x14ac:dyDescent="0.3">
      <c r="A1" s="103" t="s">
        <v>23</v>
      </c>
      <c r="B1" s="103"/>
      <c r="C1" s="103"/>
      <c r="D1" s="103"/>
      <c r="E1" s="103"/>
    </row>
    <row r="2" spans="1:18" x14ac:dyDescent="0.3">
      <c r="A2" s="57" t="s">
        <v>0</v>
      </c>
      <c r="B2" s="57" t="s">
        <v>0</v>
      </c>
      <c r="C2" s="104" t="s">
        <v>3038</v>
      </c>
      <c r="D2" s="104"/>
      <c r="E2" s="104"/>
      <c r="F2" s="104"/>
      <c r="G2" s="104"/>
      <c r="H2" s="104" t="s">
        <v>3039</v>
      </c>
      <c r="I2" s="104"/>
      <c r="J2" s="104"/>
      <c r="K2" s="104"/>
      <c r="L2" s="104"/>
      <c r="M2" s="104" t="s">
        <v>3040</v>
      </c>
      <c r="N2" s="104"/>
      <c r="O2" s="104"/>
      <c r="P2" s="104"/>
      <c r="Q2" s="104"/>
      <c r="R2" s="57" t="s">
        <v>0</v>
      </c>
    </row>
    <row r="3" spans="1:18"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619</v>
      </c>
      <c r="N3" s="57" t="s">
        <v>620</v>
      </c>
      <c r="O3" s="57" t="s">
        <v>621</v>
      </c>
      <c r="P3" s="57" t="s">
        <v>622</v>
      </c>
      <c r="Q3" s="57" t="s">
        <v>623</v>
      </c>
      <c r="R3" s="57" t="s">
        <v>624</v>
      </c>
    </row>
    <row r="4" spans="1:18" x14ac:dyDescent="0.3">
      <c r="A4" s="57" t="s">
        <v>424</v>
      </c>
      <c r="B4" s="58">
        <v>10613</v>
      </c>
      <c r="C4" s="58" t="s">
        <v>2583</v>
      </c>
      <c r="D4" s="58" t="s">
        <v>1127</v>
      </c>
      <c r="E4" s="58" t="s">
        <v>3041</v>
      </c>
      <c r="F4" s="58" t="s">
        <v>633</v>
      </c>
      <c r="G4" s="58">
        <v>5173</v>
      </c>
      <c r="H4" s="58" t="s">
        <v>1814</v>
      </c>
      <c r="I4" s="58" t="s">
        <v>1082</v>
      </c>
      <c r="J4" s="58" t="s">
        <v>1440</v>
      </c>
      <c r="K4" s="58" t="s">
        <v>628</v>
      </c>
      <c r="L4" s="58">
        <v>1341</v>
      </c>
      <c r="M4" s="58" t="s">
        <v>940</v>
      </c>
      <c r="N4" s="58" t="s">
        <v>766</v>
      </c>
      <c r="O4" s="58" t="s">
        <v>870</v>
      </c>
      <c r="P4" s="58" t="s">
        <v>628</v>
      </c>
      <c r="Q4" s="58">
        <v>69</v>
      </c>
      <c r="R4" s="58">
        <v>6583</v>
      </c>
    </row>
    <row r="5" spans="1:18" x14ac:dyDescent="0.3">
      <c r="A5" s="57" t="s">
        <v>425</v>
      </c>
      <c r="B5" s="58">
        <v>4252</v>
      </c>
      <c r="C5" s="58" t="s">
        <v>1469</v>
      </c>
      <c r="D5" s="58" t="s">
        <v>816</v>
      </c>
      <c r="E5" s="58" t="s">
        <v>1693</v>
      </c>
      <c r="F5" s="58" t="s">
        <v>647</v>
      </c>
      <c r="G5" s="58">
        <v>1738</v>
      </c>
      <c r="H5" s="58" t="s">
        <v>875</v>
      </c>
      <c r="I5" s="58" t="s">
        <v>816</v>
      </c>
      <c r="J5" s="58" t="s">
        <v>727</v>
      </c>
      <c r="K5" s="58" t="s">
        <v>628</v>
      </c>
      <c r="L5" s="58">
        <v>609</v>
      </c>
      <c r="M5" s="58" t="s">
        <v>775</v>
      </c>
      <c r="N5" s="58" t="s">
        <v>628</v>
      </c>
      <c r="O5" s="58" t="s">
        <v>707</v>
      </c>
      <c r="P5" s="58" t="s">
        <v>628</v>
      </c>
      <c r="Q5" s="58">
        <v>42</v>
      </c>
      <c r="R5" s="58">
        <v>2389</v>
      </c>
    </row>
    <row r="6" spans="1:18" x14ac:dyDescent="0.3">
      <c r="A6" s="57" t="s">
        <v>426</v>
      </c>
      <c r="B6" s="58">
        <v>6010</v>
      </c>
      <c r="C6" s="58" t="s">
        <v>2623</v>
      </c>
      <c r="D6" s="58" t="s">
        <v>826</v>
      </c>
      <c r="E6" s="58" t="s">
        <v>2677</v>
      </c>
      <c r="F6" s="58" t="s">
        <v>628</v>
      </c>
      <c r="G6" s="58">
        <v>3192</v>
      </c>
      <c r="H6" s="58" t="s">
        <v>1251</v>
      </c>
      <c r="I6" s="58" t="s">
        <v>644</v>
      </c>
      <c r="J6" s="58" t="s">
        <v>683</v>
      </c>
      <c r="K6" s="58" t="s">
        <v>647</v>
      </c>
      <c r="L6" s="58">
        <v>467</v>
      </c>
      <c r="M6" s="58" t="s">
        <v>903</v>
      </c>
      <c r="N6" s="58" t="s">
        <v>628</v>
      </c>
      <c r="O6" s="58" t="s">
        <v>705</v>
      </c>
      <c r="P6" s="58" t="s">
        <v>628</v>
      </c>
      <c r="Q6" s="58">
        <v>53</v>
      </c>
      <c r="R6" s="58">
        <v>3712</v>
      </c>
    </row>
    <row r="7" spans="1:18" x14ac:dyDescent="0.3">
      <c r="A7" s="57" t="s">
        <v>427</v>
      </c>
      <c r="B7" s="58">
        <v>2232</v>
      </c>
      <c r="C7" s="58" t="s">
        <v>942</v>
      </c>
      <c r="D7" s="58" t="s">
        <v>1020</v>
      </c>
      <c r="E7" s="58" t="s">
        <v>1235</v>
      </c>
      <c r="F7" s="58" t="s">
        <v>628</v>
      </c>
      <c r="G7" s="58">
        <v>696</v>
      </c>
      <c r="H7" s="58" t="s">
        <v>727</v>
      </c>
      <c r="I7" s="58" t="s">
        <v>1612</v>
      </c>
      <c r="J7" s="58" t="s">
        <v>832</v>
      </c>
      <c r="K7" s="58" t="s">
        <v>655</v>
      </c>
      <c r="L7" s="58">
        <v>513</v>
      </c>
      <c r="M7" s="58" t="s">
        <v>691</v>
      </c>
      <c r="N7" s="58" t="s">
        <v>628</v>
      </c>
      <c r="O7" s="58" t="s">
        <v>708</v>
      </c>
      <c r="P7" s="58" t="s">
        <v>628</v>
      </c>
      <c r="Q7" s="58">
        <v>15</v>
      </c>
      <c r="R7" s="58">
        <v>1224</v>
      </c>
    </row>
    <row r="8" spans="1:18" x14ac:dyDescent="0.3">
      <c r="A8" s="57" t="s">
        <v>429</v>
      </c>
      <c r="B8" s="58">
        <v>23399</v>
      </c>
      <c r="C8" s="58" t="s">
        <v>3042</v>
      </c>
      <c r="D8" s="58" t="s">
        <v>638</v>
      </c>
      <c r="E8" s="58" t="s">
        <v>3043</v>
      </c>
      <c r="F8" s="58" t="s">
        <v>628</v>
      </c>
      <c r="G8" s="58">
        <v>7490</v>
      </c>
      <c r="H8" s="58" t="s">
        <v>2667</v>
      </c>
      <c r="I8" s="58" t="s">
        <v>1201</v>
      </c>
      <c r="J8" s="58" t="s">
        <v>3044</v>
      </c>
      <c r="K8" s="58" t="s">
        <v>633</v>
      </c>
      <c r="L8" s="58">
        <v>7404</v>
      </c>
      <c r="M8" s="58" t="s">
        <v>1688</v>
      </c>
      <c r="N8" s="58" t="s">
        <v>738</v>
      </c>
      <c r="O8" s="58" t="s">
        <v>842</v>
      </c>
      <c r="P8" s="58" t="s">
        <v>628</v>
      </c>
      <c r="Q8" s="58">
        <v>290</v>
      </c>
      <c r="R8" s="58">
        <v>15184</v>
      </c>
    </row>
    <row r="9" spans="1:18" x14ac:dyDescent="0.3">
      <c r="A9" s="57" t="s">
        <v>430</v>
      </c>
      <c r="B9" s="58">
        <v>10807</v>
      </c>
      <c r="C9" s="58" t="s">
        <v>3045</v>
      </c>
      <c r="D9" s="58" t="s">
        <v>763</v>
      </c>
      <c r="E9" s="58" t="s">
        <v>2771</v>
      </c>
      <c r="F9" s="58" t="s">
        <v>647</v>
      </c>
      <c r="G9" s="58">
        <v>5913</v>
      </c>
      <c r="H9" s="58" t="s">
        <v>1211</v>
      </c>
      <c r="I9" s="58" t="s">
        <v>1629</v>
      </c>
      <c r="J9" s="58" t="s">
        <v>1654</v>
      </c>
      <c r="K9" s="58" t="s">
        <v>628</v>
      </c>
      <c r="L9" s="58">
        <v>655</v>
      </c>
      <c r="M9" s="58" t="s">
        <v>695</v>
      </c>
      <c r="N9" s="58" t="s">
        <v>708</v>
      </c>
      <c r="O9" s="58" t="s">
        <v>749</v>
      </c>
      <c r="P9" s="58" t="s">
        <v>628</v>
      </c>
      <c r="Q9" s="58">
        <v>158</v>
      </c>
      <c r="R9" s="58">
        <v>6726</v>
      </c>
    </row>
    <row r="10" spans="1:18" x14ac:dyDescent="0.3">
      <c r="A10" s="57" t="s">
        <v>431</v>
      </c>
      <c r="B10" s="58">
        <v>47514</v>
      </c>
      <c r="C10" s="58" t="s">
        <v>3046</v>
      </c>
      <c r="D10" s="58" t="s">
        <v>993</v>
      </c>
      <c r="E10" s="58" t="s">
        <v>3047</v>
      </c>
      <c r="F10" s="58" t="s">
        <v>647</v>
      </c>
      <c r="G10" s="58">
        <v>19453</v>
      </c>
      <c r="H10" s="58" t="s">
        <v>2676</v>
      </c>
      <c r="I10" s="58" t="s">
        <v>891</v>
      </c>
      <c r="J10" s="58" t="s">
        <v>3048</v>
      </c>
      <c r="K10" s="58" t="s">
        <v>667</v>
      </c>
      <c r="L10" s="58">
        <v>6550</v>
      </c>
      <c r="M10" s="58" t="s">
        <v>909</v>
      </c>
      <c r="N10" s="58" t="s">
        <v>894</v>
      </c>
      <c r="O10" s="58" t="s">
        <v>908</v>
      </c>
      <c r="P10" s="58" t="s">
        <v>655</v>
      </c>
      <c r="Q10" s="58">
        <v>925</v>
      </c>
      <c r="R10" s="58">
        <v>26928</v>
      </c>
    </row>
    <row r="11" spans="1:18" x14ac:dyDescent="0.3">
      <c r="A11" s="57" t="s">
        <v>432</v>
      </c>
      <c r="B11" s="58">
        <v>64074</v>
      </c>
      <c r="C11" s="58" t="s">
        <v>3049</v>
      </c>
      <c r="D11" s="58" t="s">
        <v>2841</v>
      </c>
      <c r="E11" s="58" t="s">
        <v>3050</v>
      </c>
      <c r="F11" s="58" t="s">
        <v>775</v>
      </c>
      <c r="G11" s="58">
        <v>27419</v>
      </c>
      <c r="H11" s="58" t="s">
        <v>3051</v>
      </c>
      <c r="I11" s="58" t="s">
        <v>1943</v>
      </c>
      <c r="J11" s="58" t="s">
        <v>1850</v>
      </c>
      <c r="K11" s="58" t="s">
        <v>678</v>
      </c>
      <c r="L11" s="58">
        <v>8179</v>
      </c>
      <c r="M11" s="58" t="s">
        <v>1445</v>
      </c>
      <c r="N11" s="58" t="s">
        <v>666</v>
      </c>
      <c r="O11" s="58" t="s">
        <v>1391</v>
      </c>
      <c r="P11" s="58" t="s">
        <v>647</v>
      </c>
      <c r="Q11" s="58">
        <v>1095</v>
      </c>
      <c r="R11" s="58">
        <v>36693</v>
      </c>
    </row>
    <row r="12" spans="1:18" x14ac:dyDescent="0.3">
      <c r="A12" s="57" t="s">
        <v>433</v>
      </c>
      <c r="B12" s="58">
        <v>9258</v>
      </c>
      <c r="C12" s="58" t="s">
        <v>1009</v>
      </c>
      <c r="D12" s="58" t="s">
        <v>1089</v>
      </c>
      <c r="E12" s="58" t="s">
        <v>3052</v>
      </c>
      <c r="F12" s="58" t="s">
        <v>628</v>
      </c>
      <c r="G12" s="58">
        <v>3412</v>
      </c>
      <c r="H12" s="58" t="s">
        <v>993</v>
      </c>
      <c r="I12" s="58" t="s">
        <v>706</v>
      </c>
      <c r="J12" s="58" t="s">
        <v>2903</v>
      </c>
      <c r="K12" s="58" t="s">
        <v>678</v>
      </c>
      <c r="L12" s="58">
        <v>1945</v>
      </c>
      <c r="M12" s="58" t="s">
        <v>830</v>
      </c>
      <c r="N12" s="58" t="s">
        <v>667</v>
      </c>
      <c r="O12" s="58" t="s">
        <v>1077</v>
      </c>
      <c r="P12" s="58" t="s">
        <v>655</v>
      </c>
      <c r="Q12" s="58">
        <v>80</v>
      </c>
      <c r="R12" s="58">
        <v>5437</v>
      </c>
    </row>
    <row r="13" spans="1:18" x14ac:dyDescent="0.3">
      <c r="A13" s="57" t="s">
        <v>434</v>
      </c>
      <c r="B13" s="58">
        <v>10247</v>
      </c>
      <c r="C13" s="58" t="s">
        <v>2361</v>
      </c>
      <c r="D13" s="58" t="s">
        <v>1357</v>
      </c>
      <c r="E13" s="58" t="s">
        <v>3053</v>
      </c>
      <c r="F13" s="58" t="s">
        <v>655</v>
      </c>
      <c r="G13" s="58">
        <v>5103</v>
      </c>
      <c r="H13" s="58" t="s">
        <v>1596</v>
      </c>
      <c r="I13" s="58" t="s">
        <v>1246</v>
      </c>
      <c r="J13" s="58" t="s">
        <v>1157</v>
      </c>
      <c r="K13" s="58" t="s">
        <v>655</v>
      </c>
      <c r="L13" s="58">
        <v>892</v>
      </c>
      <c r="M13" s="58" t="s">
        <v>1542</v>
      </c>
      <c r="N13" s="58" t="s">
        <v>660</v>
      </c>
      <c r="O13" s="58" t="s">
        <v>740</v>
      </c>
      <c r="P13" s="58" t="s">
        <v>628</v>
      </c>
      <c r="Q13" s="58">
        <v>108</v>
      </c>
      <c r="R13" s="58">
        <v>6103</v>
      </c>
    </row>
    <row r="14" spans="1:18" x14ac:dyDescent="0.3">
      <c r="A14" s="57" t="s">
        <v>435</v>
      </c>
      <c r="B14" s="58">
        <v>99934</v>
      </c>
      <c r="C14" s="58" t="s">
        <v>3054</v>
      </c>
      <c r="D14" s="58" t="s">
        <v>785</v>
      </c>
      <c r="E14" s="58" t="s">
        <v>6130</v>
      </c>
      <c r="F14" s="58" t="s">
        <v>816</v>
      </c>
      <c r="G14" s="58">
        <v>22856</v>
      </c>
      <c r="H14" s="58" t="s">
        <v>3055</v>
      </c>
      <c r="I14" s="58" t="s">
        <v>6129</v>
      </c>
      <c r="J14" s="58" t="s">
        <v>6128</v>
      </c>
      <c r="K14" s="58" t="s">
        <v>1305</v>
      </c>
      <c r="L14" s="58">
        <v>35490</v>
      </c>
      <c r="M14" s="58" t="s">
        <v>2210</v>
      </c>
      <c r="N14" s="58" t="s">
        <v>1054</v>
      </c>
      <c r="O14" s="58" t="s">
        <v>1464</v>
      </c>
      <c r="P14" s="58" t="s">
        <v>708</v>
      </c>
      <c r="Q14" s="58">
        <v>1037</v>
      </c>
      <c r="R14" s="58">
        <v>59383</v>
      </c>
    </row>
    <row r="15" spans="1:18" x14ac:dyDescent="0.3">
      <c r="A15" s="57" t="s">
        <v>436</v>
      </c>
      <c r="B15" s="58">
        <v>6944</v>
      </c>
      <c r="C15" s="58" t="s">
        <v>815</v>
      </c>
      <c r="D15" s="58" t="s">
        <v>748</v>
      </c>
      <c r="E15" s="58" t="s">
        <v>1794</v>
      </c>
      <c r="F15" s="58" t="s">
        <v>628</v>
      </c>
      <c r="G15" s="58">
        <v>3642</v>
      </c>
      <c r="H15" s="58" t="s">
        <v>1114</v>
      </c>
      <c r="I15" s="58" t="s">
        <v>923</v>
      </c>
      <c r="J15" s="58" t="s">
        <v>2342</v>
      </c>
      <c r="K15" s="58" t="s">
        <v>667</v>
      </c>
      <c r="L15" s="58">
        <v>959</v>
      </c>
      <c r="M15" s="58" t="s">
        <v>816</v>
      </c>
      <c r="N15" s="58" t="s">
        <v>647</v>
      </c>
      <c r="O15" s="58" t="s">
        <v>1220</v>
      </c>
      <c r="P15" s="58" t="s">
        <v>647</v>
      </c>
      <c r="Q15" s="58">
        <v>103</v>
      </c>
      <c r="R15" s="58">
        <v>4704</v>
      </c>
    </row>
    <row r="16" spans="1:18" x14ac:dyDescent="0.3">
      <c r="A16" s="57" t="s">
        <v>437</v>
      </c>
      <c r="B16" s="58">
        <v>9984</v>
      </c>
      <c r="C16" s="58" t="s">
        <v>2577</v>
      </c>
      <c r="D16" s="58" t="s">
        <v>743</v>
      </c>
      <c r="E16" s="58" t="s">
        <v>2375</v>
      </c>
      <c r="F16" s="58" t="s">
        <v>633</v>
      </c>
      <c r="G16" s="58">
        <v>4900</v>
      </c>
      <c r="H16" s="58" t="s">
        <v>1021</v>
      </c>
      <c r="I16" s="58" t="s">
        <v>1012</v>
      </c>
      <c r="J16" s="58" t="s">
        <v>981</v>
      </c>
      <c r="K16" s="58" t="s">
        <v>655</v>
      </c>
      <c r="L16" s="58">
        <v>524</v>
      </c>
      <c r="M16" s="58" t="s">
        <v>753</v>
      </c>
      <c r="N16" s="58" t="s">
        <v>655</v>
      </c>
      <c r="O16" s="58" t="s">
        <v>636</v>
      </c>
      <c r="P16" s="58" t="s">
        <v>628</v>
      </c>
      <c r="Q16" s="58">
        <v>106</v>
      </c>
      <c r="R16" s="58">
        <v>5530</v>
      </c>
    </row>
    <row r="17" spans="1:18" x14ac:dyDescent="0.3">
      <c r="A17" s="57" t="s">
        <v>438</v>
      </c>
      <c r="B17" s="58">
        <v>9911</v>
      </c>
      <c r="C17" s="58" t="s">
        <v>2968</v>
      </c>
      <c r="D17" s="58" t="s">
        <v>709</v>
      </c>
      <c r="E17" s="58" t="s">
        <v>3056</v>
      </c>
      <c r="F17" s="58" t="s">
        <v>766</v>
      </c>
      <c r="G17" s="58">
        <v>3401</v>
      </c>
      <c r="H17" s="58" t="s">
        <v>1870</v>
      </c>
      <c r="I17" s="58" t="s">
        <v>1160</v>
      </c>
      <c r="J17" s="58" t="s">
        <v>1500</v>
      </c>
      <c r="K17" s="58" t="s">
        <v>811</v>
      </c>
      <c r="L17" s="58">
        <v>2089</v>
      </c>
      <c r="M17" s="58" t="s">
        <v>943</v>
      </c>
      <c r="N17" s="58" t="s">
        <v>634</v>
      </c>
      <c r="O17" s="58" t="s">
        <v>810</v>
      </c>
      <c r="P17" s="58" t="s">
        <v>647</v>
      </c>
      <c r="Q17" s="58">
        <v>88</v>
      </c>
      <c r="R17" s="58">
        <v>5578</v>
      </c>
    </row>
    <row r="18" spans="1:18" x14ac:dyDescent="0.3">
      <c r="A18" s="57" t="s">
        <v>439</v>
      </c>
      <c r="B18" s="58">
        <v>25712</v>
      </c>
      <c r="C18" s="58" t="s">
        <v>3057</v>
      </c>
      <c r="D18" s="58" t="s">
        <v>774</v>
      </c>
      <c r="E18" s="58" t="s">
        <v>3058</v>
      </c>
      <c r="F18" s="58" t="s">
        <v>848</v>
      </c>
      <c r="G18" s="58">
        <v>10273</v>
      </c>
      <c r="H18" s="58" t="s">
        <v>3059</v>
      </c>
      <c r="I18" s="58" t="s">
        <v>1976</v>
      </c>
      <c r="J18" s="58" t="s">
        <v>3060</v>
      </c>
      <c r="K18" s="58" t="s">
        <v>655</v>
      </c>
      <c r="L18" s="58">
        <v>4041</v>
      </c>
      <c r="M18" s="58" t="s">
        <v>851</v>
      </c>
      <c r="N18" s="58" t="s">
        <v>632</v>
      </c>
      <c r="O18" s="58" t="s">
        <v>2331</v>
      </c>
      <c r="P18" s="58" t="s">
        <v>628</v>
      </c>
      <c r="Q18" s="58">
        <v>395</v>
      </c>
      <c r="R18" s="58">
        <v>14709</v>
      </c>
    </row>
    <row r="19" spans="1:18" x14ac:dyDescent="0.3">
      <c r="A19" s="57" t="s">
        <v>440</v>
      </c>
      <c r="B19" s="58">
        <v>39983</v>
      </c>
      <c r="C19" s="58" t="s">
        <v>2691</v>
      </c>
      <c r="D19" s="58" t="s">
        <v>2387</v>
      </c>
      <c r="E19" s="58" t="s">
        <v>3061</v>
      </c>
      <c r="F19" s="58" t="s">
        <v>650</v>
      </c>
      <c r="G19" s="58">
        <v>14495</v>
      </c>
      <c r="H19" s="58" t="s">
        <v>2164</v>
      </c>
      <c r="I19" s="58" t="s">
        <v>1524</v>
      </c>
      <c r="J19" s="58" t="s">
        <v>2729</v>
      </c>
      <c r="K19" s="58" t="s">
        <v>1054</v>
      </c>
      <c r="L19" s="58">
        <v>8080</v>
      </c>
      <c r="M19" s="58" t="s">
        <v>1098</v>
      </c>
      <c r="N19" s="58" t="s">
        <v>870</v>
      </c>
      <c r="O19" s="58" t="s">
        <v>2113</v>
      </c>
      <c r="P19" s="58" t="s">
        <v>660</v>
      </c>
      <c r="Q19" s="58">
        <v>534</v>
      </c>
      <c r="R19" s="58">
        <v>23109</v>
      </c>
    </row>
    <row r="20" spans="1:18" x14ac:dyDescent="0.3">
      <c r="A20" s="57" t="s">
        <v>441</v>
      </c>
      <c r="B20" s="58">
        <v>14449</v>
      </c>
      <c r="C20" s="58" t="s">
        <v>1486</v>
      </c>
      <c r="D20" s="58" t="s">
        <v>645</v>
      </c>
      <c r="E20" s="58" t="s">
        <v>2079</v>
      </c>
      <c r="F20" s="58" t="s">
        <v>628</v>
      </c>
      <c r="G20" s="58">
        <v>4252</v>
      </c>
      <c r="H20" s="58" t="s">
        <v>2520</v>
      </c>
      <c r="I20" s="58" t="s">
        <v>1418</v>
      </c>
      <c r="J20" s="58" t="s">
        <v>2831</v>
      </c>
      <c r="K20" s="58" t="s">
        <v>655</v>
      </c>
      <c r="L20" s="58">
        <v>4133</v>
      </c>
      <c r="M20" s="58" t="s">
        <v>1159</v>
      </c>
      <c r="N20" s="58" t="s">
        <v>691</v>
      </c>
      <c r="O20" s="58" t="s">
        <v>801</v>
      </c>
      <c r="P20" s="58" t="s">
        <v>628</v>
      </c>
      <c r="Q20" s="58">
        <v>122</v>
      </c>
      <c r="R20" s="58">
        <v>8507</v>
      </c>
    </row>
    <row r="21" spans="1:18" x14ac:dyDescent="0.3">
      <c r="A21" s="57" t="s">
        <v>442</v>
      </c>
      <c r="B21" s="58">
        <v>15280</v>
      </c>
      <c r="C21" s="58" t="s">
        <v>3034</v>
      </c>
      <c r="D21" s="58" t="s">
        <v>1765</v>
      </c>
      <c r="E21" s="58" t="s">
        <v>3062</v>
      </c>
      <c r="F21" s="58" t="s">
        <v>628</v>
      </c>
      <c r="G21" s="58">
        <v>6160</v>
      </c>
      <c r="H21" s="58" t="s">
        <v>2136</v>
      </c>
      <c r="I21" s="58" t="s">
        <v>630</v>
      </c>
      <c r="J21" s="58" t="s">
        <v>2349</v>
      </c>
      <c r="K21" s="58" t="s">
        <v>628</v>
      </c>
      <c r="L21" s="58">
        <v>2367</v>
      </c>
      <c r="M21" s="58" t="s">
        <v>943</v>
      </c>
      <c r="N21" s="58" t="s">
        <v>766</v>
      </c>
      <c r="O21" s="58" t="s">
        <v>695</v>
      </c>
      <c r="P21" s="58" t="s">
        <v>628</v>
      </c>
      <c r="Q21" s="58">
        <v>155</v>
      </c>
      <c r="R21" s="58">
        <v>8682</v>
      </c>
    </row>
    <row r="22" spans="1:18" x14ac:dyDescent="0.3">
      <c r="A22" s="57" t="s">
        <v>444</v>
      </c>
      <c r="B22" s="58">
        <v>2982</v>
      </c>
      <c r="C22" s="58" t="s">
        <v>1368</v>
      </c>
      <c r="D22" s="58" t="s">
        <v>1012</v>
      </c>
      <c r="E22" s="58" t="s">
        <v>1015</v>
      </c>
      <c r="F22" s="58" t="s">
        <v>628</v>
      </c>
      <c r="G22" s="58">
        <v>777</v>
      </c>
      <c r="H22" s="58" t="s">
        <v>1554</v>
      </c>
      <c r="I22" s="58" t="s">
        <v>1441</v>
      </c>
      <c r="J22" s="58" t="s">
        <v>640</v>
      </c>
      <c r="K22" s="58" t="s">
        <v>628</v>
      </c>
      <c r="L22" s="58">
        <v>1062</v>
      </c>
      <c r="M22" s="58" t="s">
        <v>766</v>
      </c>
      <c r="N22" s="58" t="s">
        <v>647</v>
      </c>
      <c r="O22" s="58" t="s">
        <v>691</v>
      </c>
      <c r="P22" s="58" t="s">
        <v>628</v>
      </c>
      <c r="Q22" s="58">
        <v>14</v>
      </c>
      <c r="R22" s="58">
        <v>1853</v>
      </c>
    </row>
    <row r="23" spans="1:18" x14ac:dyDescent="0.3">
      <c r="A23" s="57" t="s">
        <v>446</v>
      </c>
      <c r="B23" s="58">
        <v>31632</v>
      </c>
      <c r="C23" s="58" t="s">
        <v>3063</v>
      </c>
      <c r="D23" s="58" t="s">
        <v>1733</v>
      </c>
      <c r="E23" s="58" t="s">
        <v>3064</v>
      </c>
      <c r="F23" s="58" t="s">
        <v>667</v>
      </c>
      <c r="G23" s="58">
        <v>10751</v>
      </c>
      <c r="H23" s="58" t="s">
        <v>3065</v>
      </c>
      <c r="I23" s="58" t="s">
        <v>888</v>
      </c>
      <c r="J23" s="58" t="s">
        <v>1325</v>
      </c>
      <c r="K23" s="58" t="s">
        <v>667</v>
      </c>
      <c r="L23" s="58">
        <v>5480</v>
      </c>
      <c r="M23" s="58" t="s">
        <v>1854</v>
      </c>
      <c r="N23" s="58" t="s">
        <v>810</v>
      </c>
      <c r="O23" s="58" t="s">
        <v>1305</v>
      </c>
      <c r="P23" s="58" t="s">
        <v>628</v>
      </c>
      <c r="Q23" s="58">
        <v>511</v>
      </c>
      <c r="R23" s="58">
        <v>16742</v>
      </c>
    </row>
    <row r="24" spans="1:18" x14ac:dyDescent="0.3">
      <c r="A24" s="57" t="s">
        <v>447</v>
      </c>
      <c r="B24" s="58">
        <v>5572</v>
      </c>
      <c r="C24" s="58" t="s">
        <v>888</v>
      </c>
      <c r="D24" s="58" t="s">
        <v>750</v>
      </c>
      <c r="E24" s="58" t="s">
        <v>3066</v>
      </c>
      <c r="F24" s="58" t="s">
        <v>628</v>
      </c>
      <c r="G24" s="58">
        <v>2460</v>
      </c>
      <c r="H24" s="58" t="s">
        <v>1568</v>
      </c>
      <c r="I24" s="58" t="s">
        <v>750</v>
      </c>
      <c r="J24" s="58" t="s">
        <v>2336</v>
      </c>
      <c r="K24" s="58" t="s">
        <v>647</v>
      </c>
      <c r="L24" s="58">
        <v>938</v>
      </c>
      <c r="M24" s="58" t="s">
        <v>707</v>
      </c>
      <c r="N24" s="58" t="s">
        <v>647</v>
      </c>
      <c r="O24" s="58" t="s">
        <v>690</v>
      </c>
      <c r="P24" s="58" t="s">
        <v>628</v>
      </c>
      <c r="Q24" s="58">
        <v>44</v>
      </c>
      <c r="R24" s="58">
        <v>3442</v>
      </c>
    </row>
    <row r="25" spans="1:18" x14ac:dyDescent="0.3">
      <c r="A25" s="57" t="s">
        <v>448</v>
      </c>
      <c r="B25" s="58">
        <v>72908</v>
      </c>
      <c r="C25" s="58" t="s">
        <v>3067</v>
      </c>
      <c r="D25" s="58" t="s">
        <v>1254</v>
      </c>
      <c r="E25" s="58" t="s">
        <v>3068</v>
      </c>
      <c r="F25" s="58" t="s">
        <v>1055</v>
      </c>
      <c r="G25" s="58">
        <v>28340</v>
      </c>
      <c r="H25" s="58" t="s">
        <v>2203</v>
      </c>
      <c r="I25" s="58" t="s">
        <v>1791</v>
      </c>
      <c r="J25" s="58" t="s">
        <v>3069</v>
      </c>
      <c r="K25" s="58" t="s">
        <v>705</v>
      </c>
      <c r="L25" s="58">
        <v>11633</v>
      </c>
      <c r="M25" s="58" t="s">
        <v>1164</v>
      </c>
      <c r="N25" s="58" t="s">
        <v>870</v>
      </c>
      <c r="O25" s="58" t="s">
        <v>1596</v>
      </c>
      <c r="P25" s="58" t="s">
        <v>633</v>
      </c>
      <c r="Q25" s="58">
        <v>1132</v>
      </c>
      <c r="R25" s="58">
        <v>41105</v>
      </c>
    </row>
    <row r="26" spans="1:18" x14ac:dyDescent="0.3">
      <c r="A26" s="57" t="s">
        <v>449</v>
      </c>
      <c r="B26" s="58">
        <v>40513</v>
      </c>
      <c r="C26" s="58" t="s">
        <v>3070</v>
      </c>
      <c r="D26" s="58" t="s">
        <v>663</v>
      </c>
      <c r="E26" s="58" t="s">
        <v>3071</v>
      </c>
      <c r="F26" s="58" t="s">
        <v>701</v>
      </c>
      <c r="G26" s="58">
        <v>18224</v>
      </c>
      <c r="H26" s="58" t="s">
        <v>3072</v>
      </c>
      <c r="I26" s="58" t="s">
        <v>886</v>
      </c>
      <c r="J26" s="58" t="s">
        <v>2008</v>
      </c>
      <c r="K26" s="58" t="s">
        <v>646</v>
      </c>
      <c r="L26" s="58">
        <v>4435</v>
      </c>
      <c r="M26" s="58" t="s">
        <v>663</v>
      </c>
      <c r="N26" s="58" t="s">
        <v>775</v>
      </c>
      <c r="O26" s="58" t="s">
        <v>1244</v>
      </c>
      <c r="P26" s="58" t="s">
        <v>647</v>
      </c>
      <c r="Q26" s="58">
        <v>645</v>
      </c>
      <c r="R26" s="58">
        <v>23304</v>
      </c>
    </row>
    <row r="27" spans="1:18" x14ac:dyDescent="0.3">
      <c r="A27" s="57" t="s">
        <v>450</v>
      </c>
      <c r="B27" s="58">
        <v>6072</v>
      </c>
      <c r="C27" s="58" t="s">
        <v>765</v>
      </c>
      <c r="D27" s="58" t="s">
        <v>688</v>
      </c>
      <c r="E27" s="58" t="s">
        <v>1447</v>
      </c>
      <c r="F27" s="58" t="s">
        <v>646</v>
      </c>
      <c r="G27" s="58">
        <v>2431</v>
      </c>
      <c r="H27" s="58" t="s">
        <v>1556</v>
      </c>
      <c r="I27" s="58" t="s">
        <v>650</v>
      </c>
      <c r="J27" s="58" t="s">
        <v>962</v>
      </c>
      <c r="K27" s="58" t="s">
        <v>628</v>
      </c>
      <c r="L27" s="58">
        <v>790</v>
      </c>
      <c r="M27" s="58" t="s">
        <v>1012</v>
      </c>
      <c r="N27" s="58" t="s">
        <v>667</v>
      </c>
      <c r="O27" s="58" t="s">
        <v>903</v>
      </c>
      <c r="P27" s="58" t="s">
        <v>628</v>
      </c>
      <c r="Q27" s="58">
        <v>56</v>
      </c>
      <c r="R27" s="58">
        <v>3277</v>
      </c>
    </row>
    <row r="28" spans="1:18" x14ac:dyDescent="0.3">
      <c r="A28" s="57" t="s">
        <v>452</v>
      </c>
      <c r="B28" s="58">
        <v>188315</v>
      </c>
      <c r="C28" s="58" t="s">
        <v>3073</v>
      </c>
      <c r="D28" s="58" t="s">
        <v>3269</v>
      </c>
      <c r="E28" s="58" t="s">
        <v>3074</v>
      </c>
      <c r="F28" s="58" t="s">
        <v>725</v>
      </c>
      <c r="G28" s="58">
        <v>40965</v>
      </c>
      <c r="H28" s="58" t="s">
        <v>3075</v>
      </c>
      <c r="I28" s="58" t="s">
        <v>6127</v>
      </c>
      <c r="J28" s="58" t="s">
        <v>3076</v>
      </c>
      <c r="K28" s="58" t="s">
        <v>1550</v>
      </c>
      <c r="L28" s="58">
        <v>57769</v>
      </c>
      <c r="M28" s="58" t="s">
        <v>3077</v>
      </c>
      <c r="N28" s="58" t="s">
        <v>1175</v>
      </c>
      <c r="O28" s="58" t="s">
        <v>2336</v>
      </c>
      <c r="P28" s="58" t="s">
        <v>766</v>
      </c>
      <c r="Q28" s="58">
        <v>2496</v>
      </c>
      <c r="R28" s="58">
        <v>101230</v>
      </c>
    </row>
    <row r="29" spans="1:18" x14ac:dyDescent="0.3">
      <c r="A29" s="57" t="s">
        <v>453</v>
      </c>
      <c r="B29" s="58">
        <v>3132</v>
      </c>
      <c r="C29" s="58" t="s">
        <v>1403</v>
      </c>
      <c r="D29" s="58" t="s">
        <v>738</v>
      </c>
      <c r="E29" s="58" t="s">
        <v>774</v>
      </c>
      <c r="F29" s="58" t="s">
        <v>655</v>
      </c>
      <c r="G29" s="58">
        <v>566</v>
      </c>
      <c r="H29" s="58" t="s">
        <v>864</v>
      </c>
      <c r="I29" s="58" t="s">
        <v>985</v>
      </c>
      <c r="J29" s="58" t="s">
        <v>1167</v>
      </c>
      <c r="K29" s="58" t="s">
        <v>647</v>
      </c>
      <c r="L29" s="58">
        <v>480</v>
      </c>
      <c r="M29" s="58" t="s">
        <v>738</v>
      </c>
      <c r="N29" s="58" t="s">
        <v>628</v>
      </c>
      <c r="O29" s="58" t="s">
        <v>766</v>
      </c>
      <c r="P29" s="58" t="s">
        <v>628</v>
      </c>
      <c r="Q29" s="58">
        <v>24</v>
      </c>
      <c r="R29" s="58">
        <v>1070</v>
      </c>
    </row>
    <row r="30" spans="1:18" x14ac:dyDescent="0.3">
      <c r="A30" s="57" t="s">
        <v>454</v>
      </c>
      <c r="B30" s="58">
        <v>11099</v>
      </c>
      <c r="C30" s="58" t="s">
        <v>3078</v>
      </c>
      <c r="D30" s="58" t="s">
        <v>855</v>
      </c>
      <c r="E30" s="58" t="s">
        <v>3079</v>
      </c>
      <c r="F30" s="58" t="s">
        <v>691</v>
      </c>
      <c r="G30" s="58">
        <v>5630</v>
      </c>
      <c r="H30" s="58" t="s">
        <v>1795</v>
      </c>
      <c r="I30" s="58" t="s">
        <v>780</v>
      </c>
      <c r="J30" s="58" t="s">
        <v>1631</v>
      </c>
      <c r="K30" s="58" t="s">
        <v>655</v>
      </c>
      <c r="L30" s="58">
        <v>1469</v>
      </c>
      <c r="M30" s="58" t="s">
        <v>1478</v>
      </c>
      <c r="N30" s="58" t="s">
        <v>647</v>
      </c>
      <c r="O30" s="58" t="s">
        <v>1020</v>
      </c>
      <c r="P30" s="58" t="s">
        <v>628</v>
      </c>
      <c r="Q30" s="58">
        <v>136</v>
      </c>
      <c r="R30" s="58">
        <v>7235</v>
      </c>
    </row>
    <row r="31" spans="1:18" x14ac:dyDescent="0.3">
      <c r="A31" s="57" t="s">
        <v>455</v>
      </c>
      <c r="B31" s="58">
        <v>165612</v>
      </c>
      <c r="C31" s="58" t="s">
        <v>3080</v>
      </c>
      <c r="D31" s="58" t="s">
        <v>6126</v>
      </c>
      <c r="E31" s="58" t="s">
        <v>3081</v>
      </c>
      <c r="F31" s="58" t="s">
        <v>1155</v>
      </c>
      <c r="G31" s="58">
        <v>74665</v>
      </c>
      <c r="H31" s="58" t="s">
        <v>3082</v>
      </c>
      <c r="I31" s="58" t="s">
        <v>2900</v>
      </c>
      <c r="J31" s="58" t="s">
        <v>3084</v>
      </c>
      <c r="K31" s="58" t="s">
        <v>870</v>
      </c>
      <c r="L31" s="58">
        <v>25934</v>
      </c>
      <c r="M31" s="58" t="s">
        <v>1653</v>
      </c>
      <c r="N31" s="58" t="s">
        <v>697</v>
      </c>
      <c r="O31" s="58" t="s">
        <v>1447</v>
      </c>
      <c r="P31" s="58" t="s">
        <v>691</v>
      </c>
      <c r="Q31" s="58">
        <v>3817</v>
      </c>
      <c r="R31" s="58">
        <v>104416</v>
      </c>
    </row>
    <row r="32" spans="1:18" x14ac:dyDescent="0.3">
      <c r="A32" s="57" t="s">
        <v>456</v>
      </c>
      <c r="B32" s="58">
        <v>70597</v>
      </c>
      <c r="C32" s="58" t="s">
        <v>3085</v>
      </c>
      <c r="D32" s="58" t="s">
        <v>2679</v>
      </c>
      <c r="E32" s="58" t="s">
        <v>3086</v>
      </c>
      <c r="F32" s="58" t="s">
        <v>691</v>
      </c>
      <c r="G32" s="58">
        <v>12358</v>
      </c>
      <c r="H32" s="58" t="s">
        <v>3087</v>
      </c>
      <c r="I32" s="58" t="s">
        <v>4005</v>
      </c>
      <c r="J32" s="58" t="s">
        <v>3088</v>
      </c>
      <c r="K32" s="58" t="s">
        <v>810</v>
      </c>
      <c r="L32" s="58">
        <v>28535</v>
      </c>
      <c r="M32" s="58" t="s">
        <v>2263</v>
      </c>
      <c r="N32" s="58" t="s">
        <v>659</v>
      </c>
      <c r="O32" s="58" t="s">
        <v>698</v>
      </c>
      <c r="P32" s="58" t="s">
        <v>633</v>
      </c>
      <c r="Q32" s="58">
        <v>1351</v>
      </c>
      <c r="R32" s="58">
        <v>42244</v>
      </c>
    </row>
    <row r="33" spans="1:18" x14ac:dyDescent="0.3">
      <c r="A33" s="57" t="s">
        <v>458</v>
      </c>
      <c r="B33" s="58">
        <v>1856</v>
      </c>
      <c r="C33" s="58" t="s">
        <v>912</v>
      </c>
      <c r="D33" s="58" t="s">
        <v>666</v>
      </c>
      <c r="E33" s="58" t="s">
        <v>1104</v>
      </c>
      <c r="F33" s="58" t="s">
        <v>628</v>
      </c>
      <c r="G33" s="58">
        <v>520</v>
      </c>
      <c r="H33" s="58" t="s">
        <v>869</v>
      </c>
      <c r="I33" s="58" t="s">
        <v>673</v>
      </c>
      <c r="J33" s="58" t="s">
        <v>1539</v>
      </c>
      <c r="K33" s="58" t="s">
        <v>628</v>
      </c>
      <c r="L33" s="58">
        <v>610</v>
      </c>
      <c r="M33" s="58" t="s">
        <v>691</v>
      </c>
      <c r="N33" s="58" t="s">
        <v>633</v>
      </c>
      <c r="O33" s="58" t="s">
        <v>691</v>
      </c>
      <c r="P33" s="58" t="s">
        <v>628</v>
      </c>
      <c r="Q33" s="58">
        <v>13</v>
      </c>
      <c r="R33" s="58">
        <v>1143</v>
      </c>
    </row>
    <row r="34" spans="1:18" x14ac:dyDescent="0.3">
      <c r="A34" s="57" t="s">
        <v>459</v>
      </c>
      <c r="B34" s="58">
        <v>169574</v>
      </c>
      <c r="C34" s="58" t="s">
        <v>6028</v>
      </c>
      <c r="D34" s="58" t="s">
        <v>1562</v>
      </c>
      <c r="E34" s="58" t="s">
        <v>3090</v>
      </c>
      <c r="F34" s="58" t="s">
        <v>707</v>
      </c>
      <c r="G34" s="58">
        <v>11051</v>
      </c>
      <c r="H34" s="58" t="s">
        <v>6125</v>
      </c>
      <c r="I34" s="58" t="s">
        <v>4359</v>
      </c>
      <c r="J34" s="58" t="s">
        <v>3091</v>
      </c>
      <c r="K34" s="58" t="s">
        <v>1566</v>
      </c>
      <c r="L34" s="58">
        <v>78040</v>
      </c>
      <c r="M34" s="58" t="s">
        <v>1200</v>
      </c>
      <c r="N34" s="58" t="s">
        <v>642</v>
      </c>
      <c r="O34" s="58" t="s">
        <v>1184</v>
      </c>
      <c r="P34" s="58" t="s">
        <v>634</v>
      </c>
      <c r="Q34" s="58">
        <v>1497</v>
      </c>
      <c r="R34" s="58">
        <v>90588</v>
      </c>
    </row>
    <row r="35" spans="1:18" x14ac:dyDescent="0.3">
      <c r="A35" s="57" t="s">
        <v>460</v>
      </c>
      <c r="B35" s="58">
        <v>3884</v>
      </c>
      <c r="C35" s="58" t="s">
        <v>1692</v>
      </c>
      <c r="D35" s="58" t="s">
        <v>943</v>
      </c>
      <c r="E35" s="58" t="s">
        <v>1944</v>
      </c>
      <c r="F35" s="58" t="s">
        <v>655</v>
      </c>
      <c r="G35" s="58">
        <v>1630</v>
      </c>
      <c r="H35" s="58" t="s">
        <v>1592</v>
      </c>
      <c r="I35" s="58" t="s">
        <v>1020</v>
      </c>
      <c r="J35" s="58" t="s">
        <v>1334</v>
      </c>
      <c r="K35" s="58" t="s">
        <v>655</v>
      </c>
      <c r="L35" s="58">
        <v>501</v>
      </c>
      <c r="M35" s="58" t="s">
        <v>648</v>
      </c>
      <c r="N35" s="58" t="s">
        <v>667</v>
      </c>
      <c r="O35" s="58" t="s">
        <v>632</v>
      </c>
      <c r="P35" s="58" t="s">
        <v>628</v>
      </c>
      <c r="Q35" s="58">
        <v>30</v>
      </c>
      <c r="R35" s="58">
        <v>2161</v>
      </c>
    </row>
    <row r="36" spans="1:18" x14ac:dyDescent="0.3">
      <c r="A36" s="57" t="s">
        <v>461</v>
      </c>
      <c r="B36" s="58">
        <v>486696</v>
      </c>
      <c r="C36" s="58" t="s">
        <v>3092</v>
      </c>
      <c r="D36" s="58" t="s">
        <v>6124</v>
      </c>
      <c r="E36" s="58" t="s">
        <v>6123</v>
      </c>
      <c r="F36" s="58" t="s">
        <v>1903</v>
      </c>
      <c r="G36" s="58">
        <v>138748</v>
      </c>
      <c r="H36" s="58" t="s">
        <v>3093</v>
      </c>
      <c r="I36" s="58" t="s">
        <v>6122</v>
      </c>
      <c r="J36" s="58" t="s">
        <v>6121</v>
      </c>
      <c r="K36" s="58" t="s">
        <v>1589</v>
      </c>
      <c r="L36" s="58">
        <v>157436</v>
      </c>
      <c r="M36" s="58" t="s">
        <v>3094</v>
      </c>
      <c r="N36" s="58" t="s">
        <v>1537</v>
      </c>
      <c r="O36" s="58" t="s">
        <v>3601</v>
      </c>
      <c r="P36" s="58" t="s">
        <v>1591</v>
      </c>
      <c r="Q36" s="58">
        <v>10192</v>
      </c>
      <c r="R36" s="58">
        <v>306376</v>
      </c>
    </row>
    <row r="37" spans="1:18" x14ac:dyDescent="0.3">
      <c r="A37" s="57" t="s">
        <v>463</v>
      </c>
      <c r="B37" s="58">
        <v>21900</v>
      </c>
      <c r="C37" s="58" t="s">
        <v>1822</v>
      </c>
      <c r="D37" s="58" t="s">
        <v>1052</v>
      </c>
      <c r="E37" s="58" t="s">
        <v>6061</v>
      </c>
      <c r="F37" s="58" t="s">
        <v>660</v>
      </c>
      <c r="G37" s="58">
        <v>8599</v>
      </c>
      <c r="H37" s="58" t="s">
        <v>1085</v>
      </c>
      <c r="I37" s="58" t="s">
        <v>643</v>
      </c>
      <c r="J37" s="58" t="s">
        <v>1214</v>
      </c>
      <c r="K37" s="58" t="s">
        <v>660</v>
      </c>
      <c r="L37" s="58">
        <v>3465</v>
      </c>
      <c r="M37" s="58" t="s">
        <v>918</v>
      </c>
      <c r="N37" s="58" t="s">
        <v>633</v>
      </c>
      <c r="O37" s="58" t="s">
        <v>956</v>
      </c>
      <c r="P37" s="58" t="s">
        <v>647</v>
      </c>
      <c r="Q37" s="58">
        <v>166</v>
      </c>
      <c r="R37" s="58">
        <v>12230</v>
      </c>
    </row>
    <row r="38" spans="1:18" x14ac:dyDescent="0.3">
      <c r="A38" s="57" t="s">
        <v>464</v>
      </c>
      <c r="B38" s="58">
        <v>21948</v>
      </c>
      <c r="C38" s="58" t="s">
        <v>3096</v>
      </c>
      <c r="D38" s="58" t="s">
        <v>1311</v>
      </c>
      <c r="E38" s="58" t="s">
        <v>1759</v>
      </c>
      <c r="F38" s="58" t="s">
        <v>691</v>
      </c>
      <c r="G38" s="58">
        <v>9431</v>
      </c>
      <c r="H38" s="58" t="s">
        <v>2926</v>
      </c>
      <c r="I38" s="58" t="s">
        <v>1470</v>
      </c>
      <c r="J38" s="58" t="s">
        <v>1432</v>
      </c>
      <c r="K38" s="58" t="s">
        <v>691</v>
      </c>
      <c r="L38" s="58">
        <v>2911</v>
      </c>
      <c r="M38" s="58" t="s">
        <v>679</v>
      </c>
      <c r="N38" s="58" t="s">
        <v>678</v>
      </c>
      <c r="O38" s="58" t="s">
        <v>1478</v>
      </c>
      <c r="P38" s="58" t="s">
        <v>628</v>
      </c>
      <c r="Q38" s="58">
        <v>195</v>
      </c>
      <c r="R38" s="58">
        <v>12537</v>
      </c>
    </row>
    <row r="39" spans="1:18" x14ac:dyDescent="0.3">
      <c r="A39" s="57" t="s">
        <v>465</v>
      </c>
      <c r="B39" s="58">
        <v>95779</v>
      </c>
      <c r="C39" s="58" t="s">
        <v>3097</v>
      </c>
      <c r="D39" s="58" t="s">
        <v>1576</v>
      </c>
      <c r="E39" s="58" t="s">
        <v>3098</v>
      </c>
      <c r="F39" s="58" t="s">
        <v>701</v>
      </c>
      <c r="G39" s="58">
        <v>40374</v>
      </c>
      <c r="H39" s="58" t="s">
        <v>3099</v>
      </c>
      <c r="I39" s="58" t="s">
        <v>2312</v>
      </c>
      <c r="J39" s="58" t="s">
        <v>3100</v>
      </c>
      <c r="K39" s="58" t="s">
        <v>811</v>
      </c>
      <c r="L39" s="58">
        <v>18749</v>
      </c>
      <c r="M39" s="58" t="s">
        <v>674</v>
      </c>
      <c r="N39" s="58" t="s">
        <v>1159</v>
      </c>
      <c r="O39" s="58" t="s">
        <v>1327</v>
      </c>
      <c r="P39" s="58" t="s">
        <v>647</v>
      </c>
      <c r="Q39" s="58">
        <v>1548</v>
      </c>
      <c r="R39" s="58">
        <v>60671</v>
      </c>
    </row>
    <row r="40" spans="1:18" x14ac:dyDescent="0.3">
      <c r="A40" s="57" t="s">
        <v>466</v>
      </c>
      <c r="B40" s="58">
        <v>9423</v>
      </c>
      <c r="C40" s="58" t="s">
        <v>2101</v>
      </c>
      <c r="D40" s="58" t="s">
        <v>923</v>
      </c>
      <c r="E40" s="58" t="s">
        <v>987</v>
      </c>
      <c r="F40" s="58" t="s">
        <v>628</v>
      </c>
      <c r="G40" s="58">
        <v>3989</v>
      </c>
      <c r="H40" s="58" t="s">
        <v>1749</v>
      </c>
      <c r="I40" s="58" t="s">
        <v>826</v>
      </c>
      <c r="J40" s="58" t="s">
        <v>1017</v>
      </c>
      <c r="K40" s="58" t="s">
        <v>628</v>
      </c>
      <c r="L40" s="58">
        <v>1603</v>
      </c>
      <c r="M40" s="58" t="s">
        <v>816</v>
      </c>
      <c r="N40" s="58" t="s">
        <v>646</v>
      </c>
      <c r="O40" s="58" t="s">
        <v>894</v>
      </c>
      <c r="P40" s="58" t="s">
        <v>628</v>
      </c>
      <c r="Q40" s="58">
        <v>92</v>
      </c>
      <c r="R40" s="58">
        <v>5684</v>
      </c>
    </row>
    <row r="41" spans="1:18" x14ac:dyDescent="0.3">
      <c r="A41" s="57" t="s">
        <v>468</v>
      </c>
      <c r="B41" s="58">
        <v>91585</v>
      </c>
      <c r="C41" s="58" t="s">
        <v>3101</v>
      </c>
      <c r="D41" s="58" t="s">
        <v>1377</v>
      </c>
      <c r="E41" s="58" t="s">
        <v>3102</v>
      </c>
      <c r="F41" s="58" t="s">
        <v>691</v>
      </c>
      <c r="G41" s="58">
        <v>39458</v>
      </c>
      <c r="H41" s="58" t="s">
        <v>3103</v>
      </c>
      <c r="I41" s="58" t="s">
        <v>2599</v>
      </c>
      <c r="J41" s="58" t="s">
        <v>3104</v>
      </c>
      <c r="K41" s="58" t="s">
        <v>708</v>
      </c>
      <c r="L41" s="58">
        <v>15919</v>
      </c>
      <c r="M41" s="58" t="s">
        <v>1893</v>
      </c>
      <c r="N41" s="58" t="s">
        <v>890</v>
      </c>
      <c r="O41" s="58" t="s">
        <v>1917</v>
      </c>
      <c r="P41" s="58" t="s">
        <v>628</v>
      </c>
      <c r="Q41" s="58">
        <v>1646</v>
      </c>
      <c r="R41" s="58">
        <v>57023</v>
      </c>
    </row>
    <row r="42" spans="1:18" x14ac:dyDescent="0.3">
      <c r="A42" s="57" t="s">
        <v>469</v>
      </c>
      <c r="B42" s="58">
        <v>7459</v>
      </c>
      <c r="C42" s="58" t="s">
        <v>986</v>
      </c>
      <c r="D42" s="58" t="s">
        <v>1708</v>
      </c>
      <c r="E42" s="58" t="s">
        <v>3105</v>
      </c>
      <c r="F42" s="58" t="s">
        <v>633</v>
      </c>
      <c r="G42" s="58">
        <v>3426</v>
      </c>
      <c r="H42" s="58" t="s">
        <v>1327</v>
      </c>
      <c r="I42" s="58" t="s">
        <v>951</v>
      </c>
      <c r="J42" s="58" t="s">
        <v>2595</v>
      </c>
      <c r="K42" s="58" t="s">
        <v>628</v>
      </c>
      <c r="L42" s="58">
        <v>1278</v>
      </c>
      <c r="M42" s="58" t="s">
        <v>943</v>
      </c>
      <c r="N42" s="58" t="s">
        <v>646</v>
      </c>
      <c r="O42" s="58" t="s">
        <v>666</v>
      </c>
      <c r="P42" s="58" t="s">
        <v>628</v>
      </c>
      <c r="Q42" s="58">
        <v>94</v>
      </c>
      <c r="R42" s="58">
        <v>4798</v>
      </c>
    </row>
    <row r="43" spans="1:18" x14ac:dyDescent="0.3">
      <c r="A43" s="57" t="s">
        <v>470</v>
      </c>
      <c r="B43" s="58">
        <v>11674</v>
      </c>
      <c r="C43" s="58" t="s">
        <v>2456</v>
      </c>
      <c r="D43" s="58" t="s">
        <v>1599</v>
      </c>
      <c r="E43" s="58" t="s">
        <v>778</v>
      </c>
      <c r="F43" s="58" t="s">
        <v>668</v>
      </c>
      <c r="G43" s="58">
        <v>4320</v>
      </c>
      <c r="H43" s="58" t="s">
        <v>3106</v>
      </c>
      <c r="I43" s="58" t="s">
        <v>790</v>
      </c>
      <c r="J43" s="58" t="s">
        <v>1014</v>
      </c>
      <c r="K43" s="58" t="s">
        <v>646</v>
      </c>
      <c r="L43" s="58">
        <v>2372</v>
      </c>
      <c r="M43" s="58" t="s">
        <v>636</v>
      </c>
      <c r="N43" s="58" t="s">
        <v>691</v>
      </c>
      <c r="O43" s="58" t="s">
        <v>1629</v>
      </c>
      <c r="P43" s="58" t="s">
        <v>628</v>
      </c>
      <c r="Q43" s="58">
        <v>89</v>
      </c>
      <c r="R43" s="58">
        <v>6781</v>
      </c>
    </row>
    <row r="44" spans="1:18" x14ac:dyDescent="0.3">
      <c r="A44" s="57" t="s">
        <v>471</v>
      </c>
      <c r="B44" s="58">
        <v>10496</v>
      </c>
      <c r="C44" s="58" t="s">
        <v>1097</v>
      </c>
      <c r="D44" s="58" t="s">
        <v>873</v>
      </c>
      <c r="E44" s="58" t="s">
        <v>3107</v>
      </c>
      <c r="F44" s="58" t="s">
        <v>648</v>
      </c>
      <c r="G44" s="58">
        <v>4241</v>
      </c>
      <c r="H44" s="58" t="s">
        <v>930</v>
      </c>
      <c r="I44" s="58" t="s">
        <v>1629</v>
      </c>
      <c r="J44" s="58" t="s">
        <v>874</v>
      </c>
      <c r="K44" s="58" t="s">
        <v>628</v>
      </c>
      <c r="L44" s="58">
        <v>866</v>
      </c>
      <c r="M44" s="58" t="s">
        <v>1030</v>
      </c>
      <c r="N44" s="58" t="s">
        <v>634</v>
      </c>
      <c r="O44" s="58" t="s">
        <v>872</v>
      </c>
      <c r="P44" s="58" t="s">
        <v>628</v>
      </c>
      <c r="Q44" s="58">
        <v>168</v>
      </c>
      <c r="R44" s="58">
        <v>5275</v>
      </c>
    </row>
    <row r="45" spans="1:18" x14ac:dyDescent="0.3">
      <c r="A45" s="57" t="s">
        <v>472</v>
      </c>
      <c r="B45" s="58">
        <v>18278</v>
      </c>
      <c r="C45" s="58" t="s">
        <v>3108</v>
      </c>
      <c r="D45" s="58" t="s">
        <v>1590</v>
      </c>
      <c r="E45" s="58" t="s">
        <v>3109</v>
      </c>
      <c r="F45" s="58" t="s">
        <v>708</v>
      </c>
      <c r="G45" s="58">
        <v>9593</v>
      </c>
      <c r="H45" s="58" t="s">
        <v>2336</v>
      </c>
      <c r="I45" s="58" t="s">
        <v>699</v>
      </c>
      <c r="J45" s="58" t="s">
        <v>1578</v>
      </c>
      <c r="K45" s="58" t="s">
        <v>628</v>
      </c>
      <c r="L45" s="58">
        <v>1456</v>
      </c>
      <c r="M45" s="58" t="s">
        <v>1563</v>
      </c>
      <c r="N45" s="58" t="s">
        <v>738</v>
      </c>
      <c r="O45" s="58" t="s">
        <v>912</v>
      </c>
      <c r="P45" s="58" t="s">
        <v>647</v>
      </c>
      <c r="Q45" s="58">
        <v>339</v>
      </c>
      <c r="R45" s="58">
        <v>11388</v>
      </c>
    </row>
    <row r="46" spans="1:18" x14ac:dyDescent="0.3">
      <c r="A46" s="57" t="s">
        <v>473</v>
      </c>
      <c r="B46" s="58">
        <v>15201</v>
      </c>
      <c r="C46" s="58" t="s">
        <v>3110</v>
      </c>
      <c r="D46" s="58" t="s">
        <v>1419</v>
      </c>
      <c r="E46" s="58" t="s">
        <v>1766</v>
      </c>
      <c r="F46" s="58" t="s">
        <v>801</v>
      </c>
      <c r="G46" s="58">
        <v>5324</v>
      </c>
      <c r="H46" s="58" t="s">
        <v>3111</v>
      </c>
      <c r="I46" s="58" t="s">
        <v>1317</v>
      </c>
      <c r="J46" s="58" t="s">
        <v>2253</v>
      </c>
      <c r="K46" s="58" t="s">
        <v>943</v>
      </c>
      <c r="L46" s="58">
        <v>3495</v>
      </c>
      <c r="M46" s="58" t="s">
        <v>786</v>
      </c>
      <c r="N46" s="58" t="s">
        <v>667</v>
      </c>
      <c r="O46" s="58" t="s">
        <v>872</v>
      </c>
      <c r="P46" s="58" t="s">
        <v>647</v>
      </c>
      <c r="Q46" s="58">
        <v>119</v>
      </c>
      <c r="R46" s="58">
        <v>8938</v>
      </c>
    </row>
    <row r="47" spans="1:18" x14ac:dyDescent="0.3">
      <c r="A47" s="57" t="s">
        <v>474</v>
      </c>
      <c r="B47" s="58">
        <v>494731</v>
      </c>
      <c r="C47" s="58" t="s">
        <v>6120</v>
      </c>
      <c r="D47" s="58" t="s">
        <v>6119</v>
      </c>
      <c r="E47" s="58" t="s">
        <v>3112</v>
      </c>
      <c r="F47" s="58" t="s">
        <v>790</v>
      </c>
      <c r="G47" s="58">
        <v>51317</v>
      </c>
      <c r="H47" s="58" t="s">
        <v>6118</v>
      </c>
      <c r="I47" s="58" t="s">
        <v>6117</v>
      </c>
      <c r="J47" s="58" t="s">
        <v>3113</v>
      </c>
      <c r="K47" s="58" t="s">
        <v>6116</v>
      </c>
      <c r="L47" s="58">
        <v>246652</v>
      </c>
      <c r="M47" s="58" t="s">
        <v>5537</v>
      </c>
      <c r="N47" s="58" t="s">
        <v>1736</v>
      </c>
      <c r="O47" s="58" t="s">
        <v>3114</v>
      </c>
      <c r="P47" s="58" t="s">
        <v>666</v>
      </c>
      <c r="Q47" s="58">
        <v>7660</v>
      </c>
      <c r="R47" s="58">
        <v>305629</v>
      </c>
    </row>
    <row r="48" spans="1:18" x14ac:dyDescent="0.3">
      <c r="A48" s="57" t="s">
        <v>475</v>
      </c>
      <c r="B48" s="58">
        <v>11055</v>
      </c>
      <c r="C48" s="58" t="s">
        <v>2426</v>
      </c>
      <c r="D48" s="58" t="s">
        <v>1399</v>
      </c>
      <c r="E48" s="58" t="s">
        <v>3115</v>
      </c>
      <c r="F48" s="58" t="s">
        <v>646</v>
      </c>
      <c r="G48" s="58">
        <v>4923</v>
      </c>
      <c r="H48" s="58" t="s">
        <v>3116</v>
      </c>
      <c r="I48" s="58" t="s">
        <v>846</v>
      </c>
      <c r="J48" s="58" t="s">
        <v>3116</v>
      </c>
      <c r="K48" s="58" t="s">
        <v>633</v>
      </c>
      <c r="L48" s="58">
        <v>1722</v>
      </c>
      <c r="M48" s="58" t="s">
        <v>943</v>
      </c>
      <c r="N48" s="58" t="s">
        <v>646</v>
      </c>
      <c r="O48" s="58" t="s">
        <v>816</v>
      </c>
      <c r="P48" s="58" t="s">
        <v>628</v>
      </c>
      <c r="Q48" s="58">
        <v>100</v>
      </c>
      <c r="R48" s="58">
        <v>6745</v>
      </c>
    </row>
    <row r="49" spans="1:18" x14ac:dyDescent="0.3">
      <c r="A49" s="57" t="s">
        <v>476</v>
      </c>
      <c r="B49" s="58">
        <v>5669</v>
      </c>
      <c r="C49" s="58" t="s">
        <v>3117</v>
      </c>
      <c r="D49" s="58" t="s">
        <v>725</v>
      </c>
      <c r="E49" s="58" t="s">
        <v>2348</v>
      </c>
      <c r="F49" s="58" t="s">
        <v>647</v>
      </c>
      <c r="G49" s="58">
        <v>1919</v>
      </c>
      <c r="H49" s="58" t="s">
        <v>1490</v>
      </c>
      <c r="I49" s="58" t="s">
        <v>826</v>
      </c>
      <c r="J49" s="58" t="s">
        <v>1164</v>
      </c>
      <c r="K49" s="58" t="s">
        <v>628</v>
      </c>
      <c r="L49" s="58">
        <v>1674</v>
      </c>
      <c r="M49" s="58" t="s">
        <v>811</v>
      </c>
      <c r="N49" s="58" t="s">
        <v>647</v>
      </c>
      <c r="O49" s="58" t="s">
        <v>848</v>
      </c>
      <c r="P49" s="58" t="s">
        <v>628</v>
      </c>
      <c r="Q49" s="58">
        <v>31</v>
      </c>
      <c r="R49" s="58">
        <v>3624</v>
      </c>
    </row>
    <row r="50" spans="1:18" x14ac:dyDescent="0.3">
      <c r="A50" s="57" t="s">
        <v>477</v>
      </c>
      <c r="B50" s="58">
        <v>57817</v>
      </c>
      <c r="C50" s="58" t="s">
        <v>3118</v>
      </c>
      <c r="D50" s="58" t="s">
        <v>789</v>
      </c>
      <c r="E50" s="58" t="s">
        <v>3119</v>
      </c>
      <c r="F50" s="58" t="s">
        <v>708</v>
      </c>
      <c r="G50" s="58">
        <v>9256</v>
      </c>
      <c r="H50" s="58" t="s">
        <v>3120</v>
      </c>
      <c r="I50" s="58" t="s">
        <v>2828</v>
      </c>
      <c r="J50" s="58" t="s">
        <v>2438</v>
      </c>
      <c r="K50" s="58" t="s">
        <v>1093</v>
      </c>
      <c r="L50" s="58">
        <v>21083</v>
      </c>
      <c r="M50" s="58" t="s">
        <v>1625</v>
      </c>
      <c r="N50" s="58" t="s">
        <v>870</v>
      </c>
      <c r="O50" s="58" t="s">
        <v>1119</v>
      </c>
      <c r="P50" s="58" t="s">
        <v>667</v>
      </c>
      <c r="Q50" s="58">
        <v>390</v>
      </c>
      <c r="R50" s="58">
        <v>30729</v>
      </c>
    </row>
    <row r="51" spans="1:18" x14ac:dyDescent="0.3">
      <c r="A51" s="57" t="s">
        <v>478</v>
      </c>
      <c r="B51" s="58">
        <v>89305</v>
      </c>
      <c r="C51" s="58" t="s">
        <v>3121</v>
      </c>
      <c r="D51" s="58" t="s">
        <v>1053</v>
      </c>
      <c r="E51" s="58" t="s">
        <v>1272</v>
      </c>
      <c r="F51" s="58" t="s">
        <v>848</v>
      </c>
      <c r="G51" s="58">
        <v>21485</v>
      </c>
      <c r="H51" s="58" t="s">
        <v>3122</v>
      </c>
      <c r="I51" s="58" t="s">
        <v>3060</v>
      </c>
      <c r="J51" s="58" t="s">
        <v>3123</v>
      </c>
      <c r="K51" s="58" t="s">
        <v>639</v>
      </c>
      <c r="L51" s="58">
        <v>31778</v>
      </c>
      <c r="M51" s="58" t="s">
        <v>1275</v>
      </c>
      <c r="N51" s="58" t="s">
        <v>1028</v>
      </c>
      <c r="O51" s="58" t="s">
        <v>1194</v>
      </c>
      <c r="P51" s="58" t="s">
        <v>655</v>
      </c>
      <c r="Q51" s="58">
        <v>1252</v>
      </c>
      <c r="R51" s="58">
        <v>54515</v>
      </c>
    </row>
    <row r="52" spans="1:18" x14ac:dyDescent="0.3">
      <c r="A52" s="57" t="s">
        <v>479</v>
      </c>
      <c r="B52" s="58">
        <v>6992</v>
      </c>
      <c r="C52" s="58" t="s">
        <v>1353</v>
      </c>
      <c r="D52" s="58" t="s">
        <v>2127</v>
      </c>
      <c r="E52" s="58" t="s">
        <v>1278</v>
      </c>
      <c r="F52" s="58" t="s">
        <v>655</v>
      </c>
      <c r="G52" s="58">
        <v>2223</v>
      </c>
      <c r="H52" s="58" t="s">
        <v>2758</v>
      </c>
      <c r="I52" s="58" t="s">
        <v>1167</v>
      </c>
      <c r="J52" s="58" t="s">
        <v>1309</v>
      </c>
      <c r="K52" s="58" t="s">
        <v>628</v>
      </c>
      <c r="L52" s="58">
        <v>1766</v>
      </c>
      <c r="M52" s="58" t="s">
        <v>782</v>
      </c>
      <c r="N52" s="58" t="s">
        <v>646</v>
      </c>
      <c r="O52" s="58" t="s">
        <v>708</v>
      </c>
      <c r="P52" s="58" t="s">
        <v>628</v>
      </c>
      <c r="Q52" s="58">
        <v>43</v>
      </c>
      <c r="R52" s="58">
        <v>4032</v>
      </c>
    </row>
    <row r="53" spans="1:18" x14ac:dyDescent="0.3">
      <c r="A53" s="57" t="s">
        <v>481</v>
      </c>
      <c r="B53" s="58">
        <v>1929</v>
      </c>
      <c r="C53" s="58" t="s">
        <v>1186</v>
      </c>
      <c r="D53" s="58" t="s">
        <v>783</v>
      </c>
      <c r="E53" s="58" t="s">
        <v>950</v>
      </c>
      <c r="F53" s="58" t="s">
        <v>628</v>
      </c>
      <c r="G53" s="58">
        <v>959</v>
      </c>
      <c r="H53" s="58" t="s">
        <v>644</v>
      </c>
      <c r="I53" s="58" t="s">
        <v>646</v>
      </c>
      <c r="J53" s="58" t="s">
        <v>994</v>
      </c>
      <c r="K53" s="58" t="s">
        <v>628</v>
      </c>
      <c r="L53" s="58">
        <v>127</v>
      </c>
      <c r="M53" s="58" t="s">
        <v>766</v>
      </c>
      <c r="N53" s="58" t="s">
        <v>647</v>
      </c>
      <c r="O53" s="58" t="s">
        <v>648</v>
      </c>
      <c r="P53" s="58" t="s">
        <v>628</v>
      </c>
      <c r="Q53" s="58">
        <v>21</v>
      </c>
      <c r="R53" s="58">
        <v>1107</v>
      </c>
    </row>
    <row r="54" spans="1:18" x14ac:dyDescent="0.3">
      <c r="A54" s="57" t="s">
        <v>483</v>
      </c>
      <c r="B54" s="58">
        <v>38132</v>
      </c>
      <c r="C54" s="58" t="s">
        <v>3124</v>
      </c>
      <c r="D54" s="58" t="s">
        <v>1433</v>
      </c>
      <c r="E54" s="58" t="s">
        <v>3125</v>
      </c>
      <c r="F54" s="58" t="s">
        <v>667</v>
      </c>
      <c r="G54" s="58">
        <v>17391</v>
      </c>
      <c r="H54" s="58" t="s">
        <v>2235</v>
      </c>
      <c r="I54" s="58" t="s">
        <v>1928</v>
      </c>
      <c r="J54" s="58" t="s">
        <v>1739</v>
      </c>
      <c r="K54" s="58" t="s">
        <v>655</v>
      </c>
      <c r="L54" s="58">
        <v>4962</v>
      </c>
      <c r="M54" s="58" t="s">
        <v>1776</v>
      </c>
      <c r="N54" s="58" t="s">
        <v>830</v>
      </c>
      <c r="O54" s="58" t="s">
        <v>1520</v>
      </c>
      <c r="P54" s="58" t="s">
        <v>628</v>
      </c>
      <c r="Q54" s="58">
        <v>597</v>
      </c>
      <c r="R54" s="58">
        <v>22950</v>
      </c>
    </row>
    <row r="55" spans="1:18" x14ac:dyDescent="0.3">
      <c r="A55" s="57" t="s">
        <v>484</v>
      </c>
      <c r="B55" s="58">
        <v>11123</v>
      </c>
      <c r="C55" s="58" t="s">
        <v>3126</v>
      </c>
      <c r="D55" s="58" t="s">
        <v>683</v>
      </c>
      <c r="E55" s="58" t="s">
        <v>3127</v>
      </c>
      <c r="F55" s="58" t="s">
        <v>870</v>
      </c>
      <c r="G55" s="58">
        <v>4894</v>
      </c>
      <c r="H55" s="58" t="s">
        <v>1620</v>
      </c>
      <c r="I55" s="58" t="s">
        <v>1134</v>
      </c>
      <c r="J55" s="58" t="s">
        <v>2399</v>
      </c>
      <c r="K55" s="58" t="s">
        <v>666</v>
      </c>
      <c r="L55" s="58">
        <v>2161</v>
      </c>
      <c r="M55" s="58" t="s">
        <v>801</v>
      </c>
      <c r="N55" s="58" t="s">
        <v>660</v>
      </c>
      <c r="O55" s="58" t="s">
        <v>872</v>
      </c>
      <c r="P55" s="58" t="s">
        <v>647</v>
      </c>
      <c r="Q55" s="58">
        <v>105</v>
      </c>
      <c r="R55" s="58">
        <v>7160</v>
      </c>
    </row>
    <row r="56" spans="1:18" x14ac:dyDescent="0.3">
      <c r="A56" s="57" t="s">
        <v>486</v>
      </c>
      <c r="B56" s="58">
        <v>12343</v>
      </c>
      <c r="C56" s="58" t="s">
        <v>3128</v>
      </c>
      <c r="D56" s="58" t="s">
        <v>1459</v>
      </c>
      <c r="E56" s="58" t="s">
        <v>2219</v>
      </c>
      <c r="F56" s="58" t="s">
        <v>691</v>
      </c>
      <c r="G56" s="58">
        <v>5153</v>
      </c>
      <c r="H56" s="58" t="s">
        <v>2066</v>
      </c>
      <c r="I56" s="58" t="s">
        <v>1444</v>
      </c>
      <c r="J56" s="58" t="s">
        <v>1545</v>
      </c>
      <c r="K56" s="58" t="s">
        <v>647</v>
      </c>
      <c r="L56" s="58">
        <v>2189</v>
      </c>
      <c r="M56" s="58" t="s">
        <v>1077</v>
      </c>
      <c r="N56" s="58" t="s">
        <v>634</v>
      </c>
      <c r="O56" s="58" t="s">
        <v>972</v>
      </c>
      <c r="P56" s="58" t="s">
        <v>628</v>
      </c>
      <c r="Q56" s="58">
        <v>88</v>
      </c>
      <c r="R56" s="58">
        <v>7430</v>
      </c>
    </row>
    <row r="57" spans="1:18" x14ac:dyDescent="0.3">
      <c r="A57" s="57" t="s">
        <v>487</v>
      </c>
      <c r="B57" s="58">
        <v>5569</v>
      </c>
      <c r="C57" s="58" t="s">
        <v>1601</v>
      </c>
      <c r="D57" s="58" t="s">
        <v>923</v>
      </c>
      <c r="E57" s="58" t="s">
        <v>1863</v>
      </c>
      <c r="F57" s="58" t="s">
        <v>628</v>
      </c>
      <c r="G57" s="58">
        <v>2254</v>
      </c>
      <c r="H57" s="58" t="s">
        <v>1611</v>
      </c>
      <c r="I57" s="58" t="s">
        <v>653</v>
      </c>
      <c r="J57" s="58" t="s">
        <v>1151</v>
      </c>
      <c r="K57" s="58" t="s">
        <v>628</v>
      </c>
      <c r="L57" s="58">
        <v>991</v>
      </c>
      <c r="M57" s="58" t="s">
        <v>740</v>
      </c>
      <c r="N57" s="58" t="s">
        <v>667</v>
      </c>
      <c r="O57" s="58" t="s">
        <v>707</v>
      </c>
      <c r="P57" s="58" t="s">
        <v>628</v>
      </c>
      <c r="Q57" s="58">
        <v>62</v>
      </c>
      <c r="R57" s="58">
        <v>3307</v>
      </c>
    </row>
    <row r="58" spans="1:18" x14ac:dyDescent="0.3">
      <c r="A58" s="57" t="s">
        <v>489</v>
      </c>
      <c r="B58" s="58">
        <v>17200</v>
      </c>
      <c r="C58" s="58" t="s">
        <v>3129</v>
      </c>
      <c r="D58" s="58" t="s">
        <v>1596</v>
      </c>
      <c r="E58" s="58" t="s">
        <v>3130</v>
      </c>
      <c r="F58" s="58" t="s">
        <v>848</v>
      </c>
      <c r="G58" s="58">
        <v>8873</v>
      </c>
      <c r="H58" s="58" t="s">
        <v>2061</v>
      </c>
      <c r="I58" s="58" t="s">
        <v>1007</v>
      </c>
      <c r="J58" s="58" t="s">
        <v>2551</v>
      </c>
      <c r="K58" s="58" t="s">
        <v>633</v>
      </c>
      <c r="L58" s="58">
        <v>1811</v>
      </c>
      <c r="M58" s="58" t="s">
        <v>1237</v>
      </c>
      <c r="N58" s="58" t="s">
        <v>903</v>
      </c>
      <c r="O58" s="58" t="s">
        <v>699</v>
      </c>
      <c r="P58" s="58" t="s">
        <v>628</v>
      </c>
      <c r="Q58" s="58">
        <v>241</v>
      </c>
      <c r="R58" s="58">
        <v>10925</v>
      </c>
    </row>
    <row r="59" spans="1:18" x14ac:dyDescent="0.3">
      <c r="A59" s="57" t="s">
        <v>490</v>
      </c>
      <c r="B59" s="58">
        <v>83763</v>
      </c>
      <c r="C59" s="58" t="s">
        <v>2525</v>
      </c>
      <c r="D59" s="58" t="s">
        <v>2441</v>
      </c>
      <c r="E59" s="58" t="s">
        <v>3131</v>
      </c>
      <c r="F59" s="58" t="s">
        <v>848</v>
      </c>
      <c r="G59" s="58">
        <v>32087</v>
      </c>
      <c r="H59" s="58" t="s">
        <v>3132</v>
      </c>
      <c r="I59" s="58" t="s">
        <v>2089</v>
      </c>
      <c r="J59" s="58" t="s">
        <v>3133</v>
      </c>
      <c r="K59" s="58" t="s">
        <v>811</v>
      </c>
      <c r="L59" s="58">
        <v>23294</v>
      </c>
      <c r="M59" s="58" t="s">
        <v>3106</v>
      </c>
      <c r="N59" s="58" t="s">
        <v>844</v>
      </c>
      <c r="O59" s="58" t="s">
        <v>983</v>
      </c>
      <c r="P59" s="58" t="s">
        <v>667</v>
      </c>
      <c r="Q59" s="58">
        <v>1597</v>
      </c>
      <c r="R59" s="58">
        <v>56978</v>
      </c>
    </row>
    <row r="60" spans="1:18" x14ac:dyDescent="0.3">
      <c r="A60" s="57" t="s">
        <v>491</v>
      </c>
      <c r="B60" s="58">
        <v>52469</v>
      </c>
      <c r="C60" s="58" t="s">
        <v>3134</v>
      </c>
      <c r="D60" s="58" t="s">
        <v>2061</v>
      </c>
      <c r="E60" s="58" t="s">
        <v>3135</v>
      </c>
      <c r="F60" s="58" t="s">
        <v>1155</v>
      </c>
      <c r="G60" s="58">
        <v>20932</v>
      </c>
      <c r="H60" s="58" t="s">
        <v>3136</v>
      </c>
      <c r="I60" s="58" t="s">
        <v>1950</v>
      </c>
      <c r="J60" s="58" t="s">
        <v>3137</v>
      </c>
      <c r="K60" s="58" t="s">
        <v>798</v>
      </c>
      <c r="L60" s="58">
        <v>7961</v>
      </c>
      <c r="M60" s="58" t="s">
        <v>2013</v>
      </c>
      <c r="N60" s="58" t="s">
        <v>932</v>
      </c>
      <c r="O60" s="58" t="s">
        <v>1131</v>
      </c>
      <c r="P60" s="58" t="s">
        <v>655</v>
      </c>
      <c r="Q60" s="58">
        <v>767</v>
      </c>
      <c r="R60" s="58">
        <v>29660</v>
      </c>
    </row>
    <row r="61" spans="1:18" x14ac:dyDescent="0.3">
      <c r="A61" s="57" t="s">
        <v>493</v>
      </c>
      <c r="B61" s="58">
        <v>143680</v>
      </c>
      <c r="C61" s="58" t="s">
        <v>3138</v>
      </c>
      <c r="D61" s="58" t="s">
        <v>4834</v>
      </c>
      <c r="E61" s="58" t="s">
        <v>3140</v>
      </c>
      <c r="F61" s="58" t="s">
        <v>664</v>
      </c>
      <c r="G61" s="58">
        <v>64440</v>
      </c>
      <c r="H61" s="58" t="s">
        <v>3141</v>
      </c>
      <c r="I61" s="58" t="s">
        <v>4677</v>
      </c>
      <c r="J61" s="58" t="s">
        <v>3142</v>
      </c>
      <c r="K61" s="58" t="s">
        <v>738</v>
      </c>
      <c r="L61" s="58">
        <v>23983</v>
      </c>
      <c r="M61" s="58" t="s">
        <v>1330</v>
      </c>
      <c r="N61" s="58" t="s">
        <v>743</v>
      </c>
      <c r="O61" s="58" t="s">
        <v>1146</v>
      </c>
      <c r="P61" s="58" t="s">
        <v>633</v>
      </c>
      <c r="Q61" s="58">
        <v>3219</v>
      </c>
      <c r="R61" s="58">
        <v>91642</v>
      </c>
    </row>
    <row r="62" spans="1:18" x14ac:dyDescent="0.3">
      <c r="A62" s="57" t="s">
        <v>494</v>
      </c>
      <c r="B62" s="58">
        <v>13069</v>
      </c>
      <c r="C62" s="58" t="s">
        <v>1439</v>
      </c>
      <c r="D62" s="58" t="s">
        <v>1564</v>
      </c>
      <c r="E62" s="58" t="s">
        <v>3143</v>
      </c>
      <c r="F62" s="58" t="s">
        <v>628</v>
      </c>
      <c r="G62" s="58">
        <v>6770</v>
      </c>
      <c r="H62" s="58" t="s">
        <v>1174</v>
      </c>
      <c r="I62" s="58" t="s">
        <v>1180</v>
      </c>
      <c r="J62" s="58" t="s">
        <v>1114</v>
      </c>
      <c r="K62" s="58" t="s">
        <v>628</v>
      </c>
      <c r="L62" s="58">
        <v>1068</v>
      </c>
      <c r="M62" s="58" t="s">
        <v>1119</v>
      </c>
      <c r="N62" s="58" t="s">
        <v>660</v>
      </c>
      <c r="O62" s="58" t="s">
        <v>1020</v>
      </c>
      <c r="P62" s="58" t="s">
        <v>628</v>
      </c>
      <c r="Q62" s="58">
        <v>162</v>
      </c>
      <c r="R62" s="58">
        <v>8000</v>
      </c>
    </row>
    <row r="63" spans="1:18" x14ac:dyDescent="0.3">
      <c r="A63" s="57" t="s">
        <v>496</v>
      </c>
      <c r="B63" s="58">
        <v>703177</v>
      </c>
      <c r="C63" s="58" t="s">
        <v>3144</v>
      </c>
      <c r="D63" s="58" t="s">
        <v>6081</v>
      </c>
      <c r="E63" s="58" t="s">
        <v>6115</v>
      </c>
      <c r="F63" s="58" t="s">
        <v>774</v>
      </c>
      <c r="G63" s="58">
        <v>117204</v>
      </c>
      <c r="H63" s="58" t="s">
        <v>3145</v>
      </c>
      <c r="I63" s="58" t="s">
        <v>6114</v>
      </c>
      <c r="J63" s="58" t="s">
        <v>6113</v>
      </c>
      <c r="K63" s="58" t="s">
        <v>6060</v>
      </c>
      <c r="L63" s="58">
        <v>284584</v>
      </c>
      <c r="M63" s="58" t="s">
        <v>3147</v>
      </c>
      <c r="N63" s="58" t="s">
        <v>2257</v>
      </c>
      <c r="O63" s="58" t="s">
        <v>6112</v>
      </c>
      <c r="P63" s="58" t="s">
        <v>804</v>
      </c>
      <c r="Q63" s="58">
        <v>11483</v>
      </c>
      <c r="R63" s="58">
        <v>413271</v>
      </c>
    </row>
    <row r="64" spans="1:18" x14ac:dyDescent="0.3">
      <c r="A64" s="57" t="s">
        <v>497</v>
      </c>
      <c r="B64" s="58">
        <v>19069</v>
      </c>
      <c r="C64" s="58" t="s">
        <v>2298</v>
      </c>
      <c r="D64" s="58" t="s">
        <v>1736</v>
      </c>
      <c r="E64" s="58" t="s">
        <v>3148</v>
      </c>
      <c r="F64" s="58" t="s">
        <v>972</v>
      </c>
      <c r="G64" s="58">
        <v>9960</v>
      </c>
      <c r="H64" s="58" t="s">
        <v>2131</v>
      </c>
      <c r="I64" s="58" t="s">
        <v>1823</v>
      </c>
      <c r="J64" s="58" t="s">
        <v>2129</v>
      </c>
      <c r="K64" s="58" t="s">
        <v>691</v>
      </c>
      <c r="L64" s="58">
        <v>1929</v>
      </c>
      <c r="M64" s="58" t="s">
        <v>980</v>
      </c>
      <c r="N64" s="58" t="s">
        <v>632</v>
      </c>
      <c r="O64" s="58" t="s">
        <v>1169</v>
      </c>
      <c r="P64" s="58" t="s">
        <v>628</v>
      </c>
      <c r="Q64" s="58">
        <v>307</v>
      </c>
      <c r="R64" s="58">
        <v>12196</v>
      </c>
    </row>
    <row r="65" spans="1:18" x14ac:dyDescent="0.3">
      <c r="A65" s="57" t="s">
        <v>498</v>
      </c>
      <c r="B65" s="58">
        <v>1837</v>
      </c>
      <c r="C65" s="58" t="s">
        <v>2055</v>
      </c>
      <c r="D65" s="58" t="s">
        <v>844</v>
      </c>
      <c r="E65" s="58" t="s">
        <v>902</v>
      </c>
      <c r="F65" s="58" t="s">
        <v>647</v>
      </c>
      <c r="G65" s="58">
        <v>1101</v>
      </c>
      <c r="H65" s="58" t="s">
        <v>873</v>
      </c>
      <c r="I65" s="58" t="s">
        <v>848</v>
      </c>
      <c r="J65" s="58" t="s">
        <v>972</v>
      </c>
      <c r="K65" s="58" t="s">
        <v>628</v>
      </c>
      <c r="L65" s="58">
        <v>116</v>
      </c>
      <c r="M65" s="58" t="s">
        <v>848</v>
      </c>
      <c r="N65" s="58" t="s">
        <v>628</v>
      </c>
      <c r="O65" s="58" t="s">
        <v>667</v>
      </c>
      <c r="P65" s="58" t="s">
        <v>628</v>
      </c>
      <c r="Q65" s="58">
        <v>17</v>
      </c>
      <c r="R65" s="58">
        <v>1234</v>
      </c>
    </row>
    <row r="66" spans="1:18" x14ac:dyDescent="0.3">
      <c r="A66" s="57" t="s">
        <v>499</v>
      </c>
      <c r="B66" s="58">
        <v>54274</v>
      </c>
      <c r="C66" s="58" t="s">
        <v>3149</v>
      </c>
      <c r="D66" s="58" t="s">
        <v>1166</v>
      </c>
      <c r="E66" s="58" t="s">
        <v>3150</v>
      </c>
      <c r="F66" s="58" t="s">
        <v>918</v>
      </c>
      <c r="G66" s="58">
        <v>20150</v>
      </c>
      <c r="H66" s="58" t="s">
        <v>3151</v>
      </c>
      <c r="I66" s="58" t="s">
        <v>2074</v>
      </c>
      <c r="J66" s="58" t="s">
        <v>3152</v>
      </c>
      <c r="K66" s="58" t="s">
        <v>659</v>
      </c>
      <c r="L66" s="58">
        <v>11118</v>
      </c>
      <c r="M66" s="58" t="s">
        <v>1475</v>
      </c>
      <c r="N66" s="58" t="s">
        <v>810</v>
      </c>
      <c r="O66" s="58" t="s">
        <v>1340</v>
      </c>
      <c r="P66" s="58" t="s">
        <v>646</v>
      </c>
      <c r="Q66" s="58">
        <v>723</v>
      </c>
      <c r="R66" s="58">
        <v>31991</v>
      </c>
    </row>
    <row r="67" spans="1:18" x14ac:dyDescent="0.3">
      <c r="A67" s="57" t="s">
        <v>500</v>
      </c>
      <c r="B67" s="58">
        <v>30086</v>
      </c>
      <c r="C67" s="58" t="s">
        <v>3153</v>
      </c>
      <c r="D67" s="58" t="s">
        <v>971</v>
      </c>
      <c r="E67" s="58" t="s">
        <v>3154</v>
      </c>
      <c r="F67" s="58" t="s">
        <v>707</v>
      </c>
      <c r="G67" s="58">
        <v>13924</v>
      </c>
      <c r="H67" s="58" t="s">
        <v>990</v>
      </c>
      <c r="I67" s="58" t="s">
        <v>1563</v>
      </c>
      <c r="J67" s="58" t="s">
        <v>3155</v>
      </c>
      <c r="K67" s="58" t="s">
        <v>634</v>
      </c>
      <c r="L67" s="58">
        <v>2971</v>
      </c>
      <c r="M67" s="58" t="s">
        <v>1899</v>
      </c>
      <c r="N67" s="58" t="s">
        <v>678</v>
      </c>
      <c r="O67" s="58" t="s">
        <v>1614</v>
      </c>
      <c r="P67" s="58" t="s">
        <v>633</v>
      </c>
      <c r="Q67" s="58">
        <v>423</v>
      </c>
      <c r="R67" s="58">
        <v>17318</v>
      </c>
    </row>
    <row r="68" spans="1:18" x14ac:dyDescent="0.3">
      <c r="A68" s="57" t="s">
        <v>502</v>
      </c>
      <c r="B68" s="58">
        <v>13546</v>
      </c>
      <c r="C68" s="58" t="s">
        <v>3156</v>
      </c>
      <c r="D68" s="58" t="s">
        <v>790</v>
      </c>
      <c r="E68" s="58" t="s">
        <v>1428</v>
      </c>
      <c r="F68" s="58" t="s">
        <v>634</v>
      </c>
      <c r="G68" s="58">
        <v>5471</v>
      </c>
      <c r="H68" s="58" t="s">
        <v>1427</v>
      </c>
      <c r="I68" s="58" t="s">
        <v>645</v>
      </c>
      <c r="J68" s="58" t="s">
        <v>1973</v>
      </c>
      <c r="K68" s="58" t="s">
        <v>646</v>
      </c>
      <c r="L68" s="58">
        <v>2635</v>
      </c>
      <c r="M68" s="58" t="s">
        <v>1220</v>
      </c>
      <c r="N68" s="58" t="s">
        <v>667</v>
      </c>
      <c r="O68" s="58" t="s">
        <v>940</v>
      </c>
      <c r="P68" s="58" t="s">
        <v>628</v>
      </c>
      <c r="Q68" s="58">
        <v>94</v>
      </c>
      <c r="R68" s="58">
        <v>8200</v>
      </c>
    </row>
    <row r="69" spans="1:18" x14ac:dyDescent="0.3">
      <c r="A69" s="57" t="s">
        <v>503</v>
      </c>
      <c r="B69" s="58">
        <v>12081</v>
      </c>
      <c r="C69" s="58" t="s">
        <v>2828</v>
      </c>
      <c r="D69" s="58" t="s">
        <v>643</v>
      </c>
      <c r="E69" s="58" t="s">
        <v>3157</v>
      </c>
      <c r="F69" s="58" t="s">
        <v>655</v>
      </c>
      <c r="G69" s="58">
        <v>5749</v>
      </c>
      <c r="H69" s="58" t="s">
        <v>1430</v>
      </c>
      <c r="I69" s="58" t="s">
        <v>1075</v>
      </c>
      <c r="J69" s="58" t="s">
        <v>1502</v>
      </c>
      <c r="K69" s="58" t="s">
        <v>667</v>
      </c>
      <c r="L69" s="58">
        <v>2958</v>
      </c>
      <c r="M69" s="58" t="s">
        <v>1591</v>
      </c>
      <c r="N69" s="58" t="s">
        <v>691</v>
      </c>
      <c r="O69" s="58" t="s">
        <v>963</v>
      </c>
      <c r="P69" s="58" t="s">
        <v>628</v>
      </c>
      <c r="Q69" s="58">
        <v>127</v>
      </c>
      <c r="R69" s="58">
        <v>8834</v>
      </c>
    </row>
    <row r="70" spans="1:18" x14ac:dyDescent="0.3">
      <c r="A70" s="57" t="s">
        <v>504</v>
      </c>
      <c r="B70" s="58">
        <v>525568</v>
      </c>
      <c r="C70" s="58" t="s">
        <v>3158</v>
      </c>
      <c r="D70" s="58" t="s">
        <v>6111</v>
      </c>
      <c r="E70" s="58" t="s">
        <v>3159</v>
      </c>
      <c r="F70" s="58" t="s">
        <v>1017</v>
      </c>
      <c r="G70" s="58">
        <v>131619</v>
      </c>
      <c r="H70" s="58" t="s">
        <v>3160</v>
      </c>
      <c r="I70" s="58" t="s">
        <v>6110</v>
      </c>
      <c r="J70" s="58" t="s">
        <v>3161</v>
      </c>
      <c r="K70" s="58" t="s">
        <v>2924</v>
      </c>
      <c r="L70" s="58">
        <v>168745</v>
      </c>
      <c r="M70" s="58" t="s">
        <v>3162</v>
      </c>
      <c r="N70" s="58" t="s">
        <v>1637</v>
      </c>
      <c r="O70" s="58" t="s">
        <v>3163</v>
      </c>
      <c r="P70" s="58" t="s">
        <v>916</v>
      </c>
      <c r="Q70" s="58">
        <v>9323</v>
      </c>
      <c r="R70" s="58">
        <v>309687</v>
      </c>
    </row>
    <row r="71" spans="1:18" x14ac:dyDescent="0.3">
      <c r="A71" s="57" t="s">
        <v>505</v>
      </c>
      <c r="B71" s="58">
        <v>24707</v>
      </c>
      <c r="C71" s="58" t="s">
        <v>3164</v>
      </c>
      <c r="D71" s="58" t="s">
        <v>2158</v>
      </c>
      <c r="E71" s="58" t="s">
        <v>2438</v>
      </c>
      <c r="F71" s="58" t="s">
        <v>691</v>
      </c>
      <c r="G71" s="58">
        <v>12433</v>
      </c>
      <c r="H71" s="58" t="s">
        <v>2048</v>
      </c>
      <c r="I71" s="58" t="s">
        <v>1219</v>
      </c>
      <c r="J71" s="58" t="s">
        <v>1548</v>
      </c>
      <c r="K71" s="58" t="s">
        <v>628</v>
      </c>
      <c r="L71" s="58">
        <v>2309</v>
      </c>
      <c r="M71" s="58" t="s">
        <v>1305</v>
      </c>
      <c r="N71" s="58" t="s">
        <v>870</v>
      </c>
      <c r="O71" s="58" t="s">
        <v>654</v>
      </c>
      <c r="P71" s="58" t="s">
        <v>628</v>
      </c>
      <c r="Q71" s="58">
        <v>400</v>
      </c>
      <c r="R71" s="58">
        <v>15142</v>
      </c>
    </row>
    <row r="72" spans="1:18" x14ac:dyDescent="0.3">
      <c r="A72" s="57" t="s">
        <v>506</v>
      </c>
      <c r="B72" s="58">
        <v>114817</v>
      </c>
      <c r="C72" s="58" t="s">
        <v>3165</v>
      </c>
      <c r="D72" s="58" t="s">
        <v>3166</v>
      </c>
      <c r="E72" s="58" t="s">
        <v>3167</v>
      </c>
      <c r="F72" s="58" t="s">
        <v>1155</v>
      </c>
      <c r="G72" s="58">
        <v>48043</v>
      </c>
      <c r="H72" s="58" t="s">
        <v>3168</v>
      </c>
      <c r="I72" s="58" t="s">
        <v>3169</v>
      </c>
      <c r="J72" s="58" t="s">
        <v>2418</v>
      </c>
      <c r="K72" s="58" t="s">
        <v>705</v>
      </c>
      <c r="L72" s="58">
        <v>15980</v>
      </c>
      <c r="M72" s="58" t="s">
        <v>2435</v>
      </c>
      <c r="N72" s="58" t="s">
        <v>1093</v>
      </c>
      <c r="O72" s="58" t="s">
        <v>1151</v>
      </c>
      <c r="P72" s="58" t="s">
        <v>634</v>
      </c>
      <c r="Q72" s="58">
        <v>2031</v>
      </c>
      <c r="R72" s="58">
        <v>66054</v>
      </c>
    </row>
    <row r="73" spans="1:18" x14ac:dyDescent="0.3">
      <c r="A73" s="57" t="s">
        <v>507</v>
      </c>
      <c r="B73" s="58">
        <v>5601</v>
      </c>
      <c r="C73" s="58" t="s">
        <v>975</v>
      </c>
      <c r="D73" s="58" t="s">
        <v>1077</v>
      </c>
      <c r="E73" s="58" t="s">
        <v>818</v>
      </c>
      <c r="F73" s="58" t="s">
        <v>628</v>
      </c>
      <c r="G73" s="58">
        <v>873</v>
      </c>
      <c r="H73" s="58" t="s">
        <v>2698</v>
      </c>
      <c r="I73" s="58" t="s">
        <v>874</v>
      </c>
      <c r="J73" s="58" t="s">
        <v>865</v>
      </c>
      <c r="K73" s="58" t="s">
        <v>766</v>
      </c>
      <c r="L73" s="58">
        <v>2466</v>
      </c>
      <c r="M73" s="58" t="s">
        <v>932</v>
      </c>
      <c r="N73" s="58" t="s">
        <v>667</v>
      </c>
      <c r="O73" s="58" t="s">
        <v>848</v>
      </c>
      <c r="P73" s="58" t="s">
        <v>628</v>
      </c>
      <c r="Q73" s="58">
        <v>41</v>
      </c>
      <c r="R73" s="58">
        <v>3380</v>
      </c>
    </row>
    <row r="74" spans="1:18" x14ac:dyDescent="0.3">
      <c r="A74" s="57" t="s">
        <v>508</v>
      </c>
      <c r="B74" s="58">
        <v>17923</v>
      </c>
      <c r="C74" s="58" t="s">
        <v>2124</v>
      </c>
      <c r="D74" s="58" t="s">
        <v>1186</v>
      </c>
      <c r="E74" s="58" t="s">
        <v>3170</v>
      </c>
      <c r="F74" s="58" t="s">
        <v>628</v>
      </c>
      <c r="G74" s="58">
        <v>8876</v>
      </c>
      <c r="H74" s="58" t="s">
        <v>1196</v>
      </c>
      <c r="I74" s="58" t="s">
        <v>1101</v>
      </c>
      <c r="J74" s="58" t="s">
        <v>2618</v>
      </c>
      <c r="K74" s="58" t="s">
        <v>628</v>
      </c>
      <c r="L74" s="58">
        <v>1253</v>
      </c>
      <c r="M74" s="58" t="s">
        <v>1242</v>
      </c>
      <c r="N74" s="58" t="s">
        <v>708</v>
      </c>
      <c r="O74" s="58" t="s">
        <v>1047</v>
      </c>
      <c r="P74" s="58" t="s">
        <v>628</v>
      </c>
      <c r="Q74" s="58">
        <v>242</v>
      </c>
      <c r="R74" s="58">
        <v>10371</v>
      </c>
    </row>
    <row r="75" spans="1:18" x14ac:dyDescent="0.3">
      <c r="A75" s="57" t="s">
        <v>510</v>
      </c>
      <c r="B75" s="58">
        <v>22877</v>
      </c>
      <c r="C75" s="58" t="s">
        <v>3171</v>
      </c>
      <c r="D75" s="58" t="s">
        <v>752</v>
      </c>
      <c r="E75" s="58" t="s">
        <v>2488</v>
      </c>
      <c r="F75" s="58" t="s">
        <v>708</v>
      </c>
      <c r="G75" s="58">
        <v>11554</v>
      </c>
      <c r="H75" s="58" t="s">
        <v>2479</v>
      </c>
      <c r="I75" s="58" t="s">
        <v>2372</v>
      </c>
      <c r="J75" s="58" t="s">
        <v>2471</v>
      </c>
      <c r="K75" s="58" t="s">
        <v>667</v>
      </c>
      <c r="L75" s="58">
        <v>3843</v>
      </c>
      <c r="M75" s="58" t="s">
        <v>1419</v>
      </c>
      <c r="N75" s="58" t="s">
        <v>738</v>
      </c>
      <c r="O75" s="58" t="s">
        <v>1093</v>
      </c>
      <c r="P75" s="58" t="s">
        <v>628</v>
      </c>
      <c r="Q75" s="58">
        <v>297</v>
      </c>
      <c r="R75" s="58">
        <v>15694</v>
      </c>
    </row>
    <row r="76" spans="1:18" x14ac:dyDescent="0.3">
      <c r="A76" s="57" t="s">
        <v>511</v>
      </c>
      <c r="B76" s="58">
        <v>14706</v>
      </c>
      <c r="C76" s="58" t="s">
        <v>1887</v>
      </c>
      <c r="D76" s="58" t="s">
        <v>643</v>
      </c>
      <c r="E76" s="58" t="s">
        <v>3172</v>
      </c>
      <c r="F76" s="58" t="s">
        <v>633</v>
      </c>
      <c r="G76" s="58">
        <v>7006</v>
      </c>
      <c r="H76" s="58" t="s">
        <v>1993</v>
      </c>
      <c r="I76" s="58" t="s">
        <v>704</v>
      </c>
      <c r="J76" s="58" t="s">
        <v>1182</v>
      </c>
      <c r="K76" s="58" t="s">
        <v>647</v>
      </c>
      <c r="L76" s="58">
        <v>2136</v>
      </c>
      <c r="M76" s="58" t="s">
        <v>1197</v>
      </c>
      <c r="N76" s="58" t="s">
        <v>668</v>
      </c>
      <c r="O76" s="58" t="s">
        <v>873</v>
      </c>
      <c r="P76" s="58" t="s">
        <v>628</v>
      </c>
      <c r="Q76" s="58">
        <v>196</v>
      </c>
      <c r="R76" s="58">
        <v>9338</v>
      </c>
    </row>
    <row r="77" spans="1:18" x14ac:dyDescent="0.3">
      <c r="A77" s="57" t="s">
        <v>513</v>
      </c>
      <c r="B77" s="58">
        <v>6678</v>
      </c>
      <c r="C77" s="58" t="s">
        <v>2725</v>
      </c>
      <c r="D77" s="58" t="s">
        <v>1334</v>
      </c>
      <c r="E77" s="58" t="s">
        <v>1245</v>
      </c>
      <c r="F77" s="58" t="s">
        <v>633</v>
      </c>
      <c r="G77" s="58">
        <v>3227</v>
      </c>
      <c r="H77" s="58" t="s">
        <v>1386</v>
      </c>
      <c r="I77" s="58" t="s">
        <v>1607</v>
      </c>
      <c r="J77" s="58" t="s">
        <v>1529</v>
      </c>
      <c r="K77" s="58" t="s">
        <v>647</v>
      </c>
      <c r="L77" s="58">
        <v>653</v>
      </c>
      <c r="M77" s="58" t="s">
        <v>753</v>
      </c>
      <c r="N77" s="58" t="s">
        <v>633</v>
      </c>
      <c r="O77" s="58" t="s">
        <v>707</v>
      </c>
      <c r="P77" s="58" t="s">
        <v>628</v>
      </c>
      <c r="Q77" s="58">
        <v>84</v>
      </c>
      <c r="R77" s="58">
        <v>3964</v>
      </c>
    </row>
    <row r="78" spans="1:18" x14ac:dyDescent="0.3">
      <c r="A78" s="57" t="s">
        <v>515</v>
      </c>
      <c r="B78" s="58">
        <v>154376</v>
      </c>
      <c r="C78" s="58" t="s">
        <v>3173</v>
      </c>
      <c r="D78" s="58" t="s">
        <v>2521</v>
      </c>
      <c r="E78" s="58" t="s">
        <v>3175</v>
      </c>
      <c r="F78" s="58" t="s">
        <v>1077</v>
      </c>
      <c r="G78" s="58">
        <v>40430</v>
      </c>
      <c r="H78" s="58" t="s">
        <v>3176</v>
      </c>
      <c r="I78" s="58" t="s">
        <v>6036</v>
      </c>
      <c r="J78" s="58" t="s">
        <v>3177</v>
      </c>
      <c r="K78" s="58" t="s">
        <v>1501</v>
      </c>
      <c r="L78" s="58">
        <v>54401</v>
      </c>
      <c r="M78" s="58" t="s">
        <v>1734</v>
      </c>
      <c r="N78" s="58" t="s">
        <v>1684</v>
      </c>
      <c r="O78" s="58" t="s">
        <v>1011</v>
      </c>
      <c r="P78" s="58" t="s">
        <v>633</v>
      </c>
      <c r="Q78" s="58">
        <v>2218</v>
      </c>
      <c r="R78" s="58">
        <v>97049</v>
      </c>
    </row>
    <row r="79" spans="1:18" x14ac:dyDescent="0.3">
      <c r="A79" s="57" t="s">
        <v>516</v>
      </c>
      <c r="B79" s="58">
        <v>93924</v>
      </c>
      <c r="C79" s="58" t="s">
        <v>3178</v>
      </c>
      <c r="D79" s="58" t="s">
        <v>2914</v>
      </c>
      <c r="E79" s="58" t="s">
        <v>3179</v>
      </c>
      <c r="F79" s="58" t="s">
        <v>940</v>
      </c>
      <c r="G79" s="58">
        <v>33636</v>
      </c>
      <c r="H79" s="58" t="s">
        <v>3180</v>
      </c>
      <c r="I79" s="58" t="s">
        <v>4192</v>
      </c>
      <c r="J79" s="58" t="s">
        <v>3181</v>
      </c>
      <c r="K79" s="58" t="s">
        <v>1012</v>
      </c>
      <c r="L79" s="58">
        <v>23407</v>
      </c>
      <c r="M79" s="58" t="s">
        <v>2061</v>
      </c>
      <c r="N79" s="58" t="s">
        <v>873</v>
      </c>
      <c r="O79" s="58" t="s">
        <v>1760</v>
      </c>
      <c r="P79" s="58" t="s">
        <v>655</v>
      </c>
      <c r="Q79" s="58">
        <v>1268</v>
      </c>
      <c r="R79" s="58">
        <v>58311</v>
      </c>
    </row>
    <row r="80" spans="1:18" x14ac:dyDescent="0.3">
      <c r="A80" s="57" t="s">
        <v>517</v>
      </c>
      <c r="B80" s="58">
        <v>5277</v>
      </c>
      <c r="C80" s="58" t="s">
        <v>1944</v>
      </c>
      <c r="D80" s="58" t="s">
        <v>719</v>
      </c>
      <c r="E80" s="58" t="s">
        <v>2560</v>
      </c>
      <c r="F80" s="58" t="s">
        <v>766</v>
      </c>
      <c r="G80" s="58">
        <v>2617</v>
      </c>
      <c r="H80" s="58" t="s">
        <v>663</v>
      </c>
      <c r="I80" s="58" t="s">
        <v>786</v>
      </c>
      <c r="J80" s="58" t="s">
        <v>1789</v>
      </c>
      <c r="K80" s="58" t="s">
        <v>628</v>
      </c>
      <c r="L80" s="58">
        <v>810</v>
      </c>
      <c r="M80" s="58" t="s">
        <v>775</v>
      </c>
      <c r="N80" s="58" t="s">
        <v>628</v>
      </c>
      <c r="O80" s="58" t="s">
        <v>870</v>
      </c>
      <c r="P80" s="58" t="s">
        <v>628</v>
      </c>
      <c r="Q80" s="58">
        <v>48</v>
      </c>
      <c r="R80" s="58">
        <v>3475</v>
      </c>
    </row>
    <row r="81" spans="1:18" x14ac:dyDescent="0.3">
      <c r="A81" s="57" t="s">
        <v>518</v>
      </c>
      <c r="B81" s="58">
        <v>42272</v>
      </c>
      <c r="C81" s="58" t="s">
        <v>3182</v>
      </c>
      <c r="D81" s="58" t="s">
        <v>781</v>
      </c>
      <c r="E81" s="58" t="s">
        <v>3183</v>
      </c>
      <c r="F81" s="58" t="s">
        <v>766</v>
      </c>
      <c r="G81" s="58">
        <v>21160</v>
      </c>
      <c r="H81" s="58" t="s">
        <v>1123</v>
      </c>
      <c r="I81" s="58" t="s">
        <v>1590</v>
      </c>
      <c r="J81" s="58" t="s">
        <v>2761</v>
      </c>
      <c r="K81" s="58" t="s">
        <v>647</v>
      </c>
      <c r="L81" s="58">
        <v>4499</v>
      </c>
      <c r="M81" s="58" t="s">
        <v>739</v>
      </c>
      <c r="N81" s="58" t="s">
        <v>932</v>
      </c>
      <c r="O81" s="58" t="s">
        <v>1464</v>
      </c>
      <c r="P81" s="58" t="s">
        <v>628</v>
      </c>
      <c r="Q81" s="58">
        <v>781</v>
      </c>
      <c r="R81" s="58">
        <v>26440</v>
      </c>
    </row>
    <row r="82" spans="1:18" x14ac:dyDescent="0.3">
      <c r="A82" s="57" t="s">
        <v>519</v>
      </c>
      <c r="B82" s="58">
        <v>9030</v>
      </c>
      <c r="C82" s="58" t="s">
        <v>3184</v>
      </c>
      <c r="D82" s="58" t="s">
        <v>1167</v>
      </c>
      <c r="E82" s="58" t="s">
        <v>3185</v>
      </c>
      <c r="F82" s="58" t="s">
        <v>932</v>
      </c>
      <c r="G82" s="58">
        <v>4281</v>
      </c>
      <c r="H82" s="58" t="s">
        <v>1036</v>
      </c>
      <c r="I82" s="58" t="s">
        <v>1563</v>
      </c>
      <c r="J82" s="58" t="s">
        <v>2851</v>
      </c>
      <c r="K82" s="58" t="s">
        <v>708</v>
      </c>
      <c r="L82" s="58">
        <v>1435</v>
      </c>
      <c r="M82" s="58" t="s">
        <v>1054</v>
      </c>
      <c r="N82" s="58" t="s">
        <v>634</v>
      </c>
      <c r="O82" s="58" t="s">
        <v>664</v>
      </c>
      <c r="P82" s="58" t="s">
        <v>633</v>
      </c>
      <c r="Q82" s="58">
        <v>117</v>
      </c>
      <c r="R82" s="58">
        <v>5833</v>
      </c>
    </row>
    <row r="83" spans="1:18" x14ac:dyDescent="0.3">
      <c r="A83" s="57" t="s">
        <v>520</v>
      </c>
      <c r="B83" s="58">
        <v>7556</v>
      </c>
      <c r="C83" s="58" t="s">
        <v>2088</v>
      </c>
      <c r="D83" s="58" t="s">
        <v>1242</v>
      </c>
      <c r="E83" s="58" t="s">
        <v>2923</v>
      </c>
      <c r="F83" s="58" t="s">
        <v>628</v>
      </c>
      <c r="G83" s="58">
        <v>3753</v>
      </c>
      <c r="H83" s="58" t="s">
        <v>1391</v>
      </c>
      <c r="I83" s="58" t="s">
        <v>786</v>
      </c>
      <c r="J83" s="58" t="s">
        <v>1648</v>
      </c>
      <c r="K83" s="58" t="s">
        <v>628</v>
      </c>
      <c r="L83" s="58">
        <v>789</v>
      </c>
      <c r="M83" s="58" t="s">
        <v>740</v>
      </c>
      <c r="N83" s="58" t="s">
        <v>634</v>
      </c>
      <c r="O83" s="58" t="s">
        <v>1012</v>
      </c>
      <c r="P83" s="58" t="s">
        <v>628</v>
      </c>
      <c r="Q83" s="58">
        <v>76</v>
      </c>
      <c r="R83" s="58">
        <v>4618</v>
      </c>
    </row>
    <row r="84" spans="1:18" x14ac:dyDescent="0.3">
      <c r="A84" s="57" t="s">
        <v>522</v>
      </c>
      <c r="B84" s="58">
        <v>10349</v>
      </c>
      <c r="C84" s="58" t="s">
        <v>1189</v>
      </c>
      <c r="D84" s="58" t="s">
        <v>2247</v>
      </c>
      <c r="E84" s="58" t="s">
        <v>1146</v>
      </c>
      <c r="F84" s="58" t="s">
        <v>655</v>
      </c>
      <c r="G84" s="58">
        <v>3053</v>
      </c>
      <c r="H84" s="58" t="s">
        <v>2432</v>
      </c>
      <c r="I84" s="58" t="s">
        <v>1610</v>
      </c>
      <c r="J84" s="58" t="s">
        <v>1034</v>
      </c>
      <c r="K84" s="58" t="s">
        <v>660</v>
      </c>
      <c r="L84" s="58">
        <v>3373</v>
      </c>
      <c r="M84" s="58" t="s">
        <v>664</v>
      </c>
      <c r="N84" s="58" t="s">
        <v>647</v>
      </c>
      <c r="O84" s="58" t="s">
        <v>870</v>
      </c>
      <c r="P84" s="58" t="s">
        <v>628</v>
      </c>
      <c r="Q84" s="58">
        <v>69</v>
      </c>
      <c r="R84" s="58">
        <v>6495</v>
      </c>
    </row>
    <row r="85" spans="1:18" x14ac:dyDescent="0.3">
      <c r="A85" s="57" t="s">
        <v>523</v>
      </c>
      <c r="B85" s="58">
        <v>4677</v>
      </c>
      <c r="C85" s="58" t="s">
        <v>1138</v>
      </c>
      <c r="D85" s="58" t="s">
        <v>1155</v>
      </c>
      <c r="E85" s="58" t="s">
        <v>1535</v>
      </c>
      <c r="F85" s="58" t="s">
        <v>678</v>
      </c>
      <c r="G85" s="58">
        <v>1798</v>
      </c>
      <c r="H85" s="58" t="s">
        <v>874</v>
      </c>
      <c r="I85" s="58" t="s">
        <v>1101</v>
      </c>
      <c r="J85" s="58" t="s">
        <v>787</v>
      </c>
      <c r="K85" s="58" t="s">
        <v>691</v>
      </c>
      <c r="L85" s="58">
        <v>948</v>
      </c>
      <c r="M85" s="58" t="s">
        <v>903</v>
      </c>
      <c r="N85" s="58" t="s">
        <v>655</v>
      </c>
      <c r="O85" s="58" t="s">
        <v>690</v>
      </c>
      <c r="P85" s="58" t="s">
        <v>628</v>
      </c>
      <c r="Q85" s="58">
        <v>41</v>
      </c>
      <c r="R85" s="58">
        <v>2787</v>
      </c>
    </row>
    <row r="86" spans="1:18" x14ac:dyDescent="0.3">
      <c r="A86" s="57" t="s">
        <v>525</v>
      </c>
      <c r="B86" s="58">
        <v>5060</v>
      </c>
      <c r="C86" s="58" t="s">
        <v>1836</v>
      </c>
      <c r="D86" s="58" t="s">
        <v>724</v>
      </c>
      <c r="E86" s="58" t="s">
        <v>1841</v>
      </c>
      <c r="F86" s="58" t="s">
        <v>628</v>
      </c>
      <c r="G86" s="58">
        <v>2420</v>
      </c>
      <c r="H86" s="58" t="s">
        <v>627</v>
      </c>
      <c r="I86" s="58" t="s">
        <v>681</v>
      </c>
      <c r="J86" s="58" t="s">
        <v>1602</v>
      </c>
      <c r="K86" s="58" t="s">
        <v>628</v>
      </c>
      <c r="L86" s="58">
        <v>877</v>
      </c>
      <c r="M86" s="58" t="s">
        <v>766</v>
      </c>
      <c r="N86" s="58" t="s">
        <v>766</v>
      </c>
      <c r="O86" s="58" t="s">
        <v>932</v>
      </c>
      <c r="P86" s="58" t="s">
        <v>628</v>
      </c>
      <c r="Q86" s="58">
        <v>40</v>
      </c>
      <c r="R86" s="58">
        <v>3337</v>
      </c>
    </row>
    <row r="87" spans="1:18" x14ac:dyDescent="0.3">
      <c r="A87" s="57" t="s">
        <v>527</v>
      </c>
      <c r="B87" s="58">
        <v>18194</v>
      </c>
      <c r="C87" s="58" t="s">
        <v>1897</v>
      </c>
      <c r="D87" s="58" t="s">
        <v>789</v>
      </c>
      <c r="E87" s="58" t="s">
        <v>2189</v>
      </c>
      <c r="F87" s="58" t="s">
        <v>691</v>
      </c>
      <c r="G87" s="58">
        <v>8107</v>
      </c>
      <c r="H87" s="58" t="s">
        <v>1826</v>
      </c>
      <c r="I87" s="58" t="s">
        <v>1644</v>
      </c>
      <c r="J87" s="58" t="s">
        <v>2672</v>
      </c>
      <c r="K87" s="58" t="s">
        <v>633</v>
      </c>
      <c r="L87" s="58">
        <v>3852</v>
      </c>
      <c r="M87" s="58" t="s">
        <v>1708</v>
      </c>
      <c r="N87" s="58" t="s">
        <v>646</v>
      </c>
      <c r="O87" s="58" t="s">
        <v>1246</v>
      </c>
      <c r="P87" s="58" t="s">
        <v>647</v>
      </c>
      <c r="Q87" s="58">
        <v>218</v>
      </c>
      <c r="R87" s="58">
        <v>12177</v>
      </c>
    </row>
    <row r="88" spans="1:18" x14ac:dyDescent="0.3">
      <c r="A88" s="57" t="s">
        <v>528</v>
      </c>
      <c r="B88" s="58">
        <v>11288</v>
      </c>
      <c r="C88" s="58" t="s">
        <v>3186</v>
      </c>
      <c r="D88" s="58" t="s">
        <v>1082</v>
      </c>
      <c r="E88" s="58" t="s">
        <v>3187</v>
      </c>
      <c r="F88" s="58" t="s">
        <v>660</v>
      </c>
      <c r="G88" s="58">
        <v>4951</v>
      </c>
      <c r="H88" s="58" t="s">
        <v>1110</v>
      </c>
      <c r="I88" s="58" t="s">
        <v>643</v>
      </c>
      <c r="J88" s="58" t="s">
        <v>1753</v>
      </c>
      <c r="K88" s="58" t="s">
        <v>647</v>
      </c>
      <c r="L88" s="58">
        <v>2114</v>
      </c>
      <c r="M88" s="58" t="s">
        <v>780</v>
      </c>
      <c r="N88" s="58" t="s">
        <v>660</v>
      </c>
      <c r="O88" s="58" t="s">
        <v>636</v>
      </c>
      <c r="P88" s="58" t="s">
        <v>647</v>
      </c>
      <c r="Q88" s="58">
        <v>139</v>
      </c>
      <c r="R88" s="58">
        <v>7204</v>
      </c>
    </row>
    <row r="89" spans="1:18" x14ac:dyDescent="0.3">
      <c r="A89" s="57" t="s">
        <v>529</v>
      </c>
      <c r="B89" s="58">
        <v>5034</v>
      </c>
      <c r="C89" s="58" t="s">
        <v>2122</v>
      </c>
      <c r="D89" s="58" t="s">
        <v>804</v>
      </c>
      <c r="E89" s="58" t="s">
        <v>3188</v>
      </c>
      <c r="F89" s="58" t="s">
        <v>655</v>
      </c>
      <c r="G89" s="58">
        <v>1809</v>
      </c>
      <c r="H89" s="58" t="s">
        <v>2372</v>
      </c>
      <c r="I89" s="58" t="s">
        <v>872</v>
      </c>
      <c r="J89" s="58" t="s">
        <v>1475</v>
      </c>
      <c r="K89" s="58" t="s">
        <v>628</v>
      </c>
      <c r="L89" s="58">
        <v>727</v>
      </c>
      <c r="M89" s="58" t="s">
        <v>830</v>
      </c>
      <c r="N89" s="58" t="s">
        <v>655</v>
      </c>
      <c r="O89" s="58" t="s">
        <v>738</v>
      </c>
      <c r="P89" s="58" t="s">
        <v>628</v>
      </c>
      <c r="Q89" s="58">
        <v>41</v>
      </c>
      <c r="R89" s="58">
        <v>2577</v>
      </c>
    </row>
    <row r="90" spans="1:18" x14ac:dyDescent="0.3">
      <c r="A90" s="57" t="s">
        <v>530</v>
      </c>
      <c r="B90" s="58">
        <v>28805</v>
      </c>
      <c r="C90" s="58" t="s">
        <v>3189</v>
      </c>
      <c r="D90" s="58" t="s">
        <v>1541</v>
      </c>
      <c r="E90" s="58" t="s">
        <v>3190</v>
      </c>
      <c r="F90" s="58" t="s">
        <v>655</v>
      </c>
      <c r="G90" s="58">
        <v>11946</v>
      </c>
      <c r="H90" s="58" t="s">
        <v>2840</v>
      </c>
      <c r="I90" s="58" t="s">
        <v>2116</v>
      </c>
      <c r="J90" s="58" t="s">
        <v>3191</v>
      </c>
      <c r="K90" s="58" t="s">
        <v>678</v>
      </c>
      <c r="L90" s="58">
        <v>6159</v>
      </c>
      <c r="M90" s="58" t="s">
        <v>1232</v>
      </c>
      <c r="N90" s="58" t="s">
        <v>678</v>
      </c>
      <c r="O90" s="58" t="s">
        <v>1069</v>
      </c>
      <c r="P90" s="58" t="s">
        <v>628</v>
      </c>
      <c r="Q90" s="58">
        <v>273</v>
      </c>
      <c r="R90" s="58">
        <v>18378</v>
      </c>
    </row>
    <row r="91" spans="1:18" x14ac:dyDescent="0.3">
      <c r="A91" s="57" t="s">
        <v>531</v>
      </c>
      <c r="B91" s="58">
        <v>21012</v>
      </c>
      <c r="C91" s="58" t="s">
        <v>1027</v>
      </c>
      <c r="D91" s="58" t="s">
        <v>2047</v>
      </c>
      <c r="E91" s="58" t="s">
        <v>3192</v>
      </c>
      <c r="F91" s="58" t="s">
        <v>667</v>
      </c>
      <c r="G91" s="58">
        <v>9890</v>
      </c>
      <c r="H91" s="58" t="s">
        <v>3193</v>
      </c>
      <c r="I91" s="58" t="s">
        <v>1231</v>
      </c>
      <c r="J91" s="58" t="s">
        <v>2692</v>
      </c>
      <c r="K91" s="58" t="s">
        <v>655</v>
      </c>
      <c r="L91" s="58">
        <v>3225</v>
      </c>
      <c r="M91" s="58" t="s">
        <v>771</v>
      </c>
      <c r="N91" s="58" t="s">
        <v>766</v>
      </c>
      <c r="O91" s="58" t="s">
        <v>1220</v>
      </c>
      <c r="P91" s="58" t="s">
        <v>628</v>
      </c>
      <c r="Q91" s="58">
        <v>223</v>
      </c>
      <c r="R91" s="58">
        <v>13338</v>
      </c>
    </row>
    <row r="92" spans="1:18" x14ac:dyDescent="0.3">
      <c r="A92" s="57" t="s">
        <v>532</v>
      </c>
      <c r="B92" s="58">
        <v>31051</v>
      </c>
      <c r="C92" s="58" t="s">
        <v>934</v>
      </c>
      <c r="D92" s="58" t="s">
        <v>736</v>
      </c>
      <c r="E92" s="58" t="s">
        <v>3194</v>
      </c>
      <c r="F92" s="58" t="s">
        <v>633</v>
      </c>
      <c r="G92" s="58">
        <v>5388</v>
      </c>
      <c r="H92" s="58" t="s">
        <v>3195</v>
      </c>
      <c r="I92" s="58" t="s">
        <v>1562</v>
      </c>
      <c r="J92" s="58" t="s">
        <v>3196</v>
      </c>
      <c r="K92" s="58" t="s">
        <v>634</v>
      </c>
      <c r="L92" s="58">
        <v>9398</v>
      </c>
      <c r="M92" s="58" t="s">
        <v>1251</v>
      </c>
      <c r="N92" s="58" t="s">
        <v>903</v>
      </c>
      <c r="O92" s="58" t="s">
        <v>997</v>
      </c>
      <c r="P92" s="58" t="s">
        <v>628</v>
      </c>
      <c r="Q92" s="58">
        <v>324</v>
      </c>
      <c r="R92" s="58">
        <v>15110</v>
      </c>
    </row>
    <row r="93" spans="1:18" x14ac:dyDescent="0.3">
      <c r="A93" s="57" t="s">
        <v>533</v>
      </c>
      <c r="B93" s="58">
        <v>5748</v>
      </c>
      <c r="C93" s="58" t="s">
        <v>1210</v>
      </c>
      <c r="D93" s="58" t="s">
        <v>819</v>
      </c>
      <c r="E93" s="58" t="s">
        <v>1664</v>
      </c>
      <c r="F93" s="58" t="s">
        <v>628</v>
      </c>
      <c r="G93" s="58">
        <v>2663</v>
      </c>
      <c r="H93" s="58" t="s">
        <v>1806</v>
      </c>
      <c r="I93" s="58" t="s">
        <v>683</v>
      </c>
      <c r="J93" s="58" t="s">
        <v>1227</v>
      </c>
      <c r="K93" s="58" t="s">
        <v>655</v>
      </c>
      <c r="L93" s="58">
        <v>1141</v>
      </c>
      <c r="M93" s="58" t="s">
        <v>1629</v>
      </c>
      <c r="N93" s="58" t="s">
        <v>633</v>
      </c>
      <c r="O93" s="58" t="s">
        <v>782</v>
      </c>
      <c r="P93" s="58" t="s">
        <v>628</v>
      </c>
      <c r="Q93" s="58">
        <v>68</v>
      </c>
      <c r="R93" s="58">
        <v>3872</v>
      </c>
    </row>
    <row r="94" spans="1:18" x14ac:dyDescent="0.3">
      <c r="A94" s="57" t="s">
        <v>534</v>
      </c>
      <c r="B94" s="58">
        <v>7606</v>
      </c>
      <c r="C94" s="58" t="s">
        <v>1831</v>
      </c>
      <c r="D94" s="58" t="s">
        <v>943</v>
      </c>
      <c r="E94" s="58" t="s">
        <v>2029</v>
      </c>
      <c r="F94" s="58" t="s">
        <v>660</v>
      </c>
      <c r="G94" s="58">
        <v>2451</v>
      </c>
      <c r="H94" s="58" t="s">
        <v>1177</v>
      </c>
      <c r="I94" s="58" t="s">
        <v>842</v>
      </c>
      <c r="J94" s="58" t="s">
        <v>888</v>
      </c>
      <c r="K94" s="58" t="s">
        <v>647</v>
      </c>
      <c r="L94" s="58">
        <v>1327</v>
      </c>
      <c r="M94" s="58" t="s">
        <v>749</v>
      </c>
      <c r="N94" s="58" t="s">
        <v>647</v>
      </c>
      <c r="O94" s="58" t="s">
        <v>666</v>
      </c>
      <c r="P94" s="58" t="s">
        <v>628</v>
      </c>
      <c r="Q94" s="58">
        <v>89</v>
      </c>
      <c r="R94" s="58">
        <v>3867</v>
      </c>
    </row>
    <row r="95" spans="1:18" x14ac:dyDescent="0.3">
      <c r="A95" s="57" t="s">
        <v>535</v>
      </c>
      <c r="B95" s="58">
        <v>67459</v>
      </c>
      <c r="C95" s="58" t="s">
        <v>2437</v>
      </c>
      <c r="D95" s="58" t="s">
        <v>2344</v>
      </c>
      <c r="E95" s="58" t="s">
        <v>3197</v>
      </c>
      <c r="F95" s="58" t="s">
        <v>1130</v>
      </c>
      <c r="G95" s="58">
        <v>20070</v>
      </c>
      <c r="H95" s="58" t="s">
        <v>1407</v>
      </c>
      <c r="I95" s="58" t="s">
        <v>2144</v>
      </c>
      <c r="J95" s="58" t="s">
        <v>3198</v>
      </c>
      <c r="K95" s="58" t="s">
        <v>1671</v>
      </c>
      <c r="L95" s="58">
        <v>14354</v>
      </c>
      <c r="M95" s="58" t="s">
        <v>1543</v>
      </c>
      <c r="N95" s="58" t="s">
        <v>783</v>
      </c>
      <c r="O95" s="58" t="s">
        <v>1928</v>
      </c>
      <c r="P95" s="58" t="s">
        <v>690</v>
      </c>
      <c r="Q95" s="58">
        <v>687</v>
      </c>
      <c r="R95" s="58">
        <v>35111</v>
      </c>
    </row>
    <row r="96" spans="1:18" x14ac:dyDescent="0.3">
      <c r="A96" s="57" t="s">
        <v>536</v>
      </c>
      <c r="B96" s="58">
        <v>19567</v>
      </c>
      <c r="C96" s="58" t="s">
        <v>3199</v>
      </c>
      <c r="D96" s="58" t="s">
        <v>1654</v>
      </c>
      <c r="E96" s="58" t="s">
        <v>3200</v>
      </c>
      <c r="F96" s="58" t="s">
        <v>691</v>
      </c>
      <c r="G96" s="58">
        <v>8759</v>
      </c>
      <c r="H96" s="58" t="s">
        <v>2061</v>
      </c>
      <c r="I96" s="58" t="s">
        <v>1082</v>
      </c>
      <c r="J96" s="58" t="s">
        <v>2256</v>
      </c>
      <c r="K96" s="58" t="s">
        <v>647</v>
      </c>
      <c r="L96" s="58">
        <v>2135</v>
      </c>
      <c r="M96" s="58" t="s">
        <v>877</v>
      </c>
      <c r="N96" s="58" t="s">
        <v>903</v>
      </c>
      <c r="O96" s="58" t="s">
        <v>809</v>
      </c>
      <c r="P96" s="58" t="s">
        <v>647</v>
      </c>
      <c r="Q96" s="58">
        <v>415</v>
      </c>
      <c r="R96" s="58">
        <v>11309</v>
      </c>
    </row>
    <row r="97" spans="1:18" x14ac:dyDescent="0.3">
      <c r="A97" s="57" t="s">
        <v>537</v>
      </c>
      <c r="B97" s="58">
        <v>6569</v>
      </c>
      <c r="C97" s="58" t="s">
        <v>897</v>
      </c>
      <c r="D97" s="58" t="s">
        <v>943</v>
      </c>
      <c r="E97" s="58" t="s">
        <v>2402</v>
      </c>
      <c r="F97" s="58" t="s">
        <v>628</v>
      </c>
      <c r="G97" s="58">
        <v>1492</v>
      </c>
      <c r="H97" s="58" t="s">
        <v>2710</v>
      </c>
      <c r="I97" s="58" t="s">
        <v>1654</v>
      </c>
      <c r="J97" s="58" t="s">
        <v>2547</v>
      </c>
      <c r="K97" s="58" t="s">
        <v>628</v>
      </c>
      <c r="L97" s="58">
        <v>2473</v>
      </c>
      <c r="M97" s="58" t="s">
        <v>783</v>
      </c>
      <c r="N97" s="58" t="s">
        <v>633</v>
      </c>
      <c r="O97" s="58" t="s">
        <v>782</v>
      </c>
      <c r="P97" s="58" t="s">
        <v>628</v>
      </c>
      <c r="Q97" s="58">
        <v>56</v>
      </c>
      <c r="R97" s="58">
        <v>4021</v>
      </c>
    </row>
    <row r="98" spans="1:18" x14ac:dyDescent="0.3">
      <c r="A98" s="57" t="s">
        <v>539</v>
      </c>
      <c r="B98" s="58">
        <v>18018</v>
      </c>
      <c r="C98" s="58" t="s">
        <v>1935</v>
      </c>
      <c r="D98" s="58" t="s">
        <v>1134</v>
      </c>
      <c r="E98" s="58" t="s">
        <v>3201</v>
      </c>
      <c r="F98" s="58" t="s">
        <v>655</v>
      </c>
      <c r="G98" s="58">
        <v>8726</v>
      </c>
      <c r="H98" s="58" t="s">
        <v>2010</v>
      </c>
      <c r="I98" s="58" t="s">
        <v>1061</v>
      </c>
      <c r="J98" s="58" t="s">
        <v>1382</v>
      </c>
      <c r="K98" s="58" t="s">
        <v>628</v>
      </c>
      <c r="L98" s="58">
        <v>2384</v>
      </c>
      <c r="M98" s="58" t="s">
        <v>921</v>
      </c>
      <c r="N98" s="58" t="s">
        <v>848</v>
      </c>
      <c r="O98" s="58" t="s">
        <v>1093</v>
      </c>
      <c r="P98" s="58" t="s">
        <v>628</v>
      </c>
      <c r="Q98" s="58">
        <v>295</v>
      </c>
      <c r="R98" s="58">
        <v>11405</v>
      </c>
    </row>
    <row r="99" spans="1:18" x14ac:dyDescent="0.3">
      <c r="A99" s="57" t="s">
        <v>540</v>
      </c>
      <c r="B99" s="58">
        <v>4468</v>
      </c>
      <c r="C99" s="58" t="s">
        <v>2758</v>
      </c>
      <c r="D99" s="58" t="s">
        <v>1220</v>
      </c>
      <c r="E99" s="58" t="s">
        <v>1491</v>
      </c>
      <c r="F99" s="58" t="s">
        <v>628</v>
      </c>
      <c r="G99" s="58">
        <v>1758</v>
      </c>
      <c r="H99" s="58" t="s">
        <v>1243</v>
      </c>
      <c r="I99" s="58" t="s">
        <v>661</v>
      </c>
      <c r="J99" s="58" t="s">
        <v>1806</v>
      </c>
      <c r="K99" s="58" t="s">
        <v>647</v>
      </c>
      <c r="L99" s="58">
        <v>1017</v>
      </c>
      <c r="M99" s="58" t="s">
        <v>810</v>
      </c>
      <c r="N99" s="58" t="s">
        <v>667</v>
      </c>
      <c r="O99" s="58" t="s">
        <v>783</v>
      </c>
      <c r="P99" s="58" t="s">
        <v>628</v>
      </c>
      <c r="Q99" s="58">
        <v>63</v>
      </c>
      <c r="R99" s="58">
        <v>2838</v>
      </c>
    </row>
    <row r="100" spans="1:18" x14ac:dyDescent="0.3">
      <c r="A100" s="57" t="s">
        <v>541</v>
      </c>
      <c r="B100" s="58">
        <v>13587</v>
      </c>
      <c r="C100" s="58" t="s">
        <v>3202</v>
      </c>
      <c r="D100" s="58" t="s">
        <v>1188</v>
      </c>
      <c r="E100" s="58" t="s">
        <v>2444</v>
      </c>
      <c r="F100" s="58" t="s">
        <v>628</v>
      </c>
      <c r="G100" s="58">
        <v>5151</v>
      </c>
      <c r="H100" s="58" t="s">
        <v>1011</v>
      </c>
      <c r="I100" s="58" t="s">
        <v>2419</v>
      </c>
      <c r="J100" s="58" t="s">
        <v>3203</v>
      </c>
      <c r="K100" s="58" t="s">
        <v>628</v>
      </c>
      <c r="L100" s="58">
        <v>3344</v>
      </c>
      <c r="M100" s="58" t="s">
        <v>659</v>
      </c>
      <c r="N100" s="58" t="s">
        <v>632</v>
      </c>
      <c r="O100" s="58" t="s">
        <v>804</v>
      </c>
      <c r="P100" s="58" t="s">
        <v>628</v>
      </c>
      <c r="Q100" s="58">
        <v>125</v>
      </c>
      <c r="R100" s="58">
        <v>8620</v>
      </c>
    </row>
    <row r="101" spans="1:18" x14ac:dyDescent="0.3">
      <c r="A101" s="57" t="s">
        <v>542</v>
      </c>
      <c r="B101" s="58">
        <v>8962</v>
      </c>
      <c r="C101" s="58" t="s">
        <v>1923</v>
      </c>
      <c r="D101" s="58" t="s">
        <v>1052</v>
      </c>
      <c r="E101" s="58" t="s">
        <v>2079</v>
      </c>
      <c r="F101" s="58" t="s">
        <v>628</v>
      </c>
      <c r="G101" s="58">
        <v>3123</v>
      </c>
      <c r="H101" s="58" t="s">
        <v>852</v>
      </c>
      <c r="I101" s="58" t="s">
        <v>1355</v>
      </c>
      <c r="J101" s="58" t="s">
        <v>1862</v>
      </c>
      <c r="K101" s="58" t="s">
        <v>628</v>
      </c>
      <c r="L101" s="58">
        <v>2055</v>
      </c>
      <c r="M101" s="58" t="s">
        <v>872</v>
      </c>
      <c r="N101" s="58" t="s">
        <v>667</v>
      </c>
      <c r="O101" s="58" t="s">
        <v>932</v>
      </c>
      <c r="P101" s="58" t="s">
        <v>628</v>
      </c>
      <c r="Q101" s="58">
        <v>75</v>
      </c>
      <c r="R101" s="58">
        <v>5253</v>
      </c>
    </row>
    <row r="102" spans="1:18" x14ac:dyDescent="0.3">
      <c r="A102" s="57" t="s">
        <v>544</v>
      </c>
      <c r="B102" s="58">
        <v>13710</v>
      </c>
      <c r="C102" s="58" t="s">
        <v>1755</v>
      </c>
      <c r="D102" s="58" t="s">
        <v>1086</v>
      </c>
      <c r="E102" s="58" t="s">
        <v>3204</v>
      </c>
      <c r="F102" s="58" t="s">
        <v>633</v>
      </c>
      <c r="G102" s="58">
        <v>4889</v>
      </c>
      <c r="H102" s="58" t="s">
        <v>1207</v>
      </c>
      <c r="I102" s="58" t="s">
        <v>1572</v>
      </c>
      <c r="J102" s="58" t="s">
        <v>1353</v>
      </c>
      <c r="K102" s="58" t="s">
        <v>646</v>
      </c>
      <c r="L102" s="58">
        <v>3370</v>
      </c>
      <c r="M102" s="58" t="s">
        <v>1381</v>
      </c>
      <c r="N102" s="58" t="s">
        <v>708</v>
      </c>
      <c r="O102" s="58" t="s">
        <v>664</v>
      </c>
      <c r="P102" s="58" t="s">
        <v>628</v>
      </c>
      <c r="Q102" s="58">
        <v>171</v>
      </c>
      <c r="R102" s="58">
        <v>8430</v>
      </c>
    </row>
    <row r="103" spans="1:18" x14ac:dyDescent="0.3">
      <c r="A103" s="57" t="s">
        <v>545</v>
      </c>
      <c r="B103" s="58">
        <v>3814</v>
      </c>
      <c r="C103" s="58" t="s">
        <v>3116</v>
      </c>
      <c r="D103" s="58" t="s">
        <v>653</v>
      </c>
      <c r="E103" s="58" t="s">
        <v>2091</v>
      </c>
      <c r="F103" s="58" t="s">
        <v>628</v>
      </c>
      <c r="G103" s="58">
        <v>1710</v>
      </c>
      <c r="H103" s="58" t="s">
        <v>1298</v>
      </c>
      <c r="I103" s="58" t="s">
        <v>894</v>
      </c>
      <c r="J103" s="58" t="s">
        <v>1237</v>
      </c>
      <c r="K103" s="58" t="s">
        <v>655</v>
      </c>
      <c r="L103" s="58">
        <v>469</v>
      </c>
      <c r="M103" s="58" t="s">
        <v>848</v>
      </c>
      <c r="N103" s="58" t="s">
        <v>691</v>
      </c>
      <c r="O103" s="58" t="s">
        <v>660</v>
      </c>
      <c r="P103" s="58" t="s">
        <v>628</v>
      </c>
      <c r="Q103" s="58">
        <v>27</v>
      </c>
      <c r="R103" s="58">
        <v>2206</v>
      </c>
    </row>
    <row r="104" spans="1:18" x14ac:dyDescent="0.3">
      <c r="A104" s="57" t="s">
        <v>546</v>
      </c>
      <c r="B104" s="58">
        <v>13324</v>
      </c>
      <c r="C104" s="58" t="s">
        <v>2948</v>
      </c>
      <c r="D104" s="58" t="s">
        <v>1688</v>
      </c>
      <c r="E104" s="58" t="s">
        <v>2044</v>
      </c>
      <c r="F104" s="58" t="s">
        <v>634</v>
      </c>
      <c r="G104" s="58">
        <v>4070</v>
      </c>
      <c r="H104" s="58" t="s">
        <v>2692</v>
      </c>
      <c r="I104" s="58" t="s">
        <v>1644</v>
      </c>
      <c r="J104" s="58" t="s">
        <v>2581</v>
      </c>
      <c r="K104" s="58" t="s">
        <v>633</v>
      </c>
      <c r="L104" s="58">
        <v>3148</v>
      </c>
      <c r="M104" s="58" t="s">
        <v>943</v>
      </c>
      <c r="N104" s="58" t="s">
        <v>633</v>
      </c>
      <c r="O104" s="58" t="s">
        <v>798</v>
      </c>
      <c r="P104" s="58" t="s">
        <v>628</v>
      </c>
      <c r="Q104" s="58">
        <v>81</v>
      </c>
      <c r="R104" s="58">
        <v>7299</v>
      </c>
    </row>
    <row r="105" spans="1:18" x14ac:dyDescent="0.3">
      <c r="A105" s="57" t="s">
        <v>547</v>
      </c>
      <c r="B105" s="58">
        <v>18724</v>
      </c>
      <c r="C105" s="58" t="s">
        <v>3205</v>
      </c>
      <c r="D105" s="58" t="s">
        <v>862</v>
      </c>
      <c r="E105" s="58" t="s">
        <v>2507</v>
      </c>
      <c r="F105" s="58" t="s">
        <v>646</v>
      </c>
      <c r="G105" s="58">
        <v>9028</v>
      </c>
      <c r="H105" s="58" t="s">
        <v>3206</v>
      </c>
      <c r="I105" s="58" t="s">
        <v>1775</v>
      </c>
      <c r="J105" s="58" t="s">
        <v>2026</v>
      </c>
      <c r="K105" s="58" t="s">
        <v>633</v>
      </c>
      <c r="L105" s="58">
        <v>3369</v>
      </c>
      <c r="M105" s="58" t="s">
        <v>855</v>
      </c>
      <c r="N105" s="58" t="s">
        <v>903</v>
      </c>
      <c r="O105" s="58" t="s">
        <v>695</v>
      </c>
      <c r="P105" s="58" t="s">
        <v>628</v>
      </c>
      <c r="Q105" s="58">
        <v>252</v>
      </c>
      <c r="R105" s="58">
        <v>12649</v>
      </c>
    </row>
    <row r="106" spans="1:18" x14ac:dyDescent="0.3">
      <c r="A106" s="57" t="s">
        <v>548</v>
      </c>
      <c r="B106" s="58">
        <v>5145</v>
      </c>
      <c r="C106" s="58" t="s">
        <v>2311</v>
      </c>
      <c r="D106" s="58" t="s">
        <v>1101</v>
      </c>
      <c r="E106" s="58" t="s">
        <v>2108</v>
      </c>
      <c r="F106" s="58" t="s">
        <v>628</v>
      </c>
      <c r="G106" s="58">
        <v>2567</v>
      </c>
      <c r="H106" s="58" t="s">
        <v>1568</v>
      </c>
      <c r="I106" s="58" t="s">
        <v>709</v>
      </c>
      <c r="J106" s="58" t="s">
        <v>1073</v>
      </c>
      <c r="K106" s="58" t="s">
        <v>628</v>
      </c>
      <c r="L106" s="58">
        <v>772</v>
      </c>
      <c r="M106" s="58" t="s">
        <v>810</v>
      </c>
      <c r="N106" s="58" t="s">
        <v>647</v>
      </c>
      <c r="O106" s="58" t="s">
        <v>738</v>
      </c>
      <c r="P106" s="58" t="s">
        <v>628</v>
      </c>
      <c r="Q106" s="58">
        <v>49</v>
      </c>
      <c r="R106" s="58">
        <v>3388</v>
      </c>
    </row>
    <row r="107" spans="1:18" x14ac:dyDescent="0.3">
      <c r="A107" s="57" t="s">
        <v>549</v>
      </c>
      <c r="B107" s="58">
        <v>13100</v>
      </c>
      <c r="C107" s="58" t="s">
        <v>3207</v>
      </c>
      <c r="D107" s="58" t="s">
        <v>1045</v>
      </c>
      <c r="E107" s="58" t="s">
        <v>3208</v>
      </c>
      <c r="F107" s="58" t="s">
        <v>655</v>
      </c>
      <c r="G107" s="58">
        <v>6615</v>
      </c>
      <c r="H107" s="58" t="s">
        <v>2646</v>
      </c>
      <c r="I107" s="58" t="s">
        <v>1130</v>
      </c>
      <c r="J107" s="58" t="s">
        <v>2316</v>
      </c>
      <c r="K107" s="58" t="s">
        <v>655</v>
      </c>
      <c r="L107" s="58">
        <v>2514</v>
      </c>
      <c r="M107" s="58" t="s">
        <v>951</v>
      </c>
      <c r="N107" s="58" t="s">
        <v>678</v>
      </c>
      <c r="O107" s="58" t="s">
        <v>794</v>
      </c>
      <c r="P107" s="58" t="s">
        <v>628</v>
      </c>
      <c r="Q107" s="58">
        <v>209</v>
      </c>
      <c r="R107" s="58">
        <v>9338</v>
      </c>
    </row>
    <row r="108" spans="1:18" x14ac:dyDescent="0.3">
      <c r="A108" s="57" t="s">
        <v>550</v>
      </c>
      <c r="B108" s="58">
        <v>19170</v>
      </c>
      <c r="C108" s="58" t="s">
        <v>3209</v>
      </c>
      <c r="D108" s="58" t="s">
        <v>1487</v>
      </c>
      <c r="E108" s="58" t="s">
        <v>3043</v>
      </c>
      <c r="F108" s="58" t="s">
        <v>628</v>
      </c>
      <c r="G108" s="58">
        <v>8984</v>
      </c>
      <c r="H108" s="58" t="s">
        <v>2552</v>
      </c>
      <c r="I108" s="58" t="s">
        <v>688</v>
      </c>
      <c r="J108" s="58" t="s">
        <v>2210</v>
      </c>
      <c r="K108" s="58" t="s">
        <v>628</v>
      </c>
      <c r="L108" s="58">
        <v>1544</v>
      </c>
      <c r="M108" s="58" t="s">
        <v>2053</v>
      </c>
      <c r="N108" s="58" t="s">
        <v>708</v>
      </c>
      <c r="O108" s="58" t="s">
        <v>956</v>
      </c>
      <c r="P108" s="58" t="s">
        <v>628</v>
      </c>
      <c r="Q108" s="58">
        <v>228</v>
      </c>
      <c r="R108" s="58">
        <v>10756</v>
      </c>
    </row>
    <row r="109" spans="1:18" x14ac:dyDescent="0.3">
      <c r="A109" s="57" t="s">
        <v>552</v>
      </c>
      <c r="B109" s="58">
        <v>112540</v>
      </c>
      <c r="C109" s="58" t="s">
        <v>6109</v>
      </c>
      <c r="D109" s="58" t="s">
        <v>2944</v>
      </c>
      <c r="E109" s="58" t="s">
        <v>3210</v>
      </c>
      <c r="F109" s="58" t="s">
        <v>690</v>
      </c>
      <c r="G109" s="58">
        <v>24008</v>
      </c>
      <c r="H109" s="58" t="s">
        <v>6108</v>
      </c>
      <c r="I109" s="58" t="s">
        <v>6107</v>
      </c>
      <c r="J109" s="58" t="s">
        <v>3211</v>
      </c>
      <c r="K109" s="58" t="s">
        <v>764</v>
      </c>
      <c r="L109" s="58">
        <v>36767</v>
      </c>
      <c r="M109" s="58" t="s">
        <v>2396</v>
      </c>
      <c r="N109" s="58" t="s">
        <v>1159</v>
      </c>
      <c r="O109" s="58" t="s">
        <v>1114</v>
      </c>
      <c r="P109" s="58" t="s">
        <v>655</v>
      </c>
      <c r="Q109" s="58">
        <v>1216</v>
      </c>
      <c r="R109" s="58">
        <v>61991</v>
      </c>
    </row>
    <row r="110" spans="1:18" x14ac:dyDescent="0.3">
      <c r="A110" s="57" t="s">
        <v>553</v>
      </c>
      <c r="B110" s="58">
        <v>69805</v>
      </c>
      <c r="C110" s="58" t="s">
        <v>3212</v>
      </c>
      <c r="D110" s="58" t="s">
        <v>730</v>
      </c>
      <c r="E110" s="58" t="s">
        <v>3213</v>
      </c>
      <c r="F110" s="58" t="s">
        <v>633</v>
      </c>
      <c r="G110" s="58">
        <v>18900</v>
      </c>
      <c r="H110" s="58" t="s">
        <v>3214</v>
      </c>
      <c r="I110" s="58" t="s">
        <v>6106</v>
      </c>
      <c r="J110" s="58" t="s">
        <v>3215</v>
      </c>
      <c r="K110" s="58" t="s">
        <v>634</v>
      </c>
      <c r="L110" s="58">
        <v>22571</v>
      </c>
      <c r="M110" s="58" t="s">
        <v>1193</v>
      </c>
      <c r="N110" s="58" t="s">
        <v>664</v>
      </c>
      <c r="O110" s="58" t="s">
        <v>1244</v>
      </c>
      <c r="P110" s="58" t="s">
        <v>655</v>
      </c>
      <c r="Q110" s="58">
        <v>869</v>
      </c>
      <c r="R110" s="58">
        <v>42340</v>
      </c>
    </row>
    <row r="111" spans="1:18" x14ac:dyDescent="0.3">
      <c r="A111" s="57" t="s">
        <v>554</v>
      </c>
      <c r="B111" s="58">
        <v>27538</v>
      </c>
      <c r="C111" s="58" t="s">
        <v>3216</v>
      </c>
      <c r="D111" s="58" t="s">
        <v>796</v>
      </c>
      <c r="E111" s="58" t="s">
        <v>3217</v>
      </c>
      <c r="F111" s="58" t="s">
        <v>633</v>
      </c>
      <c r="G111" s="58">
        <v>14168</v>
      </c>
      <c r="H111" s="58" t="s">
        <v>2307</v>
      </c>
      <c r="I111" s="58" t="s">
        <v>1475</v>
      </c>
      <c r="J111" s="58" t="s">
        <v>3218</v>
      </c>
      <c r="K111" s="58" t="s">
        <v>634</v>
      </c>
      <c r="L111" s="58">
        <v>5469</v>
      </c>
      <c r="M111" s="58" t="s">
        <v>1124</v>
      </c>
      <c r="N111" s="58" t="s">
        <v>690</v>
      </c>
      <c r="O111" s="58" t="s">
        <v>1529</v>
      </c>
      <c r="P111" s="58" t="s">
        <v>655</v>
      </c>
      <c r="Q111" s="58">
        <v>631</v>
      </c>
      <c r="R111" s="58">
        <v>20268</v>
      </c>
    </row>
    <row r="112" spans="1:18" x14ac:dyDescent="0.3">
      <c r="A112" s="57" t="s">
        <v>555</v>
      </c>
      <c r="B112" s="58">
        <v>9473</v>
      </c>
      <c r="C112" s="58" t="s">
        <v>2720</v>
      </c>
      <c r="D112" s="58" t="s">
        <v>2036</v>
      </c>
      <c r="E112" s="58" t="s">
        <v>3219</v>
      </c>
      <c r="F112" s="58" t="s">
        <v>647</v>
      </c>
      <c r="G112" s="58">
        <v>4346</v>
      </c>
      <c r="H112" s="58" t="s">
        <v>2678</v>
      </c>
      <c r="I112" s="58" t="s">
        <v>997</v>
      </c>
      <c r="J112" s="58" t="s">
        <v>2646</v>
      </c>
      <c r="K112" s="58" t="s">
        <v>628</v>
      </c>
      <c r="L112" s="58">
        <v>1774</v>
      </c>
      <c r="M112" s="58" t="s">
        <v>1197</v>
      </c>
      <c r="N112" s="58" t="s">
        <v>708</v>
      </c>
      <c r="O112" s="58" t="s">
        <v>994</v>
      </c>
      <c r="P112" s="58" t="s">
        <v>628</v>
      </c>
      <c r="Q112" s="58">
        <v>193</v>
      </c>
      <c r="R112" s="58">
        <v>6313</v>
      </c>
    </row>
    <row r="113" spans="1:18" x14ac:dyDescent="0.3">
      <c r="A113" s="57" t="s">
        <v>556</v>
      </c>
      <c r="B113" s="58">
        <v>98948</v>
      </c>
      <c r="C113" s="58" t="s">
        <v>3220</v>
      </c>
      <c r="D113" s="58" t="s">
        <v>3564</v>
      </c>
      <c r="E113" s="58" t="s">
        <v>3221</v>
      </c>
      <c r="F113" s="58" t="s">
        <v>694</v>
      </c>
      <c r="G113" s="58">
        <v>39369</v>
      </c>
      <c r="H113" s="58" t="s">
        <v>3222</v>
      </c>
      <c r="I113" s="58" t="s">
        <v>2276</v>
      </c>
      <c r="J113" s="58" t="s">
        <v>3223</v>
      </c>
      <c r="K113" s="58" t="s">
        <v>894</v>
      </c>
      <c r="L113" s="58">
        <v>19214</v>
      </c>
      <c r="M113" s="58" t="s">
        <v>3224</v>
      </c>
      <c r="N113" s="58" t="s">
        <v>918</v>
      </c>
      <c r="O113" s="58" t="s">
        <v>2048</v>
      </c>
      <c r="P113" s="58" t="s">
        <v>647</v>
      </c>
      <c r="Q113" s="58">
        <v>1724</v>
      </c>
      <c r="R113" s="58">
        <v>60307</v>
      </c>
    </row>
    <row r="114" spans="1:18" x14ac:dyDescent="0.3">
      <c r="A114" s="57" t="s">
        <v>557</v>
      </c>
      <c r="B114" s="58">
        <v>16632</v>
      </c>
      <c r="C114" s="58" t="s">
        <v>3225</v>
      </c>
      <c r="D114" s="58" t="s">
        <v>799</v>
      </c>
      <c r="E114" s="58" t="s">
        <v>3226</v>
      </c>
      <c r="F114" s="58" t="s">
        <v>783</v>
      </c>
      <c r="G114" s="58">
        <v>5273</v>
      </c>
      <c r="H114" s="58" t="s">
        <v>1968</v>
      </c>
      <c r="I114" s="58" t="s">
        <v>677</v>
      </c>
      <c r="J114" s="58" t="s">
        <v>3227</v>
      </c>
      <c r="K114" s="58" t="s">
        <v>750</v>
      </c>
      <c r="L114" s="58">
        <v>4788</v>
      </c>
      <c r="M114" s="58" t="s">
        <v>1054</v>
      </c>
      <c r="N114" s="58" t="s">
        <v>691</v>
      </c>
      <c r="O114" s="58" t="s">
        <v>1607</v>
      </c>
      <c r="P114" s="58" t="s">
        <v>628</v>
      </c>
      <c r="Q114" s="58">
        <v>150</v>
      </c>
      <c r="R114" s="58">
        <v>10211</v>
      </c>
    </row>
    <row r="115" spans="1:18" x14ac:dyDescent="0.3">
      <c r="A115" s="57" t="s">
        <v>558</v>
      </c>
      <c r="B115" s="58">
        <v>21151</v>
      </c>
      <c r="C115" s="58" t="s">
        <v>3228</v>
      </c>
      <c r="D115" s="58" t="s">
        <v>980</v>
      </c>
      <c r="E115" s="58" t="s">
        <v>3229</v>
      </c>
      <c r="F115" s="58" t="s">
        <v>628</v>
      </c>
      <c r="G115" s="58">
        <v>10815</v>
      </c>
      <c r="H115" s="58" t="s">
        <v>2373</v>
      </c>
      <c r="I115" s="58" t="s">
        <v>749</v>
      </c>
      <c r="J115" s="58" t="s">
        <v>1111</v>
      </c>
      <c r="K115" s="58" t="s">
        <v>628</v>
      </c>
      <c r="L115" s="58">
        <v>1875</v>
      </c>
      <c r="M115" s="58" t="s">
        <v>960</v>
      </c>
      <c r="N115" s="58" t="s">
        <v>633</v>
      </c>
      <c r="O115" s="58" t="s">
        <v>2247</v>
      </c>
      <c r="P115" s="58" t="s">
        <v>628</v>
      </c>
      <c r="Q115" s="58">
        <v>349</v>
      </c>
      <c r="R115" s="58">
        <v>13039</v>
      </c>
    </row>
    <row r="116" spans="1:18" x14ac:dyDescent="0.3">
      <c r="A116" s="57" t="s">
        <v>560</v>
      </c>
      <c r="B116" s="58">
        <v>10855</v>
      </c>
      <c r="C116" s="58" t="s">
        <v>2975</v>
      </c>
      <c r="D116" s="58" t="s">
        <v>652</v>
      </c>
      <c r="E116" s="58" t="s">
        <v>3230</v>
      </c>
      <c r="F116" s="58" t="s">
        <v>628</v>
      </c>
      <c r="G116" s="58">
        <v>5932</v>
      </c>
      <c r="H116" s="58" t="s">
        <v>1671</v>
      </c>
      <c r="I116" s="58" t="s">
        <v>786</v>
      </c>
      <c r="J116" s="58" t="s">
        <v>1848</v>
      </c>
      <c r="K116" s="58" t="s">
        <v>647</v>
      </c>
      <c r="L116" s="58">
        <v>744</v>
      </c>
      <c r="M116" s="58" t="s">
        <v>810</v>
      </c>
      <c r="N116" s="58" t="s">
        <v>667</v>
      </c>
      <c r="O116" s="58" t="s">
        <v>1220</v>
      </c>
      <c r="P116" s="58" t="s">
        <v>628</v>
      </c>
      <c r="Q116" s="58">
        <v>93</v>
      </c>
      <c r="R116" s="58">
        <v>6769</v>
      </c>
    </row>
    <row r="117" spans="1:18" x14ac:dyDescent="0.3">
      <c r="A117" s="57" t="s">
        <v>561</v>
      </c>
      <c r="B117" s="58">
        <v>12212</v>
      </c>
      <c r="C117" s="58" t="s">
        <v>3231</v>
      </c>
      <c r="D117" s="58" t="s">
        <v>1922</v>
      </c>
      <c r="E117" s="58" t="s">
        <v>2686</v>
      </c>
      <c r="F117" s="58" t="s">
        <v>766</v>
      </c>
      <c r="G117" s="58">
        <v>7087</v>
      </c>
      <c r="H117" s="58" t="s">
        <v>897</v>
      </c>
      <c r="I117" s="58" t="s">
        <v>1042</v>
      </c>
      <c r="J117" s="58" t="s">
        <v>1476</v>
      </c>
      <c r="K117" s="58" t="s">
        <v>647</v>
      </c>
      <c r="L117" s="58">
        <v>1138</v>
      </c>
      <c r="M117" s="58" t="s">
        <v>910</v>
      </c>
      <c r="N117" s="58" t="s">
        <v>678</v>
      </c>
      <c r="O117" s="58" t="s">
        <v>1607</v>
      </c>
      <c r="P117" s="58" t="s">
        <v>628</v>
      </c>
      <c r="Q117" s="58">
        <v>173</v>
      </c>
      <c r="R117" s="58">
        <v>8398</v>
      </c>
    </row>
    <row r="118" spans="1:18" x14ac:dyDescent="0.3">
      <c r="A118" s="57" t="s">
        <v>562</v>
      </c>
      <c r="B118" s="58">
        <v>20970</v>
      </c>
      <c r="C118" s="58" t="s">
        <v>3232</v>
      </c>
      <c r="D118" s="58" t="s">
        <v>812</v>
      </c>
      <c r="E118" s="58" t="s">
        <v>3233</v>
      </c>
      <c r="F118" s="58" t="s">
        <v>647</v>
      </c>
      <c r="G118" s="58">
        <v>9734</v>
      </c>
      <c r="H118" s="58" t="s">
        <v>2160</v>
      </c>
      <c r="I118" s="58" t="s">
        <v>763</v>
      </c>
      <c r="J118" s="58" t="s">
        <v>1031</v>
      </c>
      <c r="K118" s="58" t="s">
        <v>647</v>
      </c>
      <c r="L118" s="58">
        <v>2560</v>
      </c>
      <c r="M118" s="58" t="s">
        <v>826</v>
      </c>
      <c r="N118" s="58" t="s">
        <v>811</v>
      </c>
      <c r="O118" s="58" t="s">
        <v>724</v>
      </c>
      <c r="P118" s="58" t="s">
        <v>628</v>
      </c>
      <c r="Q118" s="58">
        <v>268</v>
      </c>
      <c r="R118" s="58">
        <v>12562</v>
      </c>
    </row>
    <row r="119" spans="1:18" x14ac:dyDescent="0.3">
      <c r="A119" s="57" t="s">
        <v>563</v>
      </c>
      <c r="B119" s="58">
        <v>5293</v>
      </c>
      <c r="C119" s="58" t="s">
        <v>907</v>
      </c>
      <c r="D119" s="58" t="s">
        <v>1381</v>
      </c>
      <c r="E119" s="58" t="s">
        <v>3234</v>
      </c>
      <c r="F119" s="58" t="s">
        <v>628</v>
      </c>
      <c r="G119" s="58">
        <v>2433</v>
      </c>
      <c r="H119" s="58" t="s">
        <v>1825</v>
      </c>
      <c r="I119" s="58" t="s">
        <v>794</v>
      </c>
      <c r="J119" s="58" t="s">
        <v>2184</v>
      </c>
      <c r="K119" s="58" t="s">
        <v>628</v>
      </c>
      <c r="L119" s="58">
        <v>984</v>
      </c>
      <c r="M119" s="58" t="s">
        <v>848</v>
      </c>
      <c r="N119" s="58" t="s">
        <v>633</v>
      </c>
      <c r="O119" s="58" t="s">
        <v>940</v>
      </c>
      <c r="P119" s="58" t="s">
        <v>628</v>
      </c>
      <c r="Q119" s="58">
        <v>49</v>
      </c>
      <c r="R119" s="58">
        <v>3466</v>
      </c>
    </row>
    <row r="120" spans="1:18" x14ac:dyDescent="0.3">
      <c r="A120" s="57" t="s">
        <v>565</v>
      </c>
      <c r="B120" s="58">
        <v>13578</v>
      </c>
      <c r="C120" s="58" t="s">
        <v>1322</v>
      </c>
      <c r="D120" s="58" t="s">
        <v>1092</v>
      </c>
      <c r="E120" s="58" t="s">
        <v>3235</v>
      </c>
      <c r="F120" s="58" t="s">
        <v>766</v>
      </c>
      <c r="G120" s="58">
        <v>6529</v>
      </c>
      <c r="H120" s="58" t="s">
        <v>1852</v>
      </c>
      <c r="I120" s="58" t="s">
        <v>773</v>
      </c>
      <c r="J120" s="58" t="s">
        <v>3236</v>
      </c>
      <c r="K120" s="58" t="s">
        <v>634</v>
      </c>
      <c r="L120" s="58">
        <v>2465</v>
      </c>
      <c r="M120" s="58" t="s">
        <v>1067</v>
      </c>
      <c r="N120" s="58" t="s">
        <v>648</v>
      </c>
      <c r="O120" s="58" t="s">
        <v>1220</v>
      </c>
      <c r="P120" s="58" t="s">
        <v>628</v>
      </c>
      <c r="Q120" s="58">
        <v>157</v>
      </c>
      <c r="R120" s="58">
        <v>9151</v>
      </c>
    </row>
    <row r="121" spans="1:18" x14ac:dyDescent="0.3">
      <c r="A121" s="57" t="s">
        <v>566</v>
      </c>
      <c r="B121" s="58">
        <v>1519</v>
      </c>
      <c r="C121" s="58" t="s">
        <v>1665</v>
      </c>
      <c r="D121" s="58" t="s">
        <v>783</v>
      </c>
      <c r="E121" s="58" t="s">
        <v>773</v>
      </c>
      <c r="F121" s="58" t="s">
        <v>628</v>
      </c>
      <c r="G121" s="58">
        <v>478</v>
      </c>
      <c r="H121" s="58" t="s">
        <v>1448</v>
      </c>
      <c r="I121" s="58" t="s">
        <v>932</v>
      </c>
      <c r="J121" s="58" t="s">
        <v>761</v>
      </c>
      <c r="K121" s="58" t="s">
        <v>628</v>
      </c>
      <c r="L121" s="58">
        <v>395</v>
      </c>
      <c r="M121" s="58" t="s">
        <v>667</v>
      </c>
      <c r="N121" s="58" t="s">
        <v>628</v>
      </c>
      <c r="O121" s="58" t="s">
        <v>646</v>
      </c>
      <c r="P121" s="58" t="s">
        <v>628</v>
      </c>
      <c r="Q121" s="58">
        <v>11</v>
      </c>
      <c r="R121" s="58">
        <v>884</v>
      </c>
    </row>
    <row r="122" spans="1:18" x14ac:dyDescent="0.3">
      <c r="A122" s="57" t="s">
        <v>568</v>
      </c>
      <c r="B122" s="58">
        <v>11513</v>
      </c>
      <c r="C122" s="58" t="s">
        <v>2592</v>
      </c>
      <c r="D122" s="58" t="s">
        <v>1039</v>
      </c>
      <c r="E122" s="58" t="s">
        <v>1845</v>
      </c>
      <c r="F122" s="58" t="s">
        <v>628</v>
      </c>
      <c r="G122" s="58">
        <v>5749</v>
      </c>
      <c r="H122" s="58" t="s">
        <v>805</v>
      </c>
      <c r="I122" s="58" t="s">
        <v>959</v>
      </c>
      <c r="J122" s="58" t="s">
        <v>2733</v>
      </c>
      <c r="K122" s="58" t="s">
        <v>628</v>
      </c>
      <c r="L122" s="58">
        <v>1413</v>
      </c>
      <c r="M122" s="58" t="s">
        <v>994</v>
      </c>
      <c r="N122" s="58" t="s">
        <v>870</v>
      </c>
      <c r="O122" s="58" t="s">
        <v>1140</v>
      </c>
      <c r="P122" s="58" t="s">
        <v>628</v>
      </c>
      <c r="Q122" s="58">
        <v>220</v>
      </c>
      <c r="R122" s="58">
        <v>7382</v>
      </c>
    </row>
    <row r="123" spans="1:18" x14ac:dyDescent="0.3">
      <c r="A123" s="57" t="s">
        <v>569</v>
      </c>
      <c r="B123" s="58">
        <v>4154</v>
      </c>
      <c r="C123" s="58" t="s">
        <v>1476</v>
      </c>
      <c r="D123" s="58" t="s">
        <v>816</v>
      </c>
      <c r="E123" s="58" t="s">
        <v>1326</v>
      </c>
      <c r="F123" s="58" t="s">
        <v>647</v>
      </c>
      <c r="G123" s="58">
        <v>1225</v>
      </c>
      <c r="H123" s="58" t="s">
        <v>2757</v>
      </c>
      <c r="I123" s="58" t="s">
        <v>1625</v>
      </c>
      <c r="J123" s="58" t="s">
        <v>1735</v>
      </c>
      <c r="K123" s="58" t="s">
        <v>628</v>
      </c>
      <c r="L123" s="58">
        <v>1444</v>
      </c>
      <c r="M123" s="58" t="s">
        <v>848</v>
      </c>
      <c r="N123" s="58" t="s">
        <v>667</v>
      </c>
      <c r="O123" s="58" t="s">
        <v>708</v>
      </c>
      <c r="P123" s="58" t="s">
        <v>628</v>
      </c>
      <c r="Q123" s="58">
        <v>27</v>
      </c>
      <c r="R123" s="58">
        <v>2696</v>
      </c>
    </row>
    <row r="124" spans="1:18" x14ac:dyDescent="0.3">
      <c r="A124" s="57" t="s">
        <v>570</v>
      </c>
      <c r="B124" s="58">
        <v>122747</v>
      </c>
      <c r="C124" s="58" t="s">
        <v>3237</v>
      </c>
      <c r="D124" s="58" t="s">
        <v>785</v>
      </c>
      <c r="E124" s="58" t="s">
        <v>3239</v>
      </c>
      <c r="F124" s="58" t="s">
        <v>903</v>
      </c>
      <c r="G124" s="58">
        <v>21830</v>
      </c>
      <c r="H124" s="58" t="s">
        <v>3240</v>
      </c>
      <c r="I124" s="58" t="s">
        <v>2176</v>
      </c>
      <c r="J124" s="58" t="s">
        <v>3242</v>
      </c>
      <c r="K124" s="58" t="s">
        <v>956</v>
      </c>
      <c r="L124" s="58">
        <v>45452</v>
      </c>
      <c r="M124" s="58" t="s">
        <v>1405</v>
      </c>
      <c r="N124" s="58" t="s">
        <v>780</v>
      </c>
      <c r="O124" s="58" t="s">
        <v>1243</v>
      </c>
      <c r="P124" s="58" t="s">
        <v>667</v>
      </c>
      <c r="Q124" s="58">
        <v>1373</v>
      </c>
      <c r="R124" s="58">
        <v>68655</v>
      </c>
    </row>
    <row r="125" spans="1:18" x14ac:dyDescent="0.3">
      <c r="A125" s="57" t="s">
        <v>571</v>
      </c>
      <c r="B125" s="58">
        <v>58299</v>
      </c>
      <c r="C125" s="58" t="s">
        <v>901</v>
      </c>
      <c r="D125" s="58" t="s">
        <v>837</v>
      </c>
      <c r="E125" s="58" t="s">
        <v>3243</v>
      </c>
      <c r="F125" s="58" t="s">
        <v>678</v>
      </c>
      <c r="G125" s="58">
        <v>11596</v>
      </c>
      <c r="H125" s="58" t="s">
        <v>3244</v>
      </c>
      <c r="I125" s="58" t="s">
        <v>1985</v>
      </c>
      <c r="J125" s="58" t="s">
        <v>3245</v>
      </c>
      <c r="K125" s="58" t="s">
        <v>664</v>
      </c>
      <c r="L125" s="58">
        <v>23820</v>
      </c>
      <c r="M125" s="58" t="s">
        <v>1188</v>
      </c>
      <c r="N125" s="58" t="s">
        <v>707</v>
      </c>
      <c r="O125" s="58" t="s">
        <v>1590</v>
      </c>
      <c r="P125" s="58" t="s">
        <v>647</v>
      </c>
      <c r="Q125" s="58">
        <v>687</v>
      </c>
      <c r="R125" s="58">
        <v>36103</v>
      </c>
    </row>
    <row r="126" spans="1:18" x14ac:dyDescent="0.3">
      <c r="A126" s="57" t="s">
        <v>572</v>
      </c>
      <c r="B126" s="58">
        <v>2645</v>
      </c>
      <c r="C126" s="58" t="s">
        <v>1000</v>
      </c>
      <c r="D126" s="58" t="s">
        <v>666</v>
      </c>
      <c r="E126" s="58" t="s">
        <v>684</v>
      </c>
      <c r="F126" s="58" t="s">
        <v>655</v>
      </c>
      <c r="G126" s="58">
        <v>1497</v>
      </c>
      <c r="H126" s="58" t="s">
        <v>951</v>
      </c>
      <c r="I126" s="58" t="s">
        <v>659</v>
      </c>
      <c r="J126" s="58" t="s">
        <v>1251</v>
      </c>
      <c r="K126" s="58" t="s">
        <v>628</v>
      </c>
      <c r="L126" s="58">
        <v>351</v>
      </c>
      <c r="M126" s="58" t="s">
        <v>634</v>
      </c>
      <c r="N126" s="58" t="s">
        <v>655</v>
      </c>
      <c r="O126" s="58" t="s">
        <v>903</v>
      </c>
      <c r="P126" s="58" t="s">
        <v>628</v>
      </c>
      <c r="Q126" s="58">
        <v>26</v>
      </c>
      <c r="R126" s="58">
        <v>1874</v>
      </c>
    </row>
    <row r="127" spans="1:18" x14ac:dyDescent="0.3">
      <c r="A127" s="57" t="s">
        <v>573</v>
      </c>
      <c r="B127" s="58">
        <v>8594</v>
      </c>
      <c r="C127" s="58" t="s">
        <v>1744</v>
      </c>
      <c r="D127" s="58" t="s">
        <v>1089</v>
      </c>
      <c r="E127" s="58" t="s">
        <v>3246</v>
      </c>
      <c r="F127" s="58" t="s">
        <v>691</v>
      </c>
      <c r="G127" s="58">
        <v>3096</v>
      </c>
      <c r="H127" s="58" t="s">
        <v>2264</v>
      </c>
      <c r="I127" s="58" t="s">
        <v>1563</v>
      </c>
      <c r="J127" s="58" t="s">
        <v>3247</v>
      </c>
      <c r="K127" s="58" t="s">
        <v>655</v>
      </c>
      <c r="L127" s="58">
        <v>2035</v>
      </c>
      <c r="M127" s="58" t="s">
        <v>791</v>
      </c>
      <c r="N127" s="58" t="s">
        <v>691</v>
      </c>
      <c r="O127" s="58" t="s">
        <v>894</v>
      </c>
      <c r="P127" s="58" t="s">
        <v>628</v>
      </c>
      <c r="Q127" s="58">
        <v>88</v>
      </c>
      <c r="R127" s="58">
        <v>5219</v>
      </c>
    </row>
    <row r="128" spans="1:18" x14ac:dyDescent="0.3">
      <c r="A128" s="57" t="s">
        <v>574</v>
      </c>
      <c r="B128" s="58">
        <v>5341</v>
      </c>
      <c r="C128" s="58" t="s">
        <v>969</v>
      </c>
      <c r="D128" s="58" t="s">
        <v>1881</v>
      </c>
      <c r="E128" s="58" t="s">
        <v>914</v>
      </c>
      <c r="F128" s="58" t="s">
        <v>646</v>
      </c>
      <c r="G128" s="58">
        <v>2064</v>
      </c>
      <c r="H128" s="58" t="s">
        <v>1036</v>
      </c>
      <c r="I128" s="58" t="s">
        <v>761</v>
      </c>
      <c r="J128" s="58" t="s">
        <v>1370</v>
      </c>
      <c r="K128" s="58" t="s">
        <v>691</v>
      </c>
      <c r="L128" s="58">
        <v>1039</v>
      </c>
      <c r="M128" s="58" t="s">
        <v>705</v>
      </c>
      <c r="N128" s="58" t="s">
        <v>655</v>
      </c>
      <c r="O128" s="58" t="s">
        <v>678</v>
      </c>
      <c r="P128" s="58" t="s">
        <v>628</v>
      </c>
      <c r="Q128" s="58">
        <v>48</v>
      </c>
      <c r="R128" s="58">
        <v>3151</v>
      </c>
    </row>
    <row r="129" spans="1:18" x14ac:dyDescent="0.3">
      <c r="A129" s="57" t="s">
        <v>575</v>
      </c>
      <c r="B129" s="58">
        <v>41325</v>
      </c>
      <c r="C129" s="58" t="s">
        <v>3248</v>
      </c>
      <c r="D129" s="58" t="s">
        <v>2109</v>
      </c>
      <c r="E129" s="58" t="s">
        <v>3249</v>
      </c>
      <c r="F129" s="58" t="s">
        <v>634</v>
      </c>
      <c r="G129" s="58">
        <v>14419</v>
      </c>
      <c r="H129" s="58" t="s">
        <v>3250</v>
      </c>
      <c r="I129" s="58" t="s">
        <v>3251</v>
      </c>
      <c r="J129" s="58" t="s">
        <v>3252</v>
      </c>
      <c r="K129" s="58" t="s">
        <v>903</v>
      </c>
      <c r="L129" s="58">
        <v>8785</v>
      </c>
      <c r="M129" s="58" t="s">
        <v>1340</v>
      </c>
      <c r="N129" s="58" t="s">
        <v>830</v>
      </c>
      <c r="O129" s="58" t="s">
        <v>1539</v>
      </c>
      <c r="P129" s="58" t="s">
        <v>655</v>
      </c>
      <c r="Q129" s="58">
        <v>563</v>
      </c>
      <c r="R129" s="58">
        <v>23767</v>
      </c>
    </row>
    <row r="130" spans="1:18" x14ac:dyDescent="0.3">
      <c r="A130" s="57" t="s">
        <v>576</v>
      </c>
      <c r="B130" s="58">
        <v>17058</v>
      </c>
      <c r="C130" s="58" t="s">
        <v>3253</v>
      </c>
      <c r="D130" s="58" t="s">
        <v>663</v>
      </c>
      <c r="E130" s="58" t="s">
        <v>2104</v>
      </c>
      <c r="F130" s="58" t="s">
        <v>678</v>
      </c>
      <c r="G130" s="58">
        <v>7043</v>
      </c>
      <c r="H130" s="58" t="s">
        <v>1643</v>
      </c>
      <c r="I130" s="58" t="s">
        <v>771</v>
      </c>
      <c r="J130" s="58" t="s">
        <v>2551</v>
      </c>
      <c r="K130" s="58" t="s">
        <v>667</v>
      </c>
      <c r="L130" s="58">
        <v>1660</v>
      </c>
      <c r="M130" s="58" t="s">
        <v>994</v>
      </c>
      <c r="N130" s="58" t="s">
        <v>668</v>
      </c>
      <c r="O130" s="58" t="s">
        <v>1067</v>
      </c>
      <c r="P130" s="58" t="s">
        <v>655</v>
      </c>
      <c r="Q130" s="58">
        <v>179</v>
      </c>
      <c r="R130" s="58">
        <v>8882</v>
      </c>
    </row>
    <row r="131" spans="1:18" x14ac:dyDescent="0.3">
      <c r="A131" s="57" t="s">
        <v>577</v>
      </c>
      <c r="B131" s="58">
        <v>2917</v>
      </c>
      <c r="C131" s="58" t="s">
        <v>1107</v>
      </c>
      <c r="D131" s="58" t="s">
        <v>719</v>
      </c>
      <c r="E131" s="58" t="s">
        <v>2202</v>
      </c>
      <c r="F131" s="58" t="s">
        <v>668</v>
      </c>
      <c r="G131" s="58">
        <v>713</v>
      </c>
      <c r="H131" s="58" t="s">
        <v>1790</v>
      </c>
      <c r="I131" s="58" t="s">
        <v>912</v>
      </c>
      <c r="J131" s="58" t="s">
        <v>1590</v>
      </c>
      <c r="K131" s="58" t="s">
        <v>985</v>
      </c>
      <c r="L131" s="58">
        <v>935</v>
      </c>
      <c r="M131" s="58" t="s">
        <v>632</v>
      </c>
      <c r="N131" s="58" t="s">
        <v>667</v>
      </c>
      <c r="O131" s="58" t="s">
        <v>634</v>
      </c>
      <c r="P131" s="58" t="s">
        <v>647</v>
      </c>
      <c r="Q131" s="58">
        <v>25</v>
      </c>
      <c r="R131" s="58">
        <v>1673</v>
      </c>
    </row>
    <row r="132" spans="1:18" x14ac:dyDescent="0.3">
      <c r="A132" s="57" t="s">
        <v>578</v>
      </c>
      <c r="B132" s="58">
        <v>16395</v>
      </c>
      <c r="C132" s="58" t="s">
        <v>2755</v>
      </c>
      <c r="D132" s="58" t="s">
        <v>1448</v>
      </c>
      <c r="E132" s="58" t="s">
        <v>933</v>
      </c>
      <c r="F132" s="58" t="s">
        <v>628</v>
      </c>
      <c r="G132" s="58">
        <v>5003</v>
      </c>
      <c r="H132" s="58" t="s">
        <v>1057</v>
      </c>
      <c r="I132" s="58" t="s">
        <v>1942</v>
      </c>
      <c r="J132" s="58" t="s">
        <v>1411</v>
      </c>
      <c r="K132" s="58" t="s">
        <v>628</v>
      </c>
      <c r="L132" s="58">
        <v>5134</v>
      </c>
      <c r="M132" s="58" t="s">
        <v>916</v>
      </c>
      <c r="N132" s="58" t="s">
        <v>633</v>
      </c>
      <c r="O132" s="58" t="s">
        <v>659</v>
      </c>
      <c r="P132" s="58" t="s">
        <v>628</v>
      </c>
      <c r="Q132" s="58">
        <v>130</v>
      </c>
      <c r="R132" s="58">
        <v>10267</v>
      </c>
    </row>
    <row r="133" spans="1:18" x14ac:dyDescent="0.3">
      <c r="A133" s="57" t="s">
        <v>579</v>
      </c>
      <c r="B133" s="58">
        <v>4334</v>
      </c>
      <c r="C133" s="58" t="s">
        <v>1546</v>
      </c>
      <c r="D133" s="58" t="s">
        <v>816</v>
      </c>
      <c r="E133" s="58" t="s">
        <v>689</v>
      </c>
      <c r="F133" s="58" t="s">
        <v>647</v>
      </c>
      <c r="G133" s="58">
        <v>1129</v>
      </c>
      <c r="H133" s="58" t="s">
        <v>2597</v>
      </c>
      <c r="I133" s="58" t="s">
        <v>1351</v>
      </c>
      <c r="J133" s="58" t="s">
        <v>1000</v>
      </c>
      <c r="K133" s="58" t="s">
        <v>647</v>
      </c>
      <c r="L133" s="58">
        <v>1623</v>
      </c>
      <c r="M133" s="58" t="s">
        <v>694</v>
      </c>
      <c r="N133" s="58" t="s">
        <v>634</v>
      </c>
      <c r="O133" s="58" t="s">
        <v>708</v>
      </c>
      <c r="P133" s="58" t="s">
        <v>628</v>
      </c>
      <c r="Q133" s="58">
        <v>53</v>
      </c>
      <c r="R133" s="58">
        <v>2805</v>
      </c>
    </row>
    <row r="134" spans="1:18" x14ac:dyDescent="0.3">
      <c r="A134" s="57" t="s">
        <v>580</v>
      </c>
      <c r="B134" s="58">
        <v>1211</v>
      </c>
      <c r="C134" s="58" t="s">
        <v>1501</v>
      </c>
      <c r="D134" s="58" t="s">
        <v>870</v>
      </c>
      <c r="E134" s="58" t="s">
        <v>1305</v>
      </c>
      <c r="F134" s="58" t="s">
        <v>628</v>
      </c>
      <c r="G134" s="58">
        <v>329</v>
      </c>
      <c r="H134" s="58" t="s">
        <v>771</v>
      </c>
      <c r="I134" s="58" t="s">
        <v>819</v>
      </c>
      <c r="J134" s="58" t="s">
        <v>1231</v>
      </c>
      <c r="K134" s="58" t="s">
        <v>667</v>
      </c>
      <c r="L134" s="58">
        <v>498</v>
      </c>
      <c r="M134" s="58" t="s">
        <v>655</v>
      </c>
      <c r="N134" s="58" t="s">
        <v>633</v>
      </c>
      <c r="O134" s="58" t="s">
        <v>646</v>
      </c>
      <c r="P134" s="58" t="s">
        <v>628</v>
      </c>
      <c r="Q134" s="58">
        <v>12</v>
      </c>
      <c r="R134" s="58">
        <v>839</v>
      </c>
    </row>
    <row r="135" spans="1:18" x14ac:dyDescent="0.3">
      <c r="A135" s="57" t="s">
        <v>581</v>
      </c>
      <c r="B135" s="58">
        <v>11036</v>
      </c>
      <c r="C135" s="58" t="s">
        <v>3254</v>
      </c>
      <c r="D135" s="58" t="s">
        <v>1539</v>
      </c>
      <c r="E135" s="58" t="s">
        <v>2433</v>
      </c>
      <c r="F135" s="58" t="s">
        <v>667</v>
      </c>
      <c r="G135" s="58">
        <v>4810</v>
      </c>
      <c r="H135" s="58" t="s">
        <v>1732</v>
      </c>
      <c r="I135" s="58" t="s">
        <v>1652</v>
      </c>
      <c r="J135" s="58" t="s">
        <v>2794</v>
      </c>
      <c r="K135" s="58" t="s">
        <v>667</v>
      </c>
      <c r="L135" s="58">
        <v>1501</v>
      </c>
      <c r="M135" s="58" t="s">
        <v>943</v>
      </c>
      <c r="N135" s="58" t="s">
        <v>708</v>
      </c>
      <c r="O135" s="58" t="s">
        <v>816</v>
      </c>
      <c r="P135" s="58" t="s">
        <v>628</v>
      </c>
      <c r="Q135" s="58">
        <v>103</v>
      </c>
      <c r="R135" s="58">
        <v>6414</v>
      </c>
    </row>
    <row r="136" spans="1:18" x14ac:dyDescent="0.3">
      <c r="A136" s="57" t="s">
        <v>582</v>
      </c>
      <c r="B136" s="58">
        <v>5068</v>
      </c>
      <c r="C136" s="58" t="s">
        <v>631</v>
      </c>
      <c r="D136" s="58" t="s">
        <v>794</v>
      </c>
      <c r="E136" s="58" t="s">
        <v>1346</v>
      </c>
      <c r="F136" s="58" t="s">
        <v>632</v>
      </c>
      <c r="G136" s="58">
        <v>1995</v>
      </c>
      <c r="H136" s="58" t="s">
        <v>1760</v>
      </c>
      <c r="I136" s="58" t="s">
        <v>2247</v>
      </c>
      <c r="J136" s="58" t="s">
        <v>996</v>
      </c>
      <c r="K136" s="58" t="s">
        <v>632</v>
      </c>
      <c r="L136" s="58">
        <v>1149</v>
      </c>
      <c r="M136" s="58" t="s">
        <v>782</v>
      </c>
      <c r="N136" s="58" t="s">
        <v>633</v>
      </c>
      <c r="O136" s="58" t="s">
        <v>932</v>
      </c>
      <c r="P136" s="58" t="s">
        <v>647</v>
      </c>
      <c r="Q136" s="58">
        <v>54</v>
      </c>
      <c r="R136" s="58">
        <v>3198</v>
      </c>
    </row>
    <row r="137" spans="1:18" x14ac:dyDescent="0.3">
      <c r="A137" s="57" t="s">
        <v>583</v>
      </c>
      <c r="B137" s="58">
        <v>5525</v>
      </c>
      <c r="C137" s="58" t="s">
        <v>710</v>
      </c>
      <c r="D137" s="58" t="s">
        <v>923</v>
      </c>
      <c r="E137" s="58" t="s">
        <v>2242</v>
      </c>
      <c r="F137" s="58" t="s">
        <v>647</v>
      </c>
      <c r="G137" s="58">
        <v>2271</v>
      </c>
      <c r="H137" s="58" t="s">
        <v>2354</v>
      </c>
      <c r="I137" s="58" t="s">
        <v>2127</v>
      </c>
      <c r="J137" s="58" t="s">
        <v>913</v>
      </c>
      <c r="K137" s="58" t="s">
        <v>628</v>
      </c>
      <c r="L137" s="58">
        <v>1159</v>
      </c>
      <c r="M137" s="58" t="s">
        <v>782</v>
      </c>
      <c r="N137" s="58" t="s">
        <v>655</v>
      </c>
      <c r="O137" s="58" t="s">
        <v>775</v>
      </c>
      <c r="P137" s="58" t="s">
        <v>628</v>
      </c>
      <c r="Q137" s="58">
        <v>48</v>
      </c>
      <c r="R137" s="58">
        <v>3478</v>
      </c>
    </row>
    <row r="138" spans="1:18" x14ac:dyDescent="0.3">
      <c r="A138" s="57" t="s">
        <v>584</v>
      </c>
      <c r="B138" s="58">
        <v>6366</v>
      </c>
      <c r="C138" s="58" t="s">
        <v>2291</v>
      </c>
      <c r="D138" s="58" t="s">
        <v>1580</v>
      </c>
      <c r="E138" s="58" t="s">
        <v>1463</v>
      </c>
      <c r="F138" s="58" t="s">
        <v>633</v>
      </c>
      <c r="G138" s="58">
        <v>1771</v>
      </c>
      <c r="H138" s="58" t="s">
        <v>1271</v>
      </c>
      <c r="I138" s="58" t="s">
        <v>1539</v>
      </c>
      <c r="J138" s="58" t="s">
        <v>1337</v>
      </c>
      <c r="K138" s="58" t="s">
        <v>634</v>
      </c>
      <c r="L138" s="58">
        <v>1987</v>
      </c>
      <c r="M138" s="58" t="s">
        <v>740</v>
      </c>
      <c r="N138" s="58" t="s">
        <v>691</v>
      </c>
      <c r="O138" s="58" t="s">
        <v>848</v>
      </c>
      <c r="P138" s="58" t="s">
        <v>628</v>
      </c>
      <c r="Q138" s="58">
        <v>54</v>
      </c>
      <c r="R138" s="58">
        <v>3812</v>
      </c>
    </row>
    <row r="139" spans="1:18" x14ac:dyDescent="0.3">
      <c r="A139" s="57" t="s">
        <v>585</v>
      </c>
      <c r="B139" s="58">
        <v>27686</v>
      </c>
      <c r="C139" s="58" t="s">
        <v>3255</v>
      </c>
      <c r="D139" s="58" t="s">
        <v>711</v>
      </c>
      <c r="E139" s="58" t="s">
        <v>3256</v>
      </c>
      <c r="F139" s="58" t="s">
        <v>633</v>
      </c>
      <c r="G139" s="58">
        <v>10358</v>
      </c>
      <c r="H139" s="58" t="s">
        <v>2058</v>
      </c>
      <c r="I139" s="58" t="s">
        <v>1647</v>
      </c>
      <c r="J139" s="58" t="s">
        <v>1257</v>
      </c>
      <c r="K139" s="58" t="s">
        <v>628</v>
      </c>
      <c r="L139" s="58">
        <v>6241</v>
      </c>
      <c r="M139" s="58" t="s">
        <v>777</v>
      </c>
      <c r="N139" s="58" t="s">
        <v>632</v>
      </c>
      <c r="O139" s="58" t="s">
        <v>1042</v>
      </c>
      <c r="P139" s="58" t="s">
        <v>628</v>
      </c>
      <c r="Q139" s="58">
        <v>252</v>
      </c>
      <c r="R139" s="58">
        <v>16851</v>
      </c>
    </row>
    <row r="140" spans="1:18" x14ac:dyDescent="0.3">
      <c r="A140" s="57" t="s">
        <v>586</v>
      </c>
      <c r="B140" s="58">
        <v>22064</v>
      </c>
      <c r="C140" s="58" t="s">
        <v>1981</v>
      </c>
      <c r="D140" s="58" t="s">
        <v>803</v>
      </c>
      <c r="E140" s="58" t="s">
        <v>3257</v>
      </c>
      <c r="F140" s="58" t="s">
        <v>647</v>
      </c>
      <c r="G140" s="58">
        <v>9257</v>
      </c>
      <c r="H140" s="58" t="s">
        <v>1995</v>
      </c>
      <c r="I140" s="58" t="s">
        <v>1342</v>
      </c>
      <c r="J140" s="58" t="s">
        <v>2906</v>
      </c>
      <c r="K140" s="58" t="s">
        <v>647</v>
      </c>
      <c r="L140" s="58">
        <v>3813</v>
      </c>
      <c r="M140" s="58" t="s">
        <v>1101</v>
      </c>
      <c r="N140" s="58" t="s">
        <v>678</v>
      </c>
      <c r="O140" s="58" t="s">
        <v>688</v>
      </c>
      <c r="P140" s="58" t="s">
        <v>647</v>
      </c>
      <c r="Q140" s="58">
        <v>209</v>
      </c>
      <c r="R140" s="58">
        <v>13279</v>
      </c>
    </row>
    <row r="141" spans="1:18" x14ac:dyDescent="0.3">
      <c r="A141" s="57" t="s">
        <v>587</v>
      </c>
      <c r="B141" s="58">
        <v>15700</v>
      </c>
      <c r="C141" s="58" t="s">
        <v>3258</v>
      </c>
      <c r="D141" s="58" t="s">
        <v>1619</v>
      </c>
      <c r="E141" s="58" t="s">
        <v>3259</v>
      </c>
      <c r="F141" s="58" t="s">
        <v>691</v>
      </c>
      <c r="G141" s="58">
        <v>6324</v>
      </c>
      <c r="H141" s="58" t="s">
        <v>3033</v>
      </c>
      <c r="I141" s="58" t="s">
        <v>962</v>
      </c>
      <c r="J141" s="58" t="s">
        <v>958</v>
      </c>
      <c r="K141" s="58" t="s">
        <v>667</v>
      </c>
      <c r="L141" s="58">
        <v>2153</v>
      </c>
      <c r="M141" s="58" t="s">
        <v>1159</v>
      </c>
      <c r="N141" s="58" t="s">
        <v>646</v>
      </c>
      <c r="O141" s="58" t="s">
        <v>994</v>
      </c>
      <c r="P141" s="58" t="s">
        <v>628</v>
      </c>
      <c r="Q141" s="58">
        <v>150</v>
      </c>
      <c r="R141" s="58">
        <v>8627</v>
      </c>
    </row>
    <row r="142" spans="1:18" x14ac:dyDescent="0.3">
      <c r="A142" s="57" t="s">
        <v>588</v>
      </c>
      <c r="B142" s="58">
        <v>9386</v>
      </c>
      <c r="C142" s="58" t="s">
        <v>2250</v>
      </c>
      <c r="D142" s="58" t="s">
        <v>1599</v>
      </c>
      <c r="E142" s="58" t="s">
        <v>2612</v>
      </c>
      <c r="F142" s="58" t="s">
        <v>628</v>
      </c>
      <c r="G142" s="58">
        <v>4760</v>
      </c>
      <c r="H142" s="58" t="s">
        <v>2039</v>
      </c>
      <c r="I142" s="58" t="s">
        <v>780</v>
      </c>
      <c r="J142" s="58" t="s">
        <v>976</v>
      </c>
      <c r="K142" s="58" t="s">
        <v>628</v>
      </c>
      <c r="L142" s="58">
        <v>1086</v>
      </c>
      <c r="M142" s="58" t="s">
        <v>1591</v>
      </c>
      <c r="N142" s="58" t="s">
        <v>634</v>
      </c>
      <c r="O142" s="58" t="s">
        <v>750</v>
      </c>
      <c r="P142" s="58" t="s">
        <v>628</v>
      </c>
      <c r="Q142" s="58">
        <v>116</v>
      </c>
      <c r="R142" s="58">
        <v>5962</v>
      </c>
    </row>
    <row r="143" spans="1:18" x14ac:dyDescent="0.3">
      <c r="A143" s="57" t="s">
        <v>589</v>
      </c>
      <c r="B143" s="58">
        <v>4025</v>
      </c>
      <c r="C143" s="58" t="s">
        <v>1161</v>
      </c>
      <c r="D143" s="58" t="s">
        <v>786</v>
      </c>
      <c r="E143" s="58" t="s">
        <v>1824</v>
      </c>
      <c r="F143" s="58" t="s">
        <v>628</v>
      </c>
      <c r="G143" s="58">
        <v>1703</v>
      </c>
      <c r="H143" s="58" t="s">
        <v>714</v>
      </c>
      <c r="I143" s="58" t="s">
        <v>963</v>
      </c>
      <c r="J143" s="58" t="s">
        <v>3260</v>
      </c>
      <c r="K143" s="58" t="s">
        <v>667</v>
      </c>
      <c r="L143" s="58">
        <v>766</v>
      </c>
      <c r="M143" s="58" t="s">
        <v>668</v>
      </c>
      <c r="N143" s="58" t="s">
        <v>647</v>
      </c>
      <c r="O143" s="58" t="s">
        <v>668</v>
      </c>
      <c r="P143" s="58" t="s">
        <v>628</v>
      </c>
      <c r="Q143" s="58">
        <v>31</v>
      </c>
      <c r="R143" s="58">
        <v>2500</v>
      </c>
    </row>
    <row r="144" spans="1:18" x14ac:dyDescent="0.3">
      <c r="A144" s="57" t="s">
        <v>591</v>
      </c>
      <c r="B144" s="58">
        <v>38876</v>
      </c>
      <c r="C144" s="58" t="s">
        <v>3261</v>
      </c>
      <c r="D144" s="58" t="s">
        <v>1198</v>
      </c>
      <c r="E144" s="58" t="s">
        <v>3262</v>
      </c>
      <c r="F144" s="58" t="s">
        <v>642</v>
      </c>
      <c r="G144" s="58">
        <v>14228</v>
      </c>
      <c r="H144" s="58" t="s">
        <v>3263</v>
      </c>
      <c r="I144" s="58" t="s">
        <v>742</v>
      </c>
      <c r="J144" s="58" t="s">
        <v>2142</v>
      </c>
      <c r="K144" s="58" t="s">
        <v>1237</v>
      </c>
      <c r="L144" s="58">
        <v>8783</v>
      </c>
      <c r="M144" s="58" t="s">
        <v>1167</v>
      </c>
      <c r="N144" s="58" t="s">
        <v>632</v>
      </c>
      <c r="O144" s="58" t="s">
        <v>1609</v>
      </c>
      <c r="P144" s="58" t="s">
        <v>691</v>
      </c>
      <c r="Q144" s="58">
        <v>410</v>
      </c>
      <c r="R144" s="58">
        <v>23421</v>
      </c>
    </row>
    <row r="145" spans="1:18" x14ac:dyDescent="0.3">
      <c r="A145" s="57" t="s">
        <v>592</v>
      </c>
      <c r="B145" s="58">
        <v>5126</v>
      </c>
      <c r="C145" s="58" t="s">
        <v>1239</v>
      </c>
      <c r="D145" s="58" t="s">
        <v>1591</v>
      </c>
      <c r="E145" s="58" t="s">
        <v>2557</v>
      </c>
      <c r="F145" s="58" t="s">
        <v>633</v>
      </c>
      <c r="G145" s="58">
        <v>1971</v>
      </c>
      <c r="H145" s="58" t="s">
        <v>2122</v>
      </c>
      <c r="I145" s="58" t="s">
        <v>688</v>
      </c>
      <c r="J145" s="58" t="s">
        <v>1603</v>
      </c>
      <c r="K145" s="58" t="s">
        <v>655</v>
      </c>
      <c r="L145" s="58">
        <v>1131</v>
      </c>
      <c r="M145" s="58" t="s">
        <v>870</v>
      </c>
      <c r="N145" s="58" t="s">
        <v>655</v>
      </c>
      <c r="O145" s="58" t="s">
        <v>810</v>
      </c>
      <c r="P145" s="58" t="s">
        <v>628</v>
      </c>
      <c r="Q145" s="58">
        <v>62</v>
      </c>
      <c r="R145" s="58">
        <v>3164</v>
      </c>
    </row>
    <row r="146" spans="1:18" x14ac:dyDescent="0.3">
      <c r="A146" s="57" t="s">
        <v>593</v>
      </c>
      <c r="B146" s="58">
        <v>5849</v>
      </c>
      <c r="C146" s="58" t="s">
        <v>3264</v>
      </c>
      <c r="D146" s="58" t="s">
        <v>1220</v>
      </c>
      <c r="E146" s="58" t="s">
        <v>2377</v>
      </c>
      <c r="F146" s="58" t="s">
        <v>633</v>
      </c>
      <c r="G146" s="58">
        <v>1892</v>
      </c>
      <c r="H146" s="58" t="s">
        <v>2121</v>
      </c>
      <c r="I146" s="58" t="s">
        <v>704</v>
      </c>
      <c r="J146" s="58" t="s">
        <v>1410</v>
      </c>
      <c r="K146" s="58" t="s">
        <v>655</v>
      </c>
      <c r="L146" s="58">
        <v>1698</v>
      </c>
      <c r="M146" s="58" t="s">
        <v>644</v>
      </c>
      <c r="N146" s="58" t="s">
        <v>691</v>
      </c>
      <c r="O146" s="58" t="s">
        <v>738</v>
      </c>
      <c r="P146" s="58" t="s">
        <v>628</v>
      </c>
      <c r="Q146" s="58">
        <v>67</v>
      </c>
      <c r="R146" s="58">
        <v>3657</v>
      </c>
    </row>
    <row r="147" spans="1:18" x14ac:dyDescent="0.3">
      <c r="A147" s="57" t="s">
        <v>594</v>
      </c>
      <c r="B147" s="58">
        <v>17800</v>
      </c>
      <c r="C147" s="58" t="s">
        <v>3265</v>
      </c>
      <c r="D147" s="58" t="s">
        <v>2706</v>
      </c>
      <c r="E147" s="58" t="s">
        <v>1387</v>
      </c>
      <c r="F147" s="58" t="s">
        <v>655</v>
      </c>
      <c r="G147" s="58">
        <v>9429</v>
      </c>
      <c r="H147" s="58" t="s">
        <v>2995</v>
      </c>
      <c r="I147" s="58" t="s">
        <v>1143</v>
      </c>
      <c r="J147" s="58" t="s">
        <v>2547</v>
      </c>
      <c r="K147" s="58" t="s">
        <v>628</v>
      </c>
      <c r="L147" s="58">
        <v>1904</v>
      </c>
      <c r="M147" s="58" t="s">
        <v>826</v>
      </c>
      <c r="N147" s="58" t="s">
        <v>690</v>
      </c>
      <c r="O147" s="58" t="s">
        <v>688</v>
      </c>
      <c r="P147" s="58" t="s">
        <v>628</v>
      </c>
      <c r="Q147" s="58">
        <v>239</v>
      </c>
      <c r="R147" s="58">
        <v>11572</v>
      </c>
    </row>
    <row r="148" spans="1:18" x14ac:dyDescent="0.3">
      <c r="A148" s="57" t="s">
        <v>595</v>
      </c>
      <c r="B148" s="58">
        <v>15930</v>
      </c>
      <c r="C148" s="58" t="s">
        <v>2739</v>
      </c>
      <c r="D148" s="58" t="s">
        <v>776</v>
      </c>
      <c r="E148" s="58" t="s">
        <v>2491</v>
      </c>
      <c r="F148" s="58" t="s">
        <v>634</v>
      </c>
      <c r="G148" s="58">
        <v>6870</v>
      </c>
      <c r="H148" s="58" t="s">
        <v>1809</v>
      </c>
      <c r="I148" s="58" t="s">
        <v>1331</v>
      </c>
      <c r="J148" s="58" t="s">
        <v>1779</v>
      </c>
      <c r="K148" s="58" t="s">
        <v>633</v>
      </c>
      <c r="L148" s="58">
        <v>3277</v>
      </c>
      <c r="M148" s="58" t="s">
        <v>1607</v>
      </c>
      <c r="N148" s="58" t="s">
        <v>766</v>
      </c>
      <c r="O148" s="58" t="s">
        <v>653</v>
      </c>
      <c r="P148" s="58" t="s">
        <v>628</v>
      </c>
      <c r="Q148" s="58">
        <v>165</v>
      </c>
      <c r="R148" s="58">
        <v>10312</v>
      </c>
    </row>
    <row r="149" spans="1:18" x14ac:dyDescent="0.3">
      <c r="A149" s="57" t="s">
        <v>596</v>
      </c>
      <c r="B149" s="58">
        <v>38613</v>
      </c>
      <c r="C149" s="58" t="s">
        <v>2411</v>
      </c>
      <c r="D149" s="58" t="s">
        <v>2137</v>
      </c>
      <c r="E149" s="58" t="s">
        <v>3266</v>
      </c>
      <c r="F149" s="58" t="s">
        <v>782</v>
      </c>
      <c r="G149" s="58">
        <v>16564</v>
      </c>
      <c r="H149" s="58" t="s">
        <v>1456</v>
      </c>
      <c r="I149" s="58" t="s">
        <v>1529</v>
      </c>
      <c r="J149" s="58" t="s">
        <v>2493</v>
      </c>
      <c r="K149" s="58" t="s">
        <v>646</v>
      </c>
      <c r="L149" s="58">
        <v>3836</v>
      </c>
      <c r="M149" s="58" t="s">
        <v>1015</v>
      </c>
      <c r="N149" s="58" t="s">
        <v>707</v>
      </c>
      <c r="O149" s="58" t="s">
        <v>1208</v>
      </c>
      <c r="P149" s="58" t="s">
        <v>667</v>
      </c>
      <c r="Q149" s="58">
        <v>603</v>
      </c>
      <c r="R149" s="58">
        <v>21003</v>
      </c>
    </row>
    <row r="150" spans="1:18" x14ac:dyDescent="0.3">
      <c r="A150" s="57" t="s">
        <v>597</v>
      </c>
      <c r="B150" s="58">
        <v>61655</v>
      </c>
      <c r="C150" s="58" t="s">
        <v>3267</v>
      </c>
      <c r="D150" s="58" t="s">
        <v>769</v>
      </c>
      <c r="E150" s="58" t="s">
        <v>3268</v>
      </c>
      <c r="F150" s="58" t="s">
        <v>732</v>
      </c>
      <c r="G150" s="58">
        <v>28769</v>
      </c>
      <c r="H150" s="58" t="s">
        <v>2829</v>
      </c>
      <c r="I150" s="58" t="s">
        <v>900</v>
      </c>
      <c r="J150" s="58" t="s">
        <v>657</v>
      </c>
      <c r="K150" s="58" t="s">
        <v>985</v>
      </c>
      <c r="L150" s="58">
        <v>8310</v>
      </c>
      <c r="M150" s="58" t="s">
        <v>2757</v>
      </c>
      <c r="N150" s="58" t="s">
        <v>732</v>
      </c>
      <c r="O150" s="58" t="s">
        <v>693</v>
      </c>
      <c r="P150" s="58" t="s">
        <v>628</v>
      </c>
      <c r="Q150" s="58">
        <v>904</v>
      </c>
      <c r="R150" s="58">
        <v>37983</v>
      </c>
    </row>
    <row r="151" spans="1:18" x14ac:dyDescent="0.3">
      <c r="A151" s="57" t="s">
        <v>598</v>
      </c>
      <c r="B151" s="58">
        <v>18506</v>
      </c>
      <c r="C151" s="58" t="s">
        <v>2511</v>
      </c>
      <c r="D151" s="58" t="s">
        <v>875</v>
      </c>
      <c r="E151" s="58" t="s">
        <v>949</v>
      </c>
      <c r="F151" s="58" t="s">
        <v>766</v>
      </c>
      <c r="G151" s="58">
        <v>7648</v>
      </c>
      <c r="H151" s="58" t="s">
        <v>1040</v>
      </c>
      <c r="I151" s="58" t="s">
        <v>1564</v>
      </c>
      <c r="J151" s="58" t="s">
        <v>3269</v>
      </c>
      <c r="K151" s="58" t="s">
        <v>633</v>
      </c>
      <c r="L151" s="58">
        <v>2989</v>
      </c>
      <c r="M151" s="58" t="s">
        <v>673</v>
      </c>
      <c r="N151" s="58" t="s">
        <v>708</v>
      </c>
      <c r="O151" s="58" t="s">
        <v>719</v>
      </c>
      <c r="P151" s="58" t="s">
        <v>647</v>
      </c>
      <c r="Q151" s="58">
        <v>170</v>
      </c>
      <c r="R151" s="58">
        <v>10807</v>
      </c>
    </row>
    <row r="152" spans="1:18" x14ac:dyDescent="0.3">
      <c r="A152" s="57" t="s">
        <v>599</v>
      </c>
      <c r="B152" s="58">
        <v>3519</v>
      </c>
      <c r="C152" s="58" t="s">
        <v>1421</v>
      </c>
      <c r="D152" s="58" t="s">
        <v>878</v>
      </c>
      <c r="E152" s="58" t="s">
        <v>1320</v>
      </c>
      <c r="F152" s="58" t="s">
        <v>628</v>
      </c>
      <c r="G152" s="58">
        <v>1023</v>
      </c>
      <c r="H152" s="58" t="s">
        <v>2065</v>
      </c>
      <c r="I152" s="58" t="s">
        <v>1140</v>
      </c>
      <c r="J152" s="58" t="s">
        <v>1623</v>
      </c>
      <c r="K152" s="58" t="s">
        <v>647</v>
      </c>
      <c r="L152" s="58">
        <v>1123</v>
      </c>
      <c r="M152" s="58" t="s">
        <v>632</v>
      </c>
      <c r="N152" s="58" t="s">
        <v>655</v>
      </c>
      <c r="O152" s="58" t="s">
        <v>903</v>
      </c>
      <c r="P152" s="58" t="s">
        <v>628</v>
      </c>
      <c r="Q152" s="58">
        <v>34</v>
      </c>
      <c r="R152" s="58">
        <v>2180</v>
      </c>
    </row>
    <row r="153" spans="1:18" x14ac:dyDescent="0.3">
      <c r="A153" s="57" t="s">
        <v>600</v>
      </c>
      <c r="B153" s="58">
        <v>11988</v>
      </c>
      <c r="C153" s="58" t="s">
        <v>2534</v>
      </c>
      <c r="D153" s="58" t="s">
        <v>1135</v>
      </c>
      <c r="E153" s="58" t="s">
        <v>3270</v>
      </c>
      <c r="F153" s="58" t="s">
        <v>667</v>
      </c>
      <c r="G153" s="58">
        <v>3920</v>
      </c>
      <c r="H153" s="58" t="s">
        <v>2364</v>
      </c>
      <c r="I153" s="58" t="s">
        <v>1048</v>
      </c>
      <c r="J153" s="58" t="s">
        <v>2101</v>
      </c>
      <c r="K153" s="58" t="s">
        <v>634</v>
      </c>
      <c r="L153" s="58">
        <v>3794</v>
      </c>
      <c r="M153" s="58" t="s">
        <v>749</v>
      </c>
      <c r="N153" s="58" t="s">
        <v>648</v>
      </c>
      <c r="O153" s="58" t="s">
        <v>732</v>
      </c>
      <c r="P153" s="58" t="s">
        <v>628</v>
      </c>
      <c r="Q153" s="58">
        <v>92</v>
      </c>
      <c r="R153" s="58">
        <v>7806</v>
      </c>
    </row>
    <row r="154" spans="1:18" x14ac:dyDescent="0.3">
      <c r="A154" s="57" t="s">
        <v>601</v>
      </c>
      <c r="B154" s="58">
        <v>15675</v>
      </c>
      <c r="C154" s="58" t="s">
        <v>2586</v>
      </c>
      <c r="D154" s="58" t="s">
        <v>1928</v>
      </c>
      <c r="E154" s="58" t="s">
        <v>3272</v>
      </c>
      <c r="F154" s="58" t="s">
        <v>691</v>
      </c>
      <c r="G154" s="58">
        <v>7736</v>
      </c>
      <c r="H154" s="58" t="s">
        <v>2162</v>
      </c>
      <c r="I154" s="58" t="s">
        <v>886</v>
      </c>
      <c r="J154" s="58" t="s">
        <v>1893</v>
      </c>
      <c r="K154" s="58" t="s">
        <v>647</v>
      </c>
      <c r="L154" s="58">
        <v>1942</v>
      </c>
      <c r="M154" s="58" t="s">
        <v>1881</v>
      </c>
      <c r="N154" s="58" t="s">
        <v>668</v>
      </c>
      <c r="O154" s="58" t="s">
        <v>1881</v>
      </c>
      <c r="P154" s="58" t="s">
        <v>655</v>
      </c>
      <c r="Q154" s="58">
        <v>191</v>
      </c>
      <c r="R154" s="58">
        <v>9869</v>
      </c>
    </row>
    <row r="155" spans="1:18" x14ac:dyDescent="0.3">
      <c r="A155" s="57" t="s">
        <v>602</v>
      </c>
      <c r="B155" s="58">
        <v>1493</v>
      </c>
      <c r="C155" s="58" t="s">
        <v>1052</v>
      </c>
      <c r="D155" s="58" t="s">
        <v>1159</v>
      </c>
      <c r="E155" s="58" t="s">
        <v>1372</v>
      </c>
      <c r="F155" s="58" t="s">
        <v>628</v>
      </c>
      <c r="G155" s="58">
        <v>636</v>
      </c>
      <c r="H155" s="58" t="s">
        <v>1448</v>
      </c>
      <c r="I155" s="58" t="s">
        <v>890</v>
      </c>
      <c r="J155" s="58" t="s">
        <v>1684</v>
      </c>
      <c r="K155" s="58" t="s">
        <v>628</v>
      </c>
      <c r="L155" s="58">
        <v>412</v>
      </c>
      <c r="M155" s="58" t="s">
        <v>691</v>
      </c>
      <c r="N155" s="58" t="s">
        <v>628</v>
      </c>
      <c r="O155" s="58" t="s">
        <v>691</v>
      </c>
      <c r="P155" s="58" t="s">
        <v>628</v>
      </c>
      <c r="Q155" s="58">
        <v>10</v>
      </c>
      <c r="R155" s="58">
        <v>1058</v>
      </c>
    </row>
    <row r="156" spans="1:18" x14ac:dyDescent="0.3">
      <c r="A156" s="57" t="s">
        <v>604</v>
      </c>
      <c r="B156" s="58">
        <v>2751</v>
      </c>
      <c r="C156" s="58" t="s">
        <v>1577</v>
      </c>
      <c r="D156" s="58" t="s">
        <v>725</v>
      </c>
      <c r="E156" s="58" t="s">
        <v>1604</v>
      </c>
      <c r="F156" s="58" t="s">
        <v>655</v>
      </c>
      <c r="G156" s="58">
        <v>1284</v>
      </c>
      <c r="H156" s="58" t="s">
        <v>967</v>
      </c>
      <c r="I156" s="58" t="s">
        <v>801</v>
      </c>
      <c r="J156" s="58" t="s">
        <v>776</v>
      </c>
      <c r="K156" s="58" t="s">
        <v>647</v>
      </c>
      <c r="L156" s="58">
        <v>555</v>
      </c>
      <c r="M156" s="58" t="s">
        <v>848</v>
      </c>
      <c r="N156" s="58" t="s">
        <v>633</v>
      </c>
      <c r="O156" s="58" t="s">
        <v>708</v>
      </c>
      <c r="P156" s="58" t="s">
        <v>628</v>
      </c>
      <c r="Q156" s="58">
        <v>26</v>
      </c>
      <c r="R156" s="58">
        <v>1865</v>
      </c>
    </row>
    <row r="157" spans="1:18" x14ac:dyDescent="0.3">
      <c r="A157" s="57" t="s">
        <v>606</v>
      </c>
      <c r="B157" s="58">
        <v>18137</v>
      </c>
      <c r="C157" s="58" t="s">
        <v>3273</v>
      </c>
      <c r="D157" s="58" t="s">
        <v>1433</v>
      </c>
      <c r="E157" s="58" t="s">
        <v>2496</v>
      </c>
      <c r="F157" s="58" t="s">
        <v>667</v>
      </c>
      <c r="G157" s="58">
        <v>9289</v>
      </c>
      <c r="H157" s="58" t="s">
        <v>1275</v>
      </c>
      <c r="I157" s="58" t="s">
        <v>997</v>
      </c>
      <c r="J157" s="58" t="s">
        <v>850</v>
      </c>
      <c r="K157" s="58" t="s">
        <v>647</v>
      </c>
      <c r="L157" s="58">
        <v>1631</v>
      </c>
      <c r="M157" s="58" t="s">
        <v>1334</v>
      </c>
      <c r="N157" s="58" t="s">
        <v>903</v>
      </c>
      <c r="O157" s="58" t="s">
        <v>1197</v>
      </c>
      <c r="P157" s="58" t="s">
        <v>647</v>
      </c>
      <c r="Q157" s="58">
        <v>322</v>
      </c>
      <c r="R157" s="58">
        <v>11242</v>
      </c>
    </row>
    <row r="158" spans="1:18" x14ac:dyDescent="0.3">
      <c r="A158" s="57" t="s">
        <v>607</v>
      </c>
      <c r="B158" s="58">
        <v>46058</v>
      </c>
      <c r="C158" s="58" t="s">
        <v>3274</v>
      </c>
      <c r="D158" s="58" t="s">
        <v>1290</v>
      </c>
      <c r="E158" s="58" t="s">
        <v>3275</v>
      </c>
      <c r="F158" s="58" t="s">
        <v>848</v>
      </c>
      <c r="G158" s="58">
        <v>19108</v>
      </c>
      <c r="H158" s="58" t="s">
        <v>3276</v>
      </c>
      <c r="I158" s="58" t="s">
        <v>1075</v>
      </c>
      <c r="J158" s="58" t="s">
        <v>3139</v>
      </c>
      <c r="K158" s="58" t="s">
        <v>660</v>
      </c>
      <c r="L158" s="58">
        <v>6882</v>
      </c>
      <c r="M158" s="58" t="s">
        <v>2075</v>
      </c>
      <c r="N158" s="58" t="s">
        <v>985</v>
      </c>
      <c r="O158" s="58" t="s">
        <v>761</v>
      </c>
      <c r="P158" s="58" t="s">
        <v>655</v>
      </c>
      <c r="Q158" s="58">
        <v>631</v>
      </c>
      <c r="R158" s="58">
        <v>26621</v>
      </c>
    </row>
    <row r="159" spans="1:18" x14ac:dyDescent="0.3">
      <c r="A159" s="57" t="s">
        <v>608</v>
      </c>
      <c r="B159" s="58">
        <v>4237</v>
      </c>
      <c r="C159" s="58" t="s">
        <v>1271</v>
      </c>
      <c r="D159" s="58" t="s">
        <v>1652</v>
      </c>
      <c r="E159" s="58" t="s">
        <v>3035</v>
      </c>
      <c r="F159" s="58" t="s">
        <v>628</v>
      </c>
      <c r="G159" s="58">
        <v>2004</v>
      </c>
      <c r="H159" s="58" t="s">
        <v>752</v>
      </c>
      <c r="I159" s="58" t="s">
        <v>1591</v>
      </c>
      <c r="J159" s="58" t="s">
        <v>1625</v>
      </c>
      <c r="K159" s="58" t="s">
        <v>628</v>
      </c>
      <c r="L159" s="58">
        <v>698</v>
      </c>
      <c r="M159" s="58" t="s">
        <v>985</v>
      </c>
      <c r="N159" s="58" t="s">
        <v>628</v>
      </c>
      <c r="O159" s="58" t="s">
        <v>632</v>
      </c>
      <c r="P159" s="58" t="s">
        <v>628</v>
      </c>
      <c r="Q159" s="58">
        <v>33</v>
      </c>
      <c r="R159" s="58">
        <v>2735</v>
      </c>
    </row>
    <row r="160" spans="1:18" x14ac:dyDescent="0.3">
      <c r="A160" s="57" t="s">
        <v>610</v>
      </c>
      <c r="B160" s="58">
        <v>6345</v>
      </c>
      <c r="C160" s="58" t="s">
        <v>1570</v>
      </c>
      <c r="D160" s="58" t="s">
        <v>1047</v>
      </c>
      <c r="E160" s="58" t="s">
        <v>2385</v>
      </c>
      <c r="F160" s="58" t="s">
        <v>628</v>
      </c>
      <c r="G160" s="58">
        <v>2472</v>
      </c>
      <c r="H160" s="58" t="s">
        <v>712</v>
      </c>
      <c r="I160" s="58" t="s">
        <v>1219</v>
      </c>
      <c r="J160" s="58" t="s">
        <v>1171</v>
      </c>
      <c r="K160" s="58" t="s">
        <v>634</v>
      </c>
      <c r="L160" s="58">
        <v>1677</v>
      </c>
      <c r="M160" s="58" t="s">
        <v>1629</v>
      </c>
      <c r="N160" s="58" t="s">
        <v>691</v>
      </c>
      <c r="O160" s="58" t="s">
        <v>690</v>
      </c>
      <c r="P160" s="58" t="s">
        <v>628</v>
      </c>
      <c r="Q160" s="58">
        <v>65</v>
      </c>
      <c r="R160" s="58">
        <v>4214</v>
      </c>
    </row>
    <row r="161" spans="1:18" x14ac:dyDescent="0.3">
      <c r="A161" s="57" t="s">
        <v>611</v>
      </c>
      <c r="B161" s="58">
        <v>6016</v>
      </c>
      <c r="C161" s="58" t="s">
        <v>1764</v>
      </c>
      <c r="D161" s="58" t="s">
        <v>1028</v>
      </c>
      <c r="E161" s="58" t="s">
        <v>1094</v>
      </c>
      <c r="F161" s="58" t="s">
        <v>647</v>
      </c>
      <c r="G161" s="58">
        <v>2237</v>
      </c>
      <c r="H161" s="58" t="s">
        <v>1600</v>
      </c>
      <c r="I161" s="58" t="s">
        <v>1599</v>
      </c>
      <c r="J161" s="58" t="s">
        <v>1316</v>
      </c>
      <c r="K161" s="58" t="s">
        <v>628</v>
      </c>
      <c r="L161" s="58">
        <v>1794</v>
      </c>
      <c r="M161" s="58" t="s">
        <v>816</v>
      </c>
      <c r="N161" s="58" t="s">
        <v>633</v>
      </c>
      <c r="O161" s="58" t="s">
        <v>648</v>
      </c>
      <c r="P161" s="58" t="s">
        <v>628</v>
      </c>
      <c r="Q161" s="58">
        <v>59</v>
      </c>
      <c r="R161" s="58">
        <v>4090</v>
      </c>
    </row>
    <row r="162" spans="1:18" x14ac:dyDescent="0.3">
      <c r="A162" s="57" t="s">
        <v>612</v>
      </c>
      <c r="B162" s="58">
        <v>12645</v>
      </c>
      <c r="C162" s="58" t="s">
        <v>3277</v>
      </c>
      <c r="D162" s="58" t="s">
        <v>748</v>
      </c>
      <c r="E162" s="58" t="s">
        <v>2270</v>
      </c>
      <c r="F162" s="58" t="s">
        <v>678</v>
      </c>
      <c r="G162" s="58">
        <v>5705</v>
      </c>
      <c r="H162" s="58" t="s">
        <v>1855</v>
      </c>
      <c r="I162" s="58" t="s">
        <v>1609</v>
      </c>
      <c r="J162" s="58" t="s">
        <v>3278</v>
      </c>
      <c r="K162" s="58" t="s">
        <v>667</v>
      </c>
      <c r="L162" s="58">
        <v>1832</v>
      </c>
      <c r="M162" s="58" t="s">
        <v>844</v>
      </c>
      <c r="N162" s="58" t="s">
        <v>646</v>
      </c>
      <c r="O162" s="58" t="s">
        <v>666</v>
      </c>
      <c r="P162" s="58" t="s">
        <v>628</v>
      </c>
      <c r="Q162" s="58">
        <v>111</v>
      </c>
      <c r="R162" s="58">
        <v>7648</v>
      </c>
    </row>
    <row r="163" spans="1:18" x14ac:dyDescent="0.3">
      <c r="A163" s="57" t="s">
        <v>614</v>
      </c>
      <c r="B163" s="58">
        <v>6428581</v>
      </c>
      <c r="C163" s="58">
        <v>921571</v>
      </c>
      <c r="D163" s="58">
        <v>81723</v>
      </c>
      <c r="E163" s="58">
        <v>931006</v>
      </c>
      <c r="F163" s="58">
        <v>3299</v>
      </c>
      <c r="G163" s="58">
        <v>1937599</v>
      </c>
      <c r="H163" s="58">
        <v>789799</v>
      </c>
      <c r="I163" s="58">
        <v>131726</v>
      </c>
      <c r="J163" s="58">
        <v>891403</v>
      </c>
      <c r="K163" s="58">
        <v>7940</v>
      </c>
      <c r="L163" s="58">
        <v>1820868</v>
      </c>
      <c r="M163" s="58">
        <v>57851</v>
      </c>
      <c r="N163" s="58">
        <v>4961</v>
      </c>
      <c r="O163" s="58">
        <v>34021</v>
      </c>
      <c r="P163" s="58">
        <v>370</v>
      </c>
      <c r="Q163" s="58">
        <v>97203</v>
      </c>
      <c r="R163" s="58">
        <v>3855670</v>
      </c>
    </row>
  </sheetData>
  <mergeCells count="4">
    <mergeCell ref="A1:E1"/>
    <mergeCell ref="C2:G2"/>
    <mergeCell ref="H2:L2"/>
    <mergeCell ref="M2:Q2"/>
  </mergeCells>
  <pageMargins left="0.75" right="0.75" top="1" bottom="1" header="0.5" footer="0.5"/>
</worksheet>
</file>

<file path=xl/worksheets/sheet2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sqref="A1:E1"/>
    </sheetView>
  </sheetViews>
  <sheetFormatPr defaultRowHeight="14.4" x14ac:dyDescent="0.3"/>
  <cols>
    <col min="1" max="16384" width="8.88671875" style="57"/>
  </cols>
  <sheetData>
    <row r="1" spans="1:8" x14ac:dyDescent="0.3">
      <c r="A1" s="103" t="s">
        <v>203</v>
      </c>
      <c r="B1" s="103"/>
      <c r="C1" s="103"/>
      <c r="D1" s="103"/>
      <c r="E1" s="103"/>
    </row>
    <row r="2" spans="1:8" x14ac:dyDescent="0.3">
      <c r="A2" s="57" t="s">
        <v>0</v>
      </c>
      <c r="B2" s="57" t="s">
        <v>0</v>
      </c>
      <c r="C2" s="104" t="s">
        <v>4370</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549</v>
      </c>
      <c r="B4" s="58">
        <v>13100</v>
      </c>
      <c r="C4" s="58" t="s">
        <v>3506</v>
      </c>
      <c r="D4" s="58" t="s">
        <v>1625</v>
      </c>
      <c r="E4" s="58" t="s">
        <v>3205</v>
      </c>
      <c r="F4" s="58" t="s">
        <v>633</v>
      </c>
      <c r="G4" s="58">
        <v>7740</v>
      </c>
      <c r="H4" s="58">
        <v>7740</v>
      </c>
    </row>
    <row r="5" spans="1:8" x14ac:dyDescent="0.3">
      <c r="A5" s="57" t="s">
        <v>553</v>
      </c>
      <c r="B5" s="58">
        <v>25872</v>
      </c>
      <c r="C5" s="58" t="s">
        <v>4371</v>
      </c>
      <c r="D5" s="58" t="s">
        <v>2122</v>
      </c>
      <c r="E5" s="58" t="s">
        <v>1667</v>
      </c>
      <c r="F5" s="58" t="s">
        <v>647</v>
      </c>
      <c r="G5" s="58">
        <v>13172</v>
      </c>
      <c r="H5" s="58">
        <v>13172</v>
      </c>
    </row>
    <row r="6" spans="1:8" x14ac:dyDescent="0.3">
      <c r="A6" s="57" t="s">
        <v>614</v>
      </c>
      <c r="B6" s="58">
        <v>38972</v>
      </c>
      <c r="C6" s="58">
        <v>10695</v>
      </c>
      <c r="D6" s="58">
        <v>789</v>
      </c>
      <c r="E6" s="58">
        <v>9424</v>
      </c>
      <c r="F6" s="58">
        <v>4</v>
      </c>
      <c r="G6" s="58">
        <v>20912</v>
      </c>
      <c r="H6" s="58">
        <v>20912</v>
      </c>
    </row>
  </sheetData>
  <mergeCells count="2">
    <mergeCell ref="A1:E1"/>
    <mergeCell ref="C2:G2"/>
  </mergeCells>
  <pageMargins left="0.75" right="0.75" top="1" bottom="1" header="0.5" footer="0.5"/>
</worksheet>
</file>

<file path=xl/worksheets/sheet2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sqref="A1:E1"/>
    </sheetView>
  </sheetViews>
  <sheetFormatPr defaultRowHeight="14.4" x14ac:dyDescent="0.3"/>
  <cols>
    <col min="1" max="16384" width="8.88671875" style="57"/>
  </cols>
  <sheetData>
    <row r="1" spans="1:8" x14ac:dyDescent="0.3">
      <c r="A1" s="103" t="s">
        <v>204</v>
      </c>
      <c r="B1" s="103"/>
      <c r="C1" s="103"/>
      <c r="D1" s="103"/>
      <c r="E1" s="103"/>
    </row>
    <row r="2" spans="1:8" x14ac:dyDescent="0.3">
      <c r="A2" s="57" t="s">
        <v>0</v>
      </c>
      <c r="B2" s="57" t="s">
        <v>0</v>
      </c>
      <c r="C2" s="104" t="s">
        <v>4372</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553</v>
      </c>
      <c r="B4" s="58">
        <v>38158</v>
      </c>
      <c r="C4" s="58" t="s">
        <v>4373</v>
      </c>
      <c r="D4" s="58" t="s">
        <v>3206</v>
      </c>
      <c r="E4" s="58" t="s">
        <v>4374</v>
      </c>
      <c r="F4" s="58" t="s">
        <v>633</v>
      </c>
      <c r="G4" s="58">
        <v>16281</v>
      </c>
      <c r="H4" s="58">
        <v>16281</v>
      </c>
    </row>
    <row r="5" spans="1:8" x14ac:dyDescent="0.3">
      <c r="A5" s="57" t="s">
        <v>571</v>
      </c>
      <c r="B5" s="58">
        <v>5746</v>
      </c>
      <c r="C5" s="58" t="s">
        <v>1202</v>
      </c>
      <c r="D5" s="58" t="s">
        <v>1232</v>
      </c>
      <c r="E5" s="58" t="s">
        <v>733</v>
      </c>
      <c r="F5" s="58" t="s">
        <v>628</v>
      </c>
      <c r="G5" s="58">
        <v>2329</v>
      </c>
      <c r="H5" s="58">
        <v>2329</v>
      </c>
    </row>
    <row r="6" spans="1:8" x14ac:dyDescent="0.3">
      <c r="A6" s="57" t="s">
        <v>614</v>
      </c>
      <c r="B6" s="58">
        <v>43904</v>
      </c>
      <c r="C6" s="58">
        <v>8006</v>
      </c>
      <c r="D6" s="58">
        <v>1439</v>
      </c>
      <c r="E6" s="58">
        <v>9162</v>
      </c>
      <c r="F6" s="58">
        <v>3</v>
      </c>
      <c r="G6" s="58">
        <v>18610</v>
      </c>
      <c r="H6" s="58">
        <v>18610</v>
      </c>
    </row>
  </sheetData>
  <mergeCells count="2">
    <mergeCell ref="A1:E1"/>
    <mergeCell ref="C2:G2"/>
  </mergeCells>
  <pageMargins left="0.75" right="0.75" top="1" bottom="1" header="0.5" footer="0.5"/>
</worksheet>
</file>

<file path=xl/worksheets/sheet2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sqref="A1:E1"/>
    </sheetView>
  </sheetViews>
  <sheetFormatPr defaultRowHeight="14.4" x14ac:dyDescent="0.3"/>
  <cols>
    <col min="1" max="16384" width="8.88671875" style="57"/>
  </cols>
  <sheetData>
    <row r="1" spans="1:8" x14ac:dyDescent="0.3">
      <c r="A1" s="103" t="s">
        <v>205</v>
      </c>
      <c r="B1" s="103"/>
      <c r="C1" s="103"/>
      <c r="D1" s="103"/>
      <c r="E1" s="103"/>
    </row>
    <row r="2" spans="1:8" x14ac:dyDescent="0.3">
      <c r="A2" s="57" t="s">
        <v>0</v>
      </c>
      <c r="B2" s="57" t="s">
        <v>0</v>
      </c>
      <c r="C2" s="104" t="s">
        <v>4375</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431</v>
      </c>
      <c r="B4" s="58">
        <v>11296</v>
      </c>
      <c r="C4" s="58" t="s">
        <v>1212</v>
      </c>
      <c r="D4" s="58" t="s">
        <v>1125</v>
      </c>
      <c r="E4" s="58" t="s">
        <v>992</v>
      </c>
      <c r="F4" s="58" t="s">
        <v>647</v>
      </c>
      <c r="G4" s="58">
        <v>3388</v>
      </c>
      <c r="H4" s="58">
        <v>3388</v>
      </c>
    </row>
    <row r="5" spans="1:8" x14ac:dyDescent="0.3">
      <c r="A5" s="57" t="s">
        <v>504</v>
      </c>
      <c r="B5" s="58">
        <v>10789</v>
      </c>
      <c r="C5" s="58" t="s">
        <v>2746</v>
      </c>
      <c r="D5" s="58" t="s">
        <v>697</v>
      </c>
      <c r="E5" s="58" t="s">
        <v>915</v>
      </c>
      <c r="F5" s="58" t="s">
        <v>655</v>
      </c>
      <c r="G5" s="58">
        <v>2503</v>
      </c>
      <c r="H5" s="58">
        <v>2503</v>
      </c>
    </row>
    <row r="6" spans="1:8" x14ac:dyDescent="0.3">
      <c r="A6" s="57" t="s">
        <v>571</v>
      </c>
      <c r="B6" s="58">
        <v>11866</v>
      </c>
      <c r="C6" s="58" t="s">
        <v>1989</v>
      </c>
      <c r="D6" s="58" t="s">
        <v>890</v>
      </c>
      <c r="E6" s="58" t="s">
        <v>2760</v>
      </c>
      <c r="F6" s="58" t="s">
        <v>628</v>
      </c>
      <c r="G6" s="58">
        <v>1598</v>
      </c>
      <c r="H6" s="58">
        <v>1598</v>
      </c>
    </row>
    <row r="7" spans="1:8" x14ac:dyDescent="0.3">
      <c r="A7" s="57" t="s">
        <v>597</v>
      </c>
      <c r="B7" s="58">
        <v>26885</v>
      </c>
      <c r="C7" s="58" t="s">
        <v>4376</v>
      </c>
      <c r="D7" s="58" t="s">
        <v>1945</v>
      </c>
      <c r="E7" s="58" t="s">
        <v>4377</v>
      </c>
      <c r="F7" s="58" t="s">
        <v>766</v>
      </c>
      <c r="G7" s="58">
        <v>12792</v>
      </c>
      <c r="H7" s="58">
        <v>12792</v>
      </c>
    </row>
    <row r="8" spans="1:8" x14ac:dyDescent="0.3">
      <c r="A8" s="57" t="s">
        <v>614</v>
      </c>
      <c r="B8" s="58">
        <v>60836</v>
      </c>
      <c r="C8" s="58">
        <v>11548</v>
      </c>
      <c r="D8" s="58">
        <v>895</v>
      </c>
      <c r="E8" s="58">
        <v>7827</v>
      </c>
      <c r="F8" s="58">
        <v>11</v>
      </c>
      <c r="G8" s="58">
        <v>20281</v>
      </c>
      <c r="H8" s="58">
        <v>20281</v>
      </c>
    </row>
  </sheetData>
  <mergeCells count="2">
    <mergeCell ref="A1:E1"/>
    <mergeCell ref="C2:G2"/>
  </mergeCells>
  <pageMargins left="0.75" right="0.75" top="1" bottom="1" header="0.5" footer="0.5"/>
</worksheet>
</file>

<file path=xl/worksheets/sheet2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sqref="A1:E1"/>
    </sheetView>
  </sheetViews>
  <sheetFormatPr defaultRowHeight="14.4" x14ac:dyDescent="0.3"/>
  <cols>
    <col min="1" max="16384" width="8.88671875" style="57"/>
  </cols>
  <sheetData>
    <row r="1" spans="1:8" x14ac:dyDescent="0.3">
      <c r="A1" s="103" t="s">
        <v>206</v>
      </c>
      <c r="B1" s="103"/>
      <c r="C1" s="103"/>
      <c r="D1" s="103"/>
      <c r="E1" s="103"/>
    </row>
    <row r="2" spans="1:8" x14ac:dyDescent="0.3">
      <c r="A2" s="57" t="s">
        <v>0</v>
      </c>
      <c r="B2" s="57" t="s">
        <v>0</v>
      </c>
      <c r="C2" s="104" t="s">
        <v>4378</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597</v>
      </c>
      <c r="B4" s="58">
        <v>42114</v>
      </c>
      <c r="C4" s="58" t="s">
        <v>4379</v>
      </c>
      <c r="D4" s="58" t="s">
        <v>1026</v>
      </c>
      <c r="E4" s="58" t="s">
        <v>3244</v>
      </c>
      <c r="F4" s="58" t="s">
        <v>707</v>
      </c>
      <c r="G4" s="58">
        <v>19935</v>
      </c>
      <c r="H4" s="58">
        <v>19935</v>
      </c>
    </row>
    <row r="5" spans="1:8" x14ac:dyDescent="0.3">
      <c r="A5" s="57" t="s">
        <v>614</v>
      </c>
      <c r="B5" s="58">
        <v>42114</v>
      </c>
      <c r="C5" s="58">
        <v>11698</v>
      </c>
      <c r="D5" s="58">
        <v>761</v>
      </c>
      <c r="E5" s="58">
        <v>7454</v>
      </c>
      <c r="F5" s="58">
        <v>22</v>
      </c>
      <c r="G5" s="58">
        <v>19935</v>
      </c>
      <c r="H5" s="58">
        <v>19935</v>
      </c>
    </row>
  </sheetData>
  <mergeCells count="2">
    <mergeCell ref="A1:E1"/>
    <mergeCell ref="C2:G2"/>
  </mergeCells>
  <pageMargins left="0.75" right="0.75" top="1" bottom="1" header="0.5" footer="0.5"/>
</worksheet>
</file>

<file path=xl/worksheets/sheet2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sqref="A1:E1"/>
    </sheetView>
  </sheetViews>
  <sheetFormatPr defaultRowHeight="14.4" x14ac:dyDescent="0.3"/>
  <cols>
    <col min="1" max="16384" width="8.88671875" style="57"/>
  </cols>
  <sheetData>
    <row r="1" spans="1:8" x14ac:dyDescent="0.3">
      <c r="A1" s="103" t="s">
        <v>207</v>
      </c>
      <c r="B1" s="103"/>
      <c r="C1" s="103"/>
      <c r="D1" s="103"/>
      <c r="E1" s="103"/>
    </row>
    <row r="2" spans="1:8" x14ac:dyDescent="0.3">
      <c r="A2" s="57" t="s">
        <v>0</v>
      </c>
      <c r="B2" s="57" t="s">
        <v>0</v>
      </c>
      <c r="C2" s="104" t="s">
        <v>4380</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431</v>
      </c>
      <c r="B4" s="58">
        <v>41621</v>
      </c>
      <c r="C4" s="58" t="s">
        <v>4381</v>
      </c>
      <c r="D4" s="58" t="s">
        <v>1588</v>
      </c>
      <c r="E4" s="58" t="s">
        <v>4382</v>
      </c>
      <c r="F4" s="58" t="s">
        <v>647</v>
      </c>
      <c r="G4" s="58">
        <v>17569</v>
      </c>
      <c r="H4" s="58">
        <v>17569</v>
      </c>
    </row>
    <row r="5" spans="1:8" x14ac:dyDescent="0.3">
      <c r="A5" s="57" t="s">
        <v>614</v>
      </c>
      <c r="B5" s="58">
        <v>41621</v>
      </c>
      <c r="C5" s="58">
        <v>8891</v>
      </c>
      <c r="D5" s="58">
        <v>719</v>
      </c>
      <c r="E5" s="58">
        <v>7958</v>
      </c>
      <c r="F5" s="58">
        <v>1</v>
      </c>
      <c r="G5" s="58">
        <v>17569</v>
      </c>
      <c r="H5" s="58">
        <v>17569</v>
      </c>
    </row>
  </sheetData>
  <mergeCells count="2">
    <mergeCell ref="A1:E1"/>
    <mergeCell ref="C2:G2"/>
  </mergeCells>
  <pageMargins left="0.75" right="0.75" top="1" bottom="1" header="0.5" footer="0.5"/>
</worksheet>
</file>

<file path=xl/worksheets/sheet2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
  <sheetViews>
    <sheetView workbookViewId="0">
      <selection sqref="A1:E1"/>
    </sheetView>
  </sheetViews>
  <sheetFormatPr defaultRowHeight="14.4" x14ac:dyDescent="0.3"/>
  <cols>
    <col min="1" max="16384" width="8.88671875" style="57"/>
  </cols>
  <sheetData>
    <row r="1" spans="1:13" x14ac:dyDescent="0.3">
      <c r="A1" s="103" t="s">
        <v>208</v>
      </c>
      <c r="B1" s="103"/>
      <c r="C1" s="103"/>
      <c r="D1" s="103"/>
      <c r="E1" s="103"/>
    </row>
    <row r="2" spans="1:13" x14ac:dyDescent="0.3">
      <c r="A2" s="57" t="s">
        <v>0</v>
      </c>
      <c r="B2" s="57" t="s">
        <v>0</v>
      </c>
      <c r="C2" s="104" t="s">
        <v>4383</v>
      </c>
      <c r="D2" s="104"/>
      <c r="E2" s="104"/>
      <c r="F2" s="104"/>
      <c r="G2" s="104"/>
      <c r="H2" s="104" t="s">
        <v>4384</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431</v>
      </c>
      <c r="B4" s="58">
        <v>5617</v>
      </c>
      <c r="C4" s="58" t="s">
        <v>1936</v>
      </c>
      <c r="D4" s="58" t="s">
        <v>1591</v>
      </c>
      <c r="E4" s="58" t="s">
        <v>2377</v>
      </c>
      <c r="F4" s="58" t="s">
        <v>628</v>
      </c>
      <c r="G4" s="58">
        <v>1666</v>
      </c>
      <c r="H4" s="58" t="s">
        <v>2706</v>
      </c>
      <c r="I4" s="58" t="s">
        <v>1159</v>
      </c>
      <c r="J4" s="58" t="s">
        <v>1044</v>
      </c>
      <c r="K4" s="58" t="s">
        <v>628</v>
      </c>
      <c r="L4" s="58">
        <v>672</v>
      </c>
      <c r="M4" s="58">
        <v>2338</v>
      </c>
    </row>
    <row r="5" spans="1:13" x14ac:dyDescent="0.3">
      <c r="A5" s="57" t="s">
        <v>456</v>
      </c>
      <c r="B5" s="58">
        <v>23461</v>
      </c>
      <c r="C5" s="58" t="s">
        <v>2415</v>
      </c>
      <c r="D5" s="58" t="s">
        <v>1072</v>
      </c>
      <c r="E5" s="58" t="s">
        <v>2490</v>
      </c>
      <c r="F5" s="58" t="s">
        <v>628</v>
      </c>
      <c r="G5" s="58">
        <v>4944</v>
      </c>
      <c r="H5" s="58" t="s">
        <v>4385</v>
      </c>
      <c r="I5" s="58" t="s">
        <v>1541</v>
      </c>
      <c r="J5" s="58" t="s">
        <v>2367</v>
      </c>
      <c r="K5" s="58" t="s">
        <v>766</v>
      </c>
      <c r="L5" s="58">
        <v>8132</v>
      </c>
      <c r="M5" s="58">
        <v>13076</v>
      </c>
    </row>
    <row r="6" spans="1:13" x14ac:dyDescent="0.3">
      <c r="A6" s="57" t="s">
        <v>518</v>
      </c>
      <c r="B6" s="58">
        <v>6763</v>
      </c>
      <c r="C6" s="58" t="s">
        <v>895</v>
      </c>
      <c r="D6" s="58" t="s">
        <v>890</v>
      </c>
      <c r="E6" s="58" t="s">
        <v>2852</v>
      </c>
      <c r="F6" s="58" t="s">
        <v>647</v>
      </c>
      <c r="G6" s="58">
        <v>2079</v>
      </c>
      <c r="H6" s="58" t="s">
        <v>840</v>
      </c>
      <c r="I6" s="58" t="s">
        <v>749</v>
      </c>
      <c r="J6" s="58" t="s">
        <v>1902</v>
      </c>
      <c r="K6" s="58" t="s">
        <v>628</v>
      </c>
      <c r="L6" s="58">
        <v>660</v>
      </c>
      <c r="M6" s="58">
        <v>2739</v>
      </c>
    </row>
    <row r="7" spans="1:13" x14ac:dyDescent="0.3">
      <c r="A7" s="57" t="s">
        <v>554</v>
      </c>
      <c r="B7" s="58">
        <v>8767</v>
      </c>
      <c r="C7" s="58" t="s">
        <v>1699</v>
      </c>
      <c r="D7" s="58" t="s">
        <v>959</v>
      </c>
      <c r="E7" s="58" t="s">
        <v>4386</v>
      </c>
      <c r="F7" s="58" t="s">
        <v>628</v>
      </c>
      <c r="G7" s="58">
        <v>4475</v>
      </c>
      <c r="H7" s="58" t="s">
        <v>779</v>
      </c>
      <c r="I7" s="58" t="s">
        <v>763</v>
      </c>
      <c r="J7" s="58" t="s">
        <v>1011</v>
      </c>
      <c r="K7" s="58" t="s">
        <v>647</v>
      </c>
      <c r="L7" s="58">
        <v>1954</v>
      </c>
      <c r="M7" s="58">
        <v>6429</v>
      </c>
    </row>
    <row r="8" spans="1:13" x14ac:dyDescent="0.3">
      <c r="A8" s="57" t="s">
        <v>614</v>
      </c>
      <c r="B8" s="58">
        <v>44608</v>
      </c>
      <c r="C8" s="58">
        <v>6229</v>
      </c>
      <c r="D8" s="58">
        <v>742</v>
      </c>
      <c r="E8" s="58">
        <v>6192</v>
      </c>
      <c r="F8" s="58">
        <v>1</v>
      </c>
      <c r="G8" s="58">
        <v>13164</v>
      </c>
      <c r="H8" s="58">
        <v>4666</v>
      </c>
      <c r="I8" s="58">
        <v>927</v>
      </c>
      <c r="J8" s="58">
        <v>5816</v>
      </c>
      <c r="K8" s="58">
        <v>9</v>
      </c>
      <c r="L8" s="58">
        <v>11418</v>
      </c>
      <c r="M8" s="58">
        <v>24582</v>
      </c>
    </row>
  </sheetData>
  <mergeCells count="3">
    <mergeCell ref="A1:E1"/>
    <mergeCell ref="C2:G2"/>
    <mergeCell ref="H2:L2"/>
  </mergeCells>
  <pageMargins left="0.75" right="0.75" top="1" bottom="1" header="0.5" footer="0.5"/>
</worksheet>
</file>

<file path=xl/worksheets/sheet2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sqref="A1:E1"/>
    </sheetView>
  </sheetViews>
  <sheetFormatPr defaultRowHeight="14.4" x14ac:dyDescent="0.3"/>
  <cols>
    <col min="1" max="16384" width="8.88671875" style="57"/>
  </cols>
  <sheetData>
    <row r="1" spans="1:8" x14ac:dyDescent="0.3">
      <c r="A1" s="103" t="s">
        <v>209</v>
      </c>
      <c r="B1" s="103"/>
      <c r="C1" s="103"/>
      <c r="D1" s="103"/>
      <c r="E1" s="103"/>
    </row>
    <row r="2" spans="1:8" x14ac:dyDescent="0.3">
      <c r="A2" s="57" t="s">
        <v>0</v>
      </c>
      <c r="B2" s="57" t="s">
        <v>0</v>
      </c>
      <c r="C2" s="104" t="s">
        <v>4387</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456</v>
      </c>
      <c r="B4" s="58">
        <v>31916</v>
      </c>
      <c r="C4" s="58" t="s">
        <v>4388</v>
      </c>
      <c r="D4" s="58" t="s">
        <v>1558</v>
      </c>
      <c r="E4" s="58" t="s">
        <v>4389</v>
      </c>
      <c r="F4" s="58" t="s">
        <v>634</v>
      </c>
      <c r="G4" s="58">
        <v>15558</v>
      </c>
      <c r="H4" s="58">
        <v>15558</v>
      </c>
    </row>
    <row r="5" spans="1:8" x14ac:dyDescent="0.3">
      <c r="A5" s="57" t="s">
        <v>614</v>
      </c>
      <c r="B5" s="58">
        <v>31916</v>
      </c>
      <c r="C5" s="58">
        <v>7401</v>
      </c>
      <c r="D5" s="58">
        <v>1000</v>
      </c>
      <c r="E5" s="58">
        <v>7151</v>
      </c>
      <c r="F5" s="58">
        <v>6</v>
      </c>
      <c r="G5" s="58">
        <v>15558</v>
      </c>
      <c r="H5" s="58">
        <v>15558</v>
      </c>
    </row>
  </sheetData>
  <mergeCells count="2">
    <mergeCell ref="A1:E1"/>
    <mergeCell ref="C2:G2"/>
  </mergeCells>
  <pageMargins left="0.75" right="0.75" top="1" bottom="1" header="0.5" footer="0.5"/>
</worksheet>
</file>

<file path=xl/worksheets/sheet2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workbookViewId="0">
      <selection sqref="A1:E1"/>
    </sheetView>
  </sheetViews>
  <sheetFormatPr defaultRowHeight="14.4" x14ac:dyDescent="0.3"/>
  <cols>
    <col min="1" max="16384" width="8.88671875" style="57"/>
  </cols>
  <sheetData>
    <row r="1" spans="1:13" x14ac:dyDescent="0.3">
      <c r="A1" s="103" t="s">
        <v>210</v>
      </c>
      <c r="B1" s="103"/>
      <c r="C1" s="103"/>
      <c r="D1" s="103"/>
      <c r="E1" s="103"/>
    </row>
    <row r="2" spans="1:13" x14ac:dyDescent="0.3">
      <c r="A2" s="57" t="s">
        <v>0</v>
      </c>
      <c r="B2" s="57" t="s">
        <v>0</v>
      </c>
      <c r="C2" s="104" t="s">
        <v>4390</v>
      </c>
      <c r="D2" s="104"/>
      <c r="E2" s="104"/>
      <c r="F2" s="104"/>
      <c r="G2" s="104"/>
      <c r="H2" s="104" t="s">
        <v>4391</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456</v>
      </c>
      <c r="B4" s="58">
        <v>22244</v>
      </c>
      <c r="C4" s="58" t="s">
        <v>1786</v>
      </c>
      <c r="D4" s="58" t="s">
        <v>1135</v>
      </c>
      <c r="E4" s="58" t="s">
        <v>1129</v>
      </c>
      <c r="F4" s="58" t="s">
        <v>628</v>
      </c>
      <c r="G4" s="58">
        <v>3364</v>
      </c>
      <c r="H4" s="58" t="s">
        <v>3668</v>
      </c>
      <c r="I4" s="58" t="s">
        <v>2288</v>
      </c>
      <c r="J4" s="58" t="s">
        <v>4392</v>
      </c>
      <c r="K4" s="58" t="s">
        <v>633</v>
      </c>
      <c r="L4" s="58">
        <v>7852</v>
      </c>
      <c r="M4" s="58">
        <v>11216</v>
      </c>
    </row>
    <row r="5" spans="1:13" x14ac:dyDescent="0.3">
      <c r="A5" s="57" t="s">
        <v>554</v>
      </c>
      <c r="B5" s="58">
        <v>18771</v>
      </c>
      <c r="C5" s="58" t="s">
        <v>1308</v>
      </c>
      <c r="D5" s="58" t="s">
        <v>2372</v>
      </c>
      <c r="E5" s="58" t="s">
        <v>2062</v>
      </c>
      <c r="F5" s="58" t="s">
        <v>691</v>
      </c>
      <c r="G5" s="58">
        <v>9972</v>
      </c>
      <c r="H5" s="58" t="s">
        <v>2927</v>
      </c>
      <c r="I5" s="58" t="s">
        <v>774</v>
      </c>
      <c r="J5" s="58" t="s">
        <v>4393</v>
      </c>
      <c r="K5" s="58" t="s">
        <v>633</v>
      </c>
      <c r="L5" s="58">
        <v>4077</v>
      </c>
      <c r="M5" s="58">
        <v>14049</v>
      </c>
    </row>
    <row r="6" spans="1:13" x14ac:dyDescent="0.3">
      <c r="A6" s="57" t="s">
        <v>614</v>
      </c>
      <c r="B6" s="58">
        <v>41015</v>
      </c>
      <c r="C6" s="58">
        <v>6044</v>
      </c>
      <c r="D6" s="58">
        <v>517</v>
      </c>
      <c r="E6" s="58">
        <v>6770</v>
      </c>
      <c r="F6" s="58">
        <v>5</v>
      </c>
      <c r="G6" s="58">
        <v>13336</v>
      </c>
      <c r="H6" s="58">
        <v>4743</v>
      </c>
      <c r="I6" s="58">
        <v>735</v>
      </c>
      <c r="J6" s="58">
        <v>6445</v>
      </c>
      <c r="K6" s="58">
        <v>6</v>
      </c>
      <c r="L6" s="58">
        <v>11929</v>
      </c>
      <c r="M6" s="58">
        <v>25265</v>
      </c>
    </row>
  </sheetData>
  <mergeCells count="3">
    <mergeCell ref="A1:E1"/>
    <mergeCell ref="C2:G2"/>
    <mergeCell ref="H2:L2"/>
  </mergeCells>
  <pageMargins left="0.75" right="0.75" top="1" bottom="1" header="0.5" footer="0.5"/>
</worksheet>
</file>

<file path=xl/worksheets/sheet2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
  <sheetViews>
    <sheetView workbookViewId="0">
      <selection sqref="A1:E1"/>
    </sheetView>
  </sheetViews>
  <sheetFormatPr defaultRowHeight="14.4" x14ac:dyDescent="0.3"/>
  <cols>
    <col min="1" max="16384" width="8.88671875" style="57"/>
  </cols>
  <sheetData>
    <row r="1" spans="1:13" x14ac:dyDescent="0.3">
      <c r="A1" s="103" t="s">
        <v>211</v>
      </c>
      <c r="B1" s="103"/>
      <c r="C1" s="103"/>
      <c r="D1" s="103"/>
      <c r="E1" s="103"/>
    </row>
    <row r="2" spans="1:13" x14ac:dyDescent="0.3">
      <c r="A2" s="57" t="s">
        <v>0</v>
      </c>
      <c r="B2" s="57" t="s">
        <v>0</v>
      </c>
      <c r="C2" s="104" t="s">
        <v>4394</v>
      </c>
      <c r="D2" s="104"/>
      <c r="E2" s="104"/>
      <c r="F2" s="104"/>
      <c r="G2" s="104"/>
      <c r="H2" s="104" t="s">
        <v>4395</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503</v>
      </c>
      <c r="B4" s="58">
        <v>12081</v>
      </c>
      <c r="C4" s="58" t="s">
        <v>4396</v>
      </c>
      <c r="D4" s="58" t="s">
        <v>1533</v>
      </c>
      <c r="E4" s="58" t="s">
        <v>1051</v>
      </c>
      <c r="F4" s="58" t="s">
        <v>655</v>
      </c>
      <c r="G4" s="58">
        <v>6148</v>
      </c>
      <c r="H4" s="58" t="s">
        <v>2903</v>
      </c>
      <c r="I4" s="58" t="s">
        <v>1903</v>
      </c>
      <c r="J4" s="58" t="s">
        <v>2222</v>
      </c>
      <c r="K4" s="58" t="s">
        <v>633</v>
      </c>
      <c r="L4" s="58">
        <v>2748</v>
      </c>
      <c r="M4" s="58">
        <v>8896</v>
      </c>
    </row>
    <row r="5" spans="1:13" x14ac:dyDescent="0.3">
      <c r="A5" s="57" t="s">
        <v>555</v>
      </c>
      <c r="B5" s="58">
        <v>9473</v>
      </c>
      <c r="C5" s="58" t="s">
        <v>1066</v>
      </c>
      <c r="D5" s="58" t="s">
        <v>869</v>
      </c>
      <c r="E5" s="58" t="s">
        <v>4397</v>
      </c>
      <c r="F5" s="58" t="s">
        <v>647</v>
      </c>
      <c r="G5" s="58">
        <v>4488</v>
      </c>
      <c r="H5" s="58" t="s">
        <v>712</v>
      </c>
      <c r="I5" s="58" t="s">
        <v>1197</v>
      </c>
      <c r="J5" s="58" t="s">
        <v>4398</v>
      </c>
      <c r="K5" s="58" t="s">
        <v>628</v>
      </c>
      <c r="L5" s="58">
        <v>1811</v>
      </c>
      <c r="M5" s="58">
        <v>6299</v>
      </c>
    </row>
    <row r="6" spans="1:13" x14ac:dyDescent="0.3">
      <c r="A6" s="57" t="s">
        <v>565</v>
      </c>
      <c r="B6" s="58">
        <v>10002</v>
      </c>
      <c r="C6" s="58" t="s">
        <v>1156</v>
      </c>
      <c r="D6" s="58" t="s">
        <v>864</v>
      </c>
      <c r="E6" s="58" t="s">
        <v>4399</v>
      </c>
      <c r="F6" s="58" t="s">
        <v>667</v>
      </c>
      <c r="G6" s="58">
        <v>4506</v>
      </c>
      <c r="H6" s="58" t="s">
        <v>1451</v>
      </c>
      <c r="I6" s="58" t="s">
        <v>1550</v>
      </c>
      <c r="J6" s="58" t="s">
        <v>1181</v>
      </c>
      <c r="K6" s="58" t="s">
        <v>691</v>
      </c>
      <c r="L6" s="58">
        <v>1482</v>
      </c>
      <c r="M6" s="58">
        <v>5988</v>
      </c>
    </row>
    <row r="7" spans="1:13" x14ac:dyDescent="0.3">
      <c r="A7" s="57" t="s">
        <v>580</v>
      </c>
      <c r="B7" s="58">
        <v>1211</v>
      </c>
      <c r="C7" s="58" t="s">
        <v>777</v>
      </c>
      <c r="D7" s="58" t="s">
        <v>749</v>
      </c>
      <c r="E7" s="58" t="s">
        <v>1105</v>
      </c>
      <c r="F7" s="58" t="s">
        <v>647</v>
      </c>
      <c r="G7" s="58">
        <v>390</v>
      </c>
      <c r="H7" s="58" t="s">
        <v>1652</v>
      </c>
      <c r="I7" s="58" t="s">
        <v>673</v>
      </c>
      <c r="J7" s="58" t="s">
        <v>959</v>
      </c>
      <c r="K7" s="58" t="s">
        <v>633</v>
      </c>
      <c r="L7" s="58">
        <v>452</v>
      </c>
      <c r="M7" s="58">
        <v>842</v>
      </c>
    </row>
    <row r="8" spans="1:13" x14ac:dyDescent="0.3">
      <c r="A8" s="57" t="s">
        <v>610</v>
      </c>
      <c r="B8" s="58">
        <v>4651</v>
      </c>
      <c r="C8" s="58" t="s">
        <v>2794</v>
      </c>
      <c r="D8" s="58" t="s">
        <v>1024</v>
      </c>
      <c r="E8" s="58" t="s">
        <v>1749</v>
      </c>
      <c r="F8" s="58" t="s">
        <v>628</v>
      </c>
      <c r="G8" s="58">
        <v>1578</v>
      </c>
      <c r="H8" s="58" t="s">
        <v>669</v>
      </c>
      <c r="I8" s="58" t="s">
        <v>941</v>
      </c>
      <c r="J8" s="58" t="s">
        <v>1787</v>
      </c>
      <c r="K8" s="58" t="s">
        <v>691</v>
      </c>
      <c r="L8" s="58">
        <v>1416</v>
      </c>
      <c r="M8" s="58">
        <v>2994</v>
      </c>
    </row>
    <row r="9" spans="1:13" x14ac:dyDescent="0.3">
      <c r="A9" s="57" t="s">
        <v>614</v>
      </c>
      <c r="B9" s="58">
        <v>37418</v>
      </c>
      <c r="C9" s="58">
        <v>6098</v>
      </c>
      <c r="D9" s="58">
        <v>849</v>
      </c>
      <c r="E9" s="58">
        <v>10155</v>
      </c>
      <c r="F9" s="58">
        <v>8</v>
      </c>
      <c r="G9" s="58">
        <v>17110</v>
      </c>
      <c r="H9" s="58">
        <v>3272</v>
      </c>
      <c r="I9" s="58">
        <v>864</v>
      </c>
      <c r="J9" s="58">
        <v>3757</v>
      </c>
      <c r="K9" s="58">
        <v>16</v>
      </c>
      <c r="L9" s="58">
        <v>7909</v>
      </c>
      <c r="M9" s="58">
        <v>25019</v>
      </c>
    </row>
  </sheetData>
  <mergeCells count="3">
    <mergeCell ref="A1:E1"/>
    <mergeCell ref="C2:G2"/>
    <mergeCell ref="H2:L2"/>
  </mergeCells>
  <pageMargins left="0.75" right="0.75" top="1" bottom="1" header="0.5" footer="0.5"/>
</worksheet>
</file>

<file path=xl/worksheets/sheet2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sqref="A1:E1"/>
    </sheetView>
  </sheetViews>
  <sheetFormatPr defaultRowHeight="14.4" x14ac:dyDescent="0.3"/>
  <cols>
    <col min="1" max="16384" width="8.88671875" style="57"/>
  </cols>
  <sheetData>
    <row r="1" spans="1:8" x14ac:dyDescent="0.3">
      <c r="A1" s="103" t="s">
        <v>212</v>
      </c>
      <c r="B1" s="103"/>
      <c r="C1" s="103"/>
      <c r="D1" s="103"/>
      <c r="E1" s="103"/>
    </row>
    <row r="2" spans="1:8" x14ac:dyDescent="0.3">
      <c r="A2" s="57" t="s">
        <v>0</v>
      </c>
      <c r="B2" s="57" t="s">
        <v>0</v>
      </c>
      <c r="C2" s="104" t="s">
        <v>4400</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465</v>
      </c>
      <c r="B4" s="58">
        <v>29576</v>
      </c>
      <c r="C4" s="58" t="s">
        <v>3638</v>
      </c>
      <c r="D4" s="58" t="s">
        <v>1223</v>
      </c>
      <c r="E4" s="58" t="s">
        <v>4401</v>
      </c>
      <c r="F4" s="58" t="s">
        <v>633</v>
      </c>
      <c r="G4" s="58">
        <v>13640</v>
      </c>
      <c r="H4" s="58">
        <v>13640</v>
      </c>
    </row>
    <row r="5" spans="1:8" x14ac:dyDescent="0.3">
      <c r="A5" s="57" t="s">
        <v>541</v>
      </c>
      <c r="B5" s="58">
        <v>10746</v>
      </c>
      <c r="C5" s="58" t="s">
        <v>2614</v>
      </c>
      <c r="D5" s="58" t="s">
        <v>946</v>
      </c>
      <c r="E5" s="58" t="s">
        <v>1920</v>
      </c>
      <c r="F5" s="58" t="s">
        <v>628</v>
      </c>
      <c r="G5" s="58">
        <v>5474</v>
      </c>
      <c r="H5" s="58">
        <v>5474</v>
      </c>
    </row>
    <row r="6" spans="1:8" x14ac:dyDescent="0.3">
      <c r="A6" s="57" t="s">
        <v>614</v>
      </c>
      <c r="B6" s="58">
        <v>40322</v>
      </c>
      <c r="C6" s="58">
        <v>9235</v>
      </c>
      <c r="D6" s="58">
        <v>927</v>
      </c>
      <c r="E6" s="58">
        <v>8949</v>
      </c>
      <c r="F6" s="58">
        <v>3</v>
      </c>
      <c r="G6" s="58">
        <v>19114</v>
      </c>
      <c r="H6" s="58">
        <v>19114</v>
      </c>
    </row>
  </sheetData>
  <mergeCells count="2">
    <mergeCell ref="A1:E1"/>
    <mergeCell ref="C2:G2"/>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workbookViewId="0">
      <selection sqref="A1:E1"/>
    </sheetView>
  </sheetViews>
  <sheetFormatPr defaultRowHeight="14.4" x14ac:dyDescent="0.3"/>
  <cols>
    <col min="1" max="16384" width="8.88671875" style="57"/>
  </cols>
  <sheetData>
    <row r="1" spans="1:13" x14ac:dyDescent="0.3">
      <c r="A1" s="103" t="s">
        <v>24</v>
      </c>
      <c r="B1" s="103"/>
      <c r="C1" s="103"/>
      <c r="D1" s="103"/>
      <c r="E1" s="103"/>
    </row>
    <row r="2" spans="1:13" x14ac:dyDescent="0.3">
      <c r="A2" s="57" t="s">
        <v>0</v>
      </c>
      <c r="B2" s="57" t="s">
        <v>0</v>
      </c>
      <c r="C2" s="104" t="s">
        <v>3279</v>
      </c>
      <c r="D2" s="104"/>
      <c r="E2" s="104"/>
      <c r="F2" s="104"/>
      <c r="G2" s="104"/>
      <c r="H2" s="104" t="s">
        <v>3280</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426</v>
      </c>
      <c r="B4" s="58">
        <v>6010</v>
      </c>
      <c r="C4" s="58" t="s">
        <v>2689</v>
      </c>
      <c r="D4" s="58" t="s">
        <v>1501</v>
      </c>
      <c r="E4" s="58" t="s">
        <v>3281</v>
      </c>
      <c r="F4" s="58" t="s">
        <v>628</v>
      </c>
      <c r="G4" s="58">
        <v>3260</v>
      </c>
      <c r="H4" s="58" t="s">
        <v>1219</v>
      </c>
      <c r="I4" s="58" t="s">
        <v>791</v>
      </c>
      <c r="J4" s="58" t="s">
        <v>727</v>
      </c>
      <c r="K4" s="58" t="s">
        <v>647</v>
      </c>
      <c r="L4" s="58">
        <v>485</v>
      </c>
      <c r="M4" s="58">
        <v>3745</v>
      </c>
    </row>
    <row r="5" spans="1:13" x14ac:dyDescent="0.3">
      <c r="A5" s="57" t="s">
        <v>437</v>
      </c>
      <c r="B5" s="58">
        <v>9984</v>
      </c>
      <c r="C5" s="58" t="s">
        <v>3282</v>
      </c>
      <c r="D5" s="58" t="s">
        <v>1441</v>
      </c>
      <c r="E5" s="58" t="s">
        <v>3283</v>
      </c>
      <c r="F5" s="58" t="s">
        <v>633</v>
      </c>
      <c r="G5" s="58">
        <v>5084</v>
      </c>
      <c r="H5" s="58" t="s">
        <v>1470</v>
      </c>
      <c r="I5" s="58" t="s">
        <v>740</v>
      </c>
      <c r="J5" s="58" t="s">
        <v>1399</v>
      </c>
      <c r="K5" s="58" t="s">
        <v>655</v>
      </c>
      <c r="L5" s="58">
        <v>529</v>
      </c>
      <c r="M5" s="58">
        <v>5613</v>
      </c>
    </row>
    <row r="6" spans="1:13" x14ac:dyDescent="0.3">
      <c r="A6" s="57" t="s">
        <v>439</v>
      </c>
      <c r="B6" s="58">
        <v>25712</v>
      </c>
      <c r="C6" s="58" t="s">
        <v>2012</v>
      </c>
      <c r="D6" s="58" t="s">
        <v>773</v>
      </c>
      <c r="E6" s="58" t="s">
        <v>3284</v>
      </c>
      <c r="F6" s="58" t="s">
        <v>848</v>
      </c>
      <c r="G6" s="58">
        <v>10585</v>
      </c>
      <c r="H6" s="58" t="s">
        <v>1833</v>
      </c>
      <c r="I6" s="58" t="s">
        <v>1092</v>
      </c>
      <c r="J6" s="58" t="s">
        <v>3285</v>
      </c>
      <c r="K6" s="58" t="s">
        <v>655</v>
      </c>
      <c r="L6" s="58">
        <v>4307</v>
      </c>
      <c r="M6" s="58">
        <v>14892</v>
      </c>
    </row>
    <row r="7" spans="1:13" x14ac:dyDescent="0.3">
      <c r="A7" s="57" t="s">
        <v>446</v>
      </c>
      <c r="B7" s="58">
        <v>31632</v>
      </c>
      <c r="C7" s="58" t="s">
        <v>3286</v>
      </c>
      <c r="D7" s="58" t="s">
        <v>1524</v>
      </c>
      <c r="E7" s="58" t="s">
        <v>3287</v>
      </c>
      <c r="F7" s="58" t="s">
        <v>667</v>
      </c>
      <c r="G7" s="58">
        <v>11167</v>
      </c>
      <c r="H7" s="58" t="s">
        <v>3288</v>
      </c>
      <c r="I7" s="58" t="s">
        <v>2595</v>
      </c>
      <c r="J7" s="58" t="s">
        <v>3289</v>
      </c>
      <c r="K7" s="58" t="s">
        <v>667</v>
      </c>
      <c r="L7" s="58">
        <v>5725</v>
      </c>
      <c r="M7" s="58">
        <v>16892</v>
      </c>
    </row>
    <row r="8" spans="1:13" x14ac:dyDescent="0.3">
      <c r="A8" s="57" t="s">
        <v>450</v>
      </c>
      <c r="B8" s="58">
        <v>6072</v>
      </c>
      <c r="C8" s="58" t="s">
        <v>3290</v>
      </c>
      <c r="D8" s="58" t="s">
        <v>951</v>
      </c>
      <c r="E8" s="58" t="s">
        <v>1785</v>
      </c>
      <c r="F8" s="58" t="s">
        <v>646</v>
      </c>
      <c r="G8" s="58">
        <v>2520</v>
      </c>
      <c r="H8" s="58" t="s">
        <v>1736</v>
      </c>
      <c r="I8" s="58" t="s">
        <v>753</v>
      </c>
      <c r="J8" s="58" t="s">
        <v>2001</v>
      </c>
      <c r="K8" s="58" t="s">
        <v>628</v>
      </c>
      <c r="L8" s="58">
        <v>808</v>
      </c>
      <c r="M8" s="58">
        <v>3328</v>
      </c>
    </row>
    <row r="9" spans="1:13" x14ac:dyDescent="0.3">
      <c r="A9" s="57" t="s">
        <v>452</v>
      </c>
      <c r="B9" s="58">
        <v>188315</v>
      </c>
      <c r="C9" s="58" t="s">
        <v>3291</v>
      </c>
      <c r="D9" s="58" t="s">
        <v>2633</v>
      </c>
      <c r="E9" s="58" t="s">
        <v>3292</v>
      </c>
      <c r="F9" s="58" t="s">
        <v>650</v>
      </c>
      <c r="G9" s="58">
        <v>42901</v>
      </c>
      <c r="H9" s="58" t="s">
        <v>3293</v>
      </c>
      <c r="I9" s="58" t="s">
        <v>3475</v>
      </c>
      <c r="J9" s="58" t="s">
        <v>3295</v>
      </c>
      <c r="K9" s="58" t="s">
        <v>1106</v>
      </c>
      <c r="L9" s="58">
        <v>59674</v>
      </c>
      <c r="M9" s="58">
        <v>102575</v>
      </c>
    </row>
    <row r="10" spans="1:13" x14ac:dyDescent="0.3">
      <c r="A10" s="57" t="s">
        <v>460</v>
      </c>
      <c r="B10" s="58">
        <v>3884</v>
      </c>
      <c r="C10" s="58" t="s">
        <v>1582</v>
      </c>
      <c r="D10" s="58" t="s">
        <v>1020</v>
      </c>
      <c r="E10" s="58" t="s">
        <v>2700</v>
      </c>
      <c r="F10" s="58" t="s">
        <v>655</v>
      </c>
      <c r="G10" s="58">
        <v>1688</v>
      </c>
      <c r="H10" s="58" t="s">
        <v>812</v>
      </c>
      <c r="I10" s="58" t="s">
        <v>804</v>
      </c>
      <c r="J10" s="58" t="s">
        <v>1116</v>
      </c>
      <c r="K10" s="58" t="s">
        <v>655</v>
      </c>
      <c r="L10" s="58">
        <v>513</v>
      </c>
      <c r="M10" s="58">
        <v>2201</v>
      </c>
    </row>
    <row r="11" spans="1:13" x14ac:dyDescent="0.3">
      <c r="A11" s="57" t="s">
        <v>481</v>
      </c>
      <c r="B11" s="58">
        <v>1929</v>
      </c>
      <c r="C11" s="58" t="s">
        <v>862</v>
      </c>
      <c r="D11" s="58" t="s">
        <v>870</v>
      </c>
      <c r="E11" s="58" t="s">
        <v>2233</v>
      </c>
      <c r="F11" s="58" t="s">
        <v>628</v>
      </c>
      <c r="G11" s="58">
        <v>1001</v>
      </c>
      <c r="H11" s="58" t="s">
        <v>644</v>
      </c>
      <c r="I11" s="58" t="s">
        <v>646</v>
      </c>
      <c r="J11" s="58" t="s">
        <v>1159</v>
      </c>
      <c r="K11" s="58" t="s">
        <v>628</v>
      </c>
      <c r="L11" s="58">
        <v>122</v>
      </c>
      <c r="M11" s="58">
        <v>1123</v>
      </c>
    </row>
    <row r="12" spans="1:13" x14ac:dyDescent="0.3">
      <c r="A12" s="57" t="s">
        <v>483</v>
      </c>
      <c r="B12" s="58">
        <v>25450</v>
      </c>
      <c r="C12" s="58" t="s">
        <v>3296</v>
      </c>
      <c r="D12" s="58" t="s">
        <v>1572</v>
      </c>
      <c r="E12" s="58" t="s">
        <v>3297</v>
      </c>
      <c r="F12" s="58" t="s">
        <v>655</v>
      </c>
      <c r="G12" s="58">
        <v>11196</v>
      </c>
      <c r="H12" s="58" t="s">
        <v>2661</v>
      </c>
      <c r="I12" s="58" t="s">
        <v>1448</v>
      </c>
      <c r="J12" s="58" t="s">
        <v>2188</v>
      </c>
      <c r="K12" s="58" t="s">
        <v>647</v>
      </c>
      <c r="L12" s="58">
        <v>3233</v>
      </c>
      <c r="M12" s="58">
        <v>14429</v>
      </c>
    </row>
    <row r="13" spans="1:13" x14ac:dyDescent="0.3">
      <c r="A13" s="57" t="s">
        <v>499</v>
      </c>
      <c r="B13" s="58">
        <v>54274</v>
      </c>
      <c r="C13" s="58" t="s">
        <v>2861</v>
      </c>
      <c r="D13" s="58" t="s">
        <v>2452</v>
      </c>
      <c r="E13" s="58" t="s">
        <v>3298</v>
      </c>
      <c r="F13" s="58" t="s">
        <v>780</v>
      </c>
      <c r="G13" s="58">
        <v>20846</v>
      </c>
      <c r="H13" s="58" t="s">
        <v>3299</v>
      </c>
      <c r="I13" s="58" t="s">
        <v>1939</v>
      </c>
      <c r="J13" s="58" t="s">
        <v>1299</v>
      </c>
      <c r="K13" s="58" t="s">
        <v>725</v>
      </c>
      <c r="L13" s="58">
        <v>11429</v>
      </c>
      <c r="M13" s="58">
        <v>32275</v>
      </c>
    </row>
    <row r="14" spans="1:13" x14ac:dyDescent="0.3">
      <c r="A14" s="57" t="s">
        <v>532</v>
      </c>
      <c r="B14" s="58">
        <v>31051</v>
      </c>
      <c r="C14" s="58" t="s">
        <v>833</v>
      </c>
      <c r="D14" s="58" t="s">
        <v>2424</v>
      </c>
      <c r="E14" s="58" t="s">
        <v>2996</v>
      </c>
      <c r="F14" s="58" t="s">
        <v>667</v>
      </c>
      <c r="G14" s="58">
        <v>5764</v>
      </c>
      <c r="H14" s="58" t="s">
        <v>3300</v>
      </c>
      <c r="I14" s="58" t="s">
        <v>914</v>
      </c>
      <c r="J14" s="58" t="s">
        <v>2523</v>
      </c>
      <c r="K14" s="58" t="s">
        <v>634</v>
      </c>
      <c r="L14" s="58">
        <v>9458</v>
      </c>
      <c r="M14" s="58">
        <v>15222</v>
      </c>
    </row>
    <row r="15" spans="1:13" x14ac:dyDescent="0.3">
      <c r="A15" s="57" t="s">
        <v>534</v>
      </c>
      <c r="B15" s="58">
        <v>7606</v>
      </c>
      <c r="C15" s="58" t="s">
        <v>2043</v>
      </c>
      <c r="D15" s="58" t="s">
        <v>943</v>
      </c>
      <c r="E15" s="58" t="s">
        <v>2514</v>
      </c>
      <c r="F15" s="58" t="s">
        <v>660</v>
      </c>
      <c r="G15" s="58">
        <v>2609</v>
      </c>
      <c r="H15" s="58" t="s">
        <v>631</v>
      </c>
      <c r="I15" s="58" t="s">
        <v>842</v>
      </c>
      <c r="J15" s="58" t="s">
        <v>1017</v>
      </c>
      <c r="K15" s="58" t="s">
        <v>647</v>
      </c>
      <c r="L15" s="58">
        <v>1335</v>
      </c>
      <c r="M15" s="58">
        <v>3944</v>
      </c>
    </row>
    <row r="16" spans="1:13" x14ac:dyDescent="0.3">
      <c r="A16" s="57" t="s">
        <v>535</v>
      </c>
      <c r="B16" s="58">
        <v>17145</v>
      </c>
      <c r="C16" s="58" t="s">
        <v>1848</v>
      </c>
      <c r="D16" s="58" t="s">
        <v>701</v>
      </c>
      <c r="E16" s="58" t="s">
        <v>2257</v>
      </c>
      <c r="F16" s="58" t="s">
        <v>632</v>
      </c>
      <c r="G16" s="58">
        <v>844</v>
      </c>
      <c r="H16" s="58" t="s">
        <v>1135</v>
      </c>
      <c r="I16" s="58" t="s">
        <v>732</v>
      </c>
      <c r="J16" s="58" t="s">
        <v>1671</v>
      </c>
      <c r="K16" s="58" t="s">
        <v>708</v>
      </c>
      <c r="L16" s="58">
        <v>532</v>
      </c>
      <c r="M16" s="58">
        <v>1376</v>
      </c>
    </row>
    <row r="17" spans="1:13" x14ac:dyDescent="0.3">
      <c r="A17" s="57" t="s">
        <v>542</v>
      </c>
      <c r="B17" s="58">
        <v>8962</v>
      </c>
      <c r="C17" s="58" t="s">
        <v>2029</v>
      </c>
      <c r="D17" s="58" t="s">
        <v>1599</v>
      </c>
      <c r="E17" s="58" t="s">
        <v>2110</v>
      </c>
      <c r="F17" s="58" t="s">
        <v>628</v>
      </c>
      <c r="G17" s="58">
        <v>3251</v>
      </c>
      <c r="H17" s="58" t="s">
        <v>2850</v>
      </c>
      <c r="I17" s="58" t="s">
        <v>1470</v>
      </c>
      <c r="J17" s="58" t="s">
        <v>2903</v>
      </c>
      <c r="K17" s="58" t="s">
        <v>628</v>
      </c>
      <c r="L17" s="58">
        <v>2068</v>
      </c>
      <c r="M17" s="58">
        <v>5319</v>
      </c>
    </row>
    <row r="18" spans="1:13" x14ac:dyDescent="0.3">
      <c r="A18" s="57" t="s">
        <v>560</v>
      </c>
      <c r="B18" s="58">
        <v>10855</v>
      </c>
      <c r="C18" s="58" t="s">
        <v>3301</v>
      </c>
      <c r="D18" s="58" t="s">
        <v>1861</v>
      </c>
      <c r="E18" s="58" t="s">
        <v>3302</v>
      </c>
      <c r="F18" s="58" t="s">
        <v>628</v>
      </c>
      <c r="G18" s="58">
        <v>6074</v>
      </c>
      <c r="H18" s="58" t="s">
        <v>1044</v>
      </c>
      <c r="I18" s="58" t="s">
        <v>1054</v>
      </c>
      <c r="J18" s="58" t="s">
        <v>1775</v>
      </c>
      <c r="K18" s="58" t="s">
        <v>647</v>
      </c>
      <c r="L18" s="58">
        <v>741</v>
      </c>
      <c r="M18" s="58">
        <v>6815</v>
      </c>
    </row>
    <row r="19" spans="1:13" x14ac:dyDescent="0.3">
      <c r="A19" s="57" t="s">
        <v>598</v>
      </c>
      <c r="B19" s="58">
        <v>18506</v>
      </c>
      <c r="C19" s="58" t="s">
        <v>949</v>
      </c>
      <c r="D19" s="58" t="s">
        <v>1092</v>
      </c>
      <c r="E19" s="58" t="s">
        <v>2744</v>
      </c>
      <c r="F19" s="58" t="s">
        <v>766</v>
      </c>
      <c r="G19" s="58">
        <v>7907</v>
      </c>
      <c r="H19" s="58" t="s">
        <v>2561</v>
      </c>
      <c r="I19" s="58" t="s">
        <v>1671</v>
      </c>
      <c r="J19" s="58" t="s">
        <v>3303</v>
      </c>
      <c r="K19" s="58" t="s">
        <v>667</v>
      </c>
      <c r="L19" s="58">
        <v>3009</v>
      </c>
      <c r="M19" s="58">
        <v>10916</v>
      </c>
    </row>
    <row r="20" spans="1:13" x14ac:dyDescent="0.3">
      <c r="A20" s="57" t="s">
        <v>601</v>
      </c>
      <c r="B20" s="58">
        <v>15675</v>
      </c>
      <c r="C20" s="58" t="s">
        <v>3304</v>
      </c>
      <c r="D20" s="58" t="s">
        <v>772</v>
      </c>
      <c r="E20" s="58" t="s">
        <v>2638</v>
      </c>
      <c r="F20" s="58" t="s">
        <v>691</v>
      </c>
      <c r="G20" s="58">
        <v>8044</v>
      </c>
      <c r="H20" s="58" t="s">
        <v>2121</v>
      </c>
      <c r="I20" s="58" t="s">
        <v>980</v>
      </c>
      <c r="J20" s="58" t="s">
        <v>769</v>
      </c>
      <c r="K20" s="58" t="s">
        <v>633</v>
      </c>
      <c r="L20" s="58">
        <v>1974</v>
      </c>
      <c r="M20" s="58">
        <v>10018</v>
      </c>
    </row>
    <row r="21" spans="1:13" x14ac:dyDescent="0.3">
      <c r="A21" s="57" t="s">
        <v>614</v>
      </c>
      <c r="B21" s="58">
        <v>463062</v>
      </c>
      <c r="C21" s="58">
        <v>72954</v>
      </c>
      <c r="D21" s="58">
        <v>5403</v>
      </c>
      <c r="E21" s="58">
        <v>66169</v>
      </c>
      <c r="F21" s="58">
        <v>215</v>
      </c>
      <c r="G21" s="58">
        <v>144741</v>
      </c>
      <c r="H21" s="58">
        <v>53107</v>
      </c>
      <c r="I21" s="58">
        <v>8435</v>
      </c>
      <c r="J21" s="58">
        <v>44159</v>
      </c>
      <c r="K21" s="58">
        <v>241</v>
      </c>
      <c r="L21" s="58">
        <v>105942</v>
      </c>
      <c r="M21" s="58">
        <v>250683</v>
      </c>
    </row>
  </sheetData>
  <mergeCells count="3">
    <mergeCell ref="A1:E1"/>
    <mergeCell ref="C2:G2"/>
    <mergeCell ref="H2:L2"/>
  </mergeCells>
  <pageMargins left="0.75" right="0.75" top="1" bottom="1" header="0.5" footer="0.5"/>
</worksheet>
</file>

<file path=xl/worksheets/sheet2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sqref="A1:E1"/>
    </sheetView>
  </sheetViews>
  <sheetFormatPr defaultRowHeight="14.4" x14ac:dyDescent="0.3"/>
  <cols>
    <col min="1" max="16384" width="8.88671875" style="57"/>
  </cols>
  <sheetData>
    <row r="1" spans="1:8" x14ac:dyDescent="0.3">
      <c r="A1" s="103" t="s">
        <v>213</v>
      </c>
      <c r="B1" s="103"/>
      <c r="C1" s="103"/>
      <c r="D1" s="103"/>
      <c r="E1" s="103"/>
    </row>
    <row r="2" spans="1:8" x14ac:dyDescent="0.3">
      <c r="A2" s="57" t="s">
        <v>0</v>
      </c>
      <c r="B2" s="57" t="s">
        <v>0</v>
      </c>
      <c r="C2" s="104" t="s">
        <v>4402</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465</v>
      </c>
      <c r="B4" s="58">
        <v>43995</v>
      </c>
      <c r="C4" s="58" t="s">
        <v>4403</v>
      </c>
      <c r="D4" s="58" t="s">
        <v>4420</v>
      </c>
      <c r="E4" s="58" t="s">
        <v>4404</v>
      </c>
      <c r="F4" s="58" t="s">
        <v>848</v>
      </c>
      <c r="G4" s="58">
        <v>24189</v>
      </c>
      <c r="H4" s="58">
        <v>24189</v>
      </c>
    </row>
    <row r="5" spans="1:8" x14ac:dyDescent="0.3">
      <c r="A5" s="57" t="s">
        <v>614</v>
      </c>
      <c r="B5" s="58">
        <v>43995</v>
      </c>
      <c r="C5" s="58">
        <v>10226</v>
      </c>
      <c r="D5" s="58">
        <v>916</v>
      </c>
      <c r="E5" s="58">
        <v>13034</v>
      </c>
      <c r="F5" s="58">
        <v>13</v>
      </c>
      <c r="G5" s="58">
        <v>24189</v>
      </c>
      <c r="H5" s="58">
        <v>24189</v>
      </c>
    </row>
  </sheetData>
  <mergeCells count="2">
    <mergeCell ref="A1:E1"/>
    <mergeCell ref="C2:G2"/>
  </mergeCells>
  <pageMargins left="0.75" right="0.75" top="1" bottom="1" header="0.5" footer="0.5"/>
</worksheet>
</file>

<file path=xl/worksheets/sheet2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workbookViewId="0">
      <selection sqref="A1:E1"/>
    </sheetView>
  </sheetViews>
  <sheetFormatPr defaultRowHeight="14.4" x14ac:dyDescent="0.3"/>
  <cols>
    <col min="1" max="16384" width="8.88671875" style="57"/>
  </cols>
  <sheetData>
    <row r="1" spans="1:13" x14ac:dyDescent="0.3">
      <c r="A1" s="103" t="s">
        <v>214</v>
      </c>
      <c r="B1" s="103"/>
      <c r="C1" s="103"/>
      <c r="D1" s="103"/>
      <c r="E1" s="103"/>
    </row>
    <row r="2" spans="1:13" x14ac:dyDescent="0.3">
      <c r="A2" s="57" t="s">
        <v>0</v>
      </c>
      <c r="B2" s="57" t="s">
        <v>0</v>
      </c>
      <c r="C2" s="104" t="s">
        <v>4405</v>
      </c>
      <c r="D2" s="104"/>
      <c r="E2" s="104"/>
      <c r="F2" s="104"/>
      <c r="G2" s="104"/>
      <c r="H2" s="104" t="s">
        <v>4406</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465</v>
      </c>
      <c r="B4" s="58">
        <v>21301</v>
      </c>
      <c r="C4" s="58" t="s">
        <v>4407</v>
      </c>
      <c r="D4" s="58" t="s">
        <v>1825</v>
      </c>
      <c r="E4" s="58" t="s">
        <v>4408</v>
      </c>
      <c r="F4" s="58" t="s">
        <v>634</v>
      </c>
      <c r="G4" s="58">
        <v>9243</v>
      </c>
      <c r="H4" s="58" t="s">
        <v>2388</v>
      </c>
      <c r="I4" s="58" t="s">
        <v>1737</v>
      </c>
      <c r="J4" s="58" t="s">
        <v>2282</v>
      </c>
      <c r="K4" s="58" t="s">
        <v>633</v>
      </c>
      <c r="L4" s="58">
        <v>3988</v>
      </c>
      <c r="M4" s="58">
        <v>13231</v>
      </c>
    </row>
    <row r="5" spans="1:13" x14ac:dyDescent="0.3">
      <c r="A5" s="57" t="s">
        <v>570</v>
      </c>
      <c r="B5" s="58">
        <v>16273</v>
      </c>
      <c r="C5" s="58" t="s">
        <v>4409</v>
      </c>
      <c r="D5" s="58" t="s">
        <v>2269</v>
      </c>
      <c r="E5" s="58" t="s">
        <v>2711</v>
      </c>
      <c r="F5" s="58" t="s">
        <v>655</v>
      </c>
      <c r="G5" s="58">
        <v>6801</v>
      </c>
      <c r="H5" s="58" t="s">
        <v>2524</v>
      </c>
      <c r="I5" s="58" t="s">
        <v>962</v>
      </c>
      <c r="J5" s="58" t="s">
        <v>3184</v>
      </c>
      <c r="K5" s="58" t="s">
        <v>628</v>
      </c>
      <c r="L5" s="58">
        <v>3965</v>
      </c>
      <c r="M5" s="58">
        <v>10766</v>
      </c>
    </row>
    <row r="6" spans="1:13" x14ac:dyDescent="0.3">
      <c r="A6" s="57" t="s">
        <v>614</v>
      </c>
      <c r="B6" s="58">
        <v>37574</v>
      </c>
      <c r="C6" s="58">
        <v>8476</v>
      </c>
      <c r="D6" s="58">
        <v>667</v>
      </c>
      <c r="E6" s="58">
        <v>6893</v>
      </c>
      <c r="F6" s="58">
        <v>8</v>
      </c>
      <c r="G6" s="58">
        <v>16044</v>
      </c>
      <c r="H6" s="58">
        <v>3809</v>
      </c>
      <c r="I6" s="58">
        <v>685</v>
      </c>
      <c r="J6" s="58">
        <v>3456</v>
      </c>
      <c r="K6" s="58">
        <v>3</v>
      </c>
      <c r="L6" s="58">
        <v>7953</v>
      </c>
      <c r="M6" s="58">
        <v>23997</v>
      </c>
    </row>
  </sheetData>
  <mergeCells count="3">
    <mergeCell ref="A1:E1"/>
    <mergeCell ref="C2:G2"/>
    <mergeCell ref="H2:L2"/>
  </mergeCells>
  <pageMargins left="0.75" right="0.75" top="1" bottom="1" header="0.5" footer="0.5"/>
</worksheet>
</file>

<file path=xl/worksheets/sheet2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sqref="A1:E1"/>
    </sheetView>
  </sheetViews>
  <sheetFormatPr defaultRowHeight="14.4" x14ac:dyDescent="0.3"/>
  <cols>
    <col min="1" max="16384" width="8.88671875" style="57"/>
  </cols>
  <sheetData>
    <row r="1" spans="1:8" x14ac:dyDescent="0.3">
      <c r="A1" s="103" t="s">
        <v>215</v>
      </c>
      <c r="B1" s="103"/>
      <c r="C1" s="103"/>
      <c r="D1" s="103"/>
      <c r="E1" s="103"/>
    </row>
    <row r="2" spans="1:8" x14ac:dyDescent="0.3">
      <c r="A2" s="57" t="s">
        <v>0</v>
      </c>
      <c r="B2" s="57" t="s">
        <v>0</v>
      </c>
      <c r="C2" s="104" t="s">
        <v>4410</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570</v>
      </c>
      <c r="B4" s="58">
        <v>31011</v>
      </c>
      <c r="C4" s="58" t="s">
        <v>4216</v>
      </c>
      <c r="D4" s="58" t="s">
        <v>1880</v>
      </c>
      <c r="E4" s="58" t="s">
        <v>1982</v>
      </c>
      <c r="F4" s="58" t="s">
        <v>848</v>
      </c>
      <c r="G4" s="58">
        <v>13099</v>
      </c>
      <c r="H4" s="58">
        <v>13099</v>
      </c>
    </row>
    <row r="5" spans="1:8" x14ac:dyDescent="0.3">
      <c r="A5" s="57" t="s">
        <v>614</v>
      </c>
      <c r="B5" s="58">
        <v>31011</v>
      </c>
      <c r="C5" s="58">
        <v>7299</v>
      </c>
      <c r="D5" s="58">
        <v>1121</v>
      </c>
      <c r="E5" s="58">
        <v>4666</v>
      </c>
      <c r="F5" s="58">
        <v>13</v>
      </c>
      <c r="G5" s="58">
        <v>13099</v>
      </c>
      <c r="H5" s="58">
        <v>13099</v>
      </c>
    </row>
  </sheetData>
  <mergeCells count="2">
    <mergeCell ref="A1:E1"/>
    <mergeCell ref="C2:G2"/>
  </mergeCells>
  <pageMargins left="0.75" right="0.75" top="1" bottom="1" header="0.5" footer="0.5"/>
</worksheet>
</file>

<file path=xl/worksheets/sheet2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sqref="A1:E1"/>
    </sheetView>
  </sheetViews>
  <sheetFormatPr defaultRowHeight="14.4" x14ac:dyDescent="0.3"/>
  <cols>
    <col min="1" max="16384" width="8.88671875" style="57"/>
  </cols>
  <sheetData>
    <row r="1" spans="1:8" x14ac:dyDescent="0.3">
      <c r="A1" s="103" t="s">
        <v>216</v>
      </c>
      <c r="B1" s="103"/>
      <c r="C1" s="103"/>
      <c r="D1" s="103"/>
      <c r="E1" s="103"/>
    </row>
    <row r="2" spans="1:8" x14ac:dyDescent="0.3">
      <c r="A2" s="57" t="s">
        <v>0</v>
      </c>
      <c r="B2" s="57" t="s">
        <v>0</v>
      </c>
      <c r="C2" s="104" t="s">
        <v>4411</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570</v>
      </c>
      <c r="B4" s="58">
        <v>32343</v>
      </c>
      <c r="C4" s="58" t="s">
        <v>4412</v>
      </c>
      <c r="D4" s="58" t="s">
        <v>1526</v>
      </c>
      <c r="E4" s="58" t="s">
        <v>4413</v>
      </c>
      <c r="F4" s="58" t="s">
        <v>690</v>
      </c>
      <c r="G4" s="58">
        <v>13564</v>
      </c>
      <c r="H4" s="58">
        <v>13564</v>
      </c>
    </row>
    <row r="5" spans="1:8" x14ac:dyDescent="0.3">
      <c r="A5" s="57" t="s">
        <v>614</v>
      </c>
      <c r="B5" s="58">
        <v>32343</v>
      </c>
      <c r="C5" s="58">
        <v>7555</v>
      </c>
      <c r="D5" s="58">
        <v>1054</v>
      </c>
      <c r="E5" s="58">
        <v>4934</v>
      </c>
      <c r="F5" s="58">
        <v>21</v>
      </c>
      <c r="G5" s="58">
        <v>13564</v>
      </c>
      <c r="H5" s="58">
        <v>13564</v>
      </c>
    </row>
  </sheetData>
  <mergeCells count="2">
    <mergeCell ref="A1:E1"/>
    <mergeCell ref="C2:G2"/>
  </mergeCells>
  <pageMargins left="0.75" right="0.75" top="1" bottom="1" header="0.5" footer="0.5"/>
</worksheet>
</file>

<file path=xl/worksheets/sheet2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workbookViewId="0">
      <selection sqref="A1:E1"/>
    </sheetView>
  </sheetViews>
  <sheetFormatPr defaultRowHeight="14.4" x14ac:dyDescent="0.3"/>
  <cols>
    <col min="1" max="16384" width="8.88671875" style="57"/>
  </cols>
  <sheetData>
    <row r="1" spans="1:13" x14ac:dyDescent="0.3">
      <c r="A1" s="103" t="s">
        <v>217</v>
      </c>
      <c r="B1" s="103"/>
      <c r="C1" s="103"/>
      <c r="D1" s="103"/>
      <c r="E1" s="103"/>
    </row>
    <row r="2" spans="1:13" x14ac:dyDescent="0.3">
      <c r="A2" s="57" t="s">
        <v>0</v>
      </c>
      <c r="B2" s="57" t="s">
        <v>0</v>
      </c>
      <c r="C2" s="104" t="s">
        <v>4414</v>
      </c>
      <c r="D2" s="104"/>
      <c r="E2" s="104"/>
      <c r="F2" s="104"/>
      <c r="G2" s="104"/>
      <c r="H2" s="104" t="s">
        <v>4415</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441</v>
      </c>
      <c r="B4" s="58">
        <v>14449</v>
      </c>
      <c r="C4" s="58" t="s">
        <v>2755</v>
      </c>
      <c r="D4" s="58" t="s">
        <v>1533</v>
      </c>
      <c r="E4" s="58" t="s">
        <v>3072</v>
      </c>
      <c r="F4" s="58" t="s">
        <v>628</v>
      </c>
      <c r="G4" s="58">
        <v>4211</v>
      </c>
      <c r="H4" s="58" t="s">
        <v>2426</v>
      </c>
      <c r="I4" s="58" t="s">
        <v>2048</v>
      </c>
      <c r="J4" s="58" t="s">
        <v>2276</v>
      </c>
      <c r="K4" s="58" t="s">
        <v>655</v>
      </c>
      <c r="L4" s="58">
        <v>4298</v>
      </c>
      <c r="M4" s="58">
        <v>8509</v>
      </c>
    </row>
    <row r="5" spans="1:13" x14ac:dyDescent="0.3">
      <c r="A5" s="57" t="s">
        <v>570</v>
      </c>
      <c r="B5" s="58">
        <v>20853</v>
      </c>
      <c r="C5" s="58" t="s">
        <v>1146</v>
      </c>
      <c r="D5" s="58" t="s">
        <v>842</v>
      </c>
      <c r="E5" s="58" t="s">
        <v>2850</v>
      </c>
      <c r="F5" s="58" t="s">
        <v>655</v>
      </c>
      <c r="G5" s="58">
        <v>2292</v>
      </c>
      <c r="H5" s="58" t="s">
        <v>4416</v>
      </c>
      <c r="I5" s="58" t="s">
        <v>1365</v>
      </c>
      <c r="J5" s="58" t="s">
        <v>4417</v>
      </c>
      <c r="K5" s="58" t="s">
        <v>691</v>
      </c>
      <c r="L5" s="58">
        <v>10542</v>
      </c>
      <c r="M5" s="58">
        <v>12834</v>
      </c>
    </row>
    <row r="6" spans="1:13" x14ac:dyDescent="0.3">
      <c r="A6" s="57" t="s">
        <v>614</v>
      </c>
      <c r="B6" s="58">
        <v>35302</v>
      </c>
      <c r="C6" s="58">
        <v>3616</v>
      </c>
      <c r="D6" s="58">
        <v>350</v>
      </c>
      <c r="E6" s="58">
        <v>2535</v>
      </c>
      <c r="F6" s="58">
        <v>2</v>
      </c>
      <c r="G6" s="58">
        <v>6503</v>
      </c>
      <c r="H6" s="58">
        <v>6483</v>
      </c>
      <c r="I6" s="58">
        <v>1512</v>
      </c>
      <c r="J6" s="58">
        <v>6838</v>
      </c>
      <c r="K6" s="58">
        <v>7</v>
      </c>
      <c r="L6" s="58">
        <v>14840</v>
      </c>
      <c r="M6" s="58">
        <v>21343</v>
      </c>
    </row>
  </sheetData>
  <mergeCells count="3">
    <mergeCell ref="A1:E1"/>
    <mergeCell ref="C2:G2"/>
    <mergeCell ref="H2:L2"/>
  </mergeCells>
  <pageMargins left="0.75" right="0.75" top="1" bottom="1" header="0.5" footer="0.5"/>
</worksheet>
</file>

<file path=xl/worksheets/sheet2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sqref="A1:E1"/>
    </sheetView>
  </sheetViews>
  <sheetFormatPr defaultRowHeight="14.4" x14ac:dyDescent="0.3"/>
  <cols>
    <col min="1" max="16384" width="8.88671875" style="57"/>
  </cols>
  <sheetData>
    <row r="1" spans="1:8" x14ac:dyDescent="0.3">
      <c r="A1" s="103" t="s">
        <v>218</v>
      </c>
      <c r="B1" s="103"/>
      <c r="C1" s="103"/>
      <c r="D1" s="103"/>
      <c r="E1" s="103"/>
    </row>
    <row r="2" spans="1:8" x14ac:dyDescent="0.3">
      <c r="A2" s="57" t="s">
        <v>0</v>
      </c>
      <c r="B2" s="57" t="s">
        <v>0</v>
      </c>
      <c r="C2" s="104" t="s">
        <v>4418</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522</v>
      </c>
      <c r="B4" s="58">
        <v>8089</v>
      </c>
      <c r="C4" s="58" t="s">
        <v>1059</v>
      </c>
      <c r="D4" s="58" t="s">
        <v>1825</v>
      </c>
      <c r="E4" s="58" t="s">
        <v>2545</v>
      </c>
      <c r="F4" s="58" t="s">
        <v>633</v>
      </c>
      <c r="G4" s="58">
        <v>3731</v>
      </c>
      <c r="H4" s="58">
        <v>3731</v>
      </c>
    </row>
    <row r="5" spans="1:8" x14ac:dyDescent="0.3">
      <c r="A5" s="57" t="s">
        <v>570</v>
      </c>
      <c r="B5" s="58">
        <v>22267</v>
      </c>
      <c r="C5" s="58" t="s">
        <v>4419</v>
      </c>
      <c r="D5" s="58" t="s">
        <v>5131</v>
      </c>
      <c r="E5" s="58" t="s">
        <v>3063</v>
      </c>
      <c r="F5" s="58" t="s">
        <v>646</v>
      </c>
      <c r="G5" s="58">
        <v>10823</v>
      </c>
      <c r="H5" s="58">
        <v>10823</v>
      </c>
    </row>
    <row r="6" spans="1:8" x14ac:dyDescent="0.3">
      <c r="A6" s="57" t="s">
        <v>614</v>
      </c>
      <c r="B6" s="58">
        <v>30356</v>
      </c>
      <c r="C6" s="58">
        <v>6649</v>
      </c>
      <c r="D6" s="58">
        <v>1251</v>
      </c>
      <c r="E6" s="58">
        <v>6644</v>
      </c>
      <c r="F6" s="58">
        <v>10</v>
      </c>
      <c r="G6" s="58">
        <v>14554</v>
      </c>
      <c r="H6" s="58">
        <v>14554</v>
      </c>
    </row>
  </sheetData>
  <mergeCells count="2">
    <mergeCell ref="A1:E1"/>
    <mergeCell ref="C2:G2"/>
  </mergeCells>
  <pageMargins left="0.75" right="0.75" top="1" bottom="1" header="0.5" footer="0.5"/>
</worksheet>
</file>

<file path=xl/worksheets/sheet2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
  <sheetViews>
    <sheetView workbookViewId="0">
      <selection sqref="A1:E1"/>
    </sheetView>
  </sheetViews>
  <sheetFormatPr defaultRowHeight="14.4" x14ac:dyDescent="0.3"/>
  <cols>
    <col min="1" max="16384" width="8.88671875" style="57"/>
  </cols>
  <sheetData>
    <row r="1" spans="1:13" x14ac:dyDescent="0.3">
      <c r="A1" s="103" t="s">
        <v>219</v>
      </c>
      <c r="B1" s="103"/>
      <c r="C1" s="103"/>
      <c r="D1" s="103"/>
      <c r="E1" s="103"/>
    </row>
    <row r="2" spans="1:13" x14ac:dyDescent="0.3">
      <c r="A2" s="57" t="s">
        <v>0</v>
      </c>
      <c r="B2" s="57" t="s">
        <v>0</v>
      </c>
      <c r="C2" s="104" t="s">
        <v>4421</v>
      </c>
      <c r="D2" s="104"/>
      <c r="E2" s="104"/>
      <c r="F2" s="104"/>
      <c r="G2" s="104"/>
      <c r="H2" s="104" t="s">
        <v>4422</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498</v>
      </c>
      <c r="B4" s="58">
        <v>1837</v>
      </c>
      <c r="C4" s="58" t="s">
        <v>892</v>
      </c>
      <c r="D4" s="58" t="s">
        <v>1054</v>
      </c>
      <c r="E4" s="58" t="s">
        <v>1594</v>
      </c>
      <c r="F4" s="58" t="s">
        <v>628</v>
      </c>
      <c r="G4" s="58">
        <v>1132</v>
      </c>
      <c r="H4" s="58" t="s">
        <v>873</v>
      </c>
      <c r="I4" s="58" t="s">
        <v>848</v>
      </c>
      <c r="J4" s="58" t="s">
        <v>801</v>
      </c>
      <c r="K4" s="58" t="s">
        <v>647</v>
      </c>
      <c r="L4" s="58">
        <v>134</v>
      </c>
      <c r="M4" s="58">
        <v>1266</v>
      </c>
    </row>
    <row r="5" spans="1:13" x14ac:dyDescent="0.3">
      <c r="A5" s="57" t="s">
        <v>507</v>
      </c>
      <c r="B5" s="58">
        <v>5601</v>
      </c>
      <c r="C5" s="58" t="s">
        <v>1000</v>
      </c>
      <c r="D5" s="58" t="s">
        <v>943</v>
      </c>
      <c r="E5" s="58" t="s">
        <v>2191</v>
      </c>
      <c r="F5" s="58" t="s">
        <v>628</v>
      </c>
      <c r="G5" s="58">
        <v>866</v>
      </c>
      <c r="H5" s="58" t="s">
        <v>1856</v>
      </c>
      <c r="I5" s="58" t="s">
        <v>1806</v>
      </c>
      <c r="J5" s="58" t="s">
        <v>866</v>
      </c>
      <c r="K5" s="58" t="s">
        <v>766</v>
      </c>
      <c r="L5" s="58">
        <v>2502</v>
      </c>
      <c r="M5" s="58">
        <v>3368</v>
      </c>
    </row>
    <row r="6" spans="1:13" x14ac:dyDescent="0.3">
      <c r="A6" s="57" t="s">
        <v>522</v>
      </c>
      <c r="B6" s="58">
        <v>2260</v>
      </c>
      <c r="C6" s="58" t="s">
        <v>1763</v>
      </c>
      <c r="D6" s="58" t="s">
        <v>985</v>
      </c>
      <c r="E6" s="58" t="s">
        <v>683</v>
      </c>
      <c r="F6" s="58" t="s">
        <v>655</v>
      </c>
      <c r="G6" s="58">
        <v>476</v>
      </c>
      <c r="H6" s="58" t="s">
        <v>2013</v>
      </c>
      <c r="I6" s="58" t="s">
        <v>630</v>
      </c>
      <c r="J6" s="58" t="s">
        <v>2047</v>
      </c>
      <c r="K6" s="58" t="s">
        <v>667</v>
      </c>
      <c r="L6" s="58">
        <v>885</v>
      </c>
      <c r="M6" s="58">
        <v>1361</v>
      </c>
    </row>
    <row r="7" spans="1:13" x14ac:dyDescent="0.3">
      <c r="A7" s="57" t="s">
        <v>525</v>
      </c>
      <c r="B7" s="58">
        <v>3525</v>
      </c>
      <c r="C7" s="58" t="s">
        <v>1592</v>
      </c>
      <c r="D7" s="58" t="s">
        <v>650</v>
      </c>
      <c r="E7" s="58" t="s">
        <v>1989</v>
      </c>
      <c r="F7" s="58" t="s">
        <v>628</v>
      </c>
      <c r="G7" s="58">
        <v>979</v>
      </c>
      <c r="H7" s="58" t="s">
        <v>1244</v>
      </c>
      <c r="I7" s="58" t="s">
        <v>873</v>
      </c>
      <c r="J7" s="58" t="s">
        <v>627</v>
      </c>
      <c r="K7" s="58" t="s">
        <v>628</v>
      </c>
      <c r="L7" s="58">
        <v>704</v>
      </c>
      <c r="M7" s="58">
        <v>1683</v>
      </c>
    </row>
    <row r="8" spans="1:13" x14ac:dyDescent="0.3">
      <c r="A8" s="57" t="s">
        <v>541</v>
      </c>
      <c r="B8" s="58">
        <v>2841</v>
      </c>
      <c r="C8" s="58" t="s">
        <v>771</v>
      </c>
      <c r="D8" s="58" t="s">
        <v>943</v>
      </c>
      <c r="E8" s="58" t="s">
        <v>1903</v>
      </c>
      <c r="F8" s="58" t="s">
        <v>628</v>
      </c>
      <c r="G8" s="58">
        <v>580</v>
      </c>
      <c r="H8" s="58" t="s">
        <v>2001</v>
      </c>
      <c r="I8" s="58" t="s">
        <v>1251</v>
      </c>
      <c r="J8" s="58" t="s">
        <v>1292</v>
      </c>
      <c r="K8" s="58" t="s">
        <v>628</v>
      </c>
      <c r="L8" s="58">
        <v>1121</v>
      </c>
      <c r="M8" s="58">
        <v>1701</v>
      </c>
    </row>
    <row r="9" spans="1:13" x14ac:dyDescent="0.3">
      <c r="A9" s="57" t="s">
        <v>599</v>
      </c>
      <c r="B9" s="58">
        <v>3519</v>
      </c>
      <c r="C9" s="58" t="s">
        <v>1107</v>
      </c>
      <c r="D9" s="58" t="s">
        <v>878</v>
      </c>
      <c r="E9" s="58" t="s">
        <v>1289</v>
      </c>
      <c r="F9" s="58" t="s">
        <v>628</v>
      </c>
      <c r="G9" s="58">
        <v>1028</v>
      </c>
      <c r="H9" s="58" t="s">
        <v>892</v>
      </c>
      <c r="I9" s="58" t="s">
        <v>819</v>
      </c>
      <c r="J9" s="58" t="s">
        <v>4423</v>
      </c>
      <c r="K9" s="58" t="s">
        <v>647</v>
      </c>
      <c r="L9" s="58">
        <v>1132</v>
      </c>
      <c r="M9" s="58">
        <v>2160</v>
      </c>
    </row>
    <row r="10" spans="1:13" x14ac:dyDescent="0.3">
      <c r="A10" s="57" t="s">
        <v>600</v>
      </c>
      <c r="B10" s="58">
        <v>11988</v>
      </c>
      <c r="C10" s="58" t="s">
        <v>4424</v>
      </c>
      <c r="D10" s="58" t="s">
        <v>761</v>
      </c>
      <c r="E10" s="58" t="s">
        <v>3756</v>
      </c>
      <c r="F10" s="58" t="s">
        <v>633</v>
      </c>
      <c r="G10" s="58">
        <v>3318</v>
      </c>
      <c r="H10" s="58" t="s">
        <v>4425</v>
      </c>
      <c r="I10" s="58" t="s">
        <v>1884</v>
      </c>
      <c r="J10" s="58" t="s">
        <v>2294</v>
      </c>
      <c r="K10" s="58" t="s">
        <v>646</v>
      </c>
      <c r="L10" s="58">
        <v>4635</v>
      </c>
      <c r="M10" s="58">
        <v>7953</v>
      </c>
    </row>
    <row r="11" spans="1:13" x14ac:dyDescent="0.3">
      <c r="A11" s="57" t="s">
        <v>614</v>
      </c>
      <c r="B11" s="58">
        <v>31571</v>
      </c>
      <c r="C11" s="58">
        <v>3126</v>
      </c>
      <c r="D11" s="58">
        <v>476</v>
      </c>
      <c r="E11" s="58">
        <v>4772</v>
      </c>
      <c r="F11" s="58">
        <v>5</v>
      </c>
      <c r="G11" s="58">
        <v>8379</v>
      </c>
      <c r="H11" s="58">
        <v>4775</v>
      </c>
      <c r="I11" s="58">
        <v>1529</v>
      </c>
      <c r="J11" s="58">
        <v>4788</v>
      </c>
      <c r="K11" s="58">
        <v>21</v>
      </c>
      <c r="L11" s="58">
        <v>11113</v>
      </c>
      <c r="M11" s="58">
        <v>19492</v>
      </c>
    </row>
  </sheetData>
  <mergeCells count="3">
    <mergeCell ref="A1:E1"/>
    <mergeCell ref="C2:G2"/>
    <mergeCell ref="H2:L2"/>
  </mergeCells>
  <pageMargins left="0.75" right="0.75" top="1" bottom="1" header="0.5" footer="0.5"/>
</worksheet>
</file>

<file path=xl/worksheets/sheet2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sqref="A1:E1"/>
    </sheetView>
  </sheetViews>
  <sheetFormatPr defaultRowHeight="14.4" x14ac:dyDescent="0.3"/>
  <cols>
    <col min="1" max="16384" width="8.88671875" style="57"/>
  </cols>
  <sheetData>
    <row r="1" spans="1:8" x14ac:dyDescent="0.3">
      <c r="A1" s="103" t="s">
        <v>220</v>
      </c>
      <c r="B1" s="103"/>
      <c r="C1" s="103"/>
      <c r="D1" s="103"/>
      <c r="E1" s="103"/>
    </row>
    <row r="2" spans="1:8" x14ac:dyDescent="0.3">
      <c r="A2" s="57" t="s">
        <v>0</v>
      </c>
      <c r="B2" s="57" t="s">
        <v>0</v>
      </c>
      <c r="C2" s="104" t="s">
        <v>4426</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442</v>
      </c>
      <c r="B4" s="58">
        <v>15280</v>
      </c>
      <c r="C4" s="58" t="s">
        <v>1202</v>
      </c>
      <c r="D4" s="58" t="s">
        <v>1205</v>
      </c>
      <c r="E4" s="58" t="s">
        <v>662</v>
      </c>
      <c r="F4" s="58" t="s">
        <v>628</v>
      </c>
      <c r="G4" s="58">
        <v>3414</v>
      </c>
      <c r="H4" s="58">
        <v>3414</v>
      </c>
    </row>
    <row r="5" spans="1:8" x14ac:dyDescent="0.3">
      <c r="A5" s="57" t="s">
        <v>519</v>
      </c>
      <c r="B5" s="58">
        <v>9030</v>
      </c>
      <c r="C5" s="58" t="s">
        <v>1683</v>
      </c>
      <c r="D5" s="58" t="s">
        <v>1590</v>
      </c>
      <c r="E5" s="58" t="s">
        <v>2538</v>
      </c>
      <c r="F5" s="58" t="s">
        <v>972</v>
      </c>
      <c r="G5" s="58">
        <v>5006</v>
      </c>
      <c r="H5" s="58">
        <v>5006</v>
      </c>
    </row>
    <row r="6" spans="1:8" x14ac:dyDescent="0.3">
      <c r="A6" s="57" t="s">
        <v>527</v>
      </c>
      <c r="B6" s="58">
        <v>14339</v>
      </c>
      <c r="C6" s="58" t="s">
        <v>4427</v>
      </c>
      <c r="D6" s="58" t="s">
        <v>1178</v>
      </c>
      <c r="E6" s="58" t="s">
        <v>3299</v>
      </c>
      <c r="F6" s="58" t="s">
        <v>646</v>
      </c>
      <c r="G6" s="58">
        <v>7463</v>
      </c>
      <c r="H6" s="58">
        <v>7463</v>
      </c>
    </row>
    <row r="7" spans="1:8" x14ac:dyDescent="0.3">
      <c r="A7" s="57" t="s">
        <v>547</v>
      </c>
      <c r="B7" s="58">
        <v>3386</v>
      </c>
      <c r="C7" s="58" t="s">
        <v>2512</v>
      </c>
      <c r="D7" s="58" t="s">
        <v>1629</v>
      </c>
      <c r="E7" s="58" t="s">
        <v>4428</v>
      </c>
      <c r="F7" s="58" t="s">
        <v>647</v>
      </c>
      <c r="G7" s="58">
        <v>1769</v>
      </c>
      <c r="H7" s="58">
        <v>1769</v>
      </c>
    </row>
    <row r="8" spans="1:8" x14ac:dyDescent="0.3">
      <c r="A8" s="57" t="s">
        <v>614</v>
      </c>
      <c r="B8" s="58">
        <v>42035</v>
      </c>
      <c r="C8" s="58">
        <v>6628</v>
      </c>
      <c r="D8" s="58">
        <v>907</v>
      </c>
      <c r="E8" s="58">
        <v>10078</v>
      </c>
      <c r="F8" s="58">
        <v>39</v>
      </c>
      <c r="G8" s="58">
        <v>17652</v>
      </c>
      <c r="H8" s="58">
        <v>17652</v>
      </c>
    </row>
  </sheetData>
  <mergeCells count="2">
    <mergeCell ref="A1:E1"/>
    <mergeCell ref="C2:G2"/>
  </mergeCells>
  <pageMargins left="0.75" right="0.75" top="1" bottom="1" header="0.5" footer="0.5"/>
</worksheet>
</file>

<file path=xl/worksheets/sheet2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election sqref="A1:E1"/>
    </sheetView>
  </sheetViews>
  <sheetFormatPr defaultRowHeight="14.4" x14ac:dyDescent="0.3"/>
  <cols>
    <col min="1" max="16384" width="8.88671875" style="57"/>
  </cols>
  <sheetData>
    <row r="1" spans="1:8" x14ac:dyDescent="0.3">
      <c r="A1" s="103" t="s">
        <v>221</v>
      </c>
      <c r="B1" s="103"/>
      <c r="C1" s="103"/>
      <c r="D1" s="103"/>
      <c r="E1" s="103"/>
    </row>
    <row r="2" spans="1:8" x14ac:dyDescent="0.3">
      <c r="A2" s="57" t="s">
        <v>0</v>
      </c>
      <c r="B2" s="57" t="s">
        <v>0</v>
      </c>
      <c r="C2" s="104" t="s">
        <v>4429</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515</v>
      </c>
      <c r="B4" s="58">
        <v>5626</v>
      </c>
      <c r="C4" s="58" t="s">
        <v>1472</v>
      </c>
      <c r="D4" s="58" t="s">
        <v>688</v>
      </c>
      <c r="E4" s="58" t="s">
        <v>3010</v>
      </c>
      <c r="F4" s="58" t="s">
        <v>628</v>
      </c>
      <c r="G4" s="58">
        <v>2022</v>
      </c>
      <c r="H4" s="58">
        <v>2022</v>
      </c>
    </row>
    <row r="5" spans="1:8" x14ac:dyDescent="0.3">
      <c r="A5" s="57" t="s">
        <v>528</v>
      </c>
      <c r="B5" s="58">
        <v>5922</v>
      </c>
      <c r="C5" s="58" t="s">
        <v>974</v>
      </c>
      <c r="D5" s="58" t="s">
        <v>1106</v>
      </c>
      <c r="E5" s="58" t="s">
        <v>974</v>
      </c>
      <c r="F5" s="58" t="s">
        <v>691</v>
      </c>
      <c r="G5" s="58">
        <v>3388</v>
      </c>
      <c r="H5" s="58">
        <v>3388</v>
      </c>
    </row>
    <row r="6" spans="1:8" x14ac:dyDescent="0.3">
      <c r="A6" s="57" t="s">
        <v>575</v>
      </c>
      <c r="B6" s="58">
        <v>27581</v>
      </c>
      <c r="C6" s="58" t="s">
        <v>1141</v>
      </c>
      <c r="D6" s="58" t="s">
        <v>952</v>
      </c>
      <c r="E6" s="58" t="s">
        <v>4430</v>
      </c>
      <c r="F6" s="58" t="s">
        <v>634</v>
      </c>
      <c r="G6" s="58">
        <v>10354</v>
      </c>
      <c r="H6" s="58">
        <v>10354</v>
      </c>
    </row>
    <row r="7" spans="1:8" x14ac:dyDescent="0.3">
      <c r="A7" s="57" t="s">
        <v>614</v>
      </c>
      <c r="B7" s="58">
        <v>39129</v>
      </c>
      <c r="C7" s="58">
        <v>6229</v>
      </c>
      <c r="D7" s="58">
        <v>692</v>
      </c>
      <c r="E7" s="58">
        <v>8832</v>
      </c>
      <c r="F7" s="58">
        <v>11</v>
      </c>
      <c r="G7" s="58">
        <v>15764</v>
      </c>
      <c r="H7" s="58">
        <v>15764</v>
      </c>
    </row>
  </sheetData>
  <mergeCells count="2">
    <mergeCell ref="A1:E1"/>
    <mergeCell ref="C2:G2"/>
  </mergeCells>
  <pageMargins left="0.75" right="0.75" top="1" bottom="1" header="0.5" footer="0.5"/>
</worksheet>
</file>

<file path=xl/worksheets/sheet2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
  <sheetViews>
    <sheetView workbookViewId="0">
      <selection sqref="A1:E1"/>
    </sheetView>
  </sheetViews>
  <sheetFormatPr defaultRowHeight="14.4" x14ac:dyDescent="0.3"/>
  <cols>
    <col min="1" max="16384" width="8.88671875" style="57"/>
  </cols>
  <sheetData>
    <row r="1" spans="1:13" x14ac:dyDescent="0.3">
      <c r="A1" s="103" t="s">
        <v>222</v>
      </c>
      <c r="B1" s="103"/>
      <c r="C1" s="103"/>
      <c r="D1" s="103"/>
      <c r="E1" s="103"/>
    </row>
    <row r="2" spans="1:13" x14ac:dyDescent="0.3">
      <c r="A2" s="57" t="s">
        <v>0</v>
      </c>
      <c r="B2" s="57" t="s">
        <v>0</v>
      </c>
      <c r="C2" s="104" t="s">
        <v>4431</v>
      </c>
      <c r="D2" s="104"/>
      <c r="E2" s="104"/>
      <c r="F2" s="104"/>
      <c r="G2" s="104"/>
      <c r="H2" s="104" t="s">
        <v>4432</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528</v>
      </c>
      <c r="B4" s="58">
        <v>5366</v>
      </c>
      <c r="C4" s="58" t="s">
        <v>3251</v>
      </c>
      <c r="D4" s="58" t="s">
        <v>719</v>
      </c>
      <c r="E4" s="58" t="s">
        <v>1973</v>
      </c>
      <c r="F4" s="58" t="s">
        <v>655</v>
      </c>
      <c r="G4" s="58">
        <v>1994</v>
      </c>
      <c r="H4" s="58" t="s">
        <v>1859</v>
      </c>
      <c r="I4" s="58" t="s">
        <v>989</v>
      </c>
      <c r="J4" s="58" t="s">
        <v>1171</v>
      </c>
      <c r="K4" s="58" t="s">
        <v>628</v>
      </c>
      <c r="L4" s="58">
        <v>1317</v>
      </c>
      <c r="M4" s="58">
        <v>3311</v>
      </c>
    </row>
    <row r="5" spans="1:13" x14ac:dyDescent="0.3">
      <c r="A5" s="57" t="s">
        <v>561</v>
      </c>
      <c r="B5" s="58">
        <v>12212</v>
      </c>
      <c r="C5" s="58" t="s">
        <v>4433</v>
      </c>
      <c r="D5" s="58" t="s">
        <v>2331</v>
      </c>
      <c r="E5" s="58" t="s">
        <v>4434</v>
      </c>
      <c r="F5" s="58" t="s">
        <v>646</v>
      </c>
      <c r="G5" s="58">
        <v>7276</v>
      </c>
      <c r="H5" s="58" t="s">
        <v>1001</v>
      </c>
      <c r="I5" s="58" t="s">
        <v>709</v>
      </c>
      <c r="J5" s="58" t="s">
        <v>2313</v>
      </c>
      <c r="K5" s="58" t="s">
        <v>647</v>
      </c>
      <c r="L5" s="58">
        <v>1155</v>
      </c>
      <c r="M5" s="58">
        <v>8431</v>
      </c>
    </row>
    <row r="6" spans="1:13" x14ac:dyDescent="0.3">
      <c r="A6" s="57" t="s">
        <v>595</v>
      </c>
      <c r="B6" s="58">
        <v>15930</v>
      </c>
      <c r="C6" s="58" t="s">
        <v>4435</v>
      </c>
      <c r="D6" s="58" t="s">
        <v>665</v>
      </c>
      <c r="E6" s="58" t="s">
        <v>4436</v>
      </c>
      <c r="F6" s="58" t="s">
        <v>634</v>
      </c>
      <c r="G6" s="58">
        <v>7053</v>
      </c>
      <c r="H6" s="58" t="s">
        <v>2561</v>
      </c>
      <c r="I6" s="58" t="s">
        <v>1134</v>
      </c>
      <c r="J6" s="58" t="s">
        <v>3014</v>
      </c>
      <c r="K6" s="58" t="s">
        <v>647</v>
      </c>
      <c r="L6" s="58">
        <v>3338</v>
      </c>
      <c r="M6" s="58">
        <v>10391</v>
      </c>
    </row>
    <row r="7" spans="1:13" x14ac:dyDescent="0.3">
      <c r="A7" s="57" t="s">
        <v>614</v>
      </c>
      <c r="B7" s="58">
        <v>33508</v>
      </c>
      <c r="C7" s="58">
        <v>5976</v>
      </c>
      <c r="D7" s="58">
        <v>518</v>
      </c>
      <c r="E7" s="58">
        <v>9814</v>
      </c>
      <c r="F7" s="58">
        <v>15</v>
      </c>
      <c r="G7" s="58">
        <v>16323</v>
      </c>
      <c r="H7" s="58">
        <v>2112</v>
      </c>
      <c r="I7" s="58">
        <v>566</v>
      </c>
      <c r="J7" s="58">
        <v>3130</v>
      </c>
      <c r="K7" s="58">
        <v>2</v>
      </c>
      <c r="L7" s="58">
        <v>5810</v>
      </c>
      <c r="M7" s="58">
        <v>22133</v>
      </c>
    </row>
  </sheetData>
  <mergeCells count="3">
    <mergeCell ref="A1:E1"/>
    <mergeCell ref="C2:G2"/>
    <mergeCell ref="H2:L2"/>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workbookViewId="0">
      <selection sqref="A1:E1"/>
    </sheetView>
  </sheetViews>
  <sheetFormatPr defaultRowHeight="14.4" x14ac:dyDescent="0.3"/>
  <cols>
    <col min="1" max="16384" width="8.88671875" style="57"/>
  </cols>
  <sheetData>
    <row r="1" spans="1:13" x14ac:dyDescent="0.3">
      <c r="A1" s="103" t="s">
        <v>25</v>
      </c>
      <c r="B1" s="103"/>
      <c r="C1" s="103"/>
      <c r="D1" s="103"/>
      <c r="E1" s="103"/>
    </row>
    <row r="2" spans="1:13" x14ac:dyDescent="0.3">
      <c r="A2" s="57" t="s">
        <v>0</v>
      </c>
      <c r="B2" s="57" t="s">
        <v>0</v>
      </c>
      <c r="C2" s="104" t="s">
        <v>3305</v>
      </c>
      <c r="D2" s="104"/>
      <c r="E2" s="104"/>
      <c r="F2" s="104"/>
      <c r="G2" s="104"/>
      <c r="H2" s="104" t="s">
        <v>3306</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427</v>
      </c>
      <c r="B4" s="58">
        <v>2232</v>
      </c>
      <c r="C4" s="58" t="s">
        <v>2356</v>
      </c>
      <c r="D4" s="58" t="s">
        <v>644</v>
      </c>
      <c r="E4" s="58" t="s">
        <v>1977</v>
      </c>
      <c r="F4" s="58" t="s">
        <v>628</v>
      </c>
      <c r="G4" s="58">
        <v>606</v>
      </c>
      <c r="H4" s="58" t="s">
        <v>1134</v>
      </c>
      <c r="I4" s="58" t="s">
        <v>681</v>
      </c>
      <c r="J4" s="58" t="s">
        <v>1167</v>
      </c>
      <c r="K4" s="58" t="s">
        <v>655</v>
      </c>
      <c r="L4" s="58">
        <v>649</v>
      </c>
      <c r="M4" s="58">
        <v>1255</v>
      </c>
    </row>
    <row r="5" spans="1:13" x14ac:dyDescent="0.3">
      <c r="A5" s="57" t="s">
        <v>435</v>
      </c>
      <c r="B5" s="58">
        <v>71662</v>
      </c>
      <c r="C5" s="58" t="s">
        <v>3307</v>
      </c>
      <c r="D5" s="58" t="s">
        <v>1674</v>
      </c>
      <c r="E5" s="58" t="s">
        <v>6029</v>
      </c>
      <c r="F5" s="58" t="s">
        <v>810</v>
      </c>
      <c r="G5" s="58">
        <v>10908</v>
      </c>
      <c r="H5" s="58" t="s">
        <v>3308</v>
      </c>
      <c r="I5" s="58" t="s">
        <v>6019</v>
      </c>
      <c r="J5" s="58" t="s">
        <v>6134</v>
      </c>
      <c r="K5" s="58" t="s">
        <v>1584</v>
      </c>
      <c r="L5" s="58">
        <v>27750</v>
      </c>
      <c r="M5" s="58">
        <v>38658</v>
      </c>
    </row>
    <row r="6" spans="1:13" x14ac:dyDescent="0.3">
      <c r="A6" s="57" t="s">
        <v>444</v>
      </c>
      <c r="B6" s="58">
        <v>2982</v>
      </c>
      <c r="C6" s="58" t="s">
        <v>1191</v>
      </c>
      <c r="D6" s="58" t="s">
        <v>701</v>
      </c>
      <c r="E6" s="58" t="s">
        <v>652</v>
      </c>
      <c r="F6" s="58" t="s">
        <v>628</v>
      </c>
      <c r="G6" s="58">
        <v>586</v>
      </c>
      <c r="H6" s="58" t="s">
        <v>1495</v>
      </c>
      <c r="I6" s="58" t="s">
        <v>790</v>
      </c>
      <c r="J6" s="58" t="s">
        <v>663</v>
      </c>
      <c r="K6" s="58" t="s">
        <v>628</v>
      </c>
      <c r="L6" s="58">
        <v>1287</v>
      </c>
      <c r="M6" s="58">
        <v>1873</v>
      </c>
    </row>
    <row r="7" spans="1:13" x14ac:dyDescent="0.3">
      <c r="A7" s="57" t="s">
        <v>453</v>
      </c>
      <c r="B7" s="58">
        <v>3132</v>
      </c>
      <c r="C7" s="58" t="s">
        <v>1421</v>
      </c>
      <c r="D7" s="58" t="s">
        <v>668</v>
      </c>
      <c r="E7" s="58" t="s">
        <v>864</v>
      </c>
      <c r="F7" s="58" t="s">
        <v>633</v>
      </c>
      <c r="G7" s="58">
        <v>546</v>
      </c>
      <c r="H7" s="58" t="s">
        <v>1899</v>
      </c>
      <c r="I7" s="58" t="s">
        <v>830</v>
      </c>
      <c r="J7" s="58" t="s">
        <v>640</v>
      </c>
      <c r="K7" s="58" t="s">
        <v>647</v>
      </c>
      <c r="L7" s="58">
        <v>541</v>
      </c>
      <c r="M7" s="58">
        <v>1087</v>
      </c>
    </row>
    <row r="8" spans="1:13" x14ac:dyDescent="0.3">
      <c r="A8" s="57" t="s">
        <v>458</v>
      </c>
      <c r="B8" s="58">
        <v>1856</v>
      </c>
      <c r="C8" s="58" t="s">
        <v>1381</v>
      </c>
      <c r="D8" s="58" t="s">
        <v>1012</v>
      </c>
      <c r="E8" s="58" t="s">
        <v>1671</v>
      </c>
      <c r="F8" s="58" t="s">
        <v>628</v>
      </c>
      <c r="G8" s="58">
        <v>438</v>
      </c>
      <c r="H8" s="58" t="s">
        <v>656</v>
      </c>
      <c r="I8" s="58" t="s">
        <v>1496</v>
      </c>
      <c r="J8" s="58" t="s">
        <v>1383</v>
      </c>
      <c r="K8" s="58" t="s">
        <v>628</v>
      </c>
      <c r="L8" s="58">
        <v>729</v>
      </c>
      <c r="M8" s="58">
        <v>1167</v>
      </c>
    </row>
    <row r="9" spans="1:13" x14ac:dyDescent="0.3">
      <c r="A9" s="57" t="s">
        <v>469</v>
      </c>
      <c r="B9" s="58">
        <v>7459</v>
      </c>
      <c r="C9" s="58" t="s">
        <v>3310</v>
      </c>
      <c r="D9" s="58" t="s">
        <v>819</v>
      </c>
      <c r="E9" s="58" t="s">
        <v>2261</v>
      </c>
      <c r="F9" s="58" t="s">
        <v>655</v>
      </c>
      <c r="G9" s="58">
        <v>3351</v>
      </c>
      <c r="H9" s="58" t="s">
        <v>1692</v>
      </c>
      <c r="I9" s="58" t="s">
        <v>1175</v>
      </c>
      <c r="J9" s="58" t="s">
        <v>3311</v>
      </c>
      <c r="K9" s="58" t="s">
        <v>647</v>
      </c>
      <c r="L9" s="58">
        <v>1507</v>
      </c>
      <c r="M9" s="58">
        <v>4858</v>
      </c>
    </row>
    <row r="10" spans="1:13" x14ac:dyDescent="0.3">
      <c r="A10" s="57" t="s">
        <v>470</v>
      </c>
      <c r="B10" s="58">
        <v>11674</v>
      </c>
      <c r="C10" s="58" t="s">
        <v>1785</v>
      </c>
      <c r="D10" s="58" t="s">
        <v>1688</v>
      </c>
      <c r="E10" s="58" t="s">
        <v>3312</v>
      </c>
      <c r="F10" s="58" t="s">
        <v>632</v>
      </c>
      <c r="G10" s="58">
        <v>3802</v>
      </c>
      <c r="H10" s="58" t="s">
        <v>1581</v>
      </c>
      <c r="I10" s="58" t="s">
        <v>734</v>
      </c>
      <c r="J10" s="58" t="s">
        <v>3313</v>
      </c>
      <c r="K10" s="58" t="s">
        <v>766</v>
      </c>
      <c r="L10" s="58">
        <v>3103</v>
      </c>
      <c r="M10" s="58">
        <v>6905</v>
      </c>
    </row>
    <row r="11" spans="1:13" x14ac:dyDescent="0.3">
      <c r="A11" s="57" t="s">
        <v>473</v>
      </c>
      <c r="B11" s="58">
        <v>15201</v>
      </c>
      <c r="C11" s="58" t="s">
        <v>2215</v>
      </c>
      <c r="D11" s="58" t="s">
        <v>1108</v>
      </c>
      <c r="E11" s="58" t="s">
        <v>1729</v>
      </c>
      <c r="F11" s="58" t="s">
        <v>801</v>
      </c>
      <c r="G11" s="58">
        <v>5139</v>
      </c>
      <c r="H11" s="58" t="s">
        <v>2963</v>
      </c>
      <c r="I11" s="58" t="s">
        <v>1521</v>
      </c>
      <c r="J11" s="58" t="s">
        <v>1656</v>
      </c>
      <c r="K11" s="58" t="s">
        <v>1077</v>
      </c>
      <c r="L11" s="58">
        <v>3874</v>
      </c>
      <c r="M11" s="58">
        <v>9013</v>
      </c>
    </row>
    <row r="12" spans="1:13" x14ac:dyDescent="0.3">
      <c r="A12" s="57" t="s">
        <v>476</v>
      </c>
      <c r="B12" s="58">
        <v>5669</v>
      </c>
      <c r="C12" s="58" t="s">
        <v>2473</v>
      </c>
      <c r="D12" s="58" t="s">
        <v>801</v>
      </c>
      <c r="E12" s="58" t="s">
        <v>3314</v>
      </c>
      <c r="F12" s="58" t="s">
        <v>655</v>
      </c>
      <c r="G12" s="58">
        <v>1649</v>
      </c>
      <c r="H12" s="58" t="s">
        <v>2512</v>
      </c>
      <c r="I12" s="58" t="s">
        <v>1823</v>
      </c>
      <c r="J12" s="58" t="s">
        <v>1405</v>
      </c>
      <c r="K12" s="58" t="s">
        <v>628</v>
      </c>
      <c r="L12" s="58">
        <v>2021</v>
      </c>
      <c r="M12" s="58">
        <v>3670</v>
      </c>
    </row>
    <row r="13" spans="1:13" x14ac:dyDescent="0.3">
      <c r="A13" s="57" t="s">
        <v>477</v>
      </c>
      <c r="B13" s="58">
        <v>57817</v>
      </c>
      <c r="C13" s="58" t="s">
        <v>3315</v>
      </c>
      <c r="D13" s="58" t="s">
        <v>2706</v>
      </c>
      <c r="E13" s="58" t="s">
        <v>3316</v>
      </c>
      <c r="F13" s="58" t="s">
        <v>766</v>
      </c>
      <c r="G13" s="58">
        <v>8431</v>
      </c>
      <c r="H13" s="58" t="s">
        <v>3317</v>
      </c>
      <c r="I13" s="58" t="s">
        <v>3674</v>
      </c>
      <c r="J13" s="58" t="s">
        <v>3318</v>
      </c>
      <c r="K13" s="58" t="s">
        <v>842</v>
      </c>
      <c r="L13" s="58">
        <v>22647</v>
      </c>
      <c r="M13" s="58">
        <v>31078</v>
      </c>
    </row>
    <row r="14" spans="1:13" x14ac:dyDescent="0.3">
      <c r="A14" s="57" t="s">
        <v>479</v>
      </c>
      <c r="B14" s="58">
        <v>6992</v>
      </c>
      <c r="C14" s="58" t="s">
        <v>2163</v>
      </c>
      <c r="D14" s="58" t="s">
        <v>1251</v>
      </c>
      <c r="E14" s="58" t="s">
        <v>3247</v>
      </c>
      <c r="F14" s="58" t="s">
        <v>655</v>
      </c>
      <c r="G14" s="58">
        <v>1957</v>
      </c>
      <c r="H14" s="58" t="s">
        <v>2078</v>
      </c>
      <c r="I14" s="58" t="s">
        <v>1050</v>
      </c>
      <c r="J14" s="58" t="s">
        <v>871</v>
      </c>
      <c r="K14" s="58" t="s">
        <v>655</v>
      </c>
      <c r="L14" s="58">
        <v>2135</v>
      </c>
      <c r="M14" s="58">
        <v>4092</v>
      </c>
    </row>
    <row r="15" spans="1:13" x14ac:dyDescent="0.3">
      <c r="A15" s="57" t="s">
        <v>502</v>
      </c>
      <c r="B15" s="58">
        <v>13546</v>
      </c>
      <c r="C15" s="58" t="s">
        <v>2434</v>
      </c>
      <c r="D15" s="58" t="s">
        <v>989</v>
      </c>
      <c r="E15" s="58" t="s">
        <v>1724</v>
      </c>
      <c r="F15" s="58" t="s">
        <v>667</v>
      </c>
      <c r="G15" s="58">
        <v>5148</v>
      </c>
      <c r="H15" s="58" t="s">
        <v>2556</v>
      </c>
      <c r="I15" s="58" t="s">
        <v>1355</v>
      </c>
      <c r="J15" s="58" t="s">
        <v>2250</v>
      </c>
      <c r="K15" s="58" t="s">
        <v>766</v>
      </c>
      <c r="L15" s="58">
        <v>3136</v>
      </c>
      <c r="M15" s="58">
        <v>8284</v>
      </c>
    </row>
    <row r="16" spans="1:13" x14ac:dyDescent="0.3">
      <c r="A16" s="57" t="s">
        <v>531</v>
      </c>
      <c r="B16" s="58">
        <v>21012</v>
      </c>
      <c r="C16" s="58" t="s">
        <v>3319</v>
      </c>
      <c r="D16" s="58" t="s">
        <v>1010</v>
      </c>
      <c r="E16" s="58" t="s">
        <v>3241</v>
      </c>
      <c r="F16" s="58" t="s">
        <v>667</v>
      </c>
      <c r="G16" s="58">
        <v>9270</v>
      </c>
      <c r="H16" s="58" t="s">
        <v>1794</v>
      </c>
      <c r="I16" s="58" t="s">
        <v>812</v>
      </c>
      <c r="J16" s="58" t="s">
        <v>3320</v>
      </c>
      <c r="K16" s="58" t="s">
        <v>655</v>
      </c>
      <c r="L16" s="58">
        <v>4145</v>
      </c>
      <c r="M16" s="58">
        <v>13415</v>
      </c>
    </row>
    <row r="17" spans="1:13" x14ac:dyDescent="0.3">
      <c r="A17" s="57" t="s">
        <v>537</v>
      </c>
      <c r="B17" s="58">
        <v>6569</v>
      </c>
      <c r="C17" s="58" t="s">
        <v>2234</v>
      </c>
      <c r="D17" s="58" t="s">
        <v>894</v>
      </c>
      <c r="E17" s="58" t="s">
        <v>1717</v>
      </c>
      <c r="F17" s="58" t="s">
        <v>628</v>
      </c>
      <c r="G17" s="58">
        <v>1354</v>
      </c>
      <c r="H17" s="58" t="s">
        <v>2333</v>
      </c>
      <c r="I17" s="58" t="s">
        <v>1383</v>
      </c>
      <c r="J17" s="58" t="s">
        <v>3321</v>
      </c>
      <c r="K17" s="58" t="s">
        <v>628</v>
      </c>
      <c r="L17" s="58">
        <v>2777</v>
      </c>
      <c r="M17" s="58">
        <v>4131</v>
      </c>
    </row>
    <row r="18" spans="1:13" x14ac:dyDescent="0.3">
      <c r="A18" s="57" t="s">
        <v>540</v>
      </c>
      <c r="B18" s="58">
        <v>4468</v>
      </c>
      <c r="C18" s="58" t="s">
        <v>1465</v>
      </c>
      <c r="D18" s="58" t="s">
        <v>1591</v>
      </c>
      <c r="E18" s="58" t="s">
        <v>1234</v>
      </c>
      <c r="F18" s="58" t="s">
        <v>628</v>
      </c>
      <c r="G18" s="58">
        <v>1720</v>
      </c>
      <c r="H18" s="58" t="s">
        <v>1096</v>
      </c>
      <c r="I18" s="58" t="s">
        <v>1599</v>
      </c>
      <c r="J18" s="58" t="s">
        <v>1001</v>
      </c>
      <c r="K18" s="58" t="s">
        <v>647</v>
      </c>
      <c r="L18" s="58">
        <v>1169</v>
      </c>
      <c r="M18" s="58">
        <v>2889</v>
      </c>
    </row>
    <row r="19" spans="1:13" x14ac:dyDescent="0.3">
      <c r="A19" s="57" t="s">
        <v>545</v>
      </c>
      <c r="B19" s="58">
        <v>3814</v>
      </c>
      <c r="C19" s="58" t="s">
        <v>984</v>
      </c>
      <c r="D19" s="58" t="s">
        <v>918</v>
      </c>
      <c r="E19" s="58" t="s">
        <v>1946</v>
      </c>
      <c r="F19" s="58" t="s">
        <v>628</v>
      </c>
      <c r="G19" s="58">
        <v>1569</v>
      </c>
      <c r="H19" s="58" t="s">
        <v>930</v>
      </c>
      <c r="I19" s="58" t="s">
        <v>1024</v>
      </c>
      <c r="J19" s="58" t="s">
        <v>960</v>
      </c>
      <c r="K19" s="58" t="s">
        <v>655</v>
      </c>
      <c r="L19" s="58">
        <v>670</v>
      </c>
      <c r="M19" s="58">
        <v>2239</v>
      </c>
    </row>
    <row r="20" spans="1:13" x14ac:dyDescent="0.3">
      <c r="A20" s="57" t="s">
        <v>546</v>
      </c>
      <c r="B20" s="58">
        <v>13324</v>
      </c>
      <c r="C20" s="58" t="s">
        <v>2079</v>
      </c>
      <c r="D20" s="58" t="s">
        <v>777</v>
      </c>
      <c r="E20" s="58" t="s">
        <v>1422</v>
      </c>
      <c r="F20" s="58" t="s">
        <v>634</v>
      </c>
      <c r="G20" s="58">
        <v>3630</v>
      </c>
      <c r="H20" s="58" t="s">
        <v>2026</v>
      </c>
      <c r="I20" s="58" t="s">
        <v>1776</v>
      </c>
      <c r="J20" s="58" t="s">
        <v>974</v>
      </c>
      <c r="K20" s="58" t="s">
        <v>633</v>
      </c>
      <c r="L20" s="58">
        <v>3721</v>
      </c>
      <c r="M20" s="58">
        <v>7351</v>
      </c>
    </row>
    <row r="21" spans="1:13" x14ac:dyDescent="0.3">
      <c r="A21" s="57" t="s">
        <v>552</v>
      </c>
      <c r="B21" s="58">
        <v>88540</v>
      </c>
      <c r="C21" s="58" t="s">
        <v>6133</v>
      </c>
      <c r="D21" s="58" t="s">
        <v>1647</v>
      </c>
      <c r="E21" s="58" t="s">
        <v>3322</v>
      </c>
      <c r="F21" s="58" t="s">
        <v>660</v>
      </c>
      <c r="G21" s="58">
        <v>12065</v>
      </c>
      <c r="H21" s="58" t="s">
        <v>6132</v>
      </c>
      <c r="I21" s="58" t="s">
        <v>6131</v>
      </c>
      <c r="J21" s="58" t="s">
        <v>3323</v>
      </c>
      <c r="K21" s="58" t="s">
        <v>1180</v>
      </c>
      <c r="L21" s="58">
        <v>32823</v>
      </c>
      <c r="M21" s="58">
        <v>44888</v>
      </c>
    </row>
    <row r="22" spans="1:13" x14ac:dyDescent="0.3">
      <c r="A22" s="57" t="s">
        <v>557</v>
      </c>
      <c r="B22" s="58">
        <v>16632</v>
      </c>
      <c r="C22" s="58" t="s">
        <v>1318</v>
      </c>
      <c r="D22" s="58" t="s">
        <v>1550</v>
      </c>
      <c r="E22" s="58" t="s">
        <v>3324</v>
      </c>
      <c r="F22" s="58" t="s">
        <v>701</v>
      </c>
      <c r="G22" s="58">
        <v>5123</v>
      </c>
      <c r="H22" s="58" t="s">
        <v>3325</v>
      </c>
      <c r="I22" s="58" t="s">
        <v>2372</v>
      </c>
      <c r="J22" s="58" t="s">
        <v>3326</v>
      </c>
      <c r="K22" s="58" t="s">
        <v>750</v>
      </c>
      <c r="L22" s="58">
        <v>5148</v>
      </c>
      <c r="M22" s="58">
        <v>10271</v>
      </c>
    </row>
    <row r="23" spans="1:13" x14ac:dyDescent="0.3">
      <c r="A23" s="57" t="s">
        <v>566</v>
      </c>
      <c r="B23" s="58">
        <v>1519</v>
      </c>
      <c r="C23" s="58" t="s">
        <v>1922</v>
      </c>
      <c r="D23" s="58" t="s">
        <v>783</v>
      </c>
      <c r="E23" s="58" t="s">
        <v>645</v>
      </c>
      <c r="F23" s="58" t="s">
        <v>628</v>
      </c>
      <c r="G23" s="58">
        <v>449</v>
      </c>
      <c r="H23" s="58" t="s">
        <v>1539</v>
      </c>
      <c r="I23" s="58" t="s">
        <v>798</v>
      </c>
      <c r="J23" s="58" t="s">
        <v>809</v>
      </c>
      <c r="K23" s="58" t="s">
        <v>628</v>
      </c>
      <c r="L23" s="58">
        <v>465</v>
      </c>
      <c r="M23" s="58">
        <v>914</v>
      </c>
    </row>
    <row r="24" spans="1:13" x14ac:dyDescent="0.3">
      <c r="A24" s="57" t="s">
        <v>569</v>
      </c>
      <c r="B24" s="58">
        <v>4154</v>
      </c>
      <c r="C24" s="58" t="s">
        <v>1921</v>
      </c>
      <c r="D24" s="58" t="s">
        <v>636</v>
      </c>
      <c r="E24" s="58" t="s">
        <v>1965</v>
      </c>
      <c r="F24" s="58" t="s">
        <v>647</v>
      </c>
      <c r="G24" s="58">
        <v>1023</v>
      </c>
      <c r="H24" s="58" t="s">
        <v>3327</v>
      </c>
      <c r="I24" s="58" t="s">
        <v>693</v>
      </c>
      <c r="J24" s="58" t="s">
        <v>1978</v>
      </c>
      <c r="K24" s="58" t="s">
        <v>628</v>
      </c>
      <c r="L24" s="58">
        <v>1710</v>
      </c>
      <c r="M24" s="58">
        <v>2733</v>
      </c>
    </row>
    <row r="25" spans="1:13" x14ac:dyDescent="0.3">
      <c r="A25" s="57" t="s">
        <v>572</v>
      </c>
      <c r="B25" s="58">
        <v>2645</v>
      </c>
      <c r="C25" s="58" t="s">
        <v>1648</v>
      </c>
      <c r="D25" s="58" t="s">
        <v>1012</v>
      </c>
      <c r="E25" s="58" t="s">
        <v>1834</v>
      </c>
      <c r="F25" s="58" t="s">
        <v>655</v>
      </c>
      <c r="G25" s="58">
        <v>1449</v>
      </c>
      <c r="H25" s="58" t="s">
        <v>1672</v>
      </c>
      <c r="I25" s="58" t="s">
        <v>725</v>
      </c>
      <c r="J25" s="58" t="s">
        <v>1899</v>
      </c>
      <c r="K25" s="58" t="s">
        <v>628</v>
      </c>
      <c r="L25" s="58">
        <v>453</v>
      </c>
      <c r="M25" s="58">
        <v>1902</v>
      </c>
    </row>
    <row r="26" spans="1:13" x14ac:dyDescent="0.3">
      <c r="A26" s="57" t="s">
        <v>574</v>
      </c>
      <c r="B26" s="58">
        <v>5341</v>
      </c>
      <c r="C26" s="58" t="s">
        <v>3328</v>
      </c>
      <c r="D26" s="58" t="s">
        <v>780</v>
      </c>
      <c r="E26" s="58" t="s">
        <v>2851</v>
      </c>
      <c r="F26" s="58" t="s">
        <v>691</v>
      </c>
      <c r="G26" s="58">
        <v>1922</v>
      </c>
      <c r="H26" s="58" t="s">
        <v>2794</v>
      </c>
      <c r="I26" s="58" t="s">
        <v>921</v>
      </c>
      <c r="J26" s="58" t="s">
        <v>1568</v>
      </c>
      <c r="K26" s="58" t="s">
        <v>646</v>
      </c>
      <c r="L26" s="58">
        <v>1265</v>
      </c>
      <c r="M26" s="58">
        <v>3187</v>
      </c>
    </row>
    <row r="27" spans="1:13" x14ac:dyDescent="0.3">
      <c r="A27" s="57" t="s">
        <v>577</v>
      </c>
      <c r="B27" s="58">
        <v>2917</v>
      </c>
      <c r="C27" s="58" t="s">
        <v>2036</v>
      </c>
      <c r="D27" s="58" t="s">
        <v>872</v>
      </c>
      <c r="E27" s="58" t="s">
        <v>758</v>
      </c>
      <c r="F27" s="58" t="s">
        <v>738</v>
      </c>
      <c r="G27" s="58">
        <v>641</v>
      </c>
      <c r="H27" s="58" t="s">
        <v>891</v>
      </c>
      <c r="I27" s="58" t="s">
        <v>1168</v>
      </c>
      <c r="J27" s="58" t="s">
        <v>1571</v>
      </c>
      <c r="K27" s="58" t="s">
        <v>985</v>
      </c>
      <c r="L27" s="58">
        <v>1116</v>
      </c>
      <c r="M27" s="58">
        <v>1757</v>
      </c>
    </row>
    <row r="28" spans="1:13" x14ac:dyDescent="0.3">
      <c r="A28" s="57" t="s">
        <v>578</v>
      </c>
      <c r="B28" s="58">
        <v>16395</v>
      </c>
      <c r="C28" s="58" t="s">
        <v>977</v>
      </c>
      <c r="D28" s="58" t="s">
        <v>1061</v>
      </c>
      <c r="E28" s="58" t="s">
        <v>1494</v>
      </c>
      <c r="F28" s="58" t="s">
        <v>628</v>
      </c>
      <c r="G28" s="58">
        <v>4611</v>
      </c>
      <c r="H28" s="58" t="s">
        <v>3329</v>
      </c>
      <c r="I28" s="58" t="s">
        <v>1907</v>
      </c>
      <c r="J28" s="58" t="s">
        <v>2092</v>
      </c>
      <c r="K28" s="58" t="s">
        <v>628</v>
      </c>
      <c r="L28" s="58">
        <v>5827</v>
      </c>
      <c r="M28" s="58">
        <v>10438</v>
      </c>
    </row>
    <row r="29" spans="1:13" x14ac:dyDescent="0.3">
      <c r="A29" s="57" t="s">
        <v>579</v>
      </c>
      <c r="B29" s="58">
        <v>4334</v>
      </c>
      <c r="C29" s="58" t="s">
        <v>1275</v>
      </c>
      <c r="D29" s="58" t="s">
        <v>791</v>
      </c>
      <c r="E29" s="58" t="s">
        <v>1104</v>
      </c>
      <c r="F29" s="58" t="s">
        <v>647</v>
      </c>
      <c r="G29" s="58">
        <v>1067</v>
      </c>
      <c r="H29" s="58" t="s">
        <v>1049</v>
      </c>
      <c r="I29" s="58" t="s">
        <v>795</v>
      </c>
      <c r="J29" s="58" t="s">
        <v>1806</v>
      </c>
      <c r="K29" s="58" t="s">
        <v>647</v>
      </c>
      <c r="L29" s="58">
        <v>1814</v>
      </c>
      <c r="M29" s="58">
        <v>2881</v>
      </c>
    </row>
    <row r="30" spans="1:13" x14ac:dyDescent="0.3">
      <c r="A30" s="57" t="s">
        <v>582</v>
      </c>
      <c r="B30" s="58">
        <v>5068</v>
      </c>
      <c r="C30" s="58" t="s">
        <v>1817</v>
      </c>
      <c r="D30" s="58" t="s">
        <v>1580</v>
      </c>
      <c r="E30" s="58" t="s">
        <v>1432</v>
      </c>
      <c r="F30" s="58" t="s">
        <v>632</v>
      </c>
      <c r="G30" s="58">
        <v>1894</v>
      </c>
      <c r="H30" s="58" t="s">
        <v>1525</v>
      </c>
      <c r="I30" s="58" t="s">
        <v>1652</v>
      </c>
      <c r="J30" s="58" t="s">
        <v>1451</v>
      </c>
      <c r="K30" s="58" t="s">
        <v>668</v>
      </c>
      <c r="L30" s="58">
        <v>1361</v>
      </c>
      <c r="M30" s="58">
        <v>3255</v>
      </c>
    </row>
    <row r="31" spans="1:13" x14ac:dyDescent="0.3">
      <c r="A31" s="57" t="s">
        <v>584</v>
      </c>
      <c r="B31" s="58">
        <v>6366</v>
      </c>
      <c r="C31" s="58" t="s">
        <v>1962</v>
      </c>
      <c r="D31" s="58" t="s">
        <v>653</v>
      </c>
      <c r="E31" s="58" t="s">
        <v>1518</v>
      </c>
      <c r="F31" s="58" t="s">
        <v>647</v>
      </c>
      <c r="G31" s="58">
        <v>1518</v>
      </c>
      <c r="H31" s="58" t="s">
        <v>785</v>
      </c>
      <c r="I31" s="58" t="s">
        <v>1208</v>
      </c>
      <c r="J31" s="58" t="s">
        <v>2615</v>
      </c>
      <c r="K31" s="58" t="s">
        <v>766</v>
      </c>
      <c r="L31" s="58">
        <v>2372</v>
      </c>
      <c r="M31" s="58">
        <v>3890</v>
      </c>
    </row>
    <row r="32" spans="1:13" x14ac:dyDescent="0.3">
      <c r="A32" s="57" t="s">
        <v>602</v>
      </c>
      <c r="B32" s="58">
        <v>1493</v>
      </c>
      <c r="C32" s="58" t="s">
        <v>925</v>
      </c>
      <c r="D32" s="58" t="s">
        <v>1054</v>
      </c>
      <c r="E32" s="58" t="s">
        <v>942</v>
      </c>
      <c r="F32" s="58" t="s">
        <v>628</v>
      </c>
      <c r="G32" s="58">
        <v>606</v>
      </c>
      <c r="H32" s="58" t="s">
        <v>795</v>
      </c>
      <c r="I32" s="58" t="s">
        <v>780</v>
      </c>
      <c r="J32" s="58" t="s">
        <v>886</v>
      </c>
      <c r="K32" s="58" t="s">
        <v>628</v>
      </c>
      <c r="L32" s="58">
        <v>484</v>
      </c>
      <c r="M32" s="58">
        <v>1090</v>
      </c>
    </row>
    <row r="33" spans="1:13" x14ac:dyDescent="0.3">
      <c r="A33" s="57" t="s">
        <v>614</v>
      </c>
      <c r="B33" s="58">
        <v>404813</v>
      </c>
      <c r="C33" s="58">
        <v>45646</v>
      </c>
      <c r="D33" s="58">
        <v>3686</v>
      </c>
      <c r="E33" s="58">
        <v>42941</v>
      </c>
      <c r="F33" s="58">
        <v>199</v>
      </c>
      <c r="G33" s="58">
        <v>92472</v>
      </c>
      <c r="H33" s="58">
        <v>62071</v>
      </c>
      <c r="I33" s="58">
        <v>12386</v>
      </c>
      <c r="J33" s="58">
        <v>61734</v>
      </c>
      <c r="K33" s="58">
        <v>508</v>
      </c>
      <c r="L33" s="58">
        <v>136699</v>
      </c>
      <c r="M33" s="58">
        <v>229171</v>
      </c>
    </row>
  </sheetData>
  <mergeCells count="3">
    <mergeCell ref="A1:E1"/>
    <mergeCell ref="C2:G2"/>
    <mergeCell ref="H2:L2"/>
  </mergeCells>
  <pageMargins left="0.75" right="0.75" top="1" bottom="1" header="0.5" footer="0.5"/>
</worksheet>
</file>

<file path=xl/worksheets/sheet2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
  <sheetViews>
    <sheetView workbookViewId="0">
      <selection sqref="A1:E1"/>
    </sheetView>
  </sheetViews>
  <sheetFormatPr defaultRowHeight="14.4" x14ac:dyDescent="0.3"/>
  <cols>
    <col min="1" max="16384" width="8.88671875" style="57"/>
  </cols>
  <sheetData>
    <row r="1" spans="1:13" x14ac:dyDescent="0.3">
      <c r="A1" s="103" t="s">
        <v>223</v>
      </c>
      <c r="B1" s="103"/>
      <c r="C1" s="103"/>
      <c r="D1" s="103"/>
      <c r="E1" s="103"/>
    </row>
    <row r="2" spans="1:13" x14ac:dyDescent="0.3">
      <c r="A2" s="57" t="s">
        <v>0</v>
      </c>
      <c r="B2" s="57" t="s">
        <v>0</v>
      </c>
      <c r="C2" s="104" t="s">
        <v>4437</v>
      </c>
      <c r="D2" s="104"/>
      <c r="E2" s="104"/>
      <c r="F2" s="104"/>
      <c r="G2" s="104"/>
      <c r="H2" s="104" t="s">
        <v>4438</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468</v>
      </c>
      <c r="B4" s="58">
        <v>10188</v>
      </c>
      <c r="C4" s="58" t="s">
        <v>2633</v>
      </c>
      <c r="D4" s="58" t="s">
        <v>1089</v>
      </c>
      <c r="E4" s="58" t="s">
        <v>2841</v>
      </c>
      <c r="F4" s="58" t="s">
        <v>647</v>
      </c>
      <c r="G4" s="58">
        <v>2736</v>
      </c>
      <c r="H4" s="58" t="s">
        <v>2988</v>
      </c>
      <c r="I4" s="58" t="s">
        <v>2331</v>
      </c>
      <c r="J4" s="58" t="s">
        <v>1728</v>
      </c>
      <c r="K4" s="58" t="s">
        <v>647</v>
      </c>
      <c r="L4" s="58">
        <v>2213</v>
      </c>
      <c r="M4" s="58">
        <v>4949</v>
      </c>
    </row>
    <row r="5" spans="1:13" x14ac:dyDescent="0.3">
      <c r="A5" s="57" t="s">
        <v>544</v>
      </c>
      <c r="B5" s="58">
        <v>5136</v>
      </c>
      <c r="C5" s="58" t="s">
        <v>1558</v>
      </c>
      <c r="D5" s="58" t="s">
        <v>1629</v>
      </c>
      <c r="E5" s="58" t="s">
        <v>1292</v>
      </c>
      <c r="F5" s="58" t="s">
        <v>655</v>
      </c>
      <c r="G5" s="58">
        <v>1611</v>
      </c>
      <c r="H5" s="58" t="s">
        <v>1725</v>
      </c>
      <c r="I5" s="58" t="s">
        <v>1613</v>
      </c>
      <c r="J5" s="58" t="s">
        <v>2218</v>
      </c>
      <c r="K5" s="58" t="s">
        <v>655</v>
      </c>
      <c r="L5" s="58">
        <v>1497</v>
      </c>
      <c r="M5" s="58">
        <v>3108</v>
      </c>
    </row>
    <row r="6" spans="1:13" x14ac:dyDescent="0.3">
      <c r="A6" s="57" t="s">
        <v>591</v>
      </c>
      <c r="B6" s="58">
        <v>17447</v>
      </c>
      <c r="C6" s="58" t="s">
        <v>1865</v>
      </c>
      <c r="D6" s="58" t="s">
        <v>912</v>
      </c>
      <c r="E6" s="58" t="s">
        <v>4192</v>
      </c>
      <c r="F6" s="58" t="s">
        <v>932</v>
      </c>
      <c r="G6" s="58">
        <v>3807</v>
      </c>
      <c r="H6" s="58" t="s">
        <v>2196</v>
      </c>
      <c r="I6" s="58" t="s">
        <v>2274</v>
      </c>
      <c r="J6" s="58" t="s">
        <v>1669</v>
      </c>
      <c r="K6" s="58" t="s">
        <v>1020</v>
      </c>
      <c r="L6" s="58">
        <v>5193</v>
      </c>
      <c r="M6" s="58">
        <v>9000</v>
      </c>
    </row>
    <row r="7" spans="1:13" x14ac:dyDescent="0.3">
      <c r="A7" s="57" t="s">
        <v>614</v>
      </c>
      <c r="B7" s="58">
        <v>32771</v>
      </c>
      <c r="C7" s="58">
        <v>4489</v>
      </c>
      <c r="D7" s="58">
        <v>283</v>
      </c>
      <c r="E7" s="58">
        <v>3355</v>
      </c>
      <c r="F7" s="58">
        <v>27</v>
      </c>
      <c r="G7" s="58">
        <v>8154</v>
      </c>
      <c r="H7" s="58">
        <v>4631</v>
      </c>
      <c r="I7" s="58">
        <v>738</v>
      </c>
      <c r="J7" s="58">
        <v>3477</v>
      </c>
      <c r="K7" s="58">
        <v>57</v>
      </c>
      <c r="L7" s="58">
        <v>8903</v>
      </c>
      <c r="M7" s="58">
        <v>17057</v>
      </c>
    </row>
  </sheetData>
  <mergeCells count="3">
    <mergeCell ref="A1:E1"/>
    <mergeCell ref="C2:G2"/>
    <mergeCell ref="H2:L2"/>
  </mergeCells>
  <pageMargins left="0.75" right="0.75" top="1" bottom="1" header="0.5" footer="0.5"/>
</worksheet>
</file>

<file path=xl/worksheets/sheet2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election sqref="A1:E1"/>
    </sheetView>
  </sheetViews>
  <sheetFormatPr defaultRowHeight="14.4" x14ac:dyDescent="0.3"/>
  <cols>
    <col min="1" max="16384" width="8.88671875" style="57"/>
  </cols>
  <sheetData>
    <row r="1" spans="1:8" x14ac:dyDescent="0.3">
      <c r="A1" s="103" t="s">
        <v>224</v>
      </c>
      <c r="B1" s="103"/>
      <c r="C1" s="103"/>
      <c r="D1" s="103"/>
      <c r="E1" s="103"/>
    </row>
    <row r="2" spans="1:8" x14ac:dyDescent="0.3">
      <c r="A2" s="57" t="s">
        <v>0</v>
      </c>
      <c r="B2" s="57" t="s">
        <v>0</v>
      </c>
      <c r="C2" s="104" t="s">
        <v>4439</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510</v>
      </c>
      <c r="B4" s="58">
        <v>13253</v>
      </c>
      <c r="C4" s="58" t="s">
        <v>4440</v>
      </c>
      <c r="D4" s="58" t="s">
        <v>1098</v>
      </c>
      <c r="E4" s="58" t="s">
        <v>4441</v>
      </c>
      <c r="F4" s="58" t="s">
        <v>646</v>
      </c>
      <c r="G4" s="58">
        <v>7959</v>
      </c>
      <c r="H4" s="58">
        <v>7959</v>
      </c>
    </row>
    <row r="5" spans="1:8" x14ac:dyDescent="0.3">
      <c r="A5" s="57" t="s">
        <v>552</v>
      </c>
      <c r="B5" s="58">
        <v>8348</v>
      </c>
      <c r="C5" s="58" t="s">
        <v>4442</v>
      </c>
      <c r="D5" s="58" t="s">
        <v>867</v>
      </c>
      <c r="E5" s="58" t="s">
        <v>2963</v>
      </c>
      <c r="F5" s="58" t="s">
        <v>628</v>
      </c>
      <c r="G5" s="58">
        <v>4835</v>
      </c>
      <c r="H5" s="58">
        <v>4835</v>
      </c>
    </row>
    <row r="6" spans="1:8" x14ac:dyDescent="0.3">
      <c r="A6" s="57" t="s">
        <v>591</v>
      </c>
      <c r="B6" s="58">
        <v>24183</v>
      </c>
      <c r="C6" s="58" t="s">
        <v>3528</v>
      </c>
      <c r="D6" s="58" t="s">
        <v>717</v>
      </c>
      <c r="E6" s="58" t="s">
        <v>2097</v>
      </c>
      <c r="F6" s="58" t="s">
        <v>1155</v>
      </c>
      <c r="G6" s="58">
        <v>7324</v>
      </c>
      <c r="H6" s="58">
        <v>7324</v>
      </c>
    </row>
    <row r="7" spans="1:8" x14ac:dyDescent="0.3">
      <c r="A7" s="57" t="s">
        <v>614</v>
      </c>
      <c r="B7" s="58">
        <v>45784</v>
      </c>
      <c r="C7" s="58">
        <v>10236</v>
      </c>
      <c r="D7" s="58">
        <v>881</v>
      </c>
      <c r="E7" s="58">
        <v>8919</v>
      </c>
      <c r="F7" s="58">
        <v>82</v>
      </c>
      <c r="G7" s="58">
        <v>20118</v>
      </c>
      <c r="H7" s="58">
        <v>20118</v>
      </c>
    </row>
  </sheetData>
  <mergeCells count="2">
    <mergeCell ref="A1:E1"/>
    <mergeCell ref="C2:G2"/>
  </mergeCells>
  <pageMargins left="0.75" right="0.75" top="1" bottom="1" header="0.5" footer="0.5"/>
</worksheet>
</file>

<file path=xl/worksheets/sheet2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sqref="A1:E1"/>
    </sheetView>
  </sheetViews>
  <sheetFormatPr defaultRowHeight="14.4" x14ac:dyDescent="0.3"/>
  <cols>
    <col min="1" max="16384" width="8.88671875" style="57"/>
  </cols>
  <sheetData>
    <row r="1" spans="1:8" x14ac:dyDescent="0.3">
      <c r="A1" s="103" t="s">
        <v>225</v>
      </c>
      <c r="B1" s="103"/>
      <c r="C1" s="103"/>
      <c r="D1" s="103"/>
      <c r="E1" s="103"/>
    </row>
    <row r="2" spans="1:8" x14ac:dyDescent="0.3">
      <c r="A2" s="57" t="s">
        <v>0</v>
      </c>
      <c r="B2" s="57" t="s">
        <v>0</v>
      </c>
      <c r="C2" s="104" t="s">
        <v>4443</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510</v>
      </c>
      <c r="B4" s="58">
        <v>6351</v>
      </c>
      <c r="C4" s="58" t="s">
        <v>4444</v>
      </c>
      <c r="D4" s="58" t="s">
        <v>1672</v>
      </c>
      <c r="E4" s="58" t="s">
        <v>3072</v>
      </c>
      <c r="F4" s="58" t="s">
        <v>628</v>
      </c>
      <c r="G4" s="58">
        <v>3841</v>
      </c>
      <c r="H4" s="58">
        <v>3841</v>
      </c>
    </row>
    <row r="5" spans="1:8" x14ac:dyDescent="0.3">
      <c r="A5" s="57" t="s">
        <v>552</v>
      </c>
      <c r="B5" s="58">
        <v>34971</v>
      </c>
      <c r="C5" s="58" t="s">
        <v>4445</v>
      </c>
      <c r="D5" s="58" t="s">
        <v>936</v>
      </c>
      <c r="E5" s="58" t="s">
        <v>4446</v>
      </c>
      <c r="F5" s="58" t="s">
        <v>633</v>
      </c>
      <c r="G5" s="58">
        <v>13495</v>
      </c>
      <c r="H5" s="58">
        <v>13495</v>
      </c>
    </row>
    <row r="6" spans="1:8" x14ac:dyDescent="0.3">
      <c r="A6" s="57" t="s">
        <v>614</v>
      </c>
      <c r="B6" s="58">
        <v>41322</v>
      </c>
      <c r="C6" s="58">
        <v>9746</v>
      </c>
      <c r="D6" s="58">
        <v>785</v>
      </c>
      <c r="E6" s="58">
        <v>6802</v>
      </c>
      <c r="F6" s="58">
        <v>3</v>
      </c>
      <c r="G6" s="58">
        <v>17336</v>
      </c>
      <c r="H6" s="58">
        <v>17336</v>
      </c>
    </row>
  </sheetData>
  <mergeCells count="2">
    <mergeCell ref="A1:E1"/>
    <mergeCell ref="C2:G2"/>
  </mergeCells>
  <pageMargins left="0.75" right="0.75" top="1" bottom="1" header="0.5" footer="0.5"/>
</worksheet>
</file>

<file path=xl/worksheets/sheet2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sqref="A1:E1"/>
    </sheetView>
  </sheetViews>
  <sheetFormatPr defaultRowHeight="14.4" x14ac:dyDescent="0.3"/>
  <cols>
    <col min="1" max="16384" width="8.88671875" style="57"/>
  </cols>
  <sheetData>
    <row r="1" spans="1:8" x14ac:dyDescent="0.3">
      <c r="A1" s="103" t="s">
        <v>226</v>
      </c>
      <c r="B1" s="103"/>
      <c r="C1" s="103"/>
      <c r="D1" s="103"/>
      <c r="E1" s="103"/>
    </row>
    <row r="2" spans="1:8" x14ac:dyDescent="0.3">
      <c r="A2" s="57" t="s">
        <v>0</v>
      </c>
      <c r="B2" s="57" t="s">
        <v>0</v>
      </c>
      <c r="C2" s="104" t="s">
        <v>4447</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552</v>
      </c>
      <c r="B4" s="58">
        <v>34626</v>
      </c>
      <c r="C4" s="58" t="s">
        <v>3947</v>
      </c>
      <c r="D4" s="58" t="s">
        <v>4503</v>
      </c>
      <c r="E4" s="58" t="s">
        <v>4448</v>
      </c>
      <c r="F4" s="58" t="s">
        <v>932</v>
      </c>
      <c r="G4" s="58">
        <v>9538</v>
      </c>
      <c r="H4" s="58">
        <v>9538</v>
      </c>
    </row>
    <row r="5" spans="1:8" x14ac:dyDescent="0.3">
      <c r="A5" s="57" t="s">
        <v>614</v>
      </c>
      <c r="B5" s="58">
        <v>34626</v>
      </c>
      <c r="C5" s="58">
        <v>4735</v>
      </c>
      <c r="D5" s="58">
        <v>851</v>
      </c>
      <c r="E5" s="58">
        <v>3928</v>
      </c>
      <c r="F5" s="58">
        <v>24</v>
      </c>
      <c r="G5" s="58">
        <v>9538</v>
      </c>
      <c r="H5" s="58">
        <v>9538</v>
      </c>
    </row>
  </sheetData>
  <mergeCells count="2">
    <mergeCell ref="A1:E1"/>
    <mergeCell ref="C2:G2"/>
  </mergeCells>
  <pageMargins left="0.75" right="0.75" top="1" bottom="1" header="0.5" footer="0.5"/>
</worksheet>
</file>

<file path=xl/worksheets/sheet2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sqref="A1:E1"/>
    </sheetView>
  </sheetViews>
  <sheetFormatPr defaultRowHeight="14.4" x14ac:dyDescent="0.3"/>
  <cols>
    <col min="1" max="16384" width="8.88671875" style="57"/>
  </cols>
  <sheetData>
    <row r="1" spans="1:8" x14ac:dyDescent="0.3">
      <c r="A1" s="103" t="s">
        <v>227</v>
      </c>
      <c r="B1" s="103"/>
      <c r="C1" s="103"/>
      <c r="D1" s="103"/>
      <c r="E1" s="103"/>
    </row>
    <row r="2" spans="1:8" x14ac:dyDescent="0.3">
      <c r="A2" s="57" t="s">
        <v>0</v>
      </c>
      <c r="B2" s="57" t="s">
        <v>0</v>
      </c>
      <c r="C2" s="104" t="s">
        <v>4449</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552</v>
      </c>
      <c r="B4" s="58">
        <v>52433</v>
      </c>
      <c r="C4" s="58" t="s">
        <v>6222</v>
      </c>
      <c r="D4" s="58" t="s">
        <v>1991</v>
      </c>
      <c r="E4" s="58" t="s">
        <v>4451</v>
      </c>
      <c r="F4" s="58" t="s">
        <v>783</v>
      </c>
      <c r="G4" s="58">
        <v>15271</v>
      </c>
      <c r="H4" s="58">
        <v>15271</v>
      </c>
    </row>
    <row r="5" spans="1:8" x14ac:dyDescent="0.3">
      <c r="A5" s="57" t="s">
        <v>614</v>
      </c>
      <c r="B5" s="58">
        <v>52433</v>
      </c>
      <c r="C5" s="58">
        <v>6808</v>
      </c>
      <c r="D5" s="58">
        <v>1270</v>
      </c>
      <c r="E5" s="58">
        <v>7166</v>
      </c>
      <c r="F5" s="58">
        <v>27</v>
      </c>
      <c r="G5" s="58">
        <v>15271</v>
      </c>
      <c r="H5" s="58">
        <v>15271</v>
      </c>
    </row>
  </sheetData>
  <mergeCells count="2">
    <mergeCell ref="A1:E1"/>
    <mergeCell ref="C2:G2"/>
  </mergeCells>
  <pageMargins left="0.75" right="0.75" top="1" bottom="1" header="0.5" footer="0.5"/>
</worksheet>
</file>

<file path=xl/worksheets/sheet2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sqref="A1:E1"/>
    </sheetView>
  </sheetViews>
  <sheetFormatPr defaultRowHeight="14.4" x14ac:dyDescent="0.3"/>
  <cols>
    <col min="1" max="16384" width="8.88671875" style="57"/>
  </cols>
  <sheetData>
    <row r="1" spans="1:8" x14ac:dyDescent="0.3">
      <c r="A1" s="103" t="s">
        <v>228</v>
      </c>
      <c r="B1" s="103"/>
      <c r="C1" s="103"/>
      <c r="D1" s="103"/>
      <c r="E1" s="103"/>
    </row>
    <row r="2" spans="1:8" x14ac:dyDescent="0.3">
      <c r="A2" s="57" t="s">
        <v>0</v>
      </c>
      <c r="B2" s="57" t="s">
        <v>0</v>
      </c>
      <c r="C2" s="104" t="s">
        <v>4452</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510</v>
      </c>
      <c r="B4" s="58">
        <v>3273</v>
      </c>
      <c r="C4" s="58" t="s">
        <v>2162</v>
      </c>
      <c r="D4" s="58" t="s">
        <v>1101</v>
      </c>
      <c r="E4" s="58" t="s">
        <v>1530</v>
      </c>
      <c r="F4" s="58" t="s">
        <v>628</v>
      </c>
      <c r="G4" s="58">
        <v>1391</v>
      </c>
      <c r="H4" s="58">
        <v>1391</v>
      </c>
    </row>
    <row r="5" spans="1:8" x14ac:dyDescent="0.3">
      <c r="A5" s="57" t="s">
        <v>544</v>
      </c>
      <c r="B5" s="58">
        <v>8574</v>
      </c>
      <c r="C5" s="58" t="s">
        <v>1767</v>
      </c>
      <c r="D5" s="58" t="s">
        <v>1625</v>
      </c>
      <c r="E5" s="58" t="s">
        <v>2010</v>
      </c>
      <c r="F5" s="58" t="s">
        <v>691</v>
      </c>
      <c r="G5" s="58">
        <v>4031</v>
      </c>
      <c r="H5" s="58">
        <v>4031</v>
      </c>
    </row>
    <row r="6" spans="1:8" x14ac:dyDescent="0.3">
      <c r="A6" s="57" t="s">
        <v>552</v>
      </c>
      <c r="B6" s="58">
        <v>22875</v>
      </c>
      <c r="C6" s="58" t="s">
        <v>6080</v>
      </c>
      <c r="D6" s="58" t="s">
        <v>2155</v>
      </c>
      <c r="E6" s="58" t="s">
        <v>4453</v>
      </c>
      <c r="F6" s="58" t="s">
        <v>678</v>
      </c>
      <c r="G6" s="58">
        <v>9491</v>
      </c>
      <c r="H6" s="58">
        <v>9491</v>
      </c>
    </row>
    <row r="7" spans="1:8" x14ac:dyDescent="0.3">
      <c r="A7" s="57" t="s">
        <v>579</v>
      </c>
      <c r="B7" s="58">
        <v>4334</v>
      </c>
      <c r="C7" s="58" t="s">
        <v>2731</v>
      </c>
      <c r="D7" s="58" t="s">
        <v>1021</v>
      </c>
      <c r="E7" s="58" t="s">
        <v>1233</v>
      </c>
      <c r="F7" s="58" t="s">
        <v>647</v>
      </c>
      <c r="G7" s="58">
        <v>2270</v>
      </c>
      <c r="H7" s="58">
        <v>2270</v>
      </c>
    </row>
    <row r="8" spans="1:8" x14ac:dyDescent="0.3">
      <c r="A8" s="57" t="s">
        <v>614</v>
      </c>
      <c r="B8" s="58">
        <v>39056</v>
      </c>
      <c r="C8" s="58">
        <v>8613</v>
      </c>
      <c r="D8" s="58">
        <v>1304</v>
      </c>
      <c r="E8" s="58">
        <v>7249</v>
      </c>
      <c r="F8" s="58">
        <v>17</v>
      </c>
      <c r="G8" s="58">
        <v>17183</v>
      </c>
      <c r="H8" s="58">
        <v>17183</v>
      </c>
    </row>
  </sheetData>
  <mergeCells count="2">
    <mergeCell ref="A1:E1"/>
    <mergeCell ref="C2:G2"/>
  </mergeCells>
  <pageMargins left="0.75" right="0.75" top="1" bottom="1" header="0.5" footer="0.5"/>
</worksheet>
</file>

<file path=xl/worksheets/sheet2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
  <sheetViews>
    <sheetView workbookViewId="0">
      <selection sqref="A1:E1"/>
    </sheetView>
  </sheetViews>
  <sheetFormatPr defaultRowHeight="14.4" x14ac:dyDescent="0.3"/>
  <cols>
    <col min="1" max="16384" width="8.88671875" style="57"/>
  </cols>
  <sheetData>
    <row r="1" spans="1:13" x14ac:dyDescent="0.3">
      <c r="A1" s="103" t="s">
        <v>229</v>
      </c>
      <c r="B1" s="103"/>
      <c r="C1" s="103"/>
      <c r="D1" s="103"/>
      <c r="E1" s="103"/>
    </row>
    <row r="2" spans="1:13" x14ac:dyDescent="0.3">
      <c r="A2" s="57" t="s">
        <v>0</v>
      </c>
      <c r="B2" s="57" t="s">
        <v>0</v>
      </c>
      <c r="C2" s="104" t="s">
        <v>4454</v>
      </c>
      <c r="D2" s="104"/>
      <c r="E2" s="104"/>
      <c r="F2" s="104"/>
      <c r="G2" s="104"/>
      <c r="H2" s="104" t="s">
        <v>4455</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453</v>
      </c>
      <c r="B4" s="58">
        <v>3132</v>
      </c>
      <c r="C4" s="58" t="s">
        <v>1619</v>
      </c>
      <c r="D4" s="58" t="s">
        <v>632</v>
      </c>
      <c r="E4" s="58" t="s">
        <v>645</v>
      </c>
      <c r="F4" s="58" t="s">
        <v>655</v>
      </c>
      <c r="G4" s="58">
        <v>558</v>
      </c>
      <c r="H4" s="58" t="s">
        <v>867</v>
      </c>
      <c r="I4" s="58" t="s">
        <v>985</v>
      </c>
      <c r="J4" s="58" t="s">
        <v>773</v>
      </c>
      <c r="K4" s="58" t="s">
        <v>647</v>
      </c>
      <c r="L4" s="58">
        <v>515</v>
      </c>
      <c r="M4" s="58">
        <v>1073</v>
      </c>
    </row>
    <row r="5" spans="1:13" x14ac:dyDescent="0.3">
      <c r="A5" s="57" t="s">
        <v>540</v>
      </c>
      <c r="B5" s="58">
        <v>4468</v>
      </c>
      <c r="C5" s="58" t="s">
        <v>1506</v>
      </c>
      <c r="D5" s="58" t="s">
        <v>1220</v>
      </c>
      <c r="E5" s="58" t="s">
        <v>2015</v>
      </c>
      <c r="F5" s="58" t="s">
        <v>628</v>
      </c>
      <c r="G5" s="58">
        <v>1783</v>
      </c>
      <c r="H5" s="58" t="s">
        <v>952</v>
      </c>
      <c r="I5" s="58" t="s">
        <v>1082</v>
      </c>
      <c r="J5" s="58" t="s">
        <v>2034</v>
      </c>
      <c r="K5" s="58" t="s">
        <v>647</v>
      </c>
      <c r="L5" s="58">
        <v>1089</v>
      </c>
      <c r="M5" s="58">
        <v>2872</v>
      </c>
    </row>
    <row r="6" spans="1:13" x14ac:dyDescent="0.3">
      <c r="A6" s="57" t="s">
        <v>572</v>
      </c>
      <c r="B6" s="58">
        <v>2645</v>
      </c>
      <c r="C6" s="58" t="s">
        <v>911</v>
      </c>
      <c r="D6" s="58" t="s">
        <v>1629</v>
      </c>
      <c r="E6" s="58" t="s">
        <v>834</v>
      </c>
      <c r="F6" s="58" t="s">
        <v>647</v>
      </c>
      <c r="G6" s="58">
        <v>1453</v>
      </c>
      <c r="H6" s="58" t="s">
        <v>799</v>
      </c>
      <c r="I6" s="58" t="s">
        <v>659</v>
      </c>
      <c r="J6" s="58" t="s">
        <v>981</v>
      </c>
      <c r="K6" s="58" t="s">
        <v>628</v>
      </c>
      <c r="L6" s="58">
        <v>440</v>
      </c>
      <c r="M6" s="58">
        <v>1893</v>
      </c>
    </row>
    <row r="7" spans="1:13" x14ac:dyDescent="0.3">
      <c r="A7" s="57" t="s">
        <v>578</v>
      </c>
      <c r="B7" s="58">
        <v>14189</v>
      </c>
      <c r="C7" s="58" t="s">
        <v>2282</v>
      </c>
      <c r="D7" s="58" t="s">
        <v>941</v>
      </c>
      <c r="E7" s="58" t="s">
        <v>2401</v>
      </c>
      <c r="F7" s="58" t="s">
        <v>628</v>
      </c>
      <c r="G7" s="58">
        <v>3868</v>
      </c>
      <c r="H7" s="58" t="s">
        <v>1310</v>
      </c>
      <c r="I7" s="58" t="s">
        <v>1451</v>
      </c>
      <c r="J7" s="58" t="s">
        <v>1994</v>
      </c>
      <c r="K7" s="58" t="s">
        <v>628</v>
      </c>
      <c r="L7" s="58">
        <v>5087</v>
      </c>
      <c r="M7" s="58">
        <v>8955</v>
      </c>
    </row>
    <row r="8" spans="1:13" x14ac:dyDescent="0.3">
      <c r="A8" s="57" t="s">
        <v>614</v>
      </c>
      <c r="B8" s="58">
        <v>24434</v>
      </c>
      <c r="C8" s="58">
        <v>3292</v>
      </c>
      <c r="D8" s="58">
        <v>269</v>
      </c>
      <c r="E8" s="58">
        <v>4098</v>
      </c>
      <c r="F8" s="58">
        <v>3</v>
      </c>
      <c r="G8" s="58">
        <v>7662</v>
      </c>
      <c r="H8" s="58">
        <v>2585</v>
      </c>
      <c r="I8" s="58">
        <v>821</v>
      </c>
      <c r="J8" s="58">
        <v>3723</v>
      </c>
      <c r="K8" s="58">
        <v>2</v>
      </c>
      <c r="L8" s="58">
        <v>7131</v>
      </c>
      <c r="M8" s="58">
        <v>14793</v>
      </c>
    </row>
  </sheetData>
  <mergeCells count="3">
    <mergeCell ref="A1:E1"/>
    <mergeCell ref="C2:G2"/>
    <mergeCell ref="H2:L2"/>
  </mergeCells>
  <pageMargins left="0.75" right="0.75" top="1" bottom="1" header="0.5" footer="0.5"/>
</worksheet>
</file>

<file path=xl/worksheets/sheet2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sqref="A1:E1"/>
    </sheetView>
  </sheetViews>
  <sheetFormatPr defaultRowHeight="14.4" x14ac:dyDescent="0.3"/>
  <cols>
    <col min="1" max="16384" width="8.88671875" style="57"/>
  </cols>
  <sheetData>
    <row r="1" spans="1:8" x14ac:dyDescent="0.3">
      <c r="A1" s="103" t="s">
        <v>230</v>
      </c>
      <c r="B1" s="103"/>
      <c r="C1" s="103"/>
      <c r="D1" s="103"/>
      <c r="E1" s="103"/>
    </row>
    <row r="2" spans="1:8" x14ac:dyDescent="0.3">
      <c r="A2" s="57" t="s">
        <v>0</v>
      </c>
      <c r="B2" s="57" t="s">
        <v>0</v>
      </c>
      <c r="C2" s="104" t="s">
        <v>4456</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476</v>
      </c>
      <c r="B4" s="58">
        <v>5669</v>
      </c>
      <c r="C4" s="58" t="s">
        <v>1987</v>
      </c>
      <c r="D4" s="58" t="s">
        <v>941</v>
      </c>
      <c r="E4" s="58" t="s">
        <v>3680</v>
      </c>
      <c r="F4" s="58" t="s">
        <v>647</v>
      </c>
      <c r="G4" s="58">
        <v>2684</v>
      </c>
      <c r="H4" s="58">
        <v>2684</v>
      </c>
    </row>
    <row r="5" spans="1:8" x14ac:dyDescent="0.3">
      <c r="A5" s="57" t="s">
        <v>537</v>
      </c>
      <c r="B5" s="58">
        <v>6569</v>
      </c>
      <c r="C5" s="58" t="s">
        <v>1805</v>
      </c>
      <c r="D5" s="58" t="s">
        <v>1493</v>
      </c>
      <c r="E5" s="58" t="s">
        <v>2643</v>
      </c>
      <c r="F5" s="58" t="s">
        <v>628</v>
      </c>
      <c r="G5" s="58">
        <v>3251</v>
      </c>
      <c r="H5" s="58">
        <v>3251</v>
      </c>
    </row>
    <row r="6" spans="1:8" x14ac:dyDescent="0.3">
      <c r="A6" s="57" t="s">
        <v>557</v>
      </c>
      <c r="B6" s="58">
        <v>7779</v>
      </c>
      <c r="C6" s="58" t="s">
        <v>895</v>
      </c>
      <c r="D6" s="58" t="s">
        <v>1130</v>
      </c>
      <c r="E6" s="58" t="s">
        <v>1416</v>
      </c>
      <c r="F6" s="58" t="s">
        <v>636</v>
      </c>
      <c r="G6" s="58">
        <v>3552</v>
      </c>
      <c r="H6" s="58">
        <v>3552</v>
      </c>
    </row>
    <row r="7" spans="1:8" x14ac:dyDescent="0.3">
      <c r="A7" s="57" t="s">
        <v>582</v>
      </c>
      <c r="B7" s="58">
        <v>5068</v>
      </c>
      <c r="C7" s="58" t="s">
        <v>1009</v>
      </c>
      <c r="D7" s="58" t="s">
        <v>1599</v>
      </c>
      <c r="E7" s="58" t="s">
        <v>2747</v>
      </c>
      <c r="F7" s="58" t="s">
        <v>830</v>
      </c>
      <c r="G7" s="58">
        <v>2226</v>
      </c>
      <c r="H7" s="58">
        <v>2226</v>
      </c>
    </row>
    <row r="8" spans="1:8" x14ac:dyDescent="0.3">
      <c r="A8" s="57" t="s">
        <v>614</v>
      </c>
      <c r="B8" s="58">
        <v>25085</v>
      </c>
      <c r="C8" s="58">
        <v>4582</v>
      </c>
      <c r="D8" s="58">
        <v>857</v>
      </c>
      <c r="E8" s="58">
        <v>6205</v>
      </c>
      <c r="F8" s="58">
        <v>69</v>
      </c>
      <c r="G8" s="58">
        <v>11713</v>
      </c>
      <c r="H8" s="58">
        <v>11713</v>
      </c>
    </row>
  </sheetData>
  <mergeCells count="2">
    <mergeCell ref="A1:E1"/>
    <mergeCell ref="C2:G2"/>
  </mergeCells>
  <pageMargins left="0.75" right="0.75" top="1" bottom="1" header="0.5" footer="0.5"/>
</worksheet>
</file>

<file path=xl/worksheets/sheet2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sqref="A1:E1"/>
    </sheetView>
  </sheetViews>
  <sheetFormatPr defaultRowHeight="14.4" x14ac:dyDescent="0.3"/>
  <cols>
    <col min="1" max="16384" width="8.88671875" style="57"/>
  </cols>
  <sheetData>
    <row r="1" spans="1:8" x14ac:dyDescent="0.3">
      <c r="A1" s="103" t="s">
        <v>231</v>
      </c>
      <c r="B1" s="103"/>
      <c r="C1" s="103"/>
      <c r="D1" s="103"/>
      <c r="E1" s="103"/>
    </row>
    <row r="2" spans="1:8" x14ac:dyDescent="0.3">
      <c r="A2" s="57" t="s">
        <v>0</v>
      </c>
      <c r="B2" s="57" t="s">
        <v>0</v>
      </c>
      <c r="C2" s="104" t="s">
        <v>4457</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435</v>
      </c>
      <c r="B4" s="58">
        <v>2377</v>
      </c>
      <c r="C4" s="58" t="s">
        <v>2023</v>
      </c>
      <c r="D4" s="58" t="s">
        <v>639</v>
      </c>
      <c r="E4" s="58" t="s">
        <v>1549</v>
      </c>
      <c r="F4" s="58" t="s">
        <v>647</v>
      </c>
      <c r="G4" s="58">
        <v>1337</v>
      </c>
      <c r="H4" s="58">
        <v>1337</v>
      </c>
    </row>
    <row r="5" spans="1:8" x14ac:dyDescent="0.3">
      <c r="A5" s="57" t="s">
        <v>469</v>
      </c>
      <c r="B5" s="58">
        <v>7459</v>
      </c>
      <c r="C5" s="58" t="s">
        <v>4458</v>
      </c>
      <c r="D5" s="58" t="s">
        <v>941</v>
      </c>
      <c r="E5" s="58" t="s">
        <v>1461</v>
      </c>
      <c r="F5" s="58" t="s">
        <v>633</v>
      </c>
      <c r="G5" s="58">
        <v>4120</v>
      </c>
      <c r="H5" s="58">
        <v>4120</v>
      </c>
    </row>
    <row r="6" spans="1:8" x14ac:dyDescent="0.3">
      <c r="A6" s="57" t="s">
        <v>516</v>
      </c>
      <c r="B6" s="58">
        <v>26340</v>
      </c>
      <c r="C6" s="58" t="s">
        <v>731</v>
      </c>
      <c r="D6" s="58" t="s">
        <v>1251</v>
      </c>
      <c r="E6" s="58" t="s">
        <v>4459</v>
      </c>
      <c r="F6" s="58" t="s">
        <v>647</v>
      </c>
      <c r="G6" s="58">
        <v>3427</v>
      </c>
      <c r="H6" s="58">
        <v>3427</v>
      </c>
    </row>
    <row r="7" spans="1:8" x14ac:dyDescent="0.3">
      <c r="A7" s="57" t="s">
        <v>547</v>
      </c>
      <c r="B7" s="58">
        <v>5635</v>
      </c>
      <c r="C7" s="58" t="s">
        <v>1658</v>
      </c>
      <c r="D7" s="58" t="s">
        <v>699</v>
      </c>
      <c r="E7" s="58" t="s">
        <v>1409</v>
      </c>
      <c r="F7" s="58" t="s">
        <v>647</v>
      </c>
      <c r="G7" s="58">
        <v>1917</v>
      </c>
      <c r="H7" s="58">
        <v>1917</v>
      </c>
    </row>
    <row r="8" spans="1:8" x14ac:dyDescent="0.3">
      <c r="A8" s="57" t="s">
        <v>557</v>
      </c>
      <c r="B8" s="58">
        <v>8853</v>
      </c>
      <c r="C8" s="58" t="s">
        <v>2578</v>
      </c>
      <c r="D8" s="58" t="s">
        <v>1501</v>
      </c>
      <c r="E8" s="58" t="s">
        <v>2169</v>
      </c>
      <c r="F8" s="58" t="s">
        <v>782</v>
      </c>
      <c r="G8" s="58">
        <v>4875</v>
      </c>
      <c r="H8" s="58">
        <v>4875</v>
      </c>
    </row>
    <row r="9" spans="1:8" x14ac:dyDescent="0.3">
      <c r="A9" s="57" t="s">
        <v>614</v>
      </c>
      <c r="B9" s="58">
        <v>50664</v>
      </c>
      <c r="C9" s="58">
        <v>6430</v>
      </c>
      <c r="D9" s="58">
        <v>635</v>
      </c>
      <c r="E9" s="58">
        <v>8579</v>
      </c>
      <c r="F9" s="58">
        <v>32</v>
      </c>
      <c r="G9" s="58">
        <v>15676</v>
      </c>
      <c r="H9" s="58">
        <v>15676</v>
      </c>
    </row>
  </sheetData>
  <mergeCells count="2">
    <mergeCell ref="A1:E1"/>
    <mergeCell ref="C2:G2"/>
  </mergeCells>
  <pageMargins left="0.75" right="0.75" top="1" bottom="1" header="0.5" footer="0.5"/>
</worksheet>
</file>

<file path=xl/worksheets/sheet2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sqref="A1:E1"/>
    </sheetView>
  </sheetViews>
  <sheetFormatPr defaultRowHeight="14.4" x14ac:dyDescent="0.3"/>
  <cols>
    <col min="1" max="16384" width="8.88671875" style="57"/>
  </cols>
  <sheetData>
    <row r="1" spans="1:8" x14ac:dyDescent="0.3">
      <c r="A1" s="103" t="s">
        <v>232</v>
      </c>
      <c r="B1" s="103"/>
      <c r="C1" s="103"/>
      <c r="D1" s="103"/>
      <c r="E1" s="103"/>
    </row>
    <row r="2" spans="1:8" x14ac:dyDescent="0.3">
      <c r="A2" s="57" t="s">
        <v>0</v>
      </c>
      <c r="B2" s="57" t="s">
        <v>0</v>
      </c>
      <c r="C2" s="104" t="s">
        <v>4460</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435</v>
      </c>
      <c r="B4" s="58">
        <v>31192</v>
      </c>
      <c r="C4" s="58" t="s">
        <v>4461</v>
      </c>
      <c r="D4" s="58" t="s">
        <v>2396</v>
      </c>
      <c r="E4" s="58" t="s">
        <v>6067</v>
      </c>
      <c r="F4" s="58" t="s">
        <v>811</v>
      </c>
      <c r="G4" s="58">
        <v>14241</v>
      </c>
      <c r="H4" s="58">
        <v>14241</v>
      </c>
    </row>
    <row r="5" spans="1:8" x14ac:dyDescent="0.3">
      <c r="A5" s="57" t="s">
        <v>547</v>
      </c>
      <c r="B5" s="58">
        <v>13858</v>
      </c>
      <c r="C5" s="58" t="s">
        <v>4462</v>
      </c>
      <c r="D5" s="58" t="s">
        <v>1131</v>
      </c>
      <c r="E5" s="58" t="s">
        <v>1715</v>
      </c>
      <c r="F5" s="58" t="s">
        <v>691</v>
      </c>
      <c r="G5" s="58">
        <v>6868</v>
      </c>
      <c r="H5" s="58">
        <v>6868</v>
      </c>
    </row>
    <row r="6" spans="1:8" x14ac:dyDescent="0.3">
      <c r="A6" s="57" t="s">
        <v>614</v>
      </c>
      <c r="B6" s="58">
        <v>45050</v>
      </c>
      <c r="C6" s="58">
        <v>11657</v>
      </c>
      <c r="D6" s="58">
        <v>1038</v>
      </c>
      <c r="E6" s="58">
        <v>8392</v>
      </c>
      <c r="F6" s="58">
        <v>22</v>
      </c>
      <c r="G6" s="58">
        <v>21109</v>
      </c>
      <c r="H6" s="58">
        <v>21109</v>
      </c>
    </row>
  </sheetData>
  <mergeCells count="2">
    <mergeCell ref="A1:E1"/>
    <mergeCell ref="C2:G2"/>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workbookViewId="0">
      <selection sqref="A1:E1"/>
    </sheetView>
  </sheetViews>
  <sheetFormatPr defaultRowHeight="14.4" x14ac:dyDescent="0.3"/>
  <cols>
    <col min="1" max="16384" width="8.88671875" style="57"/>
  </cols>
  <sheetData>
    <row r="1" spans="1:13" x14ac:dyDescent="0.3">
      <c r="A1" s="103" t="s">
        <v>26</v>
      </c>
      <c r="B1" s="103"/>
      <c r="C1" s="103"/>
      <c r="D1" s="103"/>
      <c r="E1" s="103"/>
    </row>
    <row r="2" spans="1:13" x14ac:dyDescent="0.3">
      <c r="A2" s="57" t="s">
        <v>0</v>
      </c>
      <c r="B2" s="57" t="s">
        <v>0</v>
      </c>
      <c r="C2" s="104" t="s">
        <v>3330</v>
      </c>
      <c r="D2" s="104"/>
      <c r="E2" s="104"/>
      <c r="F2" s="104"/>
      <c r="G2" s="104"/>
      <c r="H2" s="104" t="s">
        <v>3331</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448</v>
      </c>
      <c r="B4" s="58">
        <v>72908</v>
      </c>
      <c r="C4" s="58" t="s">
        <v>3332</v>
      </c>
      <c r="D4" s="58" t="s">
        <v>1100</v>
      </c>
      <c r="E4" s="58" t="s">
        <v>3333</v>
      </c>
      <c r="F4" s="58" t="s">
        <v>1054</v>
      </c>
      <c r="G4" s="58">
        <v>29242</v>
      </c>
      <c r="H4" s="58" t="s">
        <v>3334</v>
      </c>
      <c r="I4" s="58" t="s">
        <v>6041</v>
      </c>
      <c r="J4" s="58" t="s">
        <v>2853</v>
      </c>
      <c r="K4" s="58" t="s">
        <v>940</v>
      </c>
      <c r="L4" s="58">
        <v>11931</v>
      </c>
      <c r="M4" s="58">
        <v>41173</v>
      </c>
    </row>
    <row r="5" spans="1:13" x14ac:dyDescent="0.3">
      <c r="A5" s="57" t="s">
        <v>468</v>
      </c>
      <c r="B5" s="58">
        <v>91585</v>
      </c>
      <c r="C5" s="58" t="s">
        <v>3335</v>
      </c>
      <c r="D5" s="58" t="s">
        <v>986</v>
      </c>
      <c r="E5" s="58" t="s">
        <v>3336</v>
      </c>
      <c r="F5" s="58" t="s">
        <v>634</v>
      </c>
      <c r="G5" s="58">
        <v>40679</v>
      </c>
      <c r="H5" s="58" t="s">
        <v>3337</v>
      </c>
      <c r="I5" s="58" t="s">
        <v>885</v>
      </c>
      <c r="J5" s="58" t="s">
        <v>3338</v>
      </c>
      <c r="K5" s="58" t="s">
        <v>660</v>
      </c>
      <c r="L5" s="58">
        <v>16573</v>
      </c>
      <c r="M5" s="58">
        <v>57252</v>
      </c>
    </row>
    <row r="6" spans="1:13" x14ac:dyDescent="0.3">
      <c r="A6" s="57" t="s">
        <v>490</v>
      </c>
      <c r="B6" s="58">
        <v>71364</v>
      </c>
      <c r="C6" s="58" t="s">
        <v>3339</v>
      </c>
      <c r="D6" s="58" t="s">
        <v>1382</v>
      </c>
      <c r="E6" s="58" t="s">
        <v>3340</v>
      </c>
      <c r="F6" s="58" t="s">
        <v>678</v>
      </c>
      <c r="G6" s="58">
        <v>29306</v>
      </c>
      <c r="H6" s="58" t="s">
        <v>3341</v>
      </c>
      <c r="I6" s="58" t="s">
        <v>6063</v>
      </c>
      <c r="J6" s="58" t="s">
        <v>3342</v>
      </c>
      <c r="K6" s="58" t="s">
        <v>646</v>
      </c>
      <c r="L6" s="58">
        <v>17527</v>
      </c>
      <c r="M6" s="58">
        <v>46833</v>
      </c>
    </row>
    <row r="7" spans="1:13" x14ac:dyDescent="0.3">
      <c r="A7" s="57" t="s">
        <v>510</v>
      </c>
      <c r="B7" s="58">
        <v>22877</v>
      </c>
      <c r="C7" s="58" t="s">
        <v>3343</v>
      </c>
      <c r="D7" s="58" t="s">
        <v>1585</v>
      </c>
      <c r="E7" s="58" t="s">
        <v>3344</v>
      </c>
      <c r="F7" s="58" t="s">
        <v>648</v>
      </c>
      <c r="G7" s="58">
        <v>11861</v>
      </c>
      <c r="H7" s="58" t="s">
        <v>3345</v>
      </c>
      <c r="I7" s="58" t="s">
        <v>954</v>
      </c>
      <c r="J7" s="58" t="s">
        <v>2123</v>
      </c>
      <c r="K7" s="58" t="s">
        <v>655</v>
      </c>
      <c r="L7" s="58">
        <v>3892</v>
      </c>
      <c r="M7" s="58">
        <v>15753</v>
      </c>
    </row>
    <row r="8" spans="1:13" x14ac:dyDescent="0.3">
      <c r="A8" s="57" t="s">
        <v>513</v>
      </c>
      <c r="B8" s="58">
        <v>6678</v>
      </c>
      <c r="C8" s="58" t="s">
        <v>1829</v>
      </c>
      <c r="D8" s="58" t="s">
        <v>654</v>
      </c>
      <c r="E8" s="58" t="s">
        <v>3346</v>
      </c>
      <c r="F8" s="58" t="s">
        <v>667</v>
      </c>
      <c r="G8" s="58">
        <v>3309</v>
      </c>
      <c r="H8" s="58" t="s">
        <v>627</v>
      </c>
      <c r="I8" s="58" t="s">
        <v>994</v>
      </c>
      <c r="J8" s="58" t="s">
        <v>1533</v>
      </c>
      <c r="K8" s="58" t="s">
        <v>628</v>
      </c>
      <c r="L8" s="58">
        <v>664</v>
      </c>
      <c r="M8" s="58">
        <v>3973</v>
      </c>
    </row>
    <row r="9" spans="1:13" x14ac:dyDescent="0.3">
      <c r="A9" s="57" t="s">
        <v>515</v>
      </c>
      <c r="B9" s="58">
        <v>52044</v>
      </c>
      <c r="C9" s="58" t="s">
        <v>3347</v>
      </c>
      <c r="D9" s="58" t="s">
        <v>2342</v>
      </c>
      <c r="E9" s="58" t="s">
        <v>3348</v>
      </c>
      <c r="F9" s="58" t="s">
        <v>633</v>
      </c>
      <c r="G9" s="58">
        <v>11702</v>
      </c>
      <c r="H9" s="58" t="s">
        <v>3349</v>
      </c>
      <c r="I9" s="58" t="s">
        <v>2414</v>
      </c>
      <c r="J9" s="58" t="s">
        <v>3350</v>
      </c>
      <c r="K9" s="58" t="s">
        <v>940</v>
      </c>
      <c r="L9" s="58">
        <v>16852</v>
      </c>
      <c r="M9" s="58">
        <v>28554</v>
      </c>
    </row>
    <row r="10" spans="1:13" x14ac:dyDescent="0.3">
      <c r="A10" s="57" t="s">
        <v>528</v>
      </c>
      <c r="B10" s="58">
        <v>11288</v>
      </c>
      <c r="C10" s="58" t="s">
        <v>3351</v>
      </c>
      <c r="D10" s="58" t="s">
        <v>846</v>
      </c>
      <c r="E10" s="58" t="s">
        <v>1866</v>
      </c>
      <c r="F10" s="58" t="s">
        <v>708</v>
      </c>
      <c r="G10" s="58">
        <v>5076</v>
      </c>
      <c r="H10" s="58" t="s">
        <v>2226</v>
      </c>
      <c r="I10" s="58" t="s">
        <v>898</v>
      </c>
      <c r="J10" s="58" t="s">
        <v>1258</v>
      </c>
      <c r="K10" s="58" t="s">
        <v>647</v>
      </c>
      <c r="L10" s="58">
        <v>2153</v>
      </c>
      <c r="M10" s="58">
        <v>7229</v>
      </c>
    </row>
    <row r="11" spans="1:13" x14ac:dyDescent="0.3">
      <c r="A11" s="57" t="s">
        <v>544</v>
      </c>
      <c r="B11" s="58">
        <v>13710</v>
      </c>
      <c r="C11" s="58" t="s">
        <v>3352</v>
      </c>
      <c r="D11" s="58" t="s">
        <v>1305</v>
      </c>
      <c r="E11" s="58" t="s">
        <v>2317</v>
      </c>
      <c r="F11" s="58" t="s">
        <v>633</v>
      </c>
      <c r="G11" s="58">
        <v>5055</v>
      </c>
      <c r="H11" s="58" t="s">
        <v>3353</v>
      </c>
      <c r="I11" s="58" t="s">
        <v>1107</v>
      </c>
      <c r="J11" s="58" t="s">
        <v>2947</v>
      </c>
      <c r="K11" s="58" t="s">
        <v>646</v>
      </c>
      <c r="L11" s="58">
        <v>3428</v>
      </c>
      <c r="M11" s="58">
        <v>8483</v>
      </c>
    </row>
    <row r="12" spans="1:13" x14ac:dyDescent="0.3">
      <c r="A12" s="57" t="s">
        <v>552</v>
      </c>
      <c r="B12" s="58">
        <v>39462</v>
      </c>
      <c r="C12" s="58" t="s">
        <v>3354</v>
      </c>
      <c r="D12" s="58" t="s">
        <v>1151</v>
      </c>
      <c r="E12" s="58" t="s">
        <v>3355</v>
      </c>
      <c r="F12" s="58" t="s">
        <v>667</v>
      </c>
      <c r="G12" s="58">
        <v>11683</v>
      </c>
      <c r="H12" s="58" t="s">
        <v>2254</v>
      </c>
      <c r="I12" s="58" t="s">
        <v>1480</v>
      </c>
      <c r="J12" s="58" t="s">
        <v>3356</v>
      </c>
      <c r="K12" s="58" t="s">
        <v>647</v>
      </c>
      <c r="L12" s="58">
        <v>5906</v>
      </c>
      <c r="M12" s="58">
        <v>17589</v>
      </c>
    </row>
    <row r="13" spans="1:13" x14ac:dyDescent="0.3">
      <c r="A13" s="57" t="s">
        <v>561</v>
      </c>
      <c r="B13" s="58">
        <v>12212</v>
      </c>
      <c r="C13" s="58" t="s">
        <v>2745</v>
      </c>
      <c r="D13" s="58" t="s">
        <v>1219</v>
      </c>
      <c r="E13" s="58" t="s">
        <v>3357</v>
      </c>
      <c r="F13" s="58" t="s">
        <v>646</v>
      </c>
      <c r="G13" s="58">
        <v>7261</v>
      </c>
      <c r="H13" s="58" t="s">
        <v>2013</v>
      </c>
      <c r="I13" s="58" t="s">
        <v>695</v>
      </c>
      <c r="J13" s="58" t="s">
        <v>2019</v>
      </c>
      <c r="K13" s="58" t="s">
        <v>655</v>
      </c>
      <c r="L13" s="58">
        <v>1149</v>
      </c>
      <c r="M13" s="58">
        <v>8410</v>
      </c>
    </row>
    <row r="14" spans="1:13" x14ac:dyDescent="0.3">
      <c r="A14" s="57" t="s">
        <v>575</v>
      </c>
      <c r="B14" s="58">
        <v>41325</v>
      </c>
      <c r="C14" s="58" t="s">
        <v>3358</v>
      </c>
      <c r="D14" s="58" t="s">
        <v>1577</v>
      </c>
      <c r="E14" s="58" t="s">
        <v>3359</v>
      </c>
      <c r="F14" s="58" t="s">
        <v>660</v>
      </c>
      <c r="G14" s="58">
        <v>14950</v>
      </c>
      <c r="H14" s="58" t="s">
        <v>3360</v>
      </c>
      <c r="I14" s="58" t="s">
        <v>1408</v>
      </c>
      <c r="J14" s="58" t="s">
        <v>2022</v>
      </c>
      <c r="K14" s="58" t="s">
        <v>903</v>
      </c>
      <c r="L14" s="58">
        <v>8919</v>
      </c>
      <c r="M14" s="58">
        <v>23869</v>
      </c>
    </row>
    <row r="15" spans="1:13" x14ac:dyDescent="0.3">
      <c r="A15" s="57" t="s">
        <v>591</v>
      </c>
      <c r="B15" s="58">
        <v>38876</v>
      </c>
      <c r="C15" s="58" t="s">
        <v>3361</v>
      </c>
      <c r="D15" s="58" t="s">
        <v>2019</v>
      </c>
      <c r="E15" s="58" t="s">
        <v>3362</v>
      </c>
      <c r="F15" s="58" t="s">
        <v>1143</v>
      </c>
      <c r="G15" s="58">
        <v>14809</v>
      </c>
      <c r="H15" s="58" t="s">
        <v>3363</v>
      </c>
      <c r="I15" s="58" t="s">
        <v>1017</v>
      </c>
      <c r="J15" s="58" t="s">
        <v>3364</v>
      </c>
      <c r="K15" s="58" t="s">
        <v>1197</v>
      </c>
      <c r="L15" s="58">
        <v>8690</v>
      </c>
      <c r="M15" s="58">
        <v>23499</v>
      </c>
    </row>
    <row r="16" spans="1:13" x14ac:dyDescent="0.3">
      <c r="A16" s="57" t="s">
        <v>595</v>
      </c>
      <c r="B16" s="58">
        <v>15930</v>
      </c>
      <c r="C16" s="58" t="s">
        <v>3365</v>
      </c>
      <c r="D16" s="58" t="s">
        <v>1311</v>
      </c>
      <c r="E16" s="58" t="s">
        <v>3366</v>
      </c>
      <c r="F16" s="58" t="s">
        <v>634</v>
      </c>
      <c r="G16" s="58">
        <v>7063</v>
      </c>
      <c r="H16" s="58" t="s">
        <v>2442</v>
      </c>
      <c r="I16" s="58" t="s">
        <v>1676</v>
      </c>
      <c r="J16" s="58" t="s">
        <v>2044</v>
      </c>
      <c r="K16" s="58" t="s">
        <v>633</v>
      </c>
      <c r="L16" s="58">
        <v>3326</v>
      </c>
      <c r="M16" s="58">
        <v>10389</v>
      </c>
    </row>
    <row r="17" spans="1:13" x14ac:dyDescent="0.3">
      <c r="A17" s="57" t="s">
        <v>614</v>
      </c>
      <c r="B17" s="58">
        <v>490259</v>
      </c>
      <c r="C17" s="58">
        <v>91228</v>
      </c>
      <c r="D17" s="58">
        <v>6805</v>
      </c>
      <c r="E17" s="58">
        <v>93687</v>
      </c>
      <c r="F17" s="58">
        <v>276</v>
      </c>
      <c r="G17" s="58">
        <v>191996</v>
      </c>
      <c r="H17" s="58">
        <v>42545</v>
      </c>
      <c r="I17" s="58">
        <v>7310</v>
      </c>
      <c r="J17" s="58">
        <v>50930</v>
      </c>
      <c r="K17" s="58">
        <v>225</v>
      </c>
      <c r="L17" s="58">
        <v>101010</v>
      </c>
      <c r="M17" s="58">
        <v>293006</v>
      </c>
    </row>
  </sheetData>
  <mergeCells count="3">
    <mergeCell ref="A1:E1"/>
    <mergeCell ref="C2:G2"/>
    <mergeCell ref="H2:L2"/>
  </mergeCells>
  <pageMargins left="0.75" right="0.75" top="1" bottom="1" header="0.5" footer="0.5"/>
</worksheet>
</file>

<file path=xl/worksheets/sheet2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sqref="A1:E1"/>
    </sheetView>
  </sheetViews>
  <sheetFormatPr defaultRowHeight="14.4" x14ac:dyDescent="0.3"/>
  <cols>
    <col min="1" max="16384" width="8.88671875" style="57"/>
  </cols>
  <sheetData>
    <row r="1" spans="1:8" x14ac:dyDescent="0.3">
      <c r="A1" s="103" t="s">
        <v>233</v>
      </c>
      <c r="B1" s="103"/>
      <c r="C1" s="103"/>
      <c r="D1" s="103"/>
      <c r="E1" s="103"/>
    </row>
    <row r="2" spans="1:8" x14ac:dyDescent="0.3">
      <c r="A2" s="57" t="s">
        <v>0</v>
      </c>
      <c r="B2" s="57" t="s">
        <v>0</v>
      </c>
      <c r="C2" s="104" t="s">
        <v>4463</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435</v>
      </c>
      <c r="B4" s="58">
        <v>38033</v>
      </c>
      <c r="C4" s="58" t="s">
        <v>4464</v>
      </c>
      <c r="D4" s="58" t="s">
        <v>1915</v>
      </c>
      <c r="E4" s="58" t="s">
        <v>6223</v>
      </c>
      <c r="F4" s="58" t="s">
        <v>1012</v>
      </c>
      <c r="G4" s="58">
        <v>15148</v>
      </c>
      <c r="H4" s="58">
        <v>15148</v>
      </c>
    </row>
    <row r="5" spans="1:8" x14ac:dyDescent="0.3">
      <c r="A5" s="57" t="s">
        <v>614</v>
      </c>
      <c r="B5" s="58">
        <v>38033</v>
      </c>
      <c r="C5" s="58">
        <v>6080</v>
      </c>
      <c r="D5" s="58">
        <v>1152</v>
      </c>
      <c r="E5" s="58">
        <v>7882</v>
      </c>
      <c r="F5" s="58">
        <v>34</v>
      </c>
      <c r="G5" s="58">
        <v>15148</v>
      </c>
      <c r="H5" s="58">
        <v>15148</v>
      </c>
    </row>
  </sheetData>
  <mergeCells count="2">
    <mergeCell ref="A1:E1"/>
    <mergeCell ref="C2:G2"/>
  </mergeCells>
  <pageMargins left="0.75" right="0.75" top="1" bottom="1" header="0.5" footer="0.5"/>
</worksheet>
</file>

<file path=xl/worksheets/sheet2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sqref="A1:E1"/>
    </sheetView>
  </sheetViews>
  <sheetFormatPr defaultRowHeight="14.4" x14ac:dyDescent="0.3"/>
  <cols>
    <col min="1" max="16384" width="8.88671875" style="57"/>
  </cols>
  <sheetData>
    <row r="1" spans="1:8" x14ac:dyDescent="0.3">
      <c r="A1" s="103" t="s">
        <v>234</v>
      </c>
      <c r="B1" s="103"/>
      <c r="C1" s="103"/>
      <c r="D1" s="103"/>
      <c r="E1" s="103"/>
    </row>
    <row r="2" spans="1:8" x14ac:dyDescent="0.3">
      <c r="A2" s="57" t="s">
        <v>0</v>
      </c>
      <c r="B2" s="57" t="s">
        <v>0</v>
      </c>
      <c r="C2" s="104" t="s">
        <v>4465</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435</v>
      </c>
      <c r="B4" s="58">
        <v>35125</v>
      </c>
      <c r="C4" s="58" t="s">
        <v>4466</v>
      </c>
      <c r="D4" s="58" t="s">
        <v>1103</v>
      </c>
      <c r="E4" s="58" t="s">
        <v>6224</v>
      </c>
      <c r="F4" s="58" t="s">
        <v>1591</v>
      </c>
      <c r="G4" s="58">
        <v>14873</v>
      </c>
      <c r="H4" s="58">
        <v>14873</v>
      </c>
    </row>
    <row r="5" spans="1:8" x14ac:dyDescent="0.3">
      <c r="A5" s="57" t="s">
        <v>614</v>
      </c>
      <c r="B5" s="58">
        <v>35125</v>
      </c>
      <c r="C5" s="58">
        <v>7184</v>
      </c>
      <c r="D5" s="58">
        <v>1378</v>
      </c>
      <c r="E5" s="58">
        <v>6259</v>
      </c>
      <c r="F5" s="58">
        <v>52</v>
      </c>
      <c r="G5" s="58">
        <v>14873</v>
      </c>
      <c r="H5" s="58">
        <v>14873</v>
      </c>
    </row>
  </sheetData>
  <mergeCells count="2">
    <mergeCell ref="A1:E1"/>
    <mergeCell ref="C2:G2"/>
  </mergeCells>
  <pageMargins left="0.75" right="0.75" top="1" bottom="1" header="0.5" footer="0.5"/>
</worksheet>
</file>

<file path=xl/worksheets/sheet2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
  <sheetViews>
    <sheetView workbookViewId="0">
      <selection sqref="A1:E1"/>
    </sheetView>
  </sheetViews>
  <sheetFormatPr defaultRowHeight="14.4" x14ac:dyDescent="0.3"/>
  <cols>
    <col min="1" max="16384" width="8.88671875" style="57"/>
  </cols>
  <sheetData>
    <row r="1" spans="1:13" x14ac:dyDescent="0.3">
      <c r="A1" s="103" t="s">
        <v>235</v>
      </c>
      <c r="B1" s="103"/>
      <c r="C1" s="103"/>
      <c r="D1" s="103"/>
      <c r="E1" s="103"/>
    </row>
    <row r="2" spans="1:13" x14ac:dyDescent="0.3">
      <c r="A2" s="57" t="s">
        <v>0</v>
      </c>
      <c r="B2" s="57" t="s">
        <v>0</v>
      </c>
      <c r="C2" s="104" t="s">
        <v>4467</v>
      </c>
      <c r="D2" s="104"/>
      <c r="E2" s="104"/>
      <c r="F2" s="104"/>
      <c r="G2" s="104"/>
      <c r="H2" s="104" t="s">
        <v>4468</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435</v>
      </c>
      <c r="B4" s="58">
        <v>3107</v>
      </c>
      <c r="C4" s="58" t="s">
        <v>1274</v>
      </c>
      <c r="D4" s="58" t="s">
        <v>1020</v>
      </c>
      <c r="E4" s="58" t="s">
        <v>2673</v>
      </c>
      <c r="F4" s="58" t="s">
        <v>647</v>
      </c>
      <c r="G4" s="58">
        <v>1300</v>
      </c>
      <c r="H4" s="58" t="s">
        <v>978</v>
      </c>
      <c r="I4" s="58" t="s">
        <v>639</v>
      </c>
      <c r="J4" s="58" t="s">
        <v>1775</v>
      </c>
      <c r="K4" s="58" t="s">
        <v>628</v>
      </c>
      <c r="L4" s="58">
        <v>743</v>
      </c>
      <c r="M4" s="58">
        <v>2043</v>
      </c>
    </row>
    <row r="5" spans="1:13" x14ac:dyDescent="0.3">
      <c r="A5" s="57" t="s">
        <v>436</v>
      </c>
      <c r="B5" s="58">
        <v>6944</v>
      </c>
      <c r="C5" s="58" t="s">
        <v>2658</v>
      </c>
      <c r="D5" s="58" t="s">
        <v>1614</v>
      </c>
      <c r="E5" s="58" t="s">
        <v>4469</v>
      </c>
      <c r="F5" s="58" t="s">
        <v>628</v>
      </c>
      <c r="G5" s="58">
        <v>3951</v>
      </c>
      <c r="H5" s="58" t="s">
        <v>1317</v>
      </c>
      <c r="I5" s="58" t="s">
        <v>1180</v>
      </c>
      <c r="J5" s="58" t="s">
        <v>1750</v>
      </c>
      <c r="K5" s="58" t="s">
        <v>667</v>
      </c>
      <c r="L5" s="58">
        <v>861</v>
      </c>
      <c r="M5" s="58">
        <v>4812</v>
      </c>
    </row>
    <row r="6" spans="1:13" x14ac:dyDescent="0.3">
      <c r="A6" s="57" t="s">
        <v>516</v>
      </c>
      <c r="B6" s="58">
        <v>8338</v>
      </c>
      <c r="C6" s="58" t="s">
        <v>859</v>
      </c>
      <c r="D6" s="58" t="s">
        <v>1246</v>
      </c>
      <c r="E6" s="58" t="s">
        <v>1023</v>
      </c>
      <c r="F6" s="58" t="s">
        <v>628</v>
      </c>
      <c r="G6" s="58">
        <v>2404</v>
      </c>
      <c r="H6" s="58" t="s">
        <v>4470</v>
      </c>
      <c r="I6" s="58" t="s">
        <v>780</v>
      </c>
      <c r="J6" s="58" t="s">
        <v>4471</v>
      </c>
      <c r="K6" s="58" t="s">
        <v>647</v>
      </c>
      <c r="L6" s="58">
        <v>1124</v>
      </c>
      <c r="M6" s="58">
        <v>3528</v>
      </c>
    </row>
    <row r="7" spans="1:13" x14ac:dyDescent="0.3">
      <c r="A7" s="57" t="s">
        <v>527</v>
      </c>
      <c r="B7" s="58">
        <v>5436</v>
      </c>
      <c r="C7" s="58" t="s">
        <v>3005</v>
      </c>
      <c r="D7" s="58" t="s">
        <v>1155</v>
      </c>
      <c r="E7" s="58" t="s">
        <v>1278</v>
      </c>
      <c r="F7" s="58" t="s">
        <v>628</v>
      </c>
      <c r="G7" s="58">
        <v>1934</v>
      </c>
      <c r="H7" s="58" t="s">
        <v>1114</v>
      </c>
      <c r="I7" s="58" t="s">
        <v>725</v>
      </c>
      <c r="J7" s="58" t="s">
        <v>1756</v>
      </c>
      <c r="K7" s="58" t="s">
        <v>628</v>
      </c>
      <c r="L7" s="58">
        <v>839</v>
      </c>
      <c r="M7" s="58">
        <v>2773</v>
      </c>
    </row>
    <row r="8" spans="1:13" x14ac:dyDescent="0.3">
      <c r="A8" s="57" t="s">
        <v>530</v>
      </c>
      <c r="B8" s="58">
        <v>2235</v>
      </c>
      <c r="C8" s="58" t="s">
        <v>1440</v>
      </c>
      <c r="D8" s="58" t="s">
        <v>653</v>
      </c>
      <c r="E8" s="58" t="s">
        <v>2288</v>
      </c>
      <c r="F8" s="58" t="s">
        <v>628</v>
      </c>
      <c r="G8" s="58">
        <v>1133</v>
      </c>
      <c r="H8" s="58" t="s">
        <v>2047</v>
      </c>
      <c r="I8" s="58" t="s">
        <v>1542</v>
      </c>
      <c r="J8" s="58" t="s">
        <v>1459</v>
      </c>
      <c r="K8" s="58" t="s">
        <v>647</v>
      </c>
      <c r="L8" s="58">
        <v>524</v>
      </c>
      <c r="M8" s="58">
        <v>1657</v>
      </c>
    </row>
    <row r="9" spans="1:13" x14ac:dyDescent="0.3">
      <c r="A9" s="57" t="s">
        <v>593</v>
      </c>
      <c r="B9" s="58">
        <v>5849</v>
      </c>
      <c r="C9" s="58" t="s">
        <v>1206</v>
      </c>
      <c r="D9" s="58" t="s">
        <v>844</v>
      </c>
      <c r="E9" s="58" t="s">
        <v>1234</v>
      </c>
      <c r="F9" s="58" t="s">
        <v>667</v>
      </c>
      <c r="G9" s="58">
        <v>1901</v>
      </c>
      <c r="H9" s="58" t="s">
        <v>2760</v>
      </c>
      <c r="I9" s="58" t="s">
        <v>704</v>
      </c>
      <c r="J9" s="58" t="s">
        <v>3116</v>
      </c>
      <c r="K9" s="58" t="s">
        <v>647</v>
      </c>
      <c r="L9" s="58">
        <v>1828</v>
      </c>
      <c r="M9" s="58">
        <v>3729</v>
      </c>
    </row>
    <row r="10" spans="1:13" x14ac:dyDescent="0.3">
      <c r="A10" s="57" t="s">
        <v>611</v>
      </c>
      <c r="B10" s="58">
        <v>6016</v>
      </c>
      <c r="C10" s="58" t="s">
        <v>1261</v>
      </c>
      <c r="D10" s="58" t="s">
        <v>1028</v>
      </c>
      <c r="E10" s="58" t="s">
        <v>1491</v>
      </c>
      <c r="F10" s="58" t="s">
        <v>647</v>
      </c>
      <c r="G10" s="58">
        <v>2202</v>
      </c>
      <c r="H10" s="58" t="s">
        <v>2785</v>
      </c>
      <c r="I10" s="58" t="s">
        <v>1922</v>
      </c>
      <c r="J10" s="58" t="s">
        <v>1252</v>
      </c>
      <c r="K10" s="58" t="s">
        <v>628</v>
      </c>
      <c r="L10" s="58">
        <v>1931</v>
      </c>
      <c r="M10" s="58">
        <v>4133</v>
      </c>
    </row>
    <row r="11" spans="1:13" x14ac:dyDescent="0.3">
      <c r="A11" s="57" t="s">
        <v>614</v>
      </c>
      <c r="B11" s="58">
        <v>37925</v>
      </c>
      <c r="C11" s="58">
        <v>7085</v>
      </c>
      <c r="D11" s="58">
        <v>590</v>
      </c>
      <c r="E11" s="58">
        <v>7144</v>
      </c>
      <c r="F11" s="58">
        <v>6</v>
      </c>
      <c r="G11" s="58">
        <v>14825</v>
      </c>
      <c r="H11" s="58">
        <v>3514</v>
      </c>
      <c r="I11" s="58">
        <v>743</v>
      </c>
      <c r="J11" s="58">
        <v>3586</v>
      </c>
      <c r="K11" s="58">
        <v>7</v>
      </c>
      <c r="L11" s="58">
        <v>7850</v>
      </c>
      <c r="M11" s="58">
        <v>22675</v>
      </c>
    </row>
  </sheetData>
  <mergeCells count="3">
    <mergeCell ref="A1:E1"/>
    <mergeCell ref="C2:G2"/>
    <mergeCell ref="H2:L2"/>
  </mergeCells>
  <pageMargins left="0.75" right="0.75" top="1" bottom="1" header="0.5" footer="0.5"/>
</worksheet>
</file>

<file path=xl/worksheets/sheet2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sqref="A1:E1"/>
    </sheetView>
  </sheetViews>
  <sheetFormatPr defaultRowHeight="14.4" x14ac:dyDescent="0.3"/>
  <cols>
    <col min="1" max="16384" width="8.88671875" style="57"/>
  </cols>
  <sheetData>
    <row r="1" spans="1:8" x14ac:dyDescent="0.3">
      <c r="A1" s="103" t="s">
        <v>236</v>
      </c>
      <c r="B1" s="103"/>
      <c r="C1" s="103"/>
      <c r="D1" s="103"/>
      <c r="E1" s="103"/>
    </row>
    <row r="2" spans="1:8" x14ac:dyDescent="0.3">
      <c r="A2" s="57" t="s">
        <v>0</v>
      </c>
      <c r="B2" s="57" t="s">
        <v>0</v>
      </c>
      <c r="C2" s="104" t="s">
        <v>4472</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429</v>
      </c>
      <c r="B4" s="58">
        <v>23399</v>
      </c>
      <c r="C4" s="58" t="s">
        <v>4473</v>
      </c>
      <c r="D4" s="58" t="s">
        <v>1817</v>
      </c>
      <c r="E4" s="58" t="s">
        <v>2478</v>
      </c>
      <c r="F4" s="58" t="s">
        <v>647</v>
      </c>
      <c r="G4" s="58">
        <v>10283</v>
      </c>
      <c r="H4" s="58">
        <v>10283</v>
      </c>
    </row>
    <row r="5" spans="1:8" x14ac:dyDescent="0.3">
      <c r="A5" s="57" t="s">
        <v>565</v>
      </c>
      <c r="B5" s="58">
        <v>9303</v>
      </c>
      <c r="C5" s="58" t="s">
        <v>2747</v>
      </c>
      <c r="D5" s="58" t="s">
        <v>925</v>
      </c>
      <c r="E5" s="58" t="s">
        <v>2211</v>
      </c>
      <c r="F5" s="58" t="s">
        <v>655</v>
      </c>
      <c r="G5" s="58">
        <v>2538</v>
      </c>
      <c r="H5" s="58">
        <v>2538</v>
      </c>
    </row>
    <row r="6" spans="1:8" x14ac:dyDescent="0.3">
      <c r="A6" s="57" t="s">
        <v>614</v>
      </c>
      <c r="B6" s="58">
        <v>32702</v>
      </c>
      <c r="C6" s="58">
        <v>5325</v>
      </c>
      <c r="D6" s="58">
        <v>689</v>
      </c>
      <c r="E6" s="58">
        <v>6804</v>
      </c>
      <c r="F6" s="58">
        <v>3</v>
      </c>
      <c r="G6" s="58">
        <v>12821</v>
      </c>
      <c r="H6" s="58">
        <v>12821</v>
      </c>
    </row>
  </sheetData>
  <mergeCells count="2">
    <mergeCell ref="A1:E1"/>
    <mergeCell ref="C2:G2"/>
  </mergeCells>
  <pageMargins left="0.75" right="0.75" top="1" bottom="1" header="0.5" footer="0.5"/>
</worksheet>
</file>

<file path=xl/worksheets/sheet2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sqref="A1:E1"/>
    </sheetView>
  </sheetViews>
  <sheetFormatPr defaultRowHeight="14.4" x14ac:dyDescent="0.3"/>
  <cols>
    <col min="1" max="16384" width="8.88671875" style="57"/>
  </cols>
  <sheetData>
    <row r="1" spans="1:8" x14ac:dyDescent="0.3">
      <c r="A1" s="103" t="s">
        <v>237</v>
      </c>
      <c r="B1" s="103"/>
      <c r="C1" s="103"/>
      <c r="D1" s="103"/>
      <c r="E1" s="103"/>
    </row>
    <row r="2" spans="1:8" x14ac:dyDescent="0.3">
      <c r="A2" s="57" t="s">
        <v>0</v>
      </c>
      <c r="B2" s="57" t="s">
        <v>0</v>
      </c>
      <c r="C2" s="104" t="s">
        <v>4474</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516</v>
      </c>
      <c r="B4" s="58">
        <v>49945</v>
      </c>
      <c r="C4" s="58" t="s">
        <v>4165</v>
      </c>
      <c r="D4" s="58" t="s">
        <v>1443</v>
      </c>
      <c r="E4" s="58" t="s">
        <v>4475</v>
      </c>
      <c r="F4" s="58" t="s">
        <v>668</v>
      </c>
      <c r="G4" s="58">
        <v>20375</v>
      </c>
      <c r="H4" s="58">
        <v>20375</v>
      </c>
    </row>
    <row r="5" spans="1:8" x14ac:dyDescent="0.3">
      <c r="A5" s="57" t="s">
        <v>614</v>
      </c>
      <c r="B5" s="58">
        <v>49945</v>
      </c>
      <c r="C5" s="58">
        <v>6861</v>
      </c>
      <c r="D5" s="58">
        <v>833</v>
      </c>
      <c r="E5" s="58">
        <v>12666</v>
      </c>
      <c r="F5" s="58">
        <v>15</v>
      </c>
      <c r="G5" s="58">
        <v>20375</v>
      </c>
      <c r="H5" s="58">
        <v>20375</v>
      </c>
    </row>
  </sheetData>
  <mergeCells count="2">
    <mergeCell ref="A1:E1"/>
    <mergeCell ref="C2:G2"/>
  </mergeCells>
  <pageMargins left="0.75" right="0.75" top="1" bottom="1" header="0.5" footer="0.5"/>
</worksheet>
</file>

<file path=xl/worksheets/sheet2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selection sqref="A1:E1"/>
    </sheetView>
  </sheetViews>
  <sheetFormatPr defaultRowHeight="14.4" x14ac:dyDescent="0.3"/>
  <cols>
    <col min="1" max="16384" width="8.88671875" style="57"/>
  </cols>
  <sheetData>
    <row r="1" spans="1:13" x14ac:dyDescent="0.3">
      <c r="A1" s="103" t="s">
        <v>238</v>
      </c>
      <c r="B1" s="103"/>
      <c r="C1" s="103"/>
      <c r="D1" s="103"/>
      <c r="E1" s="103"/>
    </row>
    <row r="2" spans="1:13" x14ac:dyDescent="0.3">
      <c r="A2" s="57" t="s">
        <v>0</v>
      </c>
      <c r="B2" s="57" t="s">
        <v>0</v>
      </c>
      <c r="C2" s="104" t="s">
        <v>4476</v>
      </c>
      <c r="D2" s="104"/>
      <c r="E2" s="104"/>
      <c r="F2" s="104"/>
      <c r="G2" s="104"/>
      <c r="H2" s="104" t="s">
        <v>4477</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516</v>
      </c>
      <c r="B4" s="58">
        <v>43196</v>
      </c>
      <c r="C4" s="58" t="s">
        <v>4115</v>
      </c>
      <c r="D4" s="58" t="s">
        <v>1485</v>
      </c>
      <c r="E4" s="58" t="s">
        <v>3522</v>
      </c>
      <c r="F4" s="58" t="s">
        <v>655</v>
      </c>
      <c r="G4" s="58">
        <v>9787</v>
      </c>
      <c r="H4" s="58" t="s">
        <v>1975</v>
      </c>
      <c r="I4" s="58" t="s">
        <v>1164</v>
      </c>
      <c r="J4" s="58" t="s">
        <v>3089</v>
      </c>
      <c r="K4" s="58" t="s">
        <v>691</v>
      </c>
      <c r="L4" s="58">
        <v>8288</v>
      </c>
      <c r="M4" s="58">
        <v>18075</v>
      </c>
    </row>
    <row r="5" spans="1:13" x14ac:dyDescent="0.3">
      <c r="A5" s="57" t="s">
        <v>614</v>
      </c>
      <c r="B5" s="58">
        <v>43196</v>
      </c>
      <c r="C5" s="58">
        <v>3608</v>
      </c>
      <c r="D5" s="58">
        <v>428</v>
      </c>
      <c r="E5" s="58">
        <v>5749</v>
      </c>
      <c r="F5" s="58">
        <v>2</v>
      </c>
      <c r="G5" s="58">
        <v>9787</v>
      </c>
      <c r="H5" s="58">
        <v>3142</v>
      </c>
      <c r="I5" s="58">
        <v>657</v>
      </c>
      <c r="J5" s="58">
        <v>4484</v>
      </c>
      <c r="K5" s="58">
        <v>5</v>
      </c>
      <c r="L5" s="58">
        <v>8288</v>
      </c>
      <c r="M5" s="58">
        <v>18075</v>
      </c>
    </row>
  </sheetData>
  <mergeCells count="3">
    <mergeCell ref="A1:E1"/>
    <mergeCell ref="C2:G2"/>
    <mergeCell ref="H2:L2"/>
  </mergeCells>
  <pageMargins left="0.75" right="0.75" top="1" bottom="1" header="0.5" footer="0.5"/>
</worksheet>
</file>

<file path=xl/worksheets/sheet2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
  <sheetViews>
    <sheetView workbookViewId="0">
      <selection sqref="A1:E1"/>
    </sheetView>
  </sheetViews>
  <sheetFormatPr defaultRowHeight="14.4" x14ac:dyDescent="0.3"/>
  <cols>
    <col min="1" max="16384" width="8.88671875" style="57"/>
  </cols>
  <sheetData>
    <row r="1" spans="1:13" x14ac:dyDescent="0.3">
      <c r="A1" s="103" t="s">
        <v>239</v>
      </c>
      <c r="B1" s="103"/>
      <c r="C1" s="103"/>
      <c r="D1" s="103"/>
      <c r="E1" s="103"/>
    </row>
    <row r="2" spans="1:13" x14ac:dyDescent="0.3">
      <c r="A2" s="57" t="s">
        <v>0</v>
      </c>
      <c r="B2" s="57" t="s">
        <v>0</v>
      </c>
      <c r="C2" s="104" t="s">
        <v>4478</v>
      </c>
      <c r="D2" s="104"/>
      <c r="E2" s="104"/>
      <c r="F2" s="104"/>
      <c r="G2" s="104"/>
      <c r="H2" s="104" t="s">
        <v>4479</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470</v>
      </c>
      <c r="B4" s="58">
        <v>11674</v>
      </c>
      <c r="C4" s="58" t="s">
        <v>2316</v>
      </c>
      <c r="D4" s="58" t="s">
        <v>1251</v>
      </c>
      <c r="E4" s="58" t="s">
        <v>2380</v>
      </c>
      <c r="F4" s="58" t="s">
        <v>903</v>
      </c>
      <c r="G4" s="58">
        <v>4451</v>
      </c>
      <c r="H4" s="58" t="s">
        <v>637</v>
      </c>
      <c r="I4" s="58" t="s">
        <v>925</v>
      </c>
      <c r="J4" s="58" t="s">
        <v>4480</v>
      </c>
      <c r="K4" s="58" t="s">
        <v>766</v>
      </c>
      <c r="L4" s="58">
        <v>2493</v>
      </c>
      <c r="M4" s="58">
        <v>6944</v>
      </c>
    </row>
    <row r="5" spans="1:13" x14ac:dyDescent="0.3">
      <c r="A5" s="57" t="s">
        <v>516</v>
      </c>
      <c r="B5" s="58">
        <v>19880</v>
      </c>
      <c r="C5" s="58" t="s">
        <v>2556</v>
      </c>
      <c r="D5" s="58" t="s">
        <v>956</v>
      </c>
      <c r="E5" s="58" t="s">
        <v>4481</v>
      </c>
      <c r="F5" s="58" t="s">
        <v>667</v>
      </c>
      <c r="G5" s="58">
        <v>3663</v>
      </c>
      <c r="H5" s="58" t="s">
        <v>1039</v>
      </c>
      <c r="I5" s="58" t="s">
        <v>1580</v>
      </c>
      <c r="J5" s="58" t="s">
        <v>2377</v>
      </c>
      <c r="K5" s="58" t="s">
        <v>647</v>
      </c>
      <c r="L5" s="58">
        <v>1409</v>
      </c>
      <c r="M5" s="58">
        <v>5072</v>
      </c>
    </row>
    <row r="6" spans="1:13" x14ac:dyDescent="0.3">
      <c r="A6" s="57" t="s">
        <v>563</v>
      </c>
      <c r="B6" s="58">
        <v>5293</v>
      </c>
      <c r="C6" s="58" t="s">
        <v>1603</v>
      </c>
      <c r="D6" s="58" t="s">
        <v>724</v>
      </c>
      <c r="E6" s="58" t="s">
        <v>1800</v>
      </c>
      <c r="F6" s="58" t="s">
        <v>628</v>
      </c>
      <c r="G6" s="58">
        <v>2494</v>
      </c>
      <c r="H6" s="58" t="s">
        <v>1080</v>
      </c>
      <c r="I6" s="58" t="s">
        <v>1089</v>
      </c>
      <c r="J6" s="58" t="s">
        <v>1213</v>
      </c>
      <c r="K6" s="58" t="s">
        <v>628</v>
      </c>
      <c r="L6" s="58">
        <v>971</v>
      </c>
      <c r="M6" s="58">
        <v>3465</v>
      </c>
    </row>
    <row r="7" spans="1:13" x14ac:dyDescent="0.3">
      <c r="A7" s="57" t="s">
        <v>608</v>
      </c>
      <c r="B7" s="58">
        <v>4237</v>
      </c>
      <c r="C7" s="58" t="s">
        <v>2399</v>
      </c>
      <c r="D7" s="58" t="s">
        <v>1441</v>
      </c>
      <c r="E7" s="58" t="s">
        <v>1179</v>
      </c>
      <c r="F7" s="58" t="s">
        <v>628</v>
      </c>
      <c r="G7" s="58">
        <v>2049</v>
      </c>
      <c r="H7" s="58" t="s">
        <v>1736</v>
      </c>
      <c r="I7" s="58" t="s">
        <v>943</v>
      </c>
      <c r="J7" s="58" t="s">
        <v>652</v>
      </c>
      <c r="K7" s="58" t="s">
        <v>628</v>
      </c>
      <c r="L7" s="58">
        <v>694</v>
      </c>
      <c r="M7" s="58">
        <v>2743</v>
      </c>
    </row>
    <row r="8" spans="1:13" x14ac:dyDescent="0.3">
      <c r="A8" s="57" t="s">
        <v>614</v>
      </c>
      <c r="B8" s="58">
        <v>41084</v>
      </c>
      <c r="C8" s="58">
        <v>4343</v>
      </c>
      <c r="D8" s="58">
        <v>551</v>
      </c>
      <c r="E8" s="58">
        <v>7741</v>
      </c>
      <c r="F8" s="58">
        <v>22</v>
      </c>
      <c r="G8" s="58">
        <v>12657</v>
      </c>
      <c r="H8" s="58">
        <v>2318</v>
      </c>
      <c r="I8" s="58">
        <v>395</v>
      </c>
      <c r="J8" s="58">
        <v>2845</v>
      </c>
      <c r="K8" s="58">
        <v>9</v>
      </c>
      <c r="L8" s="58">
        <v>5567</v>
      </c>
      <c r="M8" s="58">
        <v>18224</v>
      </c>
    </row>
  </sheetData>
  <mergeCells count="3">
    <mergeCell ref="A1:E1"/>
    <mergeCell ref="C2:G2"/>
    <mergeCell ref="H2:L2"/>
  </mergeCells>
  <pageMargins left="0.75" right="0.75" top="1" bottom="1" header="0.5" footer="0.5"/>
</worksheet>
</file>

<file path=xl/worksheets/sheet2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sqref="A1:E1"/>
    </sheetView>
  </sheetViews>
  <sheetFormatPr defaultRowHeight="14.4" x14ac:dyDescent="0.3"/>
  <cols>
    <col min="1" max="16384" width="8.88671875" style="57"/>
  </cols>
  <sheetData>
    <row r="1" spans="1:8" x14ac:dyDescent="0.3">
      <c r="A1" s="103" t="s">
        <v>240</v>
      </c>
      <c r="B1" s="103"/>
      <c r="C1" s="103"/>
      <c r="D1" s="103"/>
      <c r="E1" s="103"/>
    </row>
    <row r="2" spans="1:8" x14ac:dyDescent="0.3">
      <c r="A2" s="57" t="s">
        <v>0</v>
      </c>
      <c r="B2" s="57" t="s">
        <v>0</v>
      </c>
      <c r="C2" s="104" t="s">
        <v>4482</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475</v>
      </c>
      <c r="B4" s="58">
        <v>11055</v>
      </c>
      <c r="C4" s="58" t="s">
        <v>1396</v>
      </c>
      <c r="D4" s="58" t="s">
        <v>840</v>
      </c>
      <c r="E4" s="58" t="s">
        <v>4483</v>
      </c>
      <c r="F4" s="58" t="s">
        <v>660</v>
      </c>
      <c r="G4" s="58">
        <v>5734</v>
      </c>
      <c r="H4" s="58">
        <v>5734</v>
      </c>
    </row>
    <row r="5" spans="1:8" x14ac:dyDescent="0.3">
      <c r="A5" s="57" t="s">
        <v>520</v>
      </c>
      <c r="B5" s="58">
        <v>2905</v>
      </c>
      <c r="C5" s="58" t="s">
        <v>2419</v>
      </c>
      <c r="D5" s="58" t="s">
        <v>994</v>
      </c>
      <c r="E5" s="58" t="s">
        <v>2131</v>
      </c>
      <c r="F5" s="58" t="s">
        <v>628</v>
      </c>
      <c r="G5" s="58">
        <v>1332</v>
      </c>
      <c r="H5" s="58">
        <v>1332</v>
      </c>
    </row>
    <row r="6" spans="1:8" x14ac:dyDescent="0.3">
      <c r="A6" s="57" t="s">
        <v>530</v>
      </c>
      <c r="B6" s="58">
        <v>1055</v>
      </c>
      <c r="C6" s="58" t="s">
        <v>2240</v>
      </c>
      <c r="D6" s="58" t="s">
        <v>985</v>
      </c>
      <c r="E6" s="58" t="s">
        <v>921</v>
      </c>
      <c r="F6" s="58" t="s">
        <v>628</v>
      </c>
      <c r="G6" s="58">
        <v>692</v>
      </c>
      <c r="H6" s="58">
        <v>692</v>
      </c>
    </row>
    <row r="7" spans="1:8" x14ac:dyDescent="0.3">
      <c r="A7" s="57" t="s">
        <v>583</v>
      </c>
      <c r="B7" s="58">
        <v>5525</v>
      </c>
      <c r="C7" s="58" t="s">
        <v>1029</v>
      </c>
      <c r="D7" s="58" t="s">
        <v>1684</v>
      </c>
      <c r="E7" s="58" t="s">
        <v>2557</v>
      </c>
      <c r="F7" s="58" t="s">
        <v>647</v>
      </c>
      <c r="G7" s="58">
        <v>2647</v>
      </c>
      <c r="H7" s="58">
        <v>2647</v>
      </c>
    </row>
    <row r="8" spans="1:8" x14ac:dyDescent="0.3">
      <c r="A8" s="57" t="s">
        <v>604</v>
      </c>
      <c r="B8" s="58">
        <v>2751</v>
      </c>
      <c r="C8" s="58" t="s">
        <v>1582</v>
      </c>
      <c r="D8" s="58" t="s">
        <v>719</v>
      </c>
      <c r="E8" s="58" t="s">
        <v>2476</v>
      </c>
      <c r="F8" s="58" t="s">
        <v>667</v>
      </c>
      <c r="G8" s="58">
        <v>1499</v>
      </c>
      <c r="H8" s="58">
        <v>1499</v>
      </c>
    </row>
    <row r="9" spans="1:8" x14ac:dyDescent="0.3">
      <c r="A9" s="57" t="s">
        <v>614</v>
      </c>
      <c r="B9" s="58">
        <v>23291</v>
      </c>
      <c r="C9" s="58">
        <v>5427</v>
      </c>
      <c r="D9" s="58">
        <v>607</v>
      </c>
      <c r="E9" s="58">
        <v>5856</v>
      </c>
      <c r="F9" s="58">
        <v>14</v>
      </c>
      <c r="G9" s="58">
        <v>11904</v>
      </c>
      <c r="H9" s="58">
        <v>11904</v>
      </c>
    </row>
  </sheetData>
  <mergeCells count="2">
    <mergeCell ref="A1:E1"/>
    <mergeCell ref="C2:G2"/>
  </mergeCells>
  <pageMargins left="0.75" right="0.75" top="1" bottom="1" header="0.5" footer="0.5"/>
</worksheet>
</file>

<file path=xl/worksheets/sheet2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election sqref="A1:E1"/>
    </sheetView>
  </sheetViews>
  <sheetFormatPr defaultRowHeight="14.4" x14ac:dyDescent="0.3"/>
  <cols>
    <col min="1" max="16384" width="8.88671875" style="57"/>
  </cols>
  <sheetData>
    <row r="1" spans="1:8" x14ac:dyDescent="0.3">
      <c r="A1" s="103" t="s">
        <v>241</v>
      </c>
      <c r="B1" s="103"/>
      <c r="C1" s="103"/>
      <c r="D1" s="103"/>
      <c r="E1" s="103"/>
    </row>
    <row r="2" spans="1:8" x14ac:dyDescent="0.3">
      <c r="A2" s="57" t="s">
        <v>0</v>
      </c>
      <c r="B2" s="57" t="s">
        <v>0</v>
      </c>
      <c r="C2" s="104" t="s">
        <v>4484</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525</v>
      </c>
      <c r="B4" s="58">
        <v>4363</v>
      </c>
      <c r="C4" s="58" t="s">
        <v>2473</v>
      </c>
      <c r="D4" s="58" t="s">
        <v>1028</v>
      </c>
      <c r="E4" s="58" t="s">
        <v>3732</v>
      </c>
      <c r="F4" s="58" t="s">
        <v>628</v>
      </c>
      <c r="G4" s="58">
        <v>1500</v>
      </c>
      <c r="H4" s="58">
        <v>1500</v>
      </c>
    </row>
    <row r="5" spans="1:8" x14ac:dyDescent="0.3">
      <c r="A5" s="57" t="s">
        <v>530</v>
      </c>
      <c r="B5" s="58">
        <v>25515</v>
      </c>
      <c r="C5" s="58" t="s">
        <v>4485</v>
      </c>
      <c r="D5" s="58" t="s">
        <v>1026</v>
      </c>
      <c r="E5" s="58" t="s">
        <v>4486</v>
      </c>
      <c r="F5" s="58" t="s">
        <v>708</v>
      </c>
      <c r="G5" s="58">
        <v>12831</v>
      </c>
      <c r="H5" s="58">
        <v>12831</v>
      </c>
    </row>
    <row r="6" spans="1:8" x14ac:dyDescent="0.3">
      <c r="A6" s="57" t="s">
        <v>589</v>
      </c>
      <c r="B6" s="58">
        <v>4025</v>
      </c>
      <c r="C6" s="58" t="s">
        <v>893</v>
      </c>
      <c r="D6" s="58" t="s">
        <v>1089</v>
      </c>
      <c r="E6" s="58" t="s">
        <v>1991</v>
      </c>
      <c r="F6" s="58" t="s">
        <v>628</v>
      </c>
      <c r="G6" s="58">
        <v>1988</v>
      </c>
      <c r="H6" s="58">
        <v>1988</v>
      </c>
    </row>
    <row r="7" spans="1:8" x14ac:dyDescent="0.3">
      <c r="A7" s="57" t="s">
        <v>614</v>
      </c>
      <c r="B7" s="58">
        <v>33903</v>
      </c>
      <c r="C7" s="58">
        <v>7473</v>
      </c>
      <c r="D7" s="58">
        <v>925</v>
      </c>
      <c r="E7" s="58">
        <v>7911</v>
      </c>
      <c r="F7" s="58">
        <v>10</v>
      </c>
      <c r="G7" s="58">
        <v>16319</v>
      </c>
      <c r="H7" s="58">
        <v>16319</v>
      </c>
    </row>
  </sheetData>
  <mergeCells count="2">
    <mergeCell ref="A1:E1"/>
    <mergeCell ref="C2:G2"/>
  </mergeCells>
  <pageMargins left="0.75" right="0.75" top="1" bottom="1" header="0.5" footer="0.5"/>
</worksheet>
</file>

<file path=xl/worksheets/sheet2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workbookViewId="0">
      <selection sqref="A1:E1"/>
    </sheetView>
  </sheetViews>
  <sheetFormatPr defaultRowHeight="14.4" x14ac:dyDescent="0.3"/>
  <cols>
    <col min="1" max="16384" width="8.88671875" style="57"/>
  </cols>
  <sheetData>
    <row r="1" spans="1:13" x14ac:dyDescent="0.3">
      <c r="A1" s="103" t="s">
        <v>242</v>
      </c>
      <c r="B1" s="103"/>
      <c r="C1" s="103"/>
      <c r="D1" s="103"/>
      <c r="E1" s="103"/>
    </row>
    <row r="2" spans="1:13" x14ac:dyDescent="0.3">
      <c r="A2" s="57" t="s">
        <v>0</v>
      </c>
      <c r="B2" s="57" t="s">
        <v>0</v>
      </c>
      <c r="C2" s="104" t="s">
        <v>4487</v>
      </c>
      <c r="D2" s="104"/>
      <c r="E2" s="104"/>
      <c r="F2" s="104"/>
      <c r="G2" s="104"/>
      <c r="H2" s="104" t="s">
        <v>4488</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444</v>
      </c>
      <c r="B4" s="58">
        <v>2982</v>
      </c>
      <c r="C4" s="58" t="s">
        <v>897</v>
      </c>
      <c r="D4" s="58" t="s">
        <v>1020</v>
      </c>
      <c r="E4" s="58" t="s">
        <v>789</v>
      </c>
      <c r="F4" s="58" t="s">
        <v>628</v>
      </c>
      <c r="G4" s="58">
        <v>870</v>
      </c>
      <c r="H4" s="58" t="s">
        <v>1582</v>
      </c>
      <c r="I4" s="58" t="s">
        <v>1684</v>
      </c>
      <c r="J4" s="58" t="s">
        <v>1399</v>
      </c>
      <c r="K4" s="58" t="s">
        <v>628</v>
      </c>
      <c r="L4" s="58">
        <v>1011</v>
      </c>
      <c r="M4" s="58">
        <v>1881</v>
      </c>
    </row>
    <row r="5" spans="1:13" x14ac:dyDescent="0.3">
      <c r="A5" s="57" t="s">
        <v>458</v>
      </c>
      <c r="B5" s="58">
        <v>1856</v>
      </c>
      <c r="C5" s="58" t="s">
        <v>960</v>
      </c>
      <c r="D5" s="58" t="s">
        <v>873</v>
      </c>
      <c r="E5" s="58" t="s">
        <v>1303</v>
      </c>
      <c r="F5" s="58" t="s">
        <v>628</v>
      </c>
      <c r="G5" s="58">
        <v>640</v>
      </c>
      <c r="H5" s="58" t="s">
        <v>1208</v>
      </c>
      <c r="I5" s="58" t="s">
        <v>916</v>
      </c>
      <c r="J5" s="58" t="s">
        <v>809</v>
      </c>
      <c r="K5" s="58" t="s">
        <v>628</v>
      </c>
      <c r="L5" s="58">
        <v>526</v>
      </c>
      <c r="M5" s="58">
        <v>1166</v>
      </c>
    </row>
    <row r="6" spans="1:13" x14ac:dyDescent="0.3">
      <c r="A6" s="57" t="s">
        <v>477</v>
      </c>
      <c r="B6" s="58">
        <v>5829</v>
      </c>
      <c r="C6" s="58" t="s">
        <v>1512</v>
      </c>
      <c r="D6" s="58" t="s">
        <v>804</v>
      </c>
      <c r="E6" s="58" t="s">
        <v>1144</v>
      </c>
      <c r="F6" s="58" t="s">
        <v>628</v>
      </c>
      <c r="G6" s="58">
        <v>1193</v>
      </c>
      <c r="H6" s="58" t="s">
        <v>1161</v>
      </c>
      <c r="I6" s="58" t="s">
        <v>994</v>
      </c>
      <c r="J6" s="58" t="s">
        <v>1518</v>
      </c>
      <c r="K6" s="58" t="s">
        <v>655</v>
      </c>
      <c r="L6" s="58">
        <v>1249</v>
      </c>
      <c r="M6" s="58">
        <v>2442</v>
      </c>
    </row>
    <row r="7" spans="1:13" x14ac:dyDescent="0.3">
      <c r="A7" s="57" t="s">
        <v>479</v>
      </c>
      <c r="B7" s="58">
        <v>6992</v>
      </c>
      <c r="C7" s="58" t="s">
        <v>4489</v>
      </c>
      <c r="D7" s="58" t="s">
        <v>840</v>
      </c>
      <c r="E7" s="58" t="s">
        <v>1148</v>
      </c>
      <c r="F7" s="58" t="s">
        <v>667</v>
      </c>
      <c r="G7" s="58">
        <v>2516</v>
      </c>
      <c r="H7" s="58" t="s">
        <v>2568</v>
      </c>
      <c r="I7" s="58" t="s">
        <v>1242</v>
      </c>
      <c r="J7" s="58" t="s">
        <v>744</v>
      </c>
      <c r="K7" s="58" t="s">
        <v>628</v>
      </c>
      <c r="L7" s="58">
        <v>1574</v>
      </c>
      <c r="M7" s="58">
        <v>4090</v>
      </c>
    </row>
    <row r="8" spans="1:13" x14ac:dyDescent="0.3">
      <c r="A8" s="57" t="s">
        <v>566</v>
      </c>
      <c r="B8" s="58">
        <v>1519</v>
      </c>
      <c r="C8" s="58" t="s">
        <v>1763</v>
      </c>
      <c r="D8" s="58" t="s">
        <v>732</v>
      </c>
      <c r="E8" s="58" t="s">
        <v>1244</v>
      </c>
      <c r="F8" s="58" t="s">
        <v>628</v>
      </c>
      <c r="G8" s="58">
        <v>533</v>
      </c>
      <c r="H8" s="58" t="s">
        <v>1458</v>
      </c>
      <c r="I8" s="58" t="s">
        <v>870</v>
      </c>
      <c r="J8" s="58" t="s">
        <v>763</v>
      </c>
      <c r="K8" s="58" t="s">
        <v>628</v>
      </c>
      <c r="L8" s="58">
        <v>388</v>
      </c>
      <c r="M8" s="58">
        <v>921</v>
      </c>
    </row>
    <row r="9" spans="1:13" x14ac:dyDescent="0.3">
      <c r="A9" s="57" t="s">
        <v>569</v>
      </c>
      <c r="B9" s="58">
        <v>4154</v>
      </c>
      <c r="C9" s="58" t="s">
        <v>1978</v>
      </c>
      <c r="D9" s="58" t="s">
        <v>1028</v>
      </c>
      <c r="E9" s="58" t="s">
        <v>1621</v>
      </c>
      <c r="F9" s="58" t="s">
        <v>647</v>
      </c>
      <c r="G9" s="58">
        <v>1491</v>
      </c>
      <c r="H9" s="58" t="s">
        <v>1392</v>
      </c>
      <c r="I9" s="58" t="s">
        <v>795</v>
      </c>
      <c r="J9" s="58" t="s">
        <v>2109</v>
      </c>
      <c r="K9" s="58" t="s">
        <v>628</v>
      </c>
      <c r="L9" s="58">
        <v>1263</v>
      </c>
      <c r="M9" s="58">
        <v>2754</v>
      </c>
    </row>
    <row r="10" spans="1:13" x14ac:dyDescent="0.3">
      <c r="A10" s="57" t="s">
        <v>577</v>
      </c>
      <c r="B10" s="58">
        <v>2917</v>
      </c>
      <c r="C10" s="58" t="s">
        <v>1303</v>
      </c>
      <c r="D10" s="58" t="s">
        <v>910</v>
      </c>
      <c r="E10" s="58" t="s">
        <v>627</v>
      </c>
      <c r="F10" s="58" t="s">
        <v>738</v>
      </c>
      <c r="G10" s="58">
        <v>819</v>
      </c>
      <c r="H10" s="58" t="s">
        <v>1721</v>
      </c>
      <c r="I10" s="58" t="s">
        <v>1823</v>
      </c>
      <c r="J10" s="58" t="s">
        <v>1340</v>
      </c>
      <c r="K10" s="58" t="s">
        <v>903</v>
      </c>
      <c r="L10" s="58">
        <v>922</v>
      </c>
      <c r="M10" s="58">
        <v>1741</v>
      </c>
    </row>
    <row r="11" spans="1:13" x14ac:dyDescent="0.3">
      <c r="A11" s="57" t="s">
        <v>584</v>
      </c>
      <c r="B11" s="58">
        <v>6366</v>
      </c>
      <c r="C11" s="58" t="s">
        <v>2402</v>
      </c>
      <c r="D11" s="58" t="s">
        <v>1237</v>
      </c>
      <c r="E11" s="58" t="s">
        <v>1238</v>
      </c>
      <c r="F11" s="58" t="s">
        <v>655</v>
      </c>
      <c r="G11" s="58">
        <v>1940</v>
      </c>
      <c r="H11" s="58" t="s">
        <v>1636</v>
      </c>
      <c r="I11" s="58" t="s">
        <v>959</v>
      </c>
      <c r="J11" s="58" t="s">
        <v>2141</v>
      </c>
      <c r="K11" s="58" t="s">
        <v>646</v>
      </c>
      <c r="L11" s="58">
        <v>1910</v>
      </c>
      <c r="M11" s="58">
        <v>3850</v>
      </c>
    </row>
    <row r="12" spans="1:13" x14ac:dyDescent="0.3">
      <c r="A12" s="57" t="s">
        <v>602</v>
      </c>
      <c r="B12" s="58">
        <v>1493</v>
      </c>
      <c r="C12" s="58" t="s">
        <v>1922</v>
      </c>
      <c r="D12" s="58" t="s">
        <v>1054</v>
      </c>
      <c r="E12" s="58" t="s">
        <v>1750</v>
      </c>
      <c r="F12" s="58" t="s">
        <v>628</v>
      </c>
      <c r="G12" s="58">
        <v>662</v>
      </c>
      <c r="H12" s="58" t="s">
        <v>2113</v>
      </c>
      <c r="I12" s="58" t="s">
        <v>918</v>
      </c>
      <c r="J12" s="58" t="s">
        <v>1143</v>
      </c>
      <c r="K12" s="58" t="s">
        <v>628</v>
      </c>
      <c r="L12" s="58">
        <v>414</v>
      </c>
      <c r="M12" s="58">
        <v>1076</v>
      </c>
    </row>
    <row r="13" spans="1:13" x14ac:dyDescent="0.3">
      <c r="A13" s="57" t="s">
        <v>614</v>
      </c>
      <c r="B13" s="58">
        <v>34108</v>
      </c>
      <c r="C13" s="58">
        <v>5016</v>
      </c>
      <c r="D13" s="58">
        <v>867</v>
      </c>
      <c r="E13" s="58">
        <v>4758</v>
      </c>
      <c r="F13" s="58">
        <v>23</v>
      </c>
      <c r="G13" s="58">
        <v>10664</v>
      </c>
      <c r="H13" s="58">
        <v>4650</v>
      </c>
      <c r="I13" s="58">
        <v>1119</v>
      </c>
      <c r="J13" s="58">
        <v>3461</v>
      </c>
      <c r="K13" s="58">
        <v>27</v>
      </c>
      <c r="L13" s="58">
        <v>9257</v>
      </c>
      <c r="M13" s="58">
        <v>19921</v>
      </c>
    </row>
  </sheetData>
  <mergeCells count="3">
    <mergeCell ref="A1:E1"/>
    <mergeCell ref="C2:G2"/>
    <mergeCell ref="H2:L2"/>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
  <sheetViews>
    <sheetView workbookViewId="0">
      <selection sqref="A1:E1"/>
    </sheetView>
  </sheetViews>
  <sheetFormatPr defaultRowHeight="14.4" x14ac:dyDescent="0.3"/>
  <cols>
    <col min="1" max="16384" width="8.88671875" style="57"/>
  </cols>
  <sheetData>
    <row r="1" spans="1:13" x14ac:dyDescent="0.3">
      <c r="A1" s="103" t="s">
        <v>27</v>
      </c>
      <c r="B1" s="103"/>
      <c r="C1" s="103"/>
      <c r="D1" s="103"/>
      <c r="E1" s="103"/>
    </row>
    <row r="2" spans="1:13" x14ac:dyDescent="0.3">
      <c r="A2" s="57" t="s">
        <v>0</v>
      </c>
      <c r="B2" s="57" t="s">
        <v>0</v>
      </c>
      <c r="C2" s="104" t="s">
        <v>3367</v>
      </c>
      <c r="D2" s="104"/>
      <c r="E2" s="104"/>
      <c r="F2" s="104"/>
      <c r="G2" s="104"/>
      <c r="H2" s="104" t="s">
        <v>3368</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474</v>
      </c>
      <c r="B4" s="58">
        <v>262730</v>
      </c>
      <c r="C4" s="58" t="s">
        <v>3369</v>
      </c>
      <c r="D4" s="58" t="s">
        <v>1915</v>
      </c>
      <c r="E4" s="58" t="s">
        <v>3370</v>
      </c>
      <c r="F4" s="58" t="s">
        <v>816</v>
      </c>
      <c r="G4" s="58">
        <v>15659</v>
      </c>
      <c r="H4" s="58" t="s">
        <v>3371</v>
      </c>
      <c r="I4" s="58" t="s">
        <v>6136</v>
      </c>
      <c r="J4" s="58" t="s">
        <v>3372</v>
      </c>
      <c r="K4" s="58" t="s">
        <v>2678</v>
      </c>
      <c r="L4" s="58">
        <v>139933</v>
      </c>
      <c r="M4" s="58">
        <v>155592</v>
      </c>
    </row>
    <row r="5" spans="1:13" x14ac:dyDescent="0.3">
      <c r="A5" s="57" t="s">
        <v>504</v>
      </c>
      <c r="B5" s="58">
        <v>108061</v>
      </c>
      <c r="C5" s="58" t="s">
        <v>3373</v>
      </c>
      <c r="D5" s="58" t="s">
        <v>2440</v>
      </c>
      <c r="E5" s="58" t="s">
        <v>3374</v>
      </c>
      <c r="F5" s="58" t="s">
        <v>673</v>
      </c>
      <c r="G5" s="58">
        <v>21811</v>
      </c>
      <c r="H5" s="58" t="s">
        <v>3375</v>
      </c>
      <c r="I5" s="58" t="s">
        <v>6135</v>
      </c>
      <c r="J5" s="58" t="s">
        <v>3376</v>
      </c>
      <c r="K5" s="58" t="s">
        <v>1157</v>
      </c>
      <c r="L5" s="58">
        <v>42818</v>
      </c>
      <c r="M5" s="58">
        <v>64629</v>
      </c>
    </row>
    <row r="6" spans="1:13" x14ac:dyDescent="0.3">
      <c r="A6" s="57" t="s">
        <v>553</v>
      </c>
      <c r="B6" s="58">
        <v>60482</v>
      </c>
      <c r="C6" s="58" t="s">
        <v>3069</v>
      </c>
      <c r="D6" s="58" t="s">
        <v>2154</v>
      </c>
      <c r="E6" s="58" t="s">
        <v>3377</v>
      </c>
      <c r="F6" s="58" t="s">
        <v>633</v>
      </c>
      <c r="G6" s="58">
        <v>11896</v>
      </c>
      <c r="H6" s="58" t="s">
        <v>3378</v>
      </c>
      <c r="I6" s="58" t="s">
        <v>6055</v>
      </c>
      <c r="J6" s="58" t="s">
        <v>1751</v>
      </c>
      <c r="K6" s="58" t="s">
        <v>691</v>
      </c>
      <c r="L6" s="58">
        <v>20648</v>
      </c>
      <c r="M6" s="58">
        <v>32544</v>
      </c>
    </row>
    <row r="7" spans="1:13" x14ac:dyDescent="0.3">
      <c r="A7" s="57" t="s">
        <v>571</v>
      </c>
      <c r="B7" s="58">
        <v>58299</v>
      </c>
      <c r="C7" s="58" t="s">
        <v>2567</v>
      </c>
      <c r="D7" s="58" t="s">
        <v>1610</v>
      </c>
      <c r="E7" s="58" t="s">
        <v>2025</v>
      </c>
      <c r="F7" s="58" t="s">
        <v>660</v>
      </c>
      <c r="G7" s="58">
        <v>11726</v>
      </c>
      <c r="H7" s="58" t="s">
        <v>3379</v>
      </c>
      <c r="I7" s="58" t="s">
        <v>2253</v>
      </c>
      <c r="J7" s="58" t="s">
        <v>3381</v>
      </c>
      <c r="K7" s="58" t="s">
        <v>639</v>
      </c>
      <c r="L7" s="58">
        <v>24318</v>
      </c>
      <c r="M7" s="58">
        <v>36044</v>
      </c>
    </row>
    <row r="8" spans="1:13" x14ac:dyDescent="0.3">
      <c r="A8" s="57" t="s">
        <v>614</v>
      </c>
      <c r="B8" s="58">
        <v>489572</v>
      </c>
      <c r="C8" s="58">
        <v>29383</v>
      </c>
      <c r="D8" s="58">
        <v>3423</v>
      </c>
      <c r="E8" s="58">
        <v>28136</v>
      </c>
      <c r="F8" s="58">
        <v>150</v>
      </c>
      <c r="G8" s="58">
        <v>61092</v>
      </c>
      <c r="H8" s="58">
        <v>93990</v>
      </c>
      <c r="I8" s="58">
        <v>14124</v>
      </c>
      <c r="J8" s="58">
        <v>118420</v>
      </c>
      <c r="K8" s="58">
        <v>1183</v>
      </c>
      <c r="L8" s="58">
        <v>227717</v>
      </c>
      <c r="M8" s="58">
        <v>288809</v>
      </c>
    </row>
  </sheetData>
  <mergeCells count="3">
    <mergeCell ref="A1:E1"/>
    <mergeCell ref="C2:G2"/>
    <mergeCell ref="H2:L2"/>
  </mergeCells>
  <pageMargins left="0.75" right="0.75" top="1" bottom="1" header="0.5" footer="0.5"/>
</worksheet>
</file>

<file path=xl/worksheets/sheet2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
  <sheetViews>
    <sheetView workbookViewId="0">
      <selection sqref="A1:E1"/>
    </sheetView>
  </sheetViews>
  <sheetFormatPr defaultRowHeight="14.4" x14ac:dyDescent="0.3"/>
  <cols>
    <col min="1" max="16384" width="8.88671875" style="57"/>
  </cols>
  <sheetData>
    <row r="1" spans="1:13" x14ac:dyDescent="0.3">
      <c r="A1" s="103" t="s">
        <v>243</v>
      </c>
      <c r="B1" s="103"/>
      <c r="C1" s="103"/>
      <c r="D1" s="103"/>
      <c r="E1" s="103"/>
    </row>
    <row r="2" spans="1:13" x14ac:dyDescent="0.3">
      <c r="A2" s="57" t="s">
        <v>0</v>
      </c>
      <c r="B2" s="57" t="s">
        <v>0</v>
      </c>
      <c r="C2" s="104" t="s">
        <v>4490</v>
      </c>
      <c r="D2" s="104"/>
      <c r="E2" s="104"/>
      <c r="F2" s="104"/>
      <c r="G2" s="104"/>
      <c r="H2" s="104" t="s">
        <v>4491</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531</v>
      </c>
      <c r="B4" s="58">
        <v>21012</v>
      </c>
      <c r="C4" s="58" t="s">
        <v>1900</v>
      </c>
      <c r="D4" s="58" t="s">
        <v>2047</v>
      </c>
      <c r="E4" s="58" t="s">
        <v>1745</v>
      </c>
      <c r="F4" s="58" t="s">
        <v>667</v>
      </c>
      <c r="G4" s="58">
        <v>9894</v>
      </c>
      <c r="H4" s="58" t="s">
        <v>3203</v>
      </c>
      <c r="I4" s="58" t="s">
        <v>1084</v>
      </c>
      <c r="J4" s="58" t="s">
        <v>2250</v>
      </c>
      <c r="K4" s="58" t="s">
        <v>655</v>
      </c>
      <c r="L4" s="58">
        <v>3424</v>
      </c>
      <c r="M4" s="58">
        <v>13318</v>
      </c>
    </row>
    <row r="5" spans="1:13" x14ac:dyDescent="0.3">
      <c r="A5" s="57" t="s">
        <v>578</v>
      </c>
      <c r="B5" s="58">
        <v>2206</v>
      </c>
      <c r="C5" s="58" t="s">
        <v>996</v>
      </c>
      <c r="D5" s="58" t="s">
        <v>1012</v>
      </c>
      <c r="E5" s="58" t="s">
        <v>1016</v>
      </c>
      <c r="F5" s="58" t="s">
        <v>628</v>
      </c>
      <c r="G5" s="58">
        <v>865</v>
      </c>
      <c r="H5" s="58" t="s">
        <v>640</v>
      </c>
      <c r="I5" s="58" t="s">
        <v>695</v>
      </c>
      <c r="J5" s="58" t="s">
        <v>643</v>
      </c>
      <c r="K5" s="58" t="s">
        <v>628</v>
      </c>
      <c r="L5" s="58">
        <v>569</v>
      </c>
      <c r="M5" s="58">
        <v>1434</v>
      </c>
    </row>
    <row r="6" spans="1:13" x14ac:dyDescent="0.3">
      <c r="A6" s="57" t="s">
        <v>612</v>
      </c>
      <c r="B6" s="58">
        <v>12645</v>
      </c>
      <c r="C6" s="58" t="s">
        <v>670</v>
      </c>
      <c r="D6" s="58" t="s">
        <v>1441</v>
      </c>
      <c r="E6" s="58" t="s">
        <v>1314</v>
      </c>
      <c r="F6" s="58" t="s">
        <v>678</v>
      </c>
      <c r="G6" s="58">
        <v>5821</v>
      </c>
      <c r="H6" s="58" t="s">
        <v>3033</v>
      </c>
      <c r="I6" s="58" t="s">
        <v>703</v>
      </c>
      <c r="J6" s="58" t="s">
        <v>2850</v>
      </c>
      <c r="K6" s="58" t="s">
        <v>667</v>
      </c>
      <c r="L6" s="58">
        <v>1820</v>
      </c>
      <c r="M6" s="58">
        <v>7641</v>
      </c>
    </row>
    <row r="7" spans="1:13" x14ac:dyDescent="0.3">
      <c r="A7" s="57" t="s">
        <v>614</v>
      </c>
      <c r="B7" s="58">
        <v>35863</v>
      </c>
      <c r="C7" s="58">
        <v>9348</v>
      </c>
      <c r="D7" s="58">
        <v>424</v>
      </c>
      <c r="E7" s="58">
        <v>6793</v>
      </c>
      <c r="F7" s="58">
        <v>15</v>
      </c>
      <c r="G7" s="58">
        <v>16580</v>
      </c>
      <c r="H7" s="58">
        <v>2924</v>
      </c>
      <c r="I7" s="58">
        <v>478</v>
      </c>
      <c r="J7" s="58">
        <v>2405</v>
      </c>
      <c r="K7" s="58">
        <v>6</v>
      </c>
      <c r="L7" s="58">
        <v>5813</v>
      </c>
      <c r="M7" s="58">
        <v>22393</v>
      </c>
    </row>
  </sheetData>
  <mergeCells count="3">
    <mergeCell ref="A1:E1"/>
    <mergeCell ref="C2:G2"/>
    <mergeCell ref="H2:L2"/>
  </mergeCells>
  <pageMargins left="0.75" right="0.75" top="1" bottom="1" header="0.5" footer="0.5"/>
</worksheet>
</file>

<file path=xl/worksheets/sheet2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selection sqref="A1:E1"/>
    </sheetView>
  </sheetViews>
  <sheetFormatPr defaultRowHeight="14.4" x14ac:dyDescent="0.3"/>
  <cols>
    <col min="1" max="16384" width="8.88671875" style="57"/>
  </cols>
  <sheetData>
    <row r="1" spans="1:13" x14ac:dyDescent="0.3">
      <c r="A1" s="103" t="s">
        <v>244</v>
      </c>
      <c r="B1" s="103"/>
      <c r="C1" s="103"/>
      <c r="D1" s="103"/>
      <c r="E1" s="103"/>
    </row>
    <row r="2" spans="1:13" x14ac:dyDescent="0.3">
      <c r="A2" s="57" t="s">
        <v>0</v>
      </c>
      <c r="B2" s="57" t="s">
        <v>0</v>
      </c>
      <c r="C2" s="104" t="s">
        <v>4492</v>
      </c>
      <c r="D2" s="104"/>
      <c r="E2" s="104"/>
      <c r="F2" s="104"/>
      <c r="G2" s="104"/>
      <c r="H2" s="104" t="s">
        <v>4493</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477</v>
      </c>
      <c r="B4" s="58">
        <v>31611</v>
      </c>
      <c r="C4" s="58" t="s">
        <v>4287</v>
      </c>
      <c r="D4" s="58" t="s">
        <v>1351</v>
      </c>
      <c r="E4" s="58" t="s">
        <v>1022</v>
      </c>
      <c r="F4" s="58" t="s">
        <v>633</v>
      </c>
      <c r="G4" s="58">
        <v>5543</v>
      </c>
      <c r="H4" s="58" t="s">
        <v>4494</v>
      </c>
      <c r="I4" s="58" t="s">
        <v>2167</v>
      </c>
      <c r="J4" s="58" t="s">
        <v>2360</v>
      </c>
      <c r="K4" s="58" t="s">
        <v>903</v>
      </c>
      <c r="L4" s="58">
        <v>10512</v>
      </c>
      <c r="M4" s="58">
        <v>16055</v>
      </c>
    </row>
    <row r="5" spans="1:13" x14ac:dyDescent="0.3">
      <c r="A5" s="57" t="s">
        <v>614</v>
      </c>
      <c r="B5" s="58">
        <v>31611</v>
      </c>
      <c r="C5" s="58">
        <v>3598</v>
      </c>
      <c r="D5" s="58">
        <v>212</v>
      </c>
      <c r="E5" s="58">
        <v>1730</v>
      </c>
      <c r="F5" s="58">
        <v>3</v>
      </c>
      <c r="G5" s="58">
        <v>5543</v>
      </c>
      <c r="H5" s="58">
        <v>5823</v>
      </c>
      <c r="I5" s="58">
        <v>768</v>
      </c>
      <c r="J5" s="58">
        <v>3903</v>
      </c>
      <c r="K5" s="58">
        <v>18</v>
      </c>
      <c r="L5" s="58">
        <v>10512</v>
      </c>
      <c r="M5" s="58">
        <v>16055</v>
      </c>
    </row>
  </sheetData>
  <mergeCells count="3">
    <mergeCell ref="A1:E1"/>
    <mergeCell ref="C2:G2"/>
    <mergeCell ref="H2:L2"/>
  </mergeCells>
  <pageMargins left="0.75" right="0.75" top="1" bottom="1" header="0.5" footer="0.5"/>
</worksheet>
</file>

<file path=xl/worksheets/sheet2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sqref="A1:E1"/>
    </sheetView>
  </sheetViews>
  <sheetFormatPr defaultRowHeight="14.4" x14ac:dyDescent="0.3"/>
  <cols>
    <col min="1" max="16384" width="8.88671875" style="57"/>
  </cols>
  <sheetData>
    <row r="1" spans="1:8" x14ac:dyDescent="0.3">
      <c r="A1" s="103" t="s">
        <v>245</v>
      </c>
      <c r="B1" s="103"/>
      <c r="C1" s="103"/>
      <c r="D1" s="103"/>
      <c r="E1" s="103"/>
    </row>
    <row r="2" spans="1:8" x14ac:dyDescent="0.3">
      <c r="A2" s="57" t="s">
        <v>0</v>
      </c>
      <c r="B2" s="57" t="s">
        <v>0</v>
      </c>
      <c r="C2" s="104" t="s">
        <v>4495</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427</v>
      </c>
      <c r="B4" s="58">
        <v>2232</v>
      </c>
      <c r="C4" s="58" t="s">
        <v>1480</v>
      </c>
      <c r="D4" s="58" t="s">
        <v>1180</v>
      </c>
      <c r="E4" s="58" t="s">
        <v>840</v>
      </c>
      <c r="F4" s="58" t="s">
        <v>655</v>
      </c>
      <c r="G4" s="58">
        <v>852</v>
      </c>
      <c r="H4" s="58">
        <v>852</v>
      </c>
    </row>
    <row r="5" spans="1:8" x14ac:dyDescent="0.3">
      <c r="A5" s="57" t="s">
        <v>477</v>
      </c>
      <c r="B5" s="58">
        <v>24414</v>
      </c>
      <c r="C5" s="58" t="s">
        <v>4162</v>
      </c>
      <c r="D5" s="58" t="s">
        <v>4428</v>
      </c>
      <c r="E5" s="58" t="s">
        <v>4392</v>
      </c>
      <c r="F5" s="58" t="s">
        <v>1012</v>
      </c>
      <c r="G5" s="58">
        <v>10707</v>
      </c>
      <c r="H5" s="58">
        <v>10707</v>
      </c>
    </row>
    <row r="6" spans="1:8" x14ac:dyDescent="0.3">
      <c r="A6" s="57" t="s">
        <v>545</v>
      </c>
      <c r="B6" s="58">
        <v>3814</v>
      </c>
      <c r="C6" s="58" t="s">
        <v>2279</v>
      </c>
      <c r="D6" s="58" t="s">
        <v>1478</v>
      </c>
      <c r="E6" s="58" t="s">
        <v>1953</v>
      </c>
      <c r="F6" s="58" t="s">
        <v>647</v>
      </c>
      <c r="G6" s="58">
        <v>1242</v>
      </c>
      <c r="H6" s="58">
        <v>1242</v>
      </c>
    </row>
    <row r="7" spans="1:8" x14ac:dyDescent="0.3">
      <c r="A7" s="57" t="s">
        <v>574</v>
      </c>
      <c r="B7" s="58">
        <v>5341</v>
      </c>
      <c r="C7" s="58" t="s">
        <v>4137</v>
      </c>
      <c r="D7" s="58" t="s">
        <v>661</v>
      </c>
      <c r="E7" s="58" t="s">
        <v>1989</v>
      </c>
      <c r="F7" s="58" t="s">
        <v>678</v>
      </c>
      <c r="G7" s="58">
        <v>2049</v>
      </c>
      <c r="H7" s="58">
        <v>2049</v>
      </c>
    </row>
    <row r="8" spans="1:8" x14ac:dyDescent="0.3">
      <c r="A8" s="57" t="s">
        <v>614</v>
      </c>
      <c r="B8" s="58">
        <v>35801</v>
      </c>
      <c r="C8" s="58">
        <v>8213</v>
      </c>
      <c r="D8" s="58">
        <v>1076</v>
      </c>
      <c r="E8" s="58">
        <v>5513</v>
      </c>
      <c r="F8" s="58">
        <v>48</v>
      </c>
      <c r="G8" s="58">
        <v>14850</v>
      </c>
      <c r="H8" s="58">
        <v>14850</v>
      </c>
    </row>
  </sheetData>
  <mergeCells count="2">
    <mergeCell ref="A1:E1"/>
    <mergeCell ref="C2:G2"/>
  </mergeCells>
  <pageMargins left="0.75" right="0.75" top="1" bottom="1" header="0.5" footer="0.5"/>
</worksheet>
</file>

<file path=xl/worksheets/sheet2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sqref="A1:E1"/>
    </sheetView>
  </sheetViews>
  <sheetFormatPr defaultRowHeight="14.4" x14ac:dyDescent="0.3"/>
  <cols>
    <col min="1" max="16384" width="8.88671875" style="57"/>
  </cols>
  <sheetData>
    <row r="1" spans="1:8" x14ac:dyDescent="0.3">
      <c r="A1" s="103" t="s">
        <v>246</v>
      </c>
      <c r="B1" s="103"/>
      <c r="C1" s="103"/>
      <c r="D1" s="103"/>
      <c r="E1" s="103"/>
    </row>
    <row r="2" spans="1:8" x14ac:dyDescent="0.3">
      <c r="A2" s="57" t="s">
        <v>0</v>
      </c>
      <c r="B2" s="57" t="s">
        <v>0</v>
      </c>
      <c r="C2" s="104" t="s">
        <v>4496</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433</v>
      </c>
      <c r="B4" s="58">
        <v>9258</v>
      </c>
      <c r="C4" s="58" t="s">
        <v>2117</v>
      </c>
      <c r="D4" s="58" t="s">
        <v>921</v>
      </c>
      <c r="E4" s="58" t="s">
        <v>2069</v>
      </c>
      <c r="F4" s="58" t="s">
        <v>667</v>
      </c>
      <c r="G4" s="58">
        <v>4271</v>
      </c>
      <c r="H4" s="58">
        <v>4271</v>
      </c>
    </row>
    <row r="5" spans="1:8" x14ac:dyDescent="0.3">
      <c r="A5" s="57" t="s">
        <v>463</v>
      </c>
      <c r="B5" s="58">
        <v>3974</v>
      </c>
      <c r="C5" s="58" t="s">
        <v>1094</v>
      </c>
      <c r="D5" s="58" t="s">
        <v>972</v>
      </c>
      <c r="E5" s="58" t="s">
        <v>2464</v>
      </c>
      <c r="F5" s="58" t="s">
        <v>647</v>
      </c>
      <c r="G5" s="58">
        <v>1660</v>
      </c>
      <c r="H5" s="58">
        <v>1660</v>
      </c>
    </row>
    <row r="6" spans="1:8" x14ac:dyDescent="0.3">
      <c r="A6" s="57" t="s">
        <v>517</v>
      </c>
      <c r="B6" s="58">
        <v>5277</v>
      </c>
      <c r="C6" s="58" t="s">
        <v>1430</v>
      </c>
      <c r="D6" s="58" t="s">
        <v>673</v>
      </c>
      <c r="E6" s="58" t="s">
        <v>1488</v>
      </c>
      <c r="F6" s="58" t="s">
        <v>766</v>
      </c>
      <c r="G6" s="58">
        <v>2966</v>
      </c>
      <c r="H6" s="58">
        <v>2966</v>
      </c>
    </row>
    <row r="7" spans="1:8" x14ac:dyDescent="0.3">
      <c r="A7" s="57" t="s">
        <v>586</v>
      </c>
      <c r="B7" s="58">
        <v>10277</v>
      </c>
      <c r="C7" s="58" t="s">
        <v>1330</v>
      </c>
      <c r="D7" s="58" t="s">
        <v>826</v>
      </c>
      <c r="E7" s="58" t="s">
        <v>4497</v>
      </c>
      <c r="F7" s="58" t="s">
        <v>628</v>
      </c>
      <c r="G7" s="58">
        <v>4467</v>
      </c>
      <c r="H7" s="58">
        <v>4467</v>
      </c>
    </row>
    <row r="8" spans="1:8" x14ac:dyDescent="0.3">
      <c r="A8" s="57" t="s">
        <v>592</v>
      </c>
      <c r="B8" s="58">
        <v>5126</v>
      </c>
      <c r="C8" s="58" t="s">
        <v>1717</v>
      </c>
      <c r="D8" s="58" t="s">
        <v>1042</v>
      </c>
      <c r="E8" s="58" t="s">
        <v>3325</v>
      </c>
      <c r="F8" s="58" t="s">
        <v>667</v>
      </c>
      <c r="G8" s="58">
        <v>2582</v>
      </c>
      <c r="H8" s="58">
        <v>2582</v>
      </c>
    </row>
    <row r="9" spans="1:8" x14ac:dyDescent="0.3">
      <c r="A9" s="57" t="s">
        <v>614</v>
      </c>
      <c r="B9" s="58">
        <v>33912</v>
      </c>
      <c r="C9" s="58">
        <v>5650</v>
      </c>
      <c r="D9" s="58">
        <v>524</v>
      </c>
      <c r="E9" s="58">
        <v>9755</v>
      </c>
      <c r="F9" s="58">
        <v>17</v>
      </c>
      <c r="G9" s="58">
        <v>15946</v>
      </c>
      <c r="H9" s="58">
        <v>15946</v>
      </c>
    </row>
  </sheetData>
  <mergeCells count="2">
    <mergeCell ref="A1:E1"/>
    <mergeCell ref="C2:G2"/>
  </mergeCells>
  <pageMargins left="0.75" right="0.75" top="1" bottom="1" header="0.5" footer="0.5"/>
</worksheet>
</file>

<file path=xl/worksheets/sheet2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sqref="A1:E1"/>
    </sheetView>
  </sheetViews>
  <sheetFormatPr defaultRowHeight="14.4" x14ac:dyDescent="0.3"/>
  <cols>
    <col min="1" max="16384" width="8.88671875" style="57"/>
  </cols>
  <sheetData>
    <row r="1" spans="1:8" x14ac:dyDescent="0.3">
      <c r="A1" s="103" t="s">
        <v>247</v>
      </c>
      <c r="B1" s="103"/>
      <c r="C1" s="103"/>
      <c r="D1" s="103"/>
      <c r="E1" s="103"/>
    </row>
    <row r="2" spans="1:8" x14ac:dyDescent="0.3">
      <c r="A2" s="57" t="s">
        <v>0</v>
      </c>
      <c r="B2" s="57" t="s">
        <v>0</v>
      </c>
      <c r="C2" s="104" t="s">
        <v>4498</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424</v>
      </c>
      <c r="B4" s="58">
        <v>8413</v>
      </c>
      <c r="C4" s="58" t="s">
        <v>4244</v>
      </c>
      <c r="D4" s="58" t="s">
        <v>793</v>
      </c>
      <c r="E4" s="58" t="s">
        <v>4499</v>
      </c>
      <c r="F4" s="58" t="s">
        <v>633</v>
      </c>
      <c r="G4" s="58">
        <v>4148</v>
      </c>
      <c r="H4" s="58">
        <v>4148</v>
      </c>
    </row>
    <row r="5" spans="1:8" x14ac:dyDescent="0.3">
      <c r="A5" s="57" t="s">
        <v>520</v>
      </c>
      <c r="B5" s="58">
        <v>1801</v>
      </c>
      <c r="C5" s="58" t="s">
        <v>3672</v>
      </c>
      <c r="D5" s="58" t="s">
        <v>705</v>
      </c>
      <c r="E5" s="58" t="s">
        <v>779</v>
      </c>
      <c r="F5" s="58" t="s">
        <v>628</v>
      </c>
      <c r="G5" s="58">
        <v>1164</v>
      </c>
      <c r="H5" s="58">
        <v>1164</v>
      </c>
    </row>
    <row r="6" spans="1:8" x14ac:dyDescent="0.3">
      <c r="A6" s="57" t="s">
        <v>548</v>
      </c>
      <c r="B6" s="58">
        <v>5145</v>
      </c>
      <c r="C6" s="58" t="s">
        <v>4500</v>
      </c>
      <c r="D6" s="58" t="s">
        <v>1609</v>
      </c>
      <c r="E6" s="58" t="s">
        <v>2285</v>
      </c>
      <c r="F6" s="58" t="s">
        <v>628</v>
      </c>
      <c r="G6" s="58">
        <v>2932</v>
      </c>
      <c r="H6" s="58">
        <v>2932</v>
      </c>
    </row>
    <row r="7" spans="1:8" x14ac:dyDescent="0.3">
      <c r="A7" s="57" t="s">
        <v>587</v>
      </c>
      <c r="B7" s="58">
        <v>15700</v>
      </c>
      <c r="C7" s="58" t="s">
        <v>1025</v>
      </c>
      <c r="D7" s="58" t="s">
        <v>1114</v>
      </c>
      <c r="E7" s="58" t="s">
        <v>4501</v>
      </c>
      <c r="F7" s="58" t="s">
        <v>766</v>
      </c>
      <c r="G7" s="58">
        <v>7186</v>
      </c>
      <c r="H7" s="58">
        <v>7186</v>
      </c>
    </row>
    <row r="8" spans="1:8" x14ac:dyDescent="0.3">
      <c r="A8" s="57" t="s">
        <v>614</v>
      </c>
      <c r="B8" s="58">
        <v>31059</v>
      </c>
      <c r="C8" s="58">
        <v>6567</v>
      </c>
      <c r="D8" s="58">
        <v>873</v>
      </c>
      <c r="E8" s="58">
        <v>7979</v>
      </c>
      <c r="F8" s="58">
        <v>11</v>
      </c>
      <c r="G8" s="58">
        <v>15430</v>
      </c>
      <c r="H8" s="58">
        <v>15430</v>
      </c>
    </row>
  </sheetData>
  <mergeCells count="2">
    <mergeCell ref="A1:E1"/>
    <mergeCell ref="C2:G2"/>
  </mergeCells>
  <pageMargins left="0.75" right="0.75" top="1" bottom="1" header="0.5" footer="0.5"/>
</worksheet>
</file>

<file path=xl/worksheets/sheet2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election sqref="A1:E1"/>
    </sheetView>
  </sheetViews>
  <sheetFormatPr defaultRowHeight="14.4" x14ac:dyDescent="0.3"/>
  <cols>
    <col min="1" max="16384" width="8.88671875" style="57"/>
  </cols>
  <sheetData>
    <row r="1" spans="1:8" x14ac:dyDescent="0.3">
      <c r="A1" s="103" t="s">
        <v>248</v>
      </c>
      <c r="B1" s="103"/>
      <c r="C1" s="103"/>
      <c r="D1" s="103"/>
      <c r="E1" s="103"/>
    </row>
    <row r="2" spans="1:8" x14ac:dyDescent="0.3">
      <c r="A2" s="57" t="s">
        <v>0</v>
      </c>
      <c r="B2" s="57" t="s">
        <v>0</v>
      </c>
      <c r="C2" s="104" t="s">
        <v>4502</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487</v>
      </c>
      <c r="B4" s="58">
        <v>5569</v>
      </c>
      <c r="C4" s="58" t="s">
        <v>4503</v>
      </c>
      <c r="D4" s="58" t="s">
        <v>1232</v>
      </c>
      <c r="E4" s="58" t="s">
        <v>1995</v>
      </c>
      <c r="F4" s="58" t="s">
        <v>628</v>
      </c>
      <c r="G4" s="58">
        <v>2744</v>
      </c>
      <c r="H4" s="58">
        <v>2744</v>
      </c>
    </row>
    <row r="5" spans="1:8" x14ac:dyDescent="0.3">
      <c r="A5" s="57" t="s">
        <v>581</v>
      </c>
      <c r="B5" s="58">
        <v>11036</v>
      </c>
      <c r="C5" s="58" t="s">
        <v>1742</v>
      </c>
      <c r="D5" s="58" t="s">
        <v>1383</v>
      </c>
      <c r="E5" s="58" t="s">
        <v>2667</v>
      </c>
      <c r="F5" s="58" t="s">
        <v>691</v>
      </c>
      <c r="G5" s="58">
        <v>5439</v>
      </c>
      <c r="H5" s="58">
        <v>5439</v>
      </c>
    </row>
    <row r="6" spans="1:8" x14ac:dyDescent="0.3">
      <c r="A6" s="57" t="s">
        <v>601</v>
      </c>
      <c r="B6" s="58">
        <v>11006</v>
      </c>
      <c r="C6" s="58" t="s">
        <v>2669</v>
      </c>
      <c r="D6" s="58" t="s">
        <v>898</v>
      </c>
      <c r="E6" s="58" t="s">
        <v>3000</v>
      </c>
      <c r="F6" s="58" t="s">
        <v>655</v>
      </c>
      <c r="G6" s="58">
        <v>4688</v>
      </c>
      <c r="H6" s="58">
        <v>4688</v>
      </c>
    </row>
    <row r="7" spans="1:8" x14ac:dyDescent="0.3">
      <c r="A7" s="57" t="s">
        <v>614</v>
      </c>
      <c r="B7" s="58">
        <v>27611</v>
      </c>
      <c r="C7" s="58">
        <v>4595</v>
      </c>
      <c r="D7" s="58">
        <v>641</v>
      </c>
      <c r="E7" s="58">
        <v>7628</v>
      </c>
      <c r="F7" s="58">
        <v>7</v>
      </c>
      <c r="G7" s="58">
        <v>12871</v>
      </c>
      <c r="H7" s="58">
        <v>12871</v>
      </c>
    </row>
  </sheetData>
  <mergeCells count="2">
    <mergeCell ref="A1:E1"/>
    <mergeCell ref="C2:G2"/>
  </mergeCells>
  <pageMargins left="0.75" right="0.75" top="1" bottom="1" header="0.5" footer="0.5"/>
</worksheet>
</file>

<file path=xl/worksheets/sheet2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sqref="A1:E1"/>
    </sheetView>
  </sheetViews>
  <sheetFormatPr defaultRowHeight="14.4" x14ac:dyDescent="0.3"/>
  <cols>
    <col min="1" max="16384" width="8.88671875" style="57"/>
  </cols>
  <sheetData>
    <row r="1" spans="1:8" x14ac:dyDescent="0.3">
      <c r="A1" s="103" t="s">
        <v>249</v>
      </c>
      <c r="B1" s="103"/>
      <c r="C1" s="103"/>
      <c r="D1" s="103"/>
      <c r="E1" s="103"/>
    </row>
    <row r="2" spans="1:8" x14ac:dyDescent="0.3">
      <c r="A2" s="57" t="s">
        <v>0</v>
      </c>
      <c r="B2" s="57" t="s">
        <v>0</v>
      </c>
      <c r="C2" s="104" t="s">
        <v>4504</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440</v>
      </c>
      <c r="B4" s="58">
        <v>8095</v>
      </c>
      <c r="C4" s="58" t="s">
        <v>2311</v>
      </c>
      <c r="D4" s="58" t="s">
        <v>1614</v>
      </c>
      <c r="E4" s="58" t="s">
        <v>3301</v>
      </c>
      <c r="F4" s="58" t="s">
        <v>870</v>
      </c>
      <c r="G4" s="58">
        <v>3241</v>
      </c>
      <c r="H4" s="58">
        <v>3241</v>
      </c>
    </row>
    <row r="5" spans="1:8" x14ac:dyDescent="0.3">
      <c r="A5" s="57" t="s">
        <v>447</v>
      </c>
      <c r="B5" s="58">
        <v>5572</v>
      </c>
      <c r="C5" s="58" t="s">
        <v>2697</v>
      </c>
      <c r="D5" s="58" t="s">
        <v>1881</v>
      </c>
      <c r="E5" s="58" t="s">
        <v>1714</v>
      </c>
      <c r="F5" s="58" t="s">
        <v>647</v>
      </c>
      <c r="G5" s="58">
        <v>3024</v>
      </c>
      <c r="H5" s="58">
        <v>3024</v>
      </c>
    </row>
    <row r="6" spans="1:8" x14ac:dyDescent="0.3">
      <c r="A6" s="57" t="s">
        <v>486</v>
      </c>
      <c r="B6" s="58">
        <v>12343</v>
      </c>
      <c r="C6" s="58" t="s">
        <v>2527</v>
      </c>
      <c r="D6" s="58" t="s">
        <v>1671</v>
      </c>
      <c r="E6" s="58" t="s">
        <v>4505</v>
      </c>
      <c r="F6" s="58" t="s">
        <v>634</v>
      </c>
      <c r="G6" s="58">
        <v>6260</v>
      </c>
      <c r="H6" s="58">
        <v>6260</v>
      </c>
    </row>
    <row r="7" spans="1:8" x14ac:dyDescent="0.3">
      <c r="A7" s="57" t="s">
        <v>523</v>
      </c>
      <c r="B7" s="58">
        <v>4677</v>
      </c>
      <c r="C7" s="58" t="s">
        <v>2609</v>
      </c>
      <c r="D7" s="58" t="s">
        <v>1101</v>
      </c>
      <c r="E7" s="58" t="s">
        <v>2462</v>
      </c>
      <c r="F7" s="58" t="s">
        <v>668</v>
      </c>
      <c r="G7" s="58">
        <v>2160</v>
      </c>
      <c r="H7" s="58">
        <v>2160</v>
      </c>
    </row>
    <row r="8" spans="1:8" x14ac:dyDescent="0.3">
      <c r="A8" s="57" t="s">
        <v>614</v>
      </c>
      <c r="B8" s="58">
        <v>30687</v>
      </c>
      <c r="C8" s="58">
        <v>6233</v>
      </c>
      <c r="D8" s="58">
        <v>626</v>
      </c>
      <c r="E8" s="58">
        <v>7776</v>
      </c>
      <c r="F8" s="58">
        <v>50</v>
      </c>
      <c r="G8" s="58">
        <v>14685</v>
      </c>
      <c r="H8" s="58">
        <v>14685</v>
      </c>
    </row>
  </sheetData>
  <mergeCells count="2">
    <mergeCell ref="A1:E1"/>
    <mergeCell ref="C2:G2"/>
  </mergeCells>
  <pageMargins left="0.75" right="0.75" top="1" bottom="1" header="0.5" footer="0.5"/>
</worksheet>
</file>

<file path=xl/worksheets/sheet2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election sqref="A1:E1"/>
    </sheetView>
  </sheetViews>
  <sheetFormatPr defaultRowHeight="14.4" x14ac:dyDescent="0.3"/>
  <cols>
    <col min="1" max="16384" width="8.88671875" style="57"/>
  </cols>
  <sheetData>
    <row r="1" spans="1:8" x14ac:dyDescent="0.3">
      <c r="A1" s="103" t="s">
        <v>250</v>
      </c>
      <c r="B1" s="103"/>
      <c r="C1" s="103"/>
      <c r="D1" s="103"/>
      <c r="E1" s="103"/>
    </row>
    <row r="2" spans="1:8" x14ac:dyDescent="0.3">
      <c r="A2" s="57" t="s">
        <v>0</v>
      </c>
      <c r="B2" s="57" t="s">
        <v>0</v>
      </c>
      <c r="C2" s="104" t="s">
        <v>4506</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440</v>
      </c>
      <c r="B4" s="58">
        <v>9751</v>
      </c>
      <c r="C4" s="58" t="s">
        <v>4507</v>
      </c>
      <c r="D4" s="58" t="s">
        <v>959</v>
      </c>
      <c r="E4" s="58" t="s">
        <v>1807</v>
      </c>
      <c r="F4" s="58" t="s">
        <v>633</v>
      </c>
      <c r="G4" s="58">
        <v>4346</v>
      </c>
      <c r="H4" s="58">
        <v>4346</v>
      </c>
    </row>
    <row r="5" spans="1:8" x14ac:dyDescent="0.3">
      <c r="A5" s="57" t="s">
        <v>483</v>
      </c>
      <c r="B5" s="58">
        <v>16873</v>
      </c>
      <c r="C5" s="58" t="s">
        <v>4508</v>
      </c>
      <c r="D5" s="58" t="s">
        <v>704</v>
      </c>
      <c r="E5" s="58" t="s">
        <v>4509</v>
      </c>
      <c r="F5" s="58" t="s">
        <v>628</v>
      </c>
      <c r="G5" s="58">
        <v>8539</v>
      </c>
      <c r="H5" s="58">
        <v>8539</v>
      </c>
    </row>
    <row r="6" spans="1:8" x14ac:dyDescent="0.3">
      <c r="A6" s="57" t="s">
        <v>573</v>
      </c>
      <c r="B6" s="58">
        <v>8594</v>
      </c>
      <c r="C6" s="58" t="s">
        <v>2792</v>
      </c>
      <c r="D6" s="58" t="s">
        <v>790</v>
      </c>
      <c r="E6" s="58" t="s">
        <v>1328</v>
      </c>
      <c r="F6" s="58" t="s">
        <v>634</v>
      </c>
      <c r="G6" s="58">
        <v>4032</v>
      </c>
      <c r="H6" s="58">
        <v>4032</v>
      </c>
    </row>
    <row r="7" spans="1:8" x14ac:dyDescent="0.3">
      <c r="A7" s="57" t="s">
        <v>614</v>
      </c>
      <c r="B7" s="58">
        <v>35218</v>
      </c>
      <c r="C7" s="58">
        <v>7689</v>
      </c>
      <c r="D7" s="58">
        <v>570</v>
      </c>
      <c r="E7" s="58">
        <v>8649</v>
      </c>
      <c r="F7" s="58">
        <v>9</v>
      </c>
      <c r="G7" s="58">
        <v>16917</v>
      </c>
      <c r="H7" s="58">
        <v>16917</v>
      </c>
    </row>
  </sheetData>
  <mergeCells count="2">
    <mergeCell ref="A1:E1"/>
    <mergeCell ref="C2:G2"/>
  </mergeCells>
  <pageMargins left="0.75" right="0.75" top="1" bottom="1" header="0.5" footer="0.5"/>
</worksheet>
</file>

<file path=xl/worksheets/sheet2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sqref="A1:E1"/>
    </sheetView>
  </sheetViews>
  <sheetFormatPr defaultRowHeight="14.4" x14ac:dyDescent="0.3"/>
  <cols>
    <col min="1" max="16384" width="8.88671875" style="57"/>
  </cols>
  <sheetData>
    <row r="1" spans="1:8" x14ac:dyDescent="0.3">
      <c r="A1" s="103" t="s">
        <v>251</v>
      </c>
      <c r="B1" s="103"/>
      <c r="C1" s="103"/>
      <c r="D1" s="103"/>
      <c r="E1" s="103"/>
    </row>
    <row r="2" spans="1:8" x14ac:dyDescent="0.3">
      <c r="A2" s="57" t="s">
        <v>0</v>
      </c>
      <c r="B2" s="57" t="s">
        <v>0</v>
      </c>
      <c r="C2" s="104" t="s">
        <v>4510</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439</v>
      </c>
      <c r="B4" s="58">
        <v>6762</v>
      </c>
      <c r="C4" s="58" t="s">
        <v>4511</v>
      </c>
      <c r="D4" s="58" t="s">
        <v>1055</v>
      </c>
      <c r="E4" s="58" t="s">
        <v>1744</v>
      </c>
      <c r="F4" s="58" t="s">
        <v>691</v>
      </c>
      <c r="G4" s="58">
        <v>3147</v>
      </c>
      <c r="H4" s="58">
        <v>3147</v>
      </c>
    </row>
    <row r="5" spans="1:8" x14ac:dyDescent="0.3">
      <c r="A5" s="57" t="s">
        <v>440</v>
      </c>
      <c r="B5" s="58">
        <v>30718</v>
      </c>
      <c r="C5" s="58" t="s">
        <v>4512</v>
      </c>
      <c r="D5" s="58" t="s">
        <v>838</v>
      </c>
      <c r="E5" s="58" t="s">
        <v>4513</v>
      </c>
      <c r="F5" s="58" t="s">
        <v>791</v>
      </c>
      <c r="G5" s="58">
        <v>11225</v>
      </c>
      <c r="H5" s="58">
        <v>11225</v>
      </c>
    </row>
    <row r="6" spans="1:8" x14ac:dyDescent="0.3">
      <c r="A6" s="57" t="s">
        <v>614</v>
      </c>
      <c r="B6" s="58">
        <v>37480</v>
      </c>
      <c r="C6" s="58">
        <v>7745</v>
      </c>
      <c r="D6" s="58">
        <v>460</v>
      </c>
      <c r="E6" s="58">
        <v>6120</v>
      </c>
      <c r="F6" s="58">
        <v>47</v>
      </c>
      <c r="G6" s="58">
        <v>14372</v>
      </c>
      <c r="H6" s="58">
        <v>14372</v>
      </c>
    </row>
  </sheetData>
  <mergeCells count="2">
    <mergeCell ref="A1:E1"/>
    <mergeCell ref="C2:G2"/>
  </mergeCells>
  <pageMargins left="0.75" right="0.75" top="1" bottom="1" header="0.5" footer="0.5"/>
</worksheet>
</file>

<file path=xl/worksheets/sheet2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workbookViewId="0">
      <selection sqref="A1:E1"/>
    </sheetView>
  </sheetViews>
  <sheetFormatPr defaultRowHeight="14.4" x14ac:dyDescent="0.3"/>
  <cols>
    <col min="1" max="16384" width="8.88671875" style="57"/>
  </cols>
  <sheetData>
    <row r="1" spans="1:13" x14ac:dyDescent="0.3">
      <c r="A1" s="103" t="s">
        <v>252</v>
      </c>
      <c r="B1" s="103"/>
      <c r="C1" s="103"/>
      <c r="D1" s="103"/>
      <c r="E1" s="103"/>
    </row>
    <row r="2" spans="1:13" x14ac:dyDescent="0.3">
      <c r="A2" s="57" t="s">
        <v>0</v>
      </c>
      <c r="B2" s="57" t="s">
        <v>0</v>
      </c>
      <c r="C2" s="104" t="s">
        <v>4514</v>
      </c>
      <c r="D2" s="104"/>
      <c r="E2" s="104"/>
      <c r="F2" s="104"/>
      <c r="G2" s="104"/>
      <c r="H2" s="104" t="s">
        <v>4515</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452</v>
      </c>
      <c r="B4" s="58">
        <v>22369</v>
      </c>
      <c r="C4" s="58" t="s">
        <v>2494</v>
      </c>
      <c r="D4" s="58" t="s">
        <v>630</v>
      </c>
      <c r="E4" s="58" t="s">
        <v>2435</v>
      </c>
      <c r="F4" s="58" t="s">
        <v>634</v>
      </c>
      <c r="G4" s="58">
        <v>5201</v>
      </c>
      <c r="H4" s="58" t="s">
        <v>1948</v>
      </c>
      <c r="I4" s="58" t="s">
        <v>1378</v>
      </c>
      <c r="J4" s="58" t="s">
        <v>4516</v>
      </c>
      <c r="K4" s="58" t="s">
        <v>660</v>
      </c>
      <c r="L4" s="58">
        <v>5874</v>
      </c>
      <c r="M4" s="58">
        <v>11075</v>
      </c>
    </row>
    <row r="5" spans="1:13" x14ac:dyDescent="0.3">
      <c r="A5" s="57" t="s">
        <v>483</v>
      </c>
      <c r="B5" s="58">
        <v>22923</v>
      </c>
      <c r="C5" s="58" t="s">
        <v>4036</v>
      </c>
      <c r="D5" s="58" t="s">
        <v>1959</v>
      </c>
      <c r="E5" s="58" t="s">
        <v>4517</v>
      </c>
      <c r="F5" s="58" t="s">
        <v>655</v>
      </c>
      <c r="G5" s="58">
        <v>10373</v>
      </c>
      <c r="H5" s="58" t="s">
        <v>4518</v>
      </c>
      <c r="I5" s="58" t="s">
        <v>654</v>
      </c>
      <c r="J5" s="58" t="s">
        <v>2315</v>
      </c>
      <c r="K5" s="58" t="s">
        <v>647</v>
      </c>
      <c r="L5" s="58">
        <v>3099</v>
      </c>
      <c r="M5" s="58">
        <v>13472</v>
      </c>
    </row>
    <row r="6" spans="1:13" x14ac:dyDescent="0.3">
      <c r="A6" s="57" t="s">
        <v>614</v>
      </c>
      <c r="B6" s="58">
        <v>45292</v>
      </c>
      <c r="C6" s="58">
        <v>9255</v>
      </c>
      <c r="D6" s="58">
        <v>433</v>
      </c>
      <c r="E6" s="58">
        <v>5878</v>
      </c>
      <c r="F6" s="58">
        <v>8</v>
      </c>
      <c r="G6" s="58">
        <v>15574</v>
      </c>
      <c r="H6" s="58">
        <v>5061</v>
      </c>
      <c r="I6" s="58">
        <v>604</v>
      </c>
      <c r="J6" s="58">
        <v>3298</v>
      </c>
      <c r="K6" s="58">
        <v>10</v>
      </c>
      <c r="L6" s="58">
        <v>8973</v>
      </c>
      <c r="M6" s="58">
        <v>24547</v>
      </c>
    </row>
  </sheetData>
  <mergeCells count="3">
    <mergeCell ref="A1:E1"/>
    <mergeCell ref="C2:G2"/>
    <mergeCell ref="H2:L2"/>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election sqref="A1:E1"/>
    </sheetView>
  </sheetViews>
  <sheetFormatPr defaultRowHeight="14.4" x14ac:dyDescent="0.3"/>
  <cols>
    <col min="1" max="16384" width="8.88671875" style="57"/>
  </cols>
  <sheetData>
    <row r="1" spans="1:8" x14ac:dyDescent="0.3">
      <c r="A1" s="103" t="s">
        <v>28</v>
      </c>
      <c r="B1" s="103"/>
      <c r="C1" s="103"/>
      <c r="D1" s="103"/>
      <c r="E1" s="103"/>
    </row>
    <row r="2" spans="1:8" x14ac:dyDescent="0.3">
      <c r="A2" s="57" t="s">
        <v>0</v>
      </c>
      <c r="B2" s="57" t="s">
        <v>0</v>
      </c>
      <c r="C2" s="104" t="s">
        <v>3382</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459</v>
      </c>
      <c r="B4" s="58">
        <v>64962</v>
      </c>
      <c r="C4" s="58" t="s">
        <v>3383</v>
      </c>
      <c r="D4" s="58" t="s">
        <v>2661</v>
      </c>
      <c r="E4" s="58" t="s">
        <v>3384</v>
      </c>
      <c r="F4" s="58" t="s">
        <v>699</v>
      </c>
      <c r="G4" s="58">
        <v>29112</v>
      </c>
      <c r="H4" s="58">
        <v>29112</v>
      </c>
    </row>
    <row r="5" spans="1:8" x14ac:dyDescent="0.3">
      <c r="A5" s="57" t="s">
        <v>474</v>
      </c>
      <c r="B5" s="58">
        <v>124030</v>
      </c>
      <c r="C5" s="58" t="s">
        <v>3385</v>
      </c>
      <c r="D5" s="58" t="s">
        <v>6139</v>
      </c>
      <c r="E5" s="58" t="s">
        <v>3386</v>
      </c>
      <c r="F5" s="58" t="s">
        <v>1754</v>
      </c>
      <c r="G5" s="58">
        <v>73459</v>
      </c>
      <c r="H5" s="58">
        <v>73459</v>
      </c>
    </row>
    <row r="6" spans="1:8" x14ac:dyDescent="0.3">
      <c r="A6" s="57" t="s">
        <v>496</v>
      </c>
      <c r="B6" s="58">
        <v>343478</v>
      </c>
      <c r="C6" s="58" t="s">
        <v>3387</v>
      </c>
      <c r="D6" s="58" t="s">
        <v>6138</v>
      </c>
      <c r="E6" s="58" t="s">
        <v>6137</v>
      </c>
      <c r="F6" s="58" t="s">
        <v>1890</v>
      </c>
      <c r="G6" s="58">
        <v>172835</v>
      </c>
      <c r="H6" s="58">
        <v>172835</v>
      </c>
    </row>
    <row r="7" spans="1:8" x14ac:dyDescent="0.3">
      <c r="A7" s="57" t="s">
        <v>614</v>
      </c>
      <c r="B7" s="58">
        <v>532470</v>
      </c>
      <c r="C7" s="58">
        <v>125265</v>
      </c>
      <c r="D7" s="58">
        <v>13004</v>
      </c>
      <c r="E7" s="58">
        <v>135642</v>
      </c>
      <c r="F7" s="58">
        <v>1495</v>
      </c>
      <c r="G7" s="58">
        <v>275406</v>
      </c>
      <c r="H7" s="58">
        <v>275406</v>
      </c>
    </row>
  </sheetData>
  <mergeCells count="2">
    <mergeCell ref="A1:E1"/>
    <mergeCell ref="C2:G2"/>
  </mergeCells>
  <pageMargins left="0.75" right="0.75" top="1" bottom="1" header="0.5" footer="0.5"/>
</worksheet>
</file>

<file path=xl/worksheets/sheet2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sqref="A1:E1"/>
    </sheetView>
  </sheetViews>
  <sheetFormatPr defaultRowHeight="14.4" x14ac:dyDescent="0.3"/>
  <cols>
    <col min="1" max="16384" width="8.88671875" style="57"/>
  </cols>
  <sheetData>
    <row r="1" spans="1:8" x14ac:dyDescent="0.3">
      <c r="A1" s="103" t="s">
        <v>253</v>
      </c>
      <c r="B1" s="103"/>
      <c r="C1" s="103"/>
      <c r="D1" s="103"/>
      <c r="E1" s="103"/>
    </row>
    <row r="2" spans="1:8" x14ac:dyDescent="0.3">
      <c r="A2" s="57" t="s">
        <v>0</v>
      </c>
      <c r="B2" s="57" t="s">
        <v>0</v>
      </c>
      <c r="C2" s="104" t="s">
        <v>4519</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452</v>
      </c>
      <c r="B4" s="58">
        <v>33898</v>
      </c>
      <c r="C4" s="58" t="s">
        <v>4520</v>
      </c>
      <c r="D4" s="58" t="s">
        <v>1904</v>
      </c>
      <c r="E4" s="58" t="s">
        <v>4521</v>
      </c>
      <c r="F4" s="58" t="s">
        <v>678</v>
      </c>
      <c r="G4" s="58">
        <v>13372</v>
      </c>
      <c r="H4" s="58">
        <v>13372</v>
      </c>
    </row>
    <row r="5" spans="1:8" x14ac:dyDescent="0.3">
      <c r="A5" s="57" t="s">
        <v>614</v>
      </c>
      <c r="B5" s="58">
        <v>33898</v>
      </c>
      <c r="C5" s="58">
        <v>8141</v>
      </c>
      <c r="D5" s="58">
        <v>1028</v>
      </c>
      <c r="E5" s="58">
        <v>4192</v>
      </c>
      <c r="F5" s="58">
        <v>11</v>
      </c>
      <c r="G5" s="58">
        <v>13372</v>
      </c>
      <c r="H5" s="58">
        <v>13372</v>
      </c>
    </row>
  </sheetData>
  <mergeCells count="2">
    <mergeCell ref="A1:E1"/>
    <mergeCell ref="C2:G2"/>
  </mergeCells>
  <pageMargins left="0.75" right="0.75" top="1" bottom="1" header="0.5" footer="0.5"/>
</worksheet>
</file>

<file path=xl/worksheets/sheet2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sqref="A1:E1"/>
    </sheetView>
  </sheetViews>
  <sheetFormatPr defaultRowHeight="14.4" x14ac:dyDescent="0.3"/>
  <cols>
    <col min="1" max="16384" width="8.88671875" style="57"/>
  </cols>
  <sheetData>
    <row r="1" spans="1:8" x14ac:dyDescent="0.3">
      <c r="A1" s="103" t="s">
        <v>254</v>
      </c>
      <c r="B1" s="103"/>
      <c r="C1" s="103"/>
      <c r="D1" s="103"/>
      <c r="E1" s="103"/>
    </row>
    <row r="2" spans="1:8" x14ac:dyDescent="0.3">
      <c r="A2" s="57" t="s">
        <v>0</v>
      </c>
      <c r="B2" s="57" t="s">
        <v>0</v>
      </c>
      <c r="C2" s="104" t="s">
        <v>4522</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452</v>
      </c>
      <c r="B4" s="58">
        <v>33798</v>
      </c>
      <c r="C4" s="58" t="s">
        <v>4523</v>
      </c>
      <c r="D4" s="58" t="s">
        <v>2526</v>
      </c>
      <c r="E4" s="58" t="s">
        <v>4524</v>
      </c>
      <c r="F4" s="58" t="s">
        <v>1012</v>
      </c>
      <c r="G4" s="58">
        <v>14959</v>
      </c>
      <c r="H4" s="58">
        <v>14959</v>
      </c>
    </row>
    <row r="5" spans="1:8" x14ac:dyDescent="0.3">
      <c r="A5" s="57" t="s">
        <v>614</v>
      </c>
      <c r="B5" s="58">
        <v>33798</v>
      </c>
      <c r="C5" s="58">
        <v>9196</v>
      </c>
      <c r="D5" s="58">
        <v>1186</v>
      </c>
      <c r="E5" s="58">
        <v>4543</v>
      </c>
      <c r="F5" s="58">
        <v>34</v>
      </c>
      <c r="G5" s="58">
        <v>14959</v>
      </c>
      <c r="H5" s="58">
        <v>14959</v>
      </c>
    </row>
  </sheetData>
  <mergeCells count="2">
    <mergeCell ref="A1:E1"/>
    <mergeCell ref="C2:G2"/>
  </mergeCells>
  <pageMargins left="0.75" right="0.75" top="1" bottom="1" header="0.5" footer="0.5"/>
</worksheet>
</file>

<file path=xl/worksheets/sheet2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
  <sheetViews>
    <sheetView workbookViewId="0">
      <selection sqref="A1:E1"/>
    </sheetView>
  </sheetViews>
  <sheetFormatPr defaultRowHeight="14.4" x14ac:dyDescent="0.3"/>
  <cols>
    <col min="1" max="16384" width="8.88671875" style="57"/>
  </cols>
  <sheetData>
    <row r="1" spans="1:13" x14ac:dyDescent="0.3">
      <c r="A1" s="103" t="s">
        <v>255</v>
      </c>
      <c r="B1" s="103"/>
      <c r="C1" s="103"/>
      <c r="D1" s="103"/>
      <c r="E1" s="103"/>
    </row>
    <row r="2" spans="1:13" x14ac:dyDescent="0.3">
      <c r="A2" s="57" t="s">
        <v>0</v>
      </c>
      <c r="B2" s="57" t="s">
        <v>0</v>
      </c>
      <c r="C2" s="104" t="s">
        <v>4525</v>
      </c>
      <c r="D2" s="104"/>
      <c r="E2" s="104"/>
      <c r="F2" s="104"/>
      <c r="G2" s="104"/>
      <c r="H2" s="104" t="s">
        <v>4526</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439</v>
      </c>
      <c r="B4" s="58">
        <v>15177</v>
      </c>
      <c r="C4" s="58" t="s">
        <v>4500</v>
      </c>
      <c r="D4" s="58" t="s">
        <v>1125</v>
      </c>
      <c r="E4" s="58" t="s">
        <v>4527</v>
      </c>
      <c r="F4" s="58" t="s">
        <v>646</v>
      </c>
      <c r="G4" s="58">
        <v>4065</v>
      </c>
      <c r="H4" s="58" t="s">
        <v>937</v>
      </c>
      <c r="I4" s="58" t="s">
        <v>2424</v>
      </c>
      <c r="J4" s="58" t="s">
        <v>1782</v>
      </c>
      <c r="K4" s="58" t="s">
        <v>647</v>
      </c>
      <c r="L4" s="58">
        <v>2092</v>
      </c>
      <c r="M4" s="58">
        <v>6157</v>
      </c>
    </row>
    <row r="5" spans="1:13" x14ac:dyDescent="0.3">
      <c r="A5" s="57" t="s">
        <v>452</v>
      </c>
      <c r="B5" s="58">
        <v>22979</v>
      </c>
      <c r="C5" s="58" t="s">
        <v>1633</v>
      </c>
      <c r="D5" s="58" t="s">
        <v>1458</v>
      </c>
      <c r="E5" s="58" t="s">
        <v>1122</v>
      </c>
      <c r="F5" s="58" t="s">
        <v>633</v>
      </c>
      <c r="G5" s="58">
        <v>5163</v>
      </c>
      <c r="H5" s="58" t="s">
        <v>2676</v>
      </c>
      <c r="I5" s="58" t="s">
        <v>787</v>
      </c>
      <c r="J5" s="58" t="s">
        <v>2412</v>
      </c>
      <c r="K5" s="58" t="s">
        <v>646</v>
      </c>
      <c r="L5" s="58">
        <v>6170</v>
      </c>
      <c r="M5" s="58">
        <v>11333</v>
      </c>
    </row>
    <row r="6" spans="1:13" x14ac:dyDescent="0.3">
      <c r="A6" s="57" t="s">
        <v>532</v>
      </c>
      <c r="B6" s="58">
        <v>1992</v>
      </c>
      <c r="C6" s="58" t="s">
        <v>666</v>
      </c>
      <c r="D6" s="58" t="s">
        <v>691</v>
      </c>
      <c r="E6" s="58" t="s">
        <v>775</v>
      </c>
      <c r="F6" s="58" t="s">
        <v>628</v>
      </c>
      <c r="G6" s="58">
        <v>63</v>
      </c>
      <c r="H6" s="58" t="s">
        <v>1175</v>
      </c>
      <c r="I6" s="58" t="s">
        <v>646</v>
      </c>
      <c r="J6" s="58" t="s">
        <v>694</v>
      </c>
      <c r="K6" s="58" t="s">
        <v>628</v>
      </c>
      <c r="L6" s="58">
        <v>158</v>
      </c>
      <c r="M6" s="58">
        <v>221</v>
      </c>
    </row>
    <row r="7" spans="1:13" x14ac:dyDescent="0.3">
      <c r="A7" s="57" t="s">
        <v>614</v>
      </c>
      <c r="B7" s="58">
        <v>40148</v>
      </c>
      <c r="C7" s="58">
        <v>5142</v>
      </c>
      <c r="D7" s="58">
        <v>302</v>
      </c>
      <c r="E7" s="58">
        <v>3837</v>
      </c>
      <c r="F7" s="58">
        <v>10</v>
      </c>
      <c r="G7" s="58">
        <v>9291</v>
      </c>
      <c r="H7" s="58">
        <v>4087</v>
      </c>
      <c r="I7" s="58">
        <v>622</v>
      </c>
      <c r="J7" s="58">
        <v>3703</v>
      </c>
      <c r="K7" s="58">
        <v>8</v>
      </c>
      <c r="L7" s="58">
        <v>8420</v>
      </c>
      <c r="M7" s="58">
        <v>17711</v>
      </c>
    </row>
  </sheetData>
  <mergeCells count="3">
    <mergeCell ref="A1:E1"/>
    <mergeCell ref="C2:G2"/>
    <mergeCell ref="H2:L2"/>
  </mergeCells>
  <pageMargins left="0.75" right="0.75" top="1" bottom="1" header="0.5" footer="0.5"/>
</worksheet>
</file>

<file path=xl/worksheets/sheet2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sqref="A1:E1"/>
    </sheetView>
  </sheetViews>
  <sheetFormatPr defaultRowHeight="14.4" x14ac:dyDescent="0.3"/>
  <cols>
    <col min="1" max="16384" width="8.88671875" style="57"/>
  </cols>
  <sheetData>
    <row r="1" spans="1:8" x14ac:dyDescent="0.3">
      <c r="A1" s="103" t="s">
        <v>256</v>
      </c>
      <c r="B1" s="103"/>
      <c r="C1" s="103"/>
      <c r="D1" s="103"/>
      <c r="E1" s="103"/>
    </row>
    <row r="2" spans="1:8" x14ac:dyDescent="0.3">
      <c r="A2" s="57" t="s">
        <v>0</v>
      </c>
      <c r="B2" s="57" t="s">
        <v>0</v>
      </c>
      <c r="C2" s="104" t="s">
        <v>4528</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452</v>
      </c>
      <c r="B4" s="58">
        <v>43834</v>
      </c>
      <c r="C4" s="58" t="s">
        <v>4529</v>
      </c>
      <c r="D4" s="58" t="s">
        <v>1939</v>
      </c>
      <c r="E4" s="58" t="s">
        <v>4530</v>
      </c>
      <c r="F4" s="58" t="s">
        <v>738</v>
      </c>
      <c r="G4" s="58">
        <v>16361</v>
      </c>
      <c r="H4" s="58">
        <v>16361</v>
      </c>
    </row>
    <row r="5" spans="1:8" x14ac:dyDescent="0.3">
      <c r="A5" s="57" t="s">
        <v>614</v>
      </c>
      <c r="B5" s="58">
        <v>43834</v>
      </c>
      <c r="C5" s="58">
        <v>10130</v>
      </c>
      <c r="D5" s="58">
        <v>996</v>
      </c>
      <c r="E5" s="58">
        <v>5219</v>
      </c>
      <c r="F5" s="58">
        <v>16</v>
      </c>
      <c r="G5" s="58">
        <v>16361</v>
      </c>
      <c r="H5" s="58">
        <v>16361</v>
      </c>
    </row>
  </sheetData>
  <mergeCells count="2">
    <mergeCell ref="A1:E1"/>
    <mergeCell ref="C2:G2"/>
  </mergeCells>
  <pageMargins left="0.75" right="0.75" top="1" bottom="1" header="0.5" footer="0.5"/>
</worksheet>
</file>

<file path=xl/worksheets/sheet2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sqref="A1:E1"/>
    </sheetView>
  </sheetViews>
  <sheetFormatPr defaultRowHeight="14.4" x14ac:dyDescent="0.3"/>
  <cols>
    <col min="1" max="16384" width="8.88671875" style="57"/>
  </cols>
  <sheetData>
    <row r="1" spans="1:8" x14ac:dyDescent="0.3">
      <c r="A1" s="103" t="s">
        <v>257</v>
      </c>
      <c r="B1" s="103"/>
      <c r="C1" s="103"/>
      <c r="D1" s="103"/>
      <c r="E1" s="103"/>
    </row>
    <row r="2" spans="1:8" x14ac:dyDescent="0.3">
      <c r="A2" s="57" t="s">
        <v>0</v>
      </c>
      <c r="B2" s="57" t="s">
        <v>0</v>
      </c>
      <c r="C2" s="104" t="s">
        <v>4531</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439</v>
      </c>
      <c r="B4" s="58">
        <v>12324</v>
      </c>
      <c r="C4" s="58" t="s">
        <v>4532</v>
      </c>
      <c r="D4" s="58" t="s">
        <v>1140</v>
      </c>
      <c r="E4" s="58" t="s">
        <v>2281</v>
      </c>
      <c r="F4" s="58" t="s">
        <v>647</v>
      </c>
      <c r="G4" s="58">
        <v>4249</v>
      </c>
      <c r="H4" s="58">
        <v>4249</v>
      </c>
    </row>
    <row r="5" spans="1:8" x14ac:dyDescent="0.3">
      <c r="A5" s="57" t="s">
        <v>452</v>
      </c>
      <c r="B5" s="58">
        <v>41195</v>
      </c>
      <c r="C5" s="58" t="s">
        <v>4533</v>
      </c>
      <c r="D5" s="58" t="s">
        <v>1316</v>
      </c>
      <c r="E5" s="58" t="s">
        <v>4534</v>
      </c>
      <c r="F5" s="58" t="s">
        <v>848</v>
      </c>
      <c r="G5" s="58">
        <v>20007</v>
      </c>
      <c r="H5" s="58">
        <v>20007</v>
      </c>
    </row>
    <row r="6" spans="1:8" x14ac:dyDescent="0.3">
      <c r="A6" s="57" t="s">
        <v>614</v>
      </c>
      <c r="B6" s="58">
        <v>53519</v>
      </c>
      <c r="C6" s="58">
        <v>15227</v>
      </c>
      <c r="D6" s="58">
        <v>875</v>
      </c>
      <c r="E6" s="58">
        <v>8140</v>
      </c>
      <c r="F6" s="58">
        <v>14</v>
      </c>
      <c r="G6" s="58">
        <v>24256</v>
      </c>
      <c r="H6" s="58">
        <v>24256</v>
      </c>
    </row>
  </sheetData>
  <mergeCells count="2">
    <mergeCell ref="A1:E1"/>
    <mergeCell ref="C2:G2"/>
  </mergeCells>
  <pageMargins left="0.75" right="0.75" top="1" bottom="1" header="0.5" footer="0.5"/>
</worksheet>
</file>

<file path=xl/worksheets/sheet2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
  <sheetViews>
    <sheetView workbookViewId="0">
      <selection sqref="A1:E1"/>
    </sheetView>
  </sheetViews>
  <sheetFormatPr defaultRowHeight="14.4" x14ac:dyDescent="0.3"/>
  <cols>
    <col min="1" max="16384" width="8.88671875" style="57"/>
  </cols>
  <sheetData>
    <row r="1" spans="1:13" x14ac:dyDescent="0.3">
      <c r="A1" s="103" t="s">
        <v>258</v>
      </c>
      <c r="B1" s="103"/>
      <c r="C1" s="103"/>
      <c r="D1" s="103"/>
      <c r="E1" s="103"/>
    </row>
    <row r="2" spans="1:13" x14ac:dyDescent="0.3">
      <c r="A2" s="57" t="s">
        <v>0</v>
      </c>
      <c r="B2" s="57" t="s">
        <v>0</v>
      </c>
      <c r="C2" s="104" t="s">
        <v>4535</v>
      </c>
      <c r="D2" s="104"/>
      <c r="E2" s="104"/>
      <c r="F2" s="104"/>
      <c r="G2" s="104"/>
      <c r="H2" s="104" t="s">
        <v>4536</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499</v>
      </c>
      <c r="B4" s="58">
        <v>18077</v>
      </c>
      <c r="C4" s="58" t="s">
        <v>1301</v>
      </c>
      <c r="D4" s="58" t="s">
        <v>1493</v>
      </c>
      <c r="E4" s="58" t="s">
        <v>4537</v>
      </c>
      <c r="F4" s="58" t="s">
        <v>668</v>
      </c>
      <c r="G4" s="58">
        <v>7943</v>
      </c>
      <c r="H4" s="58" t="s">
        <v>1880</v>
      </c>
      <c r="I4" s="58" t="s">
        <v>1448</v>
      </c>
      <c r="J4" s="58" t="s">
        <v>1788</v>
      </c>
      <c r="K4" s="58" t="s">
        <v>678</v>
      </c>
      <c r="L4" s="58">
        <v>2866</v>
      </c>
      <c r="M4" s="58">
        <v>10809</v>
      </c>
    </row>
    <row r="5" spans="1:13" x14ac:dyDescent="0.3">
      <c r="A5" s="57" t="s">
        <v>534</v>
      </c>
      <c r="B5" s="58">
        <v>7606</v>
      </c>
      <c r="C5" s="58" t="s">
        <v>2119</v>
      </c>
      <c r="D5" s="58" t="s">
        <v>636</v>
      </c>
      <c r="E5" s="58" t="s">
        <v>1129</v>
      </c>
      <c r="F5" s="58" t="s">
        <v>660</v>
      </c>
      <c r="G5" s="58">
        <v>2552</v>
      </c>
      <c r="H5" s="58" t="s">
        <v>2184</v>
      </c>
      <c r="I5" s="58" t="s">
        <v>889</v>
      </c>
      <c r="J5" s="58" t="s">
        <v>1164</v>
      </c>
      <c r="K5" s="58" t="s">
        <v>647</v>
      </c>
      <c r="L5" s="58">
        <v>1337</v>
      </c>
      <c r="M5" s="58">
        <v>3889</v>
      </c>
    </row>
    <row r="6" spans="1:13" x14ac:dyDescent="0.3">
      <c r="A6" s="57" t="s">
        <v>542</v>
      </c>
      <c r="B6" s="58">
        <v>8962</v>
      </c>
      <c r="C6" s="58" t="s">
        <v>4489</v>
      </c>
      <c r="D6" s="58" t="s">
        <v>1419</v>
      </c>
      <c r="E6" s="58" t="s">
        <v>1076</v>
      </c>
      <c r="F6" s="58" t="s">
        <v>628</v>
      </c>
      <c r="G6" s="58">
        <v>3096</v>
      </c>
      <c r="H6" s="58" t="s">
        <v>4538</v>
      </c>
      <c r="I6" s="58" t="s">
        <v>1861</v>
      </c>
      <c r="J6" s="58" t="s">
        <v>2561</v>
      </c>
      <c r="K6" s="58" t="s">
        <v>628</v>
      </c>
      <c r="L6" s="58">
        <v>2228</v>
      </c>
      <c r="M6" s="58">
        <v>5324</v>
      </c>
    </row>
    <row r="7" spans="1:13" x14ac:dyDescent="0.3">
      <c r="A7" s="57" t="s">
        <v>614</v>
      </c>
      <c r="B7" s="58">
        <v>34645</v>
      </c>
      <c r="C7" s="58">
        <v>5873</v>
      </c>
      <c r="D7" s="58">
        <v>515</v>
      </c>
      <c r="E7" s="58">
        <v>7179</v>
      </c>
      <c r="F7" s="58">
        <v>24</v>
      </c>
      <c r="G7" s="58">
        <v>13591</v>
      </c>
      <c r="H7" s="58">
        <v>2512</v>
      </c>
      <c r="I7" s="58">
        <v>581</v>
      </c>
      <c r="J7" s="58">
        <v>3326</v>
      </c>
      <c r="K7" s="58">
        <v>12</v>
      </c>
      <c r="L7" s="58">
        <v>6431</v>
      </c>
      <c r="M7" s="58">
        <v>20022</v>
      </c>
    </row>
  </sheetData>
  <mergeCells count="3">
    <mergeCell ref="A1:E1"/>
    <mergeCell ref="C2:G2"/>
    <mergeCell ref="H2:L2"/>
  </mergeCells>
  <pageMargins left="0.75" right="0.75" top="1" bottom="1" header="0.5" footer="0.5"/>
</worksheet>
</file>

<file path=xl/worksheets/sheet2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sqref="A1:E1"/>
    </sheetView>
  </sheetViews>
  <sheetFormatPr defaultRowHeight="14.4" x14ac:dyDescent="0.3"/>
  <cols>
    <col min="1" max="16384" width="8.88671875" style="57"/>
  </cols>
  <sheetData>
    <row r="1" spans="1:8" x14ac:dyDescent="0.3">
      <c r="A1" s="103" t="s">
        <v>259</v>
      </c>
      <c r="B1" s="103"/>
      <c r="C1" s="103"/>
      <c r="D1" s="103"/>
      <c r="E1" s="103"/>
    </row>
    <row r="2" spans="1:8" x14ac:dyDescent="0.3">
      <c r="A2" s="57" t="s">
        <v>0</v>
      </c>
      <c r="B2" s="57" t="s">
        <v>0</v>
      </c>
      <c r="C2" s="104" t="s">
        <v>4539</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532</v>
      </c>
      <c r="B4" s="58">
        <v>29059</v>
      </c>
      <c r="C4" s="58" t="s">
        <v>1883</v>
      </c>
      <c r="D4" s="58" t="s">
        <v>1687</v>
      </c>
      <c r="E4" s="58" t="s">
        <v>4540</v>
      </c>
      <c r="F4" s="58" t="s">
        <v>766</v>
      </c>
      <c r="G4" s="58">
        <v>11947</v>
      </c>
      <c r="H4" s="58">
        <v>11947</v>
      </c>
    </row>
    <row r="5" spans="1:8" x14ac:dyDescent="0.3">
      <c r="A5" s="57" t="s">
        <v>614</v>
      </c>
      <c r="B5" s="58">
        <v>29059</v>
      </c>
      <c r="C5" s="58">
        <v>4638</v>
      </c>
      <c r="D5" s="58">
        <v>805</v>
      </c>
      <c r="E5" s="58">
        <v>6496</v>
      </c>
      <c r="F5" s="58">
        <v>8</v>
      </c>
      <c r="G5" s="58">
        <v>11947</v>
      </c>
      <c r="H5" s="58">
        <v>11947</v>
      </c>
    </row>
  </sheetData>
  <mergeCells count="2">
    <mergeCell ref="A1:E1"/>
    <mergeCell ref="C2:G2"/>
  </mergeCells>
  <pageMargins left="0.75" right="0.75" top="1" bottom="1" header="0.5" footer="0.5"/>
</worksheet>
</file>

<file path=xl/worksheets/sheet2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election sqref="A1:E1"/>
    </sheetView>
  </sheetViews>
  <sheetFormatPr defaultRowHeight="14.4" x14ac:dyDescent="0.3"/>
  <cols>
    <col min="1" max="16384" width="8.88671875" style="57"/>
  </cols>
  <sheetData>
    <row r="1" spans="1:8" x14ac:dyDescent="0.3">
      <c r="A1" s="103" t="s">
        <v>260</v>
      </c>
      <c r="B1" s="103"/>
      <c r="C1" s="103"/>
      <c r="D1" s="103"/>
      <c r="E1" s="103"/>
    </row>
    <row r="2" spans="1:8" x14ac:dyDescent="0.3">
      <c r="A2" s="57" t="s">
        <v>0</v>
      </c>
      <c r="B2" s="57" t="s">
        <v>0</v>
      </c>
      <c r="C2" s="104" t="s">
        <v>4541</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426</v>
      </c>
      <c r="B4" s="58">
        <v>6010</v>
      </c>
      <c r="C4" s="58" t="s">
        <v>1518</v>
      </c>
      <c r="D4" s="58" t="s">
        <v>1232</v>
      </c>
      <c r="E4" s="58" t="s">
        <v>3610</v>
      </c>
      <c r="F4" s="58" t="s">
        <v>628</v>
      </c>
      <c r="G4" s="58">
        <v>3329</v>
      </c>
      <c r="H4" s="58">
        <v>3329</v>
      </c>
    </row>
    <row r="5" spans="1:8" x14ac:dyDescent="0.3">
      <c r="A5" s="57" t="s">
        <v>463</v>
      </c>
      <c r="B5" s="58">
        <v>20068</v>
      </c>
      <c r="C5" s="58" t="s">
        <v>4542</v>
      </c>
      <c r="D5" s="58" t="s">
        <v>960</v>
      </c>
      <c r="E5" s="58" t="s">
        <v>6043</v>
      </c>
      <c r="F5" s="58" t="s">
        <v>691</v>
      </c>
      <c r="G5" s="58">
        <v>8059</v>
      </c>
      <c r="H5" s="58">
        <v>8059</v>
      </c>
    </row>
    <row r="6" spans="1:8" x14ac:dyDescent="0.3">
      <c r="A6" s="57" t="s">
        <v>520</v>
      </c>
      <c r="B6" s="58">
        <v>3304</v>
      </c>
      <c r="C6" s="58" t="s">
        <v>900</v>
      </c>
      <c r="D6" s="58" t="s">
        <v>719</v>
      </c>
      <c r="E6" s="58" t="s">
        <v>4538</v>
      </c>
      <c r="F6" s="58" t="s">
        <v>628</v>
      </c>
      <c r="G6" s="58">
        <v>1549</v>
      </c>
      <c r="H6" s="58">
        <v>1549</v>
      </c>
    </row>
    <row r="7" spans="1:8" x14ac:dyDescent="0.3">
      <c r="A7" s="57" t="s">
        <v>614</v>
      </c>
      <c r="B7" s="58">
        <v>29382</v>
      </c>
      <c r="C7" s="58">
        <v>3889</v>
      </c>
      <c r="D7" s="58">
        <v>412</v>
      </c>
      <c r="E7" s="58">
        <v>8631</v>
      </c>
      <c r="F7" s="58">
        <v>5</v>
      </c>
      <c r="G7" s="58">
        <v>12937</v>
      </c>
      <c r="H7" s="58">
        <v>12937</v>
      </c>
    </row>
  </sheetData>
  <mergeCells count="2">
    <mergeCell ref="A1:E1"/>
    <mergeCell ref="C2:G2"/>
  </mergeCells>
  <pageMargins left="0.75" right="0.75" top="1" bottom="1" header="0.5" footer="0.5"/>
</worksheet>
</file>

<file path=xl/worksheets/sheet2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election sqref="A1:E1"/>
    </sheetView>
  </sheetViews>
  <sheetFormatPr defaultRowHeight="14.4" x14ac:dyDescent="0.3"/>
  <cols>
    <col min="1" max="16384" width="8.88671875" style="57"/>
  </cols>
  <sheetData>
    <row r="1" spans="1:8" x14ac:dyDescent="0.3">
      <c r="A1" s="103" t="s">
        <v>261</v>
      </c>
      <c r="B1" s="103"/>
      <c r="C1" s="103"/>
      <c r="D1" s="103"/>
      <c r="E1" s="103"/>
    </row>
    <row r="2" spans="1:8" x14ac:dyDescent="0.3">
      <c r="A2" s="57" t="s">
        <v>0</v>
      </c>
      <c r="B2" s="57" t="s">
        <v>0</v>
      </c>
      <c r="C2" s="104" t="s">
        <v>4543</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434</v>
      </c>
      <c r="B4" s="58">
        <v>10247</v>
      </c>
      <c r="C4" s="58" t="s">
        <v>4544</v>
      </c>
      <c r="D4" s="58" t="s">
        <v>1050</v>
      </c>
      <c r="E4" s="58" t="s">
        <v>3479</v>
      </c>
      <c r="F4" s="58" t="s">
        <v>667</v>
      </c>
      <c r="G4" s="58">
        <v>5710</v>
      </c>
      <c r="H4" s="58">
        <v>5710</v>
      </c>
    </row>
    <row r="5" spans="1:8" x14ac:dyDescent="0.3">
      <c r="A5" s="57" t="s">
        <v>466</v>
      </c>
      <c r="B5" s="58">
        <v>9423</v>
      </c>
      <c r="C5" s="58" t="s">
        <v>2672</v>
      </c>
      <c r="D5" s="58" t="s">
        <v>761</v>
      </c>
      <c r="E5" s="58" t="s">
        <v>1484</v>
      </c>
      <c r="F5" s="58" t="s">
        <v>628</v>
      </c>
      <c r="G5" s="58">
        <v>4884</v>
      </c>
      <c r="H5" s="58">
        <v>4884</v>
      </c>
    </row>
    <row r="6" spans="1:8" x14ac:dyDescent="0.3">
      <c r="A6" s="57" t="s">
        <v>586</v>
      </c>
      <c r="B6" s="58">
        <v>14808</v>
      </c>
      <c r="C6" s="58" t="s">
        <v>1502</v>
      </c>
      <c r="D6" s="58" t="s">
        <v>703</v>
      </c>
      <c r="E6" s="58" t="s">
        <v>2009</v>
      </c>
      <c r="F6" s="58" t="s">
        <v>628</v>
      </c>
      <c r="G6" s="58">
        <v>4074</v>
      </c>
      <c r="H6" s="58">
        <v>4074</v>
      </c>
    </row>
    <row r="7" spans="1:8" x14ac:dyDescent="0.3">
      <c r="A7" s="57" t="s">
        <v>614</v>
      </c>
      <c r="B7" s="58">
        <v>34478</v>
      </c>
      <c r="C7" s="58">
        <v>5990</v>
      </c>
      <c r="D7" s="58">
        <v>593</v>
      </c>
      <c r="E7" s="58">
        <v>8081</v>
      </c>
      <c r="F7" s="58">
        <v>4</v>
      </c>
      <c r="G7" s="58">
        <v>14668</v>
      </c>
      <c r="H7" s="58">
        <v>14668</v>
      </c>
    </row>
  </sheetData>
  <mergeCells count="2">
    <mergeCell ref="A1:E1"/>
    <mergeCell ref="C2:G2"/>
  </mergeCells>
  <pageMargins left="0.75" right="0.75" top="1" bottom="1" header="0.5" footer="0.5"/>
</worksheet>
</file>

<file path=xl/worksheets/sheet2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election sqref="A1:E1"/>
    </sheetView>
  </sheetViews>
  <sheetFormatPr defaultRowHeight="14.4" x14ac:dyDescent="0.3"/>
  <cols>
    <col min="1" max="16384" width="8.88671875" style="57"/>
  </cols>
  <sheetData>
    <row r="1" spans="1:8" x14ac:dyDescent="0.3">
      <c r="A1" s="103" t="s">
        <v>262</v>
      </c>
      <c r="B1" s="103"/>
      <c r="C1" s="103"/>
      <c r="D1" s="103"/>
      <c r="E1" s="103"/>
    </row>
    <row r="2" spans="1:8" x14ac:dyDescent="0.3">
      <c r="A2" s="57" t="s">
        <v>0</v>
      </c>
      <c r="B2" s="57" t="s">
        <v>0</v>
      </c>
      <c r="C2" s="104" t="s">
        <v>4545</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464</v>
      </c>
      <c r="B4" s="58">
        <v>5617</v>
      </c>
      <c r="C4" s="58" t="s">
        <v>2727</v>
      </c>
      <c r="D4" s="58" t="s">
        <v>681</v>
      </c>
      <c r="E4" s="58" t="s">
        <v>2592</v>
      </c>
      <c r="F4" s="58" t="s">
        <v>667</v>
      </c>
      <c r="G4" s="58">
        <v>3396</v>
      </c>
      <c r="H4" s="58">
        <v>3396</v>
      </c>
    </row>
    <row r="5" spans="1:8" x14ac:dyDescent="0.3">
      <c r="A5" s="57" t="s">
        <v>473</v>
      </c>
      <c r="B5" s="58">
        <v>11458</v>
      </c>
      <c r="C5" s="58" t="s">
        <v>4546</v>
      </c>
      <c r="D5" s="58" t="s">
        <v>1665</v>
      </c>
      <c r="E5" s="58" t="s">
        <v>4547</v>
      </c>
      <c r="F5" s="58" t="s">
        <v>694</v>
      </c>
      <c r="G5" s="58">
        <v>4588</v>
      </c>
      <c r="H5" s="58">
        <v>4588</v>
      </c>
    </row>
    <row r="6" spans="1:8" x14ac:dyDescent="0.3">
      <c r="A6" s="57" t="s">
        <v>546</v>
      </c>
      <c r="B6" s="58">
        <v>13324</v>
      </c>
      <c r="C6" s="58" t="s">
        <v>3727</v>
      </c>
      <c r="D6" s="58" t="s">
        <v>711</v>
      </c>
      <c r="E6" s="58" t="s">
        <v>883</v>
      </c>
      <c r="F6" s="58" t="s">
        <v>646</v>
      </c>
      <c r="G6" s="58">
        <v>5781</v>
      </c>
      <c r="H6" s="58">
        <v>5781</v>
      </c>
    </row>
    <row r="7" spans="1:8" x14ac:dyDescent="0.3">
      <c r="A7" s="57" t="s">
        <v>614</v>
      </c>
      <c r="B7" s="58">
        <v>30399</v>
      </c>
      <c r="C7" s="58">
        <v>6643</v>
      </c>
      <c r="D7" s="58">
        <v>654</v>
      </c>
      <c r="E7" s="58">
        <v>6420</v>
      </c>
      <c r="F7" s="58">
        <v>48</v>
      </c>
      <c r="G7" s="58">
        <v>13765</v>
      </c>
      <c r="H7" s="58">
        <v>13765</v>
      </c>
    </row>
  </sheetData>
  <mergeCells count="2">
    <mergeCell ref="A1:E1"/>
    <mergeCell ref="C2:G2"/>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
  <sheetViews>
    <sheetView workbookViewId="0">
      <selection sqref="A1:E1"/>
    </sheetView>
  </sheetViews>
  <sheetFormatPr defaultRowHeight="14.4" x14ac:dyDescent="0.3"/>
  <cols>
    <col min="1" max="16384" width="8.88671875" style="57"/>
  </cols>
  <sheetData>
    <row r="1" spans="1:13" x14ac:dyDescent="0.3">
      <c r="A1" s="103" t="s">
        <v>29</v>
      </c>
      <c r="B1" s="103"/>
      <c r="C1" s="103"/>
      <c r="D1" s="103"/>
      <c r="E1" s="103"/>
    </row>
    <row r="2" spans="1:13" x14ac:dyDescent="0.3">
      <c r="A2" s="57" t="s">
        <v>0</v>
      </c>
      <c r="B2" s="57" t="s">
        <v>0</v>
      </c>
      <c r="C2" s="104" t="s">
        <v>3389</v>
      </c>
      <c r="D2" s="104"/>
      <c r="E2" s="104"/>
      <c r="F2" s="104"/>
      <c r="G2" s="104"/>
      <c r="H2" s="104" t="s">
        <v>3390</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461</v>
      </c>
      <c r="B4" s="58">
        <v>149922</v>
      </c>
      <c r="C4" s="58" t="s">
        <v>3391</v>
      </c>
      <c r="D4" s="58" t="s">
        <v>6148</v>
      </c>
      <c r="E4" s="58" t="s">
        <v>6147</v>
      </c>
      <c r="F4" s="58" t="s">
        <v>1565</v>
      </c>
      <c r="G4" s="58">
        <v>51297</v>
      </c>
      <c r="H4" s="58" t="s">
        <v>3394</v>
      </c>
      <c r="I4" s="58" t="s">
        <v>6146</v>
      </c>
      <c r="J4" s="58" t="s">
        <v>6145</v>
      </c>
      <c r="K4" s="58" t="s">
        <v>1823</v>
      </c>
      <c r="L4" s="58">
        <v>40807</v>
      </c>
      <c r="M4" s="58">
        <v>92104</v>
      </c>
    </row>
    <row r="5" spans="1:13" x14ac:dyDescent="0.3">
      <c r="A5" s="57" t="s">
        <v>474</v>
      </c>
      <c r="B5" s="58">
        <v>107971</v>
      </c>
      <c r="C5" s="58" t="s">
        <v>6144</v>
      </c>
      <c r="D5" s="58" t="s">
        <v>1481</v>
      </c>
      <c r="E5" s="58" t="s">
        <v>3396</v>
      </c>
      <c r="F5" s="58" t="s">
        <v>844</v>
      </c>
      <c r="G5" s="58">
        <v>29155</v>
      </c>
      <c r="H5" s="58" t="s">
        <v>6143</v>
      </c>
      <c r="I5" s="58" t="s">
        <v>2455</v>
      </c>
      <c r="J5" s="58" t="s">
        <v>3397</v>
      </c>
      <c r="K5" s="58" t="s">
        <v>688</v>
      </c>
      <c r="L5" s="58">
        <v>43573</v>
      </c>
      <c r="M5" s="58">
        <v>72728</v>
      </c>
    </row>
    <row r="6" spans="1:13" x14ac:dyDescent="0.3">
      <c r="A6" s="57" t="s">
        <v>496</v>
      </c>
      <c r="B6" s="58">
        <v>237309</v>
      </c>
      <c r="C6" s="58" t="s">
        <v>3398</v>
      </c>
      <c r="D6" s="58" t="s">
        <v>5636</v>
      </c>
      <c r="E6" s="58" t="s">
        <v>6142</v>
      </c>
      <c r="F6" s="58" t="s">
        <v>1067</v>
      </c>
      <c r="G6" s="58">
        <v>76423</v>
      </c>
      <c r="H6" s="58" t="s">
        <v>3400</v>
      </c>
      <c r="I6" s="58" t="s">
        <v>6141</v>
      </c>
      <c r="J6" s="58" t="s">
        <v>6140</v>
      </c>
      <c r="K6" s="58" t="s">
        <v>2053</v>
      </c>
      <c r="L6" s="58">
        <v>75759</v>
      </c>
      <c r="M6" s="58">
        <v>152182</v>
      </c>
    </row>
    <row r="7" spans="1:13" x14ac:dyDescent="0.3">
      <c r="A7" s="57" t="s">
        <v>614</v>
      </c>
      <c r="B7" s="58">
        <v>495202</v>
      </c>
      <c r="C7" s="58">
        <v>81465</v>
      </c>
      <c r="D7" s="58">
        <v>8227</v>
      </c>
      <c r="E7" s="58">
        <v>66905</v>
      </c>
      <c r="F7" s="58">
        <v>278</v>
      </c>
      <c r="G7" s="58">
        <v>156875</v>
      </c>
      <c r="H7" s="58">
        <v>69890</v>
      </c>
      <c r="I7" s="58">
        <v>12975</v>
      </c>
      <c r="J7" s="58">
        <v>76905</v>
      </c>
      <c r="K7" s="58">
        <v>369</v>
      </c>
      <c r="L7" s="58">
        <v>160139</v>
      </c>
      <c r="M7" s="58">
        <v>317014</v>
      </c>
    </row>
  </sheetData>
  <mergeCells count="3">
    <mergeCell ref="A1:E1"/>
    <mergeCell ref="C2:G2"/>
    <mergeCell ref="H2:L2"/>
  </mergeCells>
  <pageMargins left="0.75" right="0.75" top="1" bottom="1" header="0.5" footer="0.5"/>
</worksheet>
</file>

<file path=xl/worksheets/sheet2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election sqref="A1:E1"/>
    </sheetView>
  </sheetViews>
  <sheetFormatPr defaultRowHeight="14.4" x14ac:dyDescent="0.3"/>
  <cols>
    <col min="1" max="16384" width="8.88671875" style="57"/>
  </cols>
  <sheetData>
    <row r="1" spans="1:8" x14ac:dyDescent="0.3">
      <c r="A1" s="103" t="s">
        <v>263</v>
      </c>
      <c r="B1" s="103"/>
      <c r="C1" s="103"/>
      <c r="D1" s="103"/>
      <c r="E1" s="103"/>
    </row>
    <row r="2" spans="1:8" x14ac:dyDescent="0.3">
      <c r="A2" s="57" t="s">
        <v>0</v>
      </c>
      <c r="B2" s="57" t="s">
        <v>0</v>
      </c>
      <c r="C2" s="104" t="s">
        <v>4548</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464</v>
      </c>
      <c r="B4" s="58">
        <v>16331</v>
      </c>
      <c r="C4" s="58" t="s">
        <v>1860</v>
      </c>
      <c r="D4" s="58" t="s">
        <v>814</v>
      </c>
      <c r="E4" s="58" t="s">
        <v>4549</v>
      </c>
      <c r="F4" s="58" t="s">
        <v>667</v>
      </c>
      <c r="G4" s="58">
        <v>7397</v>
      </c>
      <c r="H4" s="58">
        <v>7397</v>
      </c>
    </row>
    <row r="5" spans="1:8" x14ac:dyDescent="0.3">
      <c r="A5" s="57" t="s">
        <v>585</v>
      </c>
      <c r="B5" s="58">
        <v>4352</v>
      </c>
      <c r="C5" s="58" t="s">
        <v>2521</v>
      </c>
      <c r="D5" s="58" t="s">
        <v>750</v>
      </c>
      <c r="E5" s="58" t="s">
        <v>1469</v>
      </c>
      <c r="F5" s="58" t="s">
        <v>628</v>
      </c>
      <c r="G5" s="58">
        <v>2217</v>
      </c>
      <c r="H5" s="58">
        <v>2217</v>
      </c>
    </row>
    <row r="6" spans="1:8" x14ac:dyDescent="0.3">
      <c r="A6" s="57" t="s">
        <v>586</v>
      </c>
      <c r="B6" s="58">
        <v>7517</v>
      </c>
      <c r="C6" s="58" t="s">
        <v>2285</v>
      </c>
      <c r="D6" s="58" t="s">
        <v>1246</v>
      </c>
      <c r="E6" s="58" t="s">
        <v>1447</v>
      </c>
      <c r="F6" s="58" t="s">
        <v>628</v>
      </c>
      <c r="G6" s="58">
        <v>2432</v>
      </c>
      <c r="H6" s="58">
        <v>2432</v>
      </c>
    </row>
    <row r="7" spans="1:8" x14ac:dyDescent="0.3">
      <c r="A7" s="57" t="s">
        <v>614</v>
      </c>
      <c r="B7" s="58">
        <v>28200</v>
      </c>
      <c r="C7" s="58">
        <v>6067</v>
      </c>
      <c r="D7" s="58">
        <v>401</v>
      </c>
      <c r="E7" s="58">
        <v>5574</v>
      </c>
      <c r="F7" s="58">
        <v>4</v>
      </c>
      <c r="G7" s="58">
        <v>12046</v>
      </c>
      <c r="H7" s="58">
        <v>12046</v>
      </c>
    </row>
  </sheetData>
  <mergeCells count="2">
    <mergeCell ref="A1:E1"/>
    <mergeCell ref="C2:G2"/>
  </mergeCells>
  <pageMargins left="0.75" right="0.75" top="1" bottom="1" header="0.5" footer="0.5"/>
</worksheet>
</file>

<file path=xl/worksheets/sheet2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
  <sheetViews>
    <sheetView workbookViewId="0">
      <selection sqref="A1:E1"/>
    </sheetView>
  </sheetViews>
  <sheetFormatPr defaultRowHeight="14.4" x14ac:dyDescent="0.3"/>
  <cols>
    <col min="1" max="16384" width="8.88671875" style="57"/>
  </cols>
  <sheetData>
    <row r="1" spans="1:13" x14ac:dyDescent="0.3">
      <c r="A1" s="103" t="s">
        <v>264</v>
      </c>
      <c r="B1" s="103"/>
      <c r="C1" s="103"/>
      <c r="D1" s="103"/>
      <c r="E1" s="103"/>
    </row>
    <row r="2" spans="1:13" x14ac:dyDescent="0.3">
      <c r="A2" s="57" t="s">
        <v>0</v>
      </c>
      <c r="B2" s="57" t="s">
        <v>0</v>
      </c>
      <c r="C2" s="104" t="s">
        <v>4550</v>
      </c>
      <c r="D2" s="104"/>
      <c r="E2" s="104"/>
      <c r="F2" s="104"/>
      <c r="G2" s="104"/>
      <c r="H2" s="104" t="s">
        <v>4551</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473</v>
      </c>
      <c r="B4" s="58">
        <v>8862</v>
      </c>
      <c r="C4" s="58" t="s">
        <v>1636</v>
      </c>
      <c r="D4" s="58" t="s">
        <v>873</v>
      </c>
      <c r="E4" s="58" t="s">
        <v>735</v>
      </c>
      <c r="F4" s="58" t="s">
        <v>766</v>
      </c>
      <c r="G4" s="58">
        <v>1816</v>
      </c>
      <c r="H4" s="58" t="s">
        <v>1945</v>
      </c>
      <c r="I4" s="58" t="s">
        <v>724</v>
      </c>
      <c r="J4" s="58" t="s">
        <v>1331</v>
      </c>
      <c r="K4" s="58" t="s">
        <v>660</v>
      </c>
      <c r="L4" s="58">
        <v>1043</v>
      </c>
      <c r="M4" s="58">
        <v>2859</v>
      </c>
    </row>
    <row r="5" spans="1:13" x14ac:dyDescent="0.3">
      <c r="A5" s="57" t="s">
        <v>502</v>
      </c>
      <c r="B5" s="58">
        <v>13546</v>
      </c>
      <c r="C5" s="58" t="s">
        <v>4552</v>
      </c>
      <c r="D5" s="58" t="s">
        <v>806</v>
      </c>
      <c r="E5" s="58" t="s">
        <v>2542</v>
      </c>
      <c r="F5" s="58" t="s">
        <v>646</v>
      </c>
      <c r="G5" s="58">
        <v>5648</v>
      </c>
      <c r="H5" s="58" t="s">
        <v>4553</v>
      </c>
      <c r="I5" s="58" t="s">
        <v>1459</v>
      </c>
      <c r="J5" s="58" t="s">
        <v>1029</v>
      </c>
      <c r="K5" s="58" t="s">
        <v>646</v>
      </c>
      <c r="L5" s="58">
        <v>2603</v>
      </c>
      <c r="M5" s="58">
        <v>8251</v>
      </c>
    </row>
    <row r="6" spans="1:13" x14ac:dyDescent="0.3">
      <c r="A6" s="57" t="s">
        <v>585</v>
      </c>
      <c r="B6" s="58">
        <v>13375</v>
      </c>
      <c r="C6" s="58" t="s">
        <v>1224</v>
      </c>
      <c r="D6" s="58" t="s">
        <v>1334</v>
      </c>
      <c r="E6" s="58" t="s">
        <v>2761</v>
      </c>
      <c r="F6" s="58" t="s">
        <v>633</v>
      </c>
      <c r="G6" s="58">
        <v>4135</v>
      </c>
      <c r="H6" s="58" t="s">
        <v>1085</v>
      </c>
      <c r="I6" s="58" t="s">
        <v>1124</v>
      </c>
      <c r="J6" s="58" t="s">
        <v>2718</v>
      </c>
      <c r="K6" s="58" t="s">
        <v>628</v>
      </c>
      <c r="L6" s="58">
        <v>3763</v>
      </c>
      <c r="M6" s="58">
        <v>7898</v>
      </c>
    </row>
    <row r="7" spans="1:13" x14ac:dyDescent="0.3">
      <c r="A7" s="57" t="s">
        <v>614</v>
      </c>
      <c r="B7" s="58">
        <v>35783</v>
      </c>
      <c r="C7" s="58">
        <v>5480</v>
      </c>
      <c r="D7" s="58">
        <v>446</v>
      </c>
      <c r="E7" s="58">
        <v>5655</v>
      </c>
      <c r="F7" s="58">
        <v>18</v>
      </c>
      <c r="G7" s="58">
        <v>11599</v>
      </c>
      <c r="H7" s="58">
        <v>3230</v>
      </c>
      <c r="I7" s="58">
        <v>710</v>
      </c>
      <c r="J7" s="58">
        <v>3453</v>
      </c>
      <c r="K7" s="58">
        <v>16</v>
      </c>
      <c r="L7" s="58">
        <v>7409</v>
      </c>
      <c r="M7" s="58">
        <v>19008</v>
      </c>
    </row>
  </sheetData>
  <mergeCells count="3">
    <mergeCell ref="A1:E1"/>
    <mergeCell ref="C2:G2"/>
    <mergeCell ref="H2:L2"/>
  </mergeCells>
  <pageMargins left="0.75" right="0.75" top="1" bottom="1" header="0.5" footer="0.5"/>
</worksheet>
</file>

<file path=xl/worksheets/sheet2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sqref="A1:E1"/>
    </sheetView>
  </sheetViews>
  <sheetFormatPr defaultRowHeight="14.4" x14ac:dyDescent="0.3"/>
  <cols>
    <col min="1" max="16384" width="8.88671875" style="57"/>
  </cols>
  <sheetData>
    <row r="1" spans="1:8" x14ac:dyDescent="0.3">
      <c r="A1" s="103" t="s">
        <v>265</v>
      </c>
      <c r="B1" s="103"/>
      <c r="C1" s="103"/>
      <c r="D1" s="103"/>
      <c r="E1" s="103"/>
    </row>
    <row r="2" spans="1:8" x14ac:dyDescent="0.3">
      <c r="A2" s="57" t="s">
        <v>0</v>
      </c>
      <c r="B2" s="57" t="s">
        <v>0</v>
      </c>
      <c r="C2" s="104" t="s">
        <v>4554</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446</v>
      </c>
      <c r="B4" s="58">
        <v>5271</v>
      </c>
      <c r="C4" s="58" t="s">
        <v>3264</v>
      </c>
      <c r="D4" s="58" t="s">
        <v>1067</v>
      </c>
      <c r="E4" s="58" t="s">
        <v>1405</v>
      </c>
      <c r="F4" s="58" t="s">
        <v>647</v>
      </c>
      <c r="G4" s="58">
        <v>2058</v>
      </c>
      <c r="H4" s="58">
        <v>2058</v>
      </c>
    </row>
    <row r="5" spans="1:8" x14ac:dyDescent="0.3">
      <c r="A5" s="57" t="s">
        <v>450</v>
      </c>
      <c r="B5" s="58">
        <v>5537</v>
      </c>
      <c r="C5" s="58" t="s">
        <v>3346</v>
      </c>
      <c r="D5" s="58" t="s">
        <v>699</v>
      </c>
      <c r="E5" s="58" t="s">
        <v>4489</v>
      </c>
      <c r="F5" s="58" t="s">
        <v>646</v>
      </c>
      <c r="G5" s="58">
        <v>2430</v>
      </c>
      <c r="H5" s="58">
        <v>2430</v>
      </c>
    </row>
    <row r="6" spans="1:8" x14ac:dyDescent="0.3">
      <c r="A6" s="57" t="s">
        <v>460</v>
      </c>
      <c r="B6" s="58">
        <v>3884</v>
      </c>
      <c r="C6" s="58" t="s">
        <v>1827</v>
      </c>
      <c r="D6" s="58" t="s">
        <v>786</v>
      </c>
      <c r="E6" s="58" t="s">
        <v>1753</v>
      </c>
      <c r="F6" s="58" t="s">
        <v>633</v>
      </c>
      <c r="G6" s="58">
        <v>1868</v>
      </c>
      <c r="H6" s="58">
        <v>1868</v>
      </c>
    </row>
    <row r="7" spans="1:8" x14ac:dyDescent="0.3">
      <c r="A7" s="57" t="s">
        <v>481</v>
      </c>
      <c r="B7" s="58">
        <v>1929</v>
      </c>
      <c r="C7" s="58" t="s">
        <v>2706</v>
      </c>
      <c r="D7" s="58" t="s">
        <v>870</v>
      </c>
      <c r="E7" s="58" t="s">
        <v>1418</v>
      </c>
      <c r="F7" s="58" t="s">
        <v>628</v>
      </c>
      <c r="G7" s="58">
        <v>1057</v>
      </c>
      <c r="H7" s="58">
        <v>1057</v>
      </c>
    </row>
    <row r="8" spans="1:8" x14ac:dyDescent="0.3">
      <c r="A8" s="57" t="s">
        <v>535</v>
      </c>
      <c r="B8" s="58">
        <v>20281</v>
      </c>
      <c r="C8" s="58" t="s">
        <v>2168</v>
      </c>
      <c r="D8" s="58" t="s">
        <v>1599</v>
      </c>
      <c r="E8" s="58" t="s">
        <v>4555</v>
      </c>
      <c r="F8" s="58" t="s">
        <v>873</v>
      </c>
      <c r="G8" s="58">
        <v>5189</v>
      </c>
      <c r="H8" s="58">
        <v>5189</v>
      </c>
    </row>
    <row r="9" spans="1:8" x14ac:dyDescent="0.3">
      <c r="A9" s="57" t="s">
        <v>598</v>
      </c>
      <c r="B9" s="58">
        <v>6269</v>
      </c>
      <c r="C9" s="58" t="s">
        <v>2757</v>
      </c>
      <c r="D9" s="58" t="s">
        <v>916</v>
      </c>
      <c r="E9" s="58" t="s">
        <v>1931</v>
      </c>
      <c r="F9" s="58" t="s">
        <v>628</v>
      </c>
      <c r="G9" s="58">
        <v>1171</v>
      </c>
      <c r="H9" s="58">
        <v>1171</v>
      </c>
    </row>
    <row r="10" spans="1:8" x14ac:dyDescent="0.3">
      <c r="A10" s="57" t="s">
        <v>614</v>
      </c>
      <c r="B10" s="58">
        <v>43171</v>
      </c>
      <c r="C10" s="58">
        <v>6458</v>
      </c>
      <c r="D10" s="58">
        <v>553</v>
      </c>
      <c r="E10" s="58">
        <v>6679</v>
      </c>
      <c r="F10" s="58">
        <v>83</v>
      </c>
      <c r="G10" s="58">
        <v>13773</v>
      </c>
      <c r="H10" s="58">
        <v>13773</v>
      </c>
    </row>
  </sheetData>
  <mergeCells count="2">
    <mergeCell ref="A1:E1"/>
    <mergeCell ref="C2:G2"/>
  </mergeCells>
  <pageMargins left="0.75" right="0.75" top="1" bottom="1" header="0.5" footer="0.5"/>
</worksheet>
</file>

<file path=xl/worksheets/sheet2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
  <sheetViews>
    <sheetView workbookViewId="0">
      <selection sqref="A1:E1"/>
    </sheetView>
  </sheetViews>
  <sheetFormatPr defaultRowHeight="14.4" x14ac:dyDescent="0.3"/>
  <cols>
    <col min="1" max="16384" width="8.88671875" style="57"/>
  </cols>
  <sheetData>
    <row r="1" spans="1:13" x14ac:dyDescent="0.3">
      <c r="A1" s="103" t="s">
        <v>266</v>
      </c>
      <c r="B1" s="103"/>
      <c r="C1" s="103"/>
      <c r="D1" s="103"/>
      <c r="E1" s="103"/>
    </row>
    <row r="2" spans="1:13" x14ac:dyDescent="0.3">
      <c r="A2" s="57" t="s">
        <v>0</v>
      </c>
      <c r="B2" s="57" t="s">
        <v>0</v>
      </c>
      <c r="C2" s="104" t="s">
        <v>4556</v>
      </c>
      <c r="D2" s="104"/>
      <c r="E2" s="104"/>
      <c r="F2" s="104"/>
      <c r="G2" s="104"/>
      <c r="H2" s="104" t="s">
        <v>4557</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438</v>
      </c>
      <c r="B4" s="58">
        <v>9911</v>
      </c>
      <c r="C4" s="58" t="s">
        <v>955</v>
      </c>
      <c r="D4" s="58" t="s">
        <v>1140</v>
      </c>
      <c r="E4" s="58" t="s">
        <v>3716</v>
      </c>
      <c r="F4" s="58" t="s">
        <v>708</v>
      </c>
      <c r="G4" s="58">
        <v>3564</v>
      </c>
      <c r="H4" s="58" t="s">
        <v>680</v>
      </c>
      <c r="I4" s="58" t="s">
        <v>1015</v>
      </c>
      <c r="J4" s="58" t="s">
        <v>1695</v>
      </c>
      <c r="K4" s="58" t="s">
        <v>738</v>
      </c>
      <c r="L4" s="58">
        <v>2045</v>
      </c>
      <c r="M4" s="58">
        <v>5609</v>
      </c>
    </row>
    <row r="5" spans="1:13" x14ac:dyDescent="0.3">
      <c r="A5" s="57" t="s">
        <v>535</v>
      </c>
      <c r="B5" s="58">
        <v>55089</v>
      </c>
      <c r="C5" s="58" t="s">
        <v>4558</v>
      </c>
      <c r="D5" s="58" t="s">
        <v>1135</v>
      </c>
      <c r="E5" s="58" t="s">
        <v>4559</v>
      </c>
      <c r="F5" s="58" t="s">
        <v>750</v>
      </c>
      <c r="G5" s="58">
        <v>7545</v>
      </c>
      <c r="H5" s="58" t="s">
        <v>1692</v>
      </c>
      <c r="I5" s="58" t="s">
        <v>851</v>
      </c>
      <c r="J5" s="58" t="s">
        <v>823</v>
      </c>
      <c r="K5" s="58" t="s">
        <v>636</v>
      </c>
      <c r="L5" s="58">
        <v>2337</v>
      </c>
      <c r="M5" s="58">
        <v>9882</v>
      </c>
    </row>
    <row r="6" spans="1:13" x14ac:dyDescent="0.3">
      <c r="A6" s="57" t="s">
        <v>585</v>
      </c>
      <c r="B6" s="58">
        <v>13338</v>
      </c>
      <c r="C6" s="58" t="s">
        <v>4516</v>
      </c>
      <c r="D6" s="58" t="s">
        <v>1444</v>
      </c>
      <c r="E6" s="58" t="s">
        <v>3581</v>
      </c>
      <c r="F6" s="58" t="s">
        <v>628</v>
      </c>
      <c r="G6" s="58">
        <v>4529</v>
      </c>
      <c r="H6" s="58" t="s">
        <v>1946</v>
      </c>
      <c r="I6" s="58" t="s">
        <v>630</v>
      </c>
      <c r="J6" s="58" t="s">
        <v>1855</v>
      </c>
      <c r="K6" s="58" t="s">
        <v>628</v>
      </c>
      <c r="L6" s="58">
        <v>1848</v>
      </c>
      <c r="M6" s="58">
        <v>6377</v>
      </c>
    </row>
    <row r="7" spans="1:13" x14ac:dyDescent="0.3">
      <c r="A7" s="57" t="s">
        <v>614</v>
      </c>
      <c r="B7" s="58">
        <v>78338</v>
      </c>
      <c r="C7" s="58">
        <v>5852</v>
      </c>
      <c r="D7" s="58">
        <v>482</v>
      </c>
      <c r="E7" s="58">
        <v>9236</v>
      </c>
      <c r="F7" s="58">
        <v>68</v>
      </c>
      <c r="G7" s="58">
        <v>15638</v>
      </c>
      <c r="H7" s="58">
        <v>2324</v>
      </c>
      <c r="I7" s="58">
        <v>686</v>
      </c>
      <c r="J7" s="58">
        <v>3159</v>
      </c>
      <c r="K7" s="58">
        <v>61</v>
      </c>
      <c r="L7" s="58">
        <v>6230</v>
      </c>
      <c r="M7" s="58">
        <v>21868</v>
      </c>
    </row>
  </sheetData>
  <mergeCells count="3">
    <mergeCell ref="A1:E1"/>
    <mergeCell ref="C2:G2"/>
    <mergeCell ref="H2:L2"/>
  </mergeCells>
  <pageMargins left="0.75" right="0.75" top="1" bottom="1" header="0.5" footer="0.5"/>
</worksheet>
</file>

<file path=xl/worksheets/sheet2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sqref="A1:E1"/>
    </sheetView>
  </sheetViews>
  <sheetFormatPr defaultRowHeight="14.4" x14ac:dyDescent="0.3"/>
  <cols>
    <col min="1" max="16384" width="8.88671875" style="57"/>
  </cols>
  <sheetData>
    <row r="1" spans="1:8" x14ac:dyDescent="0.3">
      <c r="A1" s="103" t="s">
        <v>267</v>
      </c>
      <c r="B1" s="103"/>
      <c r="C1" s="103"/>
      <c r="D1" s="103"/>
      <c r="E1" s="103"/>
    </row>
    <row r="2" spans="1:8" x14ac:dyDescent="0.3">
      <c r="A2" s="57" t="s">
        <v>0</v>
      </c>
      <c r="B2" s="57" t="s">
        <v>0</v>
      </c>
      <c r="C2" s="104" t="s">
        <v>4560</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425</v>
      </c>
      <c r="B4" s="58">
        <v>4252</v>
      </c>
      <c r="C4" s="58" t="s">
        <v>4398</v>
      </c>
      <c r="D4" s="58" t="s">
        <v>650</v>
      </c>
      <c r="E4" s="58" t="s">
        <v>1148</v>
      </c>
      <c r="F4" s="58" t="s">
        <v>655</v>
      </c>
      <c r="G4" s="58">
        <v>2005</v>
      </c>
      <c r="H4" s="58">
        <v>2005</v>
      </c>
    </row>
    <row r="5" spans="1:8" x14ac:dyDescent="0.3">
      <c r="A5" s="57" t="s">
        <v>529</v>
      </c>
      <c r="B5" s="58">
        <v>5034</v>
      </c>
      <c r="C5" s="58" t="s">
        <v>1094</v>
      </c>
      <c r="D5" s="58" t="s">
        <v>780</v>
      </c>
      <c r="E5" s="58" t="s">
        <v>2482</v>
      </c>
      <c r="F5" s="58" t="s">
        <v>655</v>
      </c>
      <c r="G5" s="58">
        <v>2269</v>
      </c>
      <c r="H5" s="58">
        <v>2269</v>
      </c>
    </row>
    <row r="6" spans="1:8" x14ac:dyDescent="0.3">
      <c r="A6" s="57" t="s">
        <v>535</v>
      </c>
      <c r="B6" s="58">
        <v>43279</v>
      </c>
      <c r="C6" s="58" t="s">
        <v>3778</v>
      </c>
      <c r="D6" s="58" t="s">
        <v>1305</v>
      </c>
      <c r="E6" s="58" t="s">
        <v>3891</v>
      </c>
      <c r="F6" s="58" t="s">
        <v>1024</v>
      </c>
      <c r="G6" s="58">
        <v>4980</v>
      </c>
      <c r="H6" s="58">
        <v>4980</v>
      </c>
    </row>
    <row r="7" spans="1:8" x14ac:dyDescent="0.3">
      <c r="A7" s="57" t="s">
        <v>598</v>
      </c>
      <c r="B7" s="58">
        <v>13196</v>
      </c>
      <c r="C7" s="58" t="s">
        <v>982</v>
      </c>
      <c r="D7" s="58" t="s">
        <v>1167</v>
      </c>
      <c r="E7" s="58" t="s">
        <v>3452</v>
      </c>
      <c r="F7" s="58" t="s">
        <v>646</v>
      </c>
      <c r="G7" s="58">
        <v>4563</v>
      </c>
      <c r="H7" s="58">
        <v>4563</v>
      </c>
    </row>
    <row r="8" spans="1:8" x14ac:dyDescent="0.3">
      <c r="A8" s="57" t="s">
        <v>614</v>
      </c>
      <c r="B8" s="58">
        <v>65761</v>
      </c>
      <c r="C8" s="58">
        <v>5755</v>
      </c>
      <c r="D8" s="58">
        <v>554</v>
      </c>
      <c r="E8" s="58">
        <v>7444</v>
      </c>
      <c r="F8" s="58">
        <v>64</v>
      </c>
      <c r="G8" s="58">
        <v>13817</v>
      </c>
      <c r="H8" s="58">
        <v>13817</v>
      </c>
    </row>
  </sheetData>
  <mergeCells count="2">
    <mergeCell ref="A1:E1"/>
    <mergeCell ref="C2:G2"/>
  </mergeCells>
  <pageMargins left="0.75" right="0.75" top="1" bottom="1" header="0.5" footer="0.5"/>
</worksheet>
</file>

<file path=xl/worksheets/sheet2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sqref="A1:E1"/>
    </sheetView>
  </sheetViews>
  <sheetFormatPr defaultRowHeight="14.4" x14ac:dyDescent="0.3"/>
  <cols>
    <col min="1" max="16384" width="8.88671875" style="57"/>
  </cols>
  <sheetData>
    <row r="1" spans="1:8" x14ac:dyDescent="0.3">
      <c r="A1" s="103" t="s">
        <v>268</v>
      </c>
      <c r="B1" s="103"/>
      <c r="C1" s="103"/>
      <c r="D1" s="103"/>
      <c r="E1" s="103"/>
    </row>
    <row r="2" spans="1:8" x14ac:dyDescent="0.3">
      <c r="A2" s="57" t="s">
        <v>0</v>
      </c>
      <c r="B2" s="57" t="s">
        <v>0</v>
      </c>
      <c r="C2" s="104" t="s">
        <v>4561</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535</v>
      </c>
      <c r="B4" s="58">
        <v>53813</v>
      </c>
      <c r="C4" s="58" t="s">
        <v>4562</v>
      </c>
      <c r="D4" s="58" t="s">
        <v>2446</v>
      </c>
      <c r="E4" s="58" t="s">
        <v>4563</v>
      </c>
      <c r="F4" s="58" t="s">
        <v>1642</v>
      </c>
      <c r="G4" s="58">
        <v>10889</v>
      </c>
      <c r="H4" s="58">
        <v>10889</v>
      </c>
    </row>
    <row r="5" spans="1:8" x14ac:dyDescent="0.3">
      <c r="A5" s="57" t="s">
        <v>614</v>
      </c>
      <c r="B5" s="58">
        <v>53813</v>
      </c>
      <c r="C5" s="58">
        <v>3647</v>
      </c>
      <c r="D5" s="58">
        <v>859</v>
      </c>
      <c r="E5" s="58">
        <v>6168</v>
      </c>
      <c r="F5" s="58">
        <v>215</v>
      </c>
      <c r="G5" s="58">
        <v>10889</v>
      </c>
      <c r="H5" s="58">
        <v>10889</v>
      </c>
    </row>
  </sheetData>
  <mergeCells count="2">
    <mergeCell ref="A1:E1"/>
    <mergeCell ref="C2:G2"/>
  </mergeCells>
  <pageMargins left="0.75" right="0.75" top="1" bottom="1" header="0.5" footer="0.5"/>
</worksheet>
</file>

<file path=xl/worksheets/sheet2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
  <sheetViews>
    <sheetView workbookViewId="0">
      <selection sqref="A1:E1"/>
    </sheetView>
  </sheetViews>
  <sheetFormatPr defaultRowHeight="14.4" x14ac:dyDescent="0.3"/>
  <cols>
    <col min="1" max="16384" width="8.88671875" style="57"/>
  </cols>
  <sheetData>
    <row r="1" spans="1:13" x14ac:dyDescent="0.3">
      <c r="A1" s="103" t="s">
        <v>269</v>
      </c>
      <c r="B1" s="103"/>
      <c r="C1" s="103"/>
      <c r="D1" s="103"/>
      <c r="E1" s="103"/>
    </row>
    <row r="2" spans="1:13" x14ac:dyDescent="0.3">
      <c r="A2" s="57" t="s">
        <v>0</v>
      </c>
      <c r="B2" s="57" t="s">
        <v>0</v>
      </c>
      <c r="C2" s="104" t="s">
        <v>4564</v>
      </c>
      <c r="D2" s="104"/>
      <c r="E2" s="104"/>
      <c r="F2" s="104"/>
      <c r="G2" s="104"/>
      <c r="H2" s="104" t="s">
        <v>4565</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424</v>
      </c>
      <c r="B4" s="58">
        <v>3675</v>
      </c>
      <c r="C4" s="58" t="s">
        <v>1320</v>
      </c>
      <c r="D4" s="58" t="s">
        <v>653</v>
      </c>
      <c r="E4" s="58" t="s">
        <v>735</v>
      </c>
      <c r="F4" s="58" t="s">
        <v>628</v>
      </c>
      <c r="G4" s="58">
        <v>1512</v>
      </c>
      <c r="H4" s="58" t="s">
        <v>916</v>
      </c>
      <c r="I4" s="58" t="s">
        <v>738</v>
      </c>
      <c r="J4" s="58" t="s">
        <v>910</v>
      </c>
      <c r="K4" s="58" t="s">
        <v>628</v>
      </c>
      <c r="L4" s="58">
        <v>172</v>
      </c>
      <c r="M4" s="58">
        <v>1684</v>
      </c>
    </row>
    <row r="5" spans="1:13" x14ac:dyDescent="0.3">
      <c r="A5" s="57" t="s">
        <v>437</v>
      </c>
      <c r="B5" s="58">
        <v>9984</v>
      </c>
      <c r="C5" s="58" t="s">
        <v>4566</v>
      </c>
      <c r="D5" s="58" t="s">
        <v>1487</v>
      </c>
      <c r="E5" s="58" t="s">
        <v>2516</v>
      </c>
      <c r="F5" s="58" t="s">
        <v>633</v>
      </c>
      <c r="G5" s="58">
        <v>5042</v>
      </c>
      <c r="H5" s="58" t="s">
        <v>981</v>
      </c>
      <c r="I5" s="58" t="s">
        <v>705</v>
      </c>
      <c r="J5" s="58" t="s">
        <v>814</v>
      </c>
      <c r="K5" s="58" t="s">
        <v>655</v>
      </c>
      <c r="L5" s="58">
        <v>540</v>
      </c>
      <c r="M5" s="58">
        <v>5582</v>
      </c>
    </row>
    <row r="6" spans="1:13" x14ac:dyDescent="0.3">
      <c r="A6" s="57" t="s">
        <v>560</v>
      </c>
      <c r="B6" s="58">
        <v>10855</v>
      </c>
      <c r="C6" s="58" t="s">
        <v>2308</v>
      </c>
      <c r="D6" s="58" t="s">
        <v>1899</v>
      </c>
      <c r="E6" s="58" t="s">
        <v>4567</v>
      </c>
      <c r="F6" s="58" t="s">
        <v>628</v>
      </c>
      <c r="G6" s="58">
        <v>6039</v>
      </c>
      <c r="H6" s="58" t="s">
        <v>2036</v>
      </c>
      <c r="I6" s="58" t="s">
        <v>786</v>
      </c>
      <c r="J6" s="58" t="s">
        <v>1016</v>
      </c>
      <c r="K6" s="58" t="s">
        <v>647</v>
      </c>
      <c r="L6" s="58">
        <v>727</v>
      </c>
      <c r="M6" s="58">
        <v>6766</v>
      </c>
    </row>
    <row r="7" spans="1:13" x14ac:dyDescent="0.3">
      <c r="A7" s="57" t="s">
        <v>601</v>
      </c>
      <c r="B7" s="58">
        <v>7163</v>
      </c>
      <c r="C7" s="58" t="s">
        <v>4568</v>
      </c>
      <c r="D7" s="58" t="s">
        <v>886</v>
      </c>
      <c r="E7" s="58" t="s">
        <v>1207</v>
      </c>
      <c r="F7" s="58" t="s">
        <v>633</v>
      </c>
      <c r="G7" s="58">
        <v>3858</v>
      </c>
      <c r="H7" s="58" t="s">
        <v>652</v>
      </c>
      <c r="I7" s="58" t="s">
        <v>740</v>
      </c>
      <c r="J7" s="58" t="s">
        <v>1459</v>
      </c>
      <c r="K7" s="58" t="s">
        <v>628</v>
      </c>
      <c r="L7" s="58">
        <v>506</v>
      </c>
      <c r="M7" s="58">
        <v>4364</v>
      </c>
    </row>
    <row r="8" spans="1:13" x14ac:dyDescent="0.3">
      <c r="A8" s="57" t="s">
        <v>614</v>
      </c>
      <c r="B8" s="58">
        <v>31677</v>
      </c>
      <c r="C8" s="58">
        <v>6269</v>
      </c>
      <c r="D8" s="58">
        <v>649</v>
      </c>
      <c r="E8" s="58">
        <v>9527</v>
      </c>
      <c r="F8" s="58">
        <v>6</v>
      </c>
      <c r="G8" s="58">
        <v>16451</v>
      </c>
      <c r="H8" s="58">
        <v>852</v>
      </c>
      <c r="I8" s="58">
        <v>154</v>
      </c>
      <c r="J8" s="58">
        <v>936</v>
      </c>
      <c r="K8" s="58">
        <v>3</v>
      </c>
      <c r="L8" s="58">
        <v>1945</v>
      </c>
      <c r="M8" s="58">
        <v>18396</v>
      </c>
    </row>
  </sheetData>
  <mergeCells count="3">
    <mergeCell ref="A1:E1"/>
    <mergeCell ref="C2:G2"/>
    <mergeCell ref="H2:L2"/>
  </mergeCells>
  <pageMargins left="0.75" right="0.75" top="1" bottom="1" header="0.5" footer="0.5"/>
</worksheet>
</file>

<file path=xl/worksheets/sheet2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selection sqref="A1:E1"/>
    </sheetView>
  </sheetViews>
  <sheetFormatPr defaultRowHeight="14.4" x14ac:dyDescent="0.3"/>
  <cols>
    <col min="1" max="16384" width="8.88671875" style="57"/>
  </cols>
  <sheetData>
    <row r="1" spans="1:13" x14ac:dyDescent="0.3">
      <c r="A1" s="103" t="s">
        <v>270</v>
      </c>
      <c r="B1" s="103"/>
      <c r="C1" s="103"/>
      <c r="D1" s="103"/>
      <c r="E1" s="103"/>
    </row>
    <row r="2" spans="1:13" x14ac:dyDescent="0.3">
      <c r="A2" s="57" t="s">
        <v>0</v>
      </c>
      <c r="B2" s="57" t="s">
        <v>0</v>
      </c>
      <c r="C2" s="104" t="s">
        <v>4569</v>
      </c>
      <c r="D2" s="104"/>
      <c r="E2" s="104"/>
      <c r="F2" s="104"/>
      <c r="G2" s="104"/>
      <c r="H2" s="104" t="s">
        <v>4570</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499</v>
      </c>
      <c r="B4" s="58">
        <v>36197</v>
      </c>
      <c r="C4" s="58" t="s">
        <v>4571</v>
      </c>
      <c r="D4" s="58" t="s">
        <v>1953</v>
      </c>
      <c r="E4" s="58" t="s">
        <v>4572</v>
      </c>
      <c r="F4" s="58" t="s">
        <v>666</v>
      </c>
      <c r="G4" s="58">
        <v>12337</v>
      </c>
      <c r="H4" s="58" t="s">
        <v>4573</v>
      </c>
      <c r="I4" s="58" t="s">
        <v>1804</v>
      </c>
      <c r="J4" s="58" t="s">
        <v>4574</v>
      </c>
      <c r="K4" s="58" t="s">
        <v>810</v>
      </c>
      <c r="L4" s="58">
        <v>9023</v>
      </c>
      <c r="M4" s="58">
        <v>21360</v>
      </c>
    </row>
    <row r="5" spans="1:13" x14ac:dyDescent="0.3">
      <c r="A5" s="57" t="s">
        <v>614</v>
      </c>
      <c r="B5" s="58">
        <v>36197</v>
      </c>
      <c r="C5" s="58">
        <v>4901</v>
      </c>
      <c r="D5" s="58">
        <v>491</v>
      </c>
      <c r="E5" s="58">
        <v>6907</v>
      </c>
      <c r="F5" s="58">
        <v>38</v>
      </c>
      <c r="G5" s="58">
        <v>12337</v>
      </c>
      <c r="H5" s="58">
        <v>3458</v>
      </c>
      <c r="I5" s="58">
        <v>804</v>
      </c>
      <c r="J5" s="58">
        <v>4729</v>
      </c>
      <c r="K5" s="58">
        <v>32</v>
      </c>
      <c r="L5" s="58">
        <v>9023</v>
      </c>
      <c r="M5" s="58">
        <v>21360</v>
      </c>
    </row>
  </sheetData>
  <mergeCells count="3">
    <mergeCell ref="A1:E1"/>
    <mergeCell ref="C2:G2"/>
    <mergeCell ref="H2:L2"/>
  </mergeCells>
  <pageMargins left="0.75" right="0.75" top="1" bottom="1" header="0.5" footer="0.5"/>
</worksheet>
</file>

<file path=xl/worksheets/sheet2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election sqref="A1:E1"/>
    </sheetView>
  </sheetViews>
  <sheetFormatPr defaultRowHeight="14.4" x14ac:dyDescent="0.3"/>
  <cols>
    <col min="1" max="16384" width="8.88671875" style="57"/>
  </cols>
  <sheetData>
    <row r="1" spans="1:8" x14ac:dyDescent="0.3">
      <c r="A1" s="103" t="s">
        <v>271</v>
      </c>
      <c r="B1" s="103"/>
      <c r="C1" s="103"/>
      <c r="D1" s="103"/>
      <c r="E1" s="103"/>
    </row>
    <row r="2" spans="1:8" x14ac:dyDescent="0.3">
      <c r="A2" s="57" t="s">
        <v>0</v>
      </c>
      <c r="B2" s="57" t="s">
        <v>0</v>
      </c>
      <c r="C2" s="104" t="s">
        <v>4575</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446</v>
      </c>
      <c r="B4" s="58">
        <v>26361</v>
      </c>
      <c r="C4" s="58" t="s">
        <v>4576</v>
      </c>
      <c r="D4" s="58" t="s">
        <v>4471</v>
      </c>
      <c r="E4" s="58" t="s">
        <v>2420</v>
      </c>
      <c r="F4" s="58" t="s">
        <v>633</v>
      </c>
      <c r="G4" s="58">
        <v>11087</v>
      </c>
      <c r="H4" s="58">
        <v>11087</v>
      </c>
    </row>
    <row r="5" spans="1:8" x14ac:dyDescent="0.3">
      <c r="A5" s="57" t="s">
        <v>450</v>
      </c>
      <c r="B5" s="58">
        <v>1241</v>
      </c>
      <c r="C5" s="58" t="s">
        <v>1168</v>
      </c>
      <c r="D5" s="58" t="s">
        <v>691</v>
      </c>
      <c r="E5" s="58" t="s">
        <v>1550</v>
      </c>
      <c r="F5" s="58" t="s">
        <v>647</v>
      </c>
      <c r="G5" s="58">
        <v>320</v>
      </c>
      <c r="H5" s="58">
        <v>320</v>
      </c>
    </row>
    <row r="6" spans="1:8" x14ac:dyDescent="0.3">
      <c r="A6" s="57" t="s">
        <v>598</v>
      </c>
      <c r="B6" s="58">
        <v>10108</v>
      </c>
      <c r="C6" s="58" t="s">
        <v>1176</v>
      </c>
      <c r="D6" s="58" t="s">
        <v>1684</v>
      </c>
      <c r="E6" s="58" t="s">
        <v>991</v>
      </c>
      <c r="F6" s="58" t="s">
        <v>633</v>
      </c>
      <c r="G6" s="58">
        <v>3123</v>
      </c>
      <c r="H6" s="58">
        <v>3123</v>
      </c>
    </row>
    <row r="7" spans="1:8" x14ac:dyDescent="0.3">
      <c r="A7" s="57" t="s">
        <v>614</v>
      </c>
      <c r="B7" s="58">
        <v>37710</v>
      </c>
      <c r="C7" s="58">
        <v>6594</v>
      </c>
      <c r="D7" s="58">
        <v>758</v>
      </c>
      <c r="E7" s="58">
        <v>7171</v>
      </c>
      <c r="F7" s="58">
        <v>7</v>
      </c>
      <c r="G7" s="58">
        <v>14530</v>
      </c>
      <c r="H7" s="58">
        <v>14530</v>
      </c>
    </row>
  </sheetData>
  <mergeCells count="2">
    <mergeCell ref="A1:E1"/>
    <mergeCell ref="C2:G2"/>
  </mergeCells>
  <pageMargins left="0.75" right="0.75" top="1" bottom="1" header="0.5" footer="0.5"/>
</worksheet>
</file>

<file path=xl/worksheets/sheet2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sqref="A1:E1"/>
    </sheetView>
  </sheetViews>
  <sheetFormatPr defaultRowHeight="14.4" x14ac:dyDescent="0.3"/>
  <cols>
    <col min="1" max="16384" width="8.88671875" style="57"/>
  </cols>
  <sheetData>
    <row r="1" spans="1:8" x14ac:dyDescent="0.3">
      <c r="A1" s="103" t="s">
        <v>272</v>
      </c>
      <c r="B1" s="103"/>
      <c r="C1" s="103"/>
      <c r="D1" s="103"/>
      <c r="E1" s="103"/>
    </row>
    <row r="2" spans="1:8" x14ac:dyDescent="0.3">
      <c r="A2" s="57" t="s">
        <v>0</v>
      </c>
      <c r="B2" s="57" t="s">
        <v>0</v>
      </c>
      <c r="C2" s="104" t="s">
        <v>4577</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439</v>
      </c>
      <c r="B4" s="58">
        <v>25712</v>
      </c>
      <c r="C4" s="58" t="s">
        <v>4193</v>
      </c>
      <c r="D4" s="58" t="s">
        <v>2191</v>
      </c>
      <c r="E4" s="58" t="s">
        <v>4578</v>
      </c>
      <c r="F4" s="58" t="s">
        <v>766</v>
      </c>
      <c r="G4" s="58">
        <v>9551</v>
      </c>
      <c r="H4" s="58">
        <v>9551</v>
      </c>
    </row>
    <row r="5" spans="1:8" x14ac:dyDescent="0.3">
      <c r="A5" s="57" t="s">
        <v>487</v>
      </c>
      <c r="B5" s="58">
        <v>5569</v>
      </c>
      <c r="C5" s="58" t="s">
        <v>1252</v>
      </c>
      <c r="D5" s="58" t="s">
        <v>777</v>
      </c>
      <c r="E5" s="58" t="s">
        <v>1031</v>
      </c>
      <c r="F5" s="58" t="s">
        <v>628</v>
      </c>
      <c r="G5" s="58">
        <v>2372</v>
      </c>
      <c r="H5" s="58">
        <v>2372</v>
      </c>
    </row>
    <row r="6" spans="1:8" x14ac:dyDescent="0.3">
      <c r="A6" s="57" t="s">
        <v>532</v>
      </c>
      <c r="B6" s="58">
        <v>31051</v>
      </c>
      <c r="C6" s="58" t="s">
        <v>4257</v>
      </c>
      <c r="D6" s="58" t="s">
        <v>2006</v>
      </c>
      <c r="E6" s="58" t="s">
        <v>4579</v>
      </c>
      <c r="F6" s="58" t="s">
        <v>766</v>
      </c>
      <c r="G6" s="58">
        <v>12533</v>
      </c>
      <c r="H6" s="58">
        <v>12533</v>
      </c>
    </row>
    <row r="7" spans="1:8" x14ac:dyDescent="0.3">
      <c r="A7" s="57" t="s">
        <v>534</v>
      </c>
      <c r="B7" s="58">
        <v>7606</v>
      </c>
      <c r="C7" s="58" t="s">
        <v>2140</v>
      </c>
      <c r="D7" s="58" t="s">
        <v>697</v>
      </c>
      <c r="E7" s="58" t="s">
        <v>2463</v>
      </c>
      <c r="F7" s="58" t="s">
        <v>660</v>
      </c>
      <c r="G7" s="58">
        <v>2924</v>
      </c>
      <c r="H7" s="58">
        <v>2924</v>
      </c>
    </row>
    <row r="8" spans="1:8" x14ac:dyDescent="0.3">
      <c r="A8" s="57" t="s">
        <v>542</v>
      </c>
      <c r="B8" s="58">
        <v>8962</v>
      </c>
      <c r="C8" s="58" t="s">
        <v>1839</v>
      </c>
      <c r="D8" s="58" t="s">
        <v>792</v>
      </c>
      <c r="E8" s="58" t="s">
        <v>2572</v>
      </c>
      <c r="F8" s="58" t="s">
        <v>628</v>
      </c>
      <c r="G8" s="58">
        <v>3730</v>
      </c>
      <c r="H8" s="58">
        <v>3730</v>
      </c>
    </row>
    <row r="9" spans="1:8" x14ac:dyDescent="0.3">
      <c r="A9" s="57" t="s">
        <v>581</v>
      </c>
      <c r="B9" s="58">
        <v>11036</v>
      </c>
      <c r="C9" s="58" t="s">
        <v>2879</v>
      </c>
      <c r="D9" s="58" t="s">
        <v>1754</v>
      </c>
      <c r="E9" s="58" t="s">
        <v>1532</v>
      </c>
      <c r="F9" s="58" t="s">
        <v>646</v>
      </c>
      <c r="G9" s="58">
        <v>4352</v>
      </c>
      <c r="H9" s="58">
        <v>4352</v>
      </c>
    </row>
    <row r="10" spans="1:8" x14ac:dyDescent="0.3">
      <c r="A10" s="57" t="s">
        <v>614</v>
      </c>
      <c r="B10" s="58">
        <v>89936</v>
      </c>
      <c r="C10" s="58">
        <v>14334</v>
      </c>
      <c r="D10" s="58">
        <v>2170</v>
      </c>
      <c r="E10" s="58">
        <v>18926</v>
      </c>
      <c r="F10" s="58">
        <v>32</v>
      </c>
      <c r="G10" s="58">
        <v>35462</v>
      </c>
      <c r="H10" s="58">
        <v>35462</v>
      </c>
    </row>
  </sheetData>
  <mergeCells count="2">
    <mergeCell ref="A1:E1"/>
    <mergeCell ref="C2:G2"/>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workbookViewId="0">
      <selection sqref="A1:E1"/>
    </sheetView>
  </sheetViews>
  <sheetFormatPr defaultRowHeight="14.4" x14ac:dyDescent="0.3"/>
  <cols>
    <col min="1" max="16384" width="8.88671875" style="57"/>
  </cols>
  <sheetData>
    <row r="1" spans="1:13" x14ac:dyDescent="0.3">
      <c r="A1" s="103" t="s">
        <v>30</v>
      </c>
      <c r="B1" s="103"/>
      <c r="C1" s="103"/>
      <c r="D1" s="103"/>
      <c r="E1" s="103"/>
    </row>
    <row r="2" spans="1:13" x14ac:dyDescent="0.3">
      <c r="A2" s="57" t="s">
        <v>0</v>
      </c>
      <c r="B2" s="57" t="s">
        <v>0</v>
      </c>
      <c r="C2" s="104" t="s">
        <v>3402</v>
      </c>
      <c r="D2" s="104"/>
      <c r="E2" s="104"/>
      <c r="F2" s="104"/>
      <c r="G2" s="104"/>
      <c r="H2" s="104" t="s">
        <v>3403</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493</v>
      </c>
      <c r="B4" s="58">
        <v>116899</v>
      </c>
      <c r="C4" s="58" t="s">
        <v>3404</v>
      </c>
      <c r="D4" s="58" t="s">
        <v>2603</v>
      </c>
      <c r="E4" s="58" t="s">
        <v>3405</v>
      </c>
      <c r="F4" s="58" t="s">
        <v>972</v>
      </c>
      <c r="G4" s="58">
        <v>44920</v>
      </c>
      <c r="H4" s="58" t="s">
        <v>3406</v>
      </c>
      <c r="I4" s="58" t="s">
        <v>2328</v>
      </c>
      <c r="J4" s="58" t="s">
        <v>3408</v>
      </c>
      <c r="K4" s="58" t="s">
        <v>811</v>
      </c>
      <c r="L4" s="58">
        <v>21181</v>
      </c>
      <c r="M4" s="58">
        <v>66101</v>
      </c>
    </row>
    <row r="5" spans="1:13" x14ac:dyDescent="0.3">
      <c r="A5" s="57" t="s">
        <v>504</v>
      </c>
      <c r="B5" s="58">
        <v>367063</v>
      </c>
      <c r="C5" s="58" t="s">
        <v>3409</v>
      </c>
      <c r="D5" s="58" t="s">
        <v>6150</v>
      </c>
      <c r="E5" s="58" t="s">
        <v>3411</v>
      </c>
      <c r="F5" s="58" t="s">
        <v>2075</v>
      </c>
      <c r="G5" s="58">
        <v>95510</v>
      </c>
      <c r="H5" s="58" t="s">
        <v>3412</v>
      </c>
      <c r="I5" s="58" t="s">
        <v>6149</v>
      </c>
      <c r="J5" s="58" t="s">
        <v>3413</v>
      </c>
      <c r="K5" s="58" t="s">
        <v>3448</v>
      </c>
      <c r="L5" s="58">
        <v>118830</v>
      </c>
      <c r="M5" s="58">
        <v>214340</v>
      </c>
    </row>
    <row r="6" spans="1:13" x14ac:dyDescent="0.3">
      <c r="A6" s="57" t="s">
        <v>614</v>
      </c>
      <c r="B6" s="58">
        <v>483962</v>
      </c>
      <c r="C6" s="58">
        <v>68636</v>
      </c>
      <c r="D6" s="58">
        <v>7751</v>
      </c>
      <c r="E6" s="58">
        <v>63569</v>
      </c>
      <c r="F6" s="58">
        <v>474</v>
      </c>
      <c r="G6" s="58">
        <v>140430</v>
      </c>
      <c r="H6" s="58">
        <v>66465</v>
      </c>
      <c r="I6" s="58">
        <v>10466</v>
      </c>
      <c r="J6" s="58">
        <v>62246</v>
      </c>
      <c r="K6" s="58">
        <v>834</v>
      </c>
      <c r="L6" s="58">
        <v>140011</v>
      </c>
      <c r="M6" s="58">
        <v>280441</v>
      </c>
    </row>
  </sheetData>
  <mergeCells count="3">
    <mergeCell ref="A1:E1"/>
    <mergeCell ref="C2:G2"/>
    <mergeCell ref="H2:L2"/>
  </mergeCells>
  <pageMargins left="0.75" right="0.75" top="1" bottom="1" header="0.5" footer="0.5"/>
</worksheet>
</file>

<file path=xl/worksheets/sheet2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election sqref="A1:E1"/>
    </sheetView>
  </sheetViews>
  <sheetFormatPr defaultRowHeight="14.4" x14ac:dyDescent="0.3"/>
  <cols>
    <col min="1" max="16384" width="8.88671875" style="57"/>
  </cols>
  <sheetData>
    <row r="1" spans="1:8" x14ac:dyDescent="0.3">
      <c r="A1" s="103" t="s">
        <v>273</v>
      </c>
      <c r="B1" s="103"/>
      <c r="C1" s="103"/>
      <c r="D1" s="103"/>
      <c r="E1" s="103"/>
    </row>
    <row r="2" spans="1:8" x14ac:dyDescent="0.3">
      <c r="A2" s="57" t="s">
        <v>0</v>
      </c>
      <c r="B2" s="57" t="s">
        <v>0</v>
      </c>
      <c r="C2" s="104" t="s">
        <v>4580</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441</v>
      </c>
      <c r="B4" s="58">
        <v>14449</v>
      </c>
      <c r="C4" s="58" t="s">
        <v>1376</v>
      </c>
      <c r="D4" s="58" t="s">
        <v>2342</v>
      </c>
      <c r="E4" s="58" t="s">
        <v>2480</v>
      </c>
      <c r="F4" s="58" t="s">
        <v>647</v>
      </c>
      <c r="G4" s="58">
        <v>5796</v>
      </c>
      <c r="H4" s="58">
        <v>5796</v>
      </c>
    </row>
    <row r="5" spans="1:8" x14ac:dyDescent="0.3">
      <c r="A5" s="57" t="s">
        <v>465</v>
      </c>
      <c r="B5" s="58">
        <v>95779</v>
      </c>
      <c r="C5" s="58" t="s">
        <v>4581</v>
      </c>
      <c r="D5" s="58" t="s">
        <v>2423</v>
      </c>
      <c r="E5" s="58" t="s">
        <v>4583</v>
      </c>
      <c r="F5" s="58" t="s">
        <v>972</v>
      </c>
      <c r="G5" s="58">
        <v>49502</v>
      </c>
      <c r="H5" s="58">
        <v>49502</v>
      </c>
    </row>
    <row r="6" spans="1:8" x14ac:dyDescent="0.3">
      <c r="A6" s="57" t="s">
        <v>570</v>
      </c>
      <c r="B6" s="58">
        <v>122747</v>
      </c>
      <c r="C6" s="58" t="s">
        <v>4584</v>
      </c>
      <c r="D6" s="58" t="s">
        <v>6225</v>
      </c>
      <c r="E6" s="58" t="s">
        <v>1955</v>
      </c>
      <c r="F6" s="58" t="s">
        <v>659</v>
      </c>
      <c r="G6" s="58">
        <v>44345</v>
      </c>
      <c r="H6" s="58">
        <v>44345</v>
      </c>
    </row>
    <row r="7" spans="1:8" x14ac:dyDescent="0.3">
      <c r="A7" s="57" t="s">
        <v>614</v>
      </c>
      <c r="B7" s="58">
        <v>232975</v>
      </c>
      <c r="C7" s="58">
        <v>50938</v>
      </c>
      <c r="D7" s="58">
        <v>5582</v>
      </c>
      <c r="E7" s="58">
        <v>43035</v>
      </c>
      <c r="F7" s="58">
        <v>88</v>
      </c>
      <c r="G7" s="58">
        <v>99643</v>
      </c>
      <c r="H7" s="58">
        <v>99643</v>
      </c>
    </row>
  </sheetData>
  <mergeCells count="2">
    <mergeCell ref="A1:E1"/>
    <mergeCell ref="C2:G2"/>
  </mergeCells>
  <pageMargins left="0.75" right="0.75" top="1" bottom="1" header="0.5" footer="0.5"/>
</worksheet>
</file>

<file path=xl/worksheets/sheet2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sqref="A1:E1"/>
    </sheetView>
  </sheetViews>
  <sheetFormatPr defaultRowHeight="14.4" x14ac:dyDescent="0.3"/>
  <cols>
    <col min="1" max="16384" width="8.88671875" style="57"/>
  </cols>
  <sheetData>
    <row r="1" spans="1:8" x14ac:dyDescent="0.3">
      <c r="A1" s="103" t="s">
        <v>274</v>
      </c>
      <c r="B1" s="103"/>
      <c r="C1" s="103"/>
      <c r="D1" s="103"/>
      <c r="E1" s="103"/>
    </row>
    <row r="2" spans="1:8" x14ac:dyDescent="0.3">
      <c r="A2" s="57" t="s">
        <v>0</v>
      </c>
      <c r="B2" s="57" t="s">
        <v>0</v>
      </c>
      <c r="C2" s="104" t="s">
        <v>4585</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433</v>
      </c>
      <c r="B4" s="58">
        <v>9258</v>
      </c>
      <c r="C4" s="58" t="s">
        <v>3236</v>
      </c>
      <c r="D4" s="58" t="s">
        <v>1061</v>
      </c>
      <c r="E4" s="58" t="s">
        <v>3642</v>
      </c>
      <c r="F4" s="58" t="s">
        <v>667</v>
      </c>
      <c r="G4" s="58">
        <v>4291</v>
      </c>
      <c r="H4" s="58">
        <v>4291</v>
      </c>
    </row>
    <row r="5" spans="1:8" x14ac:dyDescent="0.3">
      <c r="A5" s="57" t="s">
        <v>470</v>
      </c>
      <c r="B5" s="58">
        <v>11674</v>
      </c>
      <c r="C5" s="58" t="s">
        <v>1417</v>
      </c>
      <c r="D5" s="58" t="s">
        <v>2047</v>
      </c>
      <c r="E5" s="58" t="s">
        <v>4586</v>
      </c>
      <c r="F5" s="58" t="s">
        <v>985</v>
      </c>
      <c r="G5" s="58">
        <v>5366</v>
      </c>
      <c r="H5" s="58">
        <v>5366</v>
      </c>
    </row>
    <row r="6" spans="1:8" x14ac:dyDescent="0.3">
      <c r="A6" s="57" t="s">
        <v>476</v>
      </c>
      <c r="B6" s="58">
        <v>5669</v>
      </c>
      <c r="C6" s="58" t="s">
        <v>2232</v>
      </c>
      <c r="D6" s="58" t="s">
        <v>679</v>
      </c>
      <c r="E6" s="58" t="s">
        <v>1103</v>
      </c>
      <c r="F6" s="58" t="s">
        <v>647</v>
      </c>
      <c r="G6" s="58">
        <v>2557</v>
      </c>
      <c r="H6" s="58">
        <v>2557</v>
      </c>
    </row>
    <row r="7" spans="1:8" x14ac:dyDescent="0.3">
      <c r="A7" s="57" t="s">
        <v>608</v>
      </c>
      <c r="B7" s="58">
        <v>4237</v>
      </c>
      <c r="C7" s="58" t="s">
        <v>1777</v>
      </c>
      <c r="D7" s="58" t="s">
        <v>980</v>
      </c>
      <c r="E7" s="58" t="s">
        <v>2230</v>
      </c>
      <c r="F7" s="58" t="s">
        <v>628</v>
      </c>
      <c r="G7" s="58">
        <v>2279</v>
      </c>
      <c r="H7" s="58">
        <v>2279</v>
      </c>
    </row>
    <row r="8" spans="1:8" x14ac:dyDescent="0.3">
      <c r="A8" s="57" t="s">
        <v>614</v>
      </c>
      <c r="B8" s="58">
        <v>30838</v>
      </c>
      <c r="C8" s="58">
        <v>5211</v>
      </c>
      <c r="D8" s="58">
        <v>692</v>
      </c>
      <c r="E8" s="58">
        <v>8566</v>
      </c>
      <c r="F8" s="58">
        <v>24</v>
      </c>
      <c r="G8" s="58">
        <v>14493</v>
      </c>
      <c r="H8" s="58">
        <v>14493</v>
      </c>
    </row>
  </sheetData>
  <mergeCells count="2">
    <mergeCell ref="A1:E1"/>
    <mergeCell ref="C2:G2"/>
  </mergeCells>
  <pageMargins left="0.75" right="0.75" top="1" bottom="1" header="0.5" footer="0.5"/>
</worksheet>
</file>

<file path=xl/worksheets/sheet2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sqref="A1:E1"/>
    </sheetView>
  </sheetViews>
  <sheetFormatPr defaultRowHeight="14.4" x14ac:dyDescent="0.3"/>
  <cols>
    <col min="1" max="16384" width="8.88671875" style="57"/>
  </cols>
  <sheetData>
    <row r="1" spans="1:8" x14ac:dyDescent="0.3">
      <c r="A1" s="103" t="s">
        <v>275</v>
      </c>
      <c r="B1" s="103"/>
      <c r="C1" s="103"/>
      <c r="D1" s="103"/>
      <c r="E1" s="103"/>
    </row>
    <row r="2" spans="1:8" x14ac:dyDescent="0.3">
      <c r="A2" s="57" t="s">
        <v>0</v>
      </c>
      <c r="B2" s="57" t="s">
        <v>0</v>
      </c>
      <c r="C2" s="104" t="s">
        <v>4587</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448</v>
      </c>
      <c r="B4" s="58">
        <v>72908</v>
      </c>
      <c r="C4" s="58" t="s">
        <v>4588</v>
      </c>
      <c r="D4" s="58" t="s">
        <v>834</v>
      </c>
      <c r="E4" s="58" t="s">
        <v>4589</v>
      </c>
      <c r="F4" s="58" t="s">
        <v>918</v>
      </c>
      <c r="G4" s="58">
        <v>33872</v>
      </c>
      <c r="H4" s="58">
        <v>33872</v>
      </c>
    </row>
    <row r="5" spans="1:8" x14ac:dyDescent="0.3">
      <c r="A5" s="57" t="s">
        <v>468</v>
      </c>
      <c r="B5" s="58">
        <v>91585</v>
      </c>
      <c r="C5" s="58" t="s">
        <v>4590</v>
      </c>
      <c r="D5" s="58" t="s">
        <v>6040</v>
      </c>
      <c r="E5" s="58" t="s">
        <v>4591</v>
      </c>
      <c r="F5" s="58" t="s">
        <v>678</v>
      </c>
      <c r="G5" s="58">
        <v>47191</v>
      </c>
      <c r="H5" s="58">
        <v>47191</v>
      </c>
    </row>
    <row r="6" spans="1:8" x14ac:dyDescent="0.3">
      <c r="A6" s="57" t="s">
        <v>513</v>
      </c>
      <c r="B6" s="58">
        <v>6678</v>
      </c>
      <c r="C6" s="58" t="s">
        <v>4592</v>
      </c>
      <c r="D6" s="58" t="s">
        <v>704</v>
      </c>
      <c r="E6" s="58" t="s">
        <v>927</v>
      </c>
      <c r="F6" s="58" t="s">
        <v>667</v>
      </c>
      <c r="G6" s="58">
        <v>3521</v>
      </c>
      <c r="H6" s="58">
        <v>3521</v>
      </c>
    </row>
    <row r="7" spans="1:8" x14ac:dyDescent="0.3">
      <c r="A7" s="57" t="s">
        <v>544</v>
      </c>
      <c r="B7" s="58">
        <v>13710</v>
      </c>
      <c r="C7" s="58" t="s">
        <v>1781</v>
      </c>
      <c r="D7" s="58" t="s">
        <v>805</v>
      </c>
      <c r="E7" s="58" t="s">
        <v>1650</v>
      </c>
      <c r="F7" s="58" t="s">
        <v>667</v>
      </c>
      <c r="G7" s="58">
        <v>6431</v>
      </c>
      <c r="H7" s="58">
        <v>6431</v>
      </c>
    </row>
    <row r="8" spans="1:8" x14ac:dyDescent="0.3">
      <c r="A8" s="57" t="s">
        <v>591</v>
      </c>
      <c r="B8" s="58">
        <v>38876</v>
      </c>
      <c r="C8" s="58" t="s">
        <v>4593</v>
      </c>
      <c r="D8" s="58" t="s">
        <v>1545</v>
      </c>
      <c r="E8" s="58" t="s">
        <v>4594</v>
      </c>
      <c r="F8" s="58" t="s">
        <v>1007</v>
      </c>
      <c r="G8" s="58">
        <v>17899</v>
      </c>
      <c r="H8" s="58">
        <v>17899</v>
      </c>
    </row>
    <row r="9" spans="1:8" x14ac:dyDescent="0.3">
      <c r="A9" s="57" t="s">
        <v>614</v>
      </c>
      <c r="B9" s="58">
        <v>223757</v>
      </c>
      <c r="C9" s="58">
        <v>55990</v>
      </c>
      <c r="D9" s="58">
        <v>4349</v>
      </c>
      <c r="E9" s="58">
        <v>48301</v>
      </c>
      <c r="F9" s="58">
        <v>274</v>
      </c>
      <c r="G9" s="58">
        <v>108914</v>
      </c>
      <c r="H9" s="58">
        <v>108914</v>
      </c>
    </row>
  </sheetData>
  <mergeCells count="2">
    <mergeCell ref="A1:E1"/>
    <mergeCell ref="C2:G2"/>
  </mergeCells>
  <pageMargins left="0.75" right="0.75" top="1" bottom="1" header="0.5" footer="0.5"/>
</worksheet>
</file>

<file path=xl/worksheets/sheet2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sqref="A1:E1"/>
    </sheetView>
  </sheetViews>
  <sheetFormatPr defaultRowHeight="14.4" x14ac:dyDescent="0.3"/>
  <cols>
    <col min="1" max="16384" width="8.88671875" style="57"/>
  </cols>
  <sheetData>
    <row r="1" spans="1:8" x14ac:dyDescent="0.3">
      <c r="A1" s="103" t="s">
        <v>276</v>
      </c>
      <c r="B1" s="103"/>
      <c r="C1" s="103"/>
      <c r="D1" s="103"/>
      <c r="E1" s="103"/>
    </row>
    <row r="2" spans="1:8" x14ac:dyDescent="0.3">
      <c r="A2" s="57" t="s">
        <v>0</v>
      </c>
      <c r="B2" s="57" t="s">
        <v>0</v>
      </c>
      <c r="C2" s="104" t="s">
        <v>4595</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536</v>
      </c>
      <c r="B4" s="58">
        <v>19567</v>
      </c>
      <c r="C4" s="58" t="s">
        <v>4596</v>
      </c>
      <c r="D4" s="58" t="s">
        <v>656</v>
      </c>
      <c r="E4" s="58" t="s">
        <v>4597</v>
      </c>
      <c r="F4" s="58" t="s">
        <v>634</v>
      </c>
      <c r="G4" s="58">
        <v>9901</v>
      </c>
      <c r="H4" s="58">
        <v>9901</v>
      </c>
    </row>
    <row r="5" spans="1:8" x14ac:dyDescent="0.3">
      <c r="A5" s="57" t="s">
        <v>588</v>
      </c>
      <c r="B5" s="58">
        <v>9386</v>
      </c>
      <c r="C5" s="58" t="s">
        <v>4598</v>
      </c>
      <c r="D5" s="58" t="s">
        <v>704</v>
      </c>
      <c r="E5" s="58" t="s">
        <v>4599</v>
      </c>
      <c r="F5" s="58" t="s">
        <v>628</v>
      </c>
      <c r="G5" s="58">
        <v>5174</v>
      </c>
      <c r="H5" s="58">
        <v>5174</v>
      </c>
    </row>
    <row r="6" spans="1:8" x14ac:dyDescent="0.3">
      <c r="A6" s="57" t="s">
        <v>594</v>
      </c>
      <c r="B6" s="58">
        <v>17800</v>
      </c>
      <c r="C6" s="58" t="s">
        <v>2290</v>
      </c>
      <c r="D6" s="58" t="s">
        <v>911</v>
      </c>
      <c r="E6" s="58" t="s">
        <v>4600</v>
      </c>
      <c r="F6" s="58" t="s">
        <v>655</v>
      </c>
      <c r="G6" s="58">
        <v>10301</v>
      </c>
      <c r="H6" s="58">
        <v>10301</v>
      </c>
    </row>
    <row r="7" spans="1:8" x14ac:dyDescent="0.3">
      <c r="A7" s="57" t="s">
        <v>606</v>
      </c>
      <c r="B7" s="58">
        <v>18137</v>
      </c>
      <c r="C7" s="58" t="s">
        <v>3569</v>
      </c>
      <c r="D7" s="58" t="s">
        <v>1596</v>
      </c>
      <c r="E7" s="58" t="s">
        <v>4601</v>
      </c>
      <c r="F7" s="58" t="s">
        <v>691</v>
      </c>
      <c r="G7" s="58">
        <v>10157</v>
      </c>
      <c r="H7" s="58">
        <v>10157</v>
      </c>
    </row>
    <row r="8" spans="1:8" x14ac:dyDescent="0.3">
      <c r="A8" s="57" t="s">
        <v>614</v>
      </c>
      <c r="B8" s="58">
        <v>64890</v>
      </c>
      <c r="C8" s="58">
        <v>13974</v>
      </c>
      <c r="D8" s="58">
        <v>1351</v>
      </c>
      <c r="E8" s="58">
        <v>20195</v>
      </c>
      <c r="F8" s="58">
        <v>13</v>
      </c>
      <c r="G8" s="58">
        <v>35533</v>
      </c>
      <c r="H8" s="58">
        <v>35533</v>
      </c>
    </row>
  </sheetData>
  <mergeCells count="2">
    <mergeCell ref="A1:E1"/>
    <mergeCell ref="C2:G2"/>
  </mergeCells>
  <pageMargins left="0.75" right="0.75" top="1" bottom="1" header="0.5" footer="0.5"/>
</worksheet>
</file>

<file path=xl/worksheets/sheet2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sqref="A1:E1"/>
    </sheetView>
  </sheetViews>
  <sheetFormatPr defaultRowHeight="14.4" x14ac:dyDescent="0.3"/>
  <cols>
    <col min="1" max="16384" width="8.88671875" style="57"/>
  </cols>
  <sheetData>
    <row r="1" spans="1:8" x14ac:dyDescent="0.3">
      <c r="A1" s="103" t="s">
        <v>277</v>
      </c>
      <c r="B1" s="103"/>
      <c r="C1" s="103"/>
      <c r="D1" s="103"/>
      <c r="E1" s="103"/>
    </row>
    <row r="2" spans="1:8" x14ac:dyDescent="0.3">
      <c r="A2" s="57" t="s">
        <v>0</v>
      </c>
      <c r="B2" s="57" t="s">
        <v>0</v>
      </c>
      <c r="C2" s="104" t="s">
        <v>4602</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472</v>
      </c>
      <c r="B4" s="58">
        <v>18278</v>
      </c>
      <c r="C4" s="58" t="s">
        <v>2770</v>
      </c>
      <c r="D4" s="58" t="s">
        <v>1386</v>
      </c>
      <c r="E4" s="58" t="s">
        <v>4603</v>
      </c>
      <c r="F4" s="58" t="s">
        <v>678</v>
      </c>
      <c r="G4" s="58">
        <v>10347</v>
      </c>
      <c r="H4" s="58">
        <v>10347</v>
      </c>
    </row>
    <row r="5" spans="1:8" x14ac:dyDescent="0.3">
      <c r="A5" s="57" t="s">
        <v>506</v>
      </c>
      <c r="B5" s="58">
        <v>114817</v>
      </c>
      <c r="C5" s="58" t="s">
        <v>4604</v>
      </c>
      <c r="D5" s="58" t="s">
        <v>2371</v>
      </c>
      <c r="E5" s="58" t="s">
        <v>4605</v>
      </c>
      <c r="F5" s="58" t="s">
        <v>764</v>
      </c>
      <c r="G5" s="58">
        <v>56572</v>
      </c>
      <c r="H5" s="58">
        <v>56572</v>
      </c>
    </row>
    <row r="6" spans="1:8" x14ac:dyDescent="0.3">
      <c r="A6" s="57" t="s">
        <v>614</v>
      </c>
      <c r="B6" s="58">
        <v>133095</v>
      </c>
      <c r="C6" s="58">
        <v>37515</v>
      </c>
      <c r="D6" s="58">
        <v>2895</v>
      </c>
      <c r="E6" s="58">
        <v>26397</v>
      </c>
      <c r="F6" s="58">
        <v>112</v>
      </c>
      <c r="G6" s="58">
        <v>66919</v>
      </c>
      <c r="H6" s="58">
        <v>66919</v>
      </c>
    </row>
  </sheetData>
  <mergeCells count="2">
    <mergeCell ref="A1:E1"/>
    <mergeCell ref="C2:G2"/>
  </mergeCells>
  <pageMargins left="0.75" right="0.75" top="1" bottom="1" header="0.5" footer="0.5"/>
</worksheet>
</file>

<file path=xl/worksheets/sheet2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workbookViewId="0">
      <selection sqref="A1:E1"/>
    </sheetView>
  </sheetViews>
  <sheetFormatPr defaultRowHeight="14.4" x14ac:dyDescent="0.3"/>
  <cols>
    <col min="1" max="16384" width="8.88671875" style="57"/>
  </cols>
  <sheetData>
    <row r="1" spans="1:8" x14ac:dyDescent="0.3">
      <c r="A1" s="103" t="s">
        <v>278</v>
      </c>
      <c r="B1" s="103"/>
      <c r="C1" s="103"/>
      <c r="D1" s="103"/>
      <c r="E1" s="103"/>
    </row>
    <row r="2" spans="1:8" x14ac:dyDescent="0.3">
      <c r="A2" s="57" t="s">
        <v>0</v>
      </c>
      <c r="B2" s="57" t="s">
        <v>0</v>
      </c>
      <c r="C2" s="104" t="s">
        <v>4606</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458</v>
      </c>
      <c r="B4" s="58">
        <v>1856</v>
      </c>
      <c r="C4" s="58" t="s">
        <v>1648</v>
      </c>
      <c r="D4" s="58" t="s">
        <v>1089</v>
      </c>
      <c r="E4" s="58" t="s">
        <v>838</v>
      </c>
      <c r="F4" s="58" t="s">
        <v>628</v>
      </c>
      <c r="G4" s="58">
        <v>860</v>
      </c>
      <c r="H4" s="58">
        <v>860</v>
      </c>
    </row>
    <row r="5" spans="1:8" x14ac:dyDescent="0.3">
      <c r="A5" s="57" t="s">
        <v>479</v>
      </c>
      <c r="B5" s="58">
        <v>6992</v>
      </c>
      <c r="C5" s="58" t="s">
        <v>4607</v>
      </c>
      <c r="D5" s="58" t="s">
        <v>1493</v>
      </c>
      <c r="E5" s="58" t="s">
        <v>1570</v>
      </c>
      <c r="F5" s="58" t="s">
        <v>633</v>
      </c>
      <c r="G5" s="58">
        <v>2937</v>
      </c>
      <c r="H5" s="58">
        <v>2937</v>
      </c>
    </row>
    <row r="6" spans="1:8" x14ac:dyDescent="0.3">
      <c r="A6" s="57" t="s">
        <v>545</v>
      </c>
      <c r="B6" s="58">
        <v>3814</v>
      </c>
      <c r="C6" s="58" t="s">
        <v>1365</v>
      </c>
      <c r="D6" s="58" t="s">
        <v>681</v>
      </c>
      <c r="E6" s="58" t="s">
        <v>2021</v>
      </c>
      <c r="F6" s="58" t="s">
        <v>647</v>
      </c>
      <c r="G6" s="58">
        <v>1523</v>
      </c>
      <c r="H6" s="58">
        <v>1523</v>
      </c>
    </row>
    <row r="7" spans="1:8" x14ac:dyDescent="0.3">
      <c r="A7" s="57" t="s">
        <v>566</v>
      </c>
      <c r="B7" s="58">
        <v>1519</v>
      </c>
      <c r="C7" s="58" t="s">
        <v>1654</v>
      </c>
      <c r="D7" s="58" t="s">
        <v>1629</v>
      </c>
      <c r="E7" s="58" t="s">
        <v>814</v>
      </c>
      <c r="F7" s="58" t="s">
        <v>628</v>
      </c>
      <c r="G7" s="58">
        <v>558</v>
      </c>
      <c r="H7" s="58">
        <v>558</v>
      </c>
    </row>
    <row r="8" spans="1:8" x14ac:dyDescent="0.3">
      <c r="A8" s="57" t="s">
        <v>569</v>
      </c>
      <c r="B8" s="58">
        <v>4154</v>
      </c>
      <c r="C8" s="58" t="s">
        <v>1993</v>
      </c>
      <c r="D8" s="58" t="s">
        <v>1344</v>
      </c>
      <c r="E8" s="58" t="s">
        <v>2085</v>
      </c>
      <c r="F8" s="58" t="s">
        <v>628</v>
      </c>
      <c r="G8" s="58">
        <v>2001</v>
      </c>
      <c r="H8" s="58">
        <v>2001</v>
      </c>
    </row>
    <row r="9" spans="1:8" x14ac:dyDescent="0.3">
      <c r="A9" s="57" t="s">
        <v>574</v>
      </c>
      <c r="B9" s="58">
        <v>5341</v>
      </c>
      <c r="C9" s="58" t="s">
        <v>2315</v>
      </c>
      <c r="D9" s="58" t="s">
        <v>806</v>
      </c>
      <c r="E9" s="58" t="s">
        <v>1509</v>
      </c>
      <c r="F9" s="58" t="s">
        <v>678</v>
      </c>
      <c r="G9" s="58">
        <v>2066</v>
      </c>
      <c r="H9" s="58">
        <v>2066</v>
      </c>
    </row>
    <row r="10" spans="1:8" x14ac:dyDescent="0.3">
      <c r="A10" s="57" t="s">
        <v>584</v>
      </c>
      <c r="B10" s="58">
        <v>6366</v>
      </c>
      <c r="C10" s="58" t="s">
        <v>2450</v>
      </c>
      <c r="D10" s="58" t="s">
        <v>773</v>
      </c>
      <c r="E10" s="58" t="s">
        <v>1245</v>
      </c>
      <c r="F10" s="58" t="s">
        <v>766</v>
      </c>
      <c r="G10" s="58">
        <v>2805</v>
      </c>
      <c r="H10" s="58">
        <v>2805</v>
      </c>
    </row>
    <row r="11" spans="1:8" x14ac:dyDescent="0.3">
      <c r="A11" s="57" t="s">
        <v>614</v>
      </c>
      <c r="B11" s="58">
        <v>30042</v>
      </c>
      <c r="C11" s="58">
        <v>6486</v>
      </c>
      <c r="D11" s="58">
        <v>1210</v>
      </c>
      <c r="E11" s="58">
        <v>5031</v>
      </c>
      <c r="F11" s="58">
        <v>23</v>
      </c>
      <c r="G11" s="58">
        <v>12750</v>
      </c>
      <c r="H11" s="58">
        <v>12750</v>
      </c>
    </row>
  </sheetData>
  <mergeCells count="2">
    <mergeCell ref="A1:E1"/>
    <mergeCell ref="C2:G2"/>
  </mergeCells>
  <pageMargins left="0.75" right="0.75" top="1" bottom="1" header="0.5" footer="0.5"/>
</worksheet>
</file>

<file path=xl/worksheets/sheet2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sqref="A1:E1"/>
    </sheetView>
  </sheetViews>
  <sheetFormatPr defaultRowHeight="14.4" x14ac:dyDescent="0.3"/>
  <cols>
    <col min="1" max="16384" width="8.88671875" style="57"/>
  </cols>
  <sheetData>
    <row r="1" spans="1:8" x14ac:dyDescent="0.3">
      <c r="A1" s="103" t="s">
        <v>279</v>
      </c>
      <c r="B1" s="103"/>
      <c r="C1" s="103"/>
      <c r="D1" s="103"/>
      <c r="E1" s="103"/>
    </row>
    <row r="2" spans="1:8" x14ac:dyDescent="0.3">
      <c r="A2" s="57" t="s">
        <v>0</v>
      </c>
      <c r="B2" s="57" t="s">
        <v>0</v>
      </c>
      <c r="C2" s="104" t="s">
        <v>4608</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571</v>
      </c>
      <c r="B4" s="58">
        <v>58299</v>
      </c>
      <c r="C4" s="58" t="s">
        <v>4609</v>
      </c>
      <c r="D4" s="58" t="s">
        <v>6226</v>
      </c>
      <c r="E4" s="58" t="s">
        <v>4610</v>
      </c>
      <c r="F4" s="58" t="s">
        <v>816</v>
      </c>
      <c r="G4" s="58">
        <v>28093</v>
      </c>
      <c r="H4" s="58">
        <v>28093</v>
      </c>
    </row>
    <row r="5" spans="1:8" x14ac:dyDescent="0.3">
      <c r="A5" s="57" t="s">
        <v>614</v>
      </c>
      <c r="B5" s="58">
        <v>58299</v>
      </c>
      <c r="C5" s="58">
        <v>9205</v>
      </c>
      <c r="D5" s="58">
        <v>1515</v>
      </c>
      <c r="E5" s="58">
        <v>17329</v>
      </c>
      <c r="F5" s="58">
        <v>44</v>
      </c>
      <c r="G5" s="58">
        <v>28093</v>
      </c>
      <c r="H5" s="58">
        <v>28093</v>
      </c>
    </row>
  </sheetData>
  <mergeCells count="2">
    <mergeCell ref="A1:E1"/>
    <mergeCell ref="C2:G2"/>
  </mergeCells>
  <pageMargins left="0.75" right="0.75" top="1" bottom="1" header="0.5" footer="0.5"/>
</worksheet>
</file>

<file path=xl/worksheets/sheet2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sqref="A1:E1"/>
    </sheetView>
  </sheetViews>
  <sheetFormatPr defaultRowHeight="14.4" x14ac:dyDescent="0.3"/>
  <cols>
    <col min="1" max="16384" width="8.88671875" style="57"/>
  </cols>
  <sheetData>
    <row r="1" spans="1:8" x14ac:dyDescent="0.3">
      <c r="A1" s="103" t="s">
        <v>280</v>
      </c>
      <c r="B1" s="103"/>
      <c r="C1" s="103"/>
      <c r="D1" s="103"/>
      <c r="E1" s="103"/>
    </row>
    <row r="2" spans="1:8" x14ac:dyDescent="0.3">
      <c r="A2" s="57" t="s">
        <v>0</v>
      </c>
      <c r="B2" s="57" t="s">
        <v>0</v>
      </c>
      <c r="C2" s="104" t="s">
        <v>4611</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426</v>
      </c>
      <c r="B4" s="58">
        <v>6010</v>
      </c>
      <c r="C4" s="58" t="s">
        <v>888</v>
      </c>
      <c r="D4" s="58" t="s">
        <v>697</v>
      </c>
      <c r="E4" s="58" t="s">
        <v>1315</v>
      </c>
      <c r="F4" s="58" t="s">
        <v>628</v>
      </c>
      <c r="G4" s="58">
        <v>3371</v>
      </c>
      <c r="H4" s="58">
        <v>3371</v>
      </c>
    </row>
    <row r="5" spans="1:8" x14ac:dyDescent="0.3">
      <c r="A5" s="57" t="s">
        <v>437</v>
      </c>
      <c r="B5" s="58">
        <v>9984</v>
      </c>
      <c r="C5" s="58" t="s">
        <v>904</v>
      </c>
      <c r="D5" s="58" t="s">
        <v>886</v>
      </c>
      <c r="E5" s="58" t="s">
        <v>4612</v>
      </c>
      <c r="F5" s="58" t="s">
        <v>691</v>
      </c>
      <c r="G5" s="58">
        <v>5215</v>
      </c>
      <c r="H5" s="58">
        <v>5215</v>
      </c>
    </row>
    <row r="6" spans="1:8" x14ac:dyDescent="0.3">
      <c r="A6" s="57" t="s">
        <v>450</v>
      </c>
      <c r="B6" s="58">
        <v>6072</v>
      </c>
      <c r="C6" s="58" t="s">
        <v>696</v>
      </c>
      <c r="D6" s="58" t="s">
        <v>819</v>
      </c>
      <c r="E6" s="58" t="s">
        <v>2448</v>
      </c>
      <c r="F6" s="58" t="s">
        <v>766</v>
      </c>
      <c r="G6" s="58">
        <v>2738</v>
      </c>
      <c r="H6" s="58">
        <v>2738</v>
      </c>
    </row>
    <row r="7" spans="1:8" x14ac:dyDescent="0.3">
      <c r="A7" s="57" t="s">
        <v>463</v>
      </c>
      <c r="B7" s="58">
        <v>21900</v>
      </c>
      <c r="C7" s="58" t="s">
        <v>1715</v>
      </c>
      <c r="D7" s="58" t="s">
        <v>1208</v>
      </c>
      <c r="E7" s="58" t="s">
        <v>4563</v>
      </c>
      <c r="F7" s="58" t="s">
        <v>668</v>
      </c>
      <c r="G7" s="58">
        <v>9785</v>
      </c>
      <c r="H7" s="58">
        <v>9785</v>
      </c>
    </row>
    <row r="8" spans="1:8" x14ac:dyDescent="0.3">
      <c r="A8" s="57" t="s">
        <v>560</v>
      </c>
      <c r="B8" s="58">
        <v>10855</v>
      </c>
      <c r="C8" s="58" t="s">
        <v>4613</v>
      </c>
      <c r="D8" s="58" t="s">
        <v>967</v>
      </c>
      <c r="E8" s="58" t="s">
        <v>2684</v>
      </c>
      <c r="F8" s="58" t="s">
        <v>628</v>
      </c>
      <c r="G8" s="58">
        <v>6256</v>
      </c>
      <c r="H8" s="58">
        <v>6256</v>
      </c>
    </row>
    <row r="9" spans="1:8" x14ac:dyDescent="0.3">
      <c r="A9" s="57" t="s">
        <v>598</v>
      </c>
      <c r="B9" s="58">
        <v>18506</v>
      </c>
      <c r="C9" s="58" t="s">
        <v>2713</v>
      </c>
      <c r="D9" s="58" t="s">
        <v>1790</v>
      </c>
      <c r="E9" s="58" t="s">
        <v>4614</v>
      </c>
      <c r="F9" s="58" t="s">
        <v>708</v>
      </c>
      <c r="G9" s="58">
        <v>8973</v>
      </c>
      <c r="H9" s="58">
        <v>8973</v>
      </c>
    </row>
    <row r="10" spans="1:8" x14ac:dyDescent="0.3">
      <c r="A10" s="57" t="s">
        <v>614</v>
      </c>
      <c r="B10" s="58">
        <v>73327</v>
      </c>
      <c r="C10" s="58">
        <v>13672</v>
      </c>
      <c r="D10" s="58">
        <v>1383</v>
      </c>
      <c r="E10" s="58">
        <v>21245</v>
      </c>
      <c r="F10" s="58">
        <v>38</v>
      </c>
      <c r="G10" s="58">
        <v>36338</v>
      </c>
      <c r="H10" s="58">
        <v>36338</v>
      </c>
    </row>
  </sheetData>
  <mergeCells count="2">
    <mergeCell ref="A1:E1"/>
    <mergeCell ref="C2:G2"/>
  </mergeCells>
  <pageMargins left="0.75" right="0.75" top="1" bottom="1" header="0.5" footer="0.5"/>
</worksheet>
</file>

<file path=xl/worksheets/sheet2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sqref="A1:E1"/>
    </sheetView>
  </sheetViews>
  <sheetFormatPr defaultRowHeight="14.4" x14ac:dyDescent="0.3"/>
  <cols>
    <col min="1" max="16384" width="8.88671875" style="57"/>
  </cols>
  <sheetData>
    <row r="1" spans="1:8" x14ac:dyDescent="0.3">
      <c r="A1" s="103" t="s">
        <v>281</v>
      </c>
      <c r="B1" s="103"/>
      <c r="C1" s="103"/>
      <c r="D1" s="103"/>
      <c r="E1" s="103"/>
    </row>
    <row r="2" spans="1:8" x14ac:dyDescent="0.3">
      <c r="A2" s="57" t="s">
        <v>0</v>
      </c>
      <c r="B2" s="57" t="s">
        <v>0</v>
      </c>
      <c r="C2" s="104" t="s">
        <v>4615</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556</v>
      </c>
      <c r="B4" s="58">
        <v>98948</v>
      </c>
      <c r="C4" s="58" t="s">
        <v>4616</v>
      </c>
      <c r="D4" s="58" t="s">
        <v>6020</v>
      </c>
      <c r="E4" s="58" t="s">
        <v>4617</v>
      </c>
      <c r="F4" s="58" t="s">
        <v>1077</v>
      </c>
      <c r="G4" s="58">
        <v>46895</v>
      </c>
      <c r="H4" s="58">
        <v>46895</v>
      </c>
    </row>
    <row r="5" spans="1:8" x14ac:dyDescent="0.3">
      <c r="A5" s="57" t="s">
        <v>614</v>
      </c>
      <c r="B5" s="58">
        <v>98948</v>
      </c>
      <c r="C5" s="58">
        <v>19691</v>
      </c>
      <c r="D5" s="58">
        <v>2271</v>
      </c>
      <c r="E5" s="58">
        <v>24882</v>
      </c>
      <c r="F5" s="58">
        <v>51</v>
      </c>
      <c r="G5" s="58">
        <v>46895</v>
      </c>
      <c r="H5" s="58">
        <v>46895</v>
      </c>
    </row>
  </sheetData>
  <mergeCells count="2">
    <mergeCell ref="A1:E1"/>
    <mergeCell ref="C2:G2"/>
  </mergeCells>
  <pageMargins left="0.75" right="0.75" top="1" bottom="1" header="0.5" footer="0.5"/>
</worksheet>
</file>

<file path=xl/worksheets/sheet2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3"/>
  <sheetViews>
    <sheetView workbookViewId="0">
      <selection sqref="A1:E1"/>
    </sheetView>
  </sheetViews>
  <sheetFormatPr defaultRowHeight="14.4" x14ac:dyDescent="0.3"/>
  <cols>
    <col min="1" max="16384" width="8.88671875" style="57"/>
  </cols>
  <sheetData>
    <row r="1" spans="1:13" x14ac:dyDescent="0.3">
      <c r="A1" s="103" t="s">
        <v>282</v>
      </c>
      <c r="B1" s="103"/>
      <c r="C1" s="103"/>
      <c r="D1" s="103"/>
      <c r="E1" s="103"/>
    </row>
    <row r="2" spans="1:13" x14ac:dyDescent="0.3">
      <c r="A2" s="57" t="s">
        <v>0</v>
      </c>
      <c r="B2" s="57" t="s">
        <v>0</v>
      </c>
      <c r="C2" s="104" t="s">
        <v>4618</v>
      </c>
      <c r="D2" s="104"/>
      <c r="E2" s="104"/>
      <c r="F2" s="104"/>
      <c r="G2" s="104"/>
      <c r="H2" s="104" t="s">
        <v>4619</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424</v>
      </c>
      <c r="B4" s="58">
        <v>10613</v>
      </c>
      <c r="C4" s="58" t="s">
        <v>4620</v>
      </c>
      <c r="D4" s="58" t="s">
        <v>1303</v>
      </c>
      <c r="E4" s="58" t="s">
        <v>1207</v>
      </c>
      <c r="F4" s="58" t="s">
        <v>647</v>
      </c>
      <c r="G4" s="58">
        <v>4395</v>
      </c>
      <c r="H4" s="58" t="s">
        <v>4621</v>
      </c>
      <c r="I4" s="58" t="s">
        <v>923</v>
      </c>
      <c r="J4" s="58" t="s">
        <v>1746</v>
      </c>
      <c r="K4" s="58" t="s">
        <v>655</v>
      </c>
      <c r="L4" s="58">
        <v>1953</v>
      </c>
      <c r="M4" s="58">
        <v>6348</v>
      </c>
    </row>
    <row r="5" spans="1:13" x14ac:dyDescent="0.3">
      <c r="A5" s="57" t="s">
        <v>425</v>
      </c>
      <c r="B5" s="58">
        <v>4252</v>
      </c>
      <c r="C5" s="58" t="s">
        <v>2850</v>
      </c>
      <c r="D5" s="58" t="s">
        <v>1020</v>
      </c>
      <c r="E5" s="58" t="s">
        <v>2609</v>
      </c>
      <c r="F5" s="58" t="s">
        <v>647</v>
      </c>
      <c r="G5" s="58">
        <v>1646</v>
      </c>
      <c r="H5" s="58" t="s">
        <v>1131</v>
      </c>
      <c r="I5" s="58" t="s">
        <v>830</v>
      </c>
      <c r="J5" s="58" t="s">
        <v>711</v>
      </c>
      <c r="K5" s="58" t="s">
        <v>628</v>
      </c>
      <c r="L5" s="58">
        <v>660</v>
      </c>
      <c r="M5" s="58">
        <v>2306</v>
      </c>
    </row>
    <row r="6" spans="1:13" x14ac:dyDescent="0.3">
      <c r="A6" s="57" t="s">
        <v>426</v>
      </c>
      <c r="B6" s="58">
        <v>6010</v>
      </c>
      <c r="C6" s="58" t="s">
        <v>641</v>
      </c>
      <c r="D6" s="58" t="s">
        <v>1175</v>
      </c>
      <c r="E6" s="58" t="s">
        <v>4244</v>
      </c>
      <c r="F6" s="58" t="s">
        <v>647</v>
      </c>
      <c r="G6" s="58">
        <v>2536</v>
      </c>
      <c r="H6" s="58" t="s">
        <v>886</v>
      </c>
      <c r="I6" s="58" t="s">
        <v>664</v>
      </c>
      <c r="J6" s="58" t="s">
        <v>937</v>
      </c>
      <c r="K6" s="58" t="s">
        <v>628</v>
      </c>
      <c r="L6" s="58">
        <v>995</v>
      </c>
      <c r="M6" s="58">
        <v>3531</v>
      </c>
    </row>
    <row r="7" spans="1:13" x14ac:dyDescent="0.3">
      <c r="A7" s="57" t="s">
        <v>427</v>
      </c>
      <c r="B7" s="58">
        <v>2232</v>
      </c>
      <c r="C7" s="58" t="s">
        <v>2213</v>
      </c>
      <c r="D7" s="58" t="s">
        <v>695</v>
      </c>
      <c r="E7" s="58" t="s">
        <v>689</v>
      </c>
      <c r="F7" s="58" t="s">
        <v>647</v>
      </c>
      <c r="G7" s="58">
        <v>950</v>
      </c>
      <c r="H7" s="58" t="s">
        <v>1237</v>
      </c>
      <c r="I7" s="58" t="s">
        <v>701</v>
      </c>
      <c r="J7" s="58" t="s">
        <v>1067</v>
      </c>
      <c r="K7" s="58" t="s">
        <v>628</v>
      </c>
      <c r="L7" s="58">
        <v>224</v>
      </c>
      <c r="M7" s="58">
        <v>1174</v>
      </c>
    </row>
    <row r="8" spans="1:13" x14ac:dyDescent="0.3">
      <c r="A8" s="57" t="s">
        <v>429</v>
      </c>
      <c r="B8" s="58">
        <v>23399</v>
      </c>
      <c r="C8" s="58" t="s">
        <v>2522</v>
      </c>
      <c r="D8" s="58" t="s">
        <v>2625</v>
      </c>
      <c r="E8" s="58" t="s">
        <v>4622</v>
      </c>
      <c r="F8" s="58" t="s">
        <v>628</v>
      </c>
      <c r="G8" s="58">
        <v>11759</v>
      </c>
      <c r="H8" s="58" t="s">
        <v>4623</v>
      </c>
      <c r="I8" s="58" t="s">
        <v>1351</v>
      </c>
      <c r="J8" s="58" t="s">
        <v>4624</v>
      </c>
      <c r="K8" s="58" t="s">
        <v>655</v>
      </c>
      <c r="L8" s="58">
        <v>3192</v>
      </c>
      <c r="M8" s="58">
        <v>14951</v>
      </c>
    </row>
    <row r="9" spans="1:13" x14ac:dyDescent="0.3">
      <c r="A9" s="57" t="s">
        <v>430</v>
      </c>
      <c r="B9" s="58">
        <v>10807</v>
      </c>
      <c r="C9" s="58" t="s">
        <v>4497</v>
      </c>
      <c r="D9" s="58" t="s">
        <v>941</v>
      </c>
      <c r="E9" s="58" t="s">
        <v>4625</v>
      </c>
      <c r="F9" s="58" t="s">
        <v>647</v>
      </c>
      <c r="G9" s="58">
        <v>4792</v>
      </c>
      <c r="H9" s="58" t="s">
        <v>1182</v>
      </c>
      <c r="I9" s="58" t="s">
        <v>749</v>
      </c>
      <c r="J9" s="58" t="s">
        <v>1827</v>
      </c>
      <c r="K9" s="58" t="s">
        <v>628</v>
      </c>
      <c r="L9" s="58">
        <v>1842</v>
      </c>
      <c r="M9" s="58">
        <v>6634</v>
      </c>
    </row>
    <row r="10" spans="1:13" x14ac:dyDescent="0.3">
      <c r="A10" s="57" t="s">
        <v>431</v>
      </c>
      <c r="B10" s="58">
        <v>47514</v>
      </c>
      <c r="C10" s="58" t="s">
        <v>4626</v>
      </c>
      <c r="D10" s="58" t="s">
        <v>802</v>
      </c>
      <c r="E10" s="58" t="s">
        <v>4627</v>
      </c>
      <c r="F10" s="58" t="s">
        <v>646</v>
      </c>
      <c r="G10" s="58">
        <v>21596</v>
      </c>
      <c r="H10" s="58" t="s">
        <v>3281</v>
      </c>
      <c r="I10" s="58" t="s">
        <v>661</v>
      </c>
      <c r="J10" s="58" t="s">
        <v>4628</v>
      </c>
      <c r="K10" s="58" t="s">
        <v>628</v>
      </c>
      <c r="L10" s="58">
        <v>5037</v>
      </c>
      <c r="M10" s="58">
        <v>26633</v>
      </c>
    </row>
    <row r="11" spans="1:13" x14ac:dyDescent="0.3">
      <c r="A11" s="57" t="s">
        <v>432</v>
      </c>
      <c r="B11" s="58">
        <v>64074</v>
      </c>
      <c r="C11" s="58" t="s">
        <v>4629</v>
      </c>
      <c r="D11" s="58" t="s">
        <v>1282</v>
      </c>
      <c r="E11" s="58" t="s">
        <v>4630</v>
      </c>
      <c r="F11" s="58" t="s">
        <v>870</v>
      </c>
      <c r="G11" s="58">
        <v>29252</v>
      </c>
      <c r="H11" s="58" t="s">
        <v>1373</v>
      </c>
      <c r="I11" s="58" t="s">
        <v>1539</v>
      </c>
      <c r="J11" s="58" t="s">
        <v>4462</v>
      </c>
      <c r="K11" s="58" t="s">
        <v>633</v>
      </c>
      <c r="L11" s="58">
        <v>7038</v>
      </c>
      <c r="M11" s="58">
        <v>36290</v>
      </c>
    </row>
    <row r="12" spans="1:13" x14ac:dyDescent="0.3">
      <c r="A12" s="57" t="s">
        <v>433</v>
      </c>
      <c r="B12" s="58">
        <v>9258</v>
      </c>
      <c r="C12" s="58" t="s">
        <v>3978</v>
      </c>
      <c r="D12" s="58" t="s">
        <v>1344</v>
      </c>
      <c r="E12" s="58" t="s">
        <v>1471</v>
      </c>
      <c r="F12" s="58" t="s">
        <v>708</v>
      </c>
      <c r="G12" s="58">
        <v>4213</v>
      </c>
      <c r="H12" s="58" t="s">
        <v>1754</v>
      </c>
      <c r="I12" s="58" t="s">
        <v>732</v>
      </c>
      <c r="J12" s="58" t="s">
        <v>1252</v>
      </c>
      <c r="K12" s="58" t="s">
        <v>628</v>
      </c>
      <c r="L12" s="58">
        <v>1107</v>
      </c>
      <c r="M12" s="58">
        <v>5320</v>
      </c>
    </row>
    <row r="13" spans="1:13" x14ac:dyDescent="0.3">
      <c r="A13" s="57" t="s">
        <v>434</v>
      </c>
      <c r="B13" s="58">
        <v>10247</v>
      </c>
      <c r="C13" s="58" t="s">
        <v>2187</v>
      </c>
      <c r="D13" s="58" t="s">
        <v>686</v>
      </c>
      <c r="E13" s="58" t="s">
        <v>4631</v>
      </c>
      <c r="F13" s="58" t="s">
        <v>633</v>
      </c>
      <c r="G13" s="58">
        <v>4582</v>
      </c>
      <c r="H13" s="58" t="s">
        <v>671</v>
      </c>
      <c r="I13" s="58" t="s">
        <v>994</v>
      </c>
      <c r="J13" s="58" t="s">
        <v>2850</v>
      </c>
      <c r="K13" s="58" t="s">
        <v>655</v>
      </c>
      <c r="L13" s="58">
        <v>1405</v>
      </c>
      <c r="M13" s="58">
        <v>5987</v>
      </c>
    </row>
    <row r="14" spans="1:13" x14ac:dyDescent="0.3">
      <c r="A14" s="57" t="s">
        <v>435</v>
      </c>
      <c r="B14" s="58">
        <v>99934</v>
      </c>
      <c r="C14" s="58" t="s">
        <v>4632</v>
      </c>
      <c r="D14" s="58" t="s">
        <v>2619</v>
      </c>
      <c r="E14" s="58" t="s">
        <v>6243</v>
      </c>
      <c r="F14" s="58" t="s">
        <v>1765</v>
      </c>
      <c r="G14" s="58">
        <v>46446</v>
      </c>
      <c r="H14" s="58" t="s">
        <v>4633</v>
      </c>
      <c r="I14" s="58" t="s">
        <v>1164</v>
      </c>
      <c r="J14" s="58" t="s">
        <v>6032</v>
      </c>
      <c r="K14" s="58" t="s">
        <v>972</v>
      </c>
      <c r="L14" s="58">
        <v>12128</v>
      </c>
      <c r="M14" s="58">
        <v>58574</v>
      </c>
    </row>
    <row r="15" spans="1:13" x14ac:dyDescent="0.3">
      <c r="A15" s="57" t="s">
        <v>436</v>
      </c>
      <c r="B15" s="58">
        <v>6944</v>
      </c>
      <c r="C15" s="58" t="s">
        <v>2435</v>
      </c>
      <c r="D15" s="58" t="s">
        <v>1116</v>
      </c>
      <c r="E15" s="58" t="s">
        <v>4634</v>
      </c>
      <c r="F15" s="58" t="s">
        <v>633</v>
      </c>
      <c r="G15" s="58">
        <v>3776</v>
      </c>
      <c r="H15" s="58" t="s">
        <v>1854</v>
      </c>
      <c r="I15" s="58" t="s">
        <v>732</v>
      </c>
      <c r="J15" s="58" t="s">
        <v>700</v>
      </c>
      <c r="K15" s="58" t="s">
        <v>628</v>
      </c>
      <c r="L15" s="58">
        <v>795</v>
      </c>
      <c r="M15" s="58">
        <v>4571</v>
      </c>
    </row>
    <row r="16" spans="1:13" x14ac:dyDescent="0.3">
      <c r="A16" s="57" t="s">
        <v>437</v>
      </c>
      <c r="B16" s="58">
        <v>9984</v>
      </c>
      <c r="C16" s="58" t="s">
        <v>2725</v>
      </c>
      <c r="D16" s="58" t="s">
        <v>1169</v>
      </c>
      <c r="E16" s="58" t="s">
        <v>4635</v>
      </c>
      <c r="F16" s="58" t="s">
        <v>691</v>
      </c>
      <c r="G16" s="58">
        <v>4030</v>
      </c>
      <c r="H16" s="58" t="s">
        <v>1292</v>
      </c>
      <c r="I16" s="58" t="s">
        <v>816</v>
      </c>
      <c r="J16" s="58" t="s">
        <v>984</v>
      </c>
      <c r="K16" s="58" t="s">
        <v>628</v>
      </c>
      <c r="L16" s="58">
        <v>1322</v>
      </c>
      <c r="M16" s="58">
        <v>5352</v>
      </c>
    </row>
    <row r="17" spans="1:13" x14ac:dyDescent="0.3">
      <c r="A17" s="57" t="s">
        <v>438</v>
      </c>
      <c r="B17" s="58">
        <v>9911</v>
      </c>
      <c r="C17" s="58" t="s">
        <v>1207</v>
      </c>
      <c r="D17" s="58" t="s">
        <v>875</v>
      </c>
      <c r="E17" s="58" t="s">
        <v>2364</v>
      </c>
      <c r="F17" s="58" t="s">
        <v>985</v>
      </c>
      <c r="G17" s="58">
        <v>4111</v>
      </c>
      <c r="H17" s="58" t="s">
        <v>1732</v>
      </c>
      <c r="I17" s="58" t="s">
        <v>1024</v>
      </c>
      <c r="J17" s="58" t="s">
        <v>1173</v>
      </c>
      <c r="K17" s="58" t="s">
        <v>667</v>
      </c>
      <c r="L17" s="58">
        <v>1277</v>
      </c>
      <c r="M17" s="58">
        <v>5388</v>
      </c>
    </row>
    <row r="18" spans="1:13" x14ac:dyDescent="0.3">
      <c r="A18" s="57" t="s">
        <v>439</v>
      </c>
      <c r="B18" s="58">
        <v>25712</v>
      </c>
      <c r="C18" s="58" t="s">
        <v>807</v>
      </c>
      <c r="D18" s="58" t="s">
        <v>1797</v>
      </c>
      <c r="E18" s="58" t="s">
        <v>4165</v>
      </c>
      <c r="F18" s="58" t="s">
        <v>678</v>
      </c>
      <c r="G18" s="58">
        <v>12422</v>
      </c>
      <c r="H18" s="58" t="s">
        <v>2032</v>
      </c>
      <c r="I18" s="58" t="s">
        <v>1478</v>
      </c>
      <c r="J18" s="58" t="s">
        <v>2443</v>
      </c>
      <c r="K18" s="58" t="s">
        <v>633</v>
      </c>
      <c r="L18" s="58">
        <v>2135</v>
      </c>
      <c r="M18" s="58">
        <v>14557</v>
      </c>
    </row>
    <row r="19" spans="1:13" x14ac:dyDescent="0.3">
      <c r="A19" s="57" t="s">
        <v>440</v>
      </c>
      <c r="B19" s="58">
        <v>39983</v>
      </c>
      <c r="C19" s="58" t="s">
        <v>4636</v>
      </c>
      <c r="D19" s="58" t="s">
        <v>2421</v>
      </c>
      <c r="E19" s="58" t="s">
        <v>4637</v>
      </c>
      <c r="F19" s="58" t="s">
        <v>1125</v>
      </c>
      <c r="G19" s="58">
        <v>18803</v>
      </c>
      <c r="H19" s="58" t="s">
        <v>3083</v>
      </c>
      <c r="I19" s="58" t="s">
        <v>1441</v>
      </c>
      <c r="J19" s="58" t="s">
        <v>4638</v>
      </c>
      <c r="K19" s="58" t="s">
        <v>903</v>
      </c>
      <c r="L19" s="58">
        <v>4192</v>
      </c>
      <c r="M19" s="58">
        <v>22995</v>
      </c>
    </row>
    <row r="20" spans="1:13" x14ac:dyDescent="0.3">
      <c r="A20" s="57" t="s">
        <v>441</v>
      </c>
      <c r="B20" s="58">
        <v>14449</v>
      </c>
      <c r="C20" s="58" t="s">
        <v>4639</v>
      </c>
      <c r="D20" s="58" t="s">
        <v>1804</v>
      </c>
      <c r="E20" s="58" t="s">
        <v>2375</v>
      </c>
      <c r="F20" s="58" t="s">
        <v>655</v>
      </c>
      <c r="G20" s="58">
        <v>6864</v>
      </c>
      <c r="H20" s="58" t="s">
        <v>3732</v>
      </c>
      <c r="I20" s="58" t="s">
        <v>794</v>
      </c>
      <c r="J20" s="58" t="s">
        <v>4423</v>
      </c>
      <c r="K20" s="58" t="s">
        <v>628</v>
      </c>
      <c r="L20" s="58">
        <v>1433</v>
      </c>
      <c r="M20" s="58">
        <v>8297</v>
      </c>
    </row>
    <row r="21" spans="1:13" x14ac:dyDescent="0.3">
      <c r="A21" s="57" t="s">
        <v>442</v>
      </c>
      <c r="B21" s="58">
        <v>15280</v>
      </c>
      <c r="C21" s="58" t="s">
        <v>1147</v>
      </c>
      <c r="D21" s="58" t="s">
        <v>1191</v>
      </c>
      <c r="E21" s="58" t="s">
        <v>4640</v>
      </c>
      <c r="F21" s="58" t="s">
        <v>628</v>
      </c>
      <c r="G21" s="58">
        <v>6948</v>
      </c>
      <c r="H21" s="58" t="s">
        <v>911</v>
      </c>
      <c r="I21" s="58" t="s">
        <v>1591</v>
      </c>
      <c r="J21" s="58" t="s">
        <v>1559</v>
      </c>
      <c r="K21" s="58" t="s">
        <v>628</v>
      </c>
      <c r="L21" s="58">
        <v>1596</v>
      </c>
      <c r="M21" s="58">
        <v>8544</v>
      </c>
    </row>
    <row r="22" spans="1:13" x14ac:dyDescent="0.3">
      <c r="A22" s="57" t="s">
        <v>444</v>
      </c>
      <c r="B22" s="58">
        <v>2982</v>
      </c>
      <c r="C22" s="58" t="s">
        <v>1830</v>
      </c>
      <c r="D22" s="58" t="s">
        <v>1106</v>
      </c>
      <c r="E22" s="58" t="s">
        <v>2324</v>
      </c>
      <c r="F22" s="58" t="s">
        <v>628</v>
      </c>
      <c r="G22" s="58">
        <v>1436</v>
      </c>
      <c r="H22" s="58" t="s">
        <v>877</v>
      </c>
      <c r="I22" s="58" t="s">
        <v>830</v>
      </c>
      <c r="J22" s="58" t="s">
        <v>989</v>
      </c>
      <c r="K22" s="58" t="s">
        <v>628</v>
      </c>
      <c r="L22" s="58">
        <v>354</v>
      </c>
      <c r="M22" s="58">
        <v>1790</v>
      </c>
    </row>
    <row r="23" spans="1:13" x14ac:dyDescent="0.3">
      <c r="A23" s="57" t="s">
        <v>446</v>
      </c>
      <c r="B23" s="58">
        <v>31632</v>
      </c>
      <c r="C23" s="58" t="s">
        <v>4641</v>
      </c>
      <c r="D23" s="58" t="s">
        <v>2499</v>
      </c>
      <c r="E23" s="58" t="s">
        <v>4642</v>
      </c>
      <c r="F23" s="58" t="s">
        <v>634</v>
      </c>
      <c r="G23" s="58">
        <v>12939</v>
      </c>
      <c r="H23" s="58" t="s">
        <v>2045</v>
      </c>
      <c r="I23" s="58" t="s">
        <v>686</v>
      </c>
      <c r="J23" s="58" t="s">
        <v>1793</v>
      </c>
      <c r="K23" s="58" t="s">
        <v>655</v>
      </c>
      <c r="L23" s="58">
        <v>3618</v>
      </c>
      <c r="M23" s="58">
        <v>16557</v>
      </c>
    </row>
    <row r="24" spans="1:13" x14ac:dyDescent="0.3">
      <c r="A24" s="57" t="s">
        <v>447</v>
      </c>
      <c r="B24" s="58">
        <v>5572</v>
      </c>
      <c r="C24" s="58" t="s">
        <v>2421</v>
      </c>
      <c r="D24" s="58" t="s">
        <v>910</v>
      </c>
      <c r="E24" s="58" t="s">
        <v>4643</v>
      </c>
      <c r="F24" s="58" t="s">
        <v>628</v>
      </c>
      <c r="G24" s="58">
        <v>2686</v>
      </c>
      <c r="H24" s="58" t="s">
        <v>1419</v>
      </c>
      <c r="I24" s="58" t="s">
        <v>783</v>
      </c>
      <c r="J24" s="58" t="s">
        <v>1048</v>
      </c>
      <c r="K24" s="58" t="s">
        <v>628</v>
      </c>
      <c r="L24" s="58">
        <v>683</v>
      </c>
      <c r="M24" s="58">
        <v>3369</v>
      </c>
    </row>
    <row r="25" spans="1:13" x14ac:dyDescent="0.3">
      <c r="A25" s="57" t="s">
        <v>448</v>
      </c>
      <c r="B25" s="58">
        <v>72908</v>
      </c>
      <c r="C25" s="58" t="s">
        <v>4644</v>
      </c>
      <c r="D25" s="58" t="s">
        <v>5014</v>
      </c>
      <c r="E25" s="58" t="s">
        <v>4645</v>
      </c>
      <c r="F25" s="58" t="s">
        <v>910</v>
      </c>
      <c r="G25" s="58">
        <v>32644</v>
      </c>
      <c r="H25" s="58" t="s">
        <v>4646</v>
      </c>
      <c r="I25" s="58" t="s">
        <v>645</v>
      </c>
      <c r="J25" s="58" t="s">
        <v>1281</v>
      </c>
      <c r="K25" s="58" t="s">
        <v>660</v>
      </c>
      <c r="L25" s="58">
        <v>8016</v>
      </c>
      <c r="M25" s="58">
        <v>40660</v>
      </c>
    </row>
    <row r="26" spans="1:13" x14ac:dyDescent="0.3">
      <c r="A26" s="57" t="s">
        <v>449</v>
      </c>
      <c r="B26" s="58">
        <v>40513</v>
      </c>
      <c r="C26" s="58" t="s">
        <v>4647</v>
      </c>
      <c r="D26" s="58" t="s">
        <v>1236</v>
      </c>
      <c r="E26" s="58" t="s">
        <v>4648</v>
      </c>
      <c r="F26" s="58" t="s">
        <v>782</v>
      </c>
      <c r="G26" s="58">
        <v>19408</v>
      </c>
      <c r="H26" s="58" t="s">
        <v>2010</v>
      </c>
      <c r="I26" s="58" t="s">
        <v>719</v>
      </c>
      <c r="J26" s="58" t="s">
        <v>4649</v>
      </c>
      <c r="K26" s="58" t="s">
        <v>633</v>
      </c>
      <c r="L26" s="58">
        <v>3392</v>
      </c>
      <c r="M26" s="58">
        <v>22800</v>
      </c>
    </row>
    <row r="27" spans="1:13" x14ac:dyDescent="0.3">
      <c r="A27" s="57" t="s">
        <v>450</v>
      </c>
      <c r="B27" s="58">
        <v>6072</v>
      </c>
      <c r="C27" s="58" t="s">
        <v>1873</v>
      </c>
      <c r="D27" s="58" t="s">
        <v>1069</v>
      </c>
      <c r="E27" s="58" t="s">
        <v>1636</v>
      </c>
      <c r="F27" s="58" t="s">
        <v>634</v>
      </c>
      <c r="G27" s="58">
        <v>2172</v>
      </c>
      <c r="H27" s="58" t="s">
        <v>2218</v>
      </c>
      <c r="I27" s="58" t="s">
        <v>705</v>
      </c>
      <c r="J27" s="58" t="s">
        <v>720</v>
      </c>
      <c r="K27" s="58" t="s">
        <v>655</v>
      </c>
      <c r="L27" s="58">
        <v>1059</v>
      </c>
      <c r="M27" s="58">
        <v>3231</v>
      </c>
    </row>
    <row r="28" spans="1:13" x14ac:dyDescent="0.3">
      <c r="A28" s="57" t="s">
        <v>452</v>
      </c>
      <c r="B28" s="58">
        <v>188315</v>
      </c>
      <c r="C28" s="58" t="s">
        <v>4650</v>
      </c>
      <c r="D28" s="58" t="s">
        <v>4206</v>
      </c>
      <c r="E28" s="58" t="s">
        <v>4651</v>
      </c>
      <c r="F28" s="58" t="s">
        <v>886</v>
      </c>
      <c r="G28" s="58">
        <v>84105</v>
      </c>
      <c r="H28" s="58" t="s">
        <v>4652</v>
      </c>
      <c r="I28" s="58" t="s">
        <v>2377</v>
      </c>
      <c r="J28" s="58" t="s">
        <v>4653</v>
      </c>
      <c r="K28" s="58" t="s">
        <v>798</v>
      </c>
      <c r="L28" s="58">
        <v>16422</v>
      </c>
      <c r="M28" s="58">
        <v>100527</v>
      </c>
    </row>
    <row r="29" spans="1:13" x14ac:dyDescent="0.3">
      <c r="A29" s="57" t="s">
        <v>453</v>
      </c>
      <c r="B29" s="58">
        <v>3132</v>
      </c>
      <c r="C29" s="58" t="s">
        <v>2065</v>
      </c>
      <c r="D29" s="58" t="s">
        <v>798</v>
      </c>
      <c r="E29" s="58" t="s">
        <v>711</v>
      </c>
      <c r="F29" s="58" t="s">
        <v>633</v>
      </c>
      <c r="G29" s="58">
        <v>853</v>
      </c>
      <c r="H29" s="58" t="s">
        <v>1246</v>
      </c>
      <c r="I29" s="58" t="s">
        <v>667</v>
      </c>
      <c r="J29" s="58" t="s">
        <v>673</v>
      </c>
      <c r="K29" s="58" t="s">
        <v>628</v>
      </c>
      <c r="L29" s="58">
        <v>188</v>
      </c>
      <c r="M29" s="58">
        <v>1041</v>
      </c>
    </row>
    <row r="30" spans="1:13" x14ac:dyDescent="0.3">
      <c r="A30" s="57" t="s">
        <v>454</v>
      </c>
      <c r="B30" s="58">
        <v>11099</v>
      </c>
      <c r="C30" s="58" t="s">
        <v>4654</v>
      </c>
      <c r="D30" s="58" t="s">
        <v>771</v>
      </c>
      <c r="E30" s="58" t="s">
        <v>4386</v>
      </c>
      <c r="F30" s="58" t="s">
        <v>691</v>
      </c>
      <c r="G30" s="58">
        <v>5611</v>
      </c>
      <c r="H30" s="58" t="s">
        <v>1816</v>
      </c>
      <c r="I30" s="58" t="s">
        <v>943</v>
      </c>
      <c r="J30" s="58" t="s">
        <v>1463</v>
      </c>
      <c r="K30" s="58" t="s">
        <v>647</v>
      </c>
      <c r="L30" s="58">
        <v>1542</v>
      </c>
      <c r="M30" s="58">
        <v>7153</v>
      </c>
    </row>
    <row r="31" spans="1:13" x14ac:dyDescent="0.3">
      <c r="A31" s="57" t="s">
        <v>455</v>
      </c>
      <c r="B31" s="58">
        <v>165612</v>
      </c>
      <c r="C31" s="58" t="s">
        <v>4655</v>
      </c>
      <c r="D31" s="58" t="s">
        <v>4163</v>
      </c>
      <c r="E31" s="58" t="s">
        <v>4657</v>
      </c>
      <c r="F31" s="58" t="s">
        <v>910</v>
      </c>
      <c r="G31" s="58">
        <v>84323</v>
      </c>
      <c r="H31" s="58" t="s">
        <v>4658</v>
      </c>
      <c r="I31" s="58" t="s">
        <v>1544</v>
      </c>
      <c r="J31" s="58" t="s">
        <v>4659</v>
      </c>
      <c r="K31" s="58" t="s">
        <v>848</v>
      </c>
      <c r="L31" s="58">
        <v>19448</v>
      </c>
      <c r="M31" s="58">
        <v>103771</v>
      </c>
    </row>
    <row r="32" spans="1:13" x14ac:dyDescent="0.3">
      <c r="A32" s="57" t="s">
        <v>456</v>
      </c>
      <c r="B32" s="58">
        <v>70597</v>
      </c>
      <c r="C32" s="58" t="s">
        <v>4660</v>
      </c>
      <c r="D32" s="58" t="s">
        <v>2766</v>
      </c>
      <c r="E32" s="58" t="s">
        <v>4661</v>
      </c>
      <c r="F32" s="58" t="s">
        <v>810</v>
      </c>
      <c r="G32" s="58">
        <v>36801</v>
      </c>
      <c r="H32" s="58" t="s">
        <v>2979</v>
      </c>
      <c r="I32" s="58" t="s">
        <v>1015</v>
      </c>
      <c r="J32" s="58" t="s">
        <v>4547</v>
      </c>
      <c r="K32" s="58" t="s">
        <v>667</v>
      </c>
      <c r="L32" s="58">
        <v>5389</v>
      </c>
      <c r="M32" s="58">
        <v>42190</v>
      </c>
    </row>
    <row r="33" spans="1:13" x14ac:dyDescent="0.3">
      <c r="A33" s="57" t="s">
        <v>458</v>
      </c>
      <c r="B33" s="58">
        <v>1856</v>
      </c>
      <c r="C33" s="58" t="s">
        <v>792</v>
      </c>
      <c r="D33" s="58" t="s">
        <v>951</v>
      </c>
      <c r="E33" s="58" t="s">
        <v>1736</v>
      </c>
      <c r="F33" s="58" t="s">
        <v>628</v>
      </c>
      <c r="G33" s="58">
        <v>831</v>
      </c>
      <c r="H33" s="58" t="s">
        <v>1042</v>
      </c>
      <c r="I33" s="58" t="s">
        <v>932</v>
      </c>
      <c r="J33" s="58" t="s">
        <v>1688</v>
      </c>
      <c r="K33" s="58" t="s">
        <v>628</v>
      </c>
      <c r="L33" s="58">
        <v>278</v>
      </c>
      <c r="M33" s="58">
        <v>1109</v>
      </c>
    </row>
    <row r="34" spans="1:13" x14ac:dyDescent="0.3">
      <c r="A34" s="57" t="s">
        <v>459</v>
      </c>
      <c r="B34" s="58">
        <v>169574</v>
      </c>
      <c r="C34" s="58" t="s">
        <v>6242</v>
      </c>
      <c r="D34" s="58" t="s">
        <v>4146</v>
      </c>
      <c r="E34" s="58" t="s">
        <v>4662</v>
      </c>
      <c r="F34" s="58" t="s">
        <v>758</v>
      </c>
      <c r="G34" s="58">
        <v>79047</v>
      </c>
      <c r="H34" s="58" t="s">
        <v>6076</v>
      </c>
      <c r="I34" s="58" t="s">
        <v>641</v>
      </c>
      <c r="J34" s="58" t="s">
        <v>4663</v>
      </c>
      <c r="K34" s="58" t="s">
        <v>639</v>
      </c>
      <c r="L34" s="58">
        <v>10860</v>
      </c>
      <c r="M34" s="58">
        <v>89907</v>
      </c>
    </row>
    <row r="35" spans="1:13" x14ac:dyDescent="0.3">
      <c r="A35" s="57" t="s">
        <v>460</v>
      </c>
      <c r="B35" s="58">
        <v>3884</v>
      </c>
      <c r="C35" s="58" t="s">
        <v>993</v>
      </c>
      <c r="D35" s="58" t="s">
        <v>1028</v>
      </c>
      <c r="E35" s="58" t="s">
        <v>1337</v>
      </c>
      <c r="F35" s="58" t="s">
        <v>633</v>
      </c>
      <c r="G35" s="58">
        <v>1533</v>
      </c>
      <c r="H35" s="58" t="s">
        <v>661</v>
      </c>
      <c r="I35" s="58" t="s">
        <v>903</v>
      </c>
      <c r="J35" s="58" t="s">
        <v>1160</v>
      </c>
      <c r="K35" s="58" t="s">
        <v>647</v>
      </c>
      <c r="L35" s="58">
        <v>544</v>
      </c>
      <c r="M35" s="58">
        <v>2077</v>
      </c>
    </row>
    <row r="36" spans="1:13" x14ac:dyDescent="0.3">
      <c r="A36" s="57" t="s">
        <v>461</v>
      </c>
      <c r="B36" s="58">
        <v>486696</v>
      </c>
      <c r="C36" s="58" t="s">
        <v>4664</v>
      </c>
      <c r="D36" s="58" t="s">
        <v>6241</v>
      </c>
      <c r="E36" s="58" t="s">
        <v>6240</v>
      </c>
      <c r="F36" s="58" t="s">
        <v>3328</v>
      </c>
      <c r="G36" s="58">
        <v>254511</v>
      </c>
      <c r="H36" s="58" t="s">
        <v>4665</v>
      </c>
      <c r="I36" s="58" t="s">
        <v>4596</v>
      </c>
      <c r="J36" s="58" t="s">
        <v>6239</v>
      </c>
      <c r="K36" s="58" t="s">
        <v>1520</v>
      </c>
      <c r="L36" s="58">
        <v>50064</v>
      </c>
      <c r="M36" s="58">
        <v>304575</v>
      </c>
    </row>
    <row r="37" spans="1:13" x14ac:dyDescent="0.3">
      <c r="A37" s="57" t="s">
        <v>463</v>
      </c>
      <c r="B37" s="58">
        <v>21900</v>
      </c>
      <c r="C37" s="58" t="s">
        <v>4666</v>
      </c>
      <c r="D37" s="58" t="s">
        <v>869</v>
      </c>
      <c r="E37" s="58" t="s">
        <v>6039</v>
      </c>
      <c r="F37" s="58" t="s">
        <v>775</v>
      </c>
      <c r="G37" s="58">
        <v>9232</v>
      </c>
      <c r="H37" s="58" t="s">
        <v>1490</v>
      </c>
      <c r="I37" s="58" t="s">
        <v>1054</v>
      </c>
      <c r="J37" s="58" t="s">
        <v>2965</v>
      </c>
      <c r="K37" s="58" t="s">
        <v>628</v>
      </c>
      <c r="L37" s="58">
        <v>2641</v>
      </c>
      <c r="M37" s="58">
        <v>11873</v>
      </c>
    </row>
    <row r="38" spans="1:13" x14ac:dyDescent="0.3">
      <c r="A38" s="57" t="s">
        <v>464</v>
      </c>
      <c r="B38" s="58">
        <v>21948</v>
      </c>
      <c r="C38" s="58" t="s">
        <v>4668</v>
      </c>
      <c r="D38" s="58" t="s">
        <v>1611</v>
      </c>
      <c r="E38" s="58" t="s">
        <v>1407</v>
      </c>
      <c r="F38" s="58" t="s">
        <v>766</v>
      </c>
      <c r="G38" s="58">
        <v>9885</v>
      </c>
      <c r="H38" s="58" t="s">
        <v>2285</v>
      </c>
      <c r="I38" s="58" t="s">
        <v>1047</v>
      </c>
      <c r="J38" s="58" t="s">
        <v>4489</v>
      </c>
      <c r="K38" s="58" t="s">
        <v>647</v>
      </c>
      <c r="L38" s="58">
        <v>2423</v>
      </c>
      <c r="M38" s="58">
        <v>12308</v>
      </c>
    </row>
    <row r="39" spans="1:13" x14ac:dyDescent="0.3">
      <c r="A39" s="57" t="s">
        <v>465</v>
      </c>
      <c r="B39" s="58">
        <v>95779</v>
      </c>
      <c r="C39" s="58" t="s">
        <v>4669</v>
      </c>
      <c r="D39" s="58" t="s">
        <v>4399</v>
      </c>
      <c r="E39" s="58" t="s">
        <v>4670</v>
      </c>
      <c r="F39" s="58" t="s">
        <v>940</v>
      </c>
      <c r="G39" s="58">
        <v>50545</v>
      </c>
      <c r="H39" s="58" t="s">
        <v>4671</v>
      </c>
      <c r="I39" s="58" t="s">
        <v>1340</v>
      </c>
      <c r="J39" s="58" t="s">
        <v>4672</v>
      </c>
      <c r="K39" s="58" t="s">
        <v>646</v>
      </c>
      <c r="L39" s="58">
        <v>9424</v>
      </c>
      <c r="M39" s="58">
        <v>59969</v>
      </c>
    </row>
    <row r="40" spans="1:13" x14ac:dyDescent="0.3">
      <c r="A40" s="57" t="s">
        <v>466</v>
      </c>
      <c r="B40" s="58">
        <v>9423</v>
      </c>
      <c r="C40" s="58" t="s">
        <v>2701</v>
      </c>
      <c r="D40" s="58" t="s">
        <v>2113</v>
      </c>
      <c r="E40" s="58" t="s">
        <v>2320</v>
      </c>
      <c r="F40" s="58" t="s">
        <v>628</v>
      </c>
      <c r="G40" s="58">
        <v>4435</v>
      </c>
      <c r="H40" s="58" t="s">
        <v>1575</v>
      </c>
      <c r="I40" s="58" t="s">
        <v>810</v>
      </c>
      <c r="J40" s="58" t="s">
        <v>1791</v>
      </c>
      <c r="K40" s="58" t="s">
        <v>628</v>
      </c>
      <c r="L40" s="58">
        <v>1149</v>
      </c>
      <c r="M40" s="58">
        <v>5584</v>
      </c>
    </row>
    <row r="41" spans="1:13" x14ac:dyDescent="0.3">
      <c r="A41" s="57" t="s">
        <v>468</v>
      </c>
      <c r="B41" s="58">
        <v>91585</v>
      </c>
      <c r="C41" s="58" t="s">
        <v>4673</v>
      </c>
      <c r="D41" s="58" t="s">
        <v>4139</v>
      </c>
      <c r="E41" s="58" t="s">
        <v>4674</v>
      </c>
      <c r="F41" s="58" t="s">
        <v>632</v>
      </c>
      <c r="G41" s="58">
        <v>45687</v>
      </c>
      <c r="H41" s="58" t="s">
        <v>4675</v>
      </c>
      <c r="I41" s="58" t="s">
        <v>1378</v>
      </c>
      <c r="J41" s="58" t="s">
        <v>4676</v>
      </c>
      <c r="K41" s="58" t="s">
        <v>647</v>
      </c>
      <c r="L41" s="58">
        <v>10668</v>
      </c>
      <c r="M41" s="58">
        <v>56355</v>
      </c>
    </row>
    <row r="42" spans="1:13" x14ac:dyDescent="0.3">
      <c r="A42" s="57" t="s">
        <v>469</v>
      </c>
      <c r="B42" s="58">
        <v>7459</v>
      </c>
      <c r="C42" s="58" t="s">
        <v>3716</v>
      </c>
      <c r="D42" s="58" t="s">
        <v>973</v>
      </c>
      <c r="E42" s="58" t="s">
        <v>4677</v>
      </c>
      <c r="F42" s="58" t="s">
        <v>655</v>
      </c>
      <c r="G42" s="58">
        <v>3606</v>
      </c>
      <c r="H42" s="58" t="s">
        <v>2075</v>
      </c>
      <c r="I42" s="58" t="s">
        <v>639</v>
      </c>
      <c r="J42" s="58" t="s">
        <v>2344</v>
      </c>
      <c r="K42" s="58" t="s">
        <v>647</v>
      </c>
      <c r="L42" s="58">
        <v>1108</v>
      </c>
      <c r="M42" s="58">
        <v>4714</v>
      </c>
    </row>
    <row r="43" spans="1:13" x14ac:dyDescent="0.3">
      <c r="A43" s="57" t="s">
        <v>470</v>
      </c>
      <c r="B43" s="58">
        <v>11674</v>
      </c>
      <c r="C43" s="58" t="s">
        <v>2087</v>
      </c>
      <c r="D43" s="58" t="s">
        <v>849</v>
      </c>
      <c r="E43" s="58" t="s">
        <v>4033</v>
      </c>
      <c r="F43" s="58" t="s">
        <v>738</v>
      </c>
      <c r="G43" s="58">
        <v>5262</v>
      </c>
      <c r="H43" s="58" t="s">
        <v>2673</v>
      </c>
      <c r="I43" s="58" t="s">
        <v>844</v>
      </c>
      <c r="J43" s="58" t="s">
        <v>754</v>
      </c>
      <c r="K43" s="58" t="s">
        <v>691</v>
      </c>
      <c r="L43" s="58">
        <v>1314</v>
      </c>
      <c r="M43" s="58">
        <v>6576</v>
      </c>
    </row>
    <row r="44" spans="1:13" x14ac:dyDescent="0.3">
      <c r="A44" s="57" t="s">
        <v>471</v>
      </c>
      <c r="B44" s="58">
        <v>10496</v>
      </c>
      <c r="C44" s="58" t="s">
        <v>4678</v>
      </c>
      <c r="D44" s="58" t="s">
        <v>1067</v>
      </c>
      <c r="E44" s="58" t="s">
        <v>1677</v>
      </c>
      <c r="F44" s="58" t="s">
        <v>691</v>
      </c>
      <c r="G44" s="58">
        <v>4106</v>
      </c>
      <c r="H44" s="58" t="s">
        <v>1194</v>
      </c>
      <c r="I44" s="58" t="s">
        <v>932</v>
      </c>
      <c r="J44" s="58" t="s">
        <v>631</v>
      </c>
      <c r="K44" s="58" t="s">
        <v>646</v>
      </c>
      <c r="L44" s="58">
        <v>1070</v>
      </c>
      <c r="M44" s="58">
        <v>5176</v>
      </c>
    </row>
    <row r="45" spans="1:13" x14ac:dyDescent="0.3">
      <c r="A45" s="57" t="s">
        <v>472</v>
      </c>
      <c r="B45" s="58">
        <v>18278</v>
      </c>
      <c r="C45" s="58" t="s">
        <v>3998</v>
      </c>
      <c r="D45" s="58" t="s">
        <v>1092</v>
      </c>
      <c r="E45" s="58" t="s">
        <v>4679</v>
      </c>
      <c r="F45" s="58" t="s">
        <v>708</v>
      </c>
      <c r="G45" s="58">
        <v>8706</v>
      </c>
      <c r="H45" s="58" t="s">
        <v>937</v>
      </c>
      <c r="I45" s="58" t="s">
        <v>1881</v>
      </c>
      <c r="J45" s="58" t="s">
        <v>2045</v>
      </c>
      <c r="K45" s="58" t="s">
        <v>647</v>
      </c>
      <c r="L45" s="58">
        <v>2461</v>
      </c>
      <c r="M45" s="58">
        <v>11167</v>
      </c>
    </row>
    <row r="46" spans="1:13" x14ac:dyDescent="0.3">
      <c r="A46" s="57" t="s">
        <v>473</v>
      </c>
      <c r="B46" s="58">
        <v>15201</v>
      </c>
      <c r="C46" s="58" t="s">
        <v>2616</v>
      </c>
      <c r="D46" s="58" t="s">
        <v>2274</v>
      </c>
      <c r="E46" s="58" t="s">
        <v>3231</v>
      </c>
      <c r="F46" s="58" t="s">
        <v>1047</v>
      </c>
      <c r="G46" s="58">
        <v>6852</v>
      </c>
      <c r="H46" s="58" t="s">
        <v>1495</v>
      </c>
      <c r="I46" s="58" t="s">
        <v>1612</v>
      </c>
      <c r="J46" s="58" t="s">
        <v>1784</v>
      </c>
      <c r="K46" s="58" t="s">
        <v>648</v>
      </c>
      <c r="L46" s="58">
        <v>1776</v>
      </c>
      <c r="M46" s="58">
        <v>8628</v>
      </c>
    </row>
    <row r="47" spans="1:13" x14ac:dyDescent="0.3">
      <c r="A47" s="57" t="s">
        <v>474</v>
      </c>
      <c r="B47" s="58">
        <v>494731</v>
      </c>
      <c r="C47" s="58" t="s">
        <v>6238</v>
      </c>
      <c r="D47" s="58" t="s">
        <v>6237</v>
      </c>
      <c r="E47" s="58" t="s">
        <v>4680</v>
      </c>
      <c r="F47" s="58" t="s">
        <v>1377</v>
      </c>
      <c r="G47" s="58">
        <v>272053</v>
      </c>
      <c r="H47" s="58" t="s">
        <v>6236</v>
      </c>
      <c r="I47" s="58" t="s">
        <v>6235</v>
      </c>
      <c r="J47" s="58" t="s">
        <v>4681</v>
      </c>
      <c r="K47" s="58" t="s">
        <v>1045</v>
      </c>
      <c r="L47" s="58">
        <v>33040</v>
      </c>
      <c r="M47" s="58">
        <v>305093</v>
      </c>
    </row>
    <row r="48" spans="1:13" x14ac:dyDescent="0.3">
      <c r="A48" s="57" t="s">
        <v>475</v>
      </c>
      <c r="B48" s="58">
        <v>11055</v>
      </c>
      <c r="C48" s="58" t="s">
        <v>4682</v>
      </c>
      <c r="D48" s="58" t="s">
        <v>1825</v>
      </c>
      <c r="E48" s="58" t="s">
        <v>1767</v>
      </c>
      <c r="F48" s="58" t="s">
        <v>766</v>
      </c>
      <c r="G48" s="58">
        <v>5189</v>
      </c>
      <c r="H48" s="58" t="s">
        <v>1732</v>
      </c>
      <c r="I48" s="58" t="s">
        <v>878</v>
      </c>
      <c r="J48" s="58" t="s">
        <v>1138</v>
      </c>
      <c r="K48" s="58" t="s">
        <v>647</v>
      </c>
      <c r="L48" s="58">
        <v>1353</v>
      </c>
      <c r="M48" s="58">
        <v>6542</v>
      </c>
    </row>
    <row r="49" spans="1:13" x14ac:dyDescent="0.3">
      <c r="A49" s="57" t="s">
        <v>476</v>
      </c>
      <c r="B49" s="58">
        <v>5669</v>
      </c>
      <c r="C49" s="58" t="s">
        <v>969</v>
      </c>
      <c r="D49" s="58" t="s">
        <v>855</v>
      </c>
      <c r="E49" s="58" t="s">
        <v>4683</v>
      </c>
      <c r="F49" s="58" t="s">
        <v>647</v>
      </c>
      <c r="G49" s="58">
        <v>2663</v>
      </c>
      <c r="H49" s="58" t="s">
        <v>656</v>
      </c>
      <c r="I49" s="58" t="s">
        <v>666</v>
      </c>
      <c r="J49" s="58" t="s">
        <v>4293</v>
      </c>
      <c r="K49" s="58" t="s">
        <v>628</v>
      </c>
      <c r="L49" s="58">
        <v>844</v>
      </c>
      <c r="M49" s="58">
        <v>3507</v>
      </c>
    </row>
    <row r="50" spans="1:13" x14ac:dyDescent="0.3">
      <c r="A50" s="57" t="s">
        <v>477</v>
      </c>
      <c r="B50" s="58">
        <v>57817</v>
      </c>
      <c r="C50" s="58" t="s">
        <v>4684</v>
      </c>
      <c r="D50" s="58" t="s">
        <v>6042</v>
      </c>
      <c r="E50" s="58" t="s">
        <v>4685</v>
      </c>
      <c r="F50" s="58" t="s">
        <v>679</v>
      </c>
      <c r="G50" s="58">
        <v>26149</v>
      </c>
      <c r="H50" s="58" t="s">
        <v>662</v>
      </c>
      <c r="I50" s="58" t="s">
        <v>2127</v>
      </c>
      <c r="J50" s="58" t="s">
        <v>4686</v>
      </c>
      <c r="K50" s="58" t="s">
        <v>632</v>
      </c>
      <c r="L50" s="58">
        <v>4367</v>
      </c>
      <c r="M50" s="58">
        <v>30516</v>
      </c>
    </row>
    <row r="51" spans="1:13" x14ac:dyDescent="0.3">
      <c r="A51" s="57" t="s">
        <v>478</v>
      </c>
      <c r="B51" s="58">
        <v>89305</v>
      </c>
      <c r="C51" s="58" t="s">
        <v>4687</v>
      </c>
      <c r="D51" s="58" t="s">
        <v>3651</v>
      </c>
      <c r="E51" s="58" t="s">
        <v>4688</v>
      </c>
      <c r="F51" s="58" t="s">
        <v>639</v>
      </c>
      <c r="G51" s="58">
        <v>44257</v>
      </c>
      <c r="H51" s="58" t="s">
        <v>4689</v>
      </c>
      <c r="I51" s="58" t="s">
        <v>1433</v>
      </c>
      <c r="J51" s="58" t="s">
        <v>3349</v>
      </c>
      <c r="K51" s="58" t="s">
        <v>678</v>
      </c>
      <c r="L51" s="58">
        <v>9684</v>
      </c>
      <c r="M51" s="58">
        <v>53941</v>
      </c>
    </row>
    <row r="52" spans="1:13" x14ac:dyDescent="0.3">
      <c r="A52" s="57" t="s">
        <v>479</v>
      </c>
      <c r="B52" s="58">
        <v>6992</v>
      </c>
      <c r="C52" s="58" t="s">
        <v>1700</v>
      </c>
      <c r="D52" s="58" t="s">
        <v>1127</v>
      </c>
      <c r="E52" s="58" t="s">
        <v>3238</v>
      </c>
      <c r="F52" s="58" t="s">
        <v>633</v>
      </c>
      <c r="G52" s="58">
        <v>3069</v>
      </c>
      <c r="H52" s="58" t="s">
        <v>2513</v>
      </c>
      <c r="I52" s="58" t="s">
        <v>916</v>
      </c>
      <c r="J52" s="58" t="s">
        <v>875</v>
      </c>
      <c r="K52" s="58" t="s">
        <v>647</v>
      </c>
      <c r="L52" s="58">
        <v>827</v>
      </c>
      <c r="M52" s="58">
        <v>3896</v>
      </c>
    </row>
    <row r="53" spans="1:13" x14ac:dyDescent="0.3">
      <c r="A53" s="57" t="s">
        <v>481</v>
      </c>
      <c r="B53" s="58">
        <v>1929</v>
      </c>
      <c r="C53" s="58" t="s">
        <v>640</v>
      </c>
      <c r="D53" s="58" t="s">
        <v>932</v>
      </c>
      <c r="E53" s="58" t="s">
        <v>1950</v>
      </c>
      <c r="F53" s="58" t="s">
        <v>628</v>
      </c>
      <c r="G53" s="58">
        <v>843</v>
      </c>
      <c r="H53" s="58" t="s">
        <v>753</v>
      </c>
      <c r="I53" s="58" t="s">
        <v>646</v>
      </c>
      <c r="J53" s="58" t="s">
        <v>1082</v>
      </c>
      <c r="K53" s="58" t="s">
        <v>628</v>
      </c>
      <c r="L53" s="58">
        <v>238</v>
      </c>
      <c r="M53" s="58">
        <v>1081</v>
      </c>
    </row>
    <row r="54" spans="1:13" x14ac:dyDescent="0.3">
      <c r="A54" s="57" t="s">
        <v>483</v>
      </c>
      <c r="B54" s="58">
        <v>38132</v>
      </c>
      <c r="C54" s="58" t="s">
        <v>4690</v>
      </c>
      <c r="D54" s="58" t="s">
        <v>1239</v>
      </c>
      <c r="E54" s="58" t="s">
        <v>4691</v>
      </c>
      <c r="F54" s="58" t="s">
        <v>634</v>
      </c>
      <c r="G54" s="58">
        <v>19491</v>
      </c>
      <c r="H54" s="58" t="s">
        <v>3852</v>
      </c>
      <c r="I54" s="58" t="s">
        <v>1125</v>
      </c>
      <c r="J54" s="58" t="s">
        <v>4692</v>
      </c>
      <c r="K54" s="58" t="s">
        <v>628</v>
      </c>
      <c r="L54" s="58">
        <v>3253</v>
      </c>
      <c r="M54" s="58">
        <v>22744</v>
      </c>
    </row>
    <row r="55" spans="1:13" x14ac:dyDescent="0.3">
      <c r="A55" s="57" t="s">
        <v>484</v>
      </c>
      <c r="B55" s="58">
        <v>11123</v>
      </c>
      <c r="C55" s="58" t="s">
        <v>1442</v>
      </c>
      <c r="D55" s="58" t="s">
        <v>1243</v>
      </c>
      <c r="E55" s="58" t="s">
        <v>4693</v>
      </c>
      <c r="F55" s="58" t="s">
        <v>1591</v>
      </c>
      <c r="G55" s="58">
        <v>5291</v>
      </c>
      <c r="H55" s="58" t="s">
        <v>1017</v>
      </c>
      <c r="I55" s="58" t="s">
        <v>951</v>
      </c>
      <c r="J55" s="58" t="s">
        <v>1538</v>
      </c>
      <c r="K55" s="58" t="s">
        <v>766</v>
      </c>
      <c r="L55" s="58">
        <v>1707</v>
      </c>
      <c r="M55" s="58">
        <v>6998</v>
      </c>
    </row>
    <row r="56" spans="1:13" x14ac:dyDescent="0.3">
      <c r="A56" s="57" t="s">
        <v>486</v>
      </c>
      <c r="B56" s="58">
        <v>12343</v>
      </c>
      <c r="C56" s="58" t="s">
        <v>1348</v>
      </c>
      <c r="D56" s="58" t="s">
        <v>1564</v>
      </c>
      <c r="E56" s="58" t="s">
        <v>4694</v>
      </c>
      <c r="F56" s="58" t="s">
        <v>691</v>
      </c>
      <c r="G56" s="58">
        <v>5422</v>
      </c>
      <c r="H56" s="58" t="s">
        <v>2481</v>
      </c>
      <c r="I56" s="58" t="s">
        <v>963</v>
      </c>
      <c r="J56" s="58" t="s">
        <v>2226</v>
      </c>
      <c r="K56" s="58" t="s">
        <v>628</v>
      </c>
      <c r="L56" s="58">
        <v>1790</v>
      </c>
      <c r="M56" s="58">
        <v>7212</v>
      </c>
    </row>
    <row r="57" spans="1:13" x14ac:dyDescent="0.3">
      <c r="A57" s="57" t="s">
        <v>487</v>
      </c>
      <c r="B57" s="58">
        <v>5569</v>
      </c>
      <c r="C57" s="58" t="s">
        <v>2006</v>
      </c>
      <c r="D57" s="58" t="s">
        <v>989</v>
      </c>
      <c r="E57" s="58" t="s">
        <v>2101</v>
      </c>
      <c r="F57" s="58" t="s">
        <v>628</v>
      </c>
      <c r="G57" s="58">
        <v>2554</v>
      </c>
      <c r="H57" s="58" t="s">
        <v>2113</v>
      </c>
      <c r="I57" s="58" t="s">
        <v>705</v>
      </c>
      <c r="J57" s="58" t="s">
        <v>1001</v>
      </c>
      <c r="K57" s="58" t="s">
        <v>628</v>
      </c>
      <c r="L57" s="58">
        <v>706</v>
      </c>
      <c r="M57" s="58">
        <v>3260</v>
      </c>
    </row>
    <row r="58" spans="1:13" x14ac:dyDescent="0.3">
      <c r="A58" s="57" t="s">
        <v>489</v>
      </c>
      <c r="B58" s="58">
        <v>17200</v>
      </c>
      <c r="C58" s="58" t="s">
        <v>3916</v>
      </c>
      <c r="D58" s="58" t="s">
        <v>2152</v>
      </c>
      <c r="E58" s="58" t="s">
        <v>2413</v>
      </c>
      <c r="F58" s="58" t="s">
        <v>708</v>
      </c>
      <c r="G58" s="58">
        <v>8266</v>
      </c>
      <c r="H58" s="58" t="s">
        <v>1821</v>
      </c>
      <c r="I58" s="58" t="s">
        <v>1197</v>
      </c>
      <c r="J58" s="58" t="s">
        <v>2074</v>
      </c>
      <c r="K58" s="58" t="s">
        <v>655</v>
      </c>
      <c r="L58" s="58">
        <v>2178</v>
      </c>
      <c r="M58" s="58">
        <v>10444</v>
      </c>
    </row>
    <row r="59" spans="1:13" x14ac:dyDescent="0.3">
      <c r="A59" s="57" t="s">
        <v>490</v>
      </c>
      <c r="B59" s="58">
        <v>83763</v>
      </c>
      <c r="C59" s="58" t="s">
        <v>4695</v>
      </c>
      <c r="D59" s="58" t="s">
        <v>5292</v>
      </c>
      <c r="E59" s="58" t="s">
        <v>4696</v>
      </c>
      <c r="F59" s="58" t="s">
        <v>782</v>
      </c>
      <c r="G59" s="58">
        <v>45017</v>
      </c>
      <c r="H59" s="58" t="s">
        <v>4697</v>
      </c>
      <c r="I59" s="58" t="s">
        <v>2001</v>
      </c>
      <c r="J59" s="58" t="s">
        <v>4698</v>
      </c>
      <c r="K59" s="58" t="s">
        <v>646</v>
      </c>
      <c r="L59" s="58">
        <v>11391</v>
      </c>
      <c r="M59" s="58">
        <v>56408</v>
      </c>
    </row>
    <row r="60" spans="1:13" x14ac:dyDescent="0.3">
      <c r="A60" s="57" t="s">
        <v>491</v>
      </c>
      <c r="B60" s="58">
        <v>52469</v>
      </c>
      <c r="C60" s="58" t="s">
        <v>4699</v>
      </c>
      <c r="D60" s="58" t="s">
        <v>2399</v>
      </c>
      <c r="E60" s="58" t="s">
        <v>4700</v>
      </c>
      <c r="F60" s="58" t="s">
        <v>1067</v>
      </c>
      <c r="G60" s="58">
        <v>23551</v>
      </c>
      <c r="H60" s="58" t="s">
        <v>1719</v>
      </c>
      <c r="I60" s="58" t="s">
        <v>2113</v>
      </c>
      <c r="J60" s="58" t="s">
        <v>4701</v>
      </c>
      <c r="K60" s="58" t="s">
        <v>668</v>
      </c>
      <c r="L60" s="58">
        <v>5664</v>
      </c>
      <c r="M60" s="58">
        <v>29215</v>
      </c>
    </row>
    <row r="61" spans="1:13" x14ac:dyDescent="0.3">
      <c r="A61" s="57" t="s">
        <v>493</v>
      </c>
      <c r="B61" s="58">
        <v>143680</v>
      </c>
      <c r="C61" s="58" t="s">
        <v>4702</v>
      </c>
      <c r="D61" s="58" t="s">
        <v>6234</v>
      </c>
      <c r="E61" s="58" t="s">
        <v>4704</v>
      </c>
      <c r="F61" s="58" t="s">
        <v>801</v>
      </c>
      <c r="G61" s="58">
        <v>74362</v>
      </c>
      <c r="H61" s="58" t="s">
        <v>4705</v>
      </c>
      <c r="I61" s="58" t="s">
        <v>1233</v>
      </c>
      <c r="J61" s="58" t="s">
        <v>4706</v>
      </c>
      <c r="K61" s="58" t="s">
        <v>766</v>
      </c>
      <c r="L61" s="58">
        <v>16754</v>
      </c>
      <c r="M61" s="58">
        <v>91116</v>
      </c>
    </row>
    <row r="62" spans="1:13" x14ac:dyDescent="0.3">
      <c r="A62" s="57" t="s">
        <v>494</v>
      </c>
      <c r="B62" s="58">
        <v>13069</v>
      </c>
      <c r="C62" s="58" t="s">
        <v>4707</v>
      </c>
      <c r="D62" s="58" t="s">
        <v>677</v>
      </c>
      <c r="E62" s="58" t="s">
        <v>1949</v>
      </c>
      <c r="F62" s="58" t="s">
        <v>628</v>
      </c>
      <c r="G62" s="58">
        <v>5747</v>
      </c>
      <c r="H62" s="58" t="s">
        <v>1753</v>
      </c>
      <c r="I62" s="58" t="s">
        <v>918</v>
      </c>
      <c r="J62" s="58" t="s">
        <v>1961</v>
      </c>
      <c r="K62" s="58" t="s">
        <v>628</v>
      </c>
      <c r="L62" s="58">
        <v>2102</v>
      </c>
      <c r="M62" s="58">
        <v>7849</v>
      </c>
    </row>
    <row r="63" spans="1:13" x14ac:dyDescent="0.3">
      <c r="A63" s="57" t="s">
        <v>496</v>
      </c>
      <c r="B63" s="58">
        <v>703177</v>
      </c>
      <c r="C63" s="58" t="s">
        <v>4708</v>
      </c>
      <c r="D63" s="58" t="s">
        <v>6233</v>
      </c>
      <c r="E63" s="58" t="s">
        <v>6232</v>
      </c>
      <c r="F63" s="58" t="s">
        <v>2656</v>
      </c>
      <c r="G63" s="58">
        <v>364912</v>
      </c>
      <c r="H63" s="58" t="s">
        <v>2118</v>
      </c>
      <c r="I63" s="58" t="s">
        <v>1828</v>
      </c>
      <c r="J63" s="58" t="s">
        <v>6231</v>
      </c>
      <c r="K63" s="58" t="s">
        <v>832</v>
      </c>
      <c r="L63" s="58">
        <v>47825</v>
      </c>
      <c r="M63" s="58">
        <v>412737</v>
      </c>
    </row>
    <row r="64" spans="1:13" x14ac:dyDescent="0.3">
      <c r="A64" s="57" t="s">
        <v>497</v>
      </c>
      <c r="B64" s="58">
        <v>19069</v>
      </c>
      <c r="C64" s="58" t="s">
        <v>3646</v>
      </c>
      <c r="D64" s="58" t="s">
        <v>1992</v>
      </c>
      <c r="E64" s="58" t="s">
        <v>2709</v>
      </c>
      <c r="F64" s="58" t="s">
        <v>705</v>
      </c>
      <c r="G64" s="58">
        <v>9332</v>
      </c>
      <c r="H64" s="58" t="s">
        <v>929</v>
      </c>
      <c r="I64" s="58" t="s">
        <v>1042</v>
      </c>
      <c r="J64" s="58" t="s">
        <v>2675</v>
      </c>
      <c r="K64" s="58" t="s">
        <v>655</v>
      </c>
      <c r="L64" s="58">
        <v>2661</v>
      </c>
      <c r="M64" s="58">
        <v>11993</v>
      </c>
    </row>
    <row r="65" spans="1:13" x14ac:dyDescent="0.3">
      <c r="A65" s="57" t="s">
        <v>498</v>
      </c>
      <c r="B65" s="58">
        <v>1837</v>
      </c>
      <c r="C65" s="58" t="s">
        <v>1756</v>
      </c>
      <c r="D65" s="58" t="s">
        <v>725</v>
      </c>
      <c r="E65" s="58" t="s">
        <v>837</v>
      </c>
      <c r="F65" s="58" t="s">
        <v>628</v>
      </c>
      <c r="G65" s="58">
        <v>899</v>
      </c>
      <c r="H65" s="58" t="s">
        <v>1175</v>
      </c>
      <c r="I65" s="58" t="s">
        <v>708</v>
      </c>
      <c r="J65" s="58" t="s">
        <v>1672</v>
      </c>
      <c r="K65" s="58" t="s">
        <v>647</v>
      </c>
      <c r="L65" s="58">
        <v>260</v>
      </c>
      <c r="M65" s="58">
        <v>1159</v>
      </c>
    </row>
    <row r="66" spans="1:13" x14ac:dyDescent="0.3">
      <c r="A66" s="57" t="s">
        <v>499</v>
      </c>
      <c r="B66" s="58">
        <v>54274</v>
      </c>
      <c r="C66" s="58" t="s">
        <v>4710</v>
      </c>
      <c r="D66" s="58" t="s">
        <v>1841</v>
      </c>
      <c r="E66" s="58" t="s">
        <v>4711</v>
      </c>
      <c r="F66" s="58" t="s">
        <v>1237</v>
      </c>
      <c r="G66" s="58">
        <v>25553</v>
      </c>
      <c r="H66" s="58" t="s">
        <v>4712</v>
      </c>
      <c r="I66" s="58" t="s">
        <v>967</v>
      </c>
      <c r="J66" s="58" t="s">
        <v>3761</v>
      </c>
      <c r="K66" s="58" t="s">
        <v>811</v>
      </c>
      <c r="L66" s="58">
        <v>6118</v>
      </c>
      <c r="M66" s="58">
        <v>31671</v>
      </c>
    </row>
    <row r="67" spans="1:13" x14ac:dyDescent="0.3">
      <c r="A67" s="57" t="s">
        <v>500</v>
      </c>
      <c r="B67" s="58">
        <v>30086</v>
      </c>
      <c r="C67" s="58" t="s">
        <v>1277</v>
      </c>
      <c r="D67" s="58" t="s">
        <v>1756</v>
      </c>
      <c r="E67" s="58" t="s">
        <v>4713</v>
      </c>
      <c r="F67" s="58" t="s">
        <v>707</v>
      </c>
      <c r="G67" s="58">
        <v>13523</v>
      </c>
      <c r="H67" s="58" t="s">
        <v>4511</v>
      </c>
      <c r="I67" s="58" t="s">
        <v>1093</v>
      </c>
      <c r="J67" s="58" t="s">
        <v>2045</v>
      </c>
      <c r="K67" s="58" t="s">
        <v>766</v>
      </c>
      <c r="L67" s="58">
        <v>3442</v>
      </c>
      <c r="M67" s="58">
        <v>16965</v>
      </c>
    </row>
    <row r="68" spans="1:13" x14ac:dyDescent="0.3">
      <c r="A68" s="57" t="s">
        <v>502</v>
      </c>
      <c r="B68" s="58">
        <v>13546</v>
      </c>
      <c r="C68" s="58" t="s">
        <v>4714</v>
      </c>
      <c r="D68" s="58" t="s">
        <v>1191</v>
      </c>
      <c r="E68" s="58" t="s">
        <v>2931</v>
      </c>
      <c r="F68" s="58" t="s">
        <v>848</v>
      </c>
      <c r="G68" s="58">
        <v>6324</v>
      </c>
      <c r="H68" s="58" t="s">
        <v>1201</v>
      </c>
      <c r="I68" s="58" t="s">
        <v>844</v>
      </c>
      <c r="J68" s="58" t="s">
        <v>1910</v>
      </c>
      <c r="K68" s="58" t="s">
        <v>647</v>
      </c>
      <c r="L68" s="58">
        <v>1671</v>
      </c>
      <c r="M68" s="58">
        <v>7995</v>
      </c>
    </row>
    <row r="69" spans="1:13" x14ac:dyDescent="0.3">
      <c r="A69" s="57" t="s">
        <v>503</v>
      </c>
      <c r="B69" s="58">
        <v>12081</v>
      </c>
      <c r="C69" s="58" t="s">
        <v>1455</v>
      </c>
      <c r="D69" s="58" t="s">
        <v>2546</v>
      </c>
      <c r="E69" s="58" t="s">
        <v>4614</v>
      </c>
      <c r="F69" s="58" t="s">
        <v>634</v>
      </c>
      <c r="G69" s="58">
        <v>6970</v>
      </c>
      <c r="H69" s="58" t="s">
        <v>841</v>
      </c>
      <c r="I69" s="58" t="s">
        <v>1101</v>
      </c>
      <c r="J69" s="58" t="s">
        <v>1867</v>
      </c>
      <c r="K69" s="58" t="s">
        <v>628</v>
      </c>
      <c r="L69" s="58">
        <v>1711</v>
      </c>
      <c r="M69" s="58">
        <v>8681</v>
      </c>
    </row>
    <row r="70" spans="1:13" x14ac:dyDescent="0.3">
      <c r="A70" s="57" t="s">
        <v>504</v>
      </c>
      <c r="B70" s="58">
        <v>525568</v>
      </c>
      <c r="C70" s="58" t="s">
        <v>4715</v>
      </c>
      <c r="D70" s="58" t="s">
        <v>5595</v>
      </c>
      <c r="E70" s="58" t="s">
        <v>4716</v>
      </c>
      <c r="F70" s="58" t="s">
        <v>4998</v>
      </c>
      <c r="G70" s="58">
        <v>261251</v>
      </c>
      <c r="H70" s="58" t="s">
        <v>4717</v>
      </c>
      <c r="I70" s="58" t="s">
        <v>6230</v>
      </c>
      <c r="J70" s="58" t="s">
        <v>4718</v>
      </c>
      <c r="K70" s="58" t="s">
        <v>776</v>
      </c>
      <c r="L70" s="58">
        <v>46435</v>
      </c>
      <c r="M70" s="58">
        <v>307686</v>
      </c>
    </row>
    <row r="71" spans="1:13" x14ac:dyDescent="0.3">
      <c r="A71" s="57" t="s">
        <v>505</v>
      </c>
      <c r="B71" s="58">
        <v>24707</v>
      </c>
      <c r="C71" s="58" t="s">
        <v>3360</v>
      </c>
      <c r="D71" s="58" t="s">
        <v>950</v>
      </c>
      <c r="E71" s="58" t="s">
        <v>4719</v>
      </c>
      <c r="F71" s="58" t="s">
        <v>667</v>
      </c>
      <c r="G71" s="58">
        <v>11602</v>
      </c>
      <c r="H71" s="58" t="s">
        <v>2679</v>
      </c>
      <c r="I71" s="58" t="s">
        <v>1652</v>
      </c>
      <c r="J71" s="58" t="s">
        <v>1499</v>
      </c>
      <c r="K71" s="58" t="s">
        <v>647</v>
      </c>
      <c r="L71" s="58">
        <v>3352</v>
      </c>
      <c r="M71" s="58">
        <v>14954</v>
      </c>
    </row>
    <row r="72" spans="1:13" x14ac:dyDescent="0.3">
      <c r="A72" s="57" t="s">
        <v>506</v>
      </c>
      <c r="B72" s="58">
        <v>114817</v>
      </c>
      <c r="C72" s="58" t="s">
        <v>4720</v>
      </c>
      <c r="D72" s="58" t="s">
        <v>4721</v>
      </c>
      <c r="E72" s="58" t="s">
        <v>4722</v>
      </c>
      <c r="F72" s="58" t="s">
        <v>1246</v>
      </c>
      <c r="G72" s="58">
        <v>50897</v>
      </c>
      <c r="H72" s="58" t="s">
        <v>4723</v>
      </c>
      <c r="I72" s="58" t="s">
        <v>1293</v>
      </c>
      <c r="J72" s="58" t="s">
        <v>4724</v>
      </c>
      <c r="K72" s="58" t="s">
        <v>707</v>
      </c>
      <c r="L72" s="58">
        <v>14552</v>
      </c>
      <c r="M72" s="58">
        <v>65449</v>
      </c>
    </row>
    <row r="73" spans="1:13" x14ac:dyDescent="0.3">
      <c r="A73" s="57" t="s">
        <v>507</v>
      </c>
      <c r="B73" s="58">
        <v>5601</v>
      </c>
      <c r="C73" s="58" t="s">
        <v>945</v>
      </c>
      <c r="D73" s="58" t="s">
        <v>1124</v>
      </c>
      <c r="E73" s="58" t="s">
        <v>2598</v>
      </c>
      <c r="F73" s="58" t="s">
        <v>634</v>
      </c>
      <c r="G73" s="58">
        <v>2640</v>
      </c>
      <c r="H73" s="58" t="s">
        <v>693</v>
      </c>
      <c r="I73" s="58" t="s">
        <v>1024</v>
      </c>
      <c r="J73" s="58" t="s">
        <v>1902</v>
      </c>
      <c r="K73" s="58" t="s">
        <v>647</v>
      </c>
      <c r="L73" s="58">
        <v>609</v>
      </c>
      <c r="M73" s="58">
        <v>3249</v>
      </c>
    </row>
    <row r="74" spans="1:13" x14ac:dyDescent="0.3">
      <c r="A74" s="57" t="s">
        <v>508</v>
      </c>
      <c r="B74" s="58">
        <v>17923</v>
      </c>
      <c r="C74" s="58" t="s">
        <v>4725</v>
      </c>
      <c r="D74" s="58" t="s">
        <v>908</v>
      </c>
      <c r="E74" s="58" t="s">
        <v>4726</v>
      </c>
      <c r="F74" s="58" t="s">
        <v>628</v>
      </c>
      <c r="G74" s="58">
        <v>7922</v>
      </c>
      <c r="H74" s="58" t="s">
        <v>1531</v>
      </c>
      <c r="I74" s="58" t="s">
        <v>1028</v>
      </c>
      <c r="J74" s="58" t="s">
        <v>2852</v>
      </c>
      <c r="K74" s="58" t="s">
        <v>628</v>
      </c>
      <c r="L74" s="58">
        <v>2285</v>
      </c>
      <c r="M74" s="58">
        <v>10207</v>
      </c>
    </row>
    <row r="75" spans="1:13" x14ac:dyDescent="0.3">
      <c r="A75" s="57" t="s">
        <v>510</v>
      </c>
      <c r="B75" s="58">
        <v>22877</v>
      </c>
      <c r="C75" s="58" t="s">
        <v>4727</v>
      </c>
      <c r="D75" s="58" t="s">
        <v>1594</v>
      </c>
      <c r="E75" s="58" t="s">
        <v>4728</v>
      </c>
      <c r="F75" s="58" t="s">
        <v>678</v>
      </c>
      <c r="G75" s="58">
        <v>13009</v>
      </c>
      <c r="H75" s="58" t="s">
        <v>2362</v>
      </c>
      <c r="I75" s="58" t="s">
        <v>1119</v>
      </c>
      <c r="J75" s="58" t="s">
        <v>4137</v>
      </c>
      <c r="K75" s="58" t="s">
        <v>633</v>
      </c>
      <c r="L75" s="58">
        <v>2490</v>
      </c>
      <c r="M75" s="58">
        <v>15499</v>
      </c>
    </row>
    <row r="76" spans="1:13" x14ac:dyDescent="0.3">
      <c r="A76" s="57" t="s">
        <v>511</v>
      </c>
      <c r="B76" s="58">
        <v>14706</v>
      </c>
      <c r="C76" s="58" t="s">
        <v>3535</v>
      </c>
      <c r="D76" s="58" t="s">
        <v>875</v>
      </c>
      <c r="E76" s="58" t="s">
        <v>4729</v>
      </c>
      <c r="F76" s="58" t="s">
        <v>667</v>
      </c>
      <c r="G76" s="58">
        <v>6812</v>
      </c>
      <c r="H76" s="58" t="s">
        <v>2006</v>
      </c>
      <c r="I76" s="58" t="s">
        <v>1871</v>
      </c>
      <c r="J76" s="58" t="s">
        <v>2253</v>
      </c>
      <c r="K76" s="58" t="s">
        <v>628</v>
      </c>
      <c r="L76" s="58">
        <v>2286</v>
      </c>
      <c r="M76" s="58">
        <v>9098</v>
      </c>
    </row>
    <row r="77" spans="1:13" x14ac:dyDescent="0.3">
      <c r="A77" s="57" t="s">
        <v>513</v>
      </c>
      <c r="B77" s="58">
        <v>6678</v>
      </c>
      <c r="C77" s="58" t="s">
        <v>4624</v>
      </c>
      <c r="D77" s="58" t="s">
        <v>960</v>
      </c>
      <c r="E77" s="58" t="s">
        <v>3264</v>
      </c>
      <c r="F77" s="58" t="s">
        <v>633</v>
      </c>
      <c r="G77" s="58">
        <v>3090</v>
      </c>
      <c r="H77" s="58" t="s">
        <v>2126</v>
      </c>
      <c r="I77" s="58" t="s">
        <v>1077</v>
      </c>
      <c r="J77" s="58" t="s">
        <v>1050</v>
      </c>
      <c r="K77" s="58" t="s">
        <v>647</v>
      </c>
      <c r="L77" s="58">
        <v>789</v>
      </c>
      <c r="M77" s="58">
        <v>3879</v>
      </c>
    </row>
    <row r="78" spans="1:13" x14ac:dyDescent="0.3">
      <c r="A78" s="57" t="s">
        <v>515</v>
      </c>
      <c r="B78" s="58">
        <v>154376</v>
      </c>
      <c r="C78" s="58" t="s">
        <v>4730</v>
      </c>
      <c r="D78" s="58" t="s">
        <v>6229</v>
      </c>
      <c r="E78" s="58" t="s">
        <v>4732</v>
      </c>
      <c r="F78" s="58" t="s">
        <v>1441</v>
      </c>
      <c r="G78" s="58">
        <v>78257</v>
      </c>
      <c r="H78" s="58" t="s">
        <v>4733</v>
      </c>
      <c r="I78" s="58" t="s">
        <v>2509</v>
      </c>
      <c r="J78" s="58" t="s">
        <v>4734</v>
      </c>
      <c r="K78" s="58" t="s">
        <v>732</v>
      </c>
      <c r="L78" s="58">
        <v>17584</v>
      </c>
      <c r="M78" s="58">
        <v>95841</v>
      </c>
    </row>
    <row r="79" spans="1:13" x14ac:dyDescent="0.3">
      <c r="A79" s="57" t="s">
        <v>516</v>
      </c>
      <c r="B79" s="58">
        <v>93924</v>
      </c>
      <c r="C79" s="58" t="s">
        <v>4735</v>
      </c>
      <c r="D79" s="58" t="s">
        <v>1428</v>
      </c>
      <c r="E79" s="58" t="s">
        <v>4736</v>
      </c>
      <c r="F79" s="58" t="s">
        <v>750</v>
      </c>
      <c r="G79" s="58">
        <v>46571</v>
      </c>
      <c r="H79" s="58" t="s">
        <v>3907</v>
      </c>
      <c r="I79" s="58" t="s">
        <v>966</v>
      </c>
      <c r="J79" s="58" t="s">
        <v>4737</v>
      </c>
      <c r="K79" s="58" t="s">
        <v>660</v>
      </c>
      <c r="L79" s="58">
        <v>10919</v>
      </c>
      <c r="M79" s="58">
        <v>57490</v>
      </c>
    </row>
    <row r="80" spans="1:13" x14ac:dyDescent="0.3">
      <c r="A80" s="57" t="s">
        <v>517</v>
      </c>
      <c r="B80" s="58">
        <v>5277</v>
      </c>
      <c r="C80" s="58" t="s">
        <v>2035</v>
      </c>
      <c r="D80" s="58" t="s">
        <v>1119</v>
      </c>
      <c r="E80" s="58" t="s">
        <v>999</v>
      </c>
      <c r="F80" s="58" t="s">
        <v>633</v>
      </c>
      <c r="G80" s="58">
        <v>2649</v>
      </c>
      <c r="H80" s="58" t="s">
        <v>812</v>
      </c>
      <c r="I80" s="58" t="s">
        <v>783</v>
      </c>
      <c r="J80" s="58" t="s">
        <v>998</v>
      </c>
      <c r="K80" s="58" t="s">
        <v>655</v>
      </c>
      <c r="L80" s="58">
        <v>721</v>
      </c>
      <c r="M80" s="58">
        <v>3370</v>
      </c>
    </row>
    <row r="81" spans="1:13" x14ac:dyDescent="0.3">
      <c r="A81" s="57" t="s">
        <v>518</v>
      </c>
      <c r="B81" s="58">
        <v>42272</v>
      </c>
      <c r="C81" s="58" t="s">
        <v>4738</v>
      </c>
      <c r="D81" s="58" t="s">
        <v>1063</v>
      </c>
      <c r="E81" s="58" t="s">
        <v>2227</v>
      </c>
      <c r="F81" s="58" t="s">
        <v>660</v>
      </c>
      <c r="G81" s="58">
        <v>20445</v>
      </c>
      <c r="H81" s="58" t="s">
        <v>2563</v>
      </c>
      <c r="I81" s="58" t="s">
        <v>1045</v>
      </c>
      <c r="J81" s="58" t="s">
        <v>4739</v>
      </c>
      <c r="K81" s="58" t="s">
        <v>647</v>
      </c>
      <c r="L81" s="58">
        <v>5633</v>
      </c>
      <c r="M81" s="58">
        <v>26078</v>
      </c>
    </row>
    <row r="82" spans="1:13" x14ac:dyDescent="0.3">
      <c r="A82" s="57" t="s">
        <v>519</v>
      </c>
      <c r="B82" s="58">
        <v>9030</v>
      </c>
      <c r="C82" s="58" t="s">
        <v>2423</v>
      </c>
      <c r="D82" s="58" t="s">
        <v>805</v>
      </c>
      <c r="E82" s="58" t="s">
        <v>4516</v>
      </c>
      <c r="F82" s="58" t="s">
        <v>782</v>
      </c>
      <c r="G82" s="58">
        <v>4340</v>
      </c>
      <c r="H82" s="58" t="s">
        <v>2288</v>
      </c>
      <c r="I82" s="58" t="s">
        <v>951</v>
      </c>
      <c r="J82" s="58" t="s">
        <v>1911</v>
      </c>
      <c r="K82" s="58" t="s">
        <v>646</v>
      </c>
      <c r="L82" s="58">
        <v>1374</v>
      </c>
      <c r="M82" s="58">
        <v>5714</v>
      </c>
    </row>
    <row r="83" spans="1:13" x14ac:dyDescent="0.3">
      <c r="A83" s="57" t="s">
        <v>520</v>
      </c>
      <c r="B83" s="58">
        <v>7556</v>
      </c>
      <c r="C83" s="58" t="s">
        <v>1363</v>
      </c>
      <c r="D83" s="58" t="s">
        <v>1108</v>
      </c>
      <c r="E83" s="58" t="s">
        <v>3572</v>
      </c>
      <c r="F83" s="58" t="s">
        <v>628</v>
      </c>
      <c r="G83" s="58">
        <v>3319</v>
      </c>
      <c r="H83" s="58" t="s">
        <v>1750</v>
      </c>
      <c r="I83" s="58" t="s">
        <v>644</v>
      </c>
      <c r="J83" s="58" t="s">
        <v>1604</v>
      </c>
      <c r="K83" s="58" t="s">
        <v>628</v>
      </c>
      <c r="L83" s="58">
        <v>1141</v>
      </c>
      <c r="M83" s="58">
        <v>4460</v>
      </c>
    </row>
    <row r="84" spans="1:13" x14ac:dyDescent="0.3">
      <c r="A84" s="57" t="s">
        <v>522</v>
      </c>
      <c r="B84" s="58">
        <v>10349</v>
      </c>
      <c r="C84" s="58" t="s">
        <v>1998</v>
      </c>
      <c r="D84" s="58" t="s">
        <v>2274</v>
      </c>
      <c r="E84" s="58" t="s">
        <v>2323</v>
      </c>
      <c r="F84" s="58" t="s">
        <v>634</v>
      </c>
      <c r="G84" s="58">
        <v>4889</v>
      </c>
      <c r="H84" s="58" t="s">
        <v>2748</v>
      </c>
      <c r="I84" s="58" t="s">
        <v>873</v>
      </c>
      <c r="J84" s="58" t="s">
        <v>1239</v>
      </c>
      <c r="K84" s="58" t="s">
        <v>633</v>
      </c>
      <c r="L84" s="58">
        <v>1320</v>
      </c>
      <c r="M84" s="58">
        <v>6209</v>
      </c>
    </row>
    <row r="85" spans="1:13" x14ac:dyDescent="0.3">
      <c r="A85" s="57" t="s">
        <v>523</v>
      </c>
      <c r="B85" s="58">
        <v>4677</v>
      </c>
      <c r="C85" s="58" t="s">
        <v>2161</v>
      </c>
      <c r="D85" s="58" t="s">
        <v>724</v>
      </c>
      <c r="E85" s="58" t="s">
        <v>1145</v>
      </c>
      <c r="F85" s="58" t="s">
        <v>848</v>
      </c>
      <c r="G85" s="58">
        <v>2102</v>
      </c>
      <c r="H85" s="58" t="s">
        <v>1533</v>
      </c>
      <c r="I85" s="58" t="s">
        <v>872</v>
      </c>
      <c r="J85" s="58" t="s">
        <v>1657</v>
      </c>
      <c r="K85" s="58" t="s">
        <v>655</v>
      </c>
      <c r="L85" s="58">
        <v>630</v>
      </c>
      <c r="M85" s="58">
        <v>2732</v>
      </c>
    </row>
    <row r="86" spans="1:13" x14ac:dyDescent="0.3">
      <c r="A86" s="57" t="s">
        <v>525</v>
      </c>
      <c r="B86" s="58">
        <v>5060</v>
      </c>
      <c r="C86" s="58" t="s">
        <v>3247</v>
      </c>
      <c r="D86" s="58" t="s">
        <v>771</v>
      </c>
      <c r="E86" s="58" t="s">
        <v>1427</v>
      </c>
      <c r="F86" s="58" t="s">
        <v>628</v>
      </c>
      <c r="G86" s="58">
        <v>2211</v>
      </c>
      <c r="H86" s="58" t="s">
        <v>840</v>
      </c>
      <c r="I86" s="58" t="s">
        <v>666</v>
      </c>
      <c r="J86" s="58" t="s">
        <v>2128</v>
      </c>
      <c r="K86" s="58" t="s">
        <v>628</v>
      </c>
      <c r="L86" s="58">
        <v>985</v>
      </c>
      <c r="M86" s="58">
        <v>3196</v>
      </c>
    </row>
    <row r="87" spans="1:13" x14ac:dyDescent="0.3">
      <c r="A87" s="57" t="s">
        <v>527</v>
      </c>
      <c r="B87" s="58">
        <v>18194</v>
      </c>
      <c r="C87" s="58" t="s">
        <v>2753</v>
      </c>
      <c r="D87" s="58" t="s">
        <v>1872</v>
      </c>
      <c r="E87" s="58" t="s">
        <v>4740</v>
      </c>
      <c r="F87" s="58" t="s">
        <v>766</v>
      </c>
      <c r="G87" s="58">
        <v>9632</v>
      </c>
      <c r="H87" s="58" t="s">
        <v>843</v>
      </c>
      <c r="I87" s="58" t="s">
        <v>1140</v>
      </c>
      <c r="J87" s="58" t="s">
        <v>2474</v>
      </c>
      <c r="K87" s="58" t="s">
        <v>647</v>
      </c>
      <c r="L87" s="58">
        <v>2321</v>
      </c>
      <c r="M87" s="58">
        <v>11953</v>
      </c>
    </row>
    <row r="88" spans="1:13" x14ac:dyDescent="0.3">
      <c r="A88" s="57" t="s">
        <v>528</v>
      </c>
      <c r="B88" s="58">
        <v>11288</v>
      </c>
      <c r="C88" s="58" t="s">
        <v>726</v>
      </c>
      <c r="D88" s="58" t="s">
        <v>1928</v>
      </c>
      <c r="E88" s="58" t="s">
        <v>833</v>
      </c>
      <c r="F88" s="58" t="s">
        <v>766</v>
      </c>
      <c r="G88" s="58">
        <v>5455</v>
      </c>
      <c r="H88" s="58" t="s">
        <v>2509</v>
      </c>
      <c r="I88" s="58" t="s">
        <v>1542</v>
      </c>
      <c r="J88" s="58" t="s">
        <v>1620</v>
      </c>
      <c r="K88" s="58" t="s">
        <v>647</v>
      </c>
      <c r="L88" s="58">
        <v>1589</v>
      </c>
      <c r="M88" s="58">
        <v>7044</v>
      </c>
    </row>
    <row r="89" spans="1:13" x14ac:dyDescent="0.3">
      <c r="A89" s="57" t="s">
        <v>529</v>
      </c>
      <c r="B89" s="58">
        <v>5034</v>
      </c>
      <c r="C89" s="58" t="s">
        <v>1827</v>
      </c>
      <c r="D89" s="58" t="s">
        <v>1047</v>
      </c>
      <c r="E89" s="58" t="s">
        <v>4741</v>
      </c>
      <c r="F89" s="58" t="s">
        <v>655</v>
      </c>
      <c r="G89" s="58">
        <v>2076</v>
      </c>
      <c r="H89" s="58" t="s">
        <v>989</v>
      </c>
      <c r="I89" s="58" t="s">
        <v>811</v>
      </c>
      <c r="J89" s="58" t="s">
        <v>638</v>
      </c>
      <c r="K89" s="58" t="s">
        <v>628</v>
      </c>
      <c r="L89" s="58">
        <v>495</v>
      </c>
      <c r="M89" s="58">
        <v>2571</v>
      </c>
    </row>
    <row r="90" spans="1:13" x14ac:dyDescent="0.3">
      <c r="A90" s="57" t="s">
        <v>530</v>
      </c>
      <c r="B90" s="58">
        <v>28805</v>
      </c>
      <c r="C90" s="58" t="s">
        <v>4742</v>
      </c>
      <c r="D90" s="58" t="s">
        <v>2115</v>
      </c>
      <c r="E90" s="58" t="s">
        <v>4743</v>
      </c>
      <c r="F90" s="58" t="s">
        <v>660</v>
      </c>
      <c r="G90" s="58">
        <v>14028</v>
      </c>
      <c r="H90" s="58" t="s">
        <v>728</v>
      </c>
      <c r="I90" s="58" t="s">
        <v>1231</v>
      </c>
      <c r="J90" s="58" t="s">
        <v>1226</v>
      </c>
      <c r="K90" s="58" t="s">
        <v>633</v>
      </c>
      <c r="L90" s="58">
        <v>3931</v>
      </c>
      <c r="M90" s="58">
        <v>17959</v>
      </c>
    </row>
    <row r="91" spans="1:13" x14ac:dyDescent="0.3">
      <c r="A91" s="57" t="s">
        <v>531</v>
      </c>
      <c r="B91" s="58">
        <v>21012</v>
      </c>
      <c r="C91" s="58" t="s">
        <v>4744</v>
      </c>
      <c r="D91" s="58" t="s">
        <v>1000</v>
      </c>
      <c r="E91" s="58" t="s">
        <v>4745</v>
      </c>
      <c r="F91" s="58" t="s">
        <v>691</v>
      </c>
      <c r="G91" s="58">
        <v>11099</v>
      </c>
      <c r="H91" s="58" t="s">
        <v>2598</v>
      </c>
      <c r="I91" s="58" t="s">
        <v>916</v>
      </c>
      <c r="J91" s="58" t="s">
        <v>3106</v>
      </c>
      <c r="K91" s="58" t="s">
        <v>647</v>
      </c>
      <c r="L91" s="58">
        <v>2132</v>
      </c>
      <c r="M91" s="58">
        <v>13231</v>
      </c>
    </row>
    <row r="92" spans="1:13" x14ac:dyDescent="0.3">
      <c r="A92" s="57" t="s">
        <v>532</v>
      </c>
      <c r="B92" s="58">
        <v>31051</v>
      </c>
      <c r="C92" s="58" t="s">
        <v>3807</v>
      </c>
      <c r="D92" s="58" t="s">
        <v>1962</v>
      </c>
      <c r="E92" s="58" t="s">
        <v>4746</v>
      </c>
      <c r="F92" s="58" t="s">
        <v>634</v>
      </c>
      <c r="G92" s="58">
        <v>13022</v>
      </c>
      <c r="H92" s="58" t="s">
        <v>1369</v>
      </c>
      <c r="I92" s="58" t="s">
        <v>1093</v>
      </c>
      <c r="J92" s="58" t="s">
        <v>2120</v>
      </c>
      <c r="K92" s="58" t="s">
        <v>633</v>
      </c>
      <c r="L92" s="58">
        <v>1998</v>
      </c>
      <c r="M92" s="58">
        <v>15020</v>
      </c>
    </row>
    <row r="93" spans="1:13" x14ac:dyDescent="0.3">
      <c r="A93" s="57" t="s">
        <v>533</v>
      </c>
      <c r="B93" s="58">
        <v>5748</v>
      </c>
      <c r="C93" s="58" t="s">
        <v>4741</v>
      </c>
      <c r="D93" s="58" t="s">
        <v>803</v>
      </c>
      <c r="E93" s="58" t="s">
        <v>2658</v>
      </c>
      <c r="F93" s="58" t="s">
        <v>655</v>
      </c>
      <c r="G93" s="58">
        <v>2940</v>
      </c>
      <c r="H93" s="58" t="s">
        <v>2269</v>
      </c>
      <c r="I93" s="58" t="s">
        <v>639</v>
      </c>
      <c r="J93" s="58" t="s">
        <v>966</v>
      </c>
      <c r="K93" s="58" t="s">
        <v>628</v>
      </c>
      <c r="L93" s="58">
        <v>788</v>
      </c>
      <c r="M93" s="58">
        <v>3728</v>
      </c>
    </row>
    <row r="94" spans="1:13" x14ac:dyDescent="0.3">
      <c r="A94" s="57" t="s">
        <v>534</v>
      </c>
      <c r="B94" s="58">
        <v>7606</v>
      </c>
      <c r="C94" s="58" t="s">
        <v>920</v>
      </c>
      <c r="D94" s="58" t="s">
        <v>855</v>
      </c>
      <c r="E94" s="58" t="s">
        <v>808</v>
      </c>
      <c r="F94" s="58" t="s">
        <v>766</v>
      </c>
      <c r="G94" s="58">
        <v>3187</v>
      </c>
      <c r="H94" s="58" t="s">
        <v>1044</v>
      </c>
      <c r="I94" s="58" t="s">
        <v>782</v>
      </c>
      <c r="J94" s="58" t="s">
        <v>792</v>
      </c>
      <c r="K94" s="58" t="s">
        <v>655</v>
      </c>
      <c r="L94" s="58">
        <v>655</v>
      </c>
      <c r="M94" s="58">
        <v>3842</v>
      </c>
    </row>
    <row r="95" spans="1:13" x14ac:dyDescent="0.3">
      <c r="A95" s="57" t="s">
        <v>535</v>
      </c>
      <c r="B95" s="58">
        <v>67459</v>
      </c>
      <c r="C95" s="58" t="s">
        <v>4747</v>
      </c>
      <c r="D95" s="58" t="s">
        <v>1988</v>
      </c>
      <c r="E95" s="58" t="s">
        <v>4748</v>
      </c>
      <c r="F95" s="58" t="s">
        <v>1776</v>
      </c>
      <c r="G95" s="58">
        <v>27056</v>
      </c>
      <c r="H95" s="58" t="s">
        <v>1794</v>
      </c>
      <c r="I95" s="58" t="s">
        <v>1358</v>
      </c>
      <c r="J95" s="58" t="s">
        <v>4749</v>
      </c>
      <c r="K95" s="58" t="s">
        <v>918</v>
      </c>
      <c r="L95" s="58">
        <v>7492</v>
      </c>
      <c r="M95" s="58">
        <v>34548</v>
      </c>
    </row>
    <row r="96" spans="1:13" x14ac:dyDescent="0.3">
      <c r="A96" s="57" t="s">
        <v>536</v>
      </c>
      <c r="B96" s="58">
        <v>19567</v>
      </c>
      <c r="C96" s="58" t="s">
        <v>3456</v>
      </c>
      <c r="D96" s="58" t="s">
        <v>1188</v>
      </c>
      <c r="E96" s="58" t="s">
        <v>4750</v>
      </c>
      <c r="F96" s="58" t="s">
        <v>691</v>
      </c>
      <c r="G96" s="58">
        <v>8658</v>
      </c>
      <c r="H96" s="58" t="s">
        <v>1989</v>
      </c>
      <c r="I96" s="58" t="s">
        <v>688</v>
      </c>
      <c r="J96" s="58" t="s">
        <v>2079</v>
      </c>
      <c r="K96" s="58" t="s">
        <v>655</v>
      </c>
      <c r="L96" s="58">
        <v>2566</v>
      </c>
      <c r="M96" s="58">
        <v>11224</v>
      </c>
    </row>
    <row r="97" spans="1:13" x14ac:dyDescent="0.3">
      <c r="A97" s="57" t="s">
        <v>537</v>
      </c>
      <c r="B97" s="58">
        <v>6569</v>
      </c>
      <c r="C97" s="58" t="s">
        <v>3680</v>
      </c>
      <c r="D97" s="58" t="s">
        <v>2047</v>
      </c>
      <c r="E97" s="58" t="s">
        <v>2182</v>
      </c>
      <c r="F97" s="58" t="s">
        <v>628</v>
      </c>
      <c r="G97" s="58">
        <v>3104</v>
      </c>
      <c r="H97" s="58" t="s">
        <v>1630</v>
      </c>
      <c r="I97" s="58" t="s">
        <v>1020</v>
      </c>
      <c r="J97" s="58" t="s">
        <v>930</v>
      </c>
      <c r="K97" s="58" t="s">
        <v>628</v>
      </c>
      <c r="L97" s="58">
        <v>740</v>
      </c>
      <c r="M97" s="58">
        <v>3844</v>
      </c>
    </row>
    <row r="98" spans="1:13" x14ac:dyDescent="0.3">
      <c r="A98" s="57" t="s">
        <v>539</v>
      </c>
      <c r="B98" s="58">
        <v>18018</v>
      </c>
      <c r="C98" s="58" t="s">
        <v>1929</v>
      </c>
      <c r="D98" s="58" t="s">
        <v>1521</v>
      </c>
      <c r="E98" s="58" t="s">
        <v>2340</v>
      </c>
      <c r="F98" s="58" t="s">
        <v>647</v>
      </c>
      <c r="G98" s="58">
        <v>8593</v>
      </c>
      <c r="H98" s="58" t="s">
        <v>2599</v>
      </c>
      <c r="I98" s="58" t="s">
        <v>764</v>
      </c>
      <c r="J98" s="58" t="s">
        <v>2059</v>
      </c>
      <c r="K98" s="58" t="s">
        <v>647</v>
      </c>
      <c r="L98" s="58">
        <v>2566</v>
      </c>
      <c r="M98" s="58">
        <v>11159</v>
      </c>
    </row>
    <row r="99" spans="1:13" x14ac:dyDescent="0.3">
      <c r="A99" s="57" t="s">
        <v>540</v>
      </c>
      <c r="B99" s="58">
        <v>4468</v>
      </c>
      <c r="C99" s="58" t="s">
        <v>995</v>
      </c>
      <c r="D99" s="58" t="s">
        <v>973</v>
      </c>
      <c r="E99" s="58" t="s">
        <v>2650</v>
      </c>
      <c r="F99" s="58" t="s">
        <v>647</v>
      </c>
      <c r="G99" s="58">
        <v>2208</v>
      </c>
      <c r="H99" s="58" t="s">
        <v>2341</v>
      </c>
      <c r="I99" s="58" t="s">
        <v>705</v>
      </c>
      <c r="J99" s="58" t="s">
        <v>1208</v>
      </c>
      <c r="K99" s="58" t="s">
        <v>628</v>
      </c>
      <c r="L99" s="58">
        <v>560</v>
      </c>
      <c r="M99" s="58">
        <v>2768</v>
      </c>
    </row>
    <row r="100" spans="1:13" x14ac:dyDescent="0.3">
      <c r="A100" s="57" t="s">
        <v>541</v>
      </c>
      <c r="B100" s="58">
        <v>13587</v>
      </c>
      <c r="C100" s="58" t="s">
        <v>4682</v>
      </c>
      <c r="D100" s="58" t="s">
        <v>829</v>
      </c>
      <c r="E100" s="58" t="s">
        <v>4751</v>
      </c>
      <c r="F100" s="58" t="s">
        <v>628</v>
      </c>
      <c r="G100" s="58">
        <v>6988</v>
      </c>
      <c r="H100" s="58" t="s">
        <v>2342</v>
      </c>
      <c r="I100" s="58" t="s">
        <v>819</v>
      </c>
      <c r="J100" s="58" t="s">
        <v>1685</v>
      </c>
      <c r="K100" s="58" t="s">
        <v>628</v>
      </c>
      <c r="L100" s="58">
        <v>1477</v>
      </c>
      <c r="M100" s="58">
        <v>8465</v>
      </c>
    </row>
    <row r="101" spans="1:13" x14ac:dyDescent="0.3">
      <c r="A101" s="57" t="s">
        <v>542</v>
      </c>
      <c r="B101" s="58">
        <v>8962</v>
      </c>
      <c r="C101" s="58" t="s">
        <v>813</v>
      </c>
      <c r="D101" s="58" t="s">
        <v>1080</v>
      </c>
      <c r="E101" s="58" t="s">
        <v>4752</v>
      </c>
      <c r="F101" s="58" t="s">
        <v>628</v>
      </c>
      <c r="G101" s="58">
        <v>3991</v>
      </c>
      <c r="H101" s="58" t="s">
        <v>787</v>
      </c>
      <c r="I101" s="58" t="s">
        <v>1871</v>
      </c>
      <c r="J101" s="58" t="s">
        <v>2128</v>
      </c>
      <c r="K101" s="58" t="s">
        <v>628</v>
      </c>
      <c r="L101" s="58">
        <v>1130</v>
      </c>
      <c r="M101" s="58">
        <v>5121</v>
      </c>
    </row>
    <row r="102" spans="1:13" x14ac:dyDescent="0.3">
      <c r="A102" s="57" t="s">
        <v>544</v>
      </c>
      <c r="B102" s="58">
        <v>13710</v>
      </c>
      <c r="C102" s="58" t="s">
        <v>4074</v>
      </c>
      <c r="D102" s="58" t="s">
        <v>1433</v>
      </c>
      <c r="E102" s="58" t="s">
        <v>1696</v>
      </c>
      <c r="F102" s="58" t="s">
        <v>646</v>
      </c>
      <c r="G102" s="58">
        <v>6805</v>
      </c>
      <c r="H102" s="58" t="s">
        <v>2606</v>
      </c>
      <c r="I102" s="58" t="s">
        <v>786</v>
      </c>
      <c r="J102" s="58" t="s">
        <v>1193</v>
      </c>
      <c r="K102" s="58" t="s">
        <v>655</v>
      </c>
      <c r="L102" s="58">
        <v>1492</v>
      </c>
      <c r="M102" s="58">
        <v>8297</v>
      </c>
    </row>
    <row r="103" spans="1:13" x14ac:dyDescent="0.3">
      <c r="A103" s="57" t="s">
        <v>545</v>
      </c>
      <c r="B103" s="58">
        <v>3814</v>
      </c>
      <c r="C103" s="58" t="s">
        <v>2446</v>
      </c>
      <c r="D103" s="58" t="s">
        <v>1580</v>
      </c>
      <c r="E103" s="58" t="s">
        <v>1172</v>
      </c>
      <c r="F103" s="58" t="s">
        <v>655</v>
      </c>
      <c r="G103" s="58">
        <v>1680</v>
      </c>
      <c r="H103" s="58" t="s">
        <v>1665</v>
      </c>
      <c r="I103" s="58" t="s">
        <v>985</v>
      </c>
      <c r="J103" s="58" t="s">
        <v>898</v>
      </c>
      <c r="K103" s="58" t="s">
        <v>628</v>
      </c>
      <c r="L103" s="58">
        <v>435</v>
      </c>
      <c r="M103" s="58">
        <v>2115</v>
      </c>
    </row>
    <row r="104" spans="1:13" x14ac:dyDescent="0.3">
      <c r="A104" s="57" t="s">
        <v>546</v>
      </c>
      <c r="B104" s="58">
        <v>13324</v>
      </c>
      <c r="C104" s="58" t="s">
        <v>2649</v>
      </c>
      <c r="D104" s="58" t="s">
        <v>2075</v>
      </c>
      <c r="E104" s="58" t="s">
        <v>1008</v>
      </c>
      <c r="F104" s="58" t="s">
        <v>766</v>
      </c>
      <c r="G104" s="58">
        <v>6070</v>
      </c>
      <c r="H104" s="58" t="s">
        <v>1557</v>
      </c>
      <c r="I104" s="58" t="s">
        <v>1089</v>
      </c>
      <c r="J104" s="58" t="s">
        <v>1843</v>
      </c>
      <c r="K104" s="58" t="s">
        <v>628</v>
      </c>
      <c r="L104" s="58">
        <v>1094</v>
      </c>
      <c r="M104" s="58">
        <v>7164</v>
      </c>
    </row>
    <row r="105" spans="1:13" x14ac:dyDescent="0.3">
      <c r="A105" s="57" t="s">
        <v>547</v>
      </c>
      <c r="B105" s="58">
        <v>18724</v>
      </c>
      <c r="C105" s="58" t="s">
        <v>2451</v>
      </c>
      <c r="D105" s="58" t="s">
        <v>671</v>
      </c>
      <c r="E105" s="58" t="s">
        <v>4753</v>
      </c>
      <c r="F105" s="58" t="s">
        <v>766</v>
      </c>
      <c r="G105" s="58">
        <v>9557</v>
      </c>
      <c r="H105" s="58" t="s">
        <v>920</v>
      </c>
      <c r="I105" s="58" t="s">
        <v>1067</v>
      </c>
      <c r="J105" s="58" t="s">
        <v>1996</v>
      </c>
      <c r="K105" s="58" t="s">
        <v>628</v>
      </c>
      <c r="L105" s="58">
        <v>2941</v>
      </c>
      <c r="M105" s="58">
        <v>12498</v>
      </c>
    </row>
    <row r="106" spans="1:13" x14ac:dyDescent="0.3">
      <c r="A106" s="57" t="s">
        <v>548</v>
      </c>
      <c r="B106" s="58">
        <v>5145</v>
      </c>
      <c r="C106" s="58" t="s">
        <v>1438</v>
      </c>
      <c r="D106" s="58" t="s">
        <v>1609</v>
      </c>
      <c r="E106" s="58" t="s">
        <v>2347</v>
      </c>
      <c r="F106" s="58" t="s">
        <v>628</v>
      </c>
      <c r="G106" s="58">
        <v>2474</v>
      </c>
      <c r="H106" s="58" t="s">
        <v>1079</v>
      </c>
      <c r="I106" s="58" t="s">
        <v>705</v>
      </c>
      <c r="J106" s="58" t="s">
        <v>1903</v>
      </c>
      <c r="K106" s="58" t="s">
        <v>628</v>
      </c>
      <c r="L106" s="58">
        <v>809</v>
      </c>
      <c r="M106" s="58">
        <v>3283</v>
      </c>
    </row>
    <row r="107" spans="1:13" x14ac:dyDescent="0.3">
      <c r="A107" s="57" t="s">
        <v>549</v>
      </c>
      <c r="B107" s="58">
        <v>13100</v>
      </c>
      <c r="C107" s="58" t="s">
        <v>4552</v>
      </c>
      <c r="D107" s="58" t="s">
        <v>1566</v>
      </c>
      <c r="E107" s="58" t="s">
        <v>4537</v>
      </c>
      <c r="F107" s="58" t="s">
        <v>655</v>
      </c>
      <c r="G107" s="58">
        <v>7324</v>
      </c>
      <c r="H107" s="58" t="s">
        <v>1385</v>
      </c>
      <c r="I107" s="58" t="s">
        <v>1020</v>
      </c>
      <c r="J107" s="58" t="s">
        <v>684</v>
      </c>
      <c r="K107" s="58" t="s">
        <v>647</v>
      </c>
      <c r="L107" s="58">
        <v>1857</v>
      </c>
      <c r="M107" s="58">
        <v>9181</v>
      </c>
    </row>
    <row r="108" spans="1:13" x14ac:dyDescent="0.3">
      <c r="A108" s="57" t="s">
        <v>550</v>
      </c>
      <c r="B108" s="58">
        <v>19170</v>
      </c>
      <c r="C108" s="58" t="s">
        <v>4754</v>
      </c>
      <c r="D108" s="58" t="s">
        <v>1219</v>
      </c>
      <c r="E108" s="58" t="s">
        <v>2641</v>
      </c>
      <c r="F108" s="58" t="s">
        <v>628</v>
      </c>
      <c r="G108" s="58">
        <v>8314</v>
      </c>
      <c r="H108" s="58" t="s">
        <v>1011</v>
      </c>
      <c r="I108" s="58" t="s">
        <v>636</v>
      </c>
      <c r="J108" s="58" t="s">
        <v>2272</v>
      </c>
      <c r="K108" s="58" t="s">
        <v>628</v>
      </c>
      <c r="L108" s="58">
        <v>2249</v>
      </c>
      <c r="M108" s="58">
        <v>10563</v>
      </c>
    </row>
    <row r="109" spans="1:13" x14ac:dyDescent="0.3">
      <c r="A109" s="57" t="s">
        <v>552</v>
      </c>
      <c r="B109" s="58">
        <v>112540</v>
      </c>
      <c r="C109" s="58" t="s">
        <v>6228</v>
      </c>
      <c r="D109" s="58" t="s">
        <v>6227</v>
      </c>
      <c r="E109" s="58" t="s">
        <v>4755</v>
      </c>
      <c r="F109" s="58" t="s">
        <v>764</v>
      </c>
      <c r="G109" s="58">
        <v>50723</v>
      </c>
      <c r="H109" s="58" t="s">
        <v>6030</v>
      </c>
      <c r="I109" s="58" t="s">
        <v>1530</v>
      </c>
      <c r="J109" s="58" t="s">
        <v>2246</v>
      </c>
      <c r="K109" s="58" t="s">
        <v>668</v>
      </c>
      <c r="L109" s="58">
        <v>10081</v>
      </c>
      <c r="M109" s="58">
        <v>60804</v>
      </c>
    </row>
    <row r="110" spans="1:13" x14ac:dyDescent="0.3">
      <c r="A110" s="57" t="s">
        <v>553</v>
      </c>
      <c r="B110" s="58">
        <v>69805</v>
      </c>
      <c r="C110" s="58" t="s">
        <v>4756</v>
      </c>
      <c r="D110" s="58" t="s">
        <v>6034</v>
      </c>
      <c r="E110" s="58" t="s">
        <v>4757</v>
      </c>
      <c r="F110" s="58" t="s">
        <v>660</v>
      </c>
      <c r="G110" s="58">
        <v>34897</v>
      </c>
      <c r="H110" s="58" t="s">
        <v>4227</v>
      </c>
      <c r="I110" s="58" t="s">
        <v>638</v>
      </c>
      <c r="J110" s="58" t="s">
        <v>4758</v>
      </c>
      <c r="K110" s="58" t="s">
        <v>647</v>
      </c>
      <c r="L110" s="58">
        <v>6846</v>
      </c>
      <c r="M110" s="58">
        <v>41743</v>
      </c>
    </row>
    <row r="111" spans="1:13" x14ac:dyDescent="0.3">
      <c r="A111" s="57" t="s">
        <v>554</v>
      </c>
      <c r="B111" s="58">
        <v>27538</v>
      </c>
      <c r="C111" s="58" t="s">
        <v>4759</v>
      </c>
      <c r="D111" s="58" t="s">
        <v>1512</v>
      </c>
      <c r="E111" s="58" t="s">
        <v>4760</v>
      </c>
      <c r="F111" s="58" t="s">
        <v>708</v>
      </c>
      <c r="G111" s="58">
        <v>16393</v>
      </c>
      <c r="H111" s="58" t="s">
        <v>2658</v>
      </c>
      <c r="I111" s="58" t="s">
        <v>2247</v>
      </c>
      <c r="J111" s="58" t="s">
        <v>2255</v>
      </c>
      <c r="K111" s="58" t="s">
        <v>628</v>
      </c>
      <c r="L111" s="58">
        <v>3678</v>
      </c>
      <c r="M111" s="58">
        <v>20071</v>
      </c>
    </row>
    <row r="112" spans="1:13" x14ac:dyDescent="0.3">
      <c r="A112" s="57" t="s">
        <v>555</v>
      </c>
      <c r="B112" s="58">
        <v>9473</v>
      </c>
      <c r="C112" s="58" t="s">
        <v>1479</v>
      </c>
      <c r="D112" s="58" t="s">
        <v>805</v>
      </c>
      <c r="E112" s="58" t="s">
        <v>2660</v>
      </c>
      <c r="F112" s="58" t="s">
        <v>628</v>
      </c>
      <c r="G112" s="58">
        <v>4922</v>
      </c>
      <c r="H112" s="58" t="s">
        <v>891</v>
      </c>
      <c r="I112" s="58" t="s">
        <v>653</v>
      </c>
      <c r="J112" s="58" t="s">
        <v>822</v>
      </c>
      <c r="K112" s="58" t="s">
        <v>647</v>
      </c>
      <c r="L112" s="58">
        <v>1303</v>
      </c>
      <c r="M112" s="58">
        <v>6225</v>
      </c>
    </row>
    <row r="113" spans="1:13" x14ac:dyDescent="0.3">
      <c r="A113" s="57" t="s">
        <v>556</v>
      </c>
      <c r="B113" s="58">
        <v>98948</v>
      </c>
      <c r="C113" s="58" t="s">
        <v>4761</v>
      </c>
      <c r="D113" s="58" t="s">
        <v>2433</v>
      </c>
      <c r="E113" s="58" t="s">
        <v>4763</v>
      </c>
      <c r="F113" s="58" t="s">
        <v>1542</v>
      </c>
      <c r="G113" s="58">
        <v>48759</v>
      </c>
      <c r="H113" s="58" t="s">
        <v>4764</v>
      </c>
      <c r="I113" s="58" t="s">
        <v>1457</v>
      </c>
      <c r="J113" s="58" t="s">
        <v>4765</v>
      </c>
      <c r="K113" s="58" t="s">
        <v>848</v>
      </c>
      <c r="L113" s="58">
        <v>10796</v>
      </c>
      <c r="M113" s="58">
        <v>59555</v>
      </c>
    </row>
    <row r="114" spans="1:13" x14ac:dyDescent="0.3">
      <c r="A114" s="57" t="s">
        <v>557</v>
      </c>
      <c r="B114" s="58">
        <v>16632</v>
      </c>
      <c r="C114" s="58" t="s">
        <v>4118</v>
      </c>
      <c r="D114" s="58" t="s">
        <v>1157</v>
      </c>
      <c r="E114" s="58" t="s">
        <v>4766</v>
      </c>
      <c r="F114" s="58" t="s">
        <v>844</v>
      </c>
      <c r="G114" s="58">
        <v>8131</v>
      </c>
      <c r="H114" s="58" t="s">
        <v>1173</v>
      </c>
      <c r="I114" s="58" t="s">
        <v>1542</v>
      </c>
      <c r="J114" s="58" t="s">
        <v>4767</v>
      </c>
      <c r="K114" s="58" t="s">
        <v>648</v>
      </c>
      <c r="L114" s="58">
        <v>1938</v>
      </c>
      <c r="M114" s="58">
        <v>10069</v>
      </c>
    </row>
    <row r="115" spans="1:13" x14ac:dyDescent="0.3">
      <c r="A115" s="57" t="s">
        <v>558</v>
      </c>
      <c r="B115" s="58">
        <v>21151</v>
      </c>
      <c r="C115" s="58" t="s">
        <v>1380</v>
      </c>
      <c r="D115" s="58" t="s">
        <v>1082</v>
      </c>
      <c r="E115" s="58" t="s">
        <v>4768</v>
      </c>
      <c r="F115" s="58" t="s">
        <v>628</v>
      </c>
      <c r="G115" s="58">
        <v>9784</v>
      </c>
      <c r="H115" s="58" t="s">
        <v>1664</v>
      </c>
      <c r="I115" s="58" t="s">
        <v>666</v>
      </c>
      <c r="J115" s="58" t="s">
        <v>2299</v>
      </c>
      <c r="K115" s="58" t="s">
        <v>628</v>
      </c>
      <c r="L115" s="58">
        <v>3055</v>
      </c>
      <c r="M115" s="58">
        <v>12839</v>
      </c>
    </row>
    <row r="116" spans="1:13" x14ac:dyDescent="0.3">
      <c r="A116" s="57" t="s">
        <v>560</v>
      </c>
      <c r="B116" s="58">
        <v>10855</v>
      </c>
      <c r="C116" s="58" t="s">
        <v>1569</v>
      </c>
      <c r="D116" s="58" t="s">
        <v>645</v>
      </c>
      <c r="E116" s="58" t="s">
        <v>3506</v>
      </c>
      <c r="F116" s="58" t="s">
        <v>647</v>
      </c>
      <c r="G116" s="58">
        <v>4820</v>
      </c>
      <c r="H116" s="58" t="s">
        <v>2191</v>
      </c>
      <c r="I116" s="58" t="s">
        <v>1159</v>
      </c>
      <c r="J116" s="58" t="s">
        <v>1035</v>
      </c>
      <c r="K116" s="58" t="s">
        <v>628</v>
      </c>
      <c r="L116" s="58">
        <v>1787</v>
      </c>
      <c r="M116" s="58">
        <v>6607</v>
      </c>
    </row>
    <row r="117" spans="1:13" x14ac:dyDescent="0.3">
      <c r="A117" s="57" t="s">
        <v>561</v>
      </c>
      <c r="B117" s="58">
        <v>12212</v>
      </c>
      <c r="C117" s="58" t="s">
        <v>4769</v>
      </c>
      <c r="D117" s="58" t="s">
        <v>1021</v>
      </c>
      <c r="E117" s="58" t="s">
        <v>4770</v>
      </c>
      <c r="F117" s="58" t="s">
        <v>634</v>
      </c>
      <c r="G117" s="58">
        <v>6430</v>
      </c>
      <c r="H117" s="58" t="s">
        <v>1495</v>
      </c>
      <c r="I117" s="58" t="s">
        <v>804</v>
      </c>
      <c r="J117" s="58" t="s">
        <v>2860</v>
      </c>
      <c r="K117" s="58" t="s">
        <v>633</v>
      </c>
      <c r="L117" s="58">
        <v>1878</v>
      </c>
      <c r="M117" s="58">
        <v>8308</v>
      </c>
    </row>
    <row r="118" spans="1:13" x14ac:dyDescent="0.3">
      <c r="A118" s="57" t="s">
        <v>562</v>
      </c>
      <c r="B118" s="58">
        <v>20970</v>
      </c>
      <c r="C118" s="58" t="s">
        <v>4771</v>
      </c>
      <c r="D118" s="58" t="s">
        <v>1157</v>
      </c>
      <c r="E118" s="58" t="s">
        <v>4772</v>
      </c>
      <c r="F118" s="58" t="s">
        <v>647</v>
      </c>
      <c r="G118" s="58">
        <v>9868</v>
      </c>
      <c r="H118" s="58" t="s">
        <v>1375</v>
      </c>
      <c r="I118" s="58" t="s">
        <v>1054</v>
      </c>
      <c r="J118" s="58" t="s">
        <v>1412</v>
      </c>
      <c r="K118" s="58" t="s">
        <v>628</v>
      </c>
      <c r="L118" s="58">
        <v>2521</v>
      </c>
      <c r="M118" s="58">
        <v>12389</v>
      </c>
    </row>
    <row r="119" spans="1:13" x14ac:dyDescent="0.3">
      <c r="A119" s="57" t="s">
        <v>563</v>
      </c>
      <c r="B119" s="58">
        <v>5293</v>
      </c>
      <c r="C119" s="58" t="s">
        <v>629</v>
      </c>
      <c r="D119" s="58" t="s">
        <v>761</v>
      </c>
      <c r="E119" s="58" t="s">
        <v>1523</v>
      </c>
      <c r="F119" s="58" t="s">
        <v>628</v>
      </c>
      <c r="G119" s="58">
        <v>2574</v>
      </c>
      <c r="H119" s="58" t="s">
        <v>925</v>
      </c>
      <c r="I119" s="58" t="s">
        <v>810</v>
      </c>
      <c r="J119" s="58" t="s">
        <v>2397</v>
      </c>
      <c r="K119" s="58" t="s">
        <v>628</v>
      </c>
      <c r="L119" s="58">
        <v>759</v>
      </c>
      <c r="M119" s="58">
        <v>3333</v>
      </c>
    </row>
    <row r="120" spans="1:13" x14ac:dyDescent="0.3">
      <c r="A120" s="57" t="s">
        <v>565</v>
      </c>
      <c r="B120" s="58">
        <v>13578</v>
      </c>
      <c r="C120" s="58" t="s">
        <v>2081</v>
      </c>
      <c r="D120" s="58" t="s">
        <v>2126</v>
      </c>
      <c r="E120" s="58" t="s">
        <v>3635</v>
      </c>
      <c r="F120" s="58" t="s">
        <v>648</v>
      </c>
      <c r="G120" s="58">
        <v>6947</v>
      </c>
      <c r="H120" s="58" t="s">
        <v>1200</v>
      </c>
      <c r="I120" s="58" t="s">
        <v>794</v>
      </c>
      <c r="J120" s="58" t="s">
        <v>1049</v>
      </c>
      <c r="K120" s="58" t="s">
        <v>647</v>
      </c>
      <c r="L120" s="58">
        <v>1999</v>
      </c>
      <c r="M120" s="58">
        <v>8946</v>
      </c>
    </row>
    <row r="121" spans="1:13" x14ac:dyDescent="0.3">
      <c r="A121" s="57" t="s">
        <v>566</v>
      </c>
      <c r="B121" s="58">
        <v>1519</v>
      </c>
      <c r="C121" s="58" t="s">
        <v>2706</v>
      </c>
      <c r="D121" s="58" t="s">
        <v>664</v>
      </c>
      <c r="E121" s="58" t="s">
        <v>1928</v>
      </c>
      <c r="F121" s="58" t="s">
        <v>628</v>
      </c>
      <c r="G121" s="58">
        <v>667</v>
      </c>
      <c r="H121" s="58" t="s">
        <v>890</v>
      </c>
      <c r="I121" s="58" t="s">
        <v>678</v>
      </c>
      <c r="J121" s="58" t="s">
        <v>1125</v>
      </c>
      <c r="K121" s="58" t="s">
        <v>628</v>
      </c>
      <c r="L121" s="58">
        <v>197</v>
      </c>
      <c r="M121" s="58">
        <v>864</v>
      </c>
    </row>
    <row r="122" spans="1:13" x14ac:dyDescent="0.3">
      <c r="A122" s="57" t="s">
        <v>568</v>
      </c>
      <c r="B122" s="58">
        <v>11513</v>
      </c>
      <c r="C122" s="58" t="s">
        <v>2206</v>
      </c>
      <c r="D122" s="58" t="s">
        <v>1551</v>
      </c>
      <c r="E122" s="58" t="s">
        <v>2223</v>
      </c>
      <c r="F122" s="58" t="s">
        <v>628</v>
      </c>
      <c r="G122" s="58">
        <v>5337</v>
      </c>
      <c r="H122" s="58" t="s">
        <v>2513</v>
      </c>
      <c r="I122" s="58" t="s">
        <v>806</v>
      </c>
      <c r="J122" s="58" t="s">
        <v>2596</v>
      </c>
      <c r="K122" s="58" t="s">
        <v>628</v>
      </c>
      <c r="L122" s="58">
        <v>1917</v>
      </c>
      <c r="M122" s="58">
        <v>7254</v>
      </c>
    </row>
    <row r="123" spans="1:13" x14ac:dyDescent="0.3">
      <c r="A123" s="57" t="s">
        <v>569</v>
      </c>
      <c r="B123" s="58">
        <v>4154</v>
      </c>
      <c r="C123" s="58" t="s">
        <v>1497</v>
      </c>
      <c r="D123" s="58" t="s">
        <v>645</v>
      </c>
      <c r="E123" s="58" t="s">
        <v>1545</v>
      </c>
      <c r="F123" s="58" t="s">
        <v>647</v>
      </c>
      <c r="G123" s="58">
        <v>1946</v>
      </c>
      <c r="H123" s="58" t="s">
        <v>1098</v>
      </c>
      <c r="I123" s="58" t="s">
        <v>791</v>
      </c>
      <c r="J123" s="58" t="s">
        <v>1298</v>
      </c>
      <c r="K123" s="58" t="s">
        <v>628</v>
      </c>
      <c r="L123" s="58">
        <v>649</v>
      </c>
      <c r="M123" s="58">
        <v>2595</v>
      </c>
    </row>
    <row r="124" spans="1:13" x14ac:dyDescent="0.3">
      <c r="A124" s="57" t="s">
        <v>570</v>
      </c>
      <c r="B124" s="58">
        <v>122747</v>
      </c>
      <c r="C124" s="58" t="s">
        <v>4773</v>
      </c>
      <c r="D124" s="58" t="s">
        <v>5359</v>
      </c>
      <c r="E124" s="58" t="s">
        <v>4774</v>
      </c>
      <c r="F124" s="58" t="s">
        <v>956</v>
      </c>
      <c r="G124" s="58">
        <v>56628</v>
      </c>
      <c r="H124" s="58" t="s">
        <v>4775</v>
      </c>
      <c r="I124" s="58" t="s">
        <v>1886</v>
      </c>
      <c r="J124" s="58" t="s">
        <v>4776</v>
      </c>
      <c r="K124" s="58" t="s">
        <v>632</v>
      </c>
      <c r="L124" s="58">
        <v>10982</v>
      </c>
      <c r="M124" s="58">
        <v>67610</v>
      </c>
    </row>
    <row r="125" spans="1:13" x14ac:dyDescent="0.3">
      <c r="A125" s="57" t="s">
        <v>571</v>
      </c>
      <c r="B125" s="58">
        <v>58299</v>
      </c>
      <c r="C125" s="58" t="s">
        <v>2017</v>
      </c>
      <c r="D125" s="58" t="s">
        <v>5041</v>
      </c>
      <c r="E125" s="58" t="s">
        <v>4777</v>
      </c>
      <c r="F125" s="58" t="s">
        <v>644</v>
      </c>
      <c r="G125" s="58">
        <v>28986</v>
      </c>
      <c r="H125" s="58" t="s">
        <v>4778</v>
      </c>
      <c r="I125" s="58" t="s">
        <v>849</v>
      </c>
      <c r="J125" s="58" t="s">
        <v>4779</v>
      </c>
      <c r="K125" s="58" t="s">
        <v>633</v>
      </c>
      <c r="L125" s="58">
        <v>6385</v>
      </c>
      <c r="M125" s="58">
        <v>35371</v>
      </c>
    </row>
    <row r="126" spans="1:13" x14ac:dyDescent="0.3">
      <c r="A126" s="57" t="s">
        <v>572</v>
      </c>
      <c r="B126" s="58">
        <v>2645</v>
      </c>
      <c r="C126" s="58" t="s">
        <v>1561</v>
      </c>
      <c r="D126" s="58" t="s">
        <v>1159</v>
      </c>
      <c r="E126" s="58" t="s">
        <v>1527</v>
      </c>
      <c r="F126" s="58" t="s">
        <v>655</v>
      </c>
      <c r="G126" s="58">
        <v>1433</v>
      </c>
      <c r="H126" s="58" t="s">
        <v>1067</v>
      </c>
      <c r="I126" s="58" t="s">
        <v>811</v>
      </c>
      <c r="J126" s="58" t="s">
        <v>1754</v>
      </c>
      <c r="K126" s="58" t="s">
        <v>628</v>
      </c>
      <c r="L126" s="58">
        <v>387</v>
      </c>
      <c r="M126" s="58">
        <v>1820</v>
      </c>
    </row>
    <row r="127" spans="1:13" x14ac:dyDescent="0.3">
      <c r="A127" s="57" t="s">
        <v>573</v>
      </c>
      <c r="B127" s="58">
        <v>8594</v>
      </c>
      <c r="C127" s="58" t="s">
        <v>1212</v>
      </c>
      <c r="D127" s="58" t="s">
        <v>654</v>
      </c>
      <c r="E127" s="58" t="s">
        <v>2631</v>
      </c>
      <c r="F127" s="58" t="s">
        <v>667</v>
      </c>
      <c r="G127" s="58">
        <v>4113</v>
      </c>
      <c r="H127" s="58" t="s">
        <v>787</v>
      </c>
      <c r="I127" s="58" t="s">
        <v>694</v>
      </c>
      <c r="J127" s="58" t="s">
        <v>1917</v>
      </c>
      <c r="K127" s="58" t="s">
        <v>633</v>
      </c>
      <c r="L127" s="58">
        <v>1001</v>
      </c>
      <c r="M127" s="58">
        <v>5114</v>
      </c>
    </row>
    <row r="128" spans="1:13" x14ac:dyDescent="0.3">
      <c r="A128" s="57" t="s">
        <v>574</v>
      </c>
      <c r="B128" s="58">
        <v>5341</v>
      </c>
      <c r="C128" s="58" t="s">
        <v>2250</v>
      </c>
      <c r="D128" s="58" t="s">
        <v>1922</v>
      </c>
      <c r="E128" s="58" t="s">
        <v>1369</v>
      </c>
      <c r="F128" s="58" t="s">
        <v>708</v>
      </c>
      <c r="G128" s="58">
        <v>2424</v>
      </c>
      <c r="H128" s="58" t="s">
        <v>627</v>
      </c>
      <c r="I128" s="58" t="s">
        <v>791</v>
      </c>
      <c r="J128" s="58" t="s">
        <v>1351</v>
      </c>
      <c r="K128" s="58" t="s">
        <v>647</v>
      </c>
      <c r="L128" s="58">
        <v>612</v>
      </c>
      <c r="M128" s="58">
        <v>3036</v>
      </c>
    </row>
    <row r="129" spans="1:13" x14ac:dyDescent="0.3">
      <c r="A129" s="57" t="s">
        <v>575</v>
      </c>
      <c r="B129" s="58">
        <v>41325</v>
      </c>
      <c r="C129" s="58" t="s">
        <v>4780</v>
      </c>
      <c r="D129" s="58" t="s">
        <v>2717</v>
      </c>
      <c r="E129" s="58" t="s">
        <v>4781</v>
      </c>
      <c r="F129" s="58" t="s">
        <v>830</v>
      </c>
      <c r="G129" s="58">
        <v>18702</v>
      </c>
      <c r="H129" s="58" t="s">
        <v>4782</v>
      </c>
      <c r="I129" s="58" t="s">
        <v>806</v>
      </c>
      <c r="J129" s="58" t="s">
        <v>778</v>
      </c>
      <c r="K129" s="58" t="s">
        <v>667</v>
      </c>
      <c r="L129" s="58">
        <v>4835</v>
      </c>
      <c r="M129" s="58">
        <v>23537</v>
      </c>
    </row>
    <row r="130" spans="1:13" x14ac:dyDescent="0.3">
      <c r="A130" s="57" t="s">
        <v>576</v>
      </c>
      <c r="B130" s="58">
        <v>17058</v>
      </c>
      <c r="C130" s="58" t="s">
        <v>1265</v>
      </c>
      <c r="D130" s="58" t="s">
        <v>2170</v>
      </c>
      <c r="E130" s="58" t="s">
        <v>4783</v>
      </c>
      <c r="F130" s="58" t="s">
        <v>848</v>
      </c>
      <c r="G130" s="58">
        <v>6772</v>
      </c>
      <c r="H130" s="58" t="s">
        <v>2065</v>
      </c>
      <c r="I130" s="58" t="s">
        <v>997</v>
      </c>
      <c r="J130" s="58" t="s">
        <v>1046</v>
      </c>
      <c r="K130" s="58" t="s">
        <v>667</v>
      </c>
      <c r="L130" s="58">
        <v>1921</v>
      </c>
      <c r="M130" s="58">
        <v>8693</v>
      </c>
    </row>
    <row r="131" spans="1:13" x14ac:dyDescent="0.3">
      <c r="A131" s="57" t="s">
        <v>577</v>
      </c>
      <c r="B131" s="58">
        <v>2917</v>
      </c>
      <c r="C131" s="58" t="s">
        <v>1019</v>
      </c>
      <c r="D131" s="58" t="s">
        <v>1444</v>
      </c>
      <c r="E131" s="58" t="s">
        <v>1733</v>
      </c>
      <c r="F131" s="58" t="s">
        <v>782</v>
      </c>
      <c r="G131" s="58">
        <v>1269</v>
      </c>
      <c r="H131" s="58" t="s">
        <v>1242</v>
      </c>
      <c r="I131" s="58" t="s">
        <v>830</v>
      </c>
      <c r="J131" s="58" t="s">
        <v>799</v>
      </c>
      <c r="K131" s="58" t="s">
        <v>646</v>
      </c>
      <c r="L131" s="58">
        <v>313</v>
      </c>
      <c r="M131" s="58">
        <v>1582</v>
      </c>
    </row>
    <row r="132" spans="1:13" x14ac:dyDescent="0.3">
      <c r="A132" s="57" t="s">
        <v>578</v>
      </c>
      <c r="B132" s="58">
        <v>16395</v>
      </c>
      <c r="C132" s="58" t="s">
        <v>4784</v>
      </c>
      <c r="D132" s="58" t="s">
        <v>682</v>
      </c>
      <c r="E132" s="58" t="s">
        <v>4785</v>
      </c>
      <c r="F132" s="58" t="s">
        <v>628</v>
      </c>
      <c r="G132" s="58">
        <v>8151</v>
      </c>
      <c r="H132" s="58" t="s">
        <v>1316</v>
      </c>
      <c r="I132" s="58" t="s">
        <v>855</v>
      </c>
      <c r="J132" s="58" t="s">
        <v>1111</v>
      </c>
      <c r="K132" s="58" t="s">
        <v>628</v>
      </c>
      <c r="L132" s="58">
        <v>1902</v>
      </c>
      <c r="M132" s="58">
        <v>10053</v>
      </c>
    </row>
    <row r="133" spans="1:13" x14ac:dyDescent="0.3">
      <c r="A133" s="57" t="s">
        <v>579</v>
      </c>
      <c r="B133" s="58">
        <v>4334</v>
      </c>
      <c r="C133" s="58" t="s">
        <v>1122</v>
      </c>
      <c r="D133" s="58" t="s">
        <v>734</v>
      </c>
      <c r="E133" s="58" t="s">
        <v>2623</v>
      </c>
      <c r="F133" s="58" t="s">
        <v>655</v>
      </c>
      <c r="G133" s="58">
        <v>2229</v>
      </c>
      <c r="H133" s="58" t="s">
        <v>1619</v>
      </c>
      <c r="I133" s="58" t="s">
        <v>940</v>
      </c>
      <c r="J133" s="58" t="s">
        <v>1444</v>
      </c>
      <c r="K133" s="58" t="s">
        <v>628</v>
      </c>
      <c r="L133" s="58">
        <v>499</v>
      </c>
      <c r="M133" s="58">
        <v>2728</v>
      </c>
    </row>
    <row r="134" spans="1:13" x14ac:dyDescent="0.3">
      <c r="A134" s="57" t="s">
        <v>580</v>
      </c>
      <c r="B134" s="58">
        <v>1211</v>
      </c>
      <c r="C134" s="58" t="s">
        <v>851</v>
      </c>
      <c r="D134" s="58" t="s">
        <v>1478</v>
      </c>
      <c r="E134" s="58" t="s">
        <v>2047</v>
      </c>
      <c r="F134" s="58" t="s">
        <v>655</v>
      </c>
      <c r="G134" s="58">
        <v>511</v>
      </c>
      <c r="H134" s="58" t="s">
        <v>780</v>
      </c>
      <c r="I134" s="58" t="s">
        <v>648</v>
      </c>
      <c r="J134" s="58" t="s">
        <v>699</v>
      </c>
      <c r="K134" s="58" t="s">
        <v>647</v>
      </c>
      <c r="L134" s="58">
        <v>209</v>
      </c>
      <c r="M134" s="58">
        <v>720</v>
      </c>
    </row>
    <row r="135" spans="1:13" x14ac:dyDescent="0.3">
      <c r="A135" s="57" t="s">
        <v>581</v>
      </c>
      <c r="B135" s="58">
        <v>11036</v>
      </c>
      <c r="C135" s="58" t="s">
        <v>1774</v>
      </c>
      <c r="D135" s="58" t="s">
        <v>1564</v>
      </c>
      <c r="E135" s="58" t="s">
        <v>2400</v>
      </c>
      <c r="F135" s="58" t="s">
        <v>634</v>
      </c>
      <c r="G135" s="58">
        <v>4802</v>
      </c>
      <c r="H135" s="58" t="s">
        <v>1623</v>
      </c>
      <c r="I135" s="58" t="s">
        <v>1607</v>
      </c>
      <c r="J135" s="58" t="s">
        <v>1183</v>
      </c>
      <c r="K135" s="58" t="s">
        <v>628</v>
      </c>
      <c r="L135" s="58">
        <v>1455</v>
      </c>
      <c r="M135" s="58">
        <v>6257</v>
      </c>
    </row>
    <row r="136" spans="1:13" x14ac:dyDescent="0.3">
      <c r="A136" s="57" t="s">
        <v>582</v>
      </c>
      <c r="B136" s="58">
        <v>5068</v>
      </c>
      <c r="C136" s="58" t="s">
        <v>2635</v>
      </c>
      <c r="D136" s="58" t="s">
        <v>973</v>
      </c>
      <c r="E136" s="58" t="s">
        <v>815</v>
      </c>
      <c r="F136" s="58" t="s">
        <v>830</v>
      </c>
      <c r="G136" s="58">
        <v>2382</v>
      </c>
      <c r="H136" s="58" t="s">
        <v>981</v>
      </c>
      <c r="I136" s="58" t="s">
        <v>639</v>
      </c>
      <c r="J136" s="58" t="s">
        <v>1001</v>
      </c>
      <c r="K136" s="58" t="s">
        <v>691</v>
      </c>
      <c r="L136" s="58">
        <v>764</v>
      </c>
      <c r="M136" s="58">
        <v>3146</v>
      </c>
    </row>
    <row r="137" spans="1:13" x14ac:dyDescent="0.3">
      <c r="A137" s="57" t="s">
        <v>583</v>
      </c>
      <c r="B137" s="58">
        <v>5525</v>
      </c>
      <c r="C137" s="58" t="s">
        <v>1915</v>
      </c>
      <c r="D137" s="58" t="s">
        <v>1959</v>
      </c>
      <c r="E137" s="58" t="s">
        <v>4786</v>
      </c>
      <c r="F137" s="58" t="s">
        <v>647</v>
      </c>
      <c r="G137" s="58">
        <v>2586</v>
      </c>
      <c r="H137" s="58" t="s">
        <v>1657</v>
      </c>
      <c r="I137" s="58" t="s">
        <v>639</v>
      </c>
      <c r="J137" s="58" t="s">
        <v>1903</v>
      </c>
      <c r="K137" s="58" t="s">
        <v>628</v>
      </c>
      <c r="L137" s="58">
        <v>764</v>
      </c>
      <c r="M137" s="58">
        <v>3350</v>
      </c>
    </row>
    <row r="138" spans="1:13" x14ac:dyDescent="0.3">
      <c r="A138" s="57" t="s">
        <v>584</v>
      </c>
      <c r="B138" s="58">
        <v>6366</v>
      </c>
      <c r="C138" s="58" t="s">
        <v>1853</v>
      </c>
      <c r="D138" s="58" t="s">
        <v>1592</v>
      </c>
      <c r="E138" s="58" t="s">
        <v>1434</v>
      </c>
      <c r="F138" s="58" t="s">
        <v>766</v>
      </c>
      <c r="G138" s="58">
        <v>3057</v>
      </c>
      <c r="H138" s="58" t="s">
        <v>962</v>
      </c>
      <c r="I138" s="58" t="s">
        <v>943</v>
      </c>
      <c r="J138" s="58" t="s">
        <v>2408</v>
      </c>
      <c r="K138" s="58" t="s">
        <v>647</v>
      </c>
      <c r="L138" s="58">
        <v>683</v>
      </c>
      <c r="M138" s="58">
        <v>3740</v>
      </c>
    </row>
    <row r="139" spans="1:13" x14ac:dyDescent="0.3">
      <c r="A139" s="57" t="s">
        <v>585</v>
      </c>
      <c r="B139" s="58">
        <v>27686</v>
      </c>
      <c r="C139" s="58" t="s">
        <v>4787</v>
      </c>
      <c r="D139" s="58" t="s">
        <v>1749</v>
      </c>
      <c r="E139" s="58" t="s">
        <v>3154</v>
      </c>
      <c r="F139" s="58" t="s">
        <v>633</v>
      </c>
      <c r="G139" s="58">
        <v>13497</v>
      </c>
      <c r="H139" s="58" t="s">
        <v>3539</v>
      </c>
      <c r="I139" s="58" t="s">
        <v>679</v>
      </c>
      <c r="J139" s="58" t="s">
        <v>4500</v>
      </c>
      <c r="K139" s="58" t="s">
        <v>628</v>
      </c>
      <c r="L139" s="58">
        <v>2971</v>
      </c>
      <c r="M139" s="58">
        <v>16468</v>
      </c>
    </row>
    <row r="140" spans="1:13" x14ac:dyDescent="0.3">
      <c r="A140" s="57" t="s">
        <v>586</v>
      </c>
      <c r="B140" s="58">
        <v>22064</v>
      </c>
      <c r="C140" s="58" t="s">
        <v>1906</v>
      </c>
      <c r="D140" s="58" t="s">
        <v>1485</v>
      </c>
      <c r="E140" s="58" t="s">
        <v>4788</v>
      </c>
      <c r="F140" s="58" t="s">
        <v>633</v>
      </c>
      <c r="G140" s="58">
        <v>10286</v>
      </c>
      <c r="H140" s="58" t="s">
        <v>854</v>
      </c>
      <c r="I140" s="58" t="s">
        <v>1028</v>
      </c>
      <c r="J140" s="58" t="s">
        <v>4396</v>
      </c>
      <c r="K140" s="58" t="s">
        <v>628</v>
      </c>
      <c r="L140" s="58">
        <v>2689</v>
      </c>
      <c r="M140" s="58">
        <v>12975</v>
      </c>
    </row>
    <row r="141" spans="1:13" x14ac:dyDescent="0.3">
      <c r="A141" s="57" t="s">
        <v>587</v>
      </c>
      <c r="B141" s="58">
        <v>15700</v>
      </c>
      <c r="C141" s="58" t="s">
        <v>4789</v>
      </c>
      <c r="D141" s="58" t="s">
        <v>1798</v>
      </c>
      <c r="E141" s="58" t="s">
        <v>2502</v>
      </c>
      <c r="F141" s="58" t="s">
        <v>660</v>
      </c>
      <c r="G141" s="58">
        <v>6294</v>
      </c>
      <c r="H141" s="58" t="s">
        <v>1491</v>
      </c>
      <c r="I141" s="58" t="s">
        <v>1584</v>
      </c>
      <c r="J141" s="58" t="s">
        <v>3539</v>
      </c>
      <c r="K141" s="58" t="s">
        <v>628</v>
      </c>
      <c r="L141" s="58">
        <v>2115</v>
      </c>
      <c r="M141" s="58">
        <v>8409</v>
      </c>
    </row>
    <row r="142" spans="1:13" x14ac:dyDescent="0.3">
      <c r="A142" s="57" t="s">
        <v>588</v>
      </c>
      <c r="B142" s="58">
        <v>9386</v>
      </c>
      <c r="C142" s="58" t="s">
        <v>1712</v>
      </c>
      <c r="D142" s="58" t="s">
        <v>704</v>
      </c>
      <c r="E142" s="58" t="s">
        <v>1229</v>
      </c>
      <c r="F142" s="58" t="s">
        <v>628</v>
      </c>
      <c r="G142" s="58">
        <v>4540</v>
      </c>
      <c r="H142" s="58" t="s">
        <v>1075</v>
      </c>
      <c r="I142" s="58" t="s">
        <v>1077</v>
      </c>
      <c r="J142" s="58" t="s">
        <v>3278</v>
      </c>
      <c r="K142" s="58" t="s">
        <v>628</v>
      </c>
      <c r="L142" s="58">
        <v>1222</v>
      </c>
      <c r="M142" s="58">
        <v>5762</v>
      </c>
    </row>
    <row r="143" spans="1:13" x14ac:dyDescent="0.3">
      <c r="A143" s="57" t="s">
        <v>589</v>
      </c>
      <c r="B143" s="58">
        <v>4025</v>
      </c>
      <c r="C143" s="58" t="s">
        <v>1451</v>
      </c>
      <c r="D143" s="58" t="s">
        <v>1089</v>
      </c>
      <c r="E143" s="58" t="s">
        <v>2072</v>
      </c>
      <c r="F143" s="58" t="s">
        <v>633</v>
      </c>
      <c r="G143" s="58">
        <v>1811</v>
      </c>
      <c r="H143" s="58" t="s">
        <v>1082</v>
      </c>
      <c r="I143" s="58" t="s">
        <v>740</v>
      </c>
      <c r="J143" s="58" t="s">
        <v>1144</v>
      </c>
      <c r="K143" s="58" t="s">
        <v>628</v>
      </c>
      <c r="L143" s="58">
        <v>603</v>
      </c>
      <c r="M143" s="58">
        <v>2414</v>
      </c>
    </row>
    <row r="144" spans="1:13" x14ac:dyDescent="0.3">
      <c r="A144" s="57" t="s">
        <v>591</v>
      </c>
      <c r="B144" s="58">
        <v>38876</v>
      </c>
      <c r="C144" s="58" t="s">
        <v>4124</v>
      </c>
      <c r="D144" s="58" t="s">
        <v>2355</v>
      </c>
      <c r="E144" s="58" t="s">
        <v>4790</v>
      </c>
      <c r="F144" s="58" t="s">
        <v>1219</v>
      </c>
      <c r="G144" s="58">
        <v>19104</v>
      </c>
      <c r="H144" s="58" t="s">
        <v>2212</v>
      </c>
      <c r="I144" s="58" t="s">
        <v>797</v>
      </c>
      <c r="J144" s="58" t="s">
        <v>1800</v>
      </c>
      <c r="K144" s="58" t="s">
        <v>972</v>
      </c>
      <c r="L144" s="58">
        <v>3913</v>
      </c>
      <c r="M144" s="58">
        <v>23017</v>
      </c>
    </row>
    <row r="145" spans="1:13" x14ac:dyDescent="0.3">
      <c r="A145" s="57" t="s">
        <v>592</v>
      </c>
      <c r="B145" s="58">
        <v>5126</v>
      </c>
      <c r="C145" s="58" t="s">
        <v>958</v>
      </c>
      <c r="D145" s="58" t="s">
        <v>1237</v>
      </c>
      <c r="E145" s="58" t="s">
        <v>1360</v>
      </c>
      <c r="F145" s="58" t="s">
        <v>667</v>
      </c>
      <c r="G145" s="58">
        <v>2392</v>
      </c>
      <c r="H145" s="58" t="s">
        <v>795</v>
      </c>
      <c r="I145" s="58" t="s">
        <v>932</v>
      </c>
      <c r="J145" s="58" t="s">
        <v>1480</v>
      </c>
      <c r="K145" s="58" t="s">
        <v>628</v>
      </c>
      <c r="L145" s="58">
        <v>699</v>
      </c>
      <c r="M145" s="58">
        <v>3091</v>
      </c>
    </row>
    <row r="146" spans="1:13" x14ac:dyDescent="0.3">
      <c r="A146" s="57" t="s">
        <v>593</v>
      </c>
      <c r="B146" s="58">
        <v>5849</v>
      </c>
      <c r="C146" s="58" t="s">
        <v>1569</v>
      </c>
      <c r="D146" s="58" t="s">
        <v>1665</v>
      </c>
      <c r="E146" s="58" t="s">
        <v>995</v>
      </c>
      <c r="F146" s="58" t="s">
        <v>633</v>
      </c>
      <c r="G146" s="58">
        <v>2775</v>
      </c>
      <c r="H146" s="58" t="s">
        <v>998</v>
      </c>
      <c r="I146" s="58" t="s">
        <v>801</v>
      </c>
      <c r="J146" s="58" t="s">
        <v>1331</v>
      </c>
      <c r="K146" s="58" t="s">
        <v>628</v>
      </c>
      <c r="L146" s="58">
        <v>826</v>
      </c>
      <c r="M146" s="58">
        <v>3601</v>
      </c>
    </row>
    <row r="147" spans="1:13" x14ac:dyDescent="0.3">
      <c r="A147" s="57" t="s">
        <v>594</v>
      </c>
      <c r="B147" s="58">
        <v>17800</v>
      </c>
      <c r="C147" s="58" t="s">
        <v>1473</v>
      </c>
      <c r="D147" s="58" t="s">
        <v>1000</v>
      </c>
      <c r="E147" s="58" t="s">
        <v>2326</v>
      </c>
      <c r="F147" s="58" t="s">
        <v>655</v>
      </c>
      <c r="G147" s="58">
        <v>8803</v>
      </c>
      <c r="H147" s="58" t="s">
        <v>4791</v>
      </c>
      <c r="I147" s="58" t="s">
        <v>1155</v>
      </c>
      <c r="J147" s="58" t="s">
        <v>992</v>
      </c>
      <c r="K147" s="58" t="s">
        <v>628</v>
      </c>
      <c r="L147" s="58">
        <v>2628</v>
      </c>
      <c r="M147" s="58">
        <v>11431</v>
      </c>
    </row>
    <row r="148" spans="1:13" x14ac:dyDescent="0.3">
      <c r="A148" s="57" t="s">
        <v>595</v>
      </c>
      <c r="B148" s="58">
        <v>15930</v>
      </c>
      <c r="C148" s="58" t="s">
        <v>2558</v>
      </c>
      <c r="D148" s="58" t="s">
        <v>892</v>
      </c>
      <c r="E148" s="58" t="s">
        <v>4792</v>
      </c>
      <c r="F148" s="58" t="s">
        <v>766</v>
      </c>
      <c r="G148" s="58">
        <v>8185</v>
      </c>
      <c r="H148" s="58" t="s">
        <v>824</v>
      </c>
      <c r="I148" s="58" t="s">
        <v>688</v>
      </c>
      <c r="J148" s="58" t="s">
        <v>3155</v>
      </c>
      <c r="K148" s="58" t="s">
        <v>628</v>
      </c>
      <c r="L148" s="58">
        <v>1933</v>
      </c>
      <c r="M148" s="58">
        <v>10118</v>
      </c>
    </row>
    <row r="149" spans="1:13" x14ac:dyDescent="0.3">
      <c r="A149" s="57" t="s">
        <v>596</v>
      </c>
      <c r="B149" s="58">
        <v>38613</v>
      </c>
      <c r="C149" s="58" t="s">
        <v>4793</v>
      </c>
      <c r="D149" s="58" t="s">
        <v>1555</v>
      </c>
      <c r="E149" s="58" t="s">
        <v>4794</v>
      </c>
      <c r="F149" s="58" t="s">
        <v>972</v>
      </c>
      <c r="G149" s="58">
        <v>16989</v>
      </c>
      <c r="H149" s="58" t="s">
        <v>1988</v>
      </c>
      <c r="I149" s="58" t="s">
        <v>1684</v>
      </c>
      <c r="J149" s="58" t="s">
        <v>4795</v>
      </c>
      <c r="K149" s="58" t="s">
        <v>634</v>
      </c>
      <c r="L149" s="58">
        <v>3833</v>
      </c>
      <c r="M149" s="58">
        <v>20822</v>
      </c>
    </row>
    <row r="150" spans="1:13" x14ac:dyDescent="0.3">
      <c r="A150" s="57" t="s">
        <v>597</v>
      </c>
      <c r="B150" s="58">
        <v>61655</v>
      </c>
      <c r="C150" s="58" t="s">
        <v>4796</v>
      </c>
      <c r="D150" s="58" t="s">
        <v>922</v>
      </c>
      <c r="E150" s="58" t="s">
        <v>2726</v>
      </c>
      <c r="F150" s="58" t="s">
        <v>666</v>
      </c>
      <c r="G150" s="58">
        <v>29476</v>
      </c>
      <c r="H150" s="58" t="s">
        <v>4797</v>
      </c>
      <c r="I150" s="58" t="s">
        <v>1754</v>
      </c>
      <c r="J150" s="58" t="s">
        <v>3461</v>
      </c>
      <c r="K150" s="58" t="s">
        <v>667</v>
      </c>
      <c r="L150" s="58">
        <v>7763</v>
      </c>
      <c r="M150" s="58">
        <v>37239</v>
      </c>
    </row>
    <row r="151" spans="1:13" x14ac:dyDescent="0.3">
      <c r="A151" s="57" t="s">
        <v>598</v>
      </c>
      <c r="B151" s="58">
        <v>18506</v>
      </c>
      <c r="C151" s="58" t="s">
        <v>3324</v>
      </c>
      <c r="D151" s="58" t="s">
        <v>4293</v>
      </c>
      <c r="E151" s="58" t="s">
        <v>2693</v>
      </c>
      <c r="F151" s="58" t="s">
        <v>634</v>
      </c>
      <c r="G151" s="58">
        <v>7667</v>
      </c>
      <c r="H151" s="58" t="s">
        <v>4798</v>
      </c>
      <c r="I151" s="58" t="s">
        <v>923</v>
      </c>
      <c r="J151" s="58" t="s">
        <v>1452</v>
      </c>
      <c r="K151" s="58" t="s">
        <v>633</v>
      </c>
      <c r="L151" s="58">
        <v>2899</v>
      </c>
      <c r="M151" s="58">
        <v>10566</v>
      </c>
    </row>
    <row r="152" spans="1:13" x14ac:dyDescent="0.3">
      <c r="A152" s="57" t="s">
        <v>599</v>
      </c>
      <c r="B152" s="58">
        <v>3519</v>
      </c>
      <c r="C152" s="58" t="s">
        <v>1814</v>
      </c>
      <c r="D152" s="58" t="s">
        <v>748</v>
      </c>
      <c r="E152" s="58" t="s">
        <v>1516</v>
      </c>
      <c r="F152" s="58" t="s">
        <v>628</v>
      </c>
      <c r="G152" s="58">
        <v>1583</v>
      </c>
      <c r="H152" s="58" t="s">
        <v>799</v>
      </c>
      <c r="I152" s="58" t="s">
        <v>705</v>
      </c>
      <c r="J152" s="58" t="s">
        <v>1657</v>
      </c>
      <c r="K152" s="58" t="s">
        <v>628</v>
      </c>
      <c r="L152" s="58">
        <v>517</v>
      </c>
      <c r="M152" s="58">
        <v>2100</v>
      </c>
    </row>
    <row r="153" spans="1:13" x14ac:dyDescent="0.3">
      <c r="A153" s="57" t="s">
        <v>600</v>
      </c>
      <c r="B153" s="58">
        <v>11988</v>
      </c>
      <c r="C153" s="58" t="s">
        <v>2008</v>
      </c>
      <c r="D153" s="58" t="s">
        <v>1643</v>
      </c>
      <c r="E153" s="58" t="s">
        <v>2238</v>
      </c>
      <c r="F153" s="58" t="s">
        <v>646</v>
      </c>
      <c r="G153" s="58">
        <v>5531</v>
      </c>
      <c r="H153" s="58" t="s">
        <v>3116</v>
      </c>
      <c r="I153" s="58" t="s">
        <v>743</v>
      </c>
      <c r="J153" s="58" t="s">
        <v>2120</v>
      </c>
      <c r="K153" s="58" t="s">
        <v>655</v>
      </c>
      <c r="L153" s="58">
        <v>2013</v>
      </c>
      <c r="M153" s="58">
        <v>7544</v>
      </c>
    </row>
    <row r="154" spans="1:13" x14ac:dyDescent="0.3">
      <c r="A154" s="57" t="s">
        <v>601</v>
      </c>
      <c r="B154" s="58">
        <v>15675</v>
      </c>
      <c r="C154" s="58" t="s">
        <v>4799</v>
      </c>
      <c r="D154" s="58" t="s">
        <v>1648</v>
      </c>
      <c r="E154" s="58" t="s">
        <v>4800</v>
      </c>
      <c r="F154" s="58" t="s">
        <v>646</v>
      </c>
      <c r="G154" s="58">
        <v>7423</v>
      </c>
      <c r="H154" s="58" t="s">
        <v>937</v>
      </c>
      <c r="I154" s="58" t="s">
        <v>1125</v>
      </c>
      <c r="J154" s="58" t="s">
        <v>2382</v>
      </c>
      <c r="K154" s="58" t="s">
        <v>628</v>
      </c>
      <c r="L154" s="58">
        <v>2388</v>
      </c>
      <c r="M154" s="58">
        <v>9811</v>
      </c>
    </row>
    <row r="155" spans="1:13" x14ac:dyDescent="0.3">
      <c r="A155" s="57" t="s">
        <v>602</v>
      </c>
      <c r="B155" s="58">
        <v>1493</v>
      </c>
      <c r="C155" s="58" t="s">
        <v>677</v>
      </c>
      <c r="D155" s="58" t="s">
        <v>1089</v>
      </c>
      <c r="E155" s="58" t="s">
        <v>656</v>
      </c>
      <c r="F155" s="58" t="s">
        <v>628</v>
      </c>
      <c r="G155" s="58">
        <v>722</v>
      </c>
      <c r="H155" s="58" t="s">
        <v>653</v>
      </c>
      <c r="I155" s="58" t="s">
        <v>664</v>
      </c>
      <c r="J155" s="58" t="s">
        <v>790</v>
      </c>
      <c r="K155" s="58" t="s">
        <v>628</v>
      </c>
      <c r="L155" s="58">
        <v>276</v>
      </c>
      <c r="M155" s="58">
        <v>998</v>
      </c>
    </row>
    <row r="156" spans="1:13" x14ac:dyDescent="0.3">
      <c r="A156" s="57" t="s">
        <v>604</v>
      </c>
      <c r="B156" s="58">
        <v>2751</v>
      </c>
      <c r="C156" s="58" t="s">
        <v>1326</v>
      </c>
      <c r="D156" s="58" t="s">
        <v>1054</v>
      </c>
      <c r="E156" s="58" t="s">
        <v>682</v>
      </c>
      <c r="F156" s="58" t="s">
        <v>667</v>
      </c>
      <c r="G156" s="58">
        <v>1345</v>
      </c>
      <c r="H156" s="58" t="s">
        <v>806</v>
      </c>
      <c r="I156" s="58" t="s">
        <v>1629</v>
      </c>
      <c r="J156" s="58" t="s">
        <v>774</v>
      </c>
      <c r="K156" s="58" t="s">
        <v>628</v>
      </c>
      <c r="L156" s="58">
        <v>451</v>
      </c>
      <c r="M156" s="58">
        <v>1796</v>
      </c>
    </row>
    <row r="157" spans="1:13" x14ac:dyDescent="0.3">
      <c r="A157" s="57" t="s">
        <v>606</v>
      </c>
      <c r="B157" s="58">
        <v>18137</v>
      </c>
      <c r="C157" s="58" t="s">
        <v>1329</v>
      </c>
      <c r="D157" s="58" t="s">
        <v>913</v>
      </c>
      <c r="E157" s="58" t="s">
        <v>4801</v>
      </c>
      <c r="F157" s="58" t="s">
        <v>691</v>
      </c>
      <c r="G157" s="58">
        <v>8627</v>
      </c>
      <c r="H157" s="58" t="s">
        <v>2119</v>
      </c>
      <c r="I157" s="58" t="s">
        <v>1101</v>
      </c>
      <c r="J157" s="58" t="s">
        <v>1263</v>
      </c>
      <c r="K157" s="58" t="s">
        <v>647</v>
      </c>
      <c r="L157" s="58">
        <v>2503</v>
      </c>
      <c r="M157" s="58">
        <v>11130</v>
      </c>
    </row>
    <row r="158" spans="1:13" x14ac:dyDescent="0.3">
      <c r="A158" s="57" t="s">
        <v>607</v>
      </c>
      <c r="B158" s="58">
        <v>46058</v>
      </c>
      <c r="C158" s="58" t="s">
        <v>4802</v>
      </c>
      <c r="D158" s="58" t="s">
        <v>1537</v>
      </c>
      <c r="E158" s="58" t="s">
        <v>2938</v>
      </c>
      <c r="F158" s="58" t="s">
        <v>775</v>
      </c>
      <c r="G158" s="58">
        <v>20096</v>
      </c>
      <c r="H158" s="58" t="s">
        <v>4803</v>
      </c>
      <c r="I158" s="58" t="s">
        <v>846</v>
      </c>
      <c r="J158" s="58" t="s">
        <v>2345</v>
      </c>
      <c r="K158" s="58" t="s">
        <v>647</v>
      </c>
      <c r="L158" s="58">
        <v>5992</v>
      </c>
      <c r="M158" s="58">
        <v>26088</v>
      </c>
    </row>
    <row r="159" spans="1:13" x14ac:dyDescent="0.3">
      <c r="A159" s="57" t="s">
        <v>608</v>
      </c>
      <c r="B159" s="58">
        <v>4237</v>
      </c>
      <c r="C159" s="58" t="s">
        <v>2698</v>
      </c>
      <c r="D159" s="58" t="s">
        <v>1143</v>
      </c>
      <c r="E159" s="58" t="s">
        <v>2226</v>
      </c>
      <c r="F159" s="58" t="s">
        <v>628</v>
      </c>
      <c r="G159" s="58">
        <v>2041</v>
      </c>
      <c r="H159" s="58" t="s">
        <v>1630</v>
      </c>
      <c r="I159" s="58" t="s">
        <v>943</v>
      </c>
      <c r="J159" s="58" t="s">
        <v>1244</v>
      </c>
      <c r="K159" s="58" t="s">
        <v>628</v>
      </c>
      <c r="L159" s="58">
        <v>602</v>
      </c>
      <c r="M159" s="58">
        <v>2643</v>
      </c>
    </row>
    <row r="160" spans="1:13" x14ac:dyDescent="0.3">
      <c r="A160" s="57" t="s">
        <v>610</v>
      </c>
      <c r="B160" s="58">
        <v>6345</v>
      </c>
      <c r="C160" s="58" t="s">
        <v>1350</v>
      </c>
      <c r="D160" s="58" t="s">
        <v>1639</v>
      </c>
      <c r="E160" s="58" t="s">
        <v>2521</v>
      </c>
      <c r="F160" s="58" t="s">
        <v>667</v>
      </c>
      <c r="G160" s="58">
        <v>3042</v>
      </c>
      <c r="H160" s="58" t="s">
        <v>952</v>
      </c>
      <c r="I160" s="58" t="s">
        <v>639</v>
      </c>
      <c r="J160" s="58" t="s">
        <v>2038</v>
      </c>
      <c r="K160" s="58" t="s">
        <v>655</v>
      </c>
      <c r="L160" s="58">
        <v>995</v>
      </c>
      <c r="M160" s="58">
        <v>4037</v>
      </c>
    </row>
    <row r="161" spans="1:13" x14ac:dyDescent="0.3">
      <c r="A161" s="57" t="s">
        <v>611</v>
      </c>
      <c r="B161" s="58">
        <v>6016</v>
      </c>
      <c r="C161" s="58" t="s">
        <v>2132</v>
      </c>
      <c r="D161" s="58" t="s">
        <v>1116</v>
      </c>
      <c r="E161" s="58" t="s">
        <v>1878</v>
      </c>
      <c r="F161" s="58" t="s">
        <v>647</v>
      </c>
      <c r="G161" s="58">
        <v>3153</v>
      </c>
      <c r="H161" s="58" t="s">
        <v>1859</v>
      </c>
      <c r="I161" s="58" t="s">
        <v>801</v>
      </c>
      <c r="J161" s="58" t="s">
        <v>1191</v>
      </c>
      <c r="K161" s="58" t="s">
        <v>628</v>
      </c>
      <c r="L161" s="58">
        <v>862</v>
      </c>
      <c r="M161" s="58">
        <v>4015</v>
      </c>
    </row>
    <row r="162" spans="1:13" x14ac:dyDescent="0.3">
      <c r="A162" s="57" t="s">
        <v>612</v>
      </c>
      <c r="B162" s="58">
        <v>12645</v>
      </c>
      <c r="C162" s="58" t="s">
        <v>4804</v>
      </c>
      <c r="D162" s="58" t="s">
        <v>1021</v>
      </c>
      <c r="E162" s="58" t="s">
        <v>4805</v>
      </c>
      <c r="F162" s="58" t="s">
        <v>848</v>
      </c>
      <c r="G162" s="58">
        <v>5941</v>
      </c>
      <c r="H162" s="58" t="s">
        <v>2635</v>
      </c>
      <c r="I162" s="58" t="s">
        <v>816</v>
      </c>
      <c r="J162" s="58" t="s">
        <v>1326</v>
      </c>
      <c r="K162" s="58" t="s">
        <v>647</v>
      </c>
      <c r="L162" s="58">
        <v>1521</v>
      </c>
      <c r="M162" s="58">
        <v>7462</v>
      </c>
    </row>
    <row r="163" spans="1:13" x14ac:dyDescent="0.3">
      <c r="A163" s="57" t="s">
        <v>614</v>
      </c>
      <c r="B163" s="58">
        <v>6428581</v>
      </c>
      <c r="C163" s="58">
        <v>1463712</v>
      </c>
      <c r="D163" s="58">
        <v>181494</v>
      </c>
      <c r="E163" s="58">
        <v>1506870</v>
      </c>
      <c r="F163" s="58">
        <v>9531</v>
      </c>
      <c r="G163" s="58">
        <v>3161607</v>
      </c>
      <c r="H163" s="58">
        <v>296882</v>
      </c>
      <c r="I163" s="58">
        <v>29058</v>
      </c>
      <c r="J163" s="58">
        <v>325245</v>
      </c>
      <c r="K163" s="58">
        <v>1375</v>
      </c>
      <c r="L163" s="58">
        <v>652560</v>
      </c>
      <c r="M163" s="58">
        <v>3814167</v>
      </c>
    </row>
  </sheetData>
  <mergeCells count="3">
    <mergeCell ref="A1:E1"/>
    <mergeCell ref="C2:G2"/>
    <mergeCell ref="H2:L2"/>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workbookViewId="0">
      <selection sqref="A1:E1"/>
    </sheetView>
  </sheetViews>
  <sheetFormatPr defaultRowHeight="14.4" x14ac:dyDescent="0.3"/>
  <cols>
    <col min="1" max="16384" width="8.88671875" style="57"/>
  </cols>
  <sheetData>
    <row r="1" spans="1:8" x14ac:dyDescent="0.3">
      <c r="A1" s="103" t="s">
        <v>31</v>
      </c>
      <c r="B1" s="103"/>
      <c r="C1" s="103"/>
      <c r="D1" s="103"/>
      <c r="E1" s="103"/>
    </row>
    <row r="2" spans="1:8" x14ac:dyDescent="0.3">
      <c r="A2" s="57" t="s">
        <v>0</v>
      </c>
      <c r="B2" s="57" t="s">
        <v>0</v>
      </c>
      <c r="C2" s="104" t="s">
        <v>3414</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425</v>
      </c>
      <c r="B4" s="58">
        <v>4252</v>
      </c>
      <c r="C4" s="58" t="s">
        <v>3033</v>
      </c>
      <c r="D4" s="58" t="s">
        <v>1055</v>
      </c>
      <c r="E4" s="58" t="s">
        <v>1583</v>
      </c>
      <c r="F4" s="58" t="s">
        <v>647</v>
      </c>
      <c r="G4" s="58">
        <v>2023</v>
      </c>
      <c r="H4" s="58">
        <v>2023</v>
      </c>
    </row>
    <row r="5" spans="1:8" x14ac:dyDescent="0.3">
      <c r="A5" s="57" t="s">
        <v>433</v>
      </c>
      <c r="B5" s="58">
        <v>9258</v>
      </c>
      <c r="C5" s="58" t="s">
        <v>2067</v>
      </c>
      <c r="D5" s="58" t="s">
        <v>846</v>
      </c>
      <c r="E5" s="58" t="s">
        <v>3415</v>
      </c>
      <c r="F5" s="58" t="s">
        <v>691</v>
      </c>
      <c r="G5" s="58">
        <v>4320</v>
      </c>
      <c r="H5" s="58">
        <v>4320</v>
      </c>
    </row>
    <row r="6" spans="1:8" x14ac:dyDescent="0.3">
      <c r="A6" s="57" t="s">
        <v>434</v>
      </c>
      <c r="B6" s="58">
        <v>10247</v>
      </c>
      <c r="C6" s="58" t="s">
        <v>3416</v>
      </c>
      <c r="D6" s="58" t="s">
        <v>1694</v>
      </c>
      <c r="E6" s="58" t="s">
        <v>2931</v>
      </c>
      <c r="F6" s="58" t="s">
        <v>691</v>
      </c>
      <c r="G6" s="58">
        <v>5633</v>
      </c>
      <c r="H6" s="58">
        <v>5633</v>
      </c>
    </row>
    <row r="7" spans="1:8" x14ac:dyDescent="0.3">
      <c r="A7" s="57" t="s">
        <v>435</v>
      </c>
      <c r="B7" s="58">
        <v>34603</v>
      </c>
      <c r="C7" s="58" t="s">
        <v>3417</v>
      </c>
      <c r="D7" s="58" t="s">
        <v>1830</v>
      </c>
      <c r="E7" s="58" t="s">
        <v>3334</v>
      </c>
      <c r="F7" s="58" t="s">
        <v>985</v>
      </c>
      <c r="G7" s="58">
        <v>15326</v>
      </c>
      <c r="H7" s="58">
        <v>15326</v>
      </c>
    </row>
    <row r="8" spans="1:8" x14ac:dyDescent="0.3">
      <c r="A8" s="57" t="s">
        <v>436</v>
      </c>
      <c r="B8" s="58">
        <v>6944</v>
      </c>
      <c r="C8" s="58" t="s">
        <v>1285</v>
      </c>
      <c r="D8" s="58" t="s">
        <v>1052</v>
      </c>
      <c r="E8" s="58" t="s">
        <v>1628</v>
      </c>
      <c r="F8" s="58" t="s">
        <v>655</v>
      </c>
      <c r="G8" s="58">
        <v>4100</v>
      </c>
      <c r="H8" s="58">
        <v>4100</v>
      </c>
    </row>
    <row r="9" spans="1:8" x14ac:dyDescent="0.3">
      <c r="A9" s="57" t="s">
        <v>438</v>
      </c>
      <c r="B9" s="58">
        <v>9911</v>
      </c>
      <c r="C9" s="58" t="s">
        <v>2183</v>
      </c>
      <c r="D9" s="58" t="s">
        <v>806</v>
      </c>
      <c r="E9" s="58" t="s">
        <v>2570</v>
      </c>
      <c r="F9" s="58" t="s">
        <v>632</v>
      </c>
      <c r="G9" s="58">
        <v>4167</v>
      </c>
      <c r="H9" s="58">
        <v>4167</v>
      </c>
    </row>
    <row r="10" spans="1:8" x14ac:dyDescent="0.3">
      <c r="A10" s="57" t="s">
        <v>464</v>
      </c>
      <c r="B10" s="58">
        <v>21948</v>
      </c>
      <c r="C10" s="58" t="s">
        <v>3418</v>
      </c>
      <c r="D10" s="58" t="s">
        <v>792</v>
      </c>
      <c r="E10" s="58" t="s">
        <v>3419</v>
      </c>
      <c r="F10" s="58" t="s">
        <v>766</v>
      </c>
      <c r="G10" s="58">
        <v>10819</v>
      </c>
      <c r="H10" s="58">
        <v>10819</v>
      </c>
    </row>
    <row r="11" spans="1:8" x14ac:dyDescent="0.3">
      <c r="A11" s="57" t="s">
        <v>466</v>
      </c>
      <c r="B11" s="58">
        <v>9423</v>
      </c>
      <c r="C11" s="58" t="s">
        <v>1170</v>
      </c>
      <c r="D11" s="58" t="s">
        <v>1108</v>
      </c>
      <c r="E11" s="58" t="s">
        <v>3420</v>
      </c>
      <c r="F11" s="58" t="s">
        <v>628</v>
      </c>
      <c r="G11" s="58">
        <v>4849</v>
      </c>
      <c r="H11" s="58">
        <v>4849</v>
      </c>
    </row>
    <row r="12" spans="1:8" x14ac:dyDescent="0.3">
      <c r="A12" s="57" t="s">
        <v>475</v>
      </c>
      <c r="B12" s="58">
        <v>11055</v>
      </c>
      <c r="C12" s="58" t="s">
        <v>1738</v>
      </c>
      <c r="D12" s="58" t="s">
        <v>1340</v>
      </c>
      <c r="E12" s="58" t="s">
        <v>3421</v>
      </c>
      <c r="F12" s="58" t="s">
        <v>708</v>
      </c>
      <c r="G12" s="58">
        <v>5751</v>
      </c>
      <c r="H12" s="58">
        <v>5751</v>
      </c>
    </row>
    <row r="13" spans="1:8" x14ac:dyDescent="0.3">
      <c r="A13" s="57" t="s">
        <v>516</v>
      </c>
      <c r="B13" s="58">
        <v>93924</v>
      </c>
      <c r="C13" s="58" t="s">
        <v>3422</v>
      </c>
      <c r="D13" s="58" t="s">
        <v>905</v>
      </c>
      <c r="E13" s="58" t="s">
        <v>3424</v>
      </c>
      <c r="F13" s="58" t="s">
        <v>801</v>
      </c>
      <c r="G13" s="58">
        <v>43850</v>
      </c>
      <c r="H13" s="58">
        <v>43850</v>
      </c>
    </row>
    <row r="14" spans="1:8" x14ac:dyDescent="0.3">
      <c r="A14" s="57" t="s">
        <v>517</v>
      </c>
      <c r="B14" s="58">
        <v>5277</v>
      </c>
      <c r="C14" s="58" t="s">
        <v>1221</v>
      </c>
      <c r="D14" s="58" t="s">
        <v>1089</v>
      </c>
      <c r="E14" s="58" t="s">
        <v>1964</v>
      </c>
      <c r="F14" s="58" t="s">
        <v>766</v>
      </c>
      <c r="G14" s="58">
        <v>2960</v>
      </c>
      <c r="H14" s="58">
        <v>2960</v>
      </c>
    </row>
    <row r="15" spans="1:8" x14ac:dyDescent="0.3">
      <c r="A15" s="57" t="s">
        <v>527</v>
      </c>
      <c r="B15" s="58">
        <v>18194</v>
      </c>
      <c r="C15" s="58" t="s">
        <v>3425</v>
      </c>
      <c r="D15" s="58" t="s">
        <v>1859</v>
      </c>
      <c r="E15" s="58" t="s">
        <v>3426</v>
      </c>
      <c r="F15" s="58" t="s">
        <v>766</v>
      </c>
      <c r="G15" s="58">
        <v>9781</v>
      </c>
      <c r="H15" s="58">
        <v>9781</v>
      </c>
    </row>
    <row r="16" spans="1:8" x14ac:dyDescent="0.3">
      <c r="A16" s="57" t="s">
        <v>529</v>
      </c>
      <c r="B16" s="58">
        <v>5034</v>
      </c>
      <c r="C16" s="58" t="s">
        <v>2337</v>
      </c>
      <c r="D16" s="58" t="s">
        <v>1047</v>
      </c>
      <c r="E16" s="58" t="s">
        <v>2450</v>
      </c>
      <c r="F16" s="58" t="s">
        <v>655</v>
      </c>
      <c r="G16" s="58">
        <v>2214</v>
      </c>
      <c r="H16" s="58">
        <v>2214</v>
      </c>
    </row>
    <row r="17" spans="1:8" x14ac:dyDescent="0.3">
      <c r="A17" s="57" t="s">
        <v>535</v>
      </c>
      <c r="B17" s="58">
        <v>67459</v>
      </c>
      <c r="C17" s="58" t="s">
        <v>3427</v>
      </c>
      <c r="D17" s="58" t="s">
        <v>2441</v>
      </c>
      <c r="E17" s="58" t="s">
        <v>3428</v>
      </c>
      <c r="F17" s="58" t="s">
        <v>1211</v>
      </c>
      <c r="G17" s="58">
        <v>25382</v>
      </c>
      <c r="H17" s="58">
        <v>25382</v>
      </c>
    </row>
    <row r="18" spans="1:8" x14ac:dyDescent="0.3">
      <c r="A18" s="57" t="s">
        <v>547</v>
      </c>
      <c r="B18" s="58">
        <v>18724</v>
      </c>
      <c r="C18" s="58" t="s">
        <v>3429</v>
      </c>
      <c r="D18" s="58" t="s">
        <v>1485</v>
      </c>
      <c r="E18" s="58" t="s">
        <v>3430</v>
      </c>
      <c r="F18" s="58" t="s">
        <v>766</v>
      </c>
      <c r="G18" s="58">
        <v>10529</v>
      </c>
      <c r="H18" s="58">
        <v>10529</v>
      </c>
    </row>
    <row r="19" spans="1:8" x14ac:dyDescent="0.3">
      <c r="A19" s="57" t="s">
        <v>563</v>
      </c>
      <c r="B19" s="58">
        <v>5293</v>
      </c>
      <c r="C19" s="58" t="s">
        <v>1518</v>
      </c>
      <c r="D19" s="58" t="s">
        <v>1086</v>
      </c>
      <c r="E19" s="58" t="s">
        <v>2716</v>
      </c>
      <c r="F19" s="58" t="s">
        <v>628</v>
      </c>
      <c r="G19" s="58">
        <v>2881</v>
      </c>
      <c r="H19" s="58">
        <v>2881</v>
      </c>
    </row>
    <row r="20" spans="1:8" x14ac:dyDescent="0.3">
      <c r="A20" s="57" t="s">
        <v>583</v>
      </c>
      <c r="B20" s="58">
        <v>5525</v>
      </c>
      <c r="C20" s="58" t="s">
        <v>2602</v>
      </c>
      <c r="D20" s="58" t="s">
        <v>1143</v>
      </c>
      <c r="E20" s="58" t="s">
        <v>2557</v>
      </c>
      <c r="F20" s="58" t="s">
        <v>655</v>
      </c>
      <c r="G20" s="58">
        <v>2652</v>
      </c>
      <c r="H20" s="58">
        <v>2652</v>
      </c>
    </row>
    <row r="21" spans="1:8" x14ac:dyDescent="0.3">
      <c r="A21" s="57" t="s">
        <v>585</v>
      </c>
      <c r="B21" s="58">
        <v>27686</v>
      </c>
      <c r="C21" s="58" t="s">
        <v>2517</v>
      </c>
      <c r="D21" s="58" t="s">
        <v>1233</v>
      </c>
      <c r="E21" s="58" t="s">
        <v>3431</v>
      </c>
      <c r="F21" s="58" t="s">
        <v>633</v>
      </c>
      <c r="G21" s="58">
        <v>12863</v>
      </c>
      <c r="H21" s="58">
        <v>12863</v>
      </c>
    </row>
    <row r="22" spans="1:8" x14ac:dyDescent="0.3">
      <c r="A22" s="57" t="s">
        <v>586</v>
      </c>
      <c r="B22" s="58">
        <v>22064</v>
      </c>
      <c r="C22" s="58" t="s">
        <v>3432</v>
      </c>
      <c r="D22" s="58" t="s">
        <v>988</v>
      </c>
      <c r="E22" s="58" t="s">
        <v>3433</v>
      </c>
      <c r="F22" s="58" t="s">
        <v>633</v>
      </c>
      <c r="G22" s="58">
        <v>11195</v>
      </c>
      <c r="H22" s="58">
        <v>11195</v>
      </c>
    </row>
    <row r="23" spans="1:8" x14ac:dyDescent="0.3">
      <c r="A23" s="57" t="s">
        <v>592</v>
      </c>
      <c r="B23" s="58">
        <v>5126</v>
      </c>
      <c r="C23" s="58" t="s">
        <v>3035</v>
      </c>
      <c r="D23" s="58" t="s">
        <v>764</v>
      </c>
      <c r="E23" s="58" t="s">
        <v>1924</v>
      </c>
      <c r="F23" s="58" t="s">
        <v>667</v>
      </c>
      <c r="G23" s="58">
        <v>2635</v>
      </c>
      <c r="H23" s="58">
        <v>2635</v>
      </c>
    </row>
    <row r="24" spans="1:8" x14ac:dyDescent="0.3">
      <c r="A24" s="57" t="s">
        <v>593</v>
      </c>
      <c r="B24" s="58">
        <v>5849</v>
      </c>
      <c r="C24" s="58" t="s">
        <v>2463</v>
      </c>
      <c r="D24" s="58" t="s">
        <v>886</v>
      </c>
      <c r="E24" s="58" t="s">
        <v>1734</v>
      </c>
      <c r="F24" s="58" t="s">
        <v>667</v>
      </c>
      <c r="G24" s="58">
        <v>2597</v>
      </c>
      <c r="H24" s="58">
        <v>2597</v>
      </c>
    </row>
    <row r="25" spans="1:8" x14ac:dyDescent="0.3">
      <c r="A25" s="57" t="s">
        <v>608</v>
      </c>
      <c r="B25" s="58">
        <v>4237</v>
      </c>
      <c r="C25" s="58" t="s">
        <v>1145</v>
      </c>
      <c r="D25" s="58" t="s">
        <v>1844</v>
      </c>
      <c r="E25" s="58" t="s">
        <v>3434</v>
      </c>
      <c r="F25" s="58" t="s">
        <v>628</v>
      </c>
      <c r="G25" s="58">
        <v>2304</v>
      </c>
      <c r="H25" s="58">
        <v>2304</v>
      </c>
    </row>
    <row r="26" spans="1:8" x14ac:dyDescent="0.3">
      <c r="A26" s="57" t="s">
        <v>611</v>
      </c>
      <c r="B26" s="58">
        <v>6016</v>
      </c>
      <c r="C26" s="58" t="s">
        <v>2322</v>
      </c>
      <c r="D26" s="58" t="s">
        <v>1140</v>
      </c>
      <c r="E26" s="58" t="s">
        <v>1636</v>
      </c>
      <c r="F26" s="58" t="s">
        <v>647</v>
      </c>
      <c r="G26" s="58">
        <v>2809</v>
      </c>
      <c r="H26" s="58">
        <v>2809</v>
      </c>
    </row>
    <row r="27" spans="1:8" x14ac:dyDescent="0.3">
      <c r="A27" s="57" t="s">
        <v>612</v>
      </c>
      <c r="B27" s="58">
        <v>12645</v>
      </c>
      <c r="C27" s="58" t="s">
        <v>3435</v>
      </c>
      <c r="D27" s="58" t="s">
        <v>1922</v>
      </c>
      <c r="E27" s="58" t="s">
        <v>884</v>
      </c>
      <c r="F27" s="58" t="s">
        <v>678</v>
      </c>
      <c r="G27" s="58">
        <v>6512</v>
      </c>
      <c r="H27" s="58">
        <v>6512</v>
      </c>
    </row>
    <row r="28" spans="1:8" x14ac:dyDescent="0.3">
      <c r="A28" s="57" t="s">
        <v>614</v>
      </c>
      <c r="B28" s="58">
        <v>420694</v>
      </c>
      <c r="C28" s="58">
        <v>84152</v>
      </c>
      <c r="D28" s="58">
        <v>8629</v>
      </c>
      <c r="E28" s="58">
        <v>104855</v>
      </c>
      <c r="F28" s="58">
        <v>516</v>
      </c>
      <c r="G28" s="58">
        <v>198152</v>
      </c>
      <c r="H28" s="58">
        <v>198152</v>
      </c>
    </row>
  </sheetData>
  <mergeCells count="2">
    <mergeCell ref="A1:E1"/>
    <mergeCell ref="C2:G2"/>
  </mergeCells>
  <pageMargins left="0.75" right="0.75" top="1" bottom="1" header="0.5" footer="0.5"/>
</worksheet>
</file>

<file path=xl/worksheets/sheet2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3"/>
  <sheetViews>
    <sheetView workbookViewId="0">
      <selection sqref="A1:E1"/>
    </sheetView>
  </sheetViews>
  <sheetFormatPr defaultRowHeight="14.4" x14ac:dyDescent="0.3"/>
  <cols>
    <col min="1" max="16384" width="8.88671875" style="57"/>
  </cols>
  <sheetData>
    <row r="1" spans="1:13" x14ac:dyDescent="0.3">
      <c r="A1" s="103" t="s">
        <v>283</v>
      </c>
      <c r="B1" s="103"/>
      <c r="C1" s="103"/>
      <c r="D1" s="103"/>
      <c r="E1" s="103"/>
    </row>
    <row r="2" spans="1:13" x14ac:dyDescent="0.3">
      <c r="A2" s="57" t="s">
        <v>0</v>
      </c>
      <c r="B2" s="57" t="s">
        <v>0</v>
      </c>
      <c r="C2" s="104" t="s">
        <v>4618</v>
      </c>
      <c r="D2" s="104"/>
      <c r="E2" s="104"/>
      <c r="F2" s="104"/>
      <c r="G2" s="104"/>
      <c r="H2" s="104" t="s">
        <v>4619</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424</v>
      </c>
      <c r="B4" s="58">
        <v>10613</v>
      </c>
      <c r="C4" s="58" t="s">
        <v>1163</v>
      </c>
      <c r="D4" s="58" t="s">
        <v>1113</v>
      </c>
      <c r="E4" s="58" t="s">
        <v>970</v>
      </c>
      <c r="F4" s="58" t="s">
        <v>647</v>
      </c>
      <c r="G4" s="58">
        <v>4054</v>
      </c>
      <c r="H4" s="58" t="s">
        <v>2023</v>
      </c>
      <c r="I4" s="58" t="s">
        <v>1045</v>
      </c>
      <c r="J4" s="58" t="s">
        <v>2445</v>
      </c>
      <c r="K4" s="58" t="s">
        <v>655</v>
      </c>
      <c r="L4" s="58">
        <v>2081</v>
      </c>
      <c r="M4" s="58">
        <v>6135</v>
      </c>
    </row>
    <row r="5" spans="1:13" x14ac:dyDescent="0.3">
      <c r="A5" s="57" t="s">
        <v>425</v>
      </c>
      <c r="B5" s="58">
        <v>4252</v>
      </c>
      <c r="C5" s="58" t="s">
        <v>1942</v>
      </c>
      <c r="D5" s="58" t="s">
        <v>644</v>
      </c>
      <c r="E5" s="58" t="s">
        <v>1289</v>
      </c>
      <c r="F5" s="58" t="s">
        <v>655</v>
      </c>
      <c r="G5" s="58">
        <v>1358</v>
      </c>
      <c r="H5" s="58" t="s">
        <v>1188</v>
      </c>
      <c r="I5" s="58" t="s">
        <v>798</v>
      </c>
      <c r="J5" s="58" t="s">
        <v>2109</v>
      </c>
      <c r="K5" s="58" t="s">
        <v>628</v>
      </c>
      <c r="L5" s="58">
        <v>877</v>
      </c>
      <c r="M5" s="58">
        <v>2235</v>
      </c>
    </row>
    <row r="6" spans="1:13" x14ac:dyDescent="0.3">
      <c r="A6" s="57" t="s">
        <v>426</v>
      </c>
      <c r="B6" s="58">
        <v>6010</v>
      </c>
      <c r="C6" s="58" t="s">
        <v>2859</v>
      </c>
      <c r="D6" s="58" t="s">
        <v>956</v>
      </c>
      <c r="E6" s="58" t="s">
        <v>2578</v>
      </c>
      <c r="F6" s="58" t="s">
        <v>647</v>
      </c>
      <c r="G6" s="58">
        <v>2215</v>
      </c>
      <c r="H6" s="58" t="s">
        <v>2424</v>
      </c>
      <c r="I6" s="58" t="s">
        <v>1542</v>
      </c>
      <c r="J6" s="58" t="s">
        <v>1693</v>
      </c>
      <c r="K6" s="58" t="s">
        <v>628</v>
      </c>
      <c r="L6" s="58">
        <v>1212</v>
      </c>
      <c r="M6" s="58">
        <v>3427</v>
      </c>
    </row>
    <row r="7" spans="1:13" x14ac:dyDescent="0.3">
      <c r="A7" s="57" t="s">
        <v>427</v>
      </c>
      <c r="B7" s="58">
        <v>2232</v>
      </c>
      <c r="C7" s="58" t="s">
        <v>1602</v>
      </c>
      <c r="D7" s="58" t="s">
        <v>1089</v>
      </c>
      <c r="E7" s="58" t="s">
        <v>908</v>
      </c>
      <c r="F7" s="58" t="s">
        <v>628</v>
      </c>
      <c r="G7" s="58">
        <v>818</v>
      </c>
      <c r="H7" s="58" t="s">
        <v>912</v>
      </c>
      <c r="I7" s="58" t="s">
        <v>870</v>
      </c>
      <c r="J7" s="58" t="s">
        <v>724</v>
      </c>
      <c r="K7" s="58" t="s">
        <v>647</v>
      </c>
      <c r="L7" s="58">
        <v>308</v>
      </c>
      <c r="M7" s="58">
        <v>1126</v>
      </c>
    </row>
    <row r="8" spans="1:13" x14ac:dyDescent="0.3">
      <c r="A8" s="57" t="s">
        <v>429</v>
      </c>
      <c r="B8" s="58">
        <v>23399</v>
      </c>
      <c r="C8" s="58" t="s">
        <v>2721</v>
      </c>
      <c r="D8" s="58" t="s">
        <v>1647</v>
      </c>
      <c r="E8" s="58" t="s">
        <v>4806</v>
      </c>
      <c r="F8" s="58" t="s">
        <v>647</v>
      </c>
      <c r="G8" s="58">
        <v>9535</v>
      </c>
      <c r="H8" s="58" t="s">
        <v>3622</v>
      </c>
      <c r="I8" s="58" t="s">
        <v>2274</v>
      </c>
      <c r="J8" s="58" t="s">
        <v>2663</v>
      </c>
      <c r="K8" s="58" t="s">
        <v>647</v>
      </c>
      <c r="L8" s="58">
        <v>4959</v>
      </c>
      <c r="M8" s="58">
        <v>14494</v>
      </c>
    </row>
    <row r="9" spans="1:13" x14ac:dyDescent="0.3">
      <c r="A9" s="57" t="s">
        <v>430</v>
      </c>
      <c r="B9" s="58">
        <v>10807</v>
      </c>
      <c r="C9" s="58" t="s">
        <v>4807</v>
      </c>
      <c r="D9" s="58" t="s">
        <v>842</v>
      </c>
      <c r="E9" s="58" t="s">
        <v>3989</v>
      </c>
      <c r="F9" s="58" t="s">
        <v>647</v>
      </c>
      <c r="G9" s="58">
        <v>3866</v>
      </c>
      <c r="H9" s="58" t="s">
        <v>2054</v>
      </c>
      <c r="I9" s="58" t="s">
        <v>956</v>
      </c>
      <c r="J9" s="58" t="s">
        <v>2289</v>
      </c>
      <c r="K9" s="58" t="s">
        <v>628</v>
      </c>
      <c r="L9" s="58">
        <v>2557</v>
      </c>
      <c r="M9" s="58">
        <v>6423</v>
      </c>
    </row>
    <row r="10" spans="1:13" x14ac:dyDescent="0.3">
      <c r="A10" s="57" t="s">
        <v>431</v>
      </c>
      <c r="B10" s="58">
        <v>47514</v>
      </c>
      <c r="C10" s="58" t="s">
        <v>4052</v>
      </c>
      <c r="D10" s="58" t="s">
        <v>635</v>
      </c>
      <c r="E10" s="58" t="s">
        <v>4808</v>
      </c>
      <c r="F10" s="58" t="s">
        <v>691</v>
      </c>
      <c r="G10" s="58">
        <v>17385</v>
      </c>
      <c r="H10" s="58" t="s">
        <v>4809</v>
      </c>
      <c r="I10" s="58" t="s">
        <v>768</v>
      </c>
      <c r="J10" s="58" t="s">
        <v>4810</v>
      </c>
      <c r="K10" s="58" t="s">
        <v>655</v>
      </c>
      <c r="L10" s="58">
        <v>8466</v>
      </c>
      <c r="M10" s="58">
        <v>25851</v>
      </c>
    </row>
    <row r="11" spans="1:13" x14ac:dyDescent="0.3">
      <c r="A11" s="57" t="s">
        <v>432</v>
      </c>
      <c r="B11" s="58">
        <v>64074</v>
      </c>
      <c r="C11" s="58" t="s">
        <v>4811</v>
      </c>
      <c r="D11" s="58" t="s">
        <v>1158</v>
      </c>
      <c r="E11" s="58" t="s">
        <v>4812</v>
      </c>
      <c r="F11" s="58" t="s">
        <v>932</v>
      </c>
      <c r="G11" s="58">
        <v>23291</v>
      </c>
      <c r="H11" s="58" t="s">
        <v>4813</v>
      </c>
      <c r="I11" s="58" t="s">
        <v>1001</v>
      </c>
      <c r="J11" s="58" t="s">
        <v>4814</v>
      </c>
      <c r="K11" s="58" t="s">
        <v>634</v>
      </c>
      <c r="L11" s="58">
        <v>11837</v>
      </c>
      <c r="M11" s="58">
        <v>35128</v>
      </c>
    </row>
    <row r="12" spans="1:13" x14ac:dyDescent="0.3">
      <c r="A12" s="57" t="s">
        <v>433</v>
      </c>
      <c r="B12" s="58">
        <v>9258</v>
      </c>
      <c r="C12" s="58" t="s">
        <v>895</v>
      </c>
      <c r="D12" s="58" t="s">
        <v>898</v>
      </c>
      <c r="E12" s="58" t="s">
        <v>1477</v>
      </c>
      <c r="F12" s="58" t="s">
        <v>646</v>
      </c>
      <c r="G12" s="58">
        <v>3499</v>
      </c>
      <c r="H12" s="58" t="s">
        <v>944</v>
      </c>
      <c r="I12" s="58" t="s">
        <v>1159</v>
      </c>
      <c r="J12" s="58" t="s">
        <v>1347</v>
      </c>
      <c r="K12" s="58" t="s">
        <v>647</v>
      </c>
      <c r="L12" s="58">
        <v>1691</v>
      </c>
      <c r="M12" s="58">
        <v>5190</v>
      </c>
    </row>
    <row r="13" spans="1:13" x14ac:dyDescent="0.3">
      <c r="A13" s="57" t="s">
        <v>434</v>
      </c>
      <c r="B13" s="58">
        <v>10247</v>
      </c>
      <c r="C13" s="58" t="s">
        <v>1488</v>
      </c>
      <c r="D13" s="58" t="s">
        <v>1419</v>
      </c>
      <c r="E13" s="58" t="s">
        <v>4458</v>
      </c>
      <c r="F13" s="58" t="s">
        <v>691</v>
      </c>
      <c r="G13" s="58">
        <v>3743</v>
      </c>
      <c r="H13" s="58" t="s">
        <v>1725</v>
      </c>
      <c r="I13" s="58" t="s">
        <v>1175</v>
      </c>
      <c r="J13" s="58" t="s">
        <v>2077</v>
      </c>
      <c r="K13" s="58" t="s">
        <v>628</v>
      </c>
      <c r="L13" s="58">
        <v>2097</v>
      </c>
      <c r="M13" s="58">
        <v>5840</v>
      </c>
    </row>
    <row r="14" spans="1:13" x14ac:dyDescent="0.3">
      <c r="A14" s="57" t="s">
        <v>435</v>
      </c>
      <c r="B14" s="58">
        <v>99934</v>
      </c>
      <c r="C14" s="58" t="s">
        <v>4695</v>
      </c>
      <c r="D14" s="58" t="s">
        <v>3798</v>
      </c>
      <c r="E14" s="58" t="s">
        <v>6264</v>
      </c>
      <c r="F14" s="58" t="s">
        <v>1419</v>
      </c>
      <c r="G14" s="58">
        <v>39074</v>
      </c>
      <c r="H14" s="58" t="s">
        <v>4815</v>
      </c>
      <c r="I14" s="58" t="s">
        <v>2066</v>
      </c>
      <c r="J14" s="58" t="s">
        <v>6263</v>
      </c>
      <c r="K14" s="58" t="s">
        <v>664</v>
      </c>
      <c r="L14" s="58">
        <v>18479</v>
      </c>
      <c r="M14" s="58">
        <v>57553</v>
      </c>
    </row>
    <row r="15" spans="1:13" x14ac:dyDescent="0.3">
      <c r="A15" s="57" t="s">
        <v>436</v>
      </c>
      <c r="B15" s="58">
        <v>6944</v>
      </c>
      <c r="C15" s="58" t="s">
        <v>1429</v>
      </c>
      <c r="D15" s="58" t="s">
        <v>761</v>
      </c>
      <c r="E15" s="58" t="s">
        <v>1507</v>
      </c>
      <c r="F15" s="58" t="s">
        <v>633</v>
      </c>
      <c r="G15" s="58">
        <v>3110</v>
      </c>
      <c r="H15" s="58" t="s">
        <v>1300</v>
      </c>
      <c r="I15" s="58" t="s">
        <v>804</v>
      </c>
      <c r="J15" s="58" t="s">
        <v>1491</v>
      </c>
      <c r="K15" s="58" t="s">
        <v>647</v>
      </c>
      <c r="L15" s="58">
        <v>1320</v>
      </c>
      <c r="M15" s="58">
        <v>4430</v>
      </c>
    </row>
    <row r="16" spans="1:13" x14ac:dyDescent="0.3">
      <c r="A16" s="57" t="s">
        <v>437</v>
      </c>
      <c r="B16" s="58">
        <v>9984</v>
      </c>
      <c r="C16" s="58" t="s">
        <v>4816</v>
      </c>
      <c r="D16" s="58" t="s">
        <v>1580</v>
      </c>
      <c r="E16" s="58" t="s">
        <v>1273</v>
      </c>
      <c r="F16" s="58" t="s">
        <v>691</v>
      </c>
      <c r="G16" s="58">
        <v>3116</v>
      </c>
      <c r="H16" s="58" t="s">
        <v>1414</v>
      </c>
      <c r="I16" s="58" t="s">
        <v>916</v>
      </c>
      <c r="J16" s="58" t="s">
        <v>1258</v>
      </c>
      <c r="K16" s="58" t="s">
        <v>628</v>
      </c>
      <c r="L16" s="58">
        <v>2013</v>
      </c>
      <c r="M16" s="58">
        <v>5129</v>
      </c>
    </row>
    <row r="17" spans="1:13" x14ac:dyDescent="0.3">
      <c r="A17" s="57" t="s">
        <v>438</v>
      </c>
      <c r="B17" s="58">
        <v>9911</v>
      </c>
      <c r="C17" s="58" t="s">
        <v>1888</v>
      </c>
      <c r="D17" s="58" t="s">
        <v>776</v>
      </c>
      <c r="E17" s="58" t="s">
        <v>4817</v>
      </c>
      <c r="F17" s="58" t="s">
        <v>903</v>
      </c>
      <c r="G17" s="58">
        <v>3291</v>
      </c>
      <c r="H17" s="58" t="s">
        <v>1870</v>
      </c>
      <c r="I17" s="58" t="s">
        <v>2247</v>
      </c>
      <c r="J17" s="58" t="s">
        <v>1936</v>
      </c>
      <c r="K17" s="58" t="s">
        <v>634</v>
      </c>
      <c r="L17" s="58">
        <v>1968</v>
      </c>
      <c r="M17" s="58">
        <v>5259</v>
      </c>
    </row>
    <row r="18" spans="1:13" x14ac:dyDescent="0.3">
      <c r="A18" s="57" t="s">
        <v>439</v>
      </c>
      <c r="B18" s="58">
        <v>25712</v>
      </c>
      <c r="C18" s="58" t="s">
        <v>1287</v>
      </c>
      <c r="D18" s="58" t="s">
        <v>1317</v>
      </c>
      <c r="E18" s="58" t="s">
        <v>4818</v>
      </c>
      <c r="F18" s="58" t="s">
        <v>660</v>
      </c>
      <c r="G18" s="58">
        <v>10167</v>
      </c>
      <c r="H18" s="58" t="s">
        <v>1707</v>
      </c>
      <c r="I18" s="58" t="s">
        <v>846</v>
      </c>
      <c r="J18" s="58" t="s">
        <v>4819</v>
      </c>
      <c r="K18" s="58" t="s">
        <v>667</v>
      </c>
      <c r="L18" s="58">
        <v>3877</v>
      </c>
      <c r="M18" s="58">
        <v>14044</v>
      </c>
    </row>
    <row r="19" spans="1:13" x14ac:dyDescent="0.3">
      <c r="A19" s="57" t="s">
        <v>440</v>
      </c>
      <c r="B19" s="58">
        <v>39983</v>
      </c>
      <c r="C19" s="58" t="s">
        <v>4820</v>
      </c>
      <c r="D19" s="58" t="s">
        <v>6041</v>
      </c>
      <c r="E19" s="58" t="s">
        <v>3899</v>
      </c>
      <c r="F19" s="58" t="s">
        <v>1042</v>
      </c>
      <c r="G19" s="58">
        <v>15203</v>
      </c>
      <c r="H19" s="58" t="s">
        <v>4821</v>
      </c>
      <c r="I19" s="58" t="s">
        <v>1905</v>
      </c>
      <c r="J19" s="58" t="s">
        <v>4822</v>
      </c>
      <c r="K19" s="58" t="s">
        <v>810</v>
      </c>
      <c r="L19" s="58">
        <v>7200</v>
      </c>
      <c r="M19" s="58">
        <v>22403</v>
      </c>
    </row>
    <row r="20" spans="1:13" x14ac:dyDescent="0.3">
      <c r="A20" s="57" t="s">
        <v>441</v>
      </c>
      <c r="B20" s="58">
        <v>14449</v>
      </c>
      <c r="C20" s="58" t="s">
        <v>4823</v>
      </c>
      <c r="D20" s="58" t="s">
        <v>1233</v>
      </c>
      <c r="E20" s="58" t="s">
        <v>4824</v>
      </c>
      <c r="F20" s="58" t="s">
        <v>647</v>
      </c>
      <c r="G20" s="58">
        <v>5338</v>
      </c>
      <c r="H20" s="58" t="s">
        <v>2589</v>
      </c>
      <c r="I20" s="58" t="s">
        <v>1590</v>
      </c>
      <c r="J20" s="58" t="s">
        <v>4825</v>
      </c>
      <c r="K20" s="58" t="s">
        <v>647</v>
      </c>
      <c r="L20" s="58">
        <v>2649</v>
      </c>
      <c r="M20" s="58">
        <v>7987</v>
      </c>
    </row>
    <row r="21" spans="1:13" x14ac:dyDescent="0.3">
      <c r="A21" s="57" t="s">
        <v>442</v>
      </c>
      <c r="B21" s="58">
        <v>15280</v>
      </c>
      <c r="C21" s="58" t="s">
        <v>920</v>
      </c>
      <c r="D21" s="58" t="s">
        <v>795</v>
      </c>
      <c r="E21" s="58" t="s">
        <v>4731</v>
      </c>
      <c r="F21" s="58" t="s">
        <v>628</v>
      </c>
      <c r="G21" s="58">
        <v>5763</v>
      </c>
      <c r="H21" s="58" t="s">
        <v>1366</v>
      </c>
      <c r="I21" s="58" t="s">
        <v>1119</v>
      </c>
      <c r="J21" s="58" t="s">
        <v>4826</v>
      </c>
      <c r="K21" s="58" t="s">
        <v>628</v>
      </c>
      <c r="L21" s="58">
        <v>2564</v>
      </c>
      <c r="M21" s="58">
        <v>8327</v>
      </c>
    </row>
    <row r="22" spans="1:13" x14ac:dyDescent="0.3">
      <c r="A22" s="57" t="s">
        <v>444</v>
      </c>
      <c r="B22" s="58">
        <v>2982</v>
      </c>
      <c r="C22" s="58" t="s">
        <v>1827</v>
      </c>
      <c r="D22" s="58" t="s">
        <v>1501</v>
      </c>
      <c r="E22" s="58" t="s">
        <v>1571</v>
      </c>
      <c r="F22" s="58" t="s">
        <v>628</v>
      </c>
      <c r="G22" s="58">
        <v>1240</v>
      </c>
      <c r="H22" s="58" t="s">
        <v>1564</v>
      </c>
      <c r="I22" s="58" t="s">
        <v>894</v>
      </c>
      <c r="J22" s="58" t="s">
        <v>1606</v>
      </c>
      <c r="K22" s="58" t="s">
        <v>628</v>
      </c>
      <c r="L22" s="58">
        <v>508</v>
      </c>
      <c r="M22" s="58">
        <v>1748</v>
      </c>
    </row>
    <row r="23" spans="1:13" x14ac:dyDescent="0.3">
      <c r="A23" s="57" t="s">
        <v>446</v>
      </c>
      <c r="B23" s="58">
        <v>31632</v>
      </c>
      <c r="C23" s="58" t="s">
        <v>4827</v>
      </c>
      <c r="D23" s="58" t="s">
        <v>2509</v>
      </c>
      <c r="E23" s="58" t="s">
        <v>4828</v>
      </c>
      <c r="F23" s="58" t="s">
        <v>634</v>
      </c>
      <c r="G23" s="58">
        <v>10231</v>
      </c>
      <c r="H23" s="58" t="s">
        <v>4829</v>
      </c>
      <c r="I23" s="58" t="s">
        <v>930</v>
      </c>
      <c r="J23" s="58" t="s">
        <v>3000</v>
      </c>
      <c r="K23" s="58" t="s">
        <v>655</v>
      </c>
      <c r="L23" s="58">
        <v>5953</v>
      </c>
      <c r="M23" s="58">
        <v>16184</v>
      </c>
    </row>
    <row r="24" spans="1:13" x14ac:dyDescent="0.3">
      <c r="A24" s="57" t="s">
        <v>447</v>
      </c>
      <c r="B24" s="58">
        <v>5572</v>
      </c>
      <c r="C24" s="58" t="s">
        <v>1562</v>
      </c>
      <c r="D24" s="58" t="s">
        <v>719</v>
      </c>
      <c r="E24" s="58" t="s">
        <v>2228</v>
      </c>
      <c r="F24" s="58" t="s">
        <v>647</v>
      </c>
      <c r="G24" s="58">
        <v>2281</v>
      </c>
      <c r="H24" s="58" t="s">
        <v>1905</v>
      </c>
      <c r="I24" s="58" t="s">
        <v>636</v>
      </c>
      <c r="J24" s="58" t="s">
        <v>1218</v>
      </c>
      <c r="K24" s="58" t="s">
        <v>628</v>
      </c>
      <c r="L24" s="58">
        <v>998</v>
      </c>
      <c r="M24" s="58">
        <v>3279</v>
      </c>
    </row>
    <row r="25" spans="1:13" x14ac:dyDescent="0.3">
      <c r="A25" s="57" t="s">
        <v>448</v>
      </c>
      <c r="B25" s="58">
        <v>72908</v>
      </c>
      <c r="C25" s="58" t="s">
        <v>4830</v>
      </c>
      <c r="D25" s="58" t="s">
        <v>2355</v>
      </c>
      <c r="E25" s="58" t="s">
        <v>4831</v>
      </c>
      <c r="F25" s="58" t="s">
        <v>963</v>
      </c>
      <c r="G25" s="58">
        <v>26652</v>
      </c>
      <c r="H25" s="58" t="s">
        <v>4832</v>
      </c>
      <c r="I25" s="58" t="s">
        <v>1485</v>
      </c>
      <c r="J25" s="58" t="s">
        <v>4182</v>
      </c>
      <c r="K25" s="58" t="s">
        <v>932</v>
      </c>
      <c r="L25" s="58">
        <v>12967</v>
      </c>
      <c r="M25" s="58">
        <v>39619</v>
      </c>
    </row>
    <row r="26" spans="1:13" x14ac:dyDescent="0.3">
      <c r="A26" s="57" t="s">
        <v>449</v>
      </c>
      <c r="B26" s="58">
        <v>40513</v>
      </c>
      <c r="C26" s="58" t="s">
        <v>4833</v>
      </c>
      <c r="D26" s="58" t="s">
        <v>875</v>
      </c>
      <c r="E26" s="58" t="s">
        <v>2751</v>
      </c>
      <c r="F26" s="58" t="s">
        <v>690</v>
      </c>
      <c r="G26" s="58">
        <v>15864</v>
      </c>
      <c r="H26" s="58" t="s">
        <v>4834</v>
      </c>
      <c r="I26" s="58" t="s">
        <v>855</v>
      </c>
      <c r="J26" s="58" t="s">
        <v>3360</v>
      </c>
      <c r="K26" s="58" t="s">
        <v>634</v>
      </c>
      <c r="L26" s="58">
        <v>6072</v>
      </c>
      <c r="M26" s="58">
        <v>21936</v>
      </c>
    </row>
    <row r="27" spans="1:13" x14ac:dyDescent="0.3">
      <c r="A27" s="57" t="s">
        <v>450</v>
      </c>
      <c r="B27" s="58">
        <v>6072</v>
      </c>
      <c r="C27" s="58" t="s">
        <v>4398</v>
      </c>
      <c r="D27" s="58" t="s">
        <v>1612</v>
      </c>
      <c r="E27" s="58" t="s">
        <v>2292</v>
      </c>
      <c r="F27" s="58" t="s">
        <v>655</v>
      </c>
      <c r="G27" s="58">
        <v>1740</v>
      </c>
      <c r="H27" s="58" t="s">
        <v>1608</v>
      </c>
      <c r="I27" s="58" t="s">
        <v>1159</v>
      </c>
      <c r="J27" s="58" t="s">
        <v>682</v>
      </c>
      <c r="K27" s="58" t="s">
        <v>667</v>
      </c>
      <c r="L27" s="58">
        <v>1395</v>
      </c>
      <c r="M27" s="58">
        <v>3135</v>
      </c>
    </row>
    <row r="28" spans="1:13" x14ac:dyDescent="0.3">
      <c r="A28" s="57" t="s">
        <v>452</v>
      </c>
      <c r="B28" s="58">
        <v>188315</v>
      </c>
      <c r="C28" s="58" t="s">
        <v>4835</v>
      </c>
      <c r="D28" s="58" t="s">
        <v>6023</v>
      </c>
      <c r="E28" s="58" t="s">
        <v>4836</v>
      </c>
      <c r="F28" s="58" t="s">
        <v>1242</v>
      </c>
      <c r="G28" s="58">
        <v>70004</v>
      </c>
      <c r="H28" s="58" t="s">
        <v>4837</v>
      </c>
      <c r="I28" s="58" t="s">
        <v>3325</v>
      </c>
      <c r="J28" s="58" t="s">
        <v>4838</v>
      </c>
      <c r="K28" s="58" t="s">
        <v>791</v>
      </c>
      <c r="L28" s="58">
        <v>28680</v>
      </c>
      <c r="M28" s="58">
        <v>98684</v>
      </c>
    </row>
    <row r="29" spans="1:13" x14ac:dyDescent="0.3">
      <c r="A29" s="57" t="s">
        <v>453</v>
      </c>
      <c r="B29" s="58">
        <v>3132</v>
      </c>
      <c r="C29" s="58" t="s">
        <v>1561</v>
      </c>
      <c r="D29" s="58" t="s">
        <v>782</v>
      </c>
      <c r="E29" s="58" t="s">
        <v>2039</v>
      </c>
      <c r="F29" s="58" t="s">
        <v>633</v>
      </c>
      <c r="G29" s="58">
        <v>736</v>
      </c>
      <c r="H29" s="58" t="s">
        <v>697</v>
      </c>
      <c r="I29" s="58" t="s">
        <v>646</v>
      </c>
      <c r="J29" s="58" t="s">
        <v>826</v>
      </c>
      <c r="K29" s="58" t="s">
        <v>628</v>
      </c>
      <c r="L29" s="58">
        <v>274</v>
      </c>
      <c r="M29" s="58">
        <v>1010</v>
      </c>
    </row>
    <row r="30" spans="1:13" x14ac:dyDescent="0.3">
      <c r="A30" s="57" t="s">
        <v>454</v>
      </c>
      <c r="B30" s="58">
        <v>11099</v>
      </c>
      <c r="C30" s="58" t="s">
        <v>4839</v>
      </c>
      <c r="D30" s="58" t="s">
        <v>1140</v>
      </c>
      <c r="E30" s="58" t="s">
        <v>1207</v>
      </c>
      <c r="F30" s="58" t="s">
        <v>691</v>
      </c>
      <c r="G30" s="58">
        <v>4466</v>
      </c>
      <c r="H30" s="58" t="s">
        <v>1973</v>
      </c>
      <c r="I30" s="58" t="s">
        <v>653</v>
      </c>
      <c r="J30" s="58" t="s">
        <v>2362</v>
      </c>
      <c r="K30" s="58" t="s">
        <v>647</v>
      </c>
      <c r="L30" s="58">
        <v>2483</v>
      </c>
      <c r="M30" s="58">
        <v>6949</v>
      </c>
    </row>
    <row r="31" spans="1:13" x14ac:dyDescent="0.3">
      <c r="A31" s="57" t="s">
        <v>455</v>
      </c>
      <c r="B31" s="58">
        <v>165612</v>
      </c>
      <c r="C31" s="58" t="s">
        <v>4840</v>
      </c>
      <c r="D31" s="58" t="s">
        <v>6262</v>
      </c>
      <c r="E31" s="58" t="s">
        <v>4841</v>
      </c>
      <c r="F31" s="58" t="s">
        <v>1055</v>
      </c>
      <c r="G31" s="58">
        <v>66903</v>
      </c>
      <c r="H31" s="58" t="s">
        <v>4842</v>
      </c>
      <c r="I31" s="58" t="s">
        <v>1924</v>
      </c>
      <c r="J31" s="58" t="s">
        <v>4843</v>
      </c>
      <c r="K31" s="58" t="s">
        <v>798</v>
      </c>
      <c r="L31" s="58">
        <v>33257</v>
      </c>
      <c r="M31" s="58">
        <v>100160</v>
      </c>
    </row>
    <row r="32" spans="1:13" x14ac:dyDescent="0.3">
      <c r="A32" s="57" t="s">
        <v>456</v>
      </c>
      <c r="B32" s="58">
        <v>70597</v>
      </c>
      <c r="C32" s="58" t="s">
        <v>4844</v>
      </c>
      <c r="D32" s="58" t="s">
        <v>6261</v>
      </c>
      <c r="E32" s="58" t="s">
        <v>4845</v>
      </c>
      <c r="F32" s="58" t="s">
        <v>972</v>
      </c>
      <c r="G32" s="58">
        <v>24187</v>
      </c>
      <c r="H32" s="58" t="s">
        <v>4846</v>
      </c>
      <c r="I32" s="58" t="s">
        <v>4825</v>
      </c>
      <c r="J32" s="58" t="s">
        <v>4847</v>
      </c>
      <c r="K32" s="58" t="s">
        <v>667</v>
      </c>
      <c r="L32" s="58">
        <v>16582</v>
      </c>
      <c r="M32" s="58">
        <v>40769</v>
      </c>
    </row>
    <row r="33" spans="1:13" x14ac:dyDescent="0.3">
      <c r="A33" s="57" t="s">
        <v>458</v>
      </c>
      <c r="B33" s="58">
        <v>1856</v>
      </c>
      <c r="C33" s="58" t="s">
        <v>1619</v>
      </c>
      <c r="D33" s="58" t="s">
        <v>653</v>
      </c>
      <c r="E33" s="58" t="s">
        <v>1015</v>
      </c>
      <c r="F33" s="58" t="s">
        <v>628</v>
      </c>
      <c r="G33" s="58">
        <v>723</v>
      </c>
      <c r="H33" s="58" t="s">
        <v>1708</v>
      </c>
      <c r="I33" s="58" t="s">
        <v>664</v>
      </c>
      <c r="J33" s="58" t="s">
        <v>1219</v>
      </c>
      <c r="K33" s="58" t="s">
        <v>628</v>
      </c>
      <c r="L33" s="58">
        <v>360</v>
      </c>
      <c r="M33" s="58">
        <v>1083</v>
      </c>
    </row>
    <row r="34" spans="1:13" x14ac:dyDescent="0.3">
      <c r="A34" s="57" t="s">
        <v>459</v>
      </c>
      <c r="B34" s="58">
        <v>169574</v>
      </c>
      <c r="C34" s="58" t="s">
        <v>6260</v>
      </c>
      <c r="D34" s="58" t="s">
        <v>3442</v>
      </c>
      <c r="E34" s="58" t="s">
        <v>4848</v>
      </c>
      <c r="F34" s="58" t="s">
        <v>2408</v>
      </c>
      <c r="G34" s="58">
        <v>69907</v>
      </c>
      <c r="H34" s="58" t="s">
        <v>6046</v>
      </c>
      <c r="I34" s="58" t="s">
        <v>1264</v>
      </c>
      <c r="J34" s="58" t="s">
        <v>4850</v>
      </c>
      <c r="K34" s="58" t="s">
        <v>750</v>
      </c>
      <c r="L34" s="58">
        <v>18698</v>
      </c>
      <c r="M34" s="58">
        <v>88605</v>
      </c>
    </row>
    <row r="35" spans="1:13" x14ac:dyDescent="0.3">
      <c r="A35" s="57" t="s">
        <v>460</v>
      </c>
      <c r="B35" s="58">
        <v>3884</v>
      </c>
      <c r="C35" s="58" t="s">
        <v>1309</v>
      </c>
      <c r="D35" s="58" t="s">
        <v>753</v>
      </c>
      <c r="E35" s="58" t="s">
        <v>893</v>
      </c>
      <c r="F35" s="58" t="s">
        <v>633</v>
      </c>
      <c r="G35" s="58">
        <v>1242</v>
      </c>
      <c r="H35" s="58" t="s">
        <v>1592</v>
      </c>
      <c r="I35" s="58" t="s">
        <v>798</v>
      </c>
      <c r="J35" s="58" t="s">
        <v>1457</v>
      </c>
      <c r="K35" s="58" t="s">
        <v>647</v>
      </c>
      <c r="L35" s="58">
        <v>758</v>
      </c>
      <c r="M35" s="58">
        <v>2000</v>
      </c>
    </row>
    <row r="36" spans="1:13" x14ac:dyDescent="0.3">
      <c r="A36" s="57" t="s">
        <v>461</v>
      </c>
      <c r="B36" s="58">
        <v>486696</v>
      </c>
      <c r="C36" s="58" t="s">
        <v>4851</v>
      </c>
      <c r="D36" s="58" t="s">
        <v>6259</v>
      </c>
      <c r="E36" s="58" t="s">
        <v>6258</v>
      </c>
      <c r="F36" s="58" t="s">
        <v>2346</v>
      </c>
      <c r="G36" s="58">
        <v>198804</v>
      </c>
      <c r="H36" s="58" t="s">
        <v>4852</v>
      </c>
      <c r="I36" s="58" t="s">
        <v>6257</v>
      </c>
      <c r="J36" s="58" t="s">
        <v>6256</v>
      </c>
      <c r="K36" s="58" t="s">
        <v>2036</v>
      </c>
      <c r="L36" s="58">
        <v>96268</v>
      </c>
      <c r="M36" s="58">
        <v>295072</v>
      </c>
    </row>
    <row r="37" spans="1:13" x14ac:dyDescent="0.3">
      <c r="A37" s="57" t="s">
        <v>463</v>
      </c>
      <c r="B37" s="58">
        <v>21900</v>
      </c>
      <c r="C37" s="58" t="s">
        <v>1018</v>
      </c>
      <c r="D37" s="58" t="s">
        <v>1763</v>
      </c>
      <c r="E37" s="58" t="s">
        <v>2246</v>
      </c>
      <c r="F37" s="58" t="s">
        <v>648</v>
      </c>
      <c r="G37" s="58">
        <v>7808</v>
      </c>
      <c r="H37" s="58" t="s">
        <v>3729</v>
      </c>
      <c r="I37" s="58" t="s">
        <v>1613</v>
      </c>
      <c r="J37" s="58" t="s">
        <v>1742</v>
      </c>
      <c r="K37" s="58" t="s">
        <v>633</v>
      </c>
      <c r="L37" s="58">
        <v>3675</v>
      </c>
      <c r="M37" s="58">
        <v>11483</v>
      </c>
    </row>
    <row r="38" spans="1:13" x14ac:dyDescent="0.3">
      <c r="A38" s="57" t="s">
        <v>464</v>
      </c>
      <c r="B38" s="58">
        <v>21948</v>
      </c>
      <c r="C38" s="58" t="s">
        <v>4854</v>
      </c>
      <c r="D38" s="58" t="s">
        <v>1340</v>
      </c>
      <c r="E38" s="58" t="s">
        <v>4855</v>
      </c>
      <c r="F38" s="58" t="s">
        <v>766</v>
      </c>
      <c r="G38" s="58">
        <v>8212</v>
      </c>
      <c r="H38" s="58" t="s">
        <v>4856</v>
      </c>
      <c r="I38" s="58" t="s">
        <v>912</v>
      </c>
      <c r="J38" s="58" t="s">
        <v>1514</v>
      </c>
      <c r="K38" s="58" t="s">
        <v>655</v>
      </c>
      <c r="L38" s="58">
        <v>3797</v>
      </c>
      <c r="M38" s="58">
        <v>12009</v>
      </c>
    </row>
    <row r="39" spans="1:13" x14ac:dyDescent="0.3">
      <c r="A39" s="57" t="s">
        <v>465</v>
      </c>
      <c r="B39" s="58">
        <v>95779</v>
      </c>
      <c r="C39" s="58" t="s">
        <v>4857</v>
      </c>
      <c r="D39" s="58" t="s">
        <v>2041</v>
      </c>
      <c r="E39" s="58" t="s">
        <v>4858</v>
      </c>
      <c r="F39" s="58" t="s">
        <v>798</v>
      </c>
      <c r="G39" s="58">
        <v>41890</v>
      </c>
      <c r="H39" s="58" t="s">
        <v>4859</v>
      </c>
      <c r="I39" s="58" t="s">
        <v>2131</v>
      </c>
      <c r="J39" s="58" t="s">
        <v>4860</v>
      </c>
      <c r="K39" s="58" t="s">
        <v>646</v>
      </c>
      <c r="L39" s="58">
        <v>16291</v>
      </c>
      <c r="M39" s="58">
        <v>58181</v>
      </c>
    </row>
    <row r="40" spans="1:13" x14ac:dyDescent="0.3">
      <c r="A40" s="57" t="s">
        <v>466</v>
      </c>
      <c r="B40" s="58">
        <v>9423</v>
      </c>
      <c r="C40" s="58" t="s">
        <v>2271</v>
      </c>
      <c r="D40" s="58" t="s">
        <v>1487</v>
      </c>
      <c r="E40" s="58" t="s">
        <v>2087</v>
      </c>
      <c r="F40" s="58" t="s">
        <v>628</v>
      </c>
      <c r="G40" s="58">
        <v>3631</v>
      </c>
      <c r="H40" s="58" t="s">
        <v>2486</v>
      </c>
      <c r="I40" s="58" t="s">
        <v>1612</v>
      </c>
      <c r="J40" s="58" t="s">
        <v>2860</v>
      </c>
      <c r="K40" s="58" t="s">
        <v>628</v>
      </c>
      <c r="L40" s="58">
        <v>1865</v>
      </c>
      <c r="M40" s="58">
        <v>5496</v>
      </c>
    </row>
    <row r="41" spans="1:13" x14ac:dyDescent="0.3">
      <c r="A41" s="57" t="s">
        <v>468</v>
      </c>
      <c r="B41" s="58">
        <v>91585</v>
      </c>
      <c r="C41" s="58" t="s">
        <v>4861</v>
      </c>
      <c r="D41" s="58" t="s">
        <v>2267</v>
      </c>
      <c r="E41" s="58" t="s">
        <v>4862</v>
      </c>
      <c r="F41" s="58" t="s">
        <v>848</v>
      </c>
      <c r="G41" s="58">
        <v>37490</v>
      </c>
      <c r="H41" s="58" t="s">
        <v>4863</v>
      </c>
      <c r="I41" s="58" t="s">
        <v>1056</v>
      </c>
      <c r="J41" s="58" t="s">
        <v>4864</v>
      </c>
      <c r="K41" s="58" t="s">
        <v>655</v>
      </c>
      <c r="L41" s="58">
        <v>17450</v>
      </c>
      <c r="M41" s="58">
        <v>54940</v>
      </c>
    </row>
    <row r="42" spans="1:13" x14ac:dyDescent="0.3">
      <c r="A42" s="57" t="s">
        <v>469</v>
      </c>
      <c r="B42" s="58">
        <v>7459</v>
      </c>
      <c r="C42" s="58" t="s">
        <v>992</v>
      </c>
      <c r="D42" s="58" t="s">
        <v>1169</v>
      </c>
      <c r="E42" s="58" t="s">
        <v>2669</v>
      </c>
      <c r="F42" s="58" t="s">
        <v>655</v>
      </c>
      <c r="G42" s="58">
        <v>2978</v>
      </c>
      <c r="H42" s="58" t="s">
        <v>1932</v>
      </c>
      <c r="I42" s="58" t="s">
        <v>1155</v>
      </c>
      <c r="J42" s="58" t="s">
        <v>1855</v>
      </c>
      <c r="K42" s="58" t="s">
        <v>647</v>
      </c>
      <c r="L42" s="58">
        <v>1646</v>
      </c>
      <c r="M42" s="58">
        <v>4624</v>
      </c>
    </row>
    <row r="43" spans="1:13" x14ac:dyDescent="0.3">
      <c r="A43" s="57" t="s">
        <v>470</v>
      </c>
      <c r="B43" s="58">
        <v>11674</v>
      </c>
      <c r="C43" s="58" t="s">
        <v>4865</v>
      </c>
      <c r="D43" s="58" t="s">
        <v>654</v>
      </c>
      <c r="E43" s="58" t="s">
        <v>3651</v>
      </c>
      <c r="F43" s="58" t="s">
        <v>738</v>
      </c>
      <c r="G43" s="58">
        <v>4575</v>
      </c>
      <c r="H43" s="58" t="s">
        <v>1637</v>
      </c>
      <c r="I43" s="58" t="s">
        <v>1197</v>
      </c>
      <c r="J43" s="58" t="s">
        <v>2348</v>
      </c>
      <c r="K43" s="58" t="s">
        <v>667</v>
      </c>
      <c r="L43" s="58">
        <v>1802</v>
      </c>
      <c r="M43" s="58">
        <v>6377</v>
      </c>
    </row>
    <row r="44" spans="1:13" x14ac:dyDescent="0.3">
      <c r="A44" s="57" t="s">
        <v>471</v>
      </c>
      <c r="B44" s="58">
        <v>10496</v>
      </c>
      <c r="C44" s="58" t="s">
        <v>4866</v>
      </c>
      <c r="D44" s="58" t="s">
        <v>753</v>
      </c>
      <c r="E44" s="58" t="s">
        <v>2924</v>
      </c>
      <c r="F44" s="58" t="s">
        <v>646</v>
      </c>
      <c r="G44" s="58">
        <v>3170</v>
      </c>
      <c r="H44" s="58" t="s">
        <v>1749</v>
      </c>
      <c r="I44" s="58" t="s">
        <v>636</v>
      </c>
      <c r="J44" s="58" t="s">
        <v>2023</v>
      </c>
      <c r="K44" s="58" t="s">
        <v>691</v>
      </c>
      <c r="L44" s="58">
        <v>1740</v>
      </c>
      <c r="M44" s="58">
        <v>4910</v>
      </c>
    </row>
    <row r="45" spans="1:13" x14ac:dyDescent="0.3">
      <c r="A45" s="57" t="s">
        <v>472</v>
      </c>
      <c r="B45" s="58">
        <v>18278</v>
      </c>
      <c r="C45" s="58" t="s">
        <v>933</v>
      </c>
      <c r="D45" s="58" t="s">
        <v>1311</v>
      </c>
      <c r="E45" s="58" t="s">
        <v>4867</v>
      </c>
      <c r="F45" s="58" t="s">
        <v>634</v>
      </c>
      <c r="G45" s="58">
        <v>7139</v>
      </c>
      <c r="H45" s="58" t="s">
        <v>1954</v>
      </c>
      <c r="I45" s="58" t="s">
        <v>697</v>
      </c>
      <c r="J45" s="58" t="s">
        <v>3285</v>
      </c>
      <c r="K45" s="58" t="s">
        <v>691</v>
      </c>
      <c r="L45" s="58">
        <v>3696</v>
      </c>
      <c r="M45" s="58">
        <v>10835</v>
      </c>
    </row>
    <row r="46" spans="1:13" x14ac:dyDescent="0.3">
      <c r="A46" s="57" t="s">
        <v>473</v>
      </c>
      <c r="B46" s="58">
        <v>15201</v>
      </c>
      <c r="C46" s="58" t="s">
        <v>1484</v>
      </c>
      <c r="D46" s="58" t="s">
        <v>1127</v>
      </c>
      <c r="E46" s="58" t="s">
        <v>4868</v>
      </c>
      <c r="F46" s="58" t="s">
        <v>1155</v>
      </c>
      <c r="G46" s="58">
        <v>5616</v>
      </c>
      <c r="H46" s="58" t="s">
        <v>3380</v>
      </c>
      <c r="I46" s="58" t="s">
        <v>1688</v>
      </c>
      <c r="J46" s="58" t="s">
        <v>4817</v>
      </c>
      <c r="K46" s="58" t="s">
        <v>738</v>
      </c>
      <c r="L46" s="58">
        <v>2782</v>
      </c>
      <c r="M46" s="58">
        <v>8398</v>
      </c>
    </row>
    <row r="47" spans="1:13" x14ac:dyDescent="0.3">
      <c r="A47" s="57" t="s">
        <v>474</v>
      </c>
      <c r="B47" s="58">
        <v>494731</v>
      </c>
      <c r="C47" s="58" t="s">
        <v>6255</v>
      </c>
      <c r="D47" s="58" t="s">
        <v>4811</v>
      </c>
      <c r="E47" s="58" t="s">
        <v>4870</v>
      </c>
      <c r="F47" s="58" t="s">
        <v>2052</v>
      </c>
      <c r="G47" s="58">
        <v>209638</v>
      </c>
      <c r="H47" s="58" t="s">
        <v>6254</v>
      </c>
      <c r="I47" s="58" t="s">
        <v>6253</v>
      </c>
      <c r="J47" s="58" t="s">
        <v>4871</v>
      </c>
      <c r="K47" s="58" t="s">
        <v>1107</v>
      </c>
      <c r="L47" s="58">
        <v>87048</v>
      </c>
      <c r="M47" s="58">
        <v>296686</v>
      </c>
    </row>
    <row r="48" spans="1:13" x14ac:dyDescent="0.3">
      <c r="A48" s="57" t="s">
        <v>475</v>
      </c>
      <c r="B48" s="58">
        <v>11055</v>
      </c>
      <c r="C48" s="58" t="s">
        <v>4872</v>
      </c>
      <c r="D48" s="58" t="s">
        <v>981</v>
      </c>
      <c r="E48" s="58" t="s">
        <v>4873</v>
      </c>
      <c r="F48" s="58" t="s">
        <v>646</v>
      </c>
      <c r="G48" s="58">
        <v>4354</v>
      </c>
      <c r="H48" s="58" t="s">
        <v>2852</v>
      </c>
      <c r="I48" s="58" t="s">
        <v>697</v>
      </c>
      <c r="J48" s="58" t="s">
        <v>2785</v>
      </c>
      <c r="K48" s="58" t="s">
        <v>655</v>
      </c>
      <c r="L48" s="58">
        <v>2010</v>
      </c>
      <c r="M48" s="58">
        <v>6364</v>
      </c>
    </row>
    <row r="49" spans="1:13" x14ac:dyDescent="0.3">
      <c r="A49" s="57" t="s">
        <v>476</v>
      </c>
      <c r="B49" s="58">
        <v>5669</v>
      </c>
      <c r="C49" s="58" t="s">
        <v>2071</v>
      </c>
      <c r="D49" s="58" t="s">
        <v>997</v>
      </c>
      <c r="E49" s="58" t="s">
        <v>2561</v>
      </c>
      <c r="F49" s="58" t="s">
        <v>647</v>
      </c>
      <c r="G49" s="58">
        <v>2348</v>
      </c>
      <c r="H49" s="58" t="s">
        <v>1956</v>
      </c>
      <c r="I49" s="58" t="s">
        <v>750</v>
      </c>
      <c r="J49" s="58" t="s">
        <v>1943</v>
      </c>
      <c r="K49" s="58" t="s">
        <v>628</v>
      </c>
      <c r="L49" s="58">
        <v>1049</v>
      </c>
      <c r="M49" s="58">
        <v>3397</v>
      </c>
    </row>
    <row r="50" spans="1:13" x14ac:dyDescent="0.3">
      <c r="A50" s="57" t="s">
        <v>477</v>
      </c>
      <c r="B50" s="58">
        <v>57817</v>
      </c>
      <c r="C50" s="58" t="s">
        <v>4874</v>
      </c>
      <c r="D50" s="58" t="s">
        <v>2685</v>
      </c>
      <c r="E50" s="58" t="s">
        <v>4875</v>
      </c>
      <c r="F50" s="58" t="s">
        <v>1180</v>
      </c>
      <c r="G50" s="58">
        <v>23547</v>
      </c>
      <c r="H50" s="58" t="s">
        <v>1384</v>
      </c>
      <c r="I50" s="58" t="s">
        <v>1561</v>
      </c>
      <c r="J50" s="58" t="s">
        <v>4876</v>
      </c>
      <c r="K50" s="58" t="s">
        <v>775</v>
      </c>
      <c r="L50" s="58">
        <v>6423</v>
      </c>
      <c r="M50" s="58">
        <v>29970</v>
      </c>
    </row>
    <row r="51" spans="1:13" x14ac:dyDescent="0.3">
      <c r="A51" s="57" t="s">
        <v>478</v>
      </c>
      <c r="B51" s="58">
        <v>89305</v>
      </c>
      <c r="C51" s="58" t="s">
        <v>4877</v>
      </c>
      <c r="D51" s="58" t="s">
        <v>2563</v>
      </c>
      <c r="E51" s="58" t="s">
        <v>4879</v>
      </c>
      <c r="F51" s="58" t="s">
        <v>705</v>
      </c>
      <c r="G51" s="58">
        <v>36195</v>
      </c>
      <c r="H51" s="58" t="s">
        <v>2217</v>
      </c>
      <c r="I51" s="58" t="s">
        <v>1936</v>
      </c>
      <c r="J51" s="58" t="s">
        <v>4627</v>
      </c>
      <c r="K51" s="58" t="s">
        <v>738</v>
      </c>
      <c r="L51" s="58">
        <v>16531</v>
      </c>
      <c r="M51" s="58">
        <v>52726</v>
      </c>
    </row>
    <row r="52" spans="1:13" x14ac:dyDescent="0.3">
      <c r="A52" s="57" t="s">
        <v>479</v>
      </c>
      <c r="B52" s="58">
        <v>6992</v>
      </c>
      <c r="C52" s="58" t="s">
        <v>1805</v>
      </c>
      <c r="D52" s="58" t="s">
        <v>1355</v>
      </c>
      <c r="E52" s="58" t="s">
        <v>2289</v>
      </c>
      <c r="F52" s="58" t="s">
        <v>655</v>
      </c>
      <c r="G52" s="58">
        <v>2618</v>
      </c>
      <c r="H52" s="58" t="s">
        <v>2111</v>
      </c>
      <c r="I52" s="58" t="s">
        <v>1106</v>
      </c>
      <c r="J52" s="58" t="s">
        <v>687</v>
      </c>
      <c r="K52" s="58" t="s">
        <v>655</v>
      </c>
      <c r="L52" s="58">
        <v>1165</v>
      </c>
      <c r="M52" s="58">
        <v>3783</v>
      </c>
    </row>
    <row r="53" spans="1:13" x14ac:dyDescent="0.3">
      <c r="A53" s="57" t="s">
        <v>481</v>
      </c>
      <c r="B53" s="58">
        <v>1929</v>
      </c>
      <c r="C53" s="58" t="s">
        <v>2424</v>
      </c>
      <c r="D53" s="58" t="s">
        <v>632</v>
      </c>
      <c r="E53" s="58" t="s">
        <v>2427</v>
      </c>
      <c r="F53" s="58" t="s">
        <v>628</v>
      </c>
      <c r="G53" s="58">
        <v>644</v>
      </c>
      <c r="H53" s="58" t="s">
        <v>1125</v>
      </c>
      <c r="I53" s="58" t="s">
        <v>668</v>
      </c>
      <c r="J53" s="58" t="s">
        <v>693</v>
      </c>
      <c r="K53" s="58" t="s">
        <v>628</v>
      </c>
      <c r="L53" s="58">
        <v>387</v>
      </c>
      <c r="M53" s="58">
        <v>1031</v>
      </c>
    </row>
    <row r="54" spans="1:13" x14ac:dyDescent="0.3">
      <c r="A54" s="57" t="s">
        <v>483</v>
      </c>
      <c r="B54" s="58">
        <v>38132</v>
      </c>
      <c r="C54" s="58" t="s">
        <v>4880</v>
      </c>
      <c r="D54" s="58" t="s">
        <v>2546</v>
      </c>
      <c r="E54" s="58" t="s">
        <v>2554</v>
      </c>
      <c r="F54" s="58" t="s">
        <v>633</v>
      </c>
      <c r="G54" s="58">
        <v>16314</v>
      </c>
      <c r="H54" s="58" t="s">
        <v>2711</v>
      </c>
      <c r="I54" s="58" t="s">
        <v>898</v>
      </c>
      <c r="J54" s="58" t="s">
        <v>2200</v>
      </c>
      <c r="K54" s="58" t="s">
        <v>655</v>
      </c>
      <c r="L54" s="58">
        <v>5888</v>
      </c>
      <c r="M54" s="58">
        <v>22202</v>
      </c>
    </row>
    <row r="55" spans="1:13" x14ac:dyDescent="0.3">
      <c r="A55" s="57" t="s">
        <v>484</v>
      </c>
      <c r="B55" s="58">
        <v>11123</v>
      </c>
      <c r="C55" s="58" t="s">
        <v>1492</v>
      </c>
      <c r="D55" s="58" t="s">
        <v>1134</v>
      </c>
      <c r="E55" s="58" t="s">
        <v>4881</v>
      </c>
      <c r="F55" s="58" t="s">
        <v>816</v>
      </c>
      <c r="G55" s="58">
        <v>4171</v>
      </c>
      <c r="H55" s="58" t="s">
        <v>2449</v>
      </c>
      <c r="I55" s="58" t="s">
        <v>661</v>
      </c>
      <c r="J55" s="58" t="s">
        <v>1363</v>
      </c>
      <c r="K55" s="58" t="s">
        <v>632</v>
      </c>
      <c r="L55" s="58">
        <v>2608</v>
      </c>
      <c r="M55" s="58">
        <v>6779</v>
      </c>
    </row>
    <row r="56" spans="1:13" x14ac:dyDescent="0.3">
      <c r="A56" s="57" t="s">
        <v>486</v>
      </c>
      <c r="B56" s="58">
        <v>12343</v>
      </c>
      <c r="C56" s="58" t="s">
        <v>4882</v>
      </c>
      <c r="D56" s="58" t="s">
        <v>686</v>
      </c>
      <c r="E56" s="58" t="s">
        <v>4883</v>
      </c>
      <c r="F56" s="58" t="s">
        <v>633</v>
      </c>
      <c r="G56" s="58">
        <v>4573</v>
      </c>
      <c r="H56" s="58" t="s">
        <v>2198</v>
      </c>
      <c r="I56" s="58" t="s">
        <v>1175</v>
      </c>
      <c r="J56" s="58" t="s">
        <v>1049</v>
      </c>
      <c r="K56" s="58" t="s">
        <v>655</v>
      </c>
      <c r="L56" s="58">
        <v>2427</v>
      </c>
      <c r="M56" s="58">
        <v>7000</v>
      </c>
    </row>
    <row r="57" spans="1:13" x14ac:dyDescent="0.3">
      <c r="A57" s="57" t="s">
        <v>487</v>
      </c>
      <c r="B57" s="58">
        <v>5569</v>
      </c>
      <c r="C57" s="58" t="s">
        <v>757</v>
      </c>
      <c r="D57" s="58" t="s">
        <v>1030</v>
      </c>
      <c r="E57" s="58" t="s">
        <v>1868</v>
      </c>
      <c r="F57" s="58" t="s">
        <v>628</v>
      </c>
      <c r="G57" s="58">
        <v>2083</v>
      </c>
      <c r="H57" s="58" t="s">
        <v>1619</v>
      </c>
      <c r="I57" s="58" t="s">
        <v>725</v>
      </c>
      <c r="J57" s="58" t="s">
        <v>779</v>
      </c>
      <c r="K57" s="58" t="s">
        <v>628</v>
      </c>
      <c r="L57" s="58">
        <v>1061</v>
      </c>
      <c r="M57" s="58">
        <v>3144</v>
      </c>
    </row>
    <row r="58" spans="1:13" x14ac:dyDescent="0.3">
      <c r="A58" s="57" t="s">
        <v>489</v>
      </c>
      <c r="B58" s="58">
        <v>17200</v>
      </c>
      <c r="C58" s="58" t="s">
        <v>4884</v>
      </c>
      <c r="D58" s="58" t="s">
        <v>875</v>
      </c>
      <c r="E58" s="58" t="s">
        <v>4885</v>
      </c>
      <c r="F58" s="58" t="s">
        <v>691</v>
      </c>
      <c r="G58" s="58">
        <v>6566</v>
      </c>
      <c r="H58" s="58" t="s">
        <v>4886</v>
      </c>
      <c r="I58" s="58" t="s">
        <v>774</v>
      </c>
      <c r="J58" s="58" t="s">
        <v>2588</v>
      </c>
      <c r="K58" s="58" t="s">
        <v>691</v>
      </c>
      <c r="L58" s="58">
        <v>3490</v>
      </c>
      <c r="M58" s="58">
        <v>10056</v>
      </c>
    </row>
    <row r="59" spans="1:13" x14ac:dyDescent="0.3">
      <c r="A59" s="57" t="s">
        <v>490</v>
      </c>
      <c r="B59" s="58">
        <v>83763</v>
      </c>
      <c r="C59" s="58" t="s">
        <v>4887</v>
      </c>
      <c r="D59" s="58" t="s">
        <v>3507</v>
      </c>
      <c r="E59" s="58" t="s">
        <v>4888</v>
      </c>
      <c r="F59" s="58" t="s">
        <v>985</v>
      </c>
      <c r="G59" s="58">
        <v>35976</v>
      </c>
      <c r="H59" s="58" t="s">
        <v>4889</v>
      </c>
      <c r="I59" s="58" t="s">
        <v>2552</v>
      </c>
      <c r="J59" s="58" t="s">
        <v>4890</v>
      </c>
      <c r="K59" s="58" t="s">
        <v>648</v>
      </c>
      <c r="L59" s="58">
        <v>19017</v>
      </c>
      <c r="M59" s="58">
        <v>54993</v>
      </c>
    </row>
    <row r="60" spans="1:13" x14ac:dyDescent="0.3">
      <c r="A60" s="57" t="s">
        <v>491</v>
      </c>
      <c r="B60" s="58">
        <v>52469</v>
      </c>
      <c r="C60" s="58" t="s">
        <v>4891</v>
      </c>
      <c r="D60" s="58" t="s">
        <v>1621</v>
      </c>
      <c r="E60" s="58" t="s">
        <v>4892</v>
      </c>
      <c r="F60" s="58" t="s">
        <v>873</v>
      </c>
      <c r="G60" s="58">
        <v>18593</v>
      </c>
      <c r="H60" s="58" t="s">
        <v>4893</v>
      </c>
      <c r="I60" s="58" t="s">
        <v>1236</v>
      </c>
      <c r="J60" s="58" t="s">
        <v>4894</v>
      </c>
      <c r="K60" s="58" t="s">
        <v>701</v>
      </c>
      <c r="L60" s="58">
        <v>9717</v>
      </c>
      <c r="M60" s="58">
        <v>28310</v>
      </c>
    </row>
    <row r="61" spans="1:13" x14ac:dyDescent="0.3">
      <c r="A61" s="57" t="s">
        <v>493</v>
      </c>
      <c r="B61" s="58">
        <v>143680</v>
      </c>
      <c r="C61" s="58" t="s">
        <v>4895</v>
      </c>
      <c r="D61" s="58" t="s">
        <v>1887</v>
      </c>
      <c r="E61" s="58" t="s">
        <v>4896</v>
      </c>
      <c r="F61" s="58" t="s">
        <v>1629</v>
      </c>
      <c r="G61" s="58">
        <v>59815</v>
      </c>
      <c r="H61" s="58" t="s">
        <v>4897</v>
      </c>
      <c r="I61" s="58" t="s">
        <v>1930</v>
      </c>
      <c r="J61" s="58" t="s">
        <v>4898</v>
      </c>
      <c r="K61" s="58" t="s">
        <v>668</v>
      </c>
      <c r="L61" s="58">
        <v>28525</v>
      </c>
      <c r="M61" s="58">
        <v>88340</v>
      </c>
    </row>
    <row r="62" spans="1:13" x14ac:dyDescent="0.3">
      <c r="A62" s="57" t="s">
        <v>494</v>
      </c>
      <c r="B62" s="58">
        <v>13069</v>
      </c>
      <c r="C62" s="58" t="s">
        <v>4899</v>
      </c>
      <c r="D62" s="58" t="s">
        <v>1351</v>
      </c>
      <c r="E62" s="58" t="s">
        <v>2572</v>
      </c>
      <c r="F62" s="58" t="s">
        <v>628</v>
      </c>
      <c r="G62" s="58">
        <v>4570</v>
      </c>
      <c r="H62" s="58" t="s">
        <v>2643</v>
      </c>
      <c r="I62" s="58" t="s">
        <v>1652</v>
      </c>
      <c r="J62" s="58" t="s">
        <v>1996</v>
      </c>
      <c r="K62" s="58" t="s">
        <v>628</v>
      </c>
      <c r="L62" s="58">
        <v>3124</v>
      </c>
      <c r="M62" s="58">
        <v>7694</v>
      </c>
    </row>
    <row r="63" spans="1:13" x14ac:dyDescent="0.3">
      <c r="A63" s="57" t="s">
        <v>496</v>
      </c>
      <c r="B63" s="58">
        <v>703177</v>
      </c>
      <c r="C63" s="58" t="s">
        <v>4900</v>
      </c>
      <c r="D63" s="58" t="s">
        <v>6252</v>
      </c>
      <c r="E63" s="58" t="s">
        <v>6251</v>
      </c>
      <c r="F63" s="58" t="s">
        <v>2204</v>
      </c>
      <c r="G63" s="58">
        <v>290084</v>
      </c>
      <c r="H63" s="58" t="s">
        <v>4901</v>
      </c>
      <c r="I63" s="58" t="s">
        <v>6250</v>
      </c>
      <c r="J63" s="58" t="s">
        <v>6249</v>
      </c>
      <c r="K63" s="58" t="s">
        <v>869</v>
      </c>
      <c r="L63" s="58">
        <v>108843</v>
      </c>
      <c r="M63" s="58">
        <v>398927</v>
      </c>
    </row>
    <row r="64" spans="1:13" x14ac:dyDescent="0.3">
      <c r="A64" s="57" t="s">
        <v>497</v>
      </c>
      <c r="B64" s="58">
        <v>19069</v>
      </c>
      <c r="C64" s="58" t="s">
        <v>2149</v>
      </c>
      <c r="D64" s="58" t="s">
        <v>1754</v>
      </c>
      <c r="E64" s="58" t="s">
        <v>2243</v>
      </c>
      <c r="F64" s="58" t="s">
        <v>701</v>
      </c>
      <c r="G64" s="58">
        <v>7103</v>
      </c>
      <c r="H64" s="58" t="s">
        <v>4856</v>
      </c>
      <c r="I64" s="58" t="s">
        <v>1010</v>
      </c>
      <c r="J64" s="58" t="s">
        <v>3270</v>
      </c>
      <c r="K64" s="58" t="s">
        <v>660</v>
      </c>
      <c r="L64" s="58">
        <v>4338</v>
      </c>
      <c r="M64" s="58">
        <v>11441</v>
      </c>
    </row>
    <row r="65" spans="1:13" x14ac:dyDescent="0.3">
      <c r="A65" s="57" t="s">
        <v>498</v>
      </c>
      <c r="B65" s="58">
        <v>1837</v>
      </c>
      <c r="C65" s="58" t="s">
        <v>954</v>
      </c>
      <c r="D65" s="58" t="s">
        <v>940</v>
      </c>
      <c r="E65" s="58" t="s">
        <v>663</v>
      </c>
      <c r="F65" s="58" t="s">
        <v>628</v>
      </c>
      <c r="G65" s="58">
        <v>692</v>
      </c>
      <c r="H65" s="58" t="s">
        <v>832</v>
      </c>
      <c r="I65" s="58" t="s">
        <v>798</v>
      </c>
      <c r="J65" s="58" t="s">
        <v>734</v>
      </c>
      <c r="K65" s="58" t="s">
        <v>647</v>
      </c>
      <c r="L65" s="58">
        <v>423</v>
      </c>
      <c r="M65" s="58">
        <v>1115</v>
      </c>
    </row>
    <row r="66" spans="1:13" x14ac:dyDescent="0.3">
      <c r="A66" s="57" t="s">
        <v>499</v>
      </c>
      <c r="B66" s="58">
        <v>54274</v>
      </c>
      <c r="C66" s="58" t="s">
        <v>4902</v>
      </c>
      <c r="D66" s="58" t="s">
        <v>2078</v>
      </c>
      <c r="E66" s="58" t="s">
        <v>4903</v>
      </c>
      <c r="F66" s="58" t="s">
        <v>951</v>
      </c>
      <c r="G66" s="58">
        <v>20936</v>
      </c>
      <c r="H66" s="58" t="s">
        <v>4904</v>
      </c>
      <c r="I66" s="58" t="s">
        <v>1530</v>
      </c>
      <c r="J66" s="58" t="s">
        <v>4905</v>
      </c>
      <c r="K66" s="58" t="s">
        <v>798</v>
      </c>
      <c r="L66" s="58">
        <v>9886</v>
      </c>
      <c r="M66" s="58">
        <v>30822</v>
      </c>
    </row>
    <row r="67" spans="1:13" x14ac:dyDescent="0.3">
      <c r="A67" s="57" t="s">
        <v>500</v>
      </c>
      <c r="B67" s="58">
        <v>30086</v>
      </c>
      <c r="C67" s="58" t="s">
        <v>4906</v>
      </c>
      <c r="D67" s="58" t="s">
        <v>1244</v>
      </c>
      <c r="E67" s="58" t="s">
        <v>1217</v>
      </c>
      <c r="F67" s="58" t="s">
        <v>738</v>
      </c>
      <c r="G67" s="58">
        <v>10532</v>
      </c>
      <c r="H67" s="58" t="s">
        <v>2103</v>
      </c>
      <c r="I67" s="58" t="s">
        <v>1665</v>
      </c>
      <c r="J67" s="58" t="s">
        <v>3356</v>
      </c>
      <c r="K67" s="58" t="s">
        <v>632</v>
      </c>
      <c r="L67" s="58">
        <v>5862</v>
      </c>
      <c r="M67" s="58">
        <v>16394</v>
      </c>
    </row>
    <row r="68" spans="1:13" x14ac:dyDescent="0.3">
      <c r="A68" s="57" t="s">
        <v>502</v>
      </c>
      <c r="B68" s="58">
        <v>13546</v>
      </c>
      <c r="C68" s="58" t="s">
        <v>4907</v>
      </c>
      <c r="D68" s="58" t="s">
        <v>814</v>
      </c>
      <c r="E68" s="58" t="s">
        <v>2345</v>
      </c>
      <c r="F68" s="58" t="s">
        <v>708</v>
      </c>
      <c r="G68" s="58">
        <v>5150</v>
      </c>
      <c r="H68" s="58" t="s">
        <v>1891</v>
      </c>
      <c r="I68" s="58" t="s">
        <v>1030</v>
      </c>
      <c r="J68" s="58" t="s">
        <v>3784</v>
      </c>
      <c r="K68" s="58" t="s">
        <v>667</v>
      </c>
      <c r="L68" s="58">
        <v>2643</v>
      </c>
      <c r="M68" s="58">
        <v>7793</v>
      </c>
    </row>
    <row r="69" spans="1:13" x14ac:dyDescent="0.3">
      <c r="A69" s="57" t="s">
        <v>503</v>
      </c>
      <c r="B69" s="58">
        <v>12081</v>
      </c>
      <c r="C69" s="58" t="s">
        <v>2949</v>
      </c>
      <c r="D69" s="58" t="s">
        <v>1386</v>
      </c>
      <c r="E69" s="58" t="s">
        <v>4908</v>
      </c>
      <c r="F69" s="58" t="s">
        <v>633</v>
      </c>
      <c r="G69" s="58">
        <v>5992</v>
      </c>
      <c r="H69" s="58" t="s">
        <v>1562</v>
      </c>
      <c r="I69" s="58" t="s">
        <v>1533</v>
      </c>
      <c r="J69" s="58" t="s">
        <v>1189</v>
      </c>
      <c r="K69" s="58" t="s">
        <v>633</v>
      </c>
      <c r="L69" s="58">
        <v>2486</v>
      </c>
      <c r="M69" s="58">
        <v>8478</v>
      </c>
    </row>
    <row r="70" spans="1:13" x14ac:dyDescent="0.3">
      <c r="A70" s="57" t="s">
        <v>504</v>
      </c>
      <c r="B70" s="58">
        <v>525568</v>
      </c>
      <c r="C70" s="58" t="s">
        <v>4909</v>
      </c>
      <c r="D70" s="58" t="s">
        <v>6248</v>
      </c>
      <c r="E70" s="58" t="s">
        <v>4910</v>
      </c>
      <c r="F70" s="58" t="s">
        <v>1250</v>
      </c>
      <c r="G70" s="58">
        <v>214548</v>
      </c>
      <c r="H70" s="58" t="s">
        <v>4911</v>
      </c>
      <c r="I70" s="58" t="s">
        <v>6247</v>
      </c>
      <c r="J70" s="58" t="s">
        <v>4912</v>
      </c>
      <c r="K70" s="58" t="s">
        <v>1644</v>
      </c>
      <c r="L70" s="58">
        <v>86030</v>
      </c>
      <c r="M70" s="58">
        <v>300578</v>
      </c>
    </row>
    <row r="71" spans="1:13" x14ac:dyDescent="0.3">
      <c r="A71" s="57" t="s">
        <v>505</v>
      </c>
      <c r="B71" s="58">
        <v>24707</v>
      </c>
      <c r="C71" s="58" t="s">
        <v>4913</v>
      </c>
      <c r="D71" s="58" t="s">
        <v>1096</v>
      </c>
      <c r="E71" s="58" t="s">
        <v>3489</v>
      </c>
      <c r="F71" s="58" t="s">
        <v>655</v>
      </c>
      <c r="G71" s="58">
        <v>9085</v>
      </c>
      <c r="H71" s="58" t="s">
        <v>2759</v>
      </c>
      <c r="I71" s="58" t="s">
        <v>1861</v>
      </c>
      <c r="J71" s="58" t="s">
        <v>4689</v>
      </c>
      <c r="K71" s="58" t="s">
        <v>633</v>
      </c>
      <c r="L71" s="58">
        <v>5271</v>
      </c>
      <c r="M71" s="58">
        <v>14356</v>
      </c>
    </row>
    <row r="72" spans="1:13" x14ac:dyDescent="0.3">
      <c r="A72" s="57" t="s">
        <v>506</v>
      </c>
      <c r="B72" s="58">
        <v>114817</v>
      </c>
      <c r="C72" s="58" t="s">
        <v>4914</v>
      </c>
      <c r="D72" s="58" t="s">
        <v>4807</v>
      </c>
      <c r="E72" s="58" t="s">
        <v>4915</v>
      </c>
      <c r="F72" s="58" t="s">
        <v>653</v>
      </c>
      <c r="G72" s="58">
        <v>42356</v>
      </c>
      <c r="H72" s="58" t="s">
        <v>4916</v>
      </c>
      <c r="I72" s="58" t="s">
        <v>1453</v>
      </c>
      <c r="J72" s="58" t="s">
        <v>4917</v>
      </c>
      <c r="K72" s="58" t="s">
        <v>972</v>
      </c>
      <c r="L72" s="58">
        <v>21529</v>
      </c>
      <c r="M72" s="58">
        <v>63885</v>
      </c>
    </row>
    <row r="73" spans="1:13" x14ac:dyDescent="0.3">
      <c r="A73" s="57" t="s">
        <v>507</v>
      </c>
      <c r="B73" s="58">
        <v>5601</v>
      </c>
      <c r="C73" s="58" t="s">
        <v>4825</v>
      </c>
      <c r="D73" s="58" t="s">
        <v>1340</v>
      </c>
      <c r="E73" s="58" t="s">
        <v>2404</v>
      </c>
      <c r="F73" s="58" t="s">
        <v>634</v>
      </c>
      <c r="G73" s="58">
        <v>2299</v>
      </c>
      <c r="H73" s="58" t="s">
        <v>975</v>
      </c>
      <c r="I73" s="58" t="s">
        <v>794</v>
      </c>
      <c r="J73" s="58" t="s">
        <v>1750</v>
      </c>
      <c r="K73" s="58" t="s">
        <v>628</v>
      </c>
      <c r="L73" s="58">
        <v>866</v>
      </c>
      <c r="M73" s="58">
        <v>3165</v>
      </c>
    </row>
    <row r="74" spans="1:13" x14ac:dyDescent="0.3">
      <c r="A74" s="57" t="s">
        <v>508</v>
      </c>
      <c r="B74" s="58">
        <v>17923</v>
      </c>
      <c r="C74" s="58" t="s">
        <v>2511</v>
      </c>
      <c r="D74" s="58" t="s">
        <v>1116</v>
      </c>
      <c r="E74" s="58" t="s">
        <v>1740</v>
      </c>
      <c r="F74" s="58" t="s">
        <v>628</v>
      </c>
      <c r="G74" s="58">
        <v>6377</v>
      </c>
      <c r="H74" s="58" t="s">
        <v>2231</v>
      </c>
      <c r="I74" s="58" t="s">
        <v>1614</v>
      </c>
      <c r="J74" s="58" t="s">
        <v>1247</v>
      </c>
      <c r="K74" s="58" t="s">
        <v>628</v>
      </c>
      <c r="L74" s="58">
        <v>3539</v>
      </c>
      <c r="M74" s="58">
        <v>9916</v>
      </c>
    </row>
    <row r="75" spans="1:13" x14ac:dyDescent="0.3">
      <c r="A75" s="57" t="s">
        <v>510</v>
      </c>
      <c r="B75" s="58">
        <v>22877</v>
      </c>
      <c r="C75" s="58" t="s">
        <v>1027</v>
      </c>
      <c r="D75" s="58" t="s">
        <v>2013</v>
      </c>
      <c r="E75" s="58" t="s">
        <v>2381</v>
      </c>
      <c r="F75" s="58" t="s">
        <v>660</v>
      </c>
      <c r="G75" s="58">
        <v>10833</v>
      </c>
      <c r="H75" s="58" t="s">
        <v>1328</v>
      </c>
      <c r="I75" s="58" t="s">
        <v>809</v>
      </c>
      <c r="J75" s="58" t="s">
        <v>4918</v>
      </c>
      <c r="K75" s="58" t="s">
        <v>667</v>
      </c>
      <c r="L75" s="58">
        <v>4256</v>
      </c>
      <c r="M75" s="58">
        <v>15089</v>
      </c>
    </row>
    <row r="76" spans="1:13" x14ac:dyDescent="0.3">
      <c r="A76" s="57" t="s">
        <v>511</v>
      </c>
      <c r="B76" s="58">
        <v>14706</v>
      </c>
      <c r="C76" s="58" t="s">
        <v>2519</v>
      </c>
      <c r="D76" s="58" t="s">
        <v>1899</v>
      </c>
      <c r="E76" s="58" t="s">
        <v>4919</v>
      </c>
      <c r="F76" s="58" t="s">
        <v>633</v>
      </c>
      <c r="G76" s="58">
        <v>5529</v>
      </c>
      <c r="H76" s="58" t="s">
        <v>1266</v>
      </c>
      <c r="I76" s="58" t="s">
        <v>989</v>
      </c>
      <c r="J76" s="58" t="s">
        <v>1779</v>
      </c>
      <c r="K76" s="58" t="s">
        <v>628</v>
      </c>
      <c r="L76" s="58">
        <v>3322</v>
      </c>
      <c r="M76" s="58">
        <v>8851</v>
      </c>
    </row>
    <row r="77" spans="1:13" x14ac:dyDescent="0.3">
      <c r="A77" s="57" t="s">
        <v>513</v>
      </c>
      <c r="B77" s="58">
        <v>6678</v>
      </c>
      <c r="C77" s="58" t="s">
        <v>1519</v>
      </c>
      <c r="D77" s="58" t="s">
        <v>1108</v>
      </c>
      <c r="E77" s="58" t="s">
        <v>3801</v>
      </c>
      <c r="F77" s="58" t="s">
        <v>647</v>
      </c>
      <c r="G77" s="58">
        <v>2524</v>
      </c>
      <c r="H77" s="58" t="s">
        <v>1666</v>
      </c>
      <c r="I77" s="58" t="s">
        <v>1612</v>
      </c>
      <c r="J77" s="58" t="s">
        <v>1956</v>
      </c>
      <c r="K77" s="58" t="s">
        <v>633</v>
      </c>
      <c r="L77" s="58">
        <v>1259</v>
      </c>
      <c r="M77" s="58">
        <v>3783</v>
      </c>
    </row>
    <row r="78" spans="1:13" x14ac:dyDescent="0.3">
      <c r="A78" s="57" t="s">
        <v>515</v>
      </c>
      <c r="B78" s="58">
        <v>154376</v>
      </c>
      <c r="C78" s="58" t="s">
        <v>4920</v>
      </c>
      <c r="D78" s="58" t="s">
        <v>4087</v>
      </c>
      <c r="E78" s="58" t="s">
        <v>4921</v>
      </c>
      <c r="F78" s="58" t="s">
        <v>1205</v>
      </c>
      <c r="G78" s="58">
        <v>64984</v>
      </c>
      <c r="H78" s="58" t="s">
        <v>4922</v>
      </c>
      <c r="I78" s="58" t="s">
        <v>4942</v>
      </c>
      <c r="J78" s="58" t="s">
        <v>4923</v>
      </c>
      <c r="K78" s="58" t="s">
        <v>940</v>
      </c>
      <c r="L78" s="58">
        <v>28778</v>
      </c>
      <c r="M78" s="58">
        <v>93762</v>
      </c>
    </row>
    <row r="79" spans="1:13" x14ac:dyDescent="0.3">
      <c r="A79" s="57" t="s">
        <v>516</v>
      </c>
      <c r="B79" s="58">
        <v>93924</v>
      </c>
      <c r="C79" s="58" t="s">
        <v>4924</v>
      </c>
      <c r="D79" s="58" t="s">
        <v>3502</v>
      </c>
      <c r="E79" s="58" t="s">
        <v>4925</v>
      </c>
      <c r="F79" s="58" t="s">
        <v>943</v>
      </c>
      <c r="G79" s="58">
        <v>38053</v>
      </c>
      <c r="H79" s="58" t="s">
        <v>4926</v>
      </c>
      <c r="I79" s="58" t="s">
        <v>1136</v>
      </c>
      <c r="J79" s="58" t="s">
        <v>4927</v>
      </c>
      <c r="K79" s="58" t="s">
        <v>668</v>
      </c>
      <c r="L79" s="58">
        <v>18486</v>
      </c>
      <c r="M79" s="58">
        <v>56539</v>
      </c>
    </row>
    <row r="80" spans="1:13" x14ac:dyDescent="0.3">
      <c r="A80" s="57" t="s">
        <v>517</v>
      </c>
      <c r="B80" s="58">
        <v>5277</v>
      </c>
      <c r="C80" s="58" t="s">
        <v>2263</v>
      </c>
      <c r="D80" s="58" t="s">
        <v>1478</v>
      </c>
      <c r="E80" s="58" t="s">
        <v>3680</v>
      </c>
      <c r="F80" s="58" t="s">
        <v>667</v>
      </c>
      <c r="G80" s="58">
        <v>2200</v>
      </c>
      <c r="H80" s="58" t="s">
        <v>1776</v>
      </c>
      <c r="I80" s="58" t="s">
        <v>791</v>
      </c>
      <c r="J80" s="58" t="s">
        <v>893</v>
      </c>
      <c r="K80" s="58" t="s">
        <v>647</v>
      </c>
      <c r="L80" s="58">
        <v>1084</v>
      </c>
      <c r="M80" s="58">
        <v>3284</v>
      </c>
    </row>
    <row r="81" spans="1:13" x14ac:dyDescent="0.3">
      <c r="A81" s="57" t="s">
        <v>518</v>
      </c>
      <c r="B81" s="58">
        <v>42272</v>
      </c>
      <c r="C81" s="58" t="s">
        <v>4928</v>
      </c>
      <c r="D81" s="58" t="s">
        <v>2539</v>
      </c>
      <c r="E81" s="58" t="s">
        <v>4929</v>
      </c>
      <c r="F81" s="58" t="s">
        <v>634</v>
      </c>
      <c r="G81" s="58">
        <v>16444</v>
      </c>
      <c r="H81" s="58" t="s">
        <v>3170</v>
      </c>
      <c r="I81" s="58" t="s">
        <v>1044</v>
      </c>
      <c r="J81" s="58" t="s">
        <v>4930</v>
      </c>
      <c r="K81" s="58" t="s">
        <v>633</v>
      </c>
      <c r="L81" s="58">
        <v>8899</v>
      </c>
      <c r="M81" s="58">
        <v>25343</v>
      </c>
    </row>
    <row r="82" spans="1:13" x14ac:dyDescent="0.3">
      <c r="A82" s="57" t="s">
        <v>519</v>
      </c>
      <c r="B82" s="58">
        <v>9030</v>
      </c>
      <c r="C82" s="58" t="s">
        <v>2495</v>
      </c>
      <c r="D82" s="58" t="s">
        <v>645</v>
      </c>
      <c r="E82" s="58" t="s">
        <v>2734</v>
      </c>
      <c r="F82" s="58" t="s">
        <v>690</v>
      </c>
      <c r="G82" s="58">
        <v>3543</v>
      </c>
      <c r="H82" s="58" t="s">
        <v>1934</v>
      </c>
      <c r="I82" s="58" t="s">
        <v>1823</v>
      </c>
      <c r="J82" s="58" t="s">
        <v>2445</v>
      </c>
      <c r="K82" s="58" t="s">
        <v>648</v>
      </c>
      <c r="L82" s="58">
        <v>1989</v>
      </c>
      <c r="M82" s="58">
        <v>5532</v>
      </c>
    </row>
    <row r="83" spans="1:13" x14ac:dyDescent="0.3">
      <c r="A83" s="57" t="s">
        <v>520</v>
      </c>
      <c r="B83" s="58">
        <v>7556</v>
      </c>
      <c r="C83" s="58" t="s">
        <v>1743</v>
      </c>
      <c r="D83" s="58" t="s">
        <v>1143</v>
      </c>
      <c r="E83" s="58" t="s">
        <v>1489</v>
      </c>
      <c r="F83" s="58" t="s">
        <v>628</v>
      </c>
      <c r="G83" s="58">
        <v>2799</v>
      </c>
      <c r="H83" s="58" t="s">
        <v>1917</v>
      </c>
      <c r="I83" s="58" t="s">
        <v>916</v>
      </c>
      <c r="J83" s="58" t="s">
        <v>2760</v>
      </c>
      <c r="K83" s="58" t="s">
        <v>628</v>
      </c>
      <c r="L83" s="58">
        <v>1464</v>
      </c>
      <c r="M83" s="58">
        <v>4263</v>
      </c>
    </row>
    <row r="84" spans="1:13" x14ac:dyDescent="0.3">
      <c r="A84" s="57" t="s">
        <v>522</v>
      </c>
      <c r="B84" s="58">
        <v>10349</v>
      </c>
      <c r="C84" s="58" t="s">
        <v>4180</v>
      </c>
      <c r="D84" s="58" t="s">
        <v>971</v>
      </c>
      <c r="E84" s="58" t="s">
        <v>4931</v>
      </c>
      <c r="F84" s="58" t="s">
        <v>766</v>
      </c>
      <c r="G84" s="58">
        <v>4202</v>
      </c>
      <c r="H84" s="58" t="s">
        <v>1497</v>
      </c>
      <c r="I84" s="58" t="s">
        <v>697</v>
      </c>
      <c r="J84" s="58" t="s">
        <v>2452</v>
      </c>
      <c r="K84" s="58" t="s">
        <v>647</v>
      </c>
      <c r="L84" s="58">
        <v>1824</v>
      </c>
      <c r="M84" s="58">
        <v>6026</v>
      </c>
    </row>
    <row r="85" spans="1:13" x14ac:dyDescent="0.3">
      <c r="A85" s="57" t="s">
        <v>523</v>
      </c>
      <c r="B85" s="58">
        <v>4677</v>
      </c>
      <c r="C85" s="58" t="s">
        <v>1445</v>
      </c>
      <c r="D85" s="58" t="s">
        <v>1175</v>
      </c>
      <c r="E85" s="58" t="s">
        <v>3224</v>
      </c>
      <c r="F85" s="58" t="s">
        <v>678</v>
      </c>
      <c r="G85" s="58">
        <v>1763</v>
      </c>
      <c r="H85" s="58" t="s">
        <v>1825</v>
      </c>
      <c r="I85" s="58" t="s">
        <v>1220</v>
      </c>
      <c r="J85" s="58" t="s">
        <v>1223</v>
      </c>
      <c r="K85" s="58" t="s">
        <v>667</v>
      </c>
      <c r="L85" s="58">
        <v>889</v>
      </c>
      <c r="M85" s="58">
        <v>2652</v>
      </c>
    </row>
    <row r="86" spans="1:13" x14ac:dyDescent="0.3">
      <c r="A86" s="57" t="s">
        <v>525</v>
      </c>
      <c r="B86" s="58">
        <v>5060</v>
      </c>
      <c r="C86" s="58" t="s">
        <v>1512</v>
      </c>
      <c r="D86" s="58" t="s">
        <v>1823</v>
      </c>
      <c r="E86" s="58" t="s">
        <v>1241</v>
      </c>
      <c r="F86" s="58" t="s">
        <v>628</v>
      </c>
      <c r="G86" s="58">
        <v>1877</v>
      </c>
      <c r="H86" s="58" t="s">
        <v>1585</v>
      </c>
      <c r="I86" s="58" t="s">
        <v>749</v>
      </c>
      <c r="J86" s="58" t="s">
        <v>1056</v>
      </c>
      <c r="K86" s="58" t="s">
        <v>628</v>
      </c>
      <c r="L86" s="58">
        <v>1237</v>
      </c>
      <c r="M86" s="58">
        <v>3114</v>
      </c>
    </row>
    <row r="87" spans="1:13" x14ac:dyDescent="0.3">
      <c r="A87" s="57" t="s">
        <v>527</v>
      </c>
      <c r="B87" s="58">
        <v>18194</v>
      </c>
      <c r="C87" s="58" t="s">
        <v>4932</v>
      </c>
      <c r="D87" s="58" t="s">
        <v>824</v>
      </c>
      <c r="E87" s="58" t="s">
        <v>4933</v>
      </c>
      <c r="F87" s="58" t="s">
        <v>634</v>
      </c>
      <c r="G87" s="58">
        <v>7758</v>
      </c>
      <c r="H87" s="58" t="s">
        <v>1764</v>
      </c>
      <c r="I87" s="58" t="s">
        <v>1529</v>
      </c>
      <c r="J87" s="58" t="s">
        <v>729</v>
      </c>
      <c r="K87" s="58" t="s">
        <v>633</v>
      </c>
      <c r="L87" s="58">
        <v>3876</v>
      </c>
      <c r="M87" s="58">
        <v>11634</v>
      </c>
    </row>
    <row r="88" spans="1:13" x14ac:dyDescent="0.3">
      <c r="A88" s="57" t="s">
        <v>528</v>
      </c>
      <c r="B88" s="58">
        <v>11288</v>
      </c>
      <c r="C88" s="58" t="s">
        <v>2046</v>
      </c>
      <c r="D88" s="58" t="s">
        <v>795</v>
      </c>
      <c r="E88" s="58" t="s">
        <v>4934</v>
      </c>
      <c r="F88" s="58" t="s">
        <v>646</v>
      </c>
      <c r="G88" s="58">
        <v>4259</v>
      </c>
      <c r="H88" s="58" t="s">
        <v>4935</v>
      </c>
      <c r="I88" s="58" t="s">
        <v>642</v>
      </c>
      <c r="J88" s="58" t="s">
        <v>2581</v>
      </c>
      <c r="K88" s="58" t="s">
        <v>655</v>
      </c>
      <c r="L88" s="58">
        <v>2611</v>
      </c>
      <c r="M88" s="58">
        <v>6870</v>
      </c>
    </row>
    <row r="89" spans="1:13" x14ac:dyDescent="0.3">
      <c r="A89" s="57" t="s">
        <v>529</v>
      </c>
      <c r="B89" s="58">
        <v>5034</v>
      </c>
      <c r="C89" s="58" t="s">
        <v>1541</v>
      </c>
      <c r="D89" s="58" t="s">
        <v>719</v>
      </c>
      <c r="E89" s="58" t="s">
        <v>2040</v>
      </c>
      <c r="F89" s="58" t="s">
        <v>647</v>
      </c>
      <c r="G89" s="58">
        <v>1762</v>
      </c>
      <c r="H89" s="58" t="s">
        <v>1351</v>
      </c>
      <c r="I89" s="58" t="s">
        <v>740</v>
      </c>
      <c r="J89" s="58" t="s">
        <v>2038</v>
      </c>
      <c r="K89" s="58" t="s">
        <v>647</v>
      </c>
      <c r="L89" s="58">
        <v>743</v>
      </c>
      <c r="M89" s="58">
        <v>2505</v>
      </c>
    </row>
    <row r="90" spans="1:13" x14ac:dyDescent="0.3">
      <c r="A90" s="57" t="s">
        <v>530</v>
      </c>
      <c r="B90" s="58">
        <v>28805</v>
      </c>
      <c r="C90" s="58" t="s">
        <v>4936</v>
      </c>
      <c r="D90" s="58" t="s">
        <v>1201</v>
      </c>
      <c r="E90" s="58" t="s">
        <v>4937</v>
      </c>
      <c r="F90" s="58" t="s">
        <v>708</v>
      </c>
      <c r="G90" s="58">
        <v>11707</v>
      </c>
      <c r="H90" s="58" t="s">
        <v>4938</v>
      </c>
      <c r="I90" s="58" t="s">
        <v>1587</v>
      </c>
      <c r="J90" s="58" t="s">
        <v>1896</v>
      </c>
      <c r="K90" s="58" t="s">
        <v>647</v>
      </c>
      <c r="L90" s="58">
        <v>5837</v>
      </c>
      <c r="M90" s="58">
        <v>17544</v>
      </c>
    </row>
    <row r="91" spans="1:13" x14ac:dyDescent="0.3">
      <c r="A91" s="57" t="s">
        <v>531</v>
      </c>
      <c r="B91" s="58">
        <v>21012</v>
      </c>
      <c r="C91" s="58" t="s">
        <v>4939</v>
      </c>
      <c r="D91" s="58" t="s">
        <v>908</v>
      </c>
      <c r="E91" s="58" t="s">
        <v>4940</v>
      </c>
      <c r="F91" s="58" t="s">
        <v>633</v>
      </c>
      <c r="G91" s="58">
        <v>9352</v>
      </c>
      <c r="H91" s="58" t="s">
        <v>2665</v>
      </c>
      <c r="I91" s="58" t="s">
        <v>1106</v>
      </c>
      <c r="J91" s="58" t="s">
        <v>1988</v>
      </c>
      <c r="K91" s="58" t="s">
        <v>633</v>
      </c>
      <c r="L91" s="58">
        <v>3606</v>
      </c>
      <c r="M91" s="58">
        <v>12958</v>
      </c>
    </row>
    <row r="92" spans="1:13" x14ac:dyDescent="0.3">
      <c r="A92" s="57" t="s">
        <v>532</v>
      </c>
      <c r="B92" s="58">
        <v>31051</v>
      </c>
      <c r="C92" s="58" t="s">
        <v>1407</v>
      </c>
      <c r="D92" s="58" t="s">
        <v>682</v>
      </c>
      <c r="E92" s="58" t="s">
        <v>4941</v>
      </c>
      <c r="F92" s="58" t="s">
        <v>634</v>
      </c>
      <c r="G92" s="58">
        <v>11357</v>
      </c>
      <c r="H92" s="58" t="s">
        <v>1261</v>
      </c>
      <c r="I92" s="58" t="s">
        <v>898</v>
      </c>
      <c r="J92" s="58" t="s">
        <v>2406</v>
      </c>
      <c r="K92" s="58" t="s">
        <v>655</v>
      </c>
      <c r="L92" s="58">
        <v>3412</v>
      </c>
      <c r="M92" s="58">
        <v>14769</v>
      </c>
    </row>
    <row r="93" spans="1:13" x14ac:dyDescent="0.3">
      <c r="A93" s="57" t="s">
        <v>533</v>
      </c>
      <c r="B93" s="58">
        <v>5748</v>
      </c>
      <c r="C93" s="58" t="s">
        <v>1753</v>
      </c>
      <c r="D93" s="58" t="s">
        <v>864</v>
      </c>
      <c r="E93" s="58" t="s">
        <v>1221</v>
      </c>
      <c r="F93" s="58" t="s">
        <v>655</v>
      </c>
      <c r="G93" s="58">
        <v>2437</v>
      </c>
      <c r="H93" s="58" t="s">
        <v>824</v>
      </c>
      <c r="I93" s="58" t="s">
        <v>1067</v>
      </c>
      <c r="J93" s="58" t="s">
        <v>1293</v>
      </c>
      <c r="K93" s="58" t="s">
        <v>628</v>
      </c>
      <c r="L93" s="58">
        <v>1183</v>
      </c>
      <c r="M93" s="58">
        <v>3620</v>
      </c>
    </row>
    <row r="94" spans="1:13" x14ac:dyDescent="0.3">
      <c r="A94" s="57" t="s">
        <v>534</v>
      </c>
      <c r="B94" s="58">
        <v>7606</v>
      </c>
      <c r="C94" s="58" t="s">
        <v>2188</v>
      </c>
      <c r="D94" s="58" t="s">
        <v>923</v>
      </c>
      <c r="E94" s="58" t="s">
        <v>4942</v>
      </c>
      <c r="F94" s="58" t="s">
        <v>766</v>
      </c>
      <c r="G94" s="58">
        <v>2695</v>
      </c>
      <c r="H94" s="58" t="s">
        <v>1001</v>
      </c>
      <c r="I94" s="58" t="s">
        <v>1591</v>
      </c>
      <c r="J94" s="58" t="s">
        <v>1392</v>
      </c>
      <c r="K94" s="58" t="s">
        <v>655</v>
      </c>
      <c r="L94" s="58">
        <v>1051</v>
      </c>
      <c r="M94" s="58">
        <v>3746</v>
      </c>
    </row>
    <row r="95" spans="1:13" x14ac:dyDescent="0.3">
      <c r="A95" s="57" t="s">
        <v>535</v>
      </c>
      <c r="B95" s="58">
        <v>67459</v>
      </c>
      <c r="C95" s="58" t="s">
        <v>4943</v>
      </c>
      <c r="D95" s="58" t="s">
        <v>1427</v>
      </c>
      <c r="E95" s="58" t="s">
        <v>4944</v>
      </c>
      <c r="F95" s="58" t="s">
        <v>1552</v>
      </c>
      <c r="G95" s="58">
        <v>21206</v>
      </c>
      <c r="H95" s="58" t="s">
        <v>4945</v>
      </c>
      <c r="I95" s="58" t="s">
        <v>1917</v>
      </c>
      <c r="J95" s="58" t="s">
        <v>4946</v>
      </c>
      <c r="K95" s="58" t="s">
        <v>1069</v>
      </c>
      <c r="L95" s="58">
        <v>12461</v>
      </c>
      <c r="M95" s="58">
        <v>33667</v>
      </c>
    </row>
    <row r="96" spans="1:13" x14ac:dyDescent="0.3">
      <c r="A96" s="57" t="s">
        <v>536</v>
      </c>
      <c r="B96" s="58">
        <v>19567</v>
      </c>
      <c r="C96" s="58" t="s">
        <v>2361</v>
      </c>
      <c r="D96" s="58" t="s">
        <v>1355</v>
      </c>
      <c r="E96" s="58" t="s">
        <v>4947</v>
      </c>
      <c r="F96" s="58" t="s">
        <v>634</v>
      </c>
      <c r="G96" s="58">
        <v>6605</v>
      </c>
      <c r="H96" s="58" t="s">
        <v>4948</v>
      </c>
      <c r="I96" s="58" t="s">
        <v>1052</v>
      </c>
      <c r="J96" s="58" t="s">
        <v>4949</v>
      </c>
      <c r="K96" s="58" t="s">
        <v>647</v>
      </c>
      <c r="L96" s="58">
        <v>4196</v>
      </c>
      <c r="M96" s="58">
        <v>10801</v>
      </c>
    </row>
    <row r="97" spans="1:13" x14ac:dyDescent="0.3">
      <c r="A97" s="57" t="s">
        <v>537</v>
      </c>
      <c r="B97" s="58">
        <v>6569</v>
      </c>
      <c r="C97" s="58" t="s">
        <v>2138</v>
      </c>
      <c r="D97" s="58" t="s">
        <v>1231</v>
      </c>
      <c r="E97" s="58" t="s">
        <v>2937</v>
      </c>
      <c r="F97" s="58" t="s">
        <v>628</v>
      </c>
      <c r="G97" s="58">
        <v>2747</v>
      </c>
      <c r="H97" s="58" t="s">
        <v>1657</v>
      </c>
      <c r="I97" s="58" t="s">
        <v>1612</v>
      </c>
      <c r="J97" s="58" t="s">
        <v>1233</v>
      </c>
      <c r="K97" s="58" t="s">
        <v>628</v>
      </c>
      <c r="L97" s="58">
        <v>996</v>
      </c>
      <c r="M97" s="58">
        <v>3743</v>
      </c>
    </row>
    <row r="98" spans="1:13" x14ac:dyDescent="0.3">
      <c r="A98" s="57" t="s">
        <v>539</v>
      </c>
      <c r="B98" s="58">
        <v>18018</v>
      </c>
      <c r="C98" s="58" t="s">
        <v>4950</v>
      </c>
      <c r="D98" s="58" t="s">
        <v>1362</v>
      </c>
      <c r="E98" s="58" t="s">
        <v>3227</v>
      </c>
      <c r="F98" s="58" t="s">
        <v>647</v>
      </c>
      <c r="G98" s="58">
        <v>6686</v>
      </c>
      <c r="H98" s="58" t="s">
        <v>1260</v>
      </c>
      <c r="I98" s="58" t="s">
        <v>1844</v>
      </c>
      <c r="J98" s="58" t="s">
        <v>2725</v>
      </c>
      <c r="K98" s="58" t="s">
        <v>647</v>
      </c>
      <c r="L98" s="58">
        <v>4137</v>
      </c>
      <c r="M98" s="58">
        <v>10823</v>
      </c>
    </row>
    <row r="99" spans="1:13" x14ac:dyDescent="0.3">
      <c r="A99" s="57" t="s">
        <v>540</v>
      </c>
      <c r="B99" s="58">
        <v>4468</v>
      </c>
      <c r="C99" s="58" t="s">
        <v>1784</v>
      </c>
      <c r="D99" s="58" t="s">
        <v>1045</v>
      </c>
      <c r="E99" s="58" t="s">
        <v>1500</v>
      </c>
      <c r="F99" s="58" t="s">
        <v>647</v>
      </c>
      <c r="G99" s="58">
        <v>1853</v>
      </c>
      <c r="H99" s="58" t="s">
        <v>1602</v>
      </c>
      <c r="I99" s="58" t="s">
        <v>749</v>
      </c>
      <c r="J99" s="58" t="s">
        <v>1386</v>
      </c>
      <c r="K99" s="58" t="s">
        <v>628</v>
      </c>
      <c r="L99" s="58">
        <v>816</v>
      </c>
      <c r="M99" s="58">
        <v>2669</v>
      </c>
    </row>
    <row r="100" spans="1:13" x14ac:dyDescent="0.3">
      <c r="A100" s="57" t="s">
        <v>541</v>
      </c>
      <c r="B100" s="58">
        <v>13587</v>
      </c>
      <c r="C100" s="58" t="s">
        <v>905</v>
      </c>
      <c r="D100" s="58" t="s">
        <v>1223</v>
      </c>
      <c r="E100" s="58" t="s">
        <v>2483</v>
      </c>
      <c r="F100" s="58" t="s">
        <v>628</v>
      </c>
      <c r="G100" s="58">
        <v>5612</v>
      </c>
      <c r="H100" s="58" t="s">
        <v>1254</v>
      </c>
      <c r="I100" s="58" t="s">
        <v>1113</v>
      </c>
      <c r="J100" s="58" t="s">
        <v>4951</v>
      </c>
      <c r="K100" s="58" t="s">
        <v>628</v>
      </c>
      <c r="L100" s="58">
        <v>2670</v>
      </c>
      <c r="M100" s="58">
        <v>8282</v>
      </c>
    </row>
    <row r="101" spans="1:13" x14ac:dyDescent="0.3">
      <c r="A101" s="57" t="s">
        <v>542</v>
      </c>
      <c r="B101" s="58">
        <v>8962</v>
      </c>
      <c r="C101" s="58" t="s">
        <v>4948</v>
      </c>
      <c r="D101" s="58" t="s">
        <v>1208</v>
      </c>
      <c r="E101" s="58" t="s">
        <v>1417</v>
      </c>
      <c r="F101" s="58" t="s">
        <v>628</v>
      </c>
      <c r="G101" s="58">
        <v>3293</v>
      </c>
      <c r="H101" s="58" t="s">
        <v>1366</v>
      </c>
      <c r="I101" s="58" t="s">
        <v>1106</v>
      </c>
      <c r="J101" s="58" t="s">
        <v>1802</v>
      </c>
      <c r="K101" s="58" t="s">
        <v>628</v>
      </c>
      <c r="L101" s="58">
        <v>1685</v>
      </c>
      <c r="M101" s="58">
        <v>4978</v>
      </c>
    </row>
    <row r="102" spans="1:13" x14ac:dyDescent="0.3">
      <c r="A102" s="57" t="s">
        <v>544</v>
      </c>
      <c r="B102" s="58">
        <v>13710</v>
      </c>
      <c r="C102" s="58" t="s">
        <v>3360</v>
      </c>
      <c r="D102" s="58" t="s">
        <v>717</v>
      </c>
      <c r="E102" s="58" t="s">
        <v>827</v>
      </c>
      <c r="F102" s="58" t="s">
        <v>646</v>
      </c>
      <c r="G102" s="58">
        <v>5801</v>
      </c>
      <c r="H102" s="58" t="s">
        <v>1937</v>
      </c>
      <c r="I102" s="58" t="s">
        <v>923</v>
      </c>
      <c r="J102" s="58" t="s">
        <v>3278</v>
      </c>
      <c r="K102" s="58" t="s">
        <v>655</v>
      </c>
      <c r="L102" s="58">
        <v>2286</v>
      </c>
      <c r="M102" s="58">
        <v>8087</v>
      </c>
    </row>
    <row r="103" spans="1:13" x14ac:dyDescent="0.3">
      <c r="A103" s="57" t="s">
        <v>545</v>
      </c>
      <c r="B103" s="58">
        <v>3814</v>
      </c>
      <c r="C103" s="58" t="s">
        <v>730</v>
      </c>
      <c r="D103" s="58" t="s">
        <v>844</v>
      </c>
      <c r="E103" s="58" t="s">
        <v>983</v>
      </c>
      <c r="F103" s="58" t="s">
        <v>647</v>
      </c>
      <c r="G103" s="58">
        <v>1386</v>
      </c>
      <c r="H103" s="58" t="s">
        <v>1671</v>
      </c>
      <c r="I103" s="58" t="s">
        <v>740</v>
      </c>
      <c r="J103" s="58" t="s">
        <v>2036</v>
      </c>
      <c r="K103" s="58" t="s">
        <v>628</v>
      </c>
      <c r="L103" s="58">
        <v>596</v>
      </c>
      <c r="M103" s="58">
        <v>1982</v>
      </c>
    </row>
    <row r="104" spans="1:13" x14ac:dyDescent="0.3">
      <c r="A104" s="57" t="s">
        <v>546</v>
      </c>
      <c r="B104" s="58">
        <v>13324</v>
      </c>
      <c r="C104" s="58" t="s">
        <v>4544</v>
      </c>
      <c r="D104" s="58" t="s">
        <v>1789</v>
      </c>
      <c r="E104" s="58" t="s">
        <v>3952</v>
      </c>
      <c r="F104" s="58" t="s">
        <v>646</v>
      </c>
      <c r="G104" s="58">
        <v>5308</v>
      </c>
      <c r="H104" s="58" t="s">
        <v>1369</v>
      </c>
      <c r="I104" s="58" t="s">
        <v>1672</v>
      </c>
      <c r="J104" s="58" t="s">
        <v>1181</v>
      </c>
      <c r="K104" s="58" t="s">
        <v>647</v>
      </c>
      <c r="L104" s="58">
        <v>1706</v>
      </c>
      <c r="M104" s="58">
        <v>7014</v>
      </c>
    </row>
    <row r="105" spans="1:13" x14ac:dyDescent="0.3">
      <c r="A105" s="57" t="s">
        <v>547</v>
      </c>
      <c r="B105" s="58">
        <v>18724</v>
      </c>
      <c r="C105" s="58" t="s">
        <v>4952</v>
      </c>
      <c r="D105" s="58" t="s">
        <v>2257</v>
      </c>
      <c r="E105" s="58" t="s">
        <v>3934</v>
      </c>
      <c r="F105" s="58" t="s">
        <v>634</v>
      </c>
      <c r="G105" s="58">
        <v>7617</v>
      </c>
      <c r="H105" s="58" t="s">
        <v>2812</v>
      </c>
      <c r="I105" s="58" t="s">
        <v>1231</v>
      </c>
      <c r="J105" s="58" t="s">
        <v>1723</v>
      </c>
      <c r="K105" s="58" t="s">
        <v>655</v>
      </c>
      <c r="L105" s="58">
        <v>4534</v>
      </c>
      <c r="M105" s="58">
        <v>12151</v>
      </c>
    </row>
    <row r="106" spans="1:13" x14ac:dyDescent="0.3">
      <c r="A106" s="57" t="s">
        <v>548</v>
      </c>
      <c r="B106" s="58">
        <v>5145</v>
      </c>
      <c r="C106" s="58" t="s">
        <v>1040</v>
      </c>
      <c r="D106" s="58" t="s">
        <v>842</v>
      </c>
      <c r="E106" s="58" t="s">
        <v>1911</v>
      </c>
      <c r="F106" s="58" t="s">
        <v>628</v>
      </c>
      <c r="G106" s="58">
        <v>1996</v>
      </c>
      <c r="H106" s="58" t="s">
        <v>939</v>
      </c>
      <c r="I106" s="58" t="s">
        <v>650</v>
      </c>
      <c r="J106" s="58" t="s">
        <v>1227</v>
      </c>
      <c r="K106" s="58" t="s">
        <v>628</v>
      </c>
      <c r="L106" s="58">
        <v>1133</v>
      </c>
      <c r="M106" s="58">
        <v>3129</v>
      </c>
    </row>
    <row r="107" spans="1:13" x14ac:dyDescent="0.3">
      <c r="A107" s="57" t="s">
        <v>549</v>
      </c>
      <c r="B107" s="58">
        <v>13100</v>
      </c>
      <c r="C107" s="58" t="s">
        <v>4805</v>
      </c>
      <c r="D107" s="58" t="s">
        <v>1021</v>
      </c>
      <c r="E107" s="58" t="s">
        <v>4256</v>
      </c>
      <c r="F107" s="58" t="s">
        <v>628</v>
      </c>
      <c r="G107" s="58">
        <v>6048</v>
      </c>
      <c r="H107" s="58" t="s">
        <v>4953</v>
      </c>
      <c r="I107" s="58" t="s">
        <v>1613</v>
      </c>
      <c r="J107" s="58" t="s">
        <v>1222</v>
      </c>
      <c r="K107" s="58" t="s">
        <v>633</v>
      </c>
      <c r="L107" s="58">
        <v>2855</v>
      </c>
      <c r="M107" s="58">
        <v>8903</v>
      </c>
    </row>
    <row r="108" spans="1:13" x14ac:dyDescent="0.3">
      <c r="A108" s="57" t="s">
        <v>550</v>
      </c>
      <c r="B108" s="58">
        <v>19170</v>
      </c>
      <c r="C108" s="58" t="s">
        <v>4954</v>
      </c>
      <c r="D108" s="58" t="s">
        <v>1652</v>
      </c>
      <c r="E108" s="58" t="s">
        <v>2262</v>
      </c>
      <c r="F108" s="58" t="s">
        <v>628</v>
      </c>
      <c r="G108" s="58">
        <v>6558</v>
      </c>
      <c r="H108" s="58" t="s">
        <v>4192</v>
      </c>
      <c r="I108" s="58" t="s">
        <v>681</v>
      </c>
      <c r="J108" s="58" t="s">
        <v>1420</v>
      </c>
      <c r="K108" s="58" t="s">
        <v>628</v>
      </c>
      <c r="L108" s="58">
        <v>3633</v>
      </c>
      <c r="M108" s="58">
        <v>10191</v>
      </c>
    </row>
    <row r="109" spans="1:13" x14ac:dyDescent="0.3">
      <c r="A109" s="57" t="s">
        <v>552</v>
      </c>
      <c r="B109" s="58">
        <v>112540</v>
      </c>
      <c r="C109" s="58" t="s">
        <v>6246</v>
      </c>
      <c r="D109" s="58" t="s">
        <v>1847</v>
      </c>
      <c r="E109" s="58" t="s">
        <v>4955</v>
      </c>
      <c r="F109" s="58" t="s">
        <v>1042</v>
      </c>
      <c r="G109" s="58">
        <v>44612</v>
      </c>
      <c r="H109" s="58" t="s">
        <v>6245</v>
      </c>
      <c r="I109" s="58" t="s">
        <v>1711</v>
      </c>
      <c r="J109" s="58" t="s">
        <v>4956</v>
      </c>
      <c r="K109" s="58" t="s">
        <v>690</v>
      </c>
      <c r="L109" s="58">
        <v>15395</v>
      </c>
      <c r="M109" s="58">
        <v>60007</v>
      </c>
    </row>
    <row r="110" spans="1:13" x14ac:dyDescent="0.3">
      <c r="A110" s="57" t="s">
        <v>553</v>
      </c>
      <c r="B110" s="58">
        <v>69805</v>
      </c>
      <c r="C110" s="58" t="s">
        <v>4957</v>
      </c>
      <c r="D110" s="58" t="s">
        <v>1417</v>
      </c>
      <c r="E110" s="58" t="s">
        <v>4958</v>
      </c>
      <c r="F110" s="58" t="s">
        <v>678</v>
      </c>
      <c r="G110" s="58">
        <v>29384</v>
      </c>
      <c r="H110" s="58" t="s">
        <v>4959</v>
      </c>
      <c r="I110" s="58" t="s">
        <v>2155</v>
      </c>
      <c r="J110" s="58" t="s">
        <v>4960</v>
      </c>
      <c r="K110" s="58" t="s">
        <v>628</v>
      </c>
      <c r="L110" s="58">
        <v>11455</v>
      </c>
      <c r="M110" s="58">
        <v>40839</v>
      </c>
    </row>
    <row r="111" spans="1:13" x14ac:dyDescent="0.3">
      <c r="A111" s="57" t="s">
        <v>554</v>
      </c>
      <c r="B111" s="58">
        <v>27538</v>
      </c>
      <c r="C111" s="58" t="s">
        <v>4961</v>
      </c>
      <c r="D111" s="58" t="s">
        <v>1817</v>
      </c>
      <c r="E111" s="58" t="s">
        <v>4962</v>
      </c>
      <c r="F111" s="58" t="s">
        <v>646</v>
      </c>
      <c r="G111" s="58">
        <v>12170</v>
      </c>
      <c r="H111" s="58" t="s">
        <v>4963</v>
      </c>
      <c r="I111" s="58" t="s">
        <v>1298</v>
      </c>
      <c r="J111" s="58" t="s">
        <v>4964</v>
      </c>
      <c r="K111" s="58" t="s">
        <v>655</v>
      </c>
      <c r="L111" s="58">
        <v>7032</v>
      </c>
      <c r="M111" s="58">
        <v>19202</v>
      </c>
    </row>
    <row r="112" spans="1:13" x14ac:dyDescent="0.3">
      <c r="A112" s="57" t="s">
        <v>555</v>
      </c>
      <c r="B112" s="58">
        <v>9473</v>
      </c>
      <c r="C112" s="58" t="s">
        <v>4607</v>
      </c>
      <c r="D112" s="58" t="s">
        <v>2047</v>
      </c>
      <c r="E112" s="58" t="s">
        <v>4965</v>
      </c>
      <c r="F112" s="58" t="s">
        <v>628</v>
      </c>
      <c r="G112" s="58">
        <v>3770</v>
      </c>
      <c r="H112" s="58" t="s">
        <v>2733</v>
      </c>
      <c r="I112" s="58" t="s">
        <v>1501</v>
      </c>
      <c r="J112" s="58" t="s">
        <v>2602</v>
      </c>
      <c r="K112" s="58" t="s">
        <v>647</v>
      </c>
      <c r="L112" s="58">
        <v>2242</v>
      </c>
      <c r="M112" s="58">
        <v>6012</v>
      </c>
    </row>
    <row r="113" spans="1:13" x14ac:dyDescent="0.3">
      <c r="A113" s="57" t="s">
        <v>556</v>
      </c>
      <c r="B113" s="58">
        <v>98948</v>
      </c>
      <c r="C113" s="58" t="s">
        <v>4966</v>
      </c>
      <c r="D113" s="58" t="s">
        <v>5638</v>
      </c>
      <c r="E113" s="58" t="s">
        <v>4967</v>
      </c>
      <c r="F113" s="58" t="s">
        <v>749</v>
      </c>
      <c r="G113" s="58">
        <v>38939</v>
      </c>
      <c r="H113" s="58" t="s">
        <v>4968</v>
      </c>
      <c r="I113" s="58" t="s">
        <v>1802</v>
      </c>
      <c r="J113" s="58" t="s">
        <v>4969</v>
      </c>
      <c r="K113" s="58" t="s">
        <v>985</v>
      </c>
      <c r="L113" s="58">
        <v>18761</v>
      </c>
      <c r="M113" s="58">
        <v>57700</v>
      </c>
    </row>
    <row r="114" spans="1:13" x14ac:dyDescent="0.3">
      <c r="A114" s="57" t="s">
        <v>557</v>
      </c>
      <c r="B114" s="58">
        <v>16632</v>
      </c>
      <c r="C114" s="58" t="s">
        <v>876</v>
      </c>
      <c r="D114" s="58" t="s">
        <v>1493</v>
      </c>
      <c r="E114" s="58" t="s">
        <v>4970</v>
      </c>
      <c r="F114" s="58" t="s">
        <v>878</v>
      </c>
      <c r="G114" s="58">
        <v>6754</v>
      </c>
      <c r="H114" s="58" t="s">
        <v>2499</v>
      </c>
      <c r="I114" s="58" t="s">
        <v>1565</v>
      </c>
      <c r="J114" s="58" t="s">
        <v>2057</v>
      </c>
      <c r="K114" s="58" t="s">
        <v>668</v>
      </c>
      <c r="L114" s="58">
        <v>3117</v>
      </c>
      <c r="M114" s="58">
        <v>9871</v>
      </c>
    </row>
    <row r="115" spans="1:13" x14ac:dyDescent="0.3">
      <c r="A115" s="57" t="s">
        <v>558</v>
      </c>
      <c r="B115" s="58">
        <v>21151</v>
      </c>
      <c r="C115" s="58" t="s">
        <v>4038</v>
      </c>
      <c r="D115" s="58" t="s">
        <v>1175</v>
      </c>
      <c r="E115" s="58" t="s">
        <v>2014</v>
      </c>
      <c r="F115" s="58" t="s">
        <v>628</v>
      </c>
      <c r="G115" s="58">
        <v>7652</v>
      </c>
      <c r="H115" s="58" t="s">
        <v>3637</v>
      </c>
      <c r="I115" s="58" t="s">
        <v>780</v>
      </c>
      <c r="J115" s="58" t="s">
        <v>4789</v>
      </c>
      <c r="K115" s="58" t="s">
        <v>628</v>
      </c>
      <c r="L115" s="58">
        <v>4679</v>
      </c>
      <c r="M115" s="58">
        <v>12331</v>
      </c>
    </row>
    <row r="116" spans="1:13" x14ac:dyDescent="0.3">
      <c r="A116" s="57" t="s">
        <v>560</v>
      </c>
      <c r="B116" s="58">
        <v>10855</v>
      </c>
      <c r="C116" s="58" t="s">
        <v>1145</v>
      </c>
      <c r="D116" s="58" t="s">
        <v>790</v>
      </c>
      <c r="E116" s="58" t="s">
        <v>4899</v>
      </c>
      <c r="F116" s="58" t="s">
        <v>647</v>
      </c>
      <c r="G116" s="58">
        <v>3686</v>
      </c>
      <c r="H116" s="58" t="s">
        <v>1249</v>
      </c>
      <c r="I116" s="58" t="s">
        <v>1169</v>
      </c>
      <c r="J116" s="58" t="s">
        <v>4971</v>
      </c>
      <c r="K116" s="58" t="s">
        <v>628</v>
      </c>
      <c r="L116" s="58">
        <v>2721</v>
      </c>
      <c r="M116" s="58">
        <v>6407</v>
      </c>
    </row>
    <row r="117" spans="1:13" x14ac:dyDescent="0.3">
      <c r="A117" s="57" t="s">
        <v>561</v>
      </c>
      <c r="B117" s="58">
        <v>12212</v>
      </c>
      <c r="C117" s="58" t="s">
        <v>2133</v>
      </c>
      <c r="D117" s="58" t="s">
        <v>1520</v>
      </c>
      <c r="E117" s="58" t="s">
        <v>1927</v>
      </c>
      <c r="F117" s="58" t="s">
        <v>633</v>
      </c>
      <c r="G117" s="58">
        <v>5138</v>
      </c>
      <c r="H117" s="58" t="s">
        <v>1868</v>
      </c>
      <c r="I117" s="58" t="s">
        <v>724</v>
      </c>
      <c r="J117" s="58" t="s">
        <v>4692</v>
      </c>
      <c r="K117" s="58" t="s">
        <v>634</v>
      </c>
      <c r="L117" s="58">
        <v>2952</v>
      </c>
      <c r="M117" s="58">
        <v>8090</v>
      </c>
    </row>
    <row r="118" spans="1:13" x14ac:dyDescent="0.3">
      <c r="A118" s="57" t="s">
        <v>562</v>
      </c>
      <c r="B118" s="58">
        <v>20970</v>
      </c>
      <c r="C118" s="58" t="s">
        <v>3479</v>
      </c>
      <c r="D118" s="58" t="s">
        <v>1244</v>
      </c>
      <c r="E118" s="58" t="s">
        <v>4972</v>
      </c>
      <c r="F118" s="58" t="s">
        <v>647</v>
      </c>
      <c r="G118" s="58">
        <v>7891</v>
      </c>
      <c r="H118" s="58" t="s">
        <v>3494</v>
      </c>
      <c r="I118" s="58" t="s">
        <v>799</v>
      </c>
      <c r="J118" s="58" t="s">
        <v>2784</v>
      </c>
      <c r="K118" s="58" t="s">
        <v>628</v>
      </c>
      <c r="L118" s="58">
        <v>4144</v>
      </c>
      <c r="M118" s="58">
        <v>12035</v>
      </c>
    </row>
    <row r="119" spans="1:13" x14ac:dyDescent="0.3">
      <c r="A119" s="57" t="s">
        <v>563</v>
      </c>
      <c r="B119" s="58">
        <v>5293</v>
      </c>
      <c r="C119" s="58" t="s">
        <v>1213</v>
      </c>
      <c r="D119" s="58" t="s">
        <v>989</v>
      </c>
      <c r="E119" s="58" t="s">
        <v>1394</v>
      </c>
      <c r="F119" s="58" t="s">
        <v>628</v>
      </c>
      <c r="G119" s="58">
        <v>2172</v>
      </c>
      <c r="H119" s="58" t="s">
        <v>1437</v>
      </c>
      <c r="I119" s="58" t="s">
        <v>1024</v>
      </c>
      <c r="J119" s="58" t="s">
        <v>1274</v>
      </c>
      <c r="K119" s="58" t="s">
        <v>628</v>
      </c>
      <c r="L119" s="58">
        <v>1089</v>
      </c>
      <c r="M119" s="58">
        <v>3261</v>
      </c>
    </row>
    <row r="120" spans="1:13" x14ac:dyDescent="0.3">
      <c r="A120" s="57" t="s">
        <v>565</v>
      </c>
      <c r="B120" s="58">
        <v>13578</v>
      </c>
      <c r="C120" s="58" t="s">
        <v>3438</v>
      </c>
      <c r="D120" s="58" t="s">
        <v>768</v>
      </c>
      <c r="E120" s="58" t="s">
        <v>4913</v>
      </c>
      <c r="F120" s="58" t="s">
        <v>660</v>
      </c>
      <c r="G120" s="58">
        <v>5660</v>
      </c>
      <c r="H120" s="58" t="s">
        <v>2944</v>
      </c>
      <c r="I120" s="58" t="s">
        <v>877</v>
      </c>
      <c r="J120" s="58" t="s">
        <v>2261</v>
      </c>
      <c r="K120" s="58" t="s">
        <v>633</v>
      </c>
      <c r="L120" s="58">
        <v>3074</v>
      </c>
      <c r="M120" s="58">
        <v>8734</v>
      </c>
    </row>
    <row r="121" spans="1:13" x14ac:dyDescent="0.3">
      <c r="A121" s="57" t="s">
        <v>566</v>
      </c>
      <c r="B121" s="58">
        <v>1519</v>
      </c>
      <c r="C121" s="58" t="s">
        <v>1564</v>
      </c>
      <c r="D121" s="58" t="s">
        <v>1012</v>
      </c>
      <c r="E121" s="58" t="s">
        <v>803</v>
      </c>
      <c r="F121" s="58" t="s">
        <v>628</v>
      </c>
      <c r="G121" s="58">
        <v>582</v>
      </c>
      <c r="H121" s="58" t="s">
        <v>1496</v>
      </c>
      <c r="I121" s="58" t="s">
        <v>903</v>
      </c>
      <c r="J121" s="58" t="s">
        <v>1232</v>
      </c>
      <c r="K121" s="58" t="s">
        <v>628</v>
      </c>
      <c r="L121" s="58">
        <v>264</v>
      </c>
      <c r="M121" s="58">
        <v>846</v>
      </c>
    </row>
    <row r="122" spans="1:13" x14ac:dyDescent="0.3">
      <c r="A122" s="57" t="s">
        <v>568</v>
      </c>
      <c r="B122" s="58">
        <v>11513</v>
      </c>
      <c r="C122" s="58" t="s">
        <v>2120</v>
      </c>
      <c r="D122" s="58" t="s">
        <v>1575</v>
      </c>
      <c r="E122" s="58" t="s">
        <v>883</v>
      </c>
      <c r="F122" s="58" t="s">
        <v>628</v>
      </c>
      <c r="G122" s="58">
        <v>4158</v>
      </c>
      <c r="H122" s="58" t="s">
        <v>939</v>
      </c>
      <c r="I122" s="58" t="s">
        <v>1150</v>
      </c>
      <c r="J122" s="58" t="s">
        <v>1786</v>
      </c>
      <c r="K122" s="58" t="s">
        <v>628</v>
      </c>
      <c r="L122" s="58">
        <v>2773</v>
      </c>
      <c r="M122" s="58">
        <v>6931</v>
      </c>
    </row>
    <row r="123" spans="1:13" x14ac:dyDescent="0.3">
      <c r="A123" s="57" t="s">
        <v>569</v>
      </c>
      <c r="B123" s="58">
        <v>4154</v>
      </c>
      <c r="C123" s="58" t="s">
        <v>2678</v>
      </c>
      <c r="D123" s="58" t="s">
        <v>1108</v>
      </c>
      <c r="E123" s="58" t="s">
        <v>1316</v>
      </c>
      <c r="F123" s="58" t="s">
        <v>647</v>
      </c>
      <c r="G123" s="58">
        <v>1701</v>
      </c>
      <c r="H123" s="58" t="s">
        <v>689</v>
      </c>
      <c r="I123" s="58" t="s">
        <v>1180</v>
      </c>
      <c r="J123" s="58" t="s">
        <v>711</v>
      </c>
      <c r="K123" s="58" t="s">
        <v>628</v>
      </c>
      <c r="L123" s="58">
        <v>811</v>
      </c>
      <c r="M123" s="58">
        <v>2512</v>
      </c>
    </row>
    <row r="124" spans="1:13" x14ac:dyDescent="0.3">
      <c r="A124" s="57" t="s">
        <v>570</v>
      </c>
      <c r="B124" s="58">
        <v>122747</v>
      </c>
      <c r="C124" s="58" t="s">
        <v>4973</v>
      </c>
      <c r="D124" s="58" t="s">
        <v>6244</v>
      </c>
      <c r="E124" s="58" t="s">
        <v>4974</v>
      </c>
      <c r="F124" s="58" t="s">
        <v>1871</v>
      </c>
      <c r="G124" s="58">
        <v>48187</v>
      </c>
      <c r="H124" s="58" t="s">
        <v>4975</v>
      </c>
      <c r="I124" s="58" t="s">
        <v>2440</v>
      </c>
      <c r="J124" s="58" t="s">
        <v>4976</v>
      </c>
      <c r="K124" s="58" t="s">
        <v>903</v>
      </c>
      <c r="L124" s="58">
        <v>17678</v>
      </c>
      <c r="M124" s="58">
        <v>65865</v>
      </c>
    </row>
    <row r="125" spans="1:13" x14ac:dyDescent="0.3">
      <c r="A125" s="57" t="s">
        <v>571</v>
      </c>
      <c r="B125" s="58">
        <v>58299</v>
      </c>
      <c r="C125" s="58" t="s">
        <v>4977</v>
      </c>
      <c r="D125" s="58" t="s">
        <v>2526</v>
      </c>
      <c r="E125" s="58" t="s">
        <v>4978</v>
      </c>
      <c r="F125" s="58" t="s">
        <v>894</v>
      </c>
      <c r="G125" s="58">
        <v>23753</v>
      </c>
      <c r="H125" s="58" t="s">
        <v>4979</v>
      </c>
      <c r="I125" s="58" t="s">
        <v>2430</v>
      </c>
      <c r="J125" s="58" t="s">
        <v>4980</v>
      </c>
      <c r="K125" s="58" t="s">
        <v>646</v>
      </c>
      <c r="L125" s="58">
        <v>10959</v>
      </c>
      <c r="M125" s="58">
        <v>34712</v>
      </c>
    </row>
    <row r="126" spans="1:13" x14ac:dyDescent="0.3">
      <c r="A126" s="57" t="s">
        <v>572</v>
      </c>
      <c r="B126" s="58">
        <v>2645</v>
      </c>
      <c r="C126" s="58" t="s">
        <v>1298</v>
      </c>
      <c r="D126" s="58" t="s">
        <v>1020</v>
      </c>
      <c r="E126" s="58" t="s">
        <v>2410</v>
      </c>
      <c r="F126" s="58" t="s">
        <v>647</v>
      </c>
      <c r="G126" s="58">
        <v>1143</v>
      </c>
      <c r="H126" s="58" t="s">
        <v>1823</v>
      </c>
      <c r="I126" s="58" t="s">
        <v>810</v>
      </c>
      <c r="J126" s="58" t="s">
        <v>2257</v>
      </c>
      <c r="K126" s="58" t="s">
        <v>647</v>
      </c>
      <c r="L126" s="58">
        <v>589</v>
      </c>
      <c r="M126" s="58">
        <v>1732</v>
      </c>
    </row>
    <row r="127" spans="1:13" x14ac:dyDescent="0.3">
      <c r="A127" s="57" t="s">
        <v>573</v>
      </c>
      <c r="B127" s="58">
        <v>8594</v>
      </c>
      <c r="C127" s="58" t="s">
        <v>3410</v>
      </c>
      <c r="D127" s="58" t="s">
        <v>630</v>
      </c>
      <c r="E127" s="58" t="s">
        <v>4981</v>
      </c>
      <c r="F127" s="58" t="s">
        <v>667</v>
      </c>
      <c r="G127" s="58">
        <v>3471</v>
      </c>
      <c r="H127" s="58" t="s">
        <v>2537</v>
      </c>
      <c r="I127" s="58" t="s">
        <v>916</v>
      </c>
      <c r="J127" s="58" t="s">
        <v>1804</v>
      </c>
      <c r="K127" s="58" t="s">
        <v>633</v>
      </c>
      <c r="L127" s="58">
        <v>1541</v>
      </c>
      <c r="M127" s="58">
        <v>5012</v>
      </c>
    </row>
    <row r="128" spans="1:13" x14ac:dyDescent="0.3">
      <c r="A128" s="57" t="s">
        <v>574</v>
      </c>
      <c r="B128" s="58">
        <v>5341</v>
      </c>
      <c r="C128" s="58" t="s">
        <v>2602</v>
      </c>
      <c r="D128" s="58" t="s">
        <v>1419</v>
      </c>
      <c r="E128" s="58" t="s">
        <v>3533</v>
      </c>
      <c r="F128" s="58" t="s">
        <v>708</v>
      </c>
      <c r="G128" s="58">
        <v>2092</v>
      </c>
      <c r="H128" s="58" t="s">
        <v>1392</v>
      </c>
      <c r="I128" s="58" t="s">
        <v>804</v>
      </c>
      <c r="J128" s="58" t="s">
        <v>1121</v>
      </c>
      <c r="K128" s="58" t="s">
        <v>655</v>
      </c>
      <c r="L128" s="58">
        <v>858</v>
      </c>
      <c r="M128" s="58">
        <v>2950</v>
      </c>
    </row>
    <row r="129" spans="1:13" x14ac:dyDescent="0.3">
      <c r="A129" s="57" t="s">
        <v>575</v>
      </c>
      <c r="B129" s="58">
        <v>41325</v>
      </c>
      <c r="C129" s="58" t="s">
        <v>4982</v>
      </c>
      <c r="D129" s="58" t="s">
        <v>2295</v>
      </c>
      <c r="E129" s="58" t="s">
        <v>1095</v>
      </c>
      <c r="F129" s="58" t="s">
        <v>811</v>
      </c>
      <c r="G129" s="58">
        <v>15164</v>
      </c>
      <c r="H129" s="58" t="s">
        <v>2810</v>
      </c>
      <c r="I129" s="58" t="s">
        <v>1521</v>
      </c>
      <c r="J129" s="58" t="s">
        <v>4983</v>
      </c>
      <c r="K129" s="58" t="s">
        <v>660</v>
      </c>
      <c r="L129" s="58">
        <v>7735</v>
      </c>
      <c r="M129" s="58">
        <v>22899</v>
      </c>
    </row>
    <row r="130" spans="1:13" x14ac:dyDescent="0.3">
      <c r="A130" s="57" t="s">
        <v>576</v>
      </c>
      <c r="B130" s="58">
        <v>17058</v>
      </c>
      <c r="C130" s="58" t="s">
        <v>920</v>
      </c>
      <c r="D130" s="58" t="s">
        <v>1493</v>
      </c>
      <c r="E130" s="58" t="s">
        <v>4984</v>
      </c>
      <c r="F130" s="58" t="s">
        <v>660</v>
      </c>
      <c r="G130" s="58">
        <v>5449</v>
      </c>
      <c r="H130" s="58" t="s">
        <v>1835</v>
      </c>
      <c r="I130" s="58" t="s">
        <v>921</v>
      </c>
      <c r="J130" s="58" t="s">
        <v>4985</v>
      </c>
      <c r="K130" s="58" t="s">
        <v>646</v>
      </c>
      <c r="L130" s="58">
        <v>3030</v>
      </c>
      <c r="M130" s="58">
        <v>8479</v>
      </c>
    </row>
    <row r="131" spans="1:13" x14ac:dyDescent="0.3">
      <c r="A131" s="57" t="s">
        <v>577</v>
      </c>
      <c r="B131" s="58">
        <v>2917</v>
      </c>
      <c r="C131" s="58" t="s">
        <v>1177</v>
      </c>
      <c r="D131" s="58" t="s">
        <v>1140</v>
      </c>
      <c r="E131" s="58" t="s">
        <v>4470</v>
      </c>
      <c r="F131" s="58" t="s">
        <v>701</v>
      </c>
      <c r="G131" s="58">
        <v>1113</v>
      </c>
      <c r="H131" s="58" t="s">
        <v>1045</v>
      </c>
      <c r="I131" s="58" t="s">
        <v>1024</v>
      </c>
      <c r="J131" s="58" t="s">
        <v>1052</v>
      </c>
      <c r="K131" s="58" t="s">
        <v>634</v>
      </c>
      <c r="L131" s="58">
        <v>400</v>
      </c>
      <c r="M131" s="58">
        <v>1513</v>
      </c>
    </row>
    <row r="132" spans="1:13" x14ac:dyDescent="0.3">
      <c r="A132" s="57" t="s">
        <v>578</v>
      </c>
      <c r="B132" s="58">
        <v>16395</v>
      </c>
      <c r="C132" s="58" t="s">
        <v>4986</v>
      </c>
      <c r="D132" s="58" t="s">
        <v>1917</v>
      </c>
      <c r="E132" s="58" t="s">
        <v>3936</v>
      </c>
      <c r="F132" s="58" t="s">
        <v>628</v>
      </c>
      <c r="G132" s="58">
        <v>6794</v>
      </c>
      <c r="H132" s="58" t="s">
        <v>1091</v>
      </c>
      <c r="I132" s="58" t="s">
        <v>1186</v>
      </c>
      <c r="J132" s="58" t="s">
        <v>2656</v>
      </c>
      <c r="K132" s="58" t="s">
        <v>628</v>
      </c>
      <c r="L132" s="58">
        <v>3034</v>
      </c>
      <c r="M132" s="58">
        <v>9828</v>
      </c>
    </row>
    <row r="133" spans="1:13" x14ac:dyDescent="0.3">
      <c r="A133" s="57" t="s">
        <v>579</v>
      </c>
      <c r="B133" s="58">
        <v>4334</v>
      </c>
      <c r="C133" s="58" t="s">
        <v>3978</v>
      </c>
      <c r="D133" s="58" t="s">
        <v>921</v>
      </c>
      <c r="E133" s="58" t="s">
        <v>1798</v>
      </c>
      <c r="F133" s="58" t="s">
        <v>655</v>
      </c>
      <c r="G133" s="58">
        <v>1947</v>
      </c>
      <c r="H133" s="58" t="s">
        <v>3672</v>
      </c>
      <c r="I133" s="58" t="s">
        <v>804</v>
      </c>
      <c r="J133" s="58" t="s">
        <v>959</v>
      </c>
      <c r="K133" s="58" t="s">
        <v>628</v>
      </c>
      <c r="L133" s="58">
        <v>703</v>
      </c>
      <c r="M133" s="58">
        <v>2650</v>
      </c>
    </row>
    <row r="134" spans="1:13" x14ac:dyDescent="0.3">
      <c r="A134" s="57" t="s">
        <v>580</v>
      </c>
      <c r="B134" s="58">
        <v>1211</v>
      </c>
      <c r="C134" s="58" t="s">
        <v>921</v>
      </c>
      <c r="D134" s="58" t="s">
        <v>725</v>
      </c>
      <c r="E134" s="58" t="s">
        <v>734</v>
      </c>
      <c r="F134" s="58" t="s">
        <v>655</v>
      </c>
      <c r="G134" s="58">
        <v>443</v>
      </c>
      <c r="H134" s="58" t="s">
        <v>1047</v>
      </c>
      <c r="I134" s="58" t="s">
        <v>798</v>
      </c>
      <c r="J134" s="58" t="s">
        <v>1441</v>
      </c>
      <c r="K134" s="58" t="s">
        <v>647</v>
      </c>
      <c r="L134" s="58">
        <v>259</v>
      </c>
      <c r="M134" s="58">
        <v>702</v>
      </c>
    </row>
    <row r="135" spans="1:13" x14ac:dyDescent="0.3">
      <c r="A135" s="57" t="s">
        <v>581</v>
      </c>
      <c r="B135" s="58">
        <v>11036</v>
      </c>
      <c r="C135" s="58" t="s">
        <v>2082</v>
      </c>
      <c r="D135" s="58" t="s">
        <v>1357</v>
      </c>
      <c r="E135" s="58" t="s">
        <v>4881</v>
      </c>
      <c r="F135" s="58" t="s">
        <v>691</v>
      </c>
      <c r="G135" s="58">
        <v>4007</v>
      </c>
      <c r="H135" s="58" t="s">
        <v>1500</v>
      </c>
      <c r="I135" s="58" t="s">
        <v>1708</v>
      </c>
      <c r="J135" s="58" t="s">
        <v>2598</v>
      </c>
      <c r="K135" s="58" t="s">
        <v>647</v>
      </c>
      <c r="L135" s="58">
        <v>2032</v>
      </c>
      <c r="M135" s="58">
        <v>6039</v>
      </c>
    </row>
    <row r="136" spans="1:13" x14ac:dyDescent="0.3">
      <c r="A136" s="57" t="s">
        <v>582</v>
      </c>
      <c r="B136" s="58">
        <v>5068</v>
      </c>
      <c r="C136" s="58" t="s">
        <v>1911</v>
      </c>
      <c r="D136" s="58" t="s">
        <v>1441</v>
      </c>
      <c r="E136" s="58" t="s">
        <v>947</v>
      </c>
      <c r="F136" s="58" t="s">
        <v>701</v>
      </c>
      <c r="G136" s="58">
        <v>2013</v>
      </c>
      <c r="H136" s="58" t="s">
        <v>2202</v>
      </c>
      <c r="I136" s="58" t="s">
        <v>994</v>
      </c>
      <c r="J136" s="58" t="s">
        <v>2335</v>
      </c>
      <c r="K136" s="58" t="s">
        <v>633</v>
      </c>
      <c r="L136" s="58">
        <v>1039</v>
      </c>
      <c r="M136" s="58">
        <v>3052</v>
      </c>
    </row>
    <row r="137" spans="1:13" x14ac:dyDescent="0.3">
      <c r="A137" s="57" t="s">
        <v>583</v>
      </c>
      <c r="B137" s="58">
        <v>5525</v>
      </c>
      <c r="C137" s="58" t="s">
        <v>2551</v>
      </c>
      <c r="D137" s="58" t="s">
        <v>1167</v>
      </c>
      <c r="E137" s="58" t="s">
        <v>2378</v>
      </c>
      <c r="F137" s="58" t="s">
        <v>628</v>
      </c>
      <c r="G137" s="58">
        <v>2157</v>
      </c>
      <c r="H137" s="58" t="s">
        <v>1457</v>
      </c>
      <c r="I137" s="58" t="s">
        <v>786</v>
      </c>
      <c r="J137" s="58" t="s">
        <v>1440</v>
      </c>
      <c r="K137" s="58" t="s">
        <v>647</v>
      </c>
      <c r="L137" s="58">
        <v>1095</v>
      </c>
      <c r="M137" s="58">
        <v>3252</v>
      </c>
    </row>
    <row r="138" spans="1:13" x14ac:dyDescent="0.3">
      <c r="A138" s="57" t="s">
        <v>584</v>
      </c>
      <c r="B138" s="58">
        <v>6366</v>
      </c>
      <c r="C138" s="58" t="s">
        <v>1712</v>
      </c>
      <c r="D138" s="58" t="s">
        <v>1357</v>
      </c>
      <c r="E138" s="58" t="s">
        <v>1535</v>
      </c>
      <c r="F138" s="58" t="s">
        <v>646</v>
      </c>
      <c r="G138" s="58">
        <v>2650</v>
      </c>
      <c r="H138" s="58" t="s">
        <v>1227</v>
      </c>
      <c r="I138" s="58" t="s">
        <v>994</v>
      </c>
      <c r="J138" s="58" t="s">
        <v>1549</v>
      </c>
      <c r="K138" s="58" t="s">
        <v>655</v>
      </c>
      <c r="L138" s="58">
        <v>986</v>
      </c>
      <c r="M138" s="58">
        <v>3636</v>
      </c>
    </row>
    <row r="139" spans="1:13" x14ac:dyDescent="0.3">
      <c r="A139" s="57" t="s">
        <v>585</v>
      </c>
      <c r="B139" s="58">
        <v>27686</v>
      </c>
      <c r="C139" s="58" t="s">
        <v>4987</v>
      </c>
      <c r="D139" s="58" t="s">
        <v>1942</v>
      </c>
      <c r="E139" s="58" t="s">
        <v>4988</v>
      </c>
      <c r="F139" s="58" t="s">
        <v>655</v>
      </c>
      <c r="G139" s="58">
        <v>11206</v>
      </c>
      <c r="H139" s="58" t="s">
        <v>4989</v>
      </c>
      <c r="I139" s="58" t="s">
        <v>812</v>
      </c>
      <c r="J139" s="58" t="s">
        <v>4990</v>
      </c>
      <c r="K139" s="58" t="s">
        <v>647</v>
      </c>
      <c r="L139" s="58">
        <v>4839</v>
      </c>
      <c r="M139" s="58">
        <v>16045</v>
      </c>
    </row>
    <row r="140" spans="1:13" x14ac:dyDescent="0.3">
      <c r="A140" s="57" t="s">
        <v>586</v>
      </c>
      <c r="B140" s="58">
        <v>22064</v>
      </c>
      <c r="C140" s="58" t="s">
        <v>2736</v>
      </c>
      <c r="D140" s="58" t="s">
        <v>1188</v>
      </c>
      <c r="E140" s="58" t="s">
        <v>4991</v>
      </c>
      <c r="F140" s="58" t="s">
        <v>655</v>
      </c>
      <c r="G140" s="58">
        <v>8471</v>
      </c>
      <c r="H140" s="58" t="s">
        <v>2929</v>
      </c>
      <c r="I140" s="58" t="s">
        <v>1143</v>
      </c>
      <c r="J140" s="58" t="s">
        <v>2238</v>
      </c>
      <c r="K140" s="58" t="s">
        <v>647</v>
      </c>
      <c r="L140" s="58">
        <v>4107</v>
      </c>
      <c r="M140" s="58">
        <v>12578</v>
      </c>
    </row>
    <row r="141" spans="1:13" x14ac:dyDescent="0.3">
      <c r="A141" s="57" t="s">
        <v>587</v>
      </c>
      <c r="B141" s="58">
        <v>15700</v>
      </c>
      <c r="C141" s="58" t="s">
        <v>1170</v>
      </c>
      <c r="D141" s="58" t="s">
        <v>1750</v>
      </c>
      <c r="E141" s="58" t="s">
        <v>3119</v>
      </c>
      <c r="F141" s="58" t="s">
        <v>766</v>
      </c>
      <c r="G141" s="58">
        <v>5246</v>
      </c>
      <c r="H141" s="58" t="s">
        <v>1856</v>
      </c>
      <c r="I141" s="58" t="s">
        <v>973</v>
      </c>
      <c r="J141" s="58" t="s">
        <v>3204</v>
      </c>
      <c r="K141" s="58" t="s">
        <v>647</v>
      </c>
      <c r="L141" s="58">
        <v>2927</v>
      </c>
      <c r="M141" s="58">
        <v>8173</v>
      </c>
    </row>
    <row r="142" spans="1:13" x14ac:dyDescent="0.3">
      <c r="A142" s="57" t="s">
        <v>588</v>
      </c>
      <c r="B142" s="58">
        <v>9386</v>
      </c>
      <c r="C142" s="58" t="s">
        <v>1216</v>
      </c>
      <c r="D142" s="58" t="s">
        <v>1609</v>
      </c>
      <c r="E142" s="58" t="s">
        <v>4992</v>
      </c>
      <c r="F142" s="58" t="s">
        <v>628</v>
      </c>
      <c r="G142" s="58">
        <v>3662</v>
      </c>
      <c r="H142" s="58" t="s">
        <v>1174</v>
      </c>
      <c r="I142" s="58" t="s">
        <v>1246</v>
      </c>
      <c r="J142" s="58" t="s">
        <v>853</v>
      </c>
      <c r="K142" s="58" t="s">
        <v>628</v>
      </c>
      <c r="L142" s="58">
        <v>1862</v>
      </c>
      <c r="M142" s="58">
        <v>5524</v>
      </c>
    </row>
    <row r="143" spans="1:13" x14ac:dyDescent="0.3">
      <c r="A143" s="57" t="s">
        <v>589</v>
      </c>
      <c r="B143" s="58">
        <v>4025</v>
      </c>
      <c r="C143" s="58" t="s">
        <v>1661</v>
      </c>
      <c r="D143" s="58" t="s">
        <v>1155</v>
      </c>
      <c r="E143" s="58" t="s">
        <v>2130</v>
      </c>
      <c r="F143" s="58" t="s">
        <v>655</v>
      </c>
      <c r="G143" s="58">
        <v>1482</v>
      </c>
      <c r="H143" s="58" t="s">
        <v>774</v>
      </c>
      <c r="I143" s="58" t="s">
        <v>816</v>
      </c>
      <c r="J143" s="58" t="s">
        <v>671</v>
      </c>
      <c r="K143" s="58" t="s">
        <v>628</v>
      </c>
      <c r="L143" s="58">
        <v>838</v>
      </c>
      <c r="M143" s="58">
        <v>2320</v>
      </c>
    </row>
    <row r="144" spans="1:13" x14ac:dyDescent="0.3">
      <c r="A144" s="57" t="s">
        <v>591</v>
      </c>
      <c r="B144" s="58">
        <v>38876</v>
      </c>
      <c r="C144" s="58" t="s">
        <v>4993</v>
      </c>
      <c r="D144" s="58" t="s">
        <v>2410</v>
      </c>
      <c r="E144" s="58" t="s">
        <v>4994</v>
      </c>
      <c r="F144" s="58" t="s">
        <v>1563</v>
      </c>
      <c r="G144" s="58">
        <v>16037</v>
      </c>
      <c r="H144" s="58" t="s">
        <v>4995</v>
      </c>
      <c r="I144" s="58" t="s">
        <v>789</v>
      </c>
      <c r="J144" s="58" t="s">
        <v>4996</v>
      </c>
      <c r="K144" s="58" t="s">
        <v>1591</v>
      </c>
      <c r="L144" s="58">
        <v>6338</v>
      </c>
      <c r="M144" s="58">
        <v>22375</v>
      </c>
    </row>
    <row r="145" spans="1:13" x14ac:dyDescent="0.3">
      <c r="A145" s="57" t="s">
        <v>592</v>
      </c>
      <c r="B145" s="58">
        <v>5126</v>
      </c>
      <c r="C145" s="58" t="s">
        <v>1183</v>
      </c>
      <c r="D145" s="58" t="s">
        <v>1067</v>
      </c>
      <c r="E145" s="58" t="s">
        <v>692</v>
      </c>
      <c r="F145" s="58" t="s">
        <v>633</v>
      </c>
      <c r="G145" s="58">
        <v>2112</v>
      </c>
      <c r="H145" s="58" t="s">
        <v>869</v>
      </c>
      <c r="I145" s="58" t="s">
        <v>872</v>
      </c>
      <c r="J145" s="58" t="s">
        <v>939</v>
      </c>
      <c r="K145" s="58" t="s">
        <v>647</v>
      </c>
      <c r="L145" s="58">
        <v>922</v>
      </c>
      <c r="M145" s="58">
        <v>3034</v>
      </c>
    </row>
    <row r="146" spans="1:13" x14ac:dyDescent="0.3">
      <c r="A146" s="57" t="s">
        <v>593</v>
      </c>
      <c r="B146" s="58">
        <v>5849</v>
      </c>
      <c r="C146" s="58" t="s">
        <v>2059</v>
      </c>
      <c r="D146" s="58" t="s">
        <v>1061</v>
      </c>
      <c r="E146" s="58" t="s">
        <v>1083</v>
      </c>
      <c r="F146" s="58" t="s">
        <v>667</v>
      </c>
      <c r="G146" s="58">
        <v>2370</v>
      </c>
      <c r="H146" s="58" t="s">
        <v>1184</v>
      </c>
      <c r="I146" s="58" t="s">
        <v>1028</v>
      </c>
      <c r="J146" s="58" t="s">
        <v>1790</v>
      </c>
      <c r="K146" s="58" t="s">
        <v>647</v>
      </c>
      <c r="L146" s="58">
        <v>1141</v>
      </c>
      <c r="M146" s="58">
        <v>3511</v>
      </c>
    </row>
    <row r="147" spans="1:13" x14ac:dyDescent="0.3">
      <c r="A147" s="57" t="s">
        <v>594</v>
      </c>
      <c r="B147" s="58">
        <v>17800</v>
      </c>
      <c r="C147" s="58" t="s">
        <v>4058</v>
      </c>
      <c r="D147" s="58" t="s">
        <v>1671</v>
      </c>
      <c r="E147" s="58" t="s">
        <v>4997</v>
      </c>
      <c r="F147" s="58" t="s">
        <v>655</v>
      </c>
      <c r="G147" s="58">
        <v>6932</v>
      </c>
      <c r="H147" s="58" t="s">
        <v>4998</v>
      </c>
      <c r="I147" s="58" t="s">
        <v>912</v>
      </c>
      <c r="J147" s="58" t="s">
        <v>3270</v>
      </c>
      <c r="K147" s="58" t="s">
        <v>628</v>
      </c>
      <c r="L147" s="58">
        <v>4018</v>
      </c>
      <c r="M147" s="58">
        <v>10950</v>
      </c>
    </row>
    <row r="148" spans="1:13" x14ac:dyDescent="0.3">
      <c r="A148" s="57" t="s">
        <v>595</v>
      </c>
      <c r="B148" s="58">
        <v>15930</v>
      </c>
      <c r="C148" s="58" t="s">
        <v>4999</v>
      </c>
      <c r="D148" s="58" t="s">
        <v>1556</v>
      </c>
      <c r="E148" s="58" t="s">
        <v>4614</v>
      </c>
      <c r="F148" s="58" t="s">
        <v>691</v>
      </c>
      <c r="G148" s="58">
        <v>6935</v>
      </c>
      <c r="H148" s="58" t="s">
        <v>3028</v>
      </c>
      <c r="I148" s="58" t="s">
        <v>925</v>
      </c>
      <c r="J148" s="58" t="s">
        <v>1914</v>
      </c>
      <c r="K148" s="58" t="s">
        <v>633</v>
      </c>
      <c r="L148" s="58">
        <v>2948</v>
      </c>
      <c r="M148" s="58">
        <v>9883</v>
      </c>
    </row>
    <row r="149" spans="1:13" x14ac:dyDescent="0.3">
      <c r="A149" s="57" t="s">
        <v>596</v>
      </c>
      <c r="B149" s="58">
        <v>38613</v>
      </c>
      <c r="C149" s="58" t="s">
        <v>5000</v>
      </c>
      <c r="D149" s="58" t="s">
        <v>1223</v>
      </c>
      <c r="E149" s="58" t="s">
        <v>4956</v>
      </c>
      <c r="F149" s="58" t="s">
        <v>783</v>
      </c>
      <c r="G149" s="58">
        <v>14366</v>
      </c>
      <c r="H149" s="58" t="s">
        <v>2358</v>
      </c>
      <c r="I149" s="58" t="s">
        <v>2047</v>
      </c>
      <c r="J149" s="58" t="s">
        <v>2185</v>
      </c>
      <c r="K149" s="58" t="s">
        <v>646</v>
      </c>
      <c r="L149" s="58">
        <v>5913</v>
      </c>
      <c r="M149" s="58">
        <v>20279</v>
      </c>
    </row>
    <row r="150" spans="1:13" x14ac:dyDescent="0.3">
      <c r="A150" s="57" t="s">
        <v>597</v>
      </c>
      <c r="B150" s="58">
        <v>61655</v>
      </c>
      <c r="C150" s="58" t="s">
        <v>5001</v>
      </c>
      <c r="D150" s="58" t="s">
        <v>1856</v>
      </c>
      <c r="E150" s="58" t="s">
        <v>5002</v>
      </c>
      <c r="F150" s="58" t="s">
        <v>810</v>
      </c>
      <c r="G150" s="58">
        <v>24188</v>
      </c>
      <c r="H150" s="58" t="s">
        <v>5003</v>
      </c>
      <c r="I150" s="58" t="s">
        <v>1917</v>
      </c>
      <c r="J150" s="58" t="s">
        <v>5004</v>
      </c>
      <c r="K150" s="58" t="s">
        <v>766</v>
      </c>
      <c r="L150" s="58">
        <v>12040</v>
      </c>
      <c r="M150" s="58">
        <v>36228</v>
      </c>
    </row>
    <row r="151" spans="1:13" x14ac:dyDescent="0.3">
      <c r="A151" s="57" t="s">
        <v>598</v>
      </c>
      <c r="B151" s="58">
        <v>18506</v>
      </c>
      <c r="C151" s="58" t="s">
        <v>1952</v>
      </c>
      <c r="D151" s="58" t="s">
        <v>711</v>
      </c>
      <c r="E151" s="58" t="s">
        <v>5005</v>
      </c>
      <c r="F151" s="58" t="s">
        <v>691</v>
      </c>
      <c r="G151" s="58">
        <v>6011</v>
      </c>
      <c r="H151" s="58" t="s">
        <v>2725</v>
      </c>
      <c r="I151" s="58" t="s">
        <v>959</v>
      </c>
      <c r="J151" s="58" t="s">
        <v>5006</v>
      </c>
      <c r="K151" s="58" t="s">
        <v>691</v>
      </c>
      <c r="L151" s="58">
        <v>4299</v>
      </c>
      <c r="M151" s="58">
        <v>10310</v>
      </c>
    </row>
    <row r="152" spans="1:13" x14ac:dyDescent="0.3">
      <c r="A152" s="57" t="s">
        <v>599</v>
      </c>
      <c r="B152" s="58">
        <v>3519</v>
      </c>
      <c r="C152" s="58" t="s">
        <v>1637</v>
      </c>
      <c r="D152" s="58" t="s">
        <v>923</v>
      </c>
      <c r="E152" s="58" t="s">
        <v>2468</v>
      </c>
      <c r="F152" s="58" t="s">
        <v>628</v>
      </c>
      <c r="G152" s="58">
        <v>1365</v>
      </c>
      <c r="H152" s="58" t="s">
        <v>1007</v>
      </c>
      <c r="I152" s="58" t="s">
        <v>1020</v>
      </c>
      <c r="J152" s="58" t="s">
        <v>944</v>
      </c>
      <c r="K152" s="58" t="s">
        <v>628</v>
      </c>
      <c r="L152" s="58">
        <v>679</v>
      </c>
      <c r="M152" s="58">
        <v>2044</v>
      </c>
    </row>
    <row r="153" spans="1:13" x14ac:dyDescent="0.3">
      <c r="A153" s="57" t="s">
        <v>600</v>
      </c>
      <c r="B153" s="58">
        <v>11988</v>
      </c>
      <c r="C153" s="58" t="s">
        <v>2520</v>
      </c>
      <c r="D153" s="58" t="s">
        <v>1549</v>
      </c>
      <c r="E153" s="58" t="s">
        <v>5007</v>
      </c>
      <c r="F153" s="58" t="s">
        <v>691</v>
      </c>
      <c r="G153" s="58">
        <v>4676</v>
      </c>
      <c r="H153" s="58" t="s">
        <v>2422</v>
      </c>
      <c r="I153" s="58" t="s">
        <v>1437</v>
      </c>
      <c r="J153" s="58" t="s">
        <v>992</v>
      </c>
      <c r="K153" s="58" t="s">
        <v>633</v>
      </c>
      <c r="L153" s="58">
        <v>2613</v>
      </c>
      <c r="M153" s="58">
        <v>7289</v>
      </c>
    </row>
    <row r="154" spans="1:13" x14ac:dyDescent="0.3">
      <c r="A154" s="57" t="s">
        <v>601</v>
      </c>
      <c r="B154" s="58">
        <v>15675</v>
      </c>
      <c r="C154" s="58" t="s">
        <v>1505</v>
      </c>
      <c r="D154" s="58" t="s">
        <v>1572</v>
      </c>
      <c r="E154" s="58" t="s">
        <v>1306</v>
      </c>
      <c r="F154" s="58" t="s">
        <v>634</v>
      </c>
      <c r="G154" s="58">
        <v>6136</v>
      </c>
      <c r="H154" s="58" t="s">
        <v>785</v>
      </c>
      <c r="I154" s="58" t="s">
        <v>1082</v>
      </c>
      <c r="J154" s="58" t="s">
        <v>5008</v>
      </c>
      <c r="K154" s="58" t="s">
        <v>655</v>
      </c>
      <c r="L154" s="58">
        <v>3449</v>
      </c>
      <c r="M154" s="58">
        <v>9585</v>
      </c>
    </row>
    <row r="155" spans="1:13" x14ac:dyDescent="0.3">
      <c r="A155" s="57" t="s">
        <v>602</v>
      </c>
      <c r="B155" s="58">
        <v>1493</v>
      </c>
      <c r="C155" s="58" t="s">
        <v>1208</v>
      </c>
      <c r="D155" s="58" t="s">
        <v>918</v>
      </c>
      <c r="E155" s="58" t="s">
        <v>862</v>
      </c>
      <c r="F155" s="58" t="s">
        <v>628</v>
      </c>
      <c r="G155" s="58">
        <v>606</v>
      </c>
      <c r="H155" s="58" t="s">
        <v>1613</v>
      </c>
      <c r="I155" s="58" t="s">
        <v>644</v>
      </c>
      <c r="J155" s="58" t="s">
        <v>1765</v>
      </c>
      <c r="K155" s="58" t="s">
        <v>628</v>
      </c>
      <c r="L155" s="58">
        <v>361</v>
      </c>
      <c r="M155" s="58">
        <v>967</v>
      </c>
    </row>
    <row r="156" spans="1:13" x14ac:dyDescent="0.3">
      <c r="A156" s="57" t="s">
        <v>604</v>
      </c>
      <c r="B156" s="58">
        <v>2751</v>
      </c>
      <c r="C156" s="58" t="s">
        <v>1048</v>
      </c>
      <c r="D156" s="58" t="s">
        <v>1591</v>
      </c>
      <c r="E156" s="58" t="s">
        <v>2397</v>
      </c>
      <c r="F156" s="58" t="s">
        <v>667</v>
      </c>
      <c r="G156" s="58">
        <v>1100</v>
      </c>
      <c r="H156" s="58" t="s">
        <v>1902</v>
      </c>
      <c r="I156" s="58" t="s">
        <v>804</v>
      </c>
      <c r="J156" s="58" t="s">
        <v>1976</v>
      </c>
      <c r="K156" s="58" t="s">
        <v>628</v>
      </c>
      <c r="L156" s="58">
        <v>671</v>
      </c>
      <c r="M156" s="58">
        <v>1771</v>
      </c>
    </row>
    <row r="157" spans="1:13" x14ac:dyDescent="0.3">
      <c r="A157" s="57" t="s">
        <v>606</v>
      </c>
      <c r="B157" s="58">
        <v>18137</v>
      </c>
      <c r="C157" s="58" t="s">
        <v>5009</v>
      </c>
      <c r="D157" s="58" t="s">
        <v>1566</v>
      </c>
      <c r="E157" s="58" t="s">
        <v>1190</v>
      </c>
      <c r="F157" s="58" t="s">
        <v>691</v>
      </c>
      <c r="G157" s="58">
        <v>6841</v>
      </c>
      <c r="H157" s="58" t="s">
        <v>3980</v>
      </c>
      <c r="I157" s="58" t="s">
        <v>661</v>
      </c>
      <c r="J157" s="58" t="s">
        <v>2688</v>
      </c>
      <c r="K157" s="58" t="s">
        <v>647</v>
      </c>
      <c r="L157" s="58">
        <v>3920</v>
      </c>
      <c r="M157" s="58">
        <v>10761</v>
      </c>
    </row>
    <row r="158" spans="1:13" x14ac:dyDescent="0.3">
      <c r="A158" s="57" t="s">
        <v>607</v>
      </c>
      <c r="B158" s="58">
        <v>46058</v>
      </c>
      <c r="C158" s="58" t="s">
        <v>5010</v>
      </c>
      <c r="D158" s="58" t="s">
        <v>1233</v>
      </c>
      <c r="E158" s="58" t="s">
        <v>5011</v>
      </c>
      <c r="F158" s="58" t="s">
        <v>668</v>
      </c>
      <c r="G158" s="58">
        <v>15537</v>
      </c>
      <c r="H158" s="58" t="s">
        <v>5012</v>
      </c>
      <c r="I158" s="58" t="s">
        <v>1391</v>
      </c>
      <c r="J158" s="58" t="s">
        <v>839</v>
      </c>
      <c r="K158" s="58" t="s">
        <v>691</v>
      </c>
      <c r="L158" s="58">
        <v>9591</v>
      </c>
      <c r="M158" s="58">
        <v>25128</v>
      </c>
    </row>
    <row r="159" spans="1:13" x14ac:dyDescent="0.3">
      <c r="A159" s="57" t="s">
        <v>608</v>
      </c>
      <c r="B159" s="58">
        <v>4237</v>
      </c>
      <c r="C159" s="58" t="s">
        <v>2908</v>
      </c>
      <c r="D159" s="58" t="s">
        <v>842</v>
      </c>
      <c r="E159" s="58" t="s">
        <v>1621</v>
      </c>
      <c r="F159" s="58" t="s">
        <v>628</v>
      </c>
      <c r="G159" s="58">
        <v>1714</v>
      </c>
      <c r="H159" s="58" t="s">
        <v>4470</v>
      </c>
      <c r="I159" s="58" t="s">
        <v>753</v>
      </c>
      <c r="J159" s="58" t="s">
        <v>1561</v>
      </c>
      <c r="K159" s="58" t="s">
        <v>628</v>
      </c>
      <c r="L159" s="58">
        <v>864</v>
      </c>
      <c r="M159" s="58">
        <v>2578</v>
      </c>
    </row>
    <row r="160" spans="1:13" x14ac:dyDescent="0.3">
      <c r="A160" s="57" t="s">
        <v>610</v>
      </c>
      <c r="B160" s="58">
        <v>6345</v>
      </c>
      <c r="C160" s="58" t="s">
        <v>945</v>
      </c>
      <c r="D160" s="58" t="s">
        <v>1082</v>
      </c>
      <c r="E160" s="58" t="s">
        <v>1559</v>
      </c>
      <c r="F160" s="58" t="s">
        <v>633</v>
      </c>
      <c r="G160" s="58">
        <v>2492</v>
      </c>
      <c r="H160" s="58" t="s">
        <v>993</v>
      </c>
      <c r="I160" s="58" t="s">
        <v>1067</v>
      </c>
      <c r="J160" s="58" t="s">
        <v>1791</v>
      </c>
      <c r="K160" s="58" t="s">
        <v>633</v>
      </c>
      <c r="L160" s="58">
        <v>1413</v>
      </c>
      <c r="M160" s="58">
        <v>3905</v>
      </c>
    </row>
    <row r="161" spans="1:13" x14ac:dyDescent="0.3">
      <c r="A161" s="57" t="s">
        <v>611</v>
      </c>
      <c r="B161" s="58">
        <v>6016</v>
      </c>
      <c r="C161" s="58" t="s">
        <v>2680</v>
      </c>
      <c r="D161" s="58" t="s">
        <v>1487</v>
      </c>
      <c r="E161" s="58" t="s">
        <v>2650</v>
      </c>
      <c r="F161" s="58" t="s">
        <v>628</v>
      </c>
      <c r="G161" s="58">
        <v>2546</v>
      </c>
      <c r="H161" s="58" t="s">
        <v>1816</v>
      </c>
      <c r="I161" s="58" t="s">
        <v>1067</v>
      </c>
      <c r="J161" s="58" t="s">
        <v>2213</v>
      </c>
      <c r="K161" s="58" t="s">
        <v>647</v>
      </c>
      <c r="L161" s="58">
        <v>1325</v>
      </c>
      <c r="M161" s="58">
        <v>3871</v>
      </c>
    </row>
    <row r="162" spans="1:13" x14ac:dyDescent="0.3">
      <c r="A162" s="57" t="s">
        <v>612</v>
      </c>
      <c r="B162" s="58">
        <v>12645</v>
      </c>
      <c r="C162" s="58" t="s">
        <v>5013</v>
      </c>
      <c r="D162" s="58" t="s">
        <v>1135</v>
      </c>
      <c r="E162" s="58" t="s">
        <v>784</v>
      </c>
      <c r="F162" s="58" t="s">
        <v>678</v>
      </c>
      <c r="G162" s="58">
        <v>5156</v>
      </c>
      <c r="H162" s="58" t="s">
        <v>5014</v>
      </c>
      <c r="I162" s="58" t="s">
        <v>719</v>
      </c>
      <c r="J162" s="58" t="s">
        <v>1248</v>
      </c>
      <c r="K162" s="58" t="s">
        <v>655</v>
      </c>
      <c r="L162" s="58">
        <v>2130</v>
      </c>
      <c r="M162" s="58">
        <v>7286</v>
      </c>
    </row>
    <row r="163" spans="1:13" x14ac:dyDescent="0.3">
      <c r="A163" s="57" t="s">
        <v>614</v>
      </c>
      <c r="B163" s="58">
        <v>6428581</v>
      </c>
      <c r="C163" s="58">
        <v>1196729</v>
      </c>
      <c r="D163" s="58">
        <v>140464</v>
      </c>
      <c r="E163" s="58">
        <v>1214483</v>
      </c>
      <c r="F163" s="58">
        <v>8431</v>
      </c>
      <c r="G163" s="58">
        <v>2560107</v>
      </c>
      <c r="H163" s="58">
        <v>515862</v>
      </c>
      <c r="I163" s="58">
        <v>63415</v>
      </c>
      <c r="J163" s="58">
        <v>567989</v>
      </c>
      <c r="K163" s="58">
        <v>2237</v>
      </c>
      <c r="L163" s="58">
        <v>1149503</v>
      </c>
      <c r="M163" s="58">
        <v>3709610</v>
      </c>
    </row>
  </sheetData>
  <mergeCells count="3">
    <mergeCell ref="A1:E1"/>
    <mergeCell ref="C2:G2"/>
    <mergeCell ref="H2:L2"/>
  </mergeCells>
  <pageMargins left="0.75" right="0.75" top="1" bottom="1" header="0.5" footer="0.5"/>
</worksheet>
</file>

<file path=xl/worksheets/sheet2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3"/>
  <sheetViews>
    <sheetView workbookViewId="0">
      <selection sqref="A1:E1"/>
    </sheetView>
  </sheetViews>
  <sheetFormatPr defaultRowHeight="14.4" x14ac:dyDescent="0.3"/>
  <cols>
    <col min="1" max="16384" width="8.88671875" style="57"/>
  </cols>
  <sheetData>
    <row r="1" spans="1:13" x14ac:dyDescent="0.3">
      <c r="A1" s="103" t="s">
        <v>284</v>
      </c>
      <c r="B1" s="103"/>
      <c r="C1" s="103"/>
      <c r="D1" s="103"/>
      <c r="E1" s="103"/>
    </row>
    <row r="2" spans="1:13" x14ac:dyDescent="0.3">
      <c r="A2" s="57" t="s">
        <v>0</v>
      </c>
      <c r="B2" s="57" t="s">
        <v>0</v>
      </c>
      <c r="C2" s="104" t="s">
        <v>4618</v>
      </c>
      <c r="D2" s="104"/>
      <c r="E2" s="104"/>
      <c r="F2" s="104"/>
      <c r="G2" s="104"/>
      <c r="H2" s="104" t="s">
        <v>4619</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424</v>
      </c>
      <c r="B4" s="58">
        <v>10613</v>
      </c>
      <c r="C4" s="58" t="s">
        <v>2239</v>
      </c>
      <c r="D4" s="58" t="s">
        <v>795</v>
      </c>
      <c r="E4" s="58" t="s">
        <v>1655</v>
      </c>
      <c r="F4" s="58" t="s">
        <v>647</v>
      </c>
      <c r="G4" s="58">
        <v>3533</v>
      </c>
      <c r="H4" s="58" t="s">
        <v>4022</v>
      </c>
      <c r="I4" s="58" t="s">
        <v>704</v>
      </c>
      <c r="J4" s="58" t="s">
        <v>1913</v>
      </c>
      <c r="K4" s="58" t="s">
        <v>655</v>
      </c>
      <c r="L4" s="58">
        <v>2513</v>
      </c>
      <c r="M4" s="58">
        <v>6046</v>
      </c>
    </row>
    <row r="5" spans="1:13" x14ac:dyDescent="0.3">
      <c r="A5" s="57" t="s">
        <v>425</v>
      </c>
      <c r="B5" s="58">
        <v>4252</v>
      </c>
      <c r="C5" s="58" t="s">
        <v>1039</v>
      </c>
      <c r="D5" s="58" t="s">
        <v>644</v>
      </c>
      <c r="E5" s="58" t="s">
        <v>939</v>
      </c>
      <c r="F5" s="58" t="s">
        <v>647</v>
      </c>
      <c r="G5" s="58">
        <v>1214</v>
      </c>
      <c r="H5" s="58" t="s">
        <v>4470</v>
      </c>
      <c r="I5" s="58" t="s">
        <v>870</v>
      </c>
      <c r="J5" s="58" t="s">
        <v>1679</v>
      </c>
      <c r="K5" s="58" t="s">
        <v>628</v>
      </c>
      <c r="L5" s="58">
        <v>989</v>
      </c>
      <c r="M5" s="58">
        <v>2203</v>
      </c>
    </row>
    <row r="6" spans="1:13" x14ac:dyDescent="0.3">
      <c r="A6" s="57" t="s">
        <v>426</v>
      </c>
      <c r="B6" s="58">
        <v>6010</v>
      </c>
      <c r="C6" s="58" t="s">
        <v>2342</v>
      </c>
      <c r="D6" s="58" t="s">
        <v>719</v>
      </c>
      <c r="E6" s="58" t="s">
        <v>2474</v>
      </c>
      <c r="F6" s="58" t="s">
        <v>647</v>
      </c>
      <c r="G6" s="58">
        <v>1874</v>
      </c>
      <c r="H6" s="58" t="s">
        <v>1121</v>
      </c>
      <c r="I6" s="58" t="s">
        <v>1607</v>
      </c>
      <c r="J6" s="58" t="s">
        <v>1923</v>
      </c>
      <c r="K6" s="58" t="s">
        <v>628</v>
      </c>
      <c r="L6" s="58">
        <v>1492</v>
      </c>
      <c r="M6" s="58">
        <v>3366</v>
      </c>
    </row>
    <row r="7" spans="1:13" x14ac:dyDescent="0.3">
      <c r="A7" s="57" t="s">
        <v>427</v>
      </c>
      <c r="B7" s="58">
        <v>2232</v>
      </c>
      <c r="C7" s="58" t="s">
        <v>752</v>
      </c>
      <c r="D7" s="58" t="s">
        <v>994</v>
      </c>
      <c r="E7" s="58" t="s">
        <v>1572</v>
      </c>
      <c r="F7" s="58" t="s">
        <v>628</v>
      </c>
      <c r="G7" s="58">
        <v>754</v>
      </c>
      <c r="H7" s="58" t="s">
        <v>1606</v>
      </c>
      <c r="I7" s="58" t="s">
        <v>1077</v>
      </c>
      <c r="J7" s="58" t="s">
        <v>2053</v>
      </c>
      <c r="K7" s="58" t="s">
        <v>647</v>
      </c>
      <c r="L7" s="58">
        <v>372</v>
      </c>
      <c r="M7" s="58">
        <v>1126</v>
      </c>
    </row>
    <row r="8" spans="1:13" x14ac:dyDescent="0.3">
      <c r="A8" s="57" t="s">
        <v>429</v>
      </c>
      <c r="B8" s="58">
        <v>23399</v>
      </c>
      <c r="C8" s="58" t="s">
        <v>2590</v>
      </c>
      <c r="D8" s="58" t="s">
        <v>1661</v>
      </c>
      <c r="E8" s="58" t="s">
        <v>2241</v>
      </c>
      <c r="F8" s="58" t="s">
        <v>628</v>
      </c>
      <c r="G8" s="58">
        <v>8235</v>
      </c>
      <c r="H8" s="58" t="s">
        <v>2654</v>
      </c>
      <c r="I8" s="58" t="s">
        <v>1623</v>
      </c>
      <c r="J8" s="58" t="s">
        <v>5015</v>
      </c>
      <c r="K8" s="58" t="s">
        <v>655</v>
      </c>
      <c r="L8" s="58">
        <v>6021</v>
      </c>
      <c r="M8" s="58">
        <v>14256</v>
      </c>
    </row>
    <row r="9" spans="1:13" x14ac:dyDescent="0.3">
      <c r="A9" s="57" t="s">
        <v>430</v>
      </c>
      <c r="B9" s="58">
        <v>10807</v>
      </c>
      <c r="C9" s="58" t="s">
        <v>5016</v>
      </c>
      <c r="D9" s="58" t="s">
        <v>1119</v>
      </c>
      <c r="E9" s="58" t="s">
        <v>1004</v>
      </c>
      <c r="F9" s="58" t="s">
        <v>647</v>
      </c>
      <c r="G9" s="58">
        <v>3590</v>
      </c>
      <c r="H9" s="58" t="s">
        <v>2239</v>
      </c>
      <c r="I9" s="58" t="s">
        <v>695</v>
      </c>
      <c r="J9" s="58" t="s">
        <v>2547</v>
      </c>
      <c r="K9" s="58" t="s">
        <v>628</v>
      </c>
      <c r="L9" s="58">
        <v>2810</v>
      </c>
      <c r="M9" s="58">
        <v>6400</v>
      </c>
    </row>
    <row r="10" spans="1:13" x14ac:dyDescent="0.3">
      <c r="A10" s="57" t="s">
        <v>431</v>
      </c>
      <c r="B10" s="58">
        <v>47514</v>
      </c>
      <c r="C10" s="58" t="s">
        <v>5017</v>
      </c>
      <c r="D10" s="58" t="s">
        <v>1814</v>
      </c>
      <c r="E10" s="58" t="s">
        <v>5018</v>
      </c>
      <c r="F10" s="58" t="s">
        <v>655</v>
      </c>
      <c r="G10" s="58">
        <v>15328</v>
      </c>
      <c r="H10" s="58" t="s">
        <v>5019</v>
      </c>
      <c r="I10" s="58" t="s">
        <v>1307</v>
      </c>
      <c r="J10" s="58" t="s">
        <v>3209</v>
      </c>
      <c r="K10" s="58" t="s">
        <v>691</v>
      </c>
      <c r="L10" s="58">
        <v>10276</v>
      </c>
      <c r="M10" s="58">
        <v>25604</v>
      </c>
    </row>
    <row r="11" spans="1:13" x14ac:dyDescent="0.3">
      <c r="A11" s="57" t="s">
        <v>432</v>
      </c>
      <c r="B11" s="58">
        <v>64074</v>
      </c>
      <c r="C11" s="58" t="s">
        <v>5020</v>
      </c>
      <c r="D11" s="58" t="s">
        <v>1375</v>
      </c>
      <c r="E11" s="58" t="s">
        <v>5021</v>
      </c>
      <c r="F11" s="58" t="s">
        <v>985</v>
      </c>
      <c r="G11" s="58">
        <v>20287</v>
      </c>
      <c r="H11" s="58" t="s">
        <v>5022</v>
      </c>
      <c r="I11" s="58" t="s">
        <v>1647</v>
      </c>
      <c r="J11" s="58" t="s">
        <v>5023</v>
      </c>
      <c r="K11" s="58" t="s">
        <v>708</v>
      </c>
      <c r="L11" s="58">
        <v>14496</v>
      </c>
      <c r="M11" s="58">
        <v>34783</v>
      </c>
    </row>
    <row r="12" spans="1:13" x14ac:dyDescent="0.3">
      <c r="A12" s="57" t="s">
        <v>433</v>
      </c>
      <c r="B12" s="58">
        <v>9258</v>
      </c>
      <c r="C12" s="58" t="s">
        <v>1889</v>
      </c>
      <c r="D12" s="58" t="s">
        <v>925</v>
      </c>
      <c r="E12" s="58" t="s">
        <v>1187</v>
      </c>
      <c r="F12" s="58" t="s">
        <v>667</v>
      </c>
      <c r="G12" s="58">
        <v>3030</v>
      </c>
      <c r="H12" s="58" t="s">
        <v>1530</v>
      </c>
      <c r="I12" s="58" t="s">
        <v>1140</v>
      </c>
      <c r="J12" s="58" t="s">
        <v>2051</v>
      </c>
      <c r="K12" s="58" t="s">
        <v>667</v>
      </c>
      <c r="L12" s="58">
        <v>2084</v>
      </c>
      <c r="M12" s="58">
        <v>5114</v>
      </c>
    </row>
    <row r="13" spans="1:13" x14ac:dyDescent="0.3">
      <c r="A13" s="57" t="s">
        <v>434</v>
      </c>
      <c r="B13" s="58">
        <v>10247</v>
      </c>
      <c r="C13" s="58" t="s">
        <v>3866</v>
      </c>
      <c r="D13" s="58" t="s">
        <v>1614</v>
      </c>
      <c r="E13" s="58" t="s">
        <v>2208</v>
      </c>
      <c r="F13" s="58" t="s">
        <v>655</v>
      </c>
      <c r="G13" s="58">
        <v>3305</v>
      </c>
      <c r="H13" s="58" t="s">
        <v>863</v>
      </c>
      <c r="I13" s="58" t="s">
        <v>1672</v>
      </c>
      <c r="J13" s="58" t="s">
        <v>1142</v>
      </c>
      <c r="K13" s="58" t="s">
        <v>655</v>
      </c>
      <c r="L13" s="58">
        <v>2473</v>
      </c>
      <c r="M13" s="58">
        <v>5778</v>
      </c>
    </row>
    <row r="14" spans="1:13" x14ac:dyDescent="0.3">
      <c r="A14" s="57" t="s">
        <v>435</v>
      </c>
      <c r="B14" s="58">
        <v>99934</v>
      </c>
      <c r="C14" s="58" t="s">
        <v>5024</v>
      </c>
      <c r="D14" s="58" t="s">
        <v>4397</v>
      </c>
      <c r="E14" s="58" t="s">
        <v>6288</v>
      </c>
      <c r="F14" s="58" t="s">
        <v>1823</v>
      </c>
      <c r="G14" s="58">
        <v>34426</v>
      </c>
      <c r="H14" s="58" t="s">
        <v>5025</v>
      </c>
      <c r="I14" s="58" t="s">
        <v>2271</v>
      </c>
      <c r="J14" s="58" t="s">
        <v>6098</v>
      </c>
      <c r="K14" s="58" t="s">
        <v>994</v>
      </c>
      <c r="L14" s="58">
        <v>22588</v>
      </c>
      <c r="M14" s="58">
        <v>57014</v>
      </c>
    </row>
    <row r="15" spans="1:13" x14ac:dyDescent="0.3">
      <c r="A15" s="57" t="s">
        <v>436</v>
      </c>
      <c r="B15" s="58">
        <v>6944</v>
      </c>
      <c r="C15" s="58" t="s">
        <v>2569</v>
      </c>
      <c r="D15" s="58" t="s">
        <v>989</v>
      </c>
      <c r="E15" s="58" t="s">
        <v>1918</v>
      </c>
      <c r="F15" s="58" t="s">
        <v>633</v>
      </c>
      <c r="G15" s="58">
        <v>2948</v>
      </c>
      <c r="H15" s="58" t="s">
        <v>2019</v>
      </c>
      <c r="I15" s="58" t="s">
        <v>890</v>
      </c>
      <c r="J15" s="58" t="s">
        <v>2678</v>
      </c>
      <c r="K15" s="58" t="s">
        <v>628</v>
      </c>
      <c r="L15" s="58">
        <v>1439</v>
      </c>
      <c r="M15" s="58">
        <v>4387</v>
      </c>
    </row>
    <row r="16" spans="1:13" x14ac:dyDescent="0.3">
      <c r="A16" s="57" t="s">
        <v>437</v>
      </c>
      <c r="B16" s="58">
        <v>9984</v>
      </c>
      <c r="C16" s="58" t="s">
        <v>4942</v>
      </c>
      <c r="D16" s="58" t="s">
        <v>1612</v>
      </c>
      <c r="E16" s="58" t="s">
        <v>2010</v>
      </c>
      <c r="F16" s="58" t="s">
        <v>633</v>
      </c>
      <c r="G16" s="58">
        <v>2641</v>
      </c>
      <c r="H16" s="58" t="s">
        <v>1230</v>
      </c>
      <c r="I16" s="58" t="s">
        <v>780</v>
      </c>
      <c r="J16" s="58" t="s">
        <v>2564</v>
      </c>
      <c r="K16" s="58" t="s">
        <v>655</v>
      </c>
      <c r="L16" s="58">
        <v>2427</v>
      </c>
      <c r="M16" s="58">
        <v>5068</v>
      </c>
    </row>
    <row r="17" spans="1:13" x14ac:dyDescent="0.3">
      <c r="A17" s="57" t="s">
        <v>438</v>
      </c>
      <c r="B17" s="58">
        <v>9911</v>
      </c>
      <c r="C17" s="58" t="s">
        <v>2228</v>
      </c>
      <c r="D17" s="58" t="s">
        <v>1763</v>
      </c>
      <c r="E17" s="58" t="s">
        <v>1060</v>
      </c>
      <c r="F17" s="58" t="s">
        <v>678</v>
      </c>
      <c r="G17" s="58">
        <v>2913</v>
      </c>
      <c r="H17" s="58" t="s">
        <v>1777</v>
      </c>
      <c r="I17" s="58" t="s">
        <v>1823</v>
      </c>
      <c r="J17" s="58" t="s">
        <v>1423</v>
      </c>
      <c r="K17" s="58" t="s">
        <v>648</v>
      </c>
      <c r="L17" s="58">
        <v>2281</v>
      </c>
      <c r="M17" s="58">
        <v>5194</v>
      </c>
    </row>
    <row r="18" spans="1:13" x14ac:dyDescent="0.3">
      <c r="A18" s="57" t="s">
        <v>439</v>
      </c>
      <c r="B18" s="58">
        <v>25712</v>
      </c>
      <c r="C18" s="58" t="s">
        <v>5026</v>
      </c>
      <c r="D18" s="58" t="s">
        <v>1015</v>
      </c>
      <c r="E18" s="58" t="s">
        <v>5027</v>
      </c>
      <c r="F18" s="58" t="s">
        <v>646</v>
      </c>
      <c r="G18" s="58">
        <v>9339</v>
      </c>
      <c r="H18" s="58" t="s">
        <v>4511</v>
      </c>
      <c r="I18" s="58" t="s">
        <v>1334</v>
      </c>
      <c r="J18" s="58" t="s">
        <v>2952</v>
      </c>
      <c r="K18" s="58" t="s">
        <v>634</v>
      </c>
      <c r="L18" s="58">
        <v>4580</v>
      </c>
      <c r="M18" s="58">
        <v>13919</v>
      </c>
    </row>
    <row r="19" spans="1:13" x14ac:dyDescent="0.3">
      <c r="A19" s="57" t="s">
        <v>440</v>
      </c>
      <c r="B19" s="58">
        <v>39983</v>
      </c>
      <c r="C19" s="58" t="s">
        <v>5028</v>
      </c>
      <c r="D19" s="58" t="s">
        <v>1950</v>
      </c>
      <c r="E19" s="58" t="s">
        <v>5029</v>
      </c>
      <c r="F19" s="58" t="s">
        <v>653</v>
      </c>
      <c r="G19" s="58">
        <v>13888</v>
      </c>
      <c r="H19" s="58" t="s">
        <v>5030</v>
      </c>
      <c r="I19" s="58" t="s">
        <v>1811</v>
      </c>
      <c r="J19" s="58" t="s">
        <v>3357</v>
      </c>
      <c r="K19" s="58" t="s">
        <v>749</v>
      </c>
      <c r="L19" s="58">
        <v>8246</v>
      </c>
      <c r="M19" s="58">
        <v>22134</v>
      </c>
    </row>
    <row r="20" spans="1:13" x14ac:dyDescent="0.3">
      <c r="A20" s="57" t="s">
        <v>441</v>
      </c>
      <c r="B20" s="58">
        <v>14449</v>
      </c>
      <c r="C20" s="58" t="s">
        <v>5031</v>
      </c>
      <c r="D20" s="58" t="s">
        <v>1194</v>
      </c>
      <c r="E20" s="58" t="s">
        <v>3320</v>
      </c>
      <c r="F20" s="58" t="s">
        <v>628</v>
      </c>
      <c r="G20" s="58">
        <v>4696</v>
      </c>
      <c r="H20" s="58" t="s">
        <v>2271</v>
      </c>
      <c r="I20" s="58" t="s">
        <v>1124</v>
      </c>
      <c r="J20" s="58" t="s">
        <v>2914</v>
      </c>
      <c r="K20" s="58" t="s">
        <v>655</v>
      </c>
      <c r="L20" s="58">
        <v>3196</v>
      </c>
      <c r="M20" s="58">
        <v>7892</v>
      </c>
    </row>
    <row r="21" spans="1:13" x14ac:dyDescent="0.3">
      <c r="A21" s="57" t="s">
        <v>442</v>
      </c>
      <c r="B21" s="58">
        <v>15280</v>
      </c>
      <c r="C21" s="58" t="s">
        <v>1930</v>
      </c>
      <c r="D21" s="58" t="s">
        <v>877</v>
      </c>
      <c r="E21" s="58" t="s">
        <v>3440</v>
      </c>
      <c r="F21" s="58" t="s">
        <v>628</v>
      </c>
      <c r="G21" s="58">
        <v>4915</v>
      </c>
      <c r="H21" s="58" t="s">
        <v>2452</v>
      </c>
      <c r="I21" s="58" t="s">
        <v>743</v>
      </c>
      <c r="J21" s="58" t="s">
        <v>5032</v>
      </c>
      <c r="K21" s="58" t="s">
        <v>628</v>
      </c>
      <c r="L21" s="58">
        <v>3234</v>
      </c>
      <c r="M21" s="58">
        <v>8149</v>
      </c>
    </row>
    <row r="22" spans="1:13" x14ac:dyDescent="0.3">
      <c r="A22" s="57" t="s">
        <v>444</v>
      </c>
      <c r="B22" s="58">
        <v>2982</v>
      </c>
      <c r="C22" s="58" t="s">
        <v>2595</v>
      </c>
      <c r="D22" s="58" t="s">
        <v>1119</v>
      </c>
      <c r="E22" s="58" t="s">
        <v>840</v>
      </c>
      <c r="F22" s="58" t="s">
        <v>628</v>
      </c>
      <c r="G22" s="58">
        <v>1077</v>
      </c>
      <c r="H22" s="58" t="s">
        <v>1188</v>
      </c>
      <c r="I22" s="58" t="s">
        <v>1054</v>
      </c>
      <c r="J22" s="58" t="s">
        <v>1533</v>
      </c>
      <c r="K22" s="58" t="s">
        <v>628</v>
      </c>
      <c r="L22" s="58">
        <v>656</v>
      </c>
      <c r="M22" s="58">
        <v>1733</v>
      </c>
    </row>
    <row r="23" spans="1:13" x14ac:dyDescent="0.3">
      <c r="A23" s="57" t="s">
        <v>446</v>
      </c>
      <c r="B23" s="58">
        <v>31632</v>
      </c>
      <c r="C23" s="58" t="s">
        <v>1389</v>
      </c>
      <c r="D23" s="58" t="s">
        <v>1530</v>
      </c>
      <c r="E23" s="58" t="s">
        <v>3157</v>
      </c>
      <c r="F23" s="58" t="s">
        <v>691</v>
      </c>
      <c r="G23" s="58">
        <v>8689</v>
      </c>
      <c r="H23" s="58" t="s">
        <v>3752</v>
      </c>
      <c r="I23" s="58" t="s">
        <v>2859</v>
      </c>
      <c r="J23" s="58" t="s">
        <v>5033</v>
      </c>
      <c r="K23" s="58" t="s">
        <v>633</v>
      </c>
      <c r="L23" s="58">
        <v>7228</v>
      </c>
      <c r="M23" s="58">
        <v>15917</v>
      </c>
    </row>
    <row r="24" spans="1:13" x14ac:dyDescent="0.3">
      <c r="A24" s="57" t="s">
        <v>447</v>
      </c>
      <c r="B24" s="58">
        <v>5572</v>
      </c>
      <c r="C24" s="58" t="s">
        <v>900</v>
      </c>
      <c r="D24" s="58" t="s">
        <v>943</v>
      </c>
      <c r="E24" s="58" t="s">
        <v>2188</v>
      </c>
      <c r="F24" s="58" t="s">
        <v>628</v>
      </c>
      <c r="G24" s="58">
        <v>1958</v>
      </c>
      <c r="H24" s="58" t="s">
        <v>1188</v>
      </c>
      <c r="I24" s="58" t="s">
        <v>650</v>
      </c>
      <c r="J24" s="58" t="s">
        <v>2006</v>
      </c>
      <c r="K24" s="58" t="s">
        <v>628</v>
      </c>
      <c r="L24" s="58">
        <v>1249</v>
      </c>
      <c r="M24" s="58">
        <v>3207</v>
      </c>
    </row>
    <row r="25" spans="1:13" x14ac:dyDescent="0.3">
      <c r="A25" s="57" t="s">
        <v>448</v>
      </c>
      <c r="B25" s="58">
        <v>72908</v>
      </c>
      <c r="C25" s="58" t="s">
        <v>5034</v>
      </c>
      <c r="D25" s="58" t="s">
        <v>1337</v>
      </c>
      <c r="E25" s="58" t="s">
        <v>2724</v>
      </c>
      <c r="F25" s="58" t="s">
        <v>872</v>
      </c>
      <c r="G25" s="58">
        <v>22771</v>
      </c>
      <c r="H25" s="58" t="s">
        <v>1704</v>
      </c>
      <c r="I25" s="58" t="s">
        <v>1735</v>
      </c>
      <c r="J25" s="58" t="s">
        <v>5035</v>
      </c>
      <c r="K25" s="58" t="s">
        <v>894</v>
      </c>
      <c r="L25" s="58">
        <v>16191</v>
      </c>
      <c r="M25" s="58">
        <v>38962</v>
      </c>
    </row>
    <row r="26" spans="1:13" x14ac:dyDescent="0.3">
      <c r="A26" s="57" t="s">
        <v>449</v>
      </c>
      <c r="B26" s="58">
        <v>40513</v>
      </c>
      <c r="C26" s="58" t="s">
        <v>3315</v>
      </c>
      <c r="D26" s="58" t="s">
        <v>1311</v>
      </c>
      <c r="E26" s="58" t="s">
        <v>5036</v>
      </c>
      <c r="F26" s="58" t="s">
        <v>707</v>
      </c>
      <c r="G26" s="58">
        <v>13275</v>
      </c>
      <c r="H26" s="58" t="s">
        <v>2106</v>
      </c>
      <c r="I26" s="58" t="s">
        <v>1665</v>
      </c>
      <c r="J26" s="58" t="s">
        <v>5037</v>
      </c>
      <c r="K26" s="58" t="s">
        <v>646</v>
      </c>
      <c r="L26" s="58">
        <v>8179</v>
      </c>
      <c r="M26" s="58">
        <v>21454</v>
      </c>
    </row>
    <row r="27" spans="1:13" x14ac:dyDescent="0.3">
      <c r="A27" s="57" t="s">
        <v>450</v>
      </c>
      <c r="B27" s="58">
        <v>6072</v>
      </c>
      <c r="C27" s="58" t="s">
        <v>1495</v>
      </c>
      <c r="D27" s="58" t="s">
        <v>963</v>
      </c>
      <c r="E27" s="58" t="s">
        <v>950</v>
      </c>
      <c r="F27" s="58" t="s">
        <v>655</v>
      </c>
      <c r="G27" s="58">
        <v>1515</v>
      </c>
      <c r="H27" s="58" t="s">
        <v>3327</v>
      </c>
      <c r="I27" s="58" t="s">
        <v>1607</v>
      </c>
      <c r="J27" s="58" t="s">
        <v>1181</v>
      </c>
      <c r="K27" s="58" t="s">
        <v>667</v>
      </c>
      <c r="L27" s="58">
        <v>1604</v>
      </c>
      <c r="M27" s="58">
        <v>3119</v>
      </c>
    </row>
    <row r="28" spans="1:13" x14ac:dyDescent="0.3">
      <c r="A28" s="57" t="s">
        <v>452</v>
      </c>
      <c r="B28" s="58">
        <v>188315</v>
      </c>
      <c r="C28" s="58" t="s">
        <v>5038</v>
      </c>
      <c r="D28" s="58" t="s">
        <v>6287</v>
      </c>
      <c r="E28" s="58" t="s">
        <v>5039</v>
      </c>
      <c r="F28" s="58" t="s">
        <v>1565</v>
      </c>
      <c r="G28" s="58">
        <v>63470</v>
      </c>
      <c r="H28" s="58" t="s">
        <v>5040</v>
      </c>
      <c r="I28" s="58" t="s">
        <v>2255</v>
      </c>
      <c r="J28" s="58" t="s">
        <v>5042</v>
      </c>
      <c r="K28" s="58" t="s">
        <v>725</v>
      </c>
      <c r="L28" s="58">
        <v>34229</v>
      </c>
      <c r="M28" s="58">
        <v>97699</v>
      </c>
    </row>
    <row r="29" spans="1:13" x14ac:dyDescent="0.3">
      <c r="A29" s="57" t="s">
        <v>453</v>
      </c>
      <c r="B29" s="58">
        <v>3132</v>
      </c>
      <c r="C29" s="58" t="s">
        <v>1403</v>
      </c>
      <c r="D29" s="58" t="s">
        <v>811</v>
      </c>
      <c r="E29" s="58" t="s">
        <v>967</v>
      </c>
      <c r="F29" s="58" t="s">
        <v>633</v>
      </c>
      <c r="G29" s="58">
        <v>601</v>
      </c>
      <c r="H29" s="58" t="s">
        <v>643</v>
      </c>
      <c r="I29" s="58" t="s">
        <v>632</v>
      </c>
      <c r="J29" s="58" t="s">
        <v>1045</v>
      </c>
      <c r="K29" s="58" t="s">
        <v>628</v>
      </c>
      <c r="L29" s="58">
        <v>391</v>
      </c>
      <c r="M29" s="58">
        <v>992</v>
      </c>
    </row>
    <row r="30" spans="1:13" x14ac:dyDescent="0.3">
      <c r="A30" s="57" t="s">
        <v>454</v>
      </c>
      <c r="B30" s="58">
        <v>11099</v>
      </c>
      <c r="C30" s="58" t="s">
        <v>3555</v>
      </c>
      <c r="D30" s="58" t="s">
        <v>1119</v>
      </c>
      <c r="E30" s="58" t="s">
        <v>1059</v>
      </c>
      <c r="F30" s="58" t="s">
        <v>633</v>
      </c>
      <c r="G30" s="58">
        <v>3990</v>
      </c>
      <c r="H30" s="58" t="s">
        <v>847</v>
      </c>
      <c r="I30" s="58" t="s">
        <v>1042</v>
      </c>
      <c r="J30" s="58" t="s">
        <v>2532</v>
      </c>
      <c r="K30" s="58" t="s">
        <v>633</v>
      </c>
      <c r="L30" s="58">
        <v>2889</v>
      </c>
      <c r="M30" s="58">
        <v>6879</v>
      </c>
    </row>
    <row r="31" spans="1:13" x14ac:dyDescent="0.3">
      <c r="A31" s="57" t="s">
        <v>455</v>
      </c>
      <c r="B31" s="58">
        <v>165612</v>
      </c>
      <c r="C31" s="58" t="s">
        <v>5043</v>
      </c>
      <c r="D31" s="58" t="s">
        <v>6286</v>
      </c>
      <c r="E31" s="58" t="s">
        <v>5044</v>
      </c>
      <c r="F31" s="58" t="s">
        <v>1024</v>
      </c>
      <c r="G31" s="58">
        <v>60527</v>
      </c>
      <c r="H31" s="58" t="s">
        <v>5045</v>
      </c>
      <c r="I31" s="58" t="s">
        <v>6285</v>
      </c>
      <c r="J31" s="58" t="s">
        <v>861</v>
      </c>
      <c r="K31" s="58" t="s">
        <v>666</v>
      </c>
      <c r="L31" s="58">
        <v>38838</v>
      </c>
      <c r="M31" s="58">
        <v>99365</v>
      </c>
    </row>
    <row r="32" spans="1:13" x14ac:dyDescent="0.3">
      <c r="A32" s="57" t="s">
        <v>456</v>
      </c>
      <c r="B32" s="58">
        <v>70597</v>
      </c>
      <c r="C32" s="58" t="s">
        <v>5046</v>
      </c>
      <c r="D32" s="58" t="s">
        <v>3407</v>
      </c>
      <c r="E32" s="58" t="s">
        <v>5047</v>
      </c>
      <c r="F32" s="58" t="s">
        <v>701</v>
      </c>
      <c r="G32" s="58">
        <v>26193</v>
      </c>
      <c r="H32" s="58" t="s">
        <v>5048</v>
      </c>
      <c r="I32" s="58" t="s">
        <v>3434</v>
      </c>
      <c r="J32" s="58" t="s">
        <v>5049</v>
      </c>
      <c r="K32" s="58" t="s">
        <v>660</v>
      </c>
      <c r="L32" s="58">
        <v>14194</v>
      </c>
      <c r="M32" s="58">
        <v>40387</v>
      </c>
    </row>
    <row r="33" spans="1:13" x14ac:dyDescent="0.3">
      <c r="A33" s="57" t="s">
        <v>458</v>
      </c>
      <c r="B33" s="58">
        <v>1856</v>
      </c>
      <c r="C33" s="58" t="s">
        <v>812</v>
      </c>
      <c r="D33" s="58" t="s">
        <v>844</v>
      </c>
      <c r="E33" s="58" t="s">
        <v>1235</v>
      </c>
      <c r="F33" s="58" t="s">
        <v>628</v>
      </c>
      <c r="G33" s="58">
        <v>588</v>
      </c>
      <c r="H33" s="58" t="s">
        <v>925</v>
      </c>
      <c r="I33" s="58" t="s">
        <v>659</v>
      </c>
      <c r="J33" s="58" t="s">
        <v>1959</v>
      </c>
      <c r="K33" s="58" t="s">
        <v>628</v>
      </c>
      <c r="L33" s="58">
        <v>482</v>
      </c>
      <c r="M33" s="58">
        <v>1070</v>
      </c>
    </row>
    <row r="34" spans="1:13" x14ac:dyDescent="0.3">
      <c r="A34" s="57" t="s">
        <v>459</v>
      </c>
      <c r="B34" s="58">
        <v>169574</v>
      </c>
      <c r="C34" s="58" t="s">
        <v>6284</v>
      </c>
      <c r="D34" s="58" t="s">
        <v>1503</v>
      </c>
      <c r="E34" s="58" t="s">
        <v>5050</v>
      </c>
      <c r="F34" s="58" t="s">
        <v>1231</v>
      </c>
      <c r="G34" s="58">
        <v>55627</v>
      </c>
      <c r="H34" s="58" t="s">
        <v>6283</v>
      </c>
      <c r="I34" s="58" t="s">
        <v>836</v>
      </c>
      <c r="J34" s="58" t="s">
        <v>5051</v>
      </c>
      <c r="K34" s="58" t="s">
        <v>923</v>
      </c>
      <c r="L34" s="58">
        <v>31323</v>
      </c>
      <c r="M34" s="58">
        <v>86950</v>
      </c>
    </row>
    <row r="35" spans="1:13" x14ac:dyDescent="0.3">
      <c r="A35" s="57" t="s">
        <v>460</v>
      </c>
      <c r="B35" s="58">
        <v>3884</v>
      </c>
      <c r="C35" s="58" t="s">
        <v>1560</v>
      </c>
      <c r="D35" s="58" t="s">
        <v>872</v>
      </c>
      <c r="E35" s="58" t="s">
        <v>1760</v>
      </c>
      <c r="F35" s="58" t="s">
        <v>633</v>
      </c>
      <c r="G35" s="58">
        <v>1096</v>
      </c>
      <c r="H35" s="58" t="s">
        <v>1191</v>
      </c>
      <c r="I35" s="58" t="s">
        <v>816</v>
      </c>
      <c r="J35" s="58" t="s">
        <v>1292</v>
      </c>
      <c r="K35" s="58" t="s">
        <v>647</v>
      </c>
      <c r="L35" s="58">
        <v>922</v>
      </c>
      <c r="M35" s="58">
        <v>2018</v>
      </c>
    </row>
    <row r="36" spans="1:13" x14ac:dyDescent="0.3">
      <c r="A36" s="57" t="s">
        <v>461</v>
      </c>
      <c r="B36" s="58">
        <v>486696</v>
      </c>
      <c r="C36" s="58" t="s">
        <v>5052</v>
      </c>
      <c r="D36" s="58" t="s">
        <v>6282</v>
      </c>
      <c r="E36" s="58" t="s">
        <v>6281</v>
      </c>
      <c r="F36" s="58" t="s">
        <v>2161</v>
      </c>
      <c r="G36" s="58">
        <v>181627</v>
      </c>
      <c r="H36" s="58" t="s">
        <v>5053</v>
      </c>
      <c r="I36" s="58" t="s">
        <v>4929</v>
      </c>
      <c r="J36" s="58" t="s">
        <v>6280</v>
      </c>
      <c r="K36" s="58" t="s">
        <v>1750</v>
      </c>
      <c r="L36" s="58">
        <v>110009</v>
      </c>
      <c r="M36" s="58">
        <v>291636</v>
      </c>
    </row>
    <row r="37" spans="1:13" x14ac:dyDescent="0.3">
      <c r="A37" s="57" t="s">
        <v>463</v>
      </c>
      <c r="B37" s="58">
        <v>21900</v>
      </c>
      <c r="C37" s="58" t="s">
        <v>2305</v>
      </c>
      <c r="D37" s="58" t="s">
        <v>2424</v>
      </c>
      <c r="E37" s="58" t="s">
        <v>6279</v>
      </c>
      <c r="F37" s="58" t="s">
        <v>848</v>
      </c>
      <c r="G37" s="58">
        <v>6813</v>
      </c>
      <c r="H37" s="58" t="s">
        <v>3683</v>
      </c>
      <c r="I37" s="58" t="s">
        <v>1823</v>
      </c>
      <c r="J37" s="58" t="s">
        <v>2845</v>
      </c>
      <c r="K37" s="58" t="s">
        <v>655</v>
      </c>
      <c r="L37" s="58">
        <v>4470</v>
      </c>
      <c r="M37" s="58">
        <v>11283</v>
      </c>
    </row>
    <row r="38" spans="1:13" x14ac:dyDescent="0.3">
      <c r="A38" s="57" t="s">
        <v>464</v>
      </c>
      <c r="B38" s="58">
        <v>21948</v>
      </c>
      <c r="C38" s="58" t="s">
        <v>5054</v>
      </c>
      <c r="D38" s="58" t="s">
        <v>1235</v>
      </c>
      <c r="E38" s="58" t="s">
        <v>965</v>
      </c>
      <c r="F38" s="58" t="s">
        <v>634</v>
      </c>
      <c r="G38" s="58">
        <v>7197</v>
      </c>
      <c r="H38" s="58" t="s">
        <v>2628</v>
      </c>
      <c r="I38" s="58" t="s">
        <v>1334</v>
      </c>
      <c r="J38" s="58" t="s">
        <v>5055</v>
      </c>
      <c r="K38" s="58" t="s">
        <v>667</v>
      </c>
      <c r="L38" s="58">
        <v>4618</v>
      </c>
      <c r="M38" s="58">
        <v>11815</v>
      </c>
    </row>
    <row r="39" spans="1:13" x14ac:dyDescent="0.3">
      <c r="A39" s="57" t="s">
        <v>465</v>
      </c>
      <c r="B39" s="58">
        <v>95779</v>
      </c>
      <c r="C39" s="58" t="s">
        <v>4687</v>
      </c>
      <c r="D39" s="58" t="s">
        <v>3674</v>
      </c>
      <c r="E39" s="58" t="s">
        <v>5056</v>
      </c>
      <c r="F39" s="58" t="s">
        <v>690</v>
      </c>
      <c r="G39" s="58">
        <v>36839</v>
      </c>
      <c r="H39" s="58" t="s">
        <v>5057</v>
      </c>
      <c r="I39" s="58" t="s">
        <v>1734</v>
      </c>
      <c r="J39" s="58" t="s">
        <v>5058</v>
      </c>
      <c r="K39" s="58" t="s">
        <v>632</v>
      </c>
      <c r="L39" s="58">
        <v>20678</v>
      </c>
      <c r="M39" s="58">
        <v>57517</v>
      </c>
    </row>
    <row r="40" spans="1:13" x14ac:dyDescent="0.3">
      <c r="A40" s="57" t="s">
        <v>466</v>
      </c>
      <c r="B40" s="58">
        <v>9423</v>
      </c>
      <c r="C40" s="58" t="s">
        <v>1071</v>
      </c>
      <c r="D40" s="58" t="s">
        <v>724</v>
      </c>
      <c r="E40" s="58" t="s">
        <v>1330</v>
      </c>
      <c r="F40" s="58" t="s">
        <v>628</v>
      </c>
      <c r="G40" s="58">
        <v>3190</v>
      </c>
      <c r="H40" s="58" t="s">
        <v>859</v>
      </c>
      <c r="I40" s="58" t="s">
        <v>709</v>
      </c>
      <c r="J40" s="58" t="s">
        <v>2443</v>
      </c>
      <c r="K40" s="58" t="s">
        <v>628</v>
      </c>
      <c r="L40" s="58">
        <v>2251</v>
      </c>
      <c r="M40" s="58">
        <v>5441</v>
      </c>
    </row>
    <row r="41" spans="1:13" x14ac:dyDescent="0.3">
      <c r="A41" s="57" t="s">
        <v>468</v>
      </c>
      <c r="B41" s="58">
        <v>91585</v>
      </c>
      <c r="C41" s="58" t="s">
        <v>5059</v>
      </c>
      <c r="D41" s="58" t="s">
        <v>1122</v>
      </c>
      <c r="E41" s="58" t="s">
        <v>5060</v>
      </c>
      <c r="F41" s="58" t="s">
        <v>646</v>
      </c>
      <c r="G41" s="58">
        <v>32696</v>
      </c>
      <c r="H41" s="58" t="s">
        <v>5061</v>
      </c>
      <c r="I41" s="58" t="s">
        <v>1258</v>
      </c>
      <c r="J41" s="58" t="s">
        <v>5062</v>
      </c>
      <c r="K41" s="58" t="s">
        <v>646</v>
      </c>
      <c r="L41" s="58">
        <v>21375</v>
      </c>
      <c r="M41" s="58">
        <v>54071</v>
      </c>
    </row>
    <row r="42" spans="1:13" x14ac:dyDescent="0.3">
      <c r="A42" s="57" t="s">
        <v>469</v>
      </c>
      <c r="B42" s="58">
        <v>7459</v>
      </c>
      <c r="C42" s="58" t="s">
        <v>692</v>
      </c>
      <c r="D42" s="58" t="s">
        <v>1496</v>
      </c>
      <c r="E42" s="58" t="s">
        <v>696</v>
      </c>
      <c r="F42" s="58" t="s">
        <v>647</v>
      </c>
      <c r="G42" s="58">
        <v>2638</v>
      </c>
      <c r="H42" s="58" t="s">
        <v>2032</v>
      </c>
      <c r="I42" s="58" t="s">
        <v>1496</v>
      </c>
      <c r="J42" s="58" t="s">
        <v>710</v>
      </c>
      <c r="K42" s="58" t="s">
        <v>655</v>
      </c>
      <c r="L42" s="58">
        <v>1936</v>
      </c>
      <c r="M42" s="58">
        <v>4574</v>
      </c>
    </row>
    <row r="43" spans="1:13" x14ac:dyDescent="0.3">
      <c r="A43" s="57" t="s">
        <v>470</v>
      </c>
      <c r="B43" s="58">
        <v>11674</v>
      </c>
      <c r="C43" s="58" t="s">
        <v>2636</v>
      </c>
      <c r="D43" s="58" t="s">
        <v>1563</v>
      </c>
      <c r="E43" s="58" t="s">
        <v>5063</v>
      </c>
      <c r="F43" s="58" t="s">
        <v>848</v>
      </c>
      <c r="G43" s="58">
        <v>4007</v>
      </c>
      <c r="H43" s="58" t="s">
        <v>1410</v>
      </c>
      <c r="I43" s="58" t="s">
        <v>1672</v>
      </c>
      <c r="J43" s="58" t="s">
        <v>2311</v>
      </c>
      <c r="K43" s="58" t="s">
        <v>660</v>
      </c>
      <c r="L43" s="58">
        <v>2293</v>
      </c>
      <c r="M43" s="58">
        <v>6300</v>
      </c>
    </row>
    <row r="44" spans="1:13" x14ac:dyDescent="0.3">
      <c r="A44" s="57" t="s">
        <v>471</v>
      </c>
      <c r="B44" s="58">
        <v>10496</v>
      </c>
      <c r="C44" s="58" t="s">
        <v>2228</v>
      </c>
      <c r="D44" s="58" t="s">
        <v>801</v>
      </c>
      <c r="E44" s="58" t="s">
        <v>1868</v>
      </c>
      <c r="F44" s="58" t="s">
        <v>691</v>
      </c>
      <c r="G44" s="58">
        <v>2798</v>
      </c>
      <c r="H44" s="58" t="s">
        <v>1711</v>
      </c>
      <c r="I44" s="58" t="s">
        <v>804</v>
      </c>
      <c r="J44" s="58" t="s">
        <v>865</v>
      </c>
      <c r="K44" s="58" t="s">
        <v>646</v>
      </c>
      <c r="L44" s="58">
        <v>2062</v>
      </c>
      <c r="M44" s="58">
        <v>4860</v>
      </c>
    </row>
    <row r="45" spans="1:13" x14ac:dyDescent="0.3">
      <c r="A45" s="57" t="s">
        <v>472</v>
      </c>
      <c r="B45" s="58">
        <v>18278</v>
      </c>
      <c r="C45" s="58" t="s">
        <v>5064</v>
      </c>
      <c r="D45" s="58" t="s">
        <v>1642</v>
      </c>
      <c r="E45" s="58" t="s">
        <v>5065</v>
      </c>
      <c r="F45" s="58" t="s">
        <v>646</v>
      </c>
      <c r="G45" s="58">
        <v>6365</v>
      </c>
      <c r="H45" s="58" t="s">
        <v>931</v>
      </c>
      <c r="I45" s="58" t="s">
        <v>1082</v>
      </c>
      <c r="J45" s="58" t="s">
        <v>4721</v>
      </c>
      <c r="K45" s="58" t="s">
        <v>667</v>
      </c>
      <c r="L45" s="58">
        <v>4371</v>
      </c>
      <c r="M45" s="58">
        <v>10736</v>
      </c>
    </row>
    <row r="46" spans="1:13" x14ac:dyDescent="0.3">
      <c r="A46" s="57" t="s">
        <v>473</v>
      </c>
      <c r="B46" s="58">
        <v>15201</v>
      </c>
      <c r="C46" s="58" t="s">
        <v>2503</v>
      </c>
      <c r="D46" s="58" t="s">
        <v>1244</v>
      </c>
      <c r="E46" s="58" t="s">
        <v>2469</v>
      </c>
      <c r="F46" s="58" t="s">
        <v>1054</v>
      </c>
      <c r="G46" s="58">
        <v>4776</v>
      </c>
      <c r="H46" s="58" t="s">
        <v>2975</v>
      </c>
      <c r="I46" s="58" t="s">
        <v>1135</v>
      </c>
      <c r="J46" s="58" t="s">
        <v>1112</v>
      </c>
      <c r="K46" s="58" t="s">
        <v>932</v>
      </c>
      <c r="L46" s="58">
        <v>3503</v>
      </c>
      <c r="M46" s="58">
        <v>8279</v>
      </c>
    </row>
    <row r="47" spans="1:13" x14ac:dyDescent="0.3">
      <c r="A47" s="57" t="s">
        <v>474</v>
      </c>
      <c r="B47" s="58">
        <v>494731</v>
      </c>
      <c r="C47" s="58" t="s">
        <v>6278</v>
      </c>
      <c r="D47" s="58" t="s">
        <v>6277</v>
      </c>
      <c r="E47" s="58" t="s">
        <v>5066</v>
      </c>
      <c r="F47" s="58" t="s">
        <v>2717</v>
      </c>
      <c r="G47" s="58">
        <v>196487</v>
      </c>
      <c r="H47" s="58" t="s">
        <v>6276</v>
      </c>
      <c r="I47" s="58" t="s">
        <v>6050</v>
      </c>
      <c r="J47" s="58" t="s">
        <v>5067</v>
      </c>
      <c r="K47" s="58" t="s">
        <v>1803</v>
      </c>
      <c r="L47" s="58">
        <v>95013</v>
      </c>
      <c r="M47" s="58">
        <v>291500</v>
      </c>
    </row>
    <row r="48" spans="1:13" x14ac:dyDescent="0.3">
      <c r="A48" s="57" t="s">
        <v>475</v>
      </c>
      <c r="B48" s="58">
        <v>11055</v>
      </c>
      <c r="C48" s="58" t="s">
        <v>751</v>
      </c>
      <c r="D48" s="58" t="s">
        <v>1399</v>
      </c>
      <c r="E48" s="58" t="s">
        <v>2323</v>
      </c>
      <c r="F48" s="58" t="s">
        <v>691</v>
      </c>
      <c r="G48" s="58">
        <v>4051</v>
      </c>
      <c r="H48" s="58" t="s">
        <v>2717</v>
      </c>
      <c r="I48" s="58" t="s">
        <v>1205</v>
      </c>
      <c r="J48" s="58" t="s">
        <v>1862</v>
      </c>
      <c r="K48" s="58" t="s">
        <v>633</v>
      </c>
      <c r="L48" s="58">
        <v>2218</v>
      </c>
      <c r="M48" s="58">
        <v>6269</v>
      </c>
    </row>
    <row r="49" spans="1:13" x14ac:dyDescent="0.3">
      <c r="A49" s="57" t="s">
        <v>476</v>
      </c>
      <c r="B49" s="58">
        <v>5669</v>
      </c>
      <c r="C49" s="58" t="s">
        <v>1382</v>
      </c>
      <c r="D49" s="58" t="s">
        <v>709</v>
      </c>
      <c r="E49" s="58" t="s">
        <v>5068</v>
      </c>
      <c r="F49" s="58" t="s">
        <v>628</v>
      </c>
      <c r="G49" s="58">
        <v>2083</v>
      </c>
      <c r="H49" s="58" t="s">
        <v>1917</v>
      </c>
      <c r="I49" s="58" t="s">
        <v>963</v>
      </c>
      <c r="J49" s="58" t="s">
        <v>1509</v>
      </c>
      <c r="K49" s="58" t="s">
        <v>647</v>
      </c>
      <c r="L49" s="58">
        <v>1287</v>
      </c>
      <c r="M49" s="58">
        <v>3370</v>
      </c>
    </row>
    <row r="50" spans="1:13" x14ac:dyDescent="0.3">
      <c r="A50" s="57" t="s">
        <v>477</v>
      </c>
      <c r="B50" s="58">
        <v>57817</v>
      </c>
      <c r="C50" s="58" t="s">
        <v>5069</v>
      </c>
      <c r="D50" s="58" t="s">
        <v>1263</v>
      </c>
      <c r="E50" s="58" t="s">
        <v>2159</v>
      </c>
      <c r="F50" s="58" t="s">
        <v>963</v>
      </c>
      <c r="G50" s="58">
        <v>19870</v>
      </c>
      <c r="H50" s="58" t="s">
        <v>1969</v>
      </c>
      <c r="I50" s="58" t="s">
        <v>1366</v>
      </c>
      <c r="J50" s="58" t="s">
        <v>5070</v>
      </c>
      <c r="K50" s="58" t="s">
        <v>740</v>
      </c>
      <c r="L50" s="58">
        <v>9689</v>
      </c>
      <c r="M50" s="58">
        <v>29559</v>
      </c>
    </row>
    <row r="51" spans="1:13" x14ac:dyDescent="0.3">
      <c r="A51" s="57" t="s">
        <v>478</v>
      </c>
      <c r="B51" s="58">
        <v>89305</v>
      </c>
      <c r="C51" s="58" t="s">
        <v>5071</v>
      </c>
      <c r="D51" s="58" t="s">
        <v>6275</v>
      </c>
      <c r="E51" s="58" t="s">
        <v>5072</v>
      </c>
      <c r="F51" s="58" t="s">
        <v>798</v>
      </c>
      <c r="G51" s="58">
        <v>30120</v>
      </c>
      <c r="H51" s="58" t="s">
        <v>5073</v>
      </c>
      <c r="I51" s="58" t="s">
        <v>6274</v>
      </c>
      <c r="J51" s="58" t="s">
        <v>5074</v>
      </c>
      <c r="K51" s="58" t="s">
        <v>830</v>
      </c>
      <c r="L51" s="58">
        <v>21889</v>
      </c>
      <c r="M51" s="58">
        <v>52009</v>
      </c>
    </row>
    <row r="52" spans="1:13" x14ac:dyDescent="0.3">
      <c r="A52" s="57" t="s">
        <v>479</v>
      </c>
      <c r="B52" s="58">
        <v>6992</v>
      </c>
      <c r="C52" s="58" t="s">
        <v>4791</v>
      </c>
      <c r="D52" s="58" t="s">
        <v>774</v>
      </c>
      <c r="E52" s="58" t="s">
        <v>1352</v>
      </c>
      <c r="F52" s="58" t="s">
        <v>647</v>
      </c>
      <c r="G52" s="58">
        <v>2301</v>
      </c>
      <c r="H52" s="58" t="s">
        <v>2155</v>
      </c>
      <c r="I52" s="58" t="s">
        <v>1444</v>
      </c>
      <c r="J52" s="58" t="s">
        <v>1173</v>
      </c>
      <c r="K52" s="58" t="s">
        <v>655</v>
      </c>
      <c r="L52" s="58">
        <v>1437</v>
      </c>
      <c r="M52" s="58">
        <v>3738</v>
      </c>
    </row>
    <row r="53" spans="1:13" x14ac:dyDescent="0.3">
      <c r="A53" s="57" t="s">
        <v>481</v>
      </c>
      <c r="B53" s="58">
        <v>1929</v>
      </c>
      <c r="C53" s="58" t="s">
        <v>1052</v>
      </c>
      <c r="D53" s="58" t="s">
        <v>678</v>
      </c>
      <c r="E53" s="58" t="s">
        <v>1075</v>
      </c>
      <c r="F53" s="58" t="s">
        <v>628</v>
      </c>
      <c r="G53" s="58">
        <v>576</v>
      </c>
      <c r="H53" s="58" t="s">
        <v>642</v>
      </c>
      <c r="I53" s="58" t="s">
        <v>903</v>
      </c>
      <c r="J53" s="58" t="s">
        <v>954</v>
      </c>
      <c r="K53" s="58" t="s">
        <v>628</v>
      </c>
      <c r="L53" s="58">
        <v>455</v>
      </c>
      <c r="M53" s="58">
        <v>1031</v>
      </c>
    </row>
    <row r="54" spans="1:13" x14ac:dyDescent="0.3">
      <c r="A54" s="57" t="s">
        <v>483</v>
      </c>
      <c r="B54" s="58">
        <v>38132</v>
      </c>
      <c r="C54" s="58" t="s">
        <v>5075</v>
      </c>
      <c r="D54" s="58" t="s">
        <v>1644</v>
      </c>
      <c r="E54" s="58" t="s">
        <v>721</v>
      </c>
      <c r="F54" s="58" t="s">
        <v>667</v>
      </c>
      <c r="G54" s="58">
        <v>14473</v>
      </c>
      <c r="H54" s="58" t="s">
        <v>3208</v>
      </c>
      <c r="I54" s="58" t="s">
        <v>1358</v>
      </c>
      <c r="J54" s="58" t="s">
        <v>5076</v>
      </c>
      <c r="K54" s="58" t="s">
        <v>647</v>
      </c>
      <c r="L54" s="58">
        <v>7447</v>
      </c>
      <c r="M54" s="58">
        <v>21920</v>
      </c>
    </row>
    <row r="55" spans="1:13" x14ac:dyDescent="0.3">
      <c r="A55" s="57" t="s">
        <v>484</v>
      </c>
      <c r="B55" s="58">
        <v>11123</v>
      </c>
      <c r="C55" s="58" t="s">
        <v>2312</v>
      </c>
      <c r="D55" s="58" t="s">
        <v>1977</v>
      </c>
      <c r="E55" s="58" t="s">
        <v>3105</v>
      </c>
      <c r="F55" s="58" t="s">
        <v>1629</v>
      </c>
      <c r="G55" s="58">
        <v>3572</v>
      </c>
      <c r="H55" s="58" t="s">
        <v>1434</v>
      </c>
      <c r="I55" s="58" t="s">
        <v>1899</v>
      </c>
      <c r="J55" s="58" t="s">
        <v>2268</v>
      </c>
      <c r="K55" s="58" t="s">
        <v>690</v>
      </c>
      <c r="L55" s="58">
        <v>3130</v>
      </c>
      <c r="M55" s="58">
        <v>6702</v>
      </c>
    </row>
    <row r="56" spans="1:13" x14ac:dyDescent="0.3">
      <c r="A56" s="57" t="s">
        <v>486</v>
      </c>
      <c r="B56" s="58">
        <v>12343</v>
      </c>
      <c r="C56" s="58" t="s">
        <v>5077</v>
      </c>
      <c r="D56" s="58" t="s">
        <v>736</v>
      </c>
      <c r="E56" s="58" t="s">
        <v>1492</v>
      </c>
      <c r="F56" s="58" t="s">
        <v>667</v>
      </c>
      <c r="G56" s="58">
        <v>3962</v>
      </c>
      <c r="H56" s="58" t="s">
        <v>2370</v>
      </c>
      <c r="I56" s="58" t="s">
        <v>790</v>
      </c>
      <c r="J56" s="58" t="s">
        <v>1701</v>
      </c>
      <c r="K56" s="58" t="s">
        <v>647</v>
      </c>
      <c r="L56" s="58">
        <v>2916</v>
      </c>
      <c r="M56" s="58">
        <v>6878</v>
      </c>
    </row>
    <row r="57" spans="1:13" x14ac:dyDescent="0.3">
      <c r="A57" s="57" t="s">
        <v>487</v>
      </c>
      <c r="B57" s="58">
        <v>5569</v>
      </c>
      <c r="C57" s="58" t="s">
        <v>2748</v>
      </c>
      <c r="D57" s="58" t="s">
        <v>1093</v>
      </c>
      <c r="E57" s="58" t="s">
        <v>2559</v>
      </c>
      <c r="F57" s="58" t="s">
        <v>628</v>
      </c>
      <c r="G57" s="58">
        <v>1930</v>
      </c>
      <c r="H57" s="58" t="s">
        <v>1188</v>
      </c>
      <c r="I57" s="58" t="s">
        <v>1054</v>
      </c>
      <c r="J57" s="58" t="s">
        <v>735</v>
      </c>
      <c r="K57" s="58" t="s">
        <v>628</v>
      </c>
      <c r="L57" s="58">
        <v>1201</v>
      </c>
      <c r="M57" s="58">
        <v>3131</v>
      </c>
    </row>
    <row r="58" spans="1:13" x14ac:dyDescent="0.3">
      <c r="A58" s="57" t="s">
        <v>489</v>
      </c>
      <c r="B58" s="58">
        <v>17200</v>
      </c>
      <c r="C58" s="58" t="s">
        <v>1710</v>
      </c>
      <c r="D58" s="58" t="s">
        <v>1131</v>
      </c>
      <c r="E58" s="58" t="s">
        <v>1280</v>
      </c>
      <c r="F58" s="58" t="s">
        <v>766</v>
      </c>
      <c r="G58" s="58">
        <v>6004</v>
      </c>
      <c r="H58" s="58" t="s">
        <v>5078</v>
      </c>
      <c r="I58" s="58" t="s">
        <v>1899</v>
      </c>
      <c r="J58" s="58" t="s">
        <v>3345</v>
      </c>
      <c r="K58" s="58" t="s">
        <v>633</v>
      </c>
      <c r="L58" s="58">
        <v>3970</v>
      </c>
      <c r="M58" s="58">
        <v>9974</v>
      </c>
    </row>
    <row r="59" spans="1:13" x14ac:dyDescent="0.3">
      <c r="A59" s="57" t="s">
        <v>490</v>
      </c>
      <c r="B59" s="58">
        <v>83763</v>
      </c>
      <c r="C59" s="58" t="s">
        <v>5079</v>
      </c>
      <c r="D59" s="58" t="s">
        <v>3174</v>
      </c>
      <c r="E59" s="58" t="s">
        <v>5080</v>
      </c>
      <c r="F59" s="58" t="s">
        <v>707</v>
      </c>
      <c r="G59" s="58">
        <v>31888</v>
      </c>
      <c r="H59" s="58" t="s">
        <v>5081</v>
      </c>
      <c r="I59" s="58" t="s">
        <v>1515</v>
      </c>
      <c r="J59" s="58" t="s">
        <v>5082</v>
      </c>
      <c r="K59" s="58" t="s">
        <v>678</v>
      </c>
      <c r="L59" s="58">
        <v>22152</v>
      </c>
      <c r="M59" s="58">
        <v>54040</v>
      </c>
    </row>
    <row r="60" spans="1:13" x14ac:dyDescent="0.3">
      <c r="A60" s="57" t="s">
        <v>491</v>
      </c>
      <c r="B60" s="58">
        <v>52469</v>
      </c>
      <c r="C60" s="58" t="s">
        <v>5083</v>
      </c>
      <c r="D60" s="58" t="s">
        <v>2689</v>
      </c>
      <c r="E60" s="58" t="s">
        <v>5084</v>
      </c>
      <c r="F60" s="58" t="s">
        <v>1077</v>
      </c>
      <c r="G60" s="58">
        <v>16792</v>
      </c>
      <c r="H60" s="58" t="s">
        <v>2707</v>
      </c>
      <c r="I60" s="58" t="s">
        <v>1972</v>
      </c>
      <c r="J60" s="58" t="s">
        <v>5085</v>
      </c>
      <c r="K60" s="58" t="s">
        <v>816</v>
      </c>
      <c r="L60" s="58">
        <v>11231</v>
      </c>
      <c r="M60" s="58">
        <v>28023</v>
      </c>
    </row>
    <row r="61" spans="1:13" x14ac:dyDescent="0.3">
      <c r="A61" s="57" t="s">
        <v>493</v>
      </c>
      <c r="B61" s="58">
        <v>143680</v>
      </c>
      <c r="C61" s="58" t="s">
        <v>5086</v>
      </c>
      <c r="D61" s="58" t="s">
        <v>5516</v>
      </c>
      <c r="E61" s="58" t="s">
        <v>5087</v>
      </c>
      <c r="F61" s="58" t="s">
        <v>810</v>
      </c>
      <c r="G61" s="58">
        <v>53900</v>
      </c>
      <c r="H61" s="58" t="s">
        <v>5088</v>
      </c>
      <c r="I61" s="58" t="s">
        <v>2042</v>
      </c>
      <c r="J61" s="58" t="s">
        <v>5089</v>
      </c>
      <c r="K61" s="58" t="s">
        <v>690</v>
      </c>
      <c r="L61" s="58">
        <v>33419</v>
      </c>
      <c r="M61" s="58">
        <v>87319</v>
      </c>
    </row>
    <row r="62" spans="1:13" x14ac:dyDescent="0.3">
      <c r="A62" s="57" t="s">
        <v>494</v>
      </c>
      <c r="B62" s="58">
        <v>13069</v>
      </c>
      <c r="C62" s="58" t="s">
        <v>2573</v>
      </c>
      <c r="D62" s="58" t="s">
        <v>630</v>
      </c>
      <c r="E62" s="58" t="s">
        <v>1514</v>
      </c>
      <c r="F62" s="58" t="s">
        <v>628</v>
      </c>
      <c r="G62" s="58">
        <v>4126</v>
      </c>
      <c r="H62" s="58" t="s">
        <v>5090</v>
      </c>
      <c r="I62" s="58" t="s">
        <v>877</v>
      </c>
      <c r="J62" s="58" t="s">
        <v>2180</v>
      </c>
      <c r="K62" s="58" t="s">
        <v>628</v>
      </c>
      <c r="L62" s="58">
        <v>3533</v>
      </c>
      <c r="M62" s="58">
        <v>7659</v>
      </c>
    </row>
    <row r="63" spans="1:13" x14ac:dyDescent="0.3">
      <c r="A63" s="57" t="s">
        <v>496</v>
      </c>
      <c r="B63" s="58">
        <v>703177</v>
      </c>
      <c r="C63" s="58" t="s">
        <v>5091</v>
      </c>
      <c r="D63" s="58" t="s">
        <v>6273</v>
      </c>
      <c r="E63" s="58" t="s">
        <v>6272</v>
      </c>
      <c r="F63" s="58" t="s">
        <v>2944</v>
      </c>
      <c r="G63" s="58">
        <v>264987</v>
      </c>
      <c r="H63" s="58" t="s">
        <v>5092</v>
      </c>
      <c r="I63" s="58" t="s">
        <v>6089</v>
      </c>
      <c r="J63" s="58" t="s">
        <v>6271</v>
      </c>
      <c r="K63" s="58" t="s">
        <v>2623</v>
      </c>
      <c r="L63" s="58">
        <v>126651</v>
      </c>
      <c r="M63" s="58">
        <v>391638</v>
      </c>
    </row>
    <row r="64" spans="1:13" x14ac:dyDescent="0.3">
      <c r="A64" s="57" t="s">
        <v>497</v>
      </c>
      <c r="B64" s="58">
        <v>19069</v>
      </c>
      <c r="C64" s="58" t="s">
        <v>2566</v>
      </c>
      <c r="D64" s="58" t="s">
        <v>1654</v>
      </c>
      <c r="E64" s="58" t="s">
        <v>4952</v>
      </c>
      <c r="F64" s="58" t="s">
        <v>985</v>
      </c>
      <c r="G64" s="58">
        <v>6674</v>
      </c>
      <c r="H64" s="58" t="s">
        <v>5093</v>
      </c>
      <c r="I64" s="58" t="s">
        <v>1539</v>
      </c>
      <c r="J64" s="58" t="s">
        <v>3460</v>
      </c>
      <c r="K64" s="58" t="s">
        <v>668</v>
      </c>
      <c r="L64" s="58">
        <v>4706</v>
      </c>
      <c r="M64" s="58">
        <v>11380</v>
      </c>
    </row>
    <row r="65" spans="1:13" x14ac:dyDescent="0.3">
      <c r="A65" s="57" t="s">
        <v>498</v>
      </c>
      <c r="B65" s="58">
        <v>1837</v>
      </c>
      <c r="C65" s="58" t="s">
        <v>2408</v>
      </c>
      <c r="D65" s="58" t="s">
        <v>816</v>
      </c>
      <c r="E65" s="58" t="s">
        <v>1160</v>
      </c>
      <c r="F65" s="58" t="s">
        <v>628</v>
      </c>
      <c r="G65" s="58">
        <v>679</v>
      </c>
      <c r="H65" s="58" t="s">
        <v>1116</v>
      </c>
      <c r="I65" s="58" t="s">
        <v>690</v>
      </c>
      <c r="J65" s="58" t="s">
        <v>1219</v>
      </c>
      <c r="K65" s="58" t="s">
        <v>647</v>
      </c>
      <c r="L65" s="58">
        <v>423</v>
      </c>
      <c r="M65" s="58">
        <v>1102</v>
      </c>
    </row>
    <row r="66" spans="1:13" x14ac:dyDescent="0.3">
      <c r="A66" s="57" t="s">
        <v>499</v>
      </c>
      <c r="B66" s="58">
        <v>54274</v>
      </c>
      <c r="C66" s="58" t="s">
        <v>5094</v>
      </c>
      <c r="D66" s="58" t="s">
        <v>2378</v>
      </c>
      <c r="E66" s="58" t="s">
        <v>5095</v>
      </c>
      <c r="F66" s="58" t="s">
        <v>1067</v>
      </c>
      <c r="G66" s="58">
        <v>18515</v>
      </c>
      <c r="H66" s="58" t="s">
        <v>5096</v>
      </c>
      <c r="I66" s="58" t="s">
        <v>1172</v>
      </c>
      <c r="J66" s="58" t="s">
        <v>3358</v>
      </c>
      <c r="K66" s="58" t="s">
        <v>791</v>
      </c>
      <c r="L66" s="58">
        <v>11999</v>
      </c>
      <c r="M66" s="58">
        <v>30514</v>
      </c>
    </row>
    <row r="67" spans="1:13" x14ac:dyDescent="0.3">
      <c r="A67" s="57" t="s">
        <v>500</v>
      </c>
      <c r="B67" s="58">
        <v>30086</v>
      </c>
      <c r="C67" s="58" t="s">
        <v>5097</v>
      </c>
      <c r="D67" s="58" t="s">
        <v>1437</v>
      </c>
      <c r="E67" s="58" t="s">
        <v>3937</v>
      </c>
      <c r="F67" s="58" t="s">
        <v>632</v>
      </c>
      <c r="G67" s="58">
        <v>9265</v>
      </c>
      <c r="H67" s="58" t="s">
        <v>1259</v>
      </c>
      <c r="I67" s="58" t="s">
        <v>776</v>
      </c>
      <c r="J67" s="58" t="s">
        <v>5098</v>
      </c>
      <c r="K67" s="58" t="s">
        <v>738</v>
      </c>
      <c r="L67" s="58">
        <v>6802</v>
      </c>
      <c r="M67" s="58">
        <v>16067</v>
      </c>
    </row>
    <row r="68" spans="1:13" x14ac:dyDescent="0.3">
      <c r="A68" s="57" t="s">
        <v>502</v>
      </c>
      <c r="B68" s="58">
        <v>13546</v>
      </c>
      <c r="C68" s="58" t="s">
        <v>1416</v>
      </c>
      <c r="D68" s="58" t="s">
        <v>654</v>
      </c>
      <c r="E68" s="58" t="s">
        <v>1618</v>
      </c>
      <c r="F68" s="58" t="s">
        <v>634</v>
      </c>
      <c r="G68" s="58">
        <v>4484</v>
      </c>
      <c r="H68" s="58" t="s">
        <v>1863</v>
      </c>
      <c r="I68" s="58" t="s">
        <v>1844</v>
      </c>
      <c r="J68" s="58" t="s">
        <v>2382</v>
      </c>
      <c r="K68" s="58" t="s">
        <v>766</v>
      </c>
      <c r="L68" s="58">
        <v>3187</v>
      </c>
      <c r="M68" s="58">
        <v>7671</v>
      </c>
    </row>
    <row r="69" spans="1:13" x14ac:dyDescent="0.3">
      <c r="A69" s="57" t="s">
        <v>503</v>
      </c>
      <c r="B69" s="58">
        <v>12081</v>
      </c>
      <c r="C69" s="58" t="s">
        <v>2271</v>
      </c>
      <c r="D69" s="58" t="s">
        <v>663</v>
      </c>
      <c r="E69" s="58" t="s">
        <v>2223</v>
      </c>
      <c r="F69" s="58" t="s">
        <v>667</v>
      </c>
      <c r="G69" s="58">
        <v>5344</v>
      </c>
      <c r="H69" s="58" t="s">
        <v>5099</v>
      </c>
      <c r="I69" s="58" t="s">
        <v>1116</v>
      </c>
      <c r="J69" s="58" t="s">
        <v>5100</v>
      </c>
      <c r="K69" s="58" t="s">
        <v>655</v>
      </c>
      <c r="L69" s="58">
        <v>3013</v>
      </c>
      <c r="M69" s="58">
        <v>8357</v>
      </c>
    </row>
    <row r="70" spans="1:13" x14ac:dyDescent="0.3">
      <c r="A70" s="57" t="s">
        <v>504</v>
      </c>
      <c r="B70" s="58">
        <v>525568</v>
      </c>
      <c r="C70" s="58" t="s">
        <v>5101</v>
      </c>
      <c r="D70" s="58" t="s">
        <v>6270</v>
      </c>
      <c r="E70" s="58" t="s">
        <v>5102</v>
      </c>
      <c r="F70" s="58" t="s">
        <v>6077</v>
      </c>
      <c r="G70" s="58">
        <v>190182</v>
      </c>
      <c r="H70" s="58" t="s">
        <v>5103</v>
      </c>
      <c r="I70" s="58" t="s">
        <v>6269</v>
      </c>
      <c r="J70" s="58" t="s">
        <v>5104</v>
      </c>
      <c r="K70" s="58" t="s">
        <v>1593</v>
      </c>
      <c r="L70" s="58">
        <v>107036</v>
      </c>
      <c r="M70" s="58">
        <v>297218</v>
      </c>
    </row>
    <row r="71" spans="1:13" x14ac:dyDescent="0.3">
      <c r="A71" s="57" t="s">
        <v>505</v>
      </c>
      <c r="B71" s="58">
        <v>24707</v>
      </c>
      <c r="C71" s="58" t="s">
        <v>5105</v>
      </c>
      <c r="D71" s="58" t="s">
        <v>1585</v>
      </c>
      <c r="E71" s="58" t="s">
        <v>5106</v>
      </c>
      <c r="F71" s="58" t="s">
        <v>633</v>
      </c>
      <c r="G71" s="58">
        <v>8070</v>
      </c>
      <c r="H71" s="58" t="s">
        <v>5107</v>
      </c>
      <c r="I71" s="58" t="s">
        <v>1657</v>
      </c>
      <c r="J71" s="58" t="s">
        <v>5108</v>
      </c>
      <c r="K71" s="58" t="s">
        <v>655</v>
      </c>
      <c r="L71" s="58">
        <v>6158</v>
      </c>
      <c r="M71" s="58">
        <v>14228</v>
      </c>
    </row>
    <row r="72" spans="1:13" x14ac:dyDescent="0.3">
      <c r="A72" s="57" t="s">
        <v>506</v>
      </c>
      <c r="B72" s="58">
        <v>114817</v>
      </c>
      <c r="C72" s="58" t="s">
        <v>5109</v>
      </c>
      <c r="D72" s="58" t="s">
        <v>2148</v>
      </c>
      <c r="E72" s="58" t="s">
        <v>5110</v>
      </c>
      <c r="F72" s="58" t="s">
        <v>1055</v>
      </c>
      <c r="G72" s="58">
        <v>37309</v>
      </c>
      <c r="H72" s="58" t="s">
        <v>1783</v>
      </c>
      <c r="I72" s="58" t="s">
        <v>2253</v>
      </c>
      <c r="J72" s="58" t="s">
        <v>4838</v>
      </c>
      <c r="K72" s="58" t="s">
        <v>1077</v>
      </c>
      <c r="L72" s="58">
        <v>25780</v>
      </c>
      <c r="M72" s="58">
        <v>63089</v>
      </c>
    </row>
    <row r="73" spans="1:13" x14ac:dyDescent="0.3">
      <c r="A73" s="57" t="s">
        <v>507</v>
      </c>
      <c r="B73" s="58">
        <v>5601</v>
      </c>
      <c r="C73" s="58" t="s">
        <v>1183</v>
      </c>
      <c r="D73" s="58" t="s">
        <v>1167</v>
      </c>
      <c r="E73" s="58" t="s">
        <v>1836</v>
      </c>
      <c r="F73" s="58" t="s">
        <v>691</v>
      </c>
      <c r="G73" s="58">
        <v>1917</v>
      </c>
      <c r="H73" s="58" t="s">
        <v>1953</v>
      </c>
      <c r="I73" s="58" t="s">
        <v>1520</v>
      </c>
      <c r="J73" s="58" t="s">
        <v>1524</v>
      </c>
      <c r="K73" s="58" t="s">
        <v>647</v>
      </c>
      <c r="L73" s="58">
        <v>1172</v>
      </c>
      <c r="M73" s="58">
        <v>3089</v>
      </c>
    </row>
    <row r="74" spans="1:13" x14ac:dyDescent="0.3">
      <c r="A74" s="57" t="s">
        <v>508</v>
      </c>
      <c r="B74" s="58">
        <v>17923</v>
      </c>
      <c r="C74" s="58" t="s">
        <v>2699</v>
      </c>
      <c r="D74" s="58" t="s">
        <v>736</v>
      </c>
      <c r="E74" s="58" t="s">
        <v>2519</v>
      </c>
      <c r="F74" s="58" t="s">
        <v>628</v>
      </c>
      <c r="G74" s="58">
        <v>5784</v>
      </c>
      <c r="H74" s="58" t="s">
        <v>5111</v>
      </c>
      <c r="I74" s="58" t="s">
        <v>1563</v>
      </c>
      <c r="J74" s="58" t="s">
        <v>1567</v>
      </c>
      <c r="K74" s="58" t="s">
        <v>628</v>
      </c>
      <c r="L74" s="58">
        <v>4025</v>
      </c>
      <c r="M74" s="58">
        <v>9809</v>
      </c>
    </row>
    <row r="75" spans="1:13" x14ac:dyDescent="0.3">
      <c r="A75" s="57" t="s">
        <v>510</v>
      </c>
      <c r="B75" s="58">
        <v>22877</v>
      </c>
      <c r="C75" s="58" t="s">
        <v>5112</v>
      </c>
      <c r="D75" s="58" t="s">
        <v>1475</v>
      </c>
      <c r="E75" s="58" t="s">
        <v>2954</v>
      </c>
      <c r="F75" s="58" t="s">
        <v>660</v>
      </c>
      <c r="G75" s="58">
        <v>9517</v>
      </c>
      <c r="H75" s="58" t="s">
        <v>5113</v>
      </c>
      <c r="I75" s="58" t="s">
        <v>1493</v>
      </c>
      <c r="J75" s="58" t="s">
        <v>5114</v>
      </c>
      <c r="K75" s="58" t="s">
        <v>691</v>
      </c>
      <c r="L75" s="58">
        <v>5397</v>
      </c>
      <c r="M75" s="58">
        <v>14914</v>
      </c>
    </row>
    <row r="76" spans="1:13" x14ac:dyDescent="0.3">
      <c r="A76" s="57" t="s">
        <v>511</v>
      </c>
      <c r="B76" s="58">
        <v>14706</v>
      </c>
      <c r="C76" s="58" t="s">
        <v>2864</v>
      </c>
      <c r="D76" s="58" t="s">
        <v>898</v>
      </c>
      <c r="E76" s="58" t="s">
        <v>4542</v>
      </c>
      <c r="F76" s="58" t="s">
        <v>655</v>
      </c>
      <c r="G76" s="58">
        <v>4866</v>
      </c>
      <c r="H76" s="58" t="s">
        <v>5115</v>
      </c>
      <c r="I76" s="58" t="s">
        <v>851</v>
      </c>
      <c r="J76" s="58" t="s">
        <v>4873</v>
      </c>
      <c r="K76" s="58" t="s">
        <v>647</v>
      </c>
      <c r="L76" s="58">
        <v>3874</v>
      </c>
      <c r="M76" s="58">
        <v>8740</v>
      </c>
    </row>
    <row r="77" spans="1:13" x14ac:dyDescent="0.3">
      <c r="A77" s="57" t="s">
        <v>513</v>
      </c>
      <c r="B77" s="58">
        <v>6678</v>
      </c>
      <c r="C77" s="58" t="s">
        <v>2266</v>
      </c>
      <c r="D77" s="58" t="s">
        <v>1550</v>
      </c>
      <c r="E77" s="58" t="s">
        <v>770</v>
      </c>
      <c r="F77" s="58" t="s">
        <v>647</v>
      </c>
      <c r="G77" s="58">
        <v>2283</v>
      </c>
      <c r="H77" s="58" t="s">
        <v>3471</v>
      </c>
      <c r="I77" s="58" t="s">
        <v>997</v>
      </c>
      <c r="J77" s="58" t="s">
        <v>2419</v>
      </c>
      <c r="K77" s="58" t="s">
        <v>633</v>
      </c>
      <c r="L77" s="58">
        <v>1459</v>
      </c>
      <c r="M77" s="58">
        <v>3742</v>
      </c>
    </row>
    <row r="78" spans="1:13" x14ac:dyDescent="0.3">
      <c r="A78" s="57" t="s">
        <v>515</v>
      </c>
      <c r="B78" s="58">
        <v>154376</v>
      </c>
      <c r="C78" s="58" t="s">
        <v>5116</v>
      </c>
      <c r="D78" s="58" t="s">
        <v>6021</v>
      </c>
      <c r="E78" s="58" t="s">
        <v>5117</v>
      </c>
      <c r="F78" s="58" t="s">
        <v>794</v>
      </c>
      <c r="G78" s="58">
        <v>53866</v>
      </c>
      <c r="H78" s="58" t="s">
        <v>5118</v>
      </c>
      <c r="I78" s="58" t="s">
        <v>5799</v>
      </c>
      <c r="J78" s="58" t="s">
        <v>5119</v>
      </c>
      <c r="K78" s="58" t="s">
        <v>873</v>
      </c>
      <c r="L78" s="58">
        <v>38636</v>
      </c>
      <c r="M78" s="58">
        <v>92502</v>
      </c>
    </row>
    <row r="79" spans="1:13" x14ac:dyDescent="0.3">
      <c r="A79" s="57" t="s">
        <v>516</v>
      </c>
      <c r="B79" s="58">
        <v>93924</v>
      </c>
      <c r="C79" s="58" t="s">
        <v>5120</v>
      </c>
      <c r="D79" s="58" t="s">
        <v>5505</v>
      </c>
      <c r="E79" s="58" t="s">
        <v>5121</v>
      </c>
      <c r="F79" s="58" t="s">
        <v>664</v>
      </c>
      <c r="G79" s="58">
        <v>33996</v>
      </c>
      <c r="H79" s="58" t="s">
        <v>5122</v>
      </c>
      <c r="I79" s="58" t="s">
        <v>1091</v>
      </c>
      <c r="J79" s="58" t="s">
        <v>3393</v>
      </c>
      <c r="K79" s="58" t="s">
        <v>932</v>
      </c>
      <c r="L79" s="58">
        <v>21747</v>
      </c>
      <c r="M79" s="58">
        <v>55743</v>
      </c>
    </row>
    <row r="80" spans="1:13" x14ac:dyDescent="0.3">
      <c r="A80" s="57" t="s">
        <v>517</v>
      </c>
      <c r="B80" s="58">
        <v>5277</v>
      </c>
      <c r="C80" s="58" t="s">
        <v>1463</v>
      </c>
      <c r="D80" s="58" t="s">
        <v>650</v>
      </c>
      <c r="E80" s="58" t="s">
        <v>1400</v>
      </c>
      <c r="F80" s="58" t="s">
        <v>655</v>
      </c>
      <c r="G80" s="58">
        <v>1901</v>
      </c>
      <c r="H80" s="58" t="s">
        <v>1603</v>
      </c>
      <c r="I80" s="58" t="s">
        <v>753</v>
      </c>
      <c r="J80" s="58" t="s">
        <v>1537</v>
      </c>
      <c r="K80" s="58" t="s">
        <v>633</v>
      </c>
      <c r="L80" s="58">
        <v>1327</v>
      </c>
      <c r="M80" s="58">
        <v>3228</v>
      </c>
    </row>
    <row r="81" spans="1:13" x14ac:dyDescent="0.3">
      <c r="A81" s="57" t="s">
        <v>518</v>
      </c>
      <c r="B81" s="58">
        <v>42272</v>
      </c>
      <c r="C81" s="58" t="s">
        <v>5123</v>
      </c>
      <c r="D81" s="58" t="s">
        <v>720</v>
      </c>
      <c r="E81" s="58" t="s">
        <v>4977</v>
      </c>
      <c r="F81" s="58" t="s">
        <v>633</v>
      </c>
      <c r="G81" s="58">
        <v>14700</v>
      </c>
      <c r="H81" s="58" t="s">
        <v>1389</v>
      </c>
      <c r="I81" s="58" t="s">
        <v>838</v>
      </c>
      <c r="J81" s="58" t="s">
        <v>5124</v>
      </c>
      <c r="K81" s="58" t="s">
        <v>691</v>
      </c>
      <c r="L81" s="58">
        <v>10367</v>
      </c>
      <c r="M81" s="58">
        <v>25067</v>
      </c>
    </row>
    <row r="82" spans="1:13" x14ac:dyDescent="0.3">
      <c r="A82" s="57" t="s">
        <v>519</v>
      </c>
      <c r="B82" s="58">
        <v>9030</v>
      </c>
      <c r="C82" s="58" t="s">
        <v>2719</v>
      </c>
      <c r="D82" s="58" t="s">
        <v>832</v>
      </c>
      <c r="E82" s="58" t="s">
        <v>733</v>
      </c>
      <c r="F82" s="58" t="s">
        <v>738</v>
      </c>
      <c r="G82" s="58">
        <v>2992</v>
      </c>
      <c r="H82" s="58" t="s">
        <v>2115</v>
      </c>
      <c r="I82" s="58" t="s">
        <v>832</v>
      </c>
      <c r="J82" s="58" t="s">
        <v>1796</v>
      </c>
      <c r="K82" s="58" t="s">
        <v>738</v>
      </c>
      <c r="L82" s="58">
        <v>2483</v>
      </c>
      <c r="M82" s="58">
        <v>5475</v>
      </c>
    </row>
    <row r="83" spans="1:13" x14ac:dyDescent="0.3">
      <c r="A83" s="57" t="s">
        <v>520</v>
      </c>
      <c r="B83" s="58">
        <v>7556</v>
      </c>
      <c r="C83" s="58" t="s">
        <v>710</v>
      </c>
      <c r="D83" s="58" t="s">
        <v>997</v>
      </c>
      <c r="E83" s="58" t="s">
        <v>2658</v>
      </c>
      <c r="F83" s="58" t="s">
        <v>628</v>
      </c>
      <c r="G83" s="58">
        <v>2530</v>
      </c>
      <c r="H83" s="58" t="s">
        <v>2011</v>
      </c>
      <c r="I83" s="58" t="s">
        <v>1478</v>
      </c>
      <c r="J83" s="58" t="s">
        <v>1359</v>
      </c>
      <c r="K83" s="58" t="s">
        <v>628</v>
      </c>
      <c r="L83" s="58">
        <v>1669</v>
      </c>
      <c r="M83" s="58">
        <v>4199</v>
      </c>
    </row>
    <row r="84" spans="1:13" x14ac:dyDescent="0.3">
      <c r="A84" s="57" t="s">
        <v>522</v>
      </c>
      <c r="B84" s="58">
        <v>10349</v>
      </c>
      <c r="C84" s="58" t="s">
        <v>2493</v>
      </c>
      <c r="D84" s="58" t="s">
        <v>677</v>
      </c>
      <c r="E84" s="58" t="s">
        <v>1502</v>
      </c>
      <c r="F84" s="58" t="s">
        <v>691</v>
      </c>
      <c r="G84" s="58">
        <v>3598</v>
      </c>
      <c r="H84" s="58" t="s">
        <v>1064</v>
      </c>
      <c r="I84" s="58" t="s">
        <v>1458</v>
      </c>
      <c r="J84" s="58" t="s">
        <v>2422</v>
      </c>
      <c r="K84" s="58" t="s">
        <v>633</v>
      </c>
      <c r="L84" s="58">
        <v>2328</v>
      </c>
      <c r="M84" s="58">
        <v>5926</v>
      </c>
    </row>
    <row r="85" spans="1:13" x14ac:dyDescent="0.3">
      <c r="A85" s="57" t="s">
        <v>523</v>
      </c>
      <c r="B85" s="58">
        <v>4677</v>
      </c>
      <c r="C85" s="58" t="s">
        <v>1597</v>
      </c>
      <c r="D85" s="58" t="s">
        <v>956</v>
      </c>
      <c r="E85" s="58" t="s">
        <v>1252</v>
      </c>
      <c r="F85" s="58" t="s">
        <v>646</v>
      </c>
      <c r="G85" s="58">
        <v>1485</v>
      </c>
      <c r="H85" s="58" t="s">
        <v>874</v>
      </c>
      <c r="I85" s="58" t="s">
        <v>1871</v>
      </c>
      <c r="J85" s="58" t="s">
        <v>2757</v>
      </c>
      <c r="K85" s="58" t="s">
        <v>646</v>
      </c>
      <c r="L85" s="58">
        <v>1118</v>
      </c>
      <c r="M85" s="58">
        <v>2603</v>
      </c>
    </row>
    <row r="86" spans="1:13" x14ac:dyDescent="0.3">
      <c r="A86" s="57" t="s">
        <v>525</v>
      </c>
      <c r="B86" s="58">
        <v>5060</v>
      </c>
      <c r="C86" s="58" t="s">
        <v>1138</v>
      </c>
      <c r="D86" s="58" t="s">
        <v>889</v>
      </c>
      <c r="E86" s="58" t="s">
        <v>1658</v>
      </c>
      <c r="F86" s="58" t="s">
        <v>628</v>
      </c>
      <c r="G86" s="58">
        <v>1571</v>
      </c>
      <c r="H86" s="58" t="s">
        <v>1223</v>
      </c>
      <c r="I86" s="58" t="s">
        <v>873</v>
      </c>
      <c r="J86" s="58" t="s">
        <v>854</v>
      </c>
      <c r="K86" s="58" t="s">
        <v>628</v>
      </c>
      <c r="L86" s="58">
        <v>1513</v>
      </c>
      <c r="M86" s="58">
        <v>3084</v>
      </c>
    </row>
    <row r="87" spans="1:13" x14ac:dyDescent="0.3">
      <c r="A87" s="57" t="s">
        <v>527</v>
      </c>
      <c r="B87" s="58">
        <v>18194</v>
      </c>
      <c r="C87" s="58" t="s">
        <v>5125</v>
      </c>
      <c r="D87" s="58" t="s">
        <v>1079</v>
      </c>
      <c r="E87" s="58" t="s">
        <v>5026</v>
      </c>
      <c r="F87" s="58" t="s">
        <v>691</v>
      </c>
      <c r="G87" s="58">
        <v>7016</v>
      </c>
      <c r="H87" s="58" t="s">
        <v>3204</v>
      </c>
      <c r="I87" s="58" t="s">
        <v>1098</v>
      </c>
      <c r="J87" s="58" t="s">
        <v>2379</v>
      </c>
      <c r="K87" s="58" t="s">
        <v>633</v>
      </c>
      <c r="L87" s="58">
        <v>4535</v>
      </c>
      <c r="M87" s="58">
        <v>11551</v>
      </c>
    </row>
    <row r="88" spans="1:13" x14ac:dyDescent="0.3">
      <c r="A88" s="57" t="s">
        <v>528</v>
      </c>
      <c r="B88" s="58">
        <v>11288</v>
      </c>
      <c r="C88" s="58" t="s">
        <v>2328</v>
      </c>
      <c r="D88" s="58" t="s">
        <v>877</v>
      </c>
      <c r="E88" s="58" t="s">
        <v>4778</v>
      </c>
      <c r="F88" s="58" t="s">
        <v>646</v>
      </c>
      <c r="G88" s="58">
        <v>3839</v>
      </c>
      <c r="H88" s="58" t="s">
        <v>5126</v>
      </c>
      <c r="I88" s="58" t="s">
        <v>630</v>
      </c>
      <c r="J88" s="58" t="s">
        <v>3676</v>
      </c>
      <c r="K88" s="58" t="s">
        <v>655</v>
      </c>
      <c r="L88" s="58">
        <v>2981</v>
      </c>
      <c r="M88" s="58">
        <v>6820</v>
      </c>
    </row>
    <row r="89" spans="1:13" x14ac:dyDescent="0.3">
      <c r="A89" s="57" t="s">
        <v>529</v>
      </c>
      <c r="B89" s="58">
        <v>5034</v>
      </c>
      <c r="C89" s="58" t="s">
        <v>2859</v>
      </c>
      <c r="D89" s="58" t="s">
        <v>749</v>
      </c>
      <c r="E89" s="58" t="s">
        <v>5127</v>
      </c>
      <c r="F89" s="58" t="s">
        <v>655</v>
      </c>
      <c r="G89" s="58">
        <v>1518</v>
      </c>
      <c r="H89" s="58" t="s">
        <v>1383</v>
      </c>
      <c r="I89" s="58" t="s">
        <v>749</v>
      </c>
      <c r="J89" s="58" t="s">
        <v>641</v>
      </c>
      <c r="K89" s="58" t="s">
        <v>628</v>
      </c>
      <c r="L89" s="58">
        <v>946</v>
      </c>
      <c r="M89" s="58">
        <v>2464</v>
      </c>
    </row>
    <row r="90" spans="1:13" x14ac:dyDescent="0.3">
      <c r="A90" s="57" t="s">
        <v>530</v>
      </c>
      <c r="B90" s="58">
        <v>28805</v>
      </c>
      <c r="C90" s="58" t="s">
        <v>5128</v>
      </c>
      <c r="D90" s="58" t="s">
        <v>2279</v>
      </c>
      <c r="E90" s="58" t="s">
        <v>5129</v>
      </c>
      <c r="F90" s="58" t="s">
        <v>766</v>
      </c>
      <c r="G90" s="58">
        <v>10459</v>
      </c>
      <c r="H90" s="58" t="s">
        <v>2600</v>
      </c>
      <c r="I90" s="58" t="s">
        <v>1864</v>
      </c>
      <c r="J90" s="58" t="s">
        <v>3231</v>
      </c>
      <c r="K90" s="58" t="s">
        <v>633</v>
      </c>
      <c r="L90" s="58">
        <v>6807</v>
      </c>
      <c r="M90" s="58">
        <v>17266</v>
      </c>
    </row>
    <row r="91" spans="1:13" x14ac:dyDescent="0.3">
      <c r="A91" s="57" t="s">
        <v>531</v>
      </c>
      <c r="B91" s="58">
        <v>21012</v>
      </c>
      <c r="C91" s="58" t="s">
        <v>2690</v>
      </c>
      <c r="D91" s="58" t="s">
        <v>1311</v>
      </c>
      <c r="E91" s="58" t="s">
        <v>3001</v>
      </c>
      <c r="F91" s="58" t="s">
        <v>655</v>
      </c>
      <c r="G91" s="58">
        <v>8379</v>
      </c>
      <c r="H91" s="58" t="s">
        <v>3282</v>
      </c>
      <c r="I91" s="58" t="s">
        <v>1168</v>
      </c>
      <c r="J91" s="58" t="s">
        <v>4203</v>
      </c>
      <c r="K91" s="58" t="s">
        <v>667</v>
      </c>
      <c r="L91" s="58">
        <v>4441</v>
      </c>
      <c r="M91" s="58">
        <v>12820</v>
      </c>
    </row>
    <row r="92" spans="1:13" x14ac:dyDescent="0.3">
      <c r="A92" s="57" t="s">
        <v>532</v>
      </c>
      <c r="B92" s="58">
        <v>31051</v>
      </c>
      <c r="C92" s="58" t="s">
        <v>5130</v>
      </c>
      <c r="D92" s="58" t="s">
        <v>1817</v>
      </c>
      <c r="E92" s="58" t="s">
        <v>756</v>
      </c>
      <c r="F92" s="58" t="s">
        <v>634</v>
      </c>
      <c r="G92" s="58">
        <v>9771</v>
      </c>
      <c r="H92" s="58" t="s">
        <v>2582</v>
      </c>
      <c r="I92" s="58" t="s">
        <v>1283</v>
      </c>
      <c r="J92" s="58" t="s">
        <v>2178</v>
      </c>
      <c r="K92" s="58" t="s">
        <v>655</v>
      </c>
      <c r="L92" s="58">
        <v>4863</v>
      </c>
      <c r="M92" s="58">
        <v>14634</v>
      </c>
    </row>
    <row r="93" spans="1:13" x14ac:dyDescent="0.3">
      <c r="A93" s="57" t="s">
        <v>533</v>
      </c>
      <c r="B93" s="58">
        <v>5748</v>
      </c>
      <c r="C93" s="58" t="s">
        <v>1855</v>
      </c>
      <c r="D93" s="58" t="s">
        <v>748</v>
      </c>
      <c r="E93" s="58" t="s">
        <v>5131</v>
      </c>
      <c r="F93" s="58" t="s">
        <v>628</v>
      </c>
      <c r="G93" s="58">
        <v>1954</v>
      </c>
      <c r="H93" s="58" t="s">
        <v>1555</v>
      </c>
      <c r="I93" s="58" t="s">
        <v>925</v>
      </c>
      <c r="J93" s="58" t="s">
        <v>1201</v>
      </c>
      <c r="K93" s="58" t="s">
        <v>655</v>
      </c>
      <c r="L93" s="58">
        <v>1595</v>
      </c>
      <c r="M93" s="58">
        <v>3549</v>
      </c>
    </row>
    <row r="94" spans="1:13" x14ac:dyDescent="0.3">
      <c r="A94" s="57" t="s">
        <v>534</v>
      </c>
      <c r="B94" s="58">
        <v>7606</v>
      </c>
      <c r="C94" s="58" t="s">
        <v>1818</v>
      </c>
      <c r="D94" s="58" t="s">
        <v>1246</v>
      </c>
      <c r="E94" s="58" t="s">
        <v>1547</v>
      </c>
      <c r="F94" s="58" t="s">
        <v>766</v>
      </c>
      <c r="G94" s="58">
        <v>2356</v>
      </c>
      <c r="H94" s="58" t="s">
        <v>1812</v>
      </c>
      <c r="I94" s="58" t="s">
        <v>719</v>
      </c>
      <c r="J94" s="58" t="s">
        <v>1541</v>
      </c>
      <c r="K94" s="58" t="s">
        <v>655</v>
      </c>
      <c r="L94" s="58">
        <v>1318</v>
      </c>
      <c r="M94" s="58">
        <v>3674</v>
      </c>
    </row>
    <row r="95" spans="1:13" x14ac:dyDescent="0.3">
      <c r="A95" s="57" t="s">
        <v>535</v>
      </c>
      <c r="B95" s="58">
        <v>67459</v>
      </c>
      <c r="C95" s="58" t="s">
        <v>5132</v>
      </c>
      <c r="D95" s="58" t="s">
        <v>1536</v>
      </c>
      <c r="E95" s="58" t="s">
        <v>5133</v>
      </c>
      <c r="F95" s="58" t="s">
        <v>1383</v>
      </c>
      <c r="G95" s="58">
        <v>18217</v>
      </c>
      <c r="H95" s="58" t="s">
        <v>5134</v>
      </c>
      <c r="I95" s="58" t="s">
        <v>2167</v>
      </c>
      <c r="J95" s="58" t="s">
        <v>5135</v>
      </c>
      <c r="K95" s="58" t="s">
        <v>763</v>
      </c>
      <c r="L95" s="58">
        <v>14968</v>
      </c>
      <c r="M95" s="58">
        <v>33185</v>
      </c>
    </row>
    <row r="96" spans="1:13" x14ac:dyDescent="0.3">
      <c r="A96" s="57" t="s">
        <v>536</v>
      </c>
      <c r="B96" s="58">
        <v>19567</v>
      </c>
      <c r="C96" s="58" t="s">
        <v>2447</v>
      </c>
      <c r="D96" s="58" t="s">
        <v>714</v>
      </c>
      <c r="E96" s="58" t="s">
        <v>3498</v>
      </c>
      <c r="F96" s="58" t="s">
        <v>667</v>
      </c>
      <c r="G96" s="58">
        <v>6160</v>
      </c>
      <c r="H96" s="58" t="s">
        <v>5136</v>
      </c>
      <c r="I96" s="58" t="s">
        <v>1168</v>
      </c>
      <c r="J96" s="58" t="s">
        <v>5137</v>
      </c>
      <c r="K96" s="58" t="s">
        <v>633</v>
      </c>
      <c r="L96" s="58">
        <v>4597</v>
      </c>
      <c r="M96" s="58">
        <v>10757</v>
      </c>
    </row>
    <row r="97" spans="1:13" x14ac:dyDescent="0.3">
      <c r="A97" s="57" t="s">
        <v>537</v>
      </c>
      <c r="B97" s="58">
        <v>6569</v>
      </c>
      <c r="C97" s="58" t="s">
        <v>2129</v>
      </c>
      <c r="D97" s="58" t="s">
        <v>846</v>
      </c>
      <c r="E97" s="58" t="s">
        <v>4623</v>
      </c>
      <c r="F97" s="58" t="s">
        <v>628</v>
      </c>
      <c r="G97" s="58">
        <v>2386</v>
      </c>
      <c r="H97" s="58" t="s">
        <v>2013</v>
      </c>
      <c r="I97" s="58" t="s">
        <v>699</v>
      </c>
      <c r="J97" s="58" t="s">
        <v>1795</v>
      </c>
      <c r="K97" s="58" t="s">
        <v>628</v>
      </c>
      <c r="L97" s="58">
        <v>1295</v>
      </c>
      <c r="M97" s="58">
        <v>3681</v>
      </c>
    </row>
    <row r="98" spans="1:13" x14ac:dyDescent="0.3">
      <c r="A98" s="57" t="s">
        <v>539</v>
      </c>
      <c r="B98" s="58">
        <v>18018</v>
      </c>
      <c r="C98" s="58" t="s">
        <v>5138</v>
      </c>
      <c r="D98" s="58" t="s">
        <v>1592</v>
      </c>
      <c r="E98" s="58" t="s">
        <v>5139</v>
      </c>
      <c r="F98" s="58" t="s">
        <v>647</v>
      </c>
      <c r="G98" s="58">
        <v>6223</v>
      </c>
      <c r="H98" s="58" t="s">
        <v>3949</v>
      </c>
      <c r="I98" s="58" t="s">
        <v>2113</v>
      </c>
      <c r="J98" s="58" t="s">
        <v>4499</v>
      </c>
      <c r="K98" s="58" t="s">
        <v>628</v>
      </c>
      <c r="L98" s="58">
        <v>4451</v>
      </c>
      <c r="M98" s="58">
        <v>10674</v>
      </c>
    </row>
    <row r="99" spans="1:13" x14ac:dyDescent="0.3">
      <c r="A99" s="57" t="s">
        <v>540</v>
      </c>
      <c r="B99" s="58">
        <v>4468</v>
      </c>
      <c r="C99" s="58" t="s">
        <v>906</v>
      </c>
      <c r="D99" s="58" t="s">
        <v>1684</v>
      </c>
      <c r="E99" s="58" t="s">
        <v>936</v>
      </c>
      <c r="F99" s="58" t="s">
        <v>647</v>
      </c>
      <c r="G99" s="58">
        <v>1593</v>
      </c>
      <c r="H99" s="58" t="s">
        <v>1965</v>
      </c>
      <c r="I99" s="58" t="s">
        <v>890</v>
      </c>
      <c r="J99" s="58" t="s">
        <v>687</v>
      </c>
      <c r="K99" s="58" t="s">
        <v>628</v>
      </c>
      <c r="L99" s="58">
        <v>1042</v>
      </c>
      <c r="M99" s="58">
        <v>2635</v>
      </c>
    </row>
    <row r="100" spans="1:13" x14ac:dyDescent="0.3">
      <c r="A100" s="57" t="s">
        <v>541</v>
      </c>
      <c r="B100" s="58">
        <v>13587</v>
      </c>
      <c r="C100" s="58" t="s">
        <v>3320</v>
      </c>
      <c r="D100" s="58" t="s">
        <v>1005</v>
      </c>
      <c r="E100" s="58" t="s">
        <v>1710</v>
      </c>
      <c r="F100" s="58" t="s">
        <v>628</v>
      </c>
      <c r="G100" s="58">
        <v>4796</v>
      </c>
      <c r="H100" s="58" t="s">
        <v>1288</v>
      </c>
      <c r="I100" s="58" t="s">
        <v>1475</v>
      </c>
      <c r="J100" s="58" t="s">
        <v>2294</v>
      </c>
      <c r="K100" s="58" t="s">
        <v>628</v>
      </c>
      <c r="L100" s="58">
        <v>3388</v>
      </c>
      <c r="M100" s="58">
        <v>8184</v>
      </c>
    </row>
    <row r="101" spans="1:13" x14ac:dyDescent="0.3">
      <c r="A101" s="57" t="s">
        <v>542</v>
      </c>
      <c r="B101" s="58">
        <v>8962</v>
      </c>
      <c r="C101" s="58" t="s">
        <v>2710</v>
      </c>
      <c r="D101" s="58" t="s">
        <v>851</v>
      </c>
      <c r="E101" s="58" t="s">
        <v>817</v>
      </c>
      <c r="F101" s="58" t="s">
        <v>628</v>
      </c>
      <c r="G101" s="58">
        <v>2837</v>
      </c>
      <c r="H101" s="58" t="s">
        <v>1695</v>
      </c>
      <c r="I101" s="58" t="s">
        <v>832</v>
      </c>
      <c r="J101" s="58" t="s">
        <v>2077</v>
      </c>
      <c r="K101" s="58" t="s">
        <v>628</v>
      </c>
      <c r="L101" s="58">
        <v>2064</v>
      </c>
      <c r="M101" s="58">
        <v>4901</v>
      </c>
    </row>
    <row r="102" spans="1:13" x14ac:dyDescent="0.3">
      <c r="A102" s="57" t="s">
        <v>544</v>
      </c>
      <c r="B102" s="58">
        <v>13710</v>
      </c>
      <c r="C102" s="58" t="s">
        <v>5140</v>
      </c>
      <c r="D102" s="58" t="s">
        <v>1399</v>
      </c>
      <c r="E102" s="58" t="s">
        <v>5115</v>
      </c>
      <c r="F102" s="58" t="s">
        <v>691</v>
      </c>
      <c r="G102" s="58">
        <v>4845</v>
      </c>
      <c r="H102" s="58" t="s">
        <v>3830</v>
      </c>
      <c r="I102" s="58" t="s">
        <v>1458</v>
      </c>
      <c r="J102" s="58" t="s">
        <v>5141</v>
      </c>
      <c r="K102" s="58" t="s">
        <v>667</v>
      </c>
      <c r="L102" s="58">
        <v>3154</v>
      </c>
      <c r="M102" s="58">
        <v>7999</v>
      </c>
    </row>
    <row r="103" spans="1:13" x14ac:dyDescent="0.3">
      <c r="A103" s="57" t="s">
        <v>545</v>
      </c>
      <c r="B103" s="58">
        <v>3814</v>
      </c>
      <c r="C103" s="58" t="s">
        <v>893</v>
      </c>
      <c r="D103" s="58" t="s">
        <v>1024</v>
      </c>
      <c r="E103" s="58" t="s">
        <v>841</v>
      </c>
      <c r="F103" s="58" t="s">
        <v>628</v>
      </c>
      <c r="G103" s="58">
        <v>1223</v>
      </c>
      <c r="H103" s="58" t="s">
        <v>975</v>
      </c>
      <c r="I103" s="58" t="s">
        <v>749</v>
      </c>
      <c r="J103" s="58" t="s">
        <v>1080</v>
      </c>
      <c r="K103" s="58" t="s">
        <v>647</v>
      </c>
      <c r="L103" s="58">
        <v>740</v>
      </c>
      <c r="M103" s="58">
        <v>1963</v>
      </c>
    </row>
    <row r="104" spans="1:13" x14ac:dyDescent="0.3">
      <c r="A104" s="57" t="s">
        <v>546</v>
      </c>
      <c r="B104" s="58">
        <v>13324</v>
      </c>
      <c r="C104" s="58" t="s">
        <v>1402</v>
      </c>
      <c r="D104" s="58" t="s">
        <v>1493</v>
      </c>
      <c r="E104" s="58" t="s">
        <v>5142</v>
      </c>
      <c r="F104" s="58" t="s">
        <v>766</v>
      </c>
      <c r="G104" s="58">
        <v>4700</v>
      </c>
      <c r="H104" s="58" t="s">
        <v>1353</v>
      </c>
      <c r="I104" s="58" t="s">
        <v>1231</v>
      </c>
      <c r="J104" s="58" t="s">
        <v>866</v>
      </c>
      <c r="K104" s="58" t="s">
        <v>647</v>
      </c>
      <c r="L104" s="58">
        <v>2276</v>
      </c>
      <c r="M104" s="58">
        <v>6976</v>
      </c>
    </row>
    <row r="105" spans="1:13" x14ac:dyDescent="0.3">
      <c r="A105" s="57" t="s">
        <v>547</v>
      </c>
      <c r="B105" s="58">
        <v>18724</v>
      </c>
      <c r="C105" s="58" t="s">
        <v>3752</v>
      </c>
      <c r="D105" s="58" t="s">
        <v>1015</v>
      </c>
      <c r="E105" s="58" t="s">
        <v>5143</v>
      </c>
      <c r="F105" s="58" t="s">
        <v>634</v>
      </c>
      <c r="G105" s="58">
        <v>6784</v>
      </c>
      <c r="H105" s="58" t="s">
        <v>4393</v>
      </c>
      <c r="I105" s="58" t="s">
        <v>908</v>
      </c>
      <c r="J105" s="58" t="s">
        <v>5144</v>
      </c>
      <c r="K105" s="58" t="s">
        <v>655</v>
      </c>
      <c r="L105" s="58">
        <v>5256</v>
      </c>
      <c r="M105" s="58">
        <v>12040</v>
      </c>
    </row>
    <row r="106" spans="1:13" x14ac:dyDescent="0.3">
      <c r="A106" s="57" t="s">
        <v>548</v>
      </c>
      <c r="B106" s="58">
        <v>5145</v>
      </c>
      <c r="C106" s="58" t="s">
        <v>802</v>
      </c>
      <c r="D106" s="58" t="s">
        <v>1881</v>
      </c>
      <c r="E106" s="58" t="s">
        <v>669</v>
      </c>
      <c r="F106" s="58" t="s">
        <v>628</v>
      </c>
      <c r="G106" s="58">
        <v>1799</v>
      </c>
      <c r="H106" s="58" t="s">
        <v>1218</v>
      </c>
      <c r="I106" s="58" t="s">
        <v>1089</v>
      </c>
      <c r="J106" s="58" t="s">
        <v>1508</v>
      </c>
      <c r="K106" s="58" t="s">
        <v>628</v>
      </c>
      <c r="L106" s="58">
        <v>1324</v>
      </c>
      <c r="M106" s="58">
        <v>3123</v>
      </c>
    </row>
    <row r="107" spans="1:13" x14ac:dyDescent="0.3">
      <c r="A107" s="57" t="s">
        <v>549</v>
      </c>
      <c r="B107" s="58">
        <v>13100</v>
      </c>
      <c r="C107" s="58" t="s">
        <v>5145</v>
      </c>
      <c r="D107" s="58" t="s">
        <v>809</v>
      </c>
      <c r="E107" s="58" t="s">
        <v>5146</v>
      </c>
      <c r="F107" s="58" t="s">
        <v>655</v>
      </c>
      <c r="G107" s="58">
        <v>5460</v>
      </c>
      <c r="H107" s="58" t="s">
        <v>2266</v>
      </c>
      <c r="I107" s="58" t="s">
        <v>989</v>
      </c>
      <c r="J107" s="58" t="s">
        <v>5147</v>
      </c>
      <c r="K107" s="58" t="s">
        <v>647</v>
      </c>
      <c r="L107" s="58">
        <v>3339</v>
      </c>
      <c r="M107" s="58">
        <v>8799</v>
      </c>
    </row>
    <row r="108" spans="1:13" x14ac:dyDescent="0.3">
      <c r="A108" s="57" t="s">
        <v>550</v>
      </c>
      <c r="B108" s="58">
        <v>19170</v>
      </c>
      <c r="C108" s="58" t="s">
        <v>5148</v>
      </c>
      <c r="D108" s="58" t="s">
        <v>1613</v>
      </c>
      <c r="E108" s="58" t="s">
        <v>2168</v>
      </c>
      <c r="F108" s="58" t="s">
        <v>628</v>
      </c>
      <c r="G108" s="58">
        <v>5704</v>
      </c>
      <c r="H108" s="58" t="s">
        <v>2923</v>
      </c>
      <c r="I108" s="58" t="s">
        <v>1237</v>
      </c>
      <c r="J108" s="58" t="s">
        <v>4878</v>
      </c>
      <c r="K108" s="58" t="s">
        <v>628</v>
      </c>
      <c r="L108" s="58">
        <v>4318</v>
      </c>
      <c r="M108" s="58">
        <v>10022</v>
      </c>
    </row>
    <row r="109" spans="1:13" x14ac:dyDescent="0.3">
      <c r="A109" s="57" t="s">
        <v>552</v>
      </c>
      <c r="B109" s="58">
        <v>112540</v>
      </c>
      <c r="C109" s="58" t="s">
        <v>6268</v>
      </c>
      <c r="D109" s="58" t="s">
        <v>6267</v>
      </c>
      <c r="E109" s="58" t="s">
        <v>5150</v>
      </c>
      <c r="F109" s="58" t="s">
        <v>956</v>
      </c>
      <c r="G109" s="58">
        <v>37388</v>
      </c>
      <c r="H109" s="58" t="s">
        <v>6266</v>
      </c>
      <c r="I109" s="58" t="s">
        <v>4598</v>
      </c>
      <c r="J109" s="58" t="s">
        <v>5151</v>
      </c>
      <c r="K109" s="58" t="s">
        <v>870</v>
      </c>
      <c r="L109" s="58">
        <v>21861</v>
      </c>
      <c r="M109" s="58">
        <v>59249</v>
      </c>
    </row>
    <row r="110" spans="1:13" x14ac:dyDescent="0.3">
      <c r="A110" s="57" t="s">
        <v>553</v>
      </c>
      <c r="B110" s="58">
        <v>69805</v>
      </c>
      <c r="C110" s="58" t="s">
        <v>5152</v>
      </c>
      <c r="D110" s="58" t="s">
        <v>831</v>
      </c>
      <c r="E110" s="58" t="s">
        <v>5153</v>
      </c>
      <c r="F110" s="58" t="s">
        <v>766</v>
      </c>
      <c r="G110" s="58">
        <v>24644</v>
      </c>
      <c r="H110" s="58" t="s">
        <v>5154</v>
      </c>
      <c r="I110" s="58" t="s">
        <v>1230</v>
      </c>
      <c r="J110" s="58" t="s">
        <v>5155</v>
      </c>
      <c r="K110" s="58" t="s">
        <v>633</v>
      </c>
      <c r="L110" s="58">
        <v>15400</v>
      </c>
      <c r="M110" s="58">
        <v>40044</v>
      </c>
    </row>
    <row r="111" spans="1:13" x14ac:dyDescent="0.3">
      <c r="A111" s="57" t="s">
        <v>554</v>
      </c>
      <c r="B111" s="58">
        <v>27538</v>
      </c>
      <c r="C111" s="58" t="s">
        <v>4667</v>
      </c>
      <c r="D111" s="58" t="s">
        <v>1668</v>
      </c>
      <c r="E111" s="58" t="s">
        <v>4849</v>
      </c>
      <c r="F111" s="58" t="s">
        <v>766</v>
      </c>
      <c r="G111" s="58">
        <v>12193</v>
      </c>
      <c r="H111" s="58" t="s">
        <v>1435</v>
      </c>
      <c r="I111" s="58" t="s">
        <v>2356</v>
      </c>
      <c r="J111" s="58" t="s">
        <v>5156</v>
      </c>
      <c r="K111" s="58" t="s">
        <v>655</v>
      </c>
      <c r="L111" s="58">
        <v>6908</v>
      </c>
      <c r="M111" s="58">
        <v>19101</v>
      </c>
    </row>
    <row r="112" spans="1:13" x14ac:dyDescent="0.3">
      <c r="A112" s="57" t="s">
        <v>555</v>
      </c>
      <c r="B112" s="58">
        <v>9473</v>
      </c>
      <c r="C112" s="58" t="s">
        <v>1132</v>
      </c>
      <c r="D112" s="58" t="s">
        <v>2424</v>
      </c>
      <c r="E112" s="58" t="s">
        <v>4558</v>
      </c>
      <c r="F112" s="58" t="s">
        <v>628</v>
      </c>
      <c r="G112" s="58">
        <v>3619</v>
      </c>
      <c r="H112" s="58" t="s">
        <v>1730</v>
      </c>
      <c r="I112" s="58" t="s">
        <v>1108</v>
      </c>
      <c r="J112" s="58" t="s">
        <v>3621</v>
      </c>
      <c r="K112" s="58" t="s">
        <v>647</v>
      </c>
      <c r="L112" s="58">
        <v>2325</v>
      </c>
      <c r="M112" s="58">
        <v>5944</v>
      </c>
    </row>
    <row r="113" spans="1:13" x14ac:dyDescent="0.3">
      <c r="A113" s="57" t="s">
        <v>556</v>
      </c>
      <c r="B113" s="58">
        <v>98948</v>
      </c>
      <c r="C113" s="58" t="s">
        <v>5157</v>
      </c>
      <c r="D113" s="58" t="s">
        <v>3768</v>
      </c>
      <c r="E113" s="58" t="s">
        <v>5158</v>
      </c>
      <c r="F113" s="58" t="s">
        <v>639</v>
      </c>
      <c r="G113" s="58">
        <v>33040</v>
      </c>
      <c r="H113" s="58" t="s">
        <v>5159</v>
      </c>
      <c r="I113" s="58" t="s">
        <v>1319</v>
      </c>
      <c r="J113" s="58" t="s">
        <v>5160</v>
      </c>
      <c r="K113" s="58" t="s">
        <v>783</v>
      </c>
      <c r="L113" s="58">
        <v>24070</v>
      </c>
      <c r="M113" s="58">
        <v>57110</v>
      </c>
    </row>
    <row r="114" spans="1:13" x14ac:dyDescent="0.3">
      <c r="A114" s="57" t="s">
        <v>557</v>
      </c>
      <c r="B114" s="58">
        <v>16632</v>
      </c>
      <c r="C114" s="58" t="s">
        <v>1070</v>
      </c>
      <c r="D114" s="58" t="s">
        <v>1021</v>
      </c>
      <c r="E114" s="58" t="s">
        <v>1947</v>
      </c>
      <c r="F114" s="58" t="s">
        <v>943</v>
      </c>
      <c r="G114" s="58">
        <v>5947</v>
      </c>
      <c r="H114" s="58" t="s">
        <v>1206</v>
      </c>
      <c r="I114" s="58" t="s">
        <v>1563</v>
      </c>
      <c r="J114" s="58" t="s">
        <v>1663</v>
      </c>
      <c r="K114" s="58" t="s">
        <v>870</v>
      </c>
      <c r="L114" s="58">
        <v>3750</v>
      </c>
      <c r="M114" s="58">
        <v>9697</v>
      </c>
    </row>
    <row r="115" spans="1:13" x14ac:dyDescent="0.3">
      <c r="A115" s="57" t="s">
        <v>558</v>
      </c>
      <c r="B115" s="58">
        <v>21151</v>
      </c>
      <c r="C115" s="58" t="s">
        <v>1722</v>
      </c>
      <c r="D115" s="58" t="s">
        <v>681</v>
      </c>
      <c r="E115" s="58" t="s">
        <v>5161</v>
      </c>
      <c r="F115" s="58" t="s">
        <v>628</v>
      </c>
      <c r="G115" s="58">
        <v>6752</v>
      </c>
      <c r="H115" s="58" t="s">
        <v>5162</v>
      </c>
      <c r="I115" s="58" t="s">
        <v>1101</v>
      </c>
      <c r="J115" s="58" t="s">
        <v>5163</v>
      </c>
      <c r="K115" s="58" t="s">
        <v>628</v>
      </c>
      <c r="L115" s="58">
        <v>5501</v>
      </c>
      <c r="M115" s="58">
        <v>12253</v>
      </c>
    </row>
    <row r="116" spans="1:13" x14ac:dyDescent="0.3">
      <c r="A116" s="57" t="s">
        <v>560</v>
      </c>
      <c r="B116" s="58">
        <v>10855</v>
      </c>
      <c r="C116" s="58" t="s">
        <v>863</v>
      </c>
      <c r="D116" s="58" t="s">
        <v>1652</v>
      </c>
      <c r="E116" s="58" t="s">
        <v>5164</v>
      </c>
      <c r="F116" s="58" t="s">
        <v>647</v>
      </c>
      <c r="G116" s="58">
        <v>3550</v>
      </c>
      <c r="H116" s="58" t="s">
        <v>2850</v>
      </c>
      <c r="I116" s="58" t="s">
        <v>697</v>
      </c>
      <c r="J116" s="58" t="s">
        <v>1212</v>
      </c>
      <c r="K116" s="58" t="s">
        <v>628</v>
      </c>
      <c r="L116" s="58">
        <v>2834</v>
      </c>
      <c r="M116" s="58">
        <v>6384</v>
      </c>
    </row>
    <row r="117" spans="1:13" x14ac:dyDescent="0.3">
      <c r="A117" s="57" t="s">
        <v>561</v>
      </c>
      <c r="B117" s="58">
        <v>12212</v>
      </c>
      <c r="C117" s="58" t="s">
        <v>1731</v>
      </c>
      <c r="D117" s="58" t="s">
        <v>1672</v>
      </c>
      <c r="E117" s="58" t="s">
        <v>5165</v>
      </c>
      <c r="F117" s="58" t="s">
        <v>691</v>
      </c>
      <c r="G117" s="58">
        <v>4605</v>
      </c>
      <c r="H117" s="58" t="s">
        <v>2759</v>
      </c>
      <c r="I117" s="58" t="s">
        <v>703</v>
      </c>
      <c r="J117" s="58" t="s">
        <v>5166</v>
      </c>
      <c r="K117" s="58" t="s">
        <v>667</v>
      </c>
      <c r="L117" s="58">
        <v>3405</v>
      </c>
      <c r="M117" s="58">
        <v>8010</v>
      </c>
    </row>
    <row r="118" spans="1:13" x14ac:dyDescent="0.3">
      <c r="A118" s="57" t="s">
        <v>562</v>
      </c>
      <c r="B118" s="58">
        <v>20970</v>
      </c>
      <c r="C118" s="58" t="s">
        <v>3316</v>
      </c>
      <c r="D118" s="58" t="s">
        <v>809</v>
      </c>
      <c r="E118" s="58" t="s">
        <v>5167</v>
      </c>
      <c r="F118" s="58" t="s">
        <v>647</v>
      </c>
      <c r="G118" s="58">
        <v>6897</v>
      </c>
      <c r="H118" s="58" t="s">
        <v>2079</v>
      </c>
      <c r="I118" s="58" t="s">
        <v>2331</v>
      </c>
      <c r="J118" s="58" t="s">
        <v>5168</v>
      </c>
      <c r="K118" s="58" t="s">
        <v>628</v>
      </c>
      <c r="L118" s="58">
        <v>5027</v>
      </c>
      <c r="M118" s="58">
        <v>11924</v>
      </c>
    </row>
    <row r="119" spans="1:13" x14ac:dyDescent="0.3">
      <c r="A119" s="57" t="s">
        <v>563</v>
      </c>
      <c r="B119" s="58">
        <v>5293</v>
      </c>
      <c r="C119" s="58" t="s">
        <v>1798</v>
      </c>
      <c r="D119" s="58" t="s">
        <v>679</v>
      </c>
      <c r="E119" s="58" t="s">
        <v>1074</v>
      </c>
      <c r="F119" s="58" t="s">
        <v>628</v>
      </c>
      <c r="G119" s="58">
        <v>1954</v>
      </c>
      <c r="H119" s="58" t="s">
        <v>2341</v>
      </c>
      <c r="I119" s="58" t="s">
        <v>1089</v>
      </c>
      <c r="J119" s="58" t="s">
        <v>2291</v>
      </c>
      <c r="K119" s="58" t="s">
        <v>628</v>
      </c>
      <c r="L119" s="58">
        <v>1293</v>
      </c>
      <c r="M119" s="58">
        <v>3247</v>
      </c>
    </row>
    <row r="120" spans="1:13" x14ac:dyDescent="0.3">
      <c r="A120" s="57" t="s">
        <v>565</v>
      </c>
      <c r="B120" s="58">
        <v>13578</v>
      </c>
      <c r="C120" s="58" t="s">
        <v>2925</v>
      </c>
      <c r="D120" s="58" t="s">
        <v>1044</v>
      </c>
      <c r="E120" s="58" t="s">
        <v>2994</v>
      </c>
      <c r="F120" s="58" t="s">
        <v>766</v>
      </c>
      <c r="G120" s="58">
        <v>5055</v>
      </c>
      <c r="H120" s="58" t="s">
        <v>5136</v>
      </c>
      <c r="I120" s="58" t="s">
        <v>727</v>
      </c>
      <c r="J120" s="58" t="s">
        <v>4872</v>
      </c>
      <c r="K120" s="58" t="s">
        <v>667</v>
      </c>
      <c r="L120" s="58">
        <v>3594</v>
      </c>
      <c r="M120" s="58">
        <v>8649</v>
      </c>
    </row>
    <row r="121" spans="1:13" x14ac:dyDescent="0.3">
      <c r="A121" s="57" t="s">
        <v>566</v>
      </c>
      <c r="B121" s="58">
        <v>1519</v>
      </c>
      <c r="C121" s="58" t="s">
        <v>1251</v>
      </c>
      <c r="D121" s="58" t="s">
        <v>830</v>
      </c>
      <c r="E121" s="58" t="s">
        <v>1458</v>
      </c>
      <c r="F121" s="58" t="s">
        <v>628</v>
      </c>
      <c r="G121" s="58">
        <v>405</v>
      </c>
      <c r="H121" s="58" t="s">
        <v>1007</v>
      </c>
      <c r="I121" s="58" t="s">
        <v>870</v>
      </c>
      <c r="J121" s="58" t="s">
        <v>706</v>
      </c>
      <c r="K121" s="58" t="s">
        <v>628</v>
      </c>
      <c r="L121" s="58">
        <v>425</v>
      </c>
      <c r="M121" s="58">
        <v>830</v>
      </c>
    </row>
    <row r="122" spans="1:13" x14ac:dyDescent="0.3">
      <c r="A122" s="57" t="s">
        <v>568</v>
      </c>
      <c r="B122" s="58">
        <v>11513</v>
      </c>
      <c r="C122" s="58" t="s">
        <v>1939</v>
      </c>
      <c r="D122" s="58" t="s">
        <v>1072</v>
      </c>
      <c r="E122" s="58" t="s">
        <v>1474</v>
      </c>
      <c r="F122" s="58" t="s">
        <v>628</v>
      </c>
      <c r="G122" s="58">
        <v>3813</v>
      </c>
      <c r="H122" s="58" t="s">
        <v>2233</v>
      </c>
      <c r="I122" s="58" t="s">
        <v>1188</v>
      </c>
      <c r="J122" s="58" t="s">
        <v>5169</v>
      </c>
      <c r="K122" s="58" t="s">
        <v>628</v>
      </c>
      <c r="L122" s="58">
        <v>3122</v>
      </c>
      <c r="M122" s="58">
        <v>6935</v>
      </c>
    </row>
    <row r="123" spans="1:13" x14ac:dyDescent="0.3">
      <c r="A123" s="57" t="s">
        <v>569</v>
      </c>
      <c r="B123" s="58">
        <v>4154</v>
      </c>
      <c r="C123" s="58" t="s">
        <v>1518</v>
      </c>
      <c r="D123" s="58" t="s">
        <v>771</v>
      </c>
      <c r="E123" s="58" t="s">
        <v>1173</v>
      </c>
      <c r="F123" s="58" t="s">
        <v>647</v>
      </c>
      <c r="G123" s="58">
        <v>1385</v>
      </c>
      <c r="H123" s="58" t="s">
        <v>2419</v>
      </c>
      <c r="I123" s="58" t="s">
        <v>764</v>
      </c>
      <c r="J123" s="58" t="s">
        <v>1884</v>
      </c>
      <c r="K123" s="58" t="s">
        <v>628</v>
      </c>
      <c r="L123" s="58">
        <v>1129</v>
      </c>
      <c r="M123" s="58">
        <v>2514</v>
      </c>
    </row>
    <row r="124" spans="1:13" x14ac:dyDescent="0.3">
      <c r="A124" s="57" t="s">
        <v>570</v>
      </c>
      <c r="B124" s="58">
        <v>122747</v>
      </c>
      <c r="C124" s="58" t="s">
        <v>5170</v>
      </c>
      <c r="D124" s="58" t="s">
        <v>3497</v>
      </c>
      <c r="E124" s="58" t="s">
        <v>5171</v>
      </c>
      <c r="F124" s="58" t="s">
        <v>725</v>
      </c>
      <c r="G124" s="58">
        <v>40055</v>
      </c>
      <c r="H124" s="58" t="s">
        <v>2003</v>
      </c>
      <c r="I124" s="58" t="s">
        <v>6024</v>
      </c>
      <c r="J124" s="58" t="s">
        <v>5172</v>
      </c>
      <c r="K124" s="58" t="s">
        <v>705</v>
      </c>
      <c r="L124" s="58">
        <v>24721</v>
      </c>
      <c r="M124" s="58">
        <v>64776</v>
      </c>
    </row>
    <row r="125" spans="1:13" x14ac:dyDescent="0.3">
      <c r="A125" s="57" t="s">
        <v>571</v>
      </c>
      <c r="B125" s="58">
        <v>58299</v>
      </c>
      <c r="C125" s="58" t="s">
        <v>5173</v>
      </c>
      <c r="D125" s="58" t="s">
        <v>1636</v>
      </c>
      <c r="E125" s="58" t="s">
        <v>5174</v>
      </c>
      <c r="F125" s="58" t="s">
        <v>940</v>
      </c>
      <c r="G125" s="58">
        <v>19717</v>
      </c>
      <c r="H125" s="58" t="s">
        <v>2829</v>
      </c>
      <c r="I125" s="58" t="s">
        <v>1827</v>
      </c>
      <c r="J125" s="58" t="s">
        <v>5175</v>
      </c>
      <c r="K125" s="58" t="s">
        <v>848</v>
      </c>
      <c r="L125" s="58">
        <v>14581</v>
      </c>
      <c r="M125" s="58">
        <v>34298</v>
      </c>
    </row>
    <row r="126" spans="1:13" x14ac:dyDescent="0.3">
      <c r="A126" s="57" t="s">
        <v>572</v>
      </c>
      <c r="B126" s="58">
        <v>2645</v>
      </c>
      <c r="C126" s="58" t="s">
        <v>1344</v>
      </c>
      <c r="D126" s="58" t="s">
        <v>791</v>
      </c>
      <c r="E126" s="58" t="s">
        <v>1791</v>
      </c>
      <c r="F126" s="58" t="s">
        <v>647</v>
      </c>
      <c r="G126" s="58">
        <v>975</v>
      </c>
      <c r="H126" s="58" t="s">
        <v>806</v>
      </c>
      <c r="I126" s="58" t="s">
        <v>894</v>
      </c>
      <c r="J126" s="58" t="s">
        <v>1223</v>
      </c>
      <c r="K126" s="58" t="s">
        <v>647</v>
      </c>
      <c r="L126" s="58">
        <v>722</v>
      </c>
      <c r="M126" s="58">
        <v>1697</v>
      </c>
    </row>
    <row r="127" spans="1:13" x14ac:dyDescent="0.3">
      <c r="A127" s="57" t="s">
        <v>573</v>
      </c>
      <c r="B127" s="58">
        <v>8594</v>
      </c>
      <c r="C127" s="58" t="s">
        <v>2731</v>
      </c>
      <c r="D127" s="58" t="s">
        <v>1441</v>
      </c>
      <c r="E127" s="58" t="s">
        <v>5176</v>
      </c>
      <c r="F127" s="58" t="s">
        <v>667</v>
      </c>
      <c r="G127" s="58">
        <v>3143</v>
      </c>
      <c r="H127" s="58" t="s">
        <v>1274</v>
      </c>
      <c r="I127" s="58" t="s">
        <v>681</v>
      </c>
      <c r="J127" s="58" t="s">
        <v>3035</v>
      </c>
      <c r="K127" s="58" t="s">
        <v>633</v>
      </c>
      <c r="L127" s="58">
        <v>1804</v>
      </c>
      <c r="M127" s="58">
        <v>4947</v>
      </c>
    </row>
    <row r="128" spans="1:13" x14ac:dyDescent="0.3">
      <c r="A128" s="57" t="s">
        <v>574</v>
      </c>
      <c r="B128" s="58">
        <v>5341</v>
      </c>
      <c r="C128" s="58" t="s">
        <v>2071</v>
      </c>
      <c r="D128" s="58" t="s">
        <v>790</v>
      </c>
      <c r="E128" s="58" t="s">
        <v>1126</v>
      </c>
      <c r="F128" s="58" t="s">
        <v>708</v>
      </c>
      <c r="G128" s="58">
        <v>1864</v>
      </c>
      <c r="H128" s="58" t="s">
        <v>641</v>
      </c>
      <c r="I128" s="58" t="s">
        <v>994</v>
      </c>
      <c r="J128" s="58" t="s">
        <v>1211</v>
      </c>
      <c r="K128" s="58" t="s">
        <v>655</v>
      </c>
      <c r="L128" s="58">
        <v>1035</v>
      </c>
      <c r="M128" s="58">
        <v>2899</v>
      </c>
    </row>
    <row r="129" spans="1:13" x14ac:dyDescent="0.3">
      <c r="A129" s="57" t="s">
        <v>575</v>
      </c>
      <c r="B129" s="58">
        <v>41325</v>
      </c>
      <c r="C129" s="58" t="s">
        <v>5177</v>
      </c>
      <c r="D129" s="58" t="s">
        <v>1525</v>
      </c>
      <c r="E129" s="58" t="s">
        <v>5178</v>
      </c>
      <c r="F129" s="58" t="s">
        <v>708</v>
      </c>
      <c r="G129" s="58">
        <v>12825</v>
      </c>
      <c r="H129" s="58" t="s">
        <v>5179</v>
      </c>
      <c r="I129" s="58" t="s">
        <v>1798</v>
      </c>
      <c r="J129" s="58" t="s">
        <v>2742</v>
      </c>
      <c r="K129" s="58" t="s">
        <v>632</v>
      </c>
      <c r="L129" s="58">
        <v>9653</v>
      </c>
      <c r="M129" s="58">
        <v>22478</v>
      </c>
    </row>
    <row r="130" spans="1:13" x14ac:dyDescent="0.3">
      <c r="A130" s="57" t="s">
        <v>576</v>
      </c>
      <c r="B130" s="58">
        <v>17058</v>
      </c>
      <c r="C130" s="58" t="s">
        <v>2251</v>
      </c>
      <c r="D130" s="58" t="s">
        <v>672</v>
      </c>
      <c r="E130" s="58" t="s">
        <v>5009</v>
      </c>
      <c r="F130" s="58" t="s">
        <v>646</v>
      </c>
      <c r="G130" s="58">
        <v>4772</v>
      </c>
      <c r="H130" s="58" t="s">
        <v>3005</v>
      </c>
      <c r="I130" s="58" t="s">
        <v>1639</v>
      </c>
      <c r="J130" s="58" t="s">
        <v>4016</v>
      </c>
      <c r="K130" s="58" t="s">
        <v>660</v>
      </c>
      <c r="L130" s="58">
        <v>3487</v>
      </c>
      <c r="M130" s="58">
        <v>8259</v>
      </c>
    </row>
    <row r="131" spans="1:13" x14ac:dyDescent="0.3">
      <c r="A131" s="57" t="s">
        <v>577</v>
      </c>
      <c r="B131" s="58">
        <v>2917</v>
      </c>
      <c r="C131" s="58" t="s">
        <v>944</v>
      </c>
      <c r="D131" s="58" t="s">
        <v>780</v>
      </c>
      <c r="E131" s="58" t="s">
        <v>1737</v>
      </c>
      <c r="F131" s="58" t="s">
        <v>783</v>
      </c>
      <c r="G131" s="58">
        <v>897</v>
      </c>
      <c r="H131" s="58" t="s">
        <v>1899</v>
      </c>
      <c r="I131" s="58" t="s">
        <v>1612</v>
      </c>
      <c r="J131" s="58" t="s">
        <v>1399</v>
      </c>
      <c r="K131" s="58" t="s">
        <v>667</v>
      </c>
      <c r="L131" s="58">
        <v>588</v>
      </c>
      <c r="M131" s="58">
        <v>1485</v>
      </c>
    </row>
    <row r="132" spans="1:13" x14ac:dyDescent="0.3">
      <c r="A132" s="57" t="s">
        <v>578</v>
      </c>
      <c r="B132" s="58">
        <v>16395</v>
      </c>
      <c r="C132" s="58" t="s">
        <v>5180</v>
      </c>
      <c r="D132" s="58" t="s">
        <v>2342</v>
      </c>
      <c r="E132" s="58" t="s">
        <v>3766</v>
      </c>
      <c r="F132" s="58" t="s">
        <v>628</v>
      </c>
      <c r="G132" s="58">
        <v>6015</v>
      </c>
      <c r="H132" s="58" t="s">
        <v>2658</v>
      </c>
      <c r="I132" s="58" t="s">
        <v>2039</v>
      </c>
      <c r="J132" s="58" t="s">
        <v>1187</v>
      </c>
      <c r="K132" s="58" t="s">
        <v>628</v>
      </c>
      <c r="L132" s="58">
        <v>3629</v>
      </c>
      <c r="M132" s="58">
        <v>9644</v>
      </c>
    </row>
    <row r="133" spans="1:13" x14ac:dyDescent="0.3">
      <c r="A133" s="57" t="s">
        <v>579</v>
      </c>
      <c r="B133" s="58">
        <v>4334</v>
      </c>
      <c r="C133" s="58" t="s">
        <v>1809</v>
      </c>
      <c r="D133" s="58" t="s">
        <v>1672</v>
      </c>
      <c r="E133" s="58" t="s">
        <v>787</v>
      </c>
      <c r="F133" s="58" t="s">
        <v>647</v>
      </c>
      <c r="G133" s="58">
        <v>1652</v>
      </c>
      <c r="H133" s="58" t="s">
        <v>939</v>
      </c>
      <c r="I133" s="58" t="s">
        <v>951</v>
      </c>
      <c r="J133" s="58" t="s">
        <v>1754</v>
      </c>
      <c r="K133" s="58" t="s">
        <v>628</v>
      </c>
      <c r="L133" s="58">
        <v>968</v>
      </c>
      <c r="M133" s="58">
        <v>2620</v>
      </c>
    </row>
    <row r="134" spans="1:13" x14ac:dyDescent="0.3">
      <c r="A134" s="57" t="s">
        <v>580</v>
      </c>
      <c r="B134" s="58">
        <v>1211</v>
      </c>
      <c r="C134" s="58" t="s">
        <v>748</v>
      </c>
      <c r="D134" s="58" t="s">
        <v>872</v>
      </c>
      <c r="E134" s="58" t="s">
        <v>743</v>
      </c>
      <c r="F134" s="58" t="s">
        <v>655</v>
      </c>
      <c r="G134" s="58">
        <v>335</v>
      </c>
      <c r="H134" s="58" t="s">
        <v>1381</v>
      </c>
      <c r="I134" s="58" t="s">
        <v>804</v>
      </c>
      <c r="J134" s="58" t="s">
        <v>809</v>
      </c>
      <c r="K134" s="58" t="s">
        <v>647</v>
      </c>
      <c r="L134" s="58">
        <v>387</v>
      </c>
      <c r="M134" s="58">
        <v>722</v>
      </c>
    </row>
    <row r="135" spans="1:13" x14ac:dyDescent="0.3">
      <c r="A135" s="57" t="s">
        <v>581</v>
      </c>
      <c r="B135" s="58">
        <v>11036</v>
      </c>
      <c r="C135" s="58" t="s">
        <v>4709</v>
      </c>
      <c r="D135" s="58" t="s">
        <v>1086</v>
      </c>
      <c r="E135" s="58" t="s">
        <v>3830</v>
      </c>
      <c r="F135" s="58" t="s">
        <v>634</v>
      </c>
      <c r="G135" s="58">
        <v>3581</v>
      </c>
      <c r="H135" s="58" t="s">
        <v>2214</v>
      </c>
      <c r="I135" s="58" t="s">
        <v>941</v>
      </c>
      <c r="J135" s="58" t="s">
        <v>3729</v>
      </c>
      <c r="K135" s="58" t="s">
        <v>628</v>
      </c>
      <c r="L135" s="58">
        <v>2375</v>
      </c>
      <c r="M135" s="58">
        <v>5956</v>
      </c>
    </row>
    <row r="136" spans="1:13" x14ac:dyDescent="0.3">
      <c r="A136" s="57" t="s">
        <v>582</v>
      </c>
      <c r="B136" s="58">
        <v>5068</v>
      </c>
      <c r="C136" s="58" t="s">
        <v>1728</v>
      </c>
      <c r="D136" s="58" t="s">
        <v>2247</v>
      </c>
      <c r="E136" s="58" t="s">
        <v>674</v>
      </c>
      <c r="F136" s="58" t="s">
        <v>775</v>
      </c>
      <c r="G136" s="58">
        <v>1819</v>
      </c>
      <c r="H136" s="58" t="s">
        <v>1016</v>
      </c>
      <c r="I136" s="58" t="s">
        <v>1607</v>
      </c>
      <c r="J136" s="58" t="s">
        <v>1385</v>
      </c>
      <c r="K136" s="58" t="s">
        <v>646</v>
      </c>
      <c r="L136" s="58">
        <v>1195</v>
      </c>
      <c r="M136" s="58">
        <v>3014</v>
      </c>
    </row>
    <row r="137" spans="1:13" x14ac:dyDescent="0.3">
      <c r="A137" s="57" t="s">
        <v>583</v>
      </c>
      <c r="B137" s="58">
        <v>5525</v>
      </c>
      <c r="C137" s="58" t="s">
        <v>2625</v>
      </c>
      <c r="D137" s="58" t="s">
        <v>1437</v>
      </c>
      <c r="E137" s="58" t="s">
        <v>1490</v>
      </c>
      <c r="F137" s="58" t="s">
        <v>628</v>
      </c>
      <c r="G137" s="58">
        <v>1980</v>
      </c>
      <c r="H137" s="58" t="s">
        <v>1451</v>
      </c>
      <c r="I137" s="58" t="s">
        <v>844</v>
      </c>
      <c r="J137" s="58" t="s">
        <v>1597</v>
      </c>
      <c r="K137" s="58" t="s">
        <v>647</v>
      </c>
      <c r="L137" s="58">
        <v>1238</v>
      </c>
      <c r="M137" s="58">
        <v>3218</v>
      </c>
    </row>
    <row r="138" spans="1:13" x14ac:dyDescent="0.3">
      <c r="A138" s="57" t="s">
        <v>584</v>
      </c>
      <c r="B138" s="58">
        <v>6366</v>
      </c>
      <c r="C138" s="58" t="s">
        <v>1705</v>
      </c>
      <c r="D138" s="58" t="s">
        <v>1045</v>
      </c>
      <c r="E138" s="58" t="s">
        <v>1359</v>
      </c>
      <c r="F138" s="58" t="s">
        <v>667</v>
      </c>
      <c r="G138" s="58">
        <v>2365</v>
      </c>
      <c r="H138" s="58" t="s">
        <v>1593</v>
      </c>
      <c r="I138" s="58" t="s">
        <v>842</v>
      </c>
      <c r="J138" s="58" t="s">
        <v>2122</v>
      </c>
      <c r="K138" s="58" t="s">
        <v>667</v>
      </c>
      <c r="L138" s="58">
        <v>1232</v>
      </c>
      <c r="M138" s="58">
        <v>3597</v>
      </c>
    </row>
    <row r="139" spans="1:13" x14ac:dyDescent="0.3">
      <c r="A139" s="57" t="s">
        <v>585</v>
      </c>
      <c r="B139" s="58">
        <v>27686</v>
      </c>
      <c r="C139" s="58" t="s">
        <v>5181</v>
      </c>
      <c r="D139" s="58" t="s">
        <v>1524</v>
      </c>
      <c r="E139" s="58" t="s">
        <v>2749</v>
      </c>
      <c r="F139" s="58" t="s">
        <v>655</v>
      </c>
      <c r="G139" s="58">
        <v>9839</v>
      </c>
      <c r="H139" s="58" t="s">
        <v>5182</v>
      </c>
      <c r="I139" s="58" t="s">
        <v>1124</v>
      </c>
      <c r="J139" s="58" t="s">
        <v>1634</v>
      </c>
      <c r="K139" s="58" t="s">
        <v>647</v>
      </c>
      <c r="L139" s="58">
        <v>6094</v>
      </c>
      <c r="M139" s="58">
        <v>15933</v>
      </c>
    </row>
    <row r="140" spans="1:13" x14ac:dyDescent="0.3">
      <c r="A140" s="57" t="s">
        <v>586</v>
      </c>
      <c r="B140" s="58">
        <v>22064</v>
      </c>
      <c r="C140" s="58" t="s">
        <v>1681</v>
      </c>
      <c r="D140" s="58" t="s">
        <v>1630</v>
      </c>
      <c r="E140" s="58" t="s">
        <v>5183</v>
      </c>
      <c r="F140" s="58" t="s">
        <v>633</v>
      </c>
      <c r="G140" s="58">
        <v>7444</v>
      </c>
      <c r="H140" s="58" t="s">
        <v>2186</v>
      </c>
      <c r="I140" s="58" t="s">
        <v>1448</v>
      </c>
      <c r="J140" s="58" t="s">
        <v>2649</v>
      </c>
      <c r="K140" s="58" t="s">
        <v>628</v>
      </c>
      <c r="L140" s="58">
        <v>4961</v>
      </c>
      <c r="M140" s="58">
        <v>12405</v>
      </c>
    </row>
    <row r="141" spans="1:13" x14ac:dyDescent="0.3">
      <c r="A141" s="57" t="s">
        <v>587</v>
      </c>
      <c r="B141" s="58">
        <v>15700</v>
      </c>
      <c r="C141" s="58" t="s">
        <v>2629</v>
      </c>
      <c r="D141" s="58" t="s">
        <v>2356</v>
      </c>
      <c r="E141" s="58" t="s">
        <v>4188</v>
      </c>
      <c r="F141" s="58" t="s">
        <v>646</v>
      </c>
      <c r="G141" s="58">
        <v>4390</v>
      </c>
      <c r="H141" s="58" t="s">
        <v>1270</v>
      </c>
      <c r="I141" s="58" t="s">
        <v>1021</v>
      </c>
      <c r="J141" s="58" t="s">
        <v>2365</v>
      </c>
      <c r="K141" s="58" t="s">
        <v>655</v>
      </c>
      <c r="L141" s="58">
        <v>3619</v>
      </c>
      <c r="M141" s="58">
        <v>8009</v>
      </c>
    </row>
    <row r="142" spans="1:13" x14ac:dyDescent="0.3">
      <c r="A142" s="57" t="s">
        <v>588</v>
      </c>
      <c r="B142" s="58">
        <v>9386</v>
      </c>
      <c r="C142" s="58" t="s">
        <v>1693</v>
      </c>
      <c r="D142" s="58" t="s">
        <v>1565</v>
      </c>
      <c r="E142" s="58" t="s">
        <v>2390</v>
      </c>
      <c r="F142" s="58" t="s">
        <v>628</v>
      </c>
      <c r="G142" s="58">
        <v>3308</v>
      </c>
      <c r="H142" s="58" t="s">
        <v>1296</v>
      </c>
      <c r="I142" s="58" t="s">
        <v>1140</v>
      </c>
      <c r="J142" s="58" t="s">
        <v>1796</v>
      </c>
      <c r="K142" s="58" t="s">
        <v>628</v>
      </c>
      <c r="L142" s="58">
        <v>2133</v>
      </c>
      <c r="M142" s="58">
        <v>5441</v>
      </c>
    </row>
    <row r="143" spans="1:13" x14ac:dyDescent="0.3">
      <c r="A143" s="57" t="s">
        <v>589</v>
      </c>
      <c r="B143" s="58">
        <v>4025</v>
      </c>
      <c r="C143" s="58" t="s">
        <v>1806</v>
      </c>
      <c r="D143" s="58" t="s">
        <v>659</v>
      </c>
      <c r="E143" s="58" t="s">
        <v>1804</v>
      </c>
      <c r="F143" s="58" t="s">
        <v>655</v>
      </c>
      <c r="G143" s="58">
        <v>1285</v>
      </c>
      <c r="H143" s="58" t="s">
        <v>1905</v>
      </c>
      <c r="I143" s="58" t="s">
        <v>1542</v>
      </c>
      <c r="J143" s="58" t="s">
        <v>993</v>
      </c>
      <c r="K143" s="58" t="s">
        <v>628</v>
      </c>
      <c r="L143" s="58">
        <v>1002</v>
      </c>
      <c r="M143" s="58">
        <v>2287</v>
      </c>
    </row>
    <row r="144" spans="1:13" x14ac:dyDescent="0.3">
      <c r="A144" s="57" t="s">
        <v>591</v>
      </c>
      <c r="B144" s="58">
        <v>38876</v>
      </c>
      <c r="C144" s="58" t="s">
        <v>5184</v>
      </c>
      <c r="D144" s="58" t="s">
        <v>1366</v>
      </c>
      <c r="E144" s="58" t="s">
        <v>5185</v>
      </c>
      <c r="F144" s="58" t="s">
        <v>1106</v>
      </c>
      <c r="G144" s="58">
        <v>13761</v>
      </c>
      <c r="H144" s="58" t="s">
        <v>2730</v>
      </c>
      <c r="I144" s="58" t="s">
        <v>1733</v>
      </c>
      <c r="J144" s="58" t="s">
        <v>3172</v>
      </c>
      <c r="K144" s="58" t="s">
        <v>1155</v>
      </c>
      <c r="L144" s="58">
        <v>8333</v>
      </c>
      <c r="M144" s="58">
        <v>22094</v>
      </c>
    </row>
    <row r="145" spans="1:13" x14ac:dyDescent="0.3">
      <c r="A145" s="57" t="s">
        <v>592</v>
      </c>
      <c r="B145" s="58">
        <v>5126</v>
      </c>
      <c r="C145" s="58" t="s">
        <v>1621</v>
      </c>
      <c r="D145" s="58" t="s">
        <v>878</v>
      </c>
      <c r="E145" s="58" t="s">
        <v>863</v>
      </c>
      <c r="F145" s="58" t="s">
        <v>633</v>
      </c>
      <c r="G145" s="58">
        <v>1850</v>
      </c>
      <c r="H145" s="58" t="s">
        <v>1876</v>
      </c>
      <c r="I145" s="58" t="s">
        <v>1054</v>
      </c>
      <c r="J145" s="58" t="s">
        <v>1728</v>
      </c>
      <c r="K145" s="58" t="s">
        <v>647</v>
      </c>
      <c r="L145" s="58">
        <v>1147</v>
      </c>
      <c r="M145" s="58">
        <v>2997</v>
      </c>
    </row>
    <row r="146" spans="1:13" x14ac:dyDescent="0.3">
      <c r="A146" s="57" t="s">
        <v>593</v>
      </c>
      <c r="B146" s="58">
        <v>5849</v>
      </c>
      <c r="C146" s="58" t="s">
        <v>1880</v>
      </c>
      <c r="D146" s="58" t="s">
        <v>1108</v>
      </c>
      <c r="E146" s="58" t="s">
        <v>2625</v>
      </c>
      <c r="F146" s="58" t="s">
        <v>633</v>
      </c>
      <c r="G146" s="58">
        <v>2151</v>
      </c>
      <c r="H146" s="58" t="s">
        <v>1978</v>
      </c>
      <c r="I146" s="58" t="s">
        <v>688</v>
      </c>
      <c r="J146" s="58" t="s">
        <v>2096</v>
      </c>
      <c r="K146" s="58" t="s">
        <v>647</v>
      </c>
      <c r="L146" s="58">
        <v>1318</v>
      </c>
      <c r="M146" s="58">
        <v>3469</v>
      </c>
    </row>
    <row r="147" spans="1:13" x14ac:dyDescent="0.3">
      <c r="A147" s="57" t="s">
        <v>594</v>
      </c>
      <c r="B147" s="58">
        <v>17800</v>
      </c>
      <c r="C147" s="58" t="s">
        <v>3941</v>
      </c>
      <c r="D147" s="58" t="s">
        <v>1625</v>
      </c>
      <c r="E147" s="58" t="s">
        <v>5186</v>
      </c>
      <c r="F147" s="58" t="s">
        <v>647</v>
      </c>
      <c r="G147" s="58">
        <v>6501</v>
      </c>
      <c r="H147" s="58" t="s">
        <v>2611</v>
      </c>
      <c r="I147" s="58" t="s">
        <v>1419</v>
      </c>
      <c r="J147" s="58" t="s">
        <v>3601</v>
      </c>
      <c r="K147" s="58" t="s">
        <v>647</v>
      </c>
      <c r="L147" s="58">
        <v>4384</v>
      </c>
      <c r="M147" s="58">
        <v>10885</v>
      </c>
    </row>
    <row r="148" spans="1:13" x14ac:dyDescent="0.3">
      <c r="A148" s="57" t="s">
        <v>595</v>
      </c>
      <c r="B148" s="58">
        <v>15930</v>
      </c>
      <c r="C148" s="58" t="s">
        <v>1926</v>
      </c>
      <c r="D148" s="58" t="s">
        <v>840</v>
      </c>
      <c r="E148" s="58" t="s">
        <v>3357</v>
      </c>
      <c r="F148" s="58" t="s">
        <v>667</v>
      </c>
      <c r="G148" s="58">
        <v>6047</v>
      </c>
      <c r="H148" s="58" t="s">
        <v>1890</v>
      </c>
      <c r="I148" s="58" t="s">
        <v>1084</v>
      </c>
      <c r="J148" s="58" t="s">
        <v>4547</v>
      </c>
      <c r="K148" s="58" t="s">
        <v>667</v>
      </c>
      <c r="L148" s="58">
        <v>3725</v>
      </c>
      <c r="M148" s="58">
        <v>9772</v>
      </c>
    </row>
    <row r="149" spans="1:13" x14ac:dyDescent="0.3">
      <c r="A149" s="57" t="s">
        <v>596</v>
      </c>
      <c r="B149" s="58">
        <v>38613</v>
      </c>
      <c r="C149" s="58" t="s">
        <v>5187</v>
      </c>
      <c r="D149" s="58" t="s">
        <v>1433</v>
      </c>
      <c r="E149" s="58" t="s">
        <v>2260</v>
      </c>
      <c r="F149" s="58" t="s">
        <v>830</v>
      </c>
      <c r="G149" s="58">
        <v>12002</v>
      </c>
      <c r="H149" s="58" t="s">
        <v>5188</v>
      </c>
      <c r="I149" s="58" t="s">
        <v>1566</v>
      </c>
      <c r="J149" s="58" t="s">
        <v>5189</v>
      </c>
      <c r="K149" s="58" t="s">
        <v>648</v>
      </c>
      <c r="L149" s="58">
        <v>7879</v>
      </c>
      <c r="M149" s="58">
        <v>19881</v>
      </c>
    </row>
    <row r="150" spans="1:13" x14ac:dyDescent="0.3">
      <c r="A150" s="57" t="s">
        <v>597</v>
      </c>
      <c r="B150" s="58">
        <v>61655</v>
      </c>
      <c r="C150" s="58" t="s">
        <v>5190</v>
      </c>
      <c r="D150" s="58" t="s">
        <v>6265</v>
      </c>
      <c r="E150" s="58" t="s">
        <v>5191</v>
      </c>
      <c r="F150" s="58" t="s">
        <v>783</v>
      </c>
      <c r="G150" s="58">
        <v>21797</v>
      </c>
      <c r="H150" s="58" t="s">
        <v>5192</v>
      </c>
      <c r="I150" s="58" t="s">
        <v>2233</v>
      </c>
      <c r="J150" s="58" t="s">
        <v>5193</v>
      </c>
      <c r="K150" s="58" t="s">
        <v>848</v>
      </c>
      <c r="L150" s="58">
        <v>14121</v>
      </c>
      <c r="M150" s="58">
        <v>35918</v>
      </c>
    </row>
    <row r="151" spans="1:13" x14ac:dyDescent="0.3">
      <c r="A151" s="57" t="s">
        <v>598</v>
      </c>
      <c r="B151" s="58">
        <v>18506</v>
      </c>
      <c r="C151" s="58" t="s">
        <v>746</v>
      </c>
      <c r="D151" s="58" t="s">
        <v>805</v>
      </c>
      <c r="E151" s="58" t="s">
        <v>2544</v>
      </c>
      <c r="F151" s="58" t="s">
        <v>667</v>
      </c>
      <c r="G151" s="58">
        <v>5232</v>
      </c>
      <c r="H151" s="58" t="s">
        <v>2050</v>
      </c>
      <c r="I151" s="58" t="s">
        <v>1344</v>
      </c>
      <c r="J151" s="58" t="s">
        <v>2651</v>
      </c>
      <c r="K151" s="58" t="s">
        <v>691</v>
      </c>
      <c r="L151" s="58">
        <v>4946</v>
      </c>
      <c r="M151" s="58">
        <v>10178</v>
      </c>
    </row>
    <row r="152" spans="1:13" x14ac:dyDescent="0.3">
      <c r="A152" s="57" t="s">
        <v>599</v>
      </c>
      <c r="B152" s="58">
        <v>3519</v>
      </c>
      <c r="C152" s="58" t="s">
        <v>1118</v>
      </c>
      <c r="D152" s="58" t="s">
        <v>1871</v>
      </c>
      <c r="E152" s="58" t="s">
        <v>1326</v>
      </c>
      <c r="F152" s="58" t="s">
        <v>628</v>
      </c>
      <c r="G152" s="58">
        <v>1160</v>
      </c>
      <c r="H152" s="58" t="s">
        <v>1470</v>
      </c>
      <c r="I152" s="58" t="s">
        <v>780</v>
      </c>
      <c r="J152" s="58" t="s">
        <v>2154</v>
      </c>
      <c r="K152" s="58" t="s">
        <v>628</v>
      </c>
      <c r="L152" s="58">
        <v>849</v>
      </c>
      <c r="M152" s="58">
        <v>2009</v>
      </c>
    </row>
    <row r="153" spans="1:13" x14ac:dyDescent="0.3">
      <c r="A153" s="57" t="s">
        <v>600</v>
      </c>
      <c r="B153" s="58">
        <v>11988</v>
      </c>
      <c r="C153" s="58" t="s">
        <v>3203</v>
      </c>
      <c r="D153" s="58" t="s">
        <v>1854</v>
      </c>
      <c r="E153" s="58" t="s">
        <v>3465</v>
      </c>
      <c r="F153" s="58" t="s">
        <v>691</v>
      </c>
      <c r="G153" s="58">
        <v>3860</v>
      </c>
      <c r="H153" s="58" t="s">
        <v>1074</v>
      </c>
      <c r="I153" s="58" t="s">
        <v>1737</v>
      </c>
      <c r="J153" s="58" t="s">
        <v>1412</v>
      </c>
      <c r="K153" s="58" t="s">
        <v>655</v>
      </c>
      <c r="L153" s="58">
        <v>3315</v>
      </c>
      <c r="M153" s="58">
        <v>7175</v>
      </c>
    </row>
    <row r="154" spans="1:13" x14ac:dyDescent="0.3">
      <c r="A154" s="57" t="s">
        <v>601</v>
      </c>
      <c r="B154" s="58">
        <v>15675</v>
      </c>
      <c r="C154" s="58" t="s">
        <v>5194</v>
      </c>
      <c r="D154" s="58" t="s">
        <v>645</v>
      </c>
      <c r="E154" s="58" t="s">
        <v>3399</v>
      </c>
      <c r="F154" s="58" t="s">
        <v>634</v>
      </c>
      <c r="G154" s="58">
        <v>5375</v>
      </c>
      <c r="H154" s="58" t="s">
        <v>2521</v>
      </c>
      <c r="I154" s="58" t="s">
        <v>683</v>
      </c>
      <c r="J154" s="58" t="s">
        <v>3734</v>
      </c>
      <c r="K154" s="58" t="s">
        <v>647</v>
      </c>
      <c r="L154" s="58">
        <v>4057</v>
      </c>
      <c r="M154" s="58">
        <v>9432</v>
      </c>
    </row>
    <row r="155" spans="1:13" x14ac:dyDescent="0.3">
      <c r="A155" s="57" t="s">
        <v>602</v>
      </c>
      <c r="B155" s="58">
        <v>1493</v>
      </c>
      <c r="C155" s="58" t="s">
        <v>898</v>
      </c>
      <c r="D155" s="58" t="s">
        <v>659</v>
      </c>
      <c r="E155" s="58" t="s">
        <v>665</v>
      </c>
      <c r="F155" s="58" t="s">
        <v>628</v>
      </c>
      <c r="G155" s="58">
        <v>526</v>
      </c>
      <c r="H155" s="58" t="s">
        <v>1652</v>
      </c>
      <c r="I155" s="58" t="s">
        <v>786</v>
      </c>
      <c r="J155" s="58" t="s">
        <v>1010</v>
      </c>
      <c r="K155" s="58" t="s">
        <v>628</v>
      </c>
      <c r="L155" s="58">
        <v>435</v>
      </c>
      <c r="M155" s="58">
        <v>961</v>
      </c>
    </row>
    <row r="156" spans="1:13" x14ac:dyDescent="0.3">
      <c r="A156" s="57" t="s">
        <v>604</v>
      </c>
      <c r="B156" s="58">
        <v>2751</v>
      </c>
      <c r="C156" s="58" t="s">
        <v>1921</v>
      </c>
      <c r="D156" s="58" t="s">
        <v>636</v>
      </c>
      <c r="E156" s="58" t="s">
        <v>1577</v>
      </c>
      <c r="F156" s="58" t="s">
        <v>633</v>
      </c>
      <c r="G156" s="58">
        <v>1042</v>
      </c>
      <c r="H156" s="58" t="s">
        <v>1370</v>
      </c>
      <c r="I156" s="58" t="s">
        <v>753</v>
      </c>
      <c r="J156" s="58" t="s">
        <v>2001</v>
      </c>
      <c r="K156" s="58" t="s">
        <v>647</v>
      </c>
      <c r="L156" s="58">
        <v>722</v>
      </c>
      <c r="M156" s="58">
        <v>1764</v>
      </c>
    </row>
    <row r="157" spans="1:13" x14ac:dyDescent="0.3">
      <c r="A157" s="57" t="s">
        <v>606</v>
      </c>
      <c r="B157" s="58">
        <v>18137</v>
      </c>
      <c r="C157" s="58" t="s">
        <v>5195</v>
      </c>
      <c r="D157" s="58" t="s">
        <v>849</v>
      </c>
      <c r="E157" s="58" t="s">
        <v>5196</v>
      </c>
      <c r="F157" s="58" t="s">
        <v>691</v>
      </c>
      <c r="G157" s="58">
        <v>6267</v>
      </c>
      <c r="H157" s="58" t="s">
        <v>5197</v>
      </c>
      <c r="I157" s="58" t="s">
        <v>774</v>
      </c>
      <c r="J157" s="58" t="s">
        <v>1901</v>
      </c>
      <c r="K157" s="58" t="s">
        <v>647</v>
      </c>
      <c r="L157" s="58">
        <v>4447</v>
      </c>
      <c r="M157" s="58">
        <v>10714</v>
      </c>
    </row>
    <row r="158" spans="1:13" x14ac:dyDescent="0.3">
      <c r="A158" s="57" t="s">
        <v>607</v>
      </c>
      <c r="B158" s="58">
        <v>46058</v>
      </c>
      <c r="C158" s="58" t="s">
        <v>5198</v>
      </c>
      <c r="D158" s="58" t="s">
        <v>1797</v>
      </c>
      <c r="E158" s="58" t="s">
        <v>3898</v>
      </c>
      <c r="F158" s="58" t="s">
        <v>632</v>
      </c>
      <c r="G158" s="58">
        <v>13971</v>
      </c>
      <c r="H158" s="58" t="s">
        <v>5199</v>
      </c>
      <c r="I158" s="58" t="s">
        <v>2257</v>
      </c>
      <c r="J158" s="58" t="s">
        <v>5200</v>
      </c>
      <c r="K158" s="58" t="s">
        <v>646</v>
      </c>
      <c r="L158" s="58">
        <v>10837</v>
      </c>
      <c r="M158" s="58">
        <v>24808</v>
      </c>
    </row>
    <row r="159" spans="1:13" x14ac:dyDescent="0.3">
      <c r="A159" s="57" t="s">
        <v>608</v>
      </c>
      <c r="B159" s="58">
        <v>4237</v>
      </c>
      <c r="C159" s="58" t="s">
        <v>2295</v>
      </c>
      <c r="D159" s="58" t="s">
        <v>910</v>
      </c>
      <c r="E159" s="58" t="s">
        <v>936</v>
      </c>
      <c r="F159" s="58" t="s">
        <v>628</v>
      </c>
      <c r="G159" s="58">
        <v>1538</v>
      </c>
      <c r="H159" s="58" t="s">
        <v>1118</v>
      </c>
      <c r="I159" s="58" t="s">
        <v>1881</v>
      </c>
      <c r="J159" s="58" t="s">
        <v>1575</v>
      </c>
      <c r="K159" s="58" t="s">
        <v>628</v>
      </c>
      <c r="L159" s="58">
        <v>1016</v>
      </c>
      <c r="M159" s="58">
        <v>2554</v>
      </c>
    </row>
    <row r="160" spans="1:13" x14ac:dyDescent="0.3">
      <c r="A160" s="57" t="s">
        <v>610</v>
      </c>
      <c r="B160" s="58">
        <v>6345</v>
      </c>
      <c r="C160" s="58" t="s">
        <v>1856</v>
      </c>
      <c r="D160" s="58" t="s">
        <v>724</v>
      </c>
      <c r="E160" s="58" t="s">
        <v>2071</v>
      </c>
      <c r="F160" s="58" t="s">
        <v>633</v>
      </c>
      <c r="G160" s="58">
        <v>2274</v>
      </c>
      <c r="H160" s="58" t="s">
        <v>1816</v>
      </c>
      <c r="I160" s="58" t="s">
        <v>1565</v>
      </c>
      <c r="J160" s="58" t="s">
        <v>852</v>
      </c>
      <c r="K160" s="58" t="s">
        <v>633</v>
      </c>
      <c r="L160" s="58">
        <v>1625</v>
      </c>
      <c r="M160" s="58">
        <v>3899</v>
      </c>
    </row>
    <row r="161" spans="1:13" x14ac:dyDescent="0.3">
      <c r="A161" s="57" t="s">
        <v>611</v>
      </c>
      <c r="B161" s="58">
        <v>6016</v>
      </c>
      <c r="C161" s="58" t="s">
        <v>5201</v>
      </c>
      <c r="D161" s="58" t="s">
        <v>842</v>
      </c>
      <c r="E161" s="58" t="s">
        <v>821</v>
      </c>
      <c r="F161" s="58" t="s">
        <v>647</v>
      </c>
      <c r="G161" s="58">
        <v>2358</v>
      </c>
      <c r="H161" s="58" t="s">
        <v>1183</v>
      </c>
      <c r="I161" s="58" t="s">
        <v>1125</v>
      </c>
      <c r="J161" s="58" t="s">
        <v>2096</v>
      </c>
      <c r="K161" s="58" t="s">
        <v>628</v>
      </c>
      <c r="L161" s="58">
        <v>1467</v>
      </c>
      <c r="M161" s="58">
        <v>3825</v>
      </c>
    </row>
    <row r="162" spans="1:13" x14ac:dyDescent="0.3">
      <c r="A162" s="57" t="s">
        <v>612</v>
      </c>
      <c r="B162" s="58">
        <v>12645</v>
      </c>
      <c r="C162" s="58" t="s">
        <v>2020</v>
      </c>
      <c r="D162" s="58" t="s">
        <v>1086</v>
      </c>
      <c r="E162" s="58" t="s">
        <v>728</v>
      </c>
      <c r="F162" s="58" t="s">
        <v>648</v>
      </c>
      <c r="G162" s="58">
        <v>4531</v>
      </c>
      <c r="H162" s="58" t="s">
        <v>1267</v>
      </c>
      <c r="I162" s="58" t="s">
        <v>709</v>
      </c>
      <c r="J162" s="58" t="s">
        <v>882</v>
      </c>
      <c r="K162" s="58" t="s">
        <v>655</v>
      </c>
      <c r="L162" s="58">
        <v>2665</v>
      </c>
      <c r="M162" s="58">
        <v>7196</v>
      </c>
    </row>
    <row r="163" spans="1:13" x14ac:dyDescent="0.3">
      <c r="A163" s="57" t="s">
        <v>614</v>
      </c>
      <c r="B163" s="58">
        <v>6428581</v>
      </c>
      <c r="C163" s="58">
        <v>1066580</v>
      </c>
      <c r="D163" s="58">
        <v>119914</v>
      </c>
      <c r="E163" s="58">
        <v>1082217</v>
      </c>
      <c r="F163" s="58">
        <v>6948</v>
      </c>
      <c r="G163" s="58">
        <v>2275659</v>
      </c>
      <c r="H163" s="58">
        <v>625512</v>
      </c>
      <c r="I163" s="58">
        <v>79805</v>
      </c>
      <c r="J163" s="58">
        <v>675502</v>
      </c>
      <c r="K163" s="58">
        <v>3550</v>
      </c>
      <c r="L163" s="58">
        <v>1384369</v>
      </c>
      <c r="M163" s="58">
        <v>3660028</v>
      </c>
    </row>
  </sheetData>
  <mergeCells count="3">
    <mergeCell ref="A1:E1"/>
    <mergeCell ref="C2:G2"/>
    <mergeCell ref="H2:L2"/>
  </mergeCells>
  <pageMargins left="0.75" right="0.75" top="1" bottom="1" header="0.5" footer="0.5"/>
</worksheet>
</file>

<file path=xl/worksheets/sheet2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3"/>
  <sheetViews>
    <sheetView workbookViewId="0">
      <selection sqref="A1:E1"/>
    </sheetView>
  </sheetViews>
  <sheetFormatPr defaultRowHeight="14.4" x14ac:dyDescent="0.3"/>
  <cols>
    <col min="1" max="16384" width="8.88671875" style="57"/>
  </cols>
  <sheetData>
    <row r="1" spans="1:13" x14ac:dyDescent="0.3">
      <c r="A1" s="103" t="s">
        <v>285</v>
      </c>
      <c r="B1" s="103"/>
      <c r="C1" s="103"/>
      <c r="D1" s="103"/>
      <c r="E1" s="103"/>
    </row>
    <row r="2" spans="1:13" x14ac:dyDescent="0.3">
      <c r="A2" s="57" t="s">
        <v>0</v>
      </c>
      <c r="B2" s="57" t="s">
        <v>0</v>
      </c>
      <c r="C2" s="104" t="s">
        <v>4618</v>
      </c>
      <c r="D2" s="104"/>
      <c r="E2" s="104"/>
      <c r="F2" s="104"/>
      <c r="G2" s="104"/>
      <c r="H2" s="104" t="s">
        <v>4619</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424</v>
      </c>
      <c r="B4" s="58">
        <v>10613</v>
      </c>
      <c r="C4" s="58" t="s">
        <v>5202</v>
      </c>
      <c r="D4" s="58" t="s">
        <v>911</v>
      </c>
      <c r="E4" s="58" t="s">
        <v>4819</v>
      </c>
      <c r="F4" s="58" t="s">
        <v>628</v>
      </c>
      <c r="G4" s="58">
        <v>4678</v>
      </c>
      <c r="H4" s="58" t="s">
        <v>1275</v>
      </c>
      <c r="I4" s="58" t="s">
        <v>1496</v>
      </c>
      <c r="J4" s="58" t="s">
        <v>2760</v>
      </c>
      <c r="K4" s="58" t="s">
        <v>633</v>
      </c>
      <c r="L4" s="58">
        <v>1656</v>
      </c>
      <c r="M4" s="58">
        <v>6334</v>
      </c>
    </row>
    <row r="5" spans="1:13" x14ac:dyDescent="0.3">
      <c r="A5" s="57" t="s">
        <v>425</v>
      </c>
      <c r="B5" s="58">
        <v>4252</v>
      </c>
      <c r="C5" s="58" t="s">
        <v>2015</v>
      </c>
      <c r="D5" s="58" t="s">
        <v>786</v>
      </c>
      <c r="E5" s="58" t="s">
        <v>3471</v>
      </c>
      <c r="F5" s="58" t="s">
        <v>655</v>
      </c>
      <c r="G5" s="58">
        <v>1667</v>
      </c>
      <c r="H5" s="58" t="s">
        <v>1671</v>
      </c>
      <c r="I5" s="58" t="s">
        <v>668</v>
      </c>
      <c r="J5" s="58" t="s">
        <v>1464</v>
      </c>
      <c r="K5" s="58" t="s">
        <v>628</v>
      </c>
      <c r="L5" s="58">
        <v>625</v>
      </c>
      <c r="M5" s="58">
        <v>2292</v>
      </c>
    </row>
    <row r="6" spans="1:13" x14ac:dyDescent="0.3">
      <c r="A6" s="57" t="s">
        <v>426</v>
      </c>
      <c r="B6" s="58">
        <v>6010</v>
      </c>
      <c r="C6" s="58" t="s">
        <v>1019</v>
      </c>
      <c r="D6" s="58" t="s">
        <v>1237</v>
      </c>
      <c r="E6" s="58" t="s">
        <v>2471</v>
      </c>
      <c r="F6" s="58" t="s">
        <v>647</v>
      </c>
      <c r="G6" s="58">
        <v>2469</v>
      </c>
      <c r="H6" s="58" t="s">
        <v>886</v>
      </c>
      <c r="I6" s="58" t="s">
        <v>894</v>
      </c>
      <c r="J6" s="58" t="s">
        <v>1443</v>
      </c>
      <c r="K6" s="58" t="s">
        <v>628</v>
      </c>
      <c r="L6" s="58">
        <v>1035</v>
      </c>
      <c r="M6" s="58">
        <v>3504</v>
      </c>
    </row>
    <row r="7" spans="1:13" x14ac:dyDescent="0.3">
      <c r="A7" s="57" t="s">
        <v>427</v>
      </c>
      <c r="B7" s="58">
        <v>2232</v>
      </c>
      <c r="C7" s="58" t="s">
        <v>1843</v>
      </c>
      <c r="D7" s="58" t="s">
        <v>1042</v>
      </c>
      <c r="E7" s="58" t="s">
        <v>1317</v>
      </c>
      <c r="F7" s="58" t="s">
        <v>628</v>
      </c>
      <c r="G7" s="58">
        <v>974</v>
      </c>
      <c r="H7" s="58" t="s">
        <v>681</v>
      </c>
      <c r="I7" s="58" t="s">
        <v>783</v>
      </c>
      <c r="J7" s="58" t="s">
        <v>780</v>
      </c>
      <c r="K7" s="58" t="s">
        <v>647</v>
      </c>
      <c r="L7" s="58">
        <v>201</v>
      </c>
      <c r="M7" s="58">
        <v>1175</v>
      </c>
    </row>
    <row r="8" spans="1:13" x14ac:dyDescent="0.3">
      <c r="A8" s="57" t="s">
        <v>429</v>
      </c>
      <c r="B8" s="58">
        <v>23399</v>
      </c>
      <c r="C8" s="58" t="s">
        <v>2205</v>
      </c>
      <c r="D8" s="58" t="s">
        <v>2263</v>
      </c>
      <c r="E8" s="58" t="s">
        <v>5203</v>
      </c>
      <c r="F8" s="58" t="s">
        <v>655</v>
      </c>
      <c r="G8" s="58">
        <v>11699</v>
      </c>
      <c r="H8" s="58" t="s">
        <v>2559</v>
      </c>
      <c r="I8" s="58" t="s">
        <v>960</v>
      </c>
      <c r="J8" s="58" t="s">
        <v>2098</v>
      </c>
      <c r="K8" s="58" t="s">
        <v>628</v>
      </c>
      <c r="L8" s="58">
        <v>3133</v>
      </c>
      <c r="M8" s="58">
        <v>14832</v>
      </c>
    </row>
    <row r="9" spans="1:13" x14ac:dyDescent="0.3">
      <c r="A9" s="57" t="s">
        <v>430</v>
      </c>
      <c r="B9" s="58">
        <v>10807</v>
      </c>
      <c r="C9" s="58" t="s">
        <v>1425</v>
      </c>
      <c r="D9" s="58" t="s">
        <v>1563</v>
      </c>
      <c r="E9" s="58" t="s">
        <v>2818</v>
      </c>
      <c r="F9" s="58" t="s">
        <v>647</v>
      </c>
      <c r="G9" s="58">
        <v>4848</v>
      </c>
      <c r="H9" s="58" t="s">
        <v>2947</v>
      </c>
      <c r="I9" s="58" t="s">
        <v>816</v>
      </c>
      <c r="J9" s="58" t="s">
        <v>976</v>
      </c>
      <c r="K9" s="58" t="s">
        <v>628</v>
      </c>
      <c r="L9" s="58">
        <v>1757</v>
      </c>
      <c r="M9" s="58">
        <v>6605</v>
      </c>
    </row>
    <row r="10" spans="1:13" x14ac:dyDescent="0.3">
      <c r="A10" s="57" t="s">
        <v>431</v>
      </c>
      <c r="B10" s="58">
        <v>47514</v>
      </c>
      <c r="C10" s="58" t="s">
        <v>2100</v>
      </c>
      <c r="D10" s="58" t="s">
        <v>1527</v>
      </c>
      <c r="E10" s="58" t="s">
        <v>5204</v>
      </c>
      <c r="F10" s="58" t="s">
        <v>646</v>
      </c>
      <c r="G10" s="58">
        <v>20791</v>
      </c>
      <c r="H10" s="58" t="s">
        <v>5205</v>
      </c>
      <c r="I10" s="58" t="s">
        <v>2113</v>
      </c>
      <c r="J10" s="58" t="s">
        <v>2099</v>
      </c>
      <c r="K10" s="58" t="s">
        <v>628</v>
      </c>
      <c r="L10" s="58">
        <v>5711</v>
      </c>
      <c r="M10" s="58">
        <v>26502</v>
      </c>
    </row>
    <row r="11" spans="1:13" x14ac:dyDescent="0.3">
      <c r="A11" s="57" t="s">
        <v>432</v>
      </c>
      <c r="B11" s="58">
        <v>64074</v>
      </c>
      <c r="C11" s="58" t="s">
        <v>5206</v>
      </c>
      <c r="D11" s="58" t="s">
        <v>4741</v>
      </c>
      <c r="E11" s="58" t="s">
        <v>2644</v>
      </c>
      <c r="F11" s="58" t="s">
        <v>798</v>
      </c>
      <c r="G11" s="58">
        <v>28119</v>
      </c>
      <c r="H11" s="58" t="s">
        <v>3559</v>
      </c>
      <c r="I11" s="58" t="s">
        <v>795</v>
      </c>
      <c r="J11" s="58" t="s">
        <v>5207</v>
      </c>
      <c r="K11" s="58" t="s">
        <v>655</v>
      </c>
      <c r="L11" s="58">
        <v>8085</v>
      </c>
      <c r="M11" s="58">
        <v>36204</v>
      </c>
    </row>
    <row r="12" spans="1:13" x14ac:dyDescent="0.3">
      <c r="A12" s="57" t="s">
        <v>433</v>
      </c>
      <c r="B12" s="58">
        <v>9258</v>
      </c>
      <c r="C12" s="58" t="s">
        <v>2448</v>
      </c>
      <c r="D12" s="58" t="s">
        <v>1355</v>
      </c>
      <c r="E12" s="58" t="s">
        <v>4427</v>
      </c>
      <c r="F12" s="58" t="s">
        <v>660</v>
      </c>
      <c r="G12" s="58">
        <v>4218</v>
      </c>
      <c r="H12" s="58" t="s">
        <v>1050</v>
      </c>
      <c r="I12" s="58" t="s">
        <v>664</v>
      </c>
      <c r="J12" s="58" t="s">
        <v>1153</v>
      </c>
      <c r="K12" s="58" t="s">
        <v>655</v>
      </c>
      <c r="L12" s="58">
        <v>1058</v>
      </c>
      <c r="M12" s="58">
        <v>5276</v>
      </c>
    </row>
    <row r="13" spans="1:13" x14ac:dyDescent="0.3">
      <c r="A13" s="57" t="s">
        <v>434</v>
      </c>
      <c r="B13" s="58">
        <v>10247</v>
      </c>
      <c r="C13" s="58" t="s">
        <v>1431</v>
      </c>
      <c r="D13" s="58" t="s">
        <v>683</v>
      </c>
      <c r="E13" s="58" t="s">
        <v>2255</v>
      </c>
      <c r="F13" s="58" t="s">
        <v>633</v>
      </c>
      <c r="G13" s="58">
        <v>4374</v>
      </c>
      <c r="H13" s="58" t="s">
        <v>2210</v>
      </c>
      <c r="I13" s="58" t="s">
        <v>963</v>
      </c>
      <c r="J13" s="58" t="s">
        <v>2301</v>
      </c>
      <c r="K13" s="58" t="s">
        <v>647</v>
      </c>
      <c r="L13" s="58">
        <v>1551</v>
      </c>
      <c r="M13" s="58">
        <v>5925</v>
      </c>
    </row>
    <row r="14" spans="1:13" x14ac:dyDescent="0.3">
      <c r="A14" s="57" t="s">
        <v>435</v>
      </c>
      <c r="B14" s="58">
        <v>99934</v>
      </c>
      <c r="C14" s="58" t="s">
        <v>5208</v>
      </c>
      <c r="D14" s="58" t="s">
        <v>2897</v>
      </c>
      <c r="E14" s="58" t="s">
        <v>6308</v>
      </c>
      <c r="F14" s="58" t="s">
        <v>1168</v>
      </c>
      <c r="G14" s="58">
        <v>46633</v>
      </c>
      <c r="H14" s="58" t="s">
        <v>5209</v>
      </c>
      <c r="I14" s="58" t="s">
        <v>2004</v>
      </c>
      <c r="J14" s="58" t="s">
        <v>6049</v>
      </c>
      <c r="K14" s="58" t="s">
        <v>940</v>
      </c>
      <c r="L14" s="58">
        <v>12005</v>
      </c>
      <c r="M14" s="58">
        <v>58638</v>
      </c>
    </row>
    <row r="15" spans="1:13" x14ac:dyDescent="0.3">
      <c r="A15" s="57" t="s">
        <v>436</v>
      </c>
      <c r="B15" s="58">
        <v>6944</v>
      </c>
      <c r="C15" s="58" t="s">
        <v>2831</v>
      </c>
      <c r="D15" s="58" t="s">
        <v>1599</v>
      </c>
      <c r="E15" s="58" t="s">
        <v>3452</v>
      </c>
      <c r="F15" s="58" t="s">
        <v>633</v>
      </c>
      <c r="G15" s="58">
        <v>3534</v>
      </c>
      <c r="H15" s="58" t="s">
        <v>4470</v>
      </c>
      <c r="I15" s="58" t="s">
        <v>694</v>
      </c>
      <c r="J15" s="58" t="s">
        <v>2313</v>
      </c>
      <c r="K15" s="58" t="s">
        <v>647</v>
      </c>
      <c r="L15" s="58">
        <v>1042</v>
      </c>
      <c r="M15" s="58">
        <v>4576</v>
      </c>
    </row>
    <row r="16" spans="1:13" x14ac:dyDescent="0.3">
      <c r="A16" s="57" t="s">
        <v>437</v>
      </c>
      <c r="B16" s="58">
        <v>9984</v>
      </c>
      <c r="C16" s="58" t="s">
        <v>1215</v>
      </c>
      <c r="D16" s="58" t="s">
        <v>799</v>
      </c>
      <c r="E16" s="58" t="s">
        <v>2727</v>
      </c>
      <c r="F16" s="58" t="s">
        <v>691</v>
      </c>
      <c r="G16" s="58">
        <v>3849</v>
      </c>
      <c r="H16" s="58" t="s">
        <v>1692</v>
      </c>
      <c r="I16" s="58" t="s">
        <v>694</v>
      </c>
      <c r="J16" s="58" t="s">
        <v>2396</v>
      </c>
      <c r="K16" s="58" t="s">
        <v>628</v>
      </c>
      <c r="L16" s="58">
        <v>1409</v>
      </c>
      <c r="M16" s="58">
        <v>5258</v>
      </c>
    </row>
    <row r="17" spans="1:13" x14ac:dyDescent="0.3">
      <c r="A17" s="57" t="s">
        <v>438</v>
      </c>
      <c r="B17" s="58">
        <v>9911</v>
      </c>
      <c r="C17" s="58" t="s">
        <v>5210</v>
      </c>
      <c r="D17" s="58" t="s">
        <v>971</v>
      </c>
      <c r="E17" s="58" t="s">
        <v>4511</v>
      </c>
      <c r="F17" s="58" t="s">
        <v>690</v>
      </c>
      <c r="G17" s="58">
        <v>4220</v>
      </c>
      <c r="H17" s="58" t="s">
        <v>1292</v>
      </c>
      <c r="I17" s="58" t="s">
        <v>1024</v>
      </c>
      <c r="J17" s="58" t="s">
        <v>891</v>
      </c>
      <c r="K17" s="58" t="s">
        <v>655</v>
      </c>
      <c r="L17" s="58">
        <v>1161</v>
      </c>
      <c r="M17" s="58">
        <v>5381</v>
      </c>
    </row>
    <row r="18" spans="1:13" x14ac:dyDescent="0.3">
      <c r="A18" s="57" t="s">
        <v>439</v>
      </c>
      <c r="B18" s="58">
        <v>25712</v>
      </c>
      <c r="C18" s="58" t="s">
        <v>1349</v>
      </c>
      <c r="D18" s="58" t="s">
        <v>1757</v>
      </c>
      <c r="E18" s="58" t="s">
        <v>5211</v>
      </c>
      <c r="F18" s="58" t="s">
        <v>848</v>
      </c>
      <c r="G18" s="58">
        <v>11741</v>
      </c>
      <c r="H18" s="58" t="s">
        <v>2712</v>
      </c>
      <c r="I18" s="58" t="s">
        <v>695</v>
      </c>
      <c r="J18" s="58" t="s">
        <v>1773</v>
      </c>
      <c r="K18" s="58" t="s">
        <v>647</v>
      </c>
      <c r="L18" s="58">
        <v>2608</v>
      </c>
      <c r="M18" s="58">
        <v>14349</v>
      </c>
    </row>
    <row r="19" spans="1:13" x14ac:dyDescent="0.3">
      <c r="A19" s="57" t="s">
        <v>440</v>
      </c>
      <c r="B19" s="58">
        <v>39983</v>
      </c>
      <c r="C19" s="58" t="s">
        <v>5212</v>
      </c>
      <c r="D19" s="58" t="s">
        <v>3543</v>
      </c>
      <c r="E19" s="58" t="s">
        <v>5213</v>
      </c>
      <c r="F19" s="58" t="s">
        <v>1093</v>
      </c>
      <c r="G19" s="58">
        <v>17404</v>
      </c>
      <c r="H19" s="58" t="s">
        <v>5214</v>
      </c>
      <c r="I19" s="58" t="s">
        <v>921</v>
      </c>
      <c r="J19" s="58" t="s">
        <v>2031</v>
      </c>
      <c r="K19" s="58" t="s">
        <v>701</v>
      </c>
      <c r="L19" s="58">
        <v>5388</v>
      </c>
      <c r="M19" s="58">
        <v>22792</v>
      </c>
    </row>
    <row r="20" spans="1:13" x14ac:dyDescent="0.3">
      <c r="A20" s="57" t="s">
        <v>441</v>
      </c>
      <c r="B20" s="58">
        <v>14449</v>
      </c>
      <c r="C20" s="58" t="s">
        <v>4001</v>
      </c>
      <c r="D20" s="58" t="s">
        <v>1835</v>
      </c>
      <c r="E20" s="58" t="s">
        <v>5215</v>
      </c>
      <c r="F20" s="58" t="s">
        <v>647</v>
      </c>
      <c r="G20" s="58">
        <v>6563</v>
      </c>
      <c r="H20" s="58" t="s">
        <v>1910</v>
      </c>
      <c r="I20" s="58" t="s">
        <v>1175</v>
      </c>
      <c r="J20" s="58" t="s">
        <v>1184</v>
      </c>
      <c r="K20" s="58" t="s">
        <v>647</v>
      </c>
      <c r="L20" s="58">
        <v>1542</v>
      </c>
      <c r="M20" s="58">
        <v>8105</v>
      </c>
    </row>
    <row r="21" spans="1:13" x14ac:dyDescent="0.3">
      <c r="A21" s="57" t="s">
        <v>442</v>
      </c>
      <c r="B21" s="58">
        <v>15280</v>
      </c>
      <c r="C21" s="58" t="s">
        <v>1851</v>
      </c>
      <c r="D21" s="58" t="s">
        <v>1107</v>
      </c>
      <c r="E21" s="58" t="s">
        <v>2303</v>
      </c>
      <c r="F21" s="58" t="s">
        <v>628</v>
      </c>
      <c r="G21" s="58">
        <v>6690</v>
      </c>
      <c r="H21" s="58" t="s">
        <v>818</v>
      </c>
      <c r="I21" s="58" t="s">
        <v>659</v>
      </c>
      <c r="J21" s="58" t="s">
        <v>1796</v>
      </c>
      <c r="K21" s="58" t="s">
        <v>628</v>
      </c>
      <c r="L21" s="58">
        <v>1835</v>
      </c>
      <c r="M21" s="58">
        <v>8525</v>
      </c>
    </row>
    <row r="22" spans="1:13" x14ac:dyDescent="0.3">
      <c r="A22" s="57" t="s">
        <v>444</v>
      </c>
      <c r="B22" s="58">
        <v>2982</v>
      </c>
      <c r="C22" s="58" t="s">
        <v>2226</v>
      </c>
      <c r="D22" s="58" t="s">
        <v>1232</v>
      </c>
      <c r="E22" s="58" t="s">
        <v>2055</v>
      </c>
      <c r="F22" s="58" t="s">
        <v>628</v>
      </c>
      <c r="G22" s="58">
        <v>1449</v>
      </c>
      <c r="H22" s="58" t="s">
        <v>1599</v>
      </c>
      <c r="I22" s="58" t="s">
        <v>732</v>
      </c>
      <c r="J22" s="58" t="s">
        <v>724</v>
      </c>
      <c r="K22" s="58" t="s">
        <v>628</v>
      </c>
      <c r="L22" s="58">
        <v>343</v>
      </c>
      <c r="M22" s="58">
        <v>1792</v>
      </c>
    </row>
    <row r="23" spans="1:13" x14ac:dyDescent="0.3">
      <c r="A23" s="57" t="s">
        <v>446</v>
      </c>
      <c r="B23" s="58">
        <v>31632</v>
      </c>
      <c r="C23" s="58" t="s">
        <v>5216</v>
      </c>
      <c r="D23" s="58" t="s">
        <v>2347</v>
      </c>
      <c r="E23" s="58" t="s">
        <v>5217</v>
      </c>
      <c r="F23" s="58" t="s">
        <v>646</v>
      </c>
      <c r="G23" s="58">
        <v>13269</v>
      </c>
      <c r="H23" s="58" t="s">
        <v>1004</v>
      </c>
      <c r="I23" s="58" t="s">
        <v>1168</v>
      </c>
      <c r="J23" s="58" t="s">
        <v>3225</v>
      </c>
      <c r="K23" s="58" t="s">
        <v>647</v>
      </c>
      <c r="L23" s="58">
        <v>3196</v>
      </c>
      <c r="M23" s="58">
        <v>16465</v>
      </c>
    </row>
    <row r="24" spans="1:13" x14ac:dyDescent="0.3">
      <c r="A24" s="57" t="s">
        <v>447</v>
      </c>
      <c r="B24" s="58">
        <v>5572</v>
      </c>
      <c r="C24" s="58" t="s">
        <v>1238</v>
      </c>
      <c r="D24" s="58" t="s">
        <v>890</v>
      </c>
      <c r="E24" s="58" t="s">
        <v>3674</v>
      </c>
      <c r="F24" s="58" t="s">
        <v>647</v>
      </c>
      <c r="G24" s="58">
        <v>2535</v>
      </c>
      <c r="H24" s="58" t="s">
        <v>1765</v>
      </c>
      <c r="I24" s="58" t="s">
        <v>705</v>
      </c>
      <c r="J24" s="58" t="s">
        <v>1292</v>
      </c>
      <c r="K24" s="58" t="s">
        <v>628</v>
      </c>
      <c r="L24" s="58">
        <v>797</v>
      </c>
      <c r="M24" s="58">
        <v>3332</v>
      </c>
    </row>
    <row r="25" spans="1:13" x14ac:dyDescent="0.3">
      <c r="A25" s="57" t="s">
        <v>448</v>
      </c>
      <c r="B25" s="58">
        <v>72908</v>
      </c>
      <c r="C25" s="58" t="s">
        <v>5218</v>
      </c>
      <c r="D25" s="58" t="s">
        <v>2436</v>
      </c>
      <c r="E25" s="58" t="s">
        <v>5219</v>
      </c>
      <c r="F25" s="58" t="s">
        <v>916</v>
      </c>
      <c r="G25" s="58">
        <v>31903</v>
      </c>
      <c r="H25" s="58" t="s">
        <v>2012</v>
      </c>
      <c r="I25" s="58" t="s">
        <v>683</v>
      </c>
      <c r="J25" s="58" t="s">
        <v>5220</v>
      </c>
      <c r="K25" s="58" t="s">
        <v>903</v>
      </c>
      <c r="L25" s="58">
        <v>8678</v>
      </c>
      <c r="M25" s="58">
        <v>40581</v>
      </c>
    </row>
    <row r="26" spans="1:13" x14ac:dyDescent="0.3">
      <c r="A26" s="57" t="s">
        <v>449</v>
      </c>
      <c r="B26" s="58">
        <v>40513</v>
      </c>
      <c r="C26" s="58" t="s">
        <v>5221</v>
      </c>
      <c r="D26" s="58" t="s">
        <v>988</v>
      </c>
      <c r="E26" s="58" t="s">
        <v>5222</v>
      </c>
      <c r="F26" s="58" t="s">
        <v>707</v>
      </c>
      <c r="G26" s="58">
        <v>17743</v>
      </c>
      <c r="H26" s="58" t="s">
        <v>2317</v>
      </c>
      <c r="I26" s="58" t="s">
        <v>1119</v>
      </c>
      <c r="J26" s="58" t="s">
        <v>5223</v>
      </c>
      <c r="K26" s="58" t="s">
        <v>634</v>
      </c>
      <c r="L26" s="58">
        <v>4451</v>
      </c>
      <c r="M26" s="58">
        <v>22194</v>
      </c>
    </row>
    <row r="27" spans="1:13" x14ac:dyDescent="0.3">
      <c r="A27" s="57" t="s">
        <v>450</v>
      </c>
      <c r="B27" s="58">
        <v>6072</v>
      </c>
      <c r="C27" s="58" t="s">
        <v>1890</v>
      </c>
      <c r="D27" s="58" t="s">
        <v>1093</v>
      </c>
      <c r="E27" s="58" t="s">
        <v>1558</v>
      </c>
      <c r="F27" s="58" t="s">
        <v>633</v>
      </c>
      <c r="G27" s="58">
        <v>2209</v>
      </c>
      <c r="H27" s="58" t="s">
        <v>1457</v>
      </c>
      <c r="I27" s="58" t="s">
        <v>636</v>
      </c>
      <c r="J27" s="58" t="s">
        <v>1048</v>
      </c>
      <c r="K27" s="58" t="s">
        <v>667</v>
      </c>
      <c r="L27" s="58">
        <v>1006</v>
      </c>
      <c r="M27" s="58">
        <v>3215</v>
      </c>
    </row>
    <row r="28" spans="1:13" x14ac:dyDescent="0.3">
      <c r="A28" s="57" t="s">
        <v>452</v>
      </c>
      <c r="B28" s="58">
        <v>188315</v>
      </c>
      <c r="C28" s="58" t="s">
        <v>5224</v>
      </c>
      <c r="D28" s="58" t="s">
        <v>6073</v>
      </c>
      <c r="E28" s="58" t="s">
        <v>5225</v>
      </c>
      <c r="F28" s="58" t="s">
        <v>1652</v>
      </c>
      <c r="G28" s="58">
        <v>83439</v>
      </c>
      <c r="H28" s="58" t="s">
        <v>2095</v>
      </c>
      <c r="I28" s="58" t="s">
        <v>881</v>
      </c>
      <c r="J28" s="58" t="s">
        <v>3287</v>
      </c>
      <c r="K28" s="58" t="s">
        <v>705</v>
      </c>
      <c r="L28" s="58">
        <v>17155</v>
      </c>
      <c r="M28" s="58">
        <v>100594</v>
      </c>
    </row>
    <row r="29" spans="1:13" x14ac:dyDescent="0.3">
      <c r="A29" s="57" t="s">
        <v>453</v>
      </c>
      <c r="B29" s="58">
        <v>3132</v>
      </c>
      <c r="C29" s="58" t="s">
        <v>1956</v>
      </c>
      <c r="D29" s="58" t="s">
        <v>701</v>
      </c>
      <c r="E29" s="58" t="s">
        <v>1124</v>
      </c>
      <c r="F29" s="58" t="s">
        <v>633</v>
      </c>
      <c r="G29" s="58">
        <v>821</v>
      </c>
      <c r="H29" s="58" t="s">
        <v>1197</v>
      </c>
      <c r="I29" s="58" t="s">
        <v>766</v>
      </c>
      <c r="J29" s="58" t="s">
        <v>1871</v>
      </c>
      <c r="K29" s="58" t="s">
        <v>628</v>
      </c>
      <c r="L29" s="58">
        <v>199</v>
      </c>
      <c r="M29" s="58">
        <v>1020</v>
      </c>
    </row>
    <row r="30" spans="1:13" x14ac:dyDescent="0.3">
      <c r="A30" s="57" t="s">
        <v>454</v>
      </c>
      <c r="B30" s="58">
        <v>11099</v>
      </c>
      <c r="C30" s="58" t="s">
        <v>2740</v>
      </c>
      <c r="D30" s="58" t="s">
        <v>886</v>
      </c>
      <c r="E30" s="58" t="s">
        <v>2538</v>
      </c>
      <c r="F30" s="58" t="s">
        <v>667</v>
      </c>
      <c r="G30" s="58">
        <v>5415</v>
      </c>
      <c r="H30" s="58" t="s">
        <v>1406</v>
      </c>
      <c r="I30" s="58" t="s">
        <v>816</v>
      </c>
      <c r="J30" s="58" t="s">
        <v>1252</v>
      </c>
      <c r="K30" s="58" t="s">
        <v>655</v>
      </c>
      <c r="L30" s="58">
        <v>1683</v>
      </c>
      <c r="M30" s="58">
        <v>7098</v>
      </c>
    </row>
    <row r="31" spans="1:13" x14ac:dyDescent="0.3">
      <c r="A31" s="57" t="s">
        <v>455</v>
      </c>
      <c r="B31" s="58">
        <v>165612</v>
      </c>
      <c r="C31" s="58" t="s">
        <v>5226</v>
      </c>
      <c r="D31" s="58" t="s">
        <v>6307</v>
      </c>
      <c r="E31" s="58" t="s">
        <v>5227</v>
      </c>
      <c r="F31" s="58" t="s">
        <v>1155</v>
      </c>
      <c r="G31" s="58">
        <v>79990</v>
      </c>
      <c r="H31" s="58" t="s">
        <v>5228</v>
      </c>
      <c r="I31" s="58" t="s">
        <v>3247</v>
      </c>
      <c r="J31" s="58" t="s">
        <v>5229</v>
      </c>
      <c r="K31" s="58" t="s">
        <v>690</v>
      </c>
      <c r="L31" s="58">
        <v>23040</v>
      </c>
      <c r="M31" s="58">
        <v>103030</v>
      </c>
    </row>
    <row r="32" spans="1:13" x14ac:dyDescent="0.3">
      <c r="A32" s="57" t="s">
        <v>456</v>
      </c>
      <c r="B32" s="58">
        <v>70597</v>
      </c>
      <c r="C32" s="58" t="s">
        <v>5230</v>
      </c>
      <c r="D32" s="58" t="s">
        <v>6059</v>
      </c>
      <c r="E32" s="58" t="s">
        <v>5231</v>
      </c>
      <c r="F32" s="58" t="s">
        <v>705</v>
      </c>
      <c r="G32" s="58">
        <v>31921</v>
      </c>
      <c r="H32" s="58" t="s">
        <v>1087</v>
      </c>
      <c r="I32" s="58" t="s">
        <v>1577</v>
      </c>
      <c r="J32" s="58" t="s">
        <v>2530</v>
      </c>
      <c r="K32" s="58" t="s">
        <v>655</v>
      </c>
      <c r="L32" s="58">
        <v>9805</v>
      </c>
      <c r="M32" s="58">
        <v>41726</v>
      </c>
    </row>
    <row r="33" spans="1:13" x14ac:dyDescent="0.3">
      <c r="A33" s="57" t="s">
        <v>458</v>
      </c>
      <c r="B33" s="58">
        <v>1856</v>
      </c>
      <c r="C33" s="58" t="s">
        <v>1391</v>
      </c>
      <c r="D33" s="58" t="s">
        <v>679</v>
      </c>
      <c r="E33" s="58" t="s">
        <v>1243</v>
      </c>
      <c r="F33" s="58" t="s">
        <v>628</v>
      </c>
      <c r="G33" s="58">
        <v>869</v>
      </c>
      <c r="H33" s="58" t="s">
        <v>1607</v>
      </c>
      <c r="I33" s="58" t="s">
        <v>811</v>
      </c>
      <c r="J33" s="58" t="s">
        <v>642</v>
      </c>
      <c r="K33" s="58" t="s">
        <v>628</v>
      </c>
      <c r="L33" s="58">
        <v>221</v>
      </c>
      <c r="M33" s="58">
        <v>1090</v>
      </c>
    </row>
    <row r="34" spans="1:13" x14ac:dyDescent="0.3">
      <c r="A34" s="57" t="s">
        <v>459</v>
      </c>
      <c r="B34" s="58">
        <v>169574</v>
      </c>
      <c r="C34" s="58" t="s">
        <v>6306</v>
      </c>
      <c r="D34" s="58" t="s">
        <v>6305</v>
      </c>
      <c r="E34" s="58" t="s">
        <v>5232</v>
      </c>
      <c r="F34" s="58" t="s">
        <v>1403</v>
      </c>
      <c r="G34" s="58">
        <v>82496</v>
      </c>
      <c r="H34" s="58" t="s">
        <v>5347</v>
      </c>
      <c r="I34" s="58" t="s">
        <v>2038</v>
      </c>
      <c r="J34" s="58" t="s">
        <v>4646</v>
      </c>
      <c r="K34" s="58" t="s">
        <v>782</v>
      </c>
      <c r="L34" s="58">
        <v>7653</v>
      </c>
      <c r="M34" s="58">
        <v>90149</v>
      </c>
    </row>
    <row r="35" spans="1:13" x14ac:dyDescent="0.3">
      <c r="A35" s="57" t="s">
        <v>460</v>
      </c>
      <c r="B35" s="58">
        <v>3884</v>
      </c>
      <c r="C35" s="58" t="s">
        <v>2004</v>
      </c>
      <c r="D35" s="58" t="s">
        <v>994</v>
      </c>
      <c r="E35" s="58" t="s">
        <v>2091</v>
      </c>
      <c r="F35" s="58" t="s">
        <v>633</v>
      </c>
      <c r="G35" s="58">
        <v>1604</v>
      </c>
      <c r="H35" s="58" t="s">
        <v>886</v>
      </c>
      <c r="I35" s="58" t="s">
        <v>775</v>
      </c>
      <c r="J35" s="58" t="s">
        <v>1113</v>
      </c>
      <c r="K35" s="58" t="s">
        <v>647</v>
      </c>
      <c r="L35" s="58">
        <v>468</v>
      </c>
      <c r="M35" s="58">
        <v>2072</v>
      </c>
    </row>
    <row r="36" spans="1:13" x14ac:dyDescent="0.3">
      <c r="A36" s="57" t="s">
        <v>461</v>
      </c>
      <c r="B36" s="58">
        <v>486696</v>
      </c>
      <c r="C36" s="58" t="s">
        <v>5233</v>
      </c>
      <c r="D36" s="58" t="s">
        <v>6304</v>
      </c>
      <c r="E36" s="58" t="s">
        <v>6303</v>
      </c>
      <c r="F36" s="58" t="s">
        <v>2348</v>
      </c>
      <c r="G36" s="58">
        <v>245840</v>
      </c>
      <c r="H36" s="58" t="s">
        <v>5234</v>
      </c>
      <c r="I36" s="58" t="s">
        <v>6148</v>
      </c>
      <c r="J36" s="58" t="s">
        <v>6302</v>
      </c>
      <c r="K36" s="58" t="s">
        <v>1108</v>
      </c>
      <c r="L36" s="58">
        <v>56973</v>
      </c>
      <c r="M36" s="58">
        <v>302813</v>
      </c>
    </row>
    <row r="37" spans="1:13" x14ac:dyDescent="0.3">
      <c r="A37" s="57" t="s">
        <v>463</v>
      </c>
      <c r="B37" s="58">
        <v>21900</v>
      </c>
      <c r="C37" s="58" t="s">
        <v>2616</v>
      </c>
      <c r="D37" s="58" t="s">
        <v>803</v>
      </c>
      <c r="E37" s="58" t="s">
        <v>2565</v>
      </c>
      <c r="F37" s="58" t="s">
        <v>848</v>
      </c>
      <c r="G37" s="58">
        <v>8722</v>
      </c>
      <c r="H37" s="58" t="s">
        <v>1390</v>
      </c>
      <c r="I37" s="58" t="s">
        <v>1881</v>
      </c>
      <c r="J37" s="58" t="s">
        <v>4971</v>
      </c>
      <c r="K37" s="58" t="s">
        <v>633</v>
      </c>
      <c r="L37" s="58">
        <v>2974</v>
      </c>
      <c r="M37" s="58">
        <v>11696</v>
      </c>
    </row>
    <row r="38" spans="1:13" x14ac:dyDescent="0.3">
      <c r="A38" s="57" t="s">
        <v>464</v>
      </c>
      <c r="B38" s="58">
        <v>21948</v>
      </c>
      <c r="C38" s="58" t="s">
        <v>5235</v>
      </c>
      <c r="D38" s="58" t="s">
        <v>1561</v>
      </c>
      <c r="E38" s="58" t="s">
        <v>5236</v>
      </c>
      <c r="F38" s="58" t="s">
        <v>646</v>
      </c>
      <c r="G38" s="58">
        <v>9787</v>
      </c>
      <c r="H38" s="58" t="s">
        <v>1510</v>
      </c>
      <c r="I38" s="58" t="s">
        <v>1246</v>
      </c>
      <c r="J38" s="58" t="s">
        <v>1060</v>
      </c>
      <c r="K38" s="58" t="s">
        <v>633</v>
      </c>
      <c r="L38" s="58">
        <v>2454</v>
      </c>
      <c r="M38" s="58">
        <v>12241</v>
      </c>
    </row>
    <row r="39" spans="1:13" x14ac:dyDescent="0.3">
      <c r="A39" s="57" t="s">
        <v>465</v>
      </c>
      <c r="B39" s="58">
        <v>95779</v>
      </c>
      <c r="C39" s="58" t="s">
        <v>5237</v>
      </c>
      <c r="D39" s="58" t="s">
        <v>3095</v>
      </c>
      <c r="E39" s="58" t="s">
        <v>5238</v>
      </c>
      <c r="F39" s="58" t="s">
        <v>798</v>
      </c>
      <c r="G39" s="58">
        <v>47833</v>
      </c>
      <c r="H39" s="58" t="s">
        <v>2741</v>
      </c>
      <c r="I39" s="58" t="s">
        <v>1072</v>
      </c>
      <c r="J39" s="58" t="s">
        <v>5239</v>
      </c>
      <c r="K39" s="58" t="s">
        <v>766</v>
      </c>
      <c r="L39" s="58">
        <v>10926</v>
      </c>
      <c r="M39" s="58">
        <v>58759</v>
      </c>
    </row>
    <row r="40" spans="1:13" x14ac:dyDescent="0.3">
      <c r="A40" s="57" t="s">
        <v>466</v>
      </c>
      <c r="B40" s="58">
        <v>9423</v>
      </c>
      <c r="C40" s="58" t="s">
        <v>1916</v>
      </c>
      <c r="D40" s="58" t="s">
        <v>1599</v>
      </c>
      <c r="E40" s="58" t="s">
        <v>5006</v>
      </c>
      <c r="F40" s="58" t="s">
        <v>628</v>
      </c>
      <c r="G40" s="58">
        <v>4275</v>
      </c>
      <c r="H40" s="58" t="s">
        <v>1033</v>
      </c>
      <c r="I40" s="58" t="s">
        <v>872</v>
      </c>
      <c r="J40" s="58" t="s">
        <v>1094</v>
      </c>
      <c r="K40" s="58" t="s">
        <v>628</v>
      </c>
      <c r="L40" s="58">
        <v>1284</v>
      </c>
      <c r="M40" s="58">
        <v>5559</v>
      </c>
    </row>
    <row r="41" spans="1:13" x14ac:dyDescent="0.3">
      <c r="A41" s="57" t="s">
        <v>468</v>
      </c>
      <c r="B41" s="58">
        <v>91585</v>
      </c>
      <c r="C41" s="58" t="s">
        <v>5240</v>
      </c>
      <c r="D41" s="58" t="s">
        <v>6047</v>
      </c>
      <c r="E41" s="58" t="s">
        <v>2199</v>
      </c>
      <c r="F41" s="58" t="s">
        <v>678</v>
      </c>
      <c r="G41" s="58">
        <v>44302</v>
      </c>
      <c r="H41" s="58" t="s">
        <v>5241</v>
      </c>
      <c r="I41" s="58" t="s">
        <v>1549</v>
      </c>
      <c r="J41" s="58" t="s">
        <v>2627</v>
      </c>
      <c r="K41" s="58" t="s">
        <v>633</v>
      </c>
      <c r="L41" s="58">
        <v>11946</v>
      </c>
      <c r="M41" s="58">
        <v>56248</v>
      </c>
    </row>
    <row r="42" spans="1:13" x14ac:dyDescent="0.3">
      <c r="A42" s="57" t="s">
        <v>469</v>
      </c>
      <c r="B42" s="58">
        <v>7459</v>
      </c>
      <c r="C42" s="58" t="s">
        <v>1269</v>
      </c>
      <c r="D42" s="58" t="s">
        <v>763</v>
      </c>
      <c r="E42" s="58" t="s">
        <v>2968</v>
      </c>
      <c r="F42" s="58" t="s">
        <v>655</v>
      </c>
      <c r="G42" s="58">
        <v>3426</v>
      </c>
      <c r="H42" s="58" t="s">
        <v>2184</v>
      </c>
      <c r="I42" s="58" t="s">
        <v>943</v>
      </c>
      <c r="J42" s="58" t="s">
        <v>1504</v>
      </c>
      <c r="K42" s="58" t="s">
        <v>647</v>
      </c>
      <c r="L42" s="58">
        <v>1291</v>
      </c>
      <c r="M42" s="58">
        <v>4717</v>
      </c>
    </row>
    <row r="43" spans="1:13" x14ac:dyDescent="0.3">
      <c r="A43" s="57" t="s">
        <v>470</v>
      </c>
      <c r="B43" s="58">
        <v>11674</v>
      </c>
      <c r="C43" s="58" t="s">
        <v>5242</v>
      </c>
      <c r="D43" s="58" t="s">
        <v>967</v>
      </c>
      <c r="E43" s="58" t="s">
        <v>5243</v>
      </c>
      <c r="F43" s="58" t="s">
        <v>903</v>
      </c>
      <c r="G43" s="58">
        <v>5347</v>
      </c>
      <c r="H43" s="58" t="s">
        <v>1124</v>
      </c>
      <c r="I43" s="58" t="s">
        <v>1020</v>
      </c>
      <c r="J43" s="58" t="s">
        <v>1495</v>
      </c>
      <c r="K43" s="58" t="s">
        <v>667</v>
      </c>
      <c r="L43" s="58">
        <v>1208</v>
      </c>
      <c r="M43" s="58">
        <v>6555</v>
      </c>
    </row>
    <row r="44" spans="1:13" x14ac:dyDescent="0.3">
      <c r="A44" s="57" t="s">
        <v>471</v>
      </c>
      <c r="B44" s="58">
        <v>10496</v>
      </c>
      <c r="C44" s="58" t="s">
        <v>1682</v>
      </c>
      <c r="D44" s="58" t="s">
        <v>1028</v>
      </c>
      <c r="E44" s="58" t="s">
        <v>2322</v>
      </c>
      <c r="F44" s="58" t="s">
        <v>646</v>
      </c>
      <c r="G44" s="58">
        <v>3778</v>
      </c>
      <c r="H44" s="58" t="s">
        <v>1451</v>
      </c>
      <c r="I44" s="58" t="s">
        <v>782</v>
      </c>
      <c r="J44" s="58" t="s">
        <v>1594</v>
      </c>
      <c r="K44" s="58" t="s">
        <v>691</v>
      </c>
      <c r="L44" s="58">
        <v>1198</v>
      </c>
      <c r="M44" s="58">
        <v>4976</v>
      </c>
    </row>
    <row r="45" spans="1:13" x14ac:dyDescent="0.3">
      <c r="A45" s="57" t="s">
        <v>472</v>
      </c>
      <c r="B45" s="58">
        <v>18278</v>
      </c>
      <c r="C45" s="58" t="s">
        <v>1897</v>
      </c>
      <c r="D45" s="58" t="s">
        <v>1928</v>
      </c>
      <c r="E45" s="58" t="s">
        <v>5244</v>
      </c>
      <c r="F45" s="58" t="s">
        <v>766</v>
      </c>
      <c r="G45" s="58">
        <v>8503</v>
      </c>
      <c r="H45" s="58" t="s">
        <v>958</v>
      </c>
      <c r="I45" s="58" t="s">
        <v>688</v>
      </c>
      <c r="J45" s="58" t="s">
        <v>5245</v>
      </c>
      <c r="K45" s="58" t="s">
        <v>633</v>
      </c>
      <c r="L45" s="58">
        <v>2614</v>
      </c>
      <c r="M45" s="58">
        <v>11117</v>
      </c>
    </row>
    <row r="46" spans="1:13" x14ac:dyDescent="0.3">
      <c r="A46" s="57" t="s">
        <v>473</v>
      </c>
      <c r="B46" s="58">
        <v>15201</v>
      </c>
      <c r="C46" s="58" t="s">
        <v>5246</v>
      </c>
      <c r="D46" s="58" t="s">
        <v>2513</v>
      </c>
      <c r="E46" s="58" t="s">
        <v>1815</v>
      </c>
      <c r="F46" s="58" t="s">
        <v>956</v>
      </c>
      <c r="G46" s="58">
        <v>6872</v>
      </c>
      <c r="H46" s="58" t="s">
        <v>1820</v>
      </c>
      <c r="I46" s="58" t="s">
        <v>963</v>
      </c>
      <c r="J46" s="58" t="s">
        <v>2499</v>
      </c>
      <c r="K46" s="58" t="s">
        <v>648</v>
      </c>
      <c r="L46" s="58">
        <v>1739</v>
      </c>
      <c r="M46" s="58">
        <v>8611</v>
      </c>
    </row>
    <row r="47" spans="1:13" x14ac:dyDescent="0.3">
      <c r="A47" s="57" t="s">
        <v>474</v>
      </c>
      <c r="B47" s="58">
        <v>494731</v>
      </c>
      <c r="C47" s="58" t="s">
        <v>6301</v>
      </c>
      <c r="D47" s="58" t="s">
        <v>6300</v>
      </c>
      <c r="E47" s="58" t="s">
        <v>5247</v>
      </c>
      <c r="F47" s="58" t="s">
        <v>1569</v>
      </c>
      <c r="G47" s="58">
        <v>255023</v>
      </c>
      <c r="H47" s="58" t="s">
        <v>6299</v>
      </c>
      <c r="I47" s="58" t="s">
        <v>6298</v>
      </c>
      <c r="J47" s="58" t="s">
        <v>5248</v>
      </c>
      <c r="K47" s="58" t="s">
        <v>697</v>
      </c>
      <c r="L47" s="58">
        <v>48158</v>
      </c>
      <c r="M47" s="58">
        <v>303181</v>
      </c>
    </row>
    <row r="48" spans="1:13" x14ac:dyDescent="0.3">
      <c r="A48" s="57" t="s">
        <v>475</v>
      </c>
      <c r="B48" s="58">
        <v>11055</v>
      </c>
      <c r="C48" s="58" t="s">
        <v>1225</v>
      </c>
      <c r="D48" s="58" t="s">
        <v>978</v>
      </c>
      <c r="E48" s="58" t="s">
        <v>5249</v>
      </c>
      <c r="F48" s="58" t="s">
        <v>766</v>
      </c>
      <c r="G48" s="58">
        <v>4969</v>
      </c>
      <c r="H48" s="58" t="s">
        <v>1588</v>
      </c>
      <c r="I48" s="58" t="s">
        <v>1881</v>
      </c>
      <c r="J48" s="58" t="s">
        <v>2486</v>
      </c>
      <c r="K48" s="58" t="s">
        <v>647</v>
      </c>
      <c r="L48" s="58">
        <v>1555</v>
      </c>
      <c r="M48" s="58">
        <v>6524</v>
      </c>
    </row>
    <row r="49" spans="1:13" x14ac:dyDescent="0.3">
      <c r="A49" s="57" t="s">
        <v>476</v>
      </c>
      <c r="B49" s="58">
        <v>5669</v>
      </c>
      <c r="C49" s="58" t="s">
        <v>2119</v>
      </c>
      <c r="D49" s="58" t="s">
        <v>1652</v>
      </c>
      <c r="E49" s="58" t="s">
        <v>1481</v>
      </c>
      <c r="F49" s="58" t="s">
        <v>628</v>
      </c>
      <c r="G49" s="58">
        <v>2752</v>
      </c>
      <c r="H49" s="58" t="s">
        <v>978</v>
      </c>
      <c r="I49" s="58" t="s">
        <v>972</v>
      </c>
      <c r="J49" s="58" t="s">
        <v>1644</v>
      </c>
      <c r="K49" s="58" t="s">
        <v>647</v>
      </c>
      <c r="L49" s="58">
        <v>748</v>
      </c>
      <c r="M49" s="58">
        <v>3500</v>
      </c>
    </row>
    <row r="50" spans="1:13" x14ac:dyDescent="0.3">
      <c r="A50" s="57" t="s">
        <v>477</v>
      </c>
      <c r="B50" s="58">
        <v>57817</v>
      </c>
      <c r="C50" s="58" t="s">
        <v>5250</v>
      </c>
      <c r="D50" s="58" t="s">
        <v>2282</v>
      </c>
      <c r="E50" s="58" t="s">
        <v>5251</v>
      </c>
      <c r="F50" s="58" t="s">
        <v>688</v>
      </c>
      <c r="G50" s="58">
        <v>26480</v>
      </c>
      <c r="H50" s="58" t="s">
        <v>5252</v>
      </c>
      <c r="I50" s="58" t="s">
        <v>864</v>
      </c>
      <c r="J50" s="58" t="s">
        <v>990</v>
      </c>
      <c r="K50" s="58" t="s">
        <v>738</v>
      </c>
      <c r="L50" s="58">
        <v>3929</v>
      </c>
      <c r="M50" s="58">
        <v>30409</v>
      </c>
    </row>
    <row r="51" spans="1:13" x14ac:dyDescent="0.3">
      <c r="A51" s="57" t="s">
        <v>478</v>
      </c>
      <c r="B51" s="58">
        <v>89305</v>
      </c>
      <c r="C51" s="58" t="s">
        <v>5253</v>
      </c>
      <c r="D51" s="58" t="s">
        <v>6297</v>
      </c>
      <c r="E51" s="58" t="s">
        <v>5254</v>
      </c>
      <c r="F51" s="58" t="s">
        <v>872</v>
      </c>
      <c r="G51" s="58">
        <v>45458</v>
      </c>
      <c r="H51" s="58" t="s">
        <v>3300</v>
      </c>
      <c r="I51" s="58" t="s">
        <v>962</v>
      </c>
      <c r="J51" s="58" t="s">
        <v>4247</v>
      </c>
      <c r="K51" s="58" t="s">
        <v>646</v>
      </c>
      <c r="L51" s="58">
        <v>8486</v>
      </c>
      <c r="M51" s="58">
        <v>53944</v>
      </c>
    </row>
    <row r="52" spans="1:13" x14ac:dyDescent="0.3">
      <c r="A52" s="57" t="s">
        <v>479</v>
      </c>
      <c r="B52" s="58">
        <v>6992</v>
      </c>
      <c r="C52" s="58" t="s">
        <v>1498</v>
      </c>
      <c r="D52" s="58" t="s">
        <v>1134</v>
      </c>
      <c r="E52" s="58" t="s">
        <v>2197</v>
      </c>
      <c r="F52" s="58" t="s">
        <v>647</v>
      </c>
      <c r="G52" s="58">
        <v>3060</v>
      </c>
      <c r="H52" s="58" t="s">
        <v>1372</v>
      </c>
      <c r="I52" s="58" t="s">
        <v>916</v>
      </c>
      <c r="J52" s="58" t="s">
        <v>1191</v>
      </c>
      <c r="K52" s="58" t="s">
        <v>647</v>
      </c>
      <c r="L52" s="58">
        <v>771</v>
      </c>
      <c r="M52" s="58">
        <v>3831</v>
      </c>
    </row>
    <row r="53" spans="1:13" x14ac:dyDescent="0.3">
      <c r="A53" s="57" t="s">
        <v>481</v>
      </c>
      <c r="B53" s="58">
        <v>1929</v>
      </c>
      <c r="C53" s="58" t="s">
        <v>1694</v>
      </c>
      <c r="D53" s="58" t="s">
        <v>782</v>
      </c>
      <c r="E53" s="58" t="s">
        <v>1595</v>
      </c>
      <c r="F53" s="58" t="s">
        <v>628</v>
      </c>
      <c r="G53" s="58">
        <v>836</v>
      </c>
      <c r="H53" s="58" t="s">
        <v>1220</v>
      </c>
      <c r="I53" s="58" t="s">
        <v>634</v>
      </c>
      <c r="J53" s="58" t="s">
        <v>1108</v>
      </c>
      <c r="K53" s="58" t="s">
        <v>628</v>
      </c>
      <c r="L53" s="58">
        <v>227</v>
      </c>
      <c r="M53" s="58">
        <v>1063</v>
      </c>
    </row>
    <row r="54" spans="1:13" x14ac:dyDescent="0.3">
      <c r="A54" s="57" t="s">
        <v>483</v>
      </c>
      <c r="B54" s="58">
        <v>38132</v>
      </c>
      <c r="C54" s="58" t="s">
        <v>5255</v>
      </c>
      <c r="D54" s="58" t="s">
        <v>1950</v>
      </c>
      <c r="E54" s="58" t="s">
        <v>5256</v>
      </c>
      <c r="F54" s="58" t="s">
        <v>667</v>
      </c>
      <c r="G54" s="58">
        <v>18348</v>
      </c>
      <c r="H54" s="58" t="s">
        <v>5016</v>
      </c>
      <c r="I54" s="58" t="s">
        <v>777</v>
      </c>
      <c r="J54" s="58" t="s">
        <v>2672</v>
      </c>
      <c r="K54" s="58" t="s">
        <v>628</v>
      </c>
      <c r="L54" s="58">
        <v>4229</v>
      </c>
      <c r="M54" s="58">
        <v>22577</v>
      </c>
    </row>
    <row r="55" spans="1:13" x14ac:dyDescent="0.3">
      <c r="A55" s="57" t="s">
        <v>484</v>
      </c>
      <c r="B55" s="58">
        <v>11123</v>
      </c>
      <c r="C55" s="58" t="s">
        <v>2948</v>
      </c>
      <c r="D55" s="58" t="s">
        <v>1571</v>
      </c>
      <c r="E55" s="58" t="s">
        <v>2020</v>
      </c>
      <c r="F55" s="58" t="s">
        <v>1591</v>
      </c>
      <c r="G55" s="58">
        <v>4963</v>
      </c>
      <c r="H55" s="58" t="s">
        <v>1333</v>
      </c>
      <c r="I55" s="58" t="s">
        <v>1684</v>
      </c>
      <c r="J55" s="58" t="s">
        <v>2007</v>
      </c>
      <c r="K55" s="58" t="s">
        <v>646</v>
      </c>
      <c r="L55" s="58">
        <v>1917</v>
      </c>
      <c r="M55" s="58">
        <v>6880</v>
      </c>
    </row>
    <row r="56" spans="1:13" x14ac:dyDescent="0.3">
      <c r="A56" s="57" t="s">
        <v>486</v>
      </c>
      <c r="B56" s="58">
        <v>12343</v>
      </c>
      <c r="C56" s="58" t="s">
        <v>2934</v>
      </c>
      <c r="D56" s="58" t="s">
        <v>1625</v>
      </c>
      <c r="E56" s="58" t="s">
        <v>5257</v>
      </c>
      <c r="F56" s="58" t="s">
        <v>633</v>
      </c>
      <c r="G56" s="58">
        <v>5012</v>
      </c>
      <c r="H56" s="58" t="s">
        <v>1852</v>
      </c>
      <c r="I56" s="58" t="s">
        <v>780</v>
      </c>
      <c r="J56" s="58" t="s">
        <v>1158</v>
      </c>
      <c r="K56" s="58" t="s">
        <v>655</v>
      </c>
      <c r="L56" s="58">
        <v>2049</v>
      </c>
      <c r="M56" s="58">
        <v>7061</v>
      </c>
    </row>
    <row r="57" spans="1:13" x14ac:dyDescent="0.3">
      <c r="A57" s="57" t="s">
        <v>487</v>
      </c>
      <c r="B57" s="58">
        <v>5569</v>
      </c>
      <c r="C57" s="58" t="s">
        <v>1254</v>
      </c>
      <c r="D57" s="58" t="s">
        <v>777</v>
      </c>
      <c r="E57" s="58" t="s">
        <v>2250</v>
      </c>
      <c r="F57" s="58" t="s">
        <v>628</v>
      </c>
      <c r="G57" s="58">
        <v>2357</v>
      </c>
      <c r="H57" s="58" t="s">
        <v>1529</v>
      </c>
      <c r="I57" s="58" t="s">
        <v>694</v>
      </c>
      <c r="J57" s="58" t="s">
        <v>1293</v>
      </c>
      <c r="K57" s="58" t="s">
        <v>628</v>
      </c>
      <c r="L57" s="58">
        <v>884</v>
      </c>
      <c r="M57" s="58">
        <v>3241</v>
      </c>
    </row>
    <row r="58" spans="1:13" x14ac:dyDescent="0.3">
      <c r="A58" s="57" t="s">
        <v>489</v>
      </c>
      <c r="B58" s="58">
        <v>17200</v>
      </c>
      <c r="C58" s="58" t="s">
        <v>3357</v>
      </c>
      <c r="D58" s="58" t="s">
        <v>1450</v>
      </c>
      <c r="E58" s="58" t="s">
        <v>5258</v>
      </c>
      <c r="F58" s="58" t="s">
        <v>766</v>
      </c>
      <c r="G58" s="58">
        <v>8406</v>
      </c>
      <c r="H58" s="58" t="s">
        <v>866</v>
      </c>
      <c r="I58" s="58" t="s">
        <v>1584</v>
      </c>
      <c r="J58" s="58" t="s">
        <v>2007</v>
      </c>
      <c r="K58" s="58" t="s">
        <v>655</v>
      </c>
      <c r="L58" s="58">
        <v>2119</v>
      </c>
      <c r="M58" s="58">
        <v>10525</v>
      </c>
    </row>
    <row r="59" spans="1:13" x14ac:dyDescent="0.3">
      <c r="A59" s="57" t="s">
        <v>490</v>
      </c>
      <c r="B59" s="58">
        <v>83763</v>
      </c>
      <c r="C59" s="58" t="s">
        <v>5259</v>
      </c>
      <c r="D59" s="58" t="s">
        <v>3353</v>
      </c>
      <c r="E59" s="58" t="s">
        <v>5260</v>
      </c>
      <c r="F59" s="58" t="s">
        <v>732</v>
      </c>
      <c r="G59" s="58">
        <v>44757</v>
      </c>
      <c r="H59" s="58" t="s">
        <v>5261</v>
      </c>
      <c r="I59" s="58" t="s">
        <v>787</v>
      </c>
      <c r="J59" s="58" t="s">
        <v>5262</v>
      </c>
      <c r="K59" s="58" t="s">
        <v>667</v>
      </c>
      <c r="L59" s="58">
        <v>11527</v>
      </c>
      <c r="M59" s="58">
        <v>56284</v>
      </c>
    </row>
    <row r="60" spans="1:13" x14ac:dyDescent="0.3">
      <c r="A60" s="57" t="s">
        <v>491</v>
      </c>
      <c r="B60" s="58">
        <v>52469</v>
      </c>
      <c r="C60" s="58" t="s">
        <v>2201</v>
      </c>
      <c r="D60" s="58" t="s">
        <v>1053</v>
      </c>
      <c r="E60" s="58" t="s">
        <v>5263</v>
      </c>
      <c r="F60" s="58" t="s">
        <v>1607</v>
      </c>
      <c r="G60" s="58">
        <v>23615</v>
      </c>
      <c r="H60" s="58" t="s">
        <v>4799</v>
      </c>
      <c r="I60" s="58" t="s">
        <v>643</v>
      </c>
      <c r="J60" s="58" t="s">
        <v>1428</v>
      </c>
      <c r="K60" s="58" t="s">
        <v>690</v>
      </c>
      <c r="L60" s="58">
        <v>5652</v>
      </c>
      <c r="M60" s="58">
        <v>29267</v>
      </c>
    </row>
    <row r="61" spans="1:13" x14ac:dyDescent="0.3">
      <c r="A61" s="57" t="s">
        <v>493</v>
      </c>
      <c r="B61" s="58">
        <v>143680</v>
      </c>
      <c r="C61" s="58" t="s">
        <v>5264</v>
      </c>
      <c r="D61" s="58" t="s">
        <v>6057</v>
      </c>
      <c r="E61" s="58" t="s">
        <v>5265</v>
      </c>
      <c r="F61" s="58" t="s">
        <v>666</v>
      </c>
      <c r="G61" s="58">
        <v>69952</v>
      </c>
      <c r="H61" s="58" t="s">
        <v>5266</v>
      </c>
      <c r="I61" s="58" t="s">
        <v>1196</v>
      </c>
      <c r="J61" s="58" t="s">
        <v>5267</v>
      </c>
      <c r="K61" s="58" t="s">
        <v>668</v>
      </c>
      <c r="L61" s="58">
        <v>20193</v>
      </c>
      <c r="M61" s="58">
        <v>90145</v>
      </c>
    </row>
    <row r="62" spans="1:13" x14ac:dyDescent="0.3">
      <c r="A62" s="57" t="s">
        <v>494</v>
      </c>
      <c r="B62" s="58">
        <v>13069</v>
      </c>
      <c r="C62" s="58" t="s">
        <v>2662</v>
      </c>
      <c r="D62" s="58" t="s">
        <v>1131</v>
      </c>
      <c r="E62" s="58" t="s">
        <v>820</v>
      </c>
      <c r="F62" s="58" t="s">
        <v>628</v>
      </c>
      <c r="G62" s="58">
        <v>5575</v>
      </c>
      <c r="H62" s="58" t="s">
        <v>2944</v>
      </c>
      <c r="I62" s="58" t="s">
        <v>956</v>
      </c>
      <c r="J62" s="58" t="s">
        <v>2007</v>
      </c>
      <c r="K62" s="58" t="s">
        <v>628</v>
      </c>
      <c r="L62" s="58">
        <v>2223</v>
      </c>
      <c r="M62" s="58">
        <v>7798</v>
      </c>
    </row>
    <row r="63" spans="1:13" x14ac:dyDescent="0.3">
      <c r="A63" s="57" t="s">
        <v>496</v>
      </c>
      <c r="B63" s="58">
        <v>703177</v>
      </c>
      <c r="C63" s="58" t="s">
        <v>5268</v>
      </c>
      <c r="D63" s="58" t="s">
        <v>6296</v>
      </c>
      <c r="E63" s="58" t="s">
        <v>6295</v>
      </c>
      <c r="F63" s="58" t="s">
        <v>3269</v>
      </c>
      <c r="G63" s="58">
        <v>344167</v>
      </c>
      <c r="H63" s="58" t="s">
        <v>5269</v>
      </c>
      <c r="I63" s="58" t="s">
        <v>2799</v>
      </c>
      <c r="J63" s="58" t="s">
        <v>6294</v>
      </c>
      <c r="K63" s="58" t="s">
        <v>960</v>
      </c>
      <c r="L63" s="58">
        <v>64407</v>
      </c>
      <c r="M63" s="58">
        <v>408574</v>
      </c>
    </row>
    <row r="64" spans="1:13" x14ac:dyDescent="0.3">
      <c r="A64" s="57" t="s">
        <v>497</v>
      </c>
      <c r="B64" s="58">
        <v>19069</v>
      </c>
      <c r="C64" s="58" t="s">
        <v>4853</v>
      </c>
      <c r="D64" s="58" t="s">
        <v>1644</v>
      </c>
      <c r="E64" s="58" t="s">
        <v>5270</v>
      </c>
      <c r="F64" s="58" t="s">
        <v>798</v>
      </c>
      <c r="G64" s="58">
        <v>9208</v>
      </c>
      <c r="H64" s="58" t="s">
        <v>1264</v>
      </c>
      <c r="I64" s="58" t="s">
        <v>1565</v>
      </c>
      <c r="J64" s="58" t="s">
        <v>1701</v>
      </c>
      <c r="K64" s="58" t="s">
        <v>691</v>
      </c>
      <c r="L64" s="58">
        <v>2715</v>
      </c>
      <c r="M64" s="58">
        <v>11923</v>
      </c>
    </row>
    <row r="65" spans="1:13" x14ac:dyDescent="0.3">
      <c r="A65" s="57" t="s">
        <v>498</v>
      </c>
      <c r="B65" s="58">
        <v>1837</v>
      </c>
      <c r="C65" s="58" t="s">
        <v>792</v>
      </c>
      <c r="D65" s="58" t="s">
        <v>1591</v>
      </c>
      <c r="E65" s="58" t="s">
        <v>1644</v>
      </c>
      <c r="F65" s="58" t="s">
        <v>628</v>
      </c>
      <c r="G65" s="58">
        <v>789</v>
      </c>
      <c r="H65" s="58" t="s">
        <v>1108</v>
      </c>
      <c r="I65" s="58" t="s">
        <v>811</v>
      </c>
      <c r="J65" s="58" t="s">
        <v>771</v>
      </c>
      <c r="K65" s="58" t="s">
        <v>647</v>
      </c>
      <c r="L65" s="58">
        <v>340</v>
      </c>
      <c r="M65" s="58">
        <v>1129</v>
      </c>
    </row>
    <row r="66" spans="1:13" x14ac:dyDescent="0.3">
      <c r="A66" s="57" t="s">
        <v>499</v>
      </c>
      <c r="B66" s="58">
        <v>54274</v>
      </c>
      <c r="C66" s="58" t="s">
        <v>5271</v>
      </c>
      <c r="D66" s="58" t="s">
        <v>3494</v>
      </c>
      <c r="E66" s="58" t="s">
        <v>5272</v>
      </c>
      <c r="F66" s="58" t="s">
        <v>1030</v>
      </c>
      <c r="G66" s="58">
        <v>25829</v>
      </c>
      <c r="H66" s="58" t="s">
        <v>5273</v>
      </c>
      <c r="I66" s="58" t="s">
        <v>1208</v>
      </c>
      <c r="J66" s="58" t="s">
        <v>2409</v>
      </c>
      <c r="K66" s="58" t="s">
        <v>632</v>
      </c>
      <c r="L66" s="58">
        <v>5521</v>
      </c>
      <c r="M66" s="58">
        <v>31350</v>
      </c>
    </row>
    <row r="67" spans="1:13" x14ac:dyDescent="0.3">
      <c r="A67" s="57" t="s">
        <v>500</v>
      </c>
      <c r="B67" s="58">
        <v>30086</v>
      </c>
      <c r="C67" s="58" t="s">
        <v>2555</v>
      </c>
      <c r="D67" s="58" t="s">
        <v>966</v>
      </c>
      <c r="E67" s="58" t="s">
        <v>3884</v>
      </c>
      <c r="F67" s="58" t="s">
        <v>903</v>
      </c>
      <c r="G67" s="58">
        <v>12966</v>
      </c>
      <c r="H67" s="58" t="s">
        <v>3739</v>
      </c>
      <c r="I67" s="58" t="s">
        <v>688</v>
      </c>
      <c r="J67" s="58" t="s">
        <v>2688</v>
      </c>
      <c r="K67" s="58" t="s">
        <v>660</v>
      </c>
      <c r="L67" s="58">
        <v>3954</v>
      </c>
      <c r="M67" s="58">
        <v>16920</v>
      </c>
    </row>
    <row r="68" spans="1:13" x14ac:dyDescent="0.3">
      <c r="A68" s="57" t="s">
        <v>502</v>
      </c>
      <c r="B68" s="58">
        <v>13546</v>
      </c>
      <c r="C68" s="58" t="s">
        <v>1813</v>
      </c>
      <c r="D68" s="58" t="s">
        <v>1421</v>
      </c>
      <c r="E68" s="58" t="s">
        <v>5274</v>
      </c>
      <c r="F68" s="58" t="s">
        <v>708</v>
      </c>
      <c r="G68" s="58">
        <v>6358</v>
      </c>
      <c r="H68" s="58" t="s">
        <v>2162</v>
      </c>
      <c r="I68" s="58" t="s">
        <v>719</v>
      </c>
      <c r="J68" s="58" t="s">
        <v>1385</v>
      </c>
      <c r="K68" s="58" t="s">
        <v>667</v>
      </c>
      <c r="L68" s="58">
        <v>1551</v>
      </c>
      <c r="M68" s="58">
        <v>7909</v>
      </c>
    </row>
    <row r="69" spans="1:13" x14ac:dyDescent="0.3">
      <c r="A69" s="57" t="s">
        <v>503</v>
      </c>
      <c r="B69" s="58">
        <v>12081</v>
      </c>
      <c r="C69" s="58" t="s">
        <v>4807</v>
      </c>
      <c r="D69" s="58" t="s">
        <v>2288</v>
      </c>
      <c r="E69" s="58" t="s">
        <v>1935</v>
      </c>
      <c r="F69" s="58" t="s">
        <v>634</v>
      </c>
      <c r="G69" s="58">
        <v>7033</v>
      </c>
      <c r="H69" s="58" t="s">
        <v>1096</v>
      </c>
      <c r="I69" s="58" t="s">
        <v>890</v>
      </c>
      <c r="J69" s="58" t="s">
        <v>947</v>
      </c>
      <c r="K69" s="58" t="s">
        <v>628</v>
      </c>
      <c r="L69" s="58">
        <v>1673</v>
      </c>
      <c r="M69" s="58">
        <v>8706</v>
      </c>
    </row>
    <row r="70" spans="1:13" x14ac:dyDescent="0.3">
      <c r="A70" s="57" t="s">
        <v>504</v>
      </c>
      <c r="B70" s="58">
        <v>525568</v>
      </c>
      <c r="C70" s="58" t="s">
        <v>5275</v>
      </c>
      <c r="D70" s="58" t="s">
        <v>6293</v>
      </c>
      <c r="E70" s="58" t="s">
        <v>5276</v>
      </c>
      <c r="F70" s="58" t="s">
        <v>6055</v>
      </c>
      <c r="G70" s="58">
        <v>255340</v>
      </c>
      <c r="H70" s="58" t="s">
        <v>5277</v>
      </c>
      <c r="I70" s="58" t="s">
        <v>6292</v>
      </c>
      <c r="J70" s="58" t="s">
        <v>5278</v>
      </c>
      <c r="K70" s="58" t="s">
        <v>1694</v>
      </c>
      <c r="L70" s="58">
        <v>50933</v>
      </c>
      <c r="M70" s="58">
        <v>306273</v>
      </c>
    </row>
    <row r="71" spans="1:13" x14ac:dyDescent="0.3">
      <c r="A71" s="57" t="s">
        <v>505</v>
      </c>
      <c r="B71" s="58">
        <v>24707</v>
      </c>
      <c r="C71" s="58" t="s">
        <v>2590</v>
      </c>
      <c r="D71" s="58" t="s">
        <v>2386</v>
      </c>
      <c r="E71" s="58" t="s">
        <v>4240</v>
      </c>
      <c r="F71" s="58" t="s">
        <v>633</v>
      </c>
      <c r="G71" s="58">
        <v>11321</v>
      </c>
      <c r="H71" s="58" t="s">
        <v>3434</v>
      </c>
      <c r="I71" s="58" t="s">
        <v>1441</v>
      </c>
      <c r="J71" s="58" t="s">
        <v>685</v>
      </c>
      <c r="K71" s="58" t="s">
        <v>655</v>
      </c>
      <c r="L71" s="58">
        <v>3461</v>
      </c>
      <c r="M71" s="58">
        <v>14782</v>
      </c>
    </row>
    <row r="72" spans="1:13" x14ac:dyDescent="0.3">
      <c r="A72" s="57" t="s">
        <v>506</v>
      </c>
      <c r="B72" s="58">
        <v>114817</v>
      </c>
      <c r="C72" s="58" t="s">
        <v>5279</v>
      </c>
      <c r="D72" s="58" t="s">
        <v>3053</v>
      </c>
      <c r="E72" s="58" t="s">
        <v>5280</v>
      </c>
      <c r="F72" s="58" t="s">
        <v>794</v>
      </c>
      <c r="G72" s="58">
        <v>49590</v>
      </c>
      <c r="H72" s="58" t="s">
        <v>5281</v>
      </c>
      <c r="I72" s="58" t="s">
        <v>2757</v>
      </c>
      <c r="J72" s="58" t="s">
        <v>5282</v>
      </c>
      <c r="K72" s="58" t="s">
        <v>738</v>
      </c>
      <c r="L72" s="58">
        <v>15647</v>
      </c>
      <c r="M72" s="58">
        <v>65237</v>
      </c>
    </row>
    <row r="73" spans="1:13" x14ac:dyDescent="0.3">
      <c r="A73" s="57" t="s">
        <v>507</v>
      </c>
      <c r="B73" s="58">
        <v>5601</v>
      </c>
      <c r="C73" s="58" t="s">
        <v>1645</v>
      </c>
      <c r="D73" s="58" t="s">
        <v>942</v>
      </c>
      <c r="E73" s="58" t="s">
        <v>3346</v>
      </c>
      <c r="F73" s="58" t="s">
        <v>766</v>
      </c>
      <c r="G73" s="58">
        <v>2702</v>
      </c>
      <c r="H73" s="58" t="s">
        <v>645</v>
      </c>
      <c r="I73" s="58" t="s">
        <v>636</v>
      </c>
      <c r="J73" s="58" t="s">
        <v>814</v>
      </c>
      <c r="K73" s="58" t="s">
        <v>628</v>
      </c>
      <c r="L73" s="58">
        <v>529</v>
      </c>
      <c r="M73" s="58">
        <v>3231</v>
      </c>
    </row>
    <row r="74" spans="1:13" x14ac:dyDescent="0.3">
      <c r="A74" s="57" t="s">
        <v>508</v>
      </c>
      <c r="B74" s="58">
        <v>17923</v>
      </c>
      <c r="C74" s="58" t="s">
        <v>1195</v>
      </c>
      <c r="D74" s="58" t="s">
        <v>1073</v>
      </c>
      <c r="E74" s="58" t="s">
        <v>2550</v>
      </c>
      <c r="F74" s="58" t="s">
        <v>628</v>
      </c>
      <c r="G74" s="58">
        <v>7749</v>
      </c>
      <c r="H74" s="58" t="s">
        <v>2135</v>
      </c>
      <c r="I74" s="58" t="s">
        <v>1607</v>
      </c>
      <c r="J74" s="58" t="s">
        <v>1053</v>
      </c>
      <c r="K74" s="58" t="s">
        <v>628</v>
      </c>
      <c r="L74" s="58">
        <v>2485</v>
      </c>
      <c r="M74" s="58">
        <v>10234</v>
      </c>
    </row>
    <row r="75" spans="1:13" x14ac:dyDescent="0.3">
      <c r="A75" s="57" t="s">
        <v>510</v>
      </c>
      <c r="B75" s="58">
        <v>22877</v>
      </c>
      <c r="C75" s="58" t="s">
        <v>5283</v>
      </c>
      <c r="D75" s="58" t="s">
        <v>1036</v>
      </c>
      <c r="E75" s="58" t="s">
        <v>5284</v>
      </c>
      <c r="F75" s="58" t="s">
        <v>708</v>
      </c>
      <c r="G75" s="58">
        <v>12085</v>
      </c>
      <c r="H75" s="58" t="s">
        <v>1960</v>
      </c>
      <c r="I75" s="58" t="s">
        <v>1708</v>
      </c>
      <c r="J75" s="58" t="s">
        <v>2089</v>
      </c>
      <c r="K75" s="58" t="s">
        <v>667</v>
      </c>
      <c r="L75" s="58">
        <v>3130</v>
      </c>
      <c r="M75" s="58">
        <v>15215</v>
      </c>
    </row>
    <row r="76" spans="1:13" x14ac:dyDescent="0.3">
      <c r="A76" s="57" t="s">
        <v>511</v>
      </c>
      <c r="B76" s="58">
        <v>14706</v>
      </c>
      <c r="C76" s="58" t="s">
        <v>3714</v>
      </c>
      <c r="D76" s="58" t="s">
        <v>1421</v>
      </c>
      <c r="E76" s="58" t="s">
        <v>2511</v>
      </c>
      <c r="F76" s="58" t="s">
        <v>655</v>
      </c>
      <c r="G76" s="58">
        <v>6666</v>
      </c>
      <c r="H76" s="58" t="s">
        <v>854</v>
      </c>
      <c r="I76" s="58" t="s">
        <v>1093</v>
      </c>
      <c r="J76" s="58" t="s">
        <v>3539</v>
      </c>
      <c r="K76" s="58" t="s">
        <v>647</v>
      </c>
      <c r="L76" s="58">
        <v>2330</v>
      </c>
      <c r="M76" s="58">
        <v>8996</v>
      </c>
    </row>
    <row r="77" spans="1:13" x14ac:dyDescent="0.3">
      <c r="A77" s="57" t="s">
        <v>513</v>
      </c>
      <c r="B77" s="58">
        <v>6678</v>
      </c>
      <c r="C77" s="58" t="s">
        <v>3111</v>
      </c>
      <c r="D77" s="58" t="s">
        <v>1448</v>
      </c>
      <c r="E77" s="58" t="s">
        <v>2449</v>
      </c>
      <c r="F77" s="58" t="s">
        <v>655</v>
      </c>
      <c r="G77" s="58">
        <v>2994</v>
      </c>
      <c r="H77" s="58" t="s">
        <v>720</v>
      </c>
      <c r="I77" s="58" t="s">
        <v>804</v>
      </c>
      <c r="J77" s="58" t="s">
        <v>793</v>
      </c>
      <c r="K77" s="58" t="s">
        <v>655</v>
      </c>
      <c r="L77" s="58">
        <v>885</v>
      </c>
      <c r="M77" s="58">
        <v>3879</v>
      </c>
    </row>
    <row r="78" spans="1:13" x14ac:dyDescent="0.3">
      <c r="A78" s="57" t="s">
        <v>515</v>
      </c>
      <c r="B78" s="58">
        <v>154376</v>
      </c>
      <c r="C78" s="58" t="s">
        <v>5285</v>
      </c>
      <c r="D78" s="58" t="s">
        <v>4521</v>
      </c>
      <c r="E78" s="58" t="s">
        <v>5286</v>
      </c>
      <c r="F78" s="58" t="s">
        <v>1232</v>
      </c>
      <c r="G78" s="58">
        <v>79849</v>
      </c>
      <c r="H78" s="58" t="s">
        <v>2844</v>
      </c>
      <c r="I78" s="58" t="s">
        <v>1173</v>
      </c>
      <c r="J78" s="58" t="s">
        <v>5287</v>
      </c>
      <c r="K78" s="58" t="s">
        <v>798</v>
      </c>
      <c r="L78" s="58">
        <v>16139</v>
      </c>
      <c r="M78" s="58">
        <v>95988</v>
      </c>
    </row>
    <row r="79" spans="1:13" x14ac:dyDescent="0.3">
      <c r="A79" s="57" t="s">
        <v>516</v>
      </c>
      <c r="B79" s="58">
        <v>93924</v>
      </c>
      <c r="C79" s="58" t="s">
        <v>5288</v>
      </c>
      <c r="D79" s="58" t="s">
        <v>2172</v>
      </c>
      <c r="E79" s="58" t="s">
        <v>5289</v>
      </c>
      <c r="F79" s="58" t="s">
        <v>1024</v>
      </c>
      <c r="G79" s="58">
        <v>44735</v>
      </c>
      <c r="H79" s="58" t="s">
        <v>3529</v>
      </c>
      <c r="I79" s="58" t="s">
        <v>2109</v>
      </c>
      <c r="J79" s="58" t="s">
        <v>2453</v>
      </c>
      <c r="K79" s="58" t="s">
        <v>632</v>
      </c>
      <c r="L79" s="58">
        <v>12628</v>
      </c>
      <c r="M79" s="58">
        <v>57363</v>
      </c>
    </row>
    <row r="80" spans="1:13" x14ac:dyDescent="0.3">
      <c r="A80" s="57" t="s">
        <v>517</v>
      </c>
      <c r="B80" s="58">
        <v>5277</v>
      </c>
      <c r="C80" s="58" t="s">
        <v>915</v>
      </c>
      <c r="D80" s="58" t="s">
        <v>764</v>
      </c>
      <c r="E80" s="58" t="s">
        <v>2500</v>
      </c>
      <c r="F80" s="58" t="s">
        <v>667</v>
      </c>
      <c r="G80" s="58">
        <v>2582</v>
      </c>
      <c r="H80" s="58" t="s">
        <v>1572</v>
      </c>
      <c r="I80" s="58" t="s">
        <v>690</v>
      </c>
      <c r="J80" s="58" t="s">
        <v>2342</v>
      </c>
      <c r="K80" s="58" t="s">
        <v>647</v>
      </c>
      <c r="L80" s="58">
        <v>779</v>
      </c>
      <c r="M80" s="58">
        <v>3361</v>
      </c>
    </row>
    <row r="81" spans="1:13" x14ac:dyDescent="0.3">
      <c r="A81" s="57" t="s">
        <v>518</v>
      </c>
      <c r="B81" s="58">
        <v>42272</v>
      </c>
      <c r="C81" s="58" t="s">
        <v>5290</v>
      </c>
      <c r="D81" s="58" t="s">
        <v>850</v>
      </c>
      <c r="E81" s="58" t="s">
        <v>5034</v>
      </c>
      <c r="F81" s="58" t="s">
        <v>634</v>
      </c>
      <c r="G81" s="58">
        <v>19847</v>
      </c>
      <c r="H81" s="58" t="s">
        <v>5291</v>
      </c>
      <c r="I81" s="58" t="s">
        <v>912</v>
      </c>
      <c r="J81" s="58" t="s">
        <v>3890</v>
      </c>
      <c r="K81" s="58" t="s">
        <v>667</v>
      </c>
      <c r="L81" s="58">
        <v>6124</v>
      </c>
      <c r="M81" s="58">
        <v>25971</v>
      </c>
    </row>
    <row r="82" spans="1:13" x14ac:dyDescent="0.3">
      <c r="A82" s="57" t="s">
        <v>519</v>
      </c>
      <c r="B82" s="58">
        <v>9030</v>
      </c>
      <c r="C82" s="58" t="s">
        <v>2212</v>
      </c>
      <c r="D82" s="58" t="s">
        <v>978</v>
      </c>
      <c r="E82" s="58" t="s">
        <v>5292</v>
      </c>
      <c r="F82" s="58" t="s">
        <v>701</v>
      </c>
      <c r="G82" s="58">
        <v>4310</v>
      </c>
      <c r="H82" s="58" t="s">
        <v>2689</v>
      </c>
      <c r="I82" s="58" t="s">
        <v>890</v>
      </c>
      <c r="J82" s="58" t="s">
        <v>1172</v>
      </c>
      <c r="K82" s="58" t="s">
        <v>660</v>
      </c>
      <c r="L82" s="58">
        <v>1410</v>
      </c>
      <c r="M82" s="58">
        <v>5720</v>
      </c>
    </row>
    <row r="83" spans="1:13" x14ac:dyDescent="0.3">
      <c r="A83" s="57" t="s">
        <v>520</v>
      </c>
      <c r="B83" s="58">
        <v>7556</v>
      </c>
      <c r="C83" s="58" t="s">
        <v>2188</v>
      </c>
      <c r="D83" s="58" t="s">
        <v>743</v>
      </c>
      <c r="E83" s="58" t="s">
        <v>1828</v>
      </c>
      <c r="F83" s="58" t="s">
        <v>628</v>
      </c>
      <c r="G83" s="58">
        <v>3016</v>
      </c>
      <c r="H83" s="58" t="s">
        <v>3271</v>
      </c>
      <c r="I83" s="58" t="s">
        <v>943</v>
      </c>
      <c r="J83" s="58" t="s">
        <v>821</v>
      </c>
      <c r="K83" s="58" t="s">
        <v>628</v>
      </c>
      <c r="L83" s="58">
        <v>1382</v>
      </c>
      <c r="M83" s="58">
        <v>4398</v>
      </c>
    </row>
    <row r="84" spans="1:13" x14ac:dyDescent="0.3">
      <c r="A84" s="57" t="s">
        <v>522</v>
      </c>
      <c r="B84" s="58">
        <v>10349</v>
      </c>
      <c r="C84" s="58" t="s">
        <v>1970</v>
      </c>
      <c r="D84" s="58" t="s">
        <v>966</v>
      </c>
      <c r="E84" s="58" t="s">
        <v>2727</v>
      </c>
      <c r="F84" s="58" t="s">
        <v>691</v>
      </c>
      <c r="G84" s="58">
        <v>4659</v>
      </c>
      <c r="H84" s="58" t="s">
        <v>1978</v>
      </c>
      <c r="I84" s="58" t="s">
        <v>1881</v>
      </c>
      <c r="J84" s="58" t="s">
        <v>2335</v>
      </c>
      <c r="K84" s="58" t="s">
        <v>667</v>
      </c>
      <c r="L84" s="58">
        <v>1419</v>
      </c>
      <c r="M84" s="58">
        <v>6078</v>
      </c>
    </row>
    <row r="85" spans="1:13" x14ac:dyDescent="0.3">
      <c r="A85" s="57" t="s">
        <v>523</v>
      </c>
      <c r="B85" s="58">
        <v>4677</v>
      </c>
      <c r="C85" s="58" t="s">
        <v>2410</v>
      </c>
      <c r="D85" s="58" t="s">
        <v>1501</v>
      </c>
      <c r="E85" s="58" t="s">
        <v>1605</v>
      </c>
      <c r="F85" s="58" t="s">
        <v>632</v>
      </c>
      <c r="G85" s="58">
        <v>2004</v>
      </c>
      <c r="H85" s="58" t="s">
        <v>1342</v>
      </c>
      <c r="I85" s="58" t="s">
        <v>816</v>
      </c>
      <c r="J85" s="58" t="s">
        <v>2001</v>
      </c>
      <c r="K85" s="58" t="s">
        <v>647</v>
      </c>
      <c r="L85" s="58">
        <v>675</v>
      </c>
      <c r="M85" s="58">
        <v>2679</v>
      </c>
    </row>
    <row r="86" spans="1:13" x14ac:dyDescent="0.3">
      <c r="A86" s="57" t="s">
        <v>525</v>
      </c>
      <c r="B86" s="58">
        <v>5060</v>
      </c>
      <c r="C86" s="58" t="s">
        <v>3471</v>
      </c>
      <c r="D86" s="58" t="s">
        <v>1108</v>
      </c>
      <c r="E86" s="58" t="s">
        <v>2077</v>
      </c>
      <c r="F86" s="58" t="s">
        <v>628</v>
      </c>
      <c r="G86" s="58">
        <v>2129</v>
      </c>
      <c r="H86" s="58" t="s">
        <v>1015</v>
      </c>
      <c r="I86" s="58" t="s">
        <v>664</v>
      </c>
      <c r="J86" s="58" t="s">
        <v>1445</v>
      </c>
      <c r="K86" s="58" t="s">
        <v>628</v>
      </c>
      <c r="L86" s="58">
        <v>1077</v>
      </c>
      <c r="M86" s="58">
        <v>3206</v>
      </c>
    </row>
    <row r="87" spans="1:13" x14ac:dyDescent="0.3">
      <c r="A87" s="57" t="s">
        <v>527</v>
      </c>
      <c r="B87" s="58">
        <v>18194</v>
      </c>
      <c r="C87" s="58" t="s">
        <v>2461</v>
      </c>
      <c r="D87" s="58" t="s">
        <v>1239</v>
      </c>
      <c r="E87" s="58" t="s">
        <v>5293</v>
      </c>
      <c r="F87" s="58" t="s">
        <v>646</v>
      </c>
      <c r="G87" s="58">
        <v>9208</v>
      </c>
      <c r="H87" s="58" t="s">
        <v>2860</v>
      </c>
      <c r="I87" s="58" t="s">
        <v>1550</v>
      </c>
      <c r="J87" s="58" t="s">
        <v>2534</v>
      </c>
      <c r="K87" s="58" t="s">
        <v>647</v>
      </c>
      <c r="L87" s="58">
        <v>2718</v>
      </c>
      <c r="M87" s="58">
        <v>11926</v>
      </c>
    </row>
    <row r="88" spans="1:13" x14ac:dyDescent="0.3">
      <c r="A88" s="57" t="s">
        <v>528</v>
      </c>
      <c r="B88" s="58">
        <v>11288</v>
      </c>
      <c r="C88" s="58" t="s">
        <v>2083</v>
      </c>
      <c r="D88" s="58" t="s">
        <v>677</v>
      </c>
      <c r="E88" s="58" t="s">
        <v>1081</v>
      </c>
      <c r="F88" s="58" t="s">
        <v>634</v>
      </c>
      <c r="G88" s="58">
        <v>5274</v>
      </c>
      <c r="H88" s="58" t="s">
        <v>3732</v>
      </c>
      <c r="I88" s="58" t="s">
        <v>1047</v>
      </c>
      <c r="J88" s="58" t="s">
        <v>859</v>
      </c>
      <c r="K88" s="58" t="s">
        <v>655</v>
      </c>
      <c r="L88" s="58">
        <v>1803</v>
      </c>
      <c r="M88" s="58">
        <v>7077</v>
      </c>
    </row>
    <row r="89" spans="1:13" x14ac:dyDescent="0.3">
      <c r="A89" s="57" t="s">
        <v>529</v>
      </c>
      <c r="B89" s="58">
        <v>5034</v>
      </c>
      <c r="C89" s="58" t="s">
        <v>2190</v>
      </c>
      <c r="D89" s="58" t="s">
        <v>780</v>
      </c>
      <c r="E89" s="58" t="s">
        <v>2599</v>
      </c>
      <c r="F89" s="58" t="s">
        <v>647</v>
      </c>
      <c r="G89" s="58">
        <v>2056</v>
      </c>
      <c r="H89" s="58" t="s">
        <v>1381</v>
      </c>
      <c r="I89" s="58" t="s">
        <v>985</v>
      </c>
      <c r="J89" s="58" t="s">
        <v>1092</v>
      </c>
      <c r="K89" s="58" t="s">
        <v>647</v>
      </c>
      <c r="L89" s="58">
        <v>471</v>
      </c>
      <c r="M89" s="58">
        <v>2527</v>
      </c>
    </row>
    <row r="90" spans="1:13" x14ac:dyDescent="0.3">
      <c r="A90" s="57" t="s">
        <v>530</v>
      </c>
      <c r="B90" s="58">
        <v>28805</v>
      </c>
      <c r="C90" s="58" t="s">
        <v>3803</v>
      </c>
      <c r="D90" s="58" t="s">
        <v>2568</v>
      </c>
      <c r="E90" s="58" t="s">
        <v>1276</v>
      </c>
      <c r="F90" s="58" t="s">
        <v>708</v>
      </c>
      <c r="G90" s="58">
        <v>13247</v>
      </c>
      <c r="H90" s="58" t="s">
        <v>4631</v>
      </c>
      <c r="I90" s="58" t="s">
        <v>1399</v>
      </c>
      <c r="J90" s="58" t="s">
        <v>4516</v>
      </c>
      <c r="K90" s="58" t="s">
        <v>655</v>
      </c>
      <c r="L90" s="58">
        <v>4603</v>
      </c>
      <c r="M90" s="58">
        <v>17850</v>
      </c>
    </row>
    <row r="91" spans="1:13" x14ac:dyDescent="0.3">
      <c r="A91" s="57" t="s">
        <v>531</v>
      </c>
      <c r="B91" s="58">
        <v>21012</v>
      </c>
      <c r="C91" s="58" t="s">
        <v>2787</v>
      </c>
      <c r="D91" s="58" t="s">
        <v>1568</v>
      </c>
      <c r="E91" s="58" t="s">
        <v>1689</v>
      </c>
      <c r="F91" s="58" t="s">
        <v>691</v>
      </c>
      <c r="G91" s="58">
        <v>10621</v>
      </c>
      <c r="H91" s="58" t="s">
        <v>3010</v>
      </c>
      <c r="I91" s="58" t="s">
        <v>873</v>
      </c>
      <c r="J91" s="58" t="s">
        <v>1145</v>
      </c>
      <c r="K91" s="58" t="s">
        <v>647</v>
      </c>
      <c r="L91" s="58">
        <v>2516</v>
      </c>
      <c r="M91" s="58">
        <v>13137</v>
      </c>
    </row>
    <row r="92" spans="1:13" x14ac:dyDescent="0.3">
      <c r="A92" s="57" t="s">
        <v>532</v>
      </c>
      <c r="B92" s="58">
        <v>31051</v>
      </c>
      <c r="C92" s="58" t="s">
        <v>5294</v>
      </c>
      <c r="D92" s="58" t="s">
        <v>1691</v>
      </c>
      <c r="E92" s="58" t="s">
        <v>4159</v>
      </c>
      <c r="F92" s="58" t="s">
        <v>634</v>
      </c>
      <c r="G92" s="58">
        <v>13076</v>
      </c>
      <c r="H92" s="58" t="s">
        <v>1369</v>
      </c>
      <c r="I92" s="58" t="s">
        <v>1119</v>
      </c>
      <c r="J92" s="58" t="s">
        <v>1711</v>
      </c>
      <c r="K92" s="58" t="s">
        <v>655</v>
      </c>
      <c r="L92" s="58">
        <v>1902</v>
      </c>
      <c r="M92" s="58">
        <v>14978</v>
      </c>
    </row>
    <row r="93" spans="1:13" x14ac:dyDescent="0.3">
      <c r="A93" s="57" t="s">
        <v>533</v>
      </c>
      <c r="B93" s="58">
        <v>5748</v>
      </c>
      <c r="C93" s="58" t="s">
        <v>1199</v>
      </c>
      <c r="D93" s="58" t="s">
        <v>803</v>
      </c>
      <c r="E93" s="58" t="s">
        <v>1574</v>
      </c>
      <c r="F93" s="58" t="s">
        <v>655</v>
      </c>
      <c r="G93" s="58">
        <v>2742</v>
      </c>
      <c r="H93" s="58" t="s">
        <v>1756</v>
      </c>
      <c r="I93" s="58" t="s">
        <v>894</v>
      </c>
      <c r="J93" s="58" t="s">
        <v>3271</v>
      </c>
      <c r="K93" s="58" t="s">
        <v>628</v>
      </c>
      <c r="L93" s="58">
        <v>916</v>
      </c>
      <c r="M93" s="58">
        <v>3658</v>
      </c>
    </row>
    <row r="94" spans="1:13" x14ac:dyDescent="0.3">
      <c r="A94" s="57" t="s">
        <v>534</v>
      </c>
      <c r="B94" s="58">
        <v>7606</v>
      </c>
      <c r="C94" s="58" t="s">
        <v>2204</v>
      </c>
      <c r="D94" s="58" t="s">
        <v>826</v>
      </c>
      <c r="E94" s="58" t="s">
        <v>5295</v>
      </c>
      <c r="F94" s="58" t="s">
        <v>766</v>
      </c>
      <c r="G94" s="58">
        <v>3116</v>
      </c>
      <c r="H94" s="58" t="s">
        <v>1150</v>
      </c>
      <c r="I94" s="58" t="s">
        <v>666</v>
      </c>
      <c r="J94" s="58" t="s">
        <v>2001</v>
      </c>
      <c r="K94" s="58" t="s">
        <v>655</v>
      </c>
      <c r="L94" s="58">
        <v>698</v>
      </c>
      <c r="M94" s="58">
        <v>3814</v>
      </c>
    </row>
    <row r="95" spans="1:13" x14ac:dyDescent="0.3">
      <c r="A95" s="57" t="s">
        <v>535</v>
      </c>
      <c r="B95" s="58">
        <v>67459</v>
      </c>
      <c r="C95" s="58" t="s">
        <v>5296</v>
      </c>
      <c r="D95" s="58" t="s">
        <v>3866</v>
      </c>
      <c r="E95" s="58" t="s">
        <v>5297</v>
      </c>
      <c r="F95" s="58" t="s">
        <v>1776</v>
      </c>
      <c r="G95" s="58">
        <v>27075</v>
      </c>
      <c r="H95" s="58" t="s">
        <v>4999</v>
      </c>
      <c r="I95" s="58" t="s">
        <v>1050</v>
      </c>
      <c r="J95" s="58" t="s">
        <v>5298</v>
      </c>
      <c r="K95" s="58" t="s">
        <v>873</v>
      </c>
      <c r="L95" s="58">
        <v>7217</v>
      </c>
      <c r="M95" s="58">
        <v>34292</v>
      </c>
    </row>
    <row r="96" spans="1:13" x14ac:dyDescent="0.3">
      <c r="A96" s="57" t="s">
        <v>536</v>
      </c>
      <c r="B96" s="58">
        <v>19567</v>
      </c>
      <c r="C96" s="58" t="s">
        <v>1435</v>
      </c>
      <c r="D96" s="58" t="s">
        <v>1331</v>
      </c>
      <c r="E96" s="58" t="s">
        <v>5299</v>
      </c>
      <c r="F96" s="58" t="s">
        <v>634</v>
      </c>
      <c r="G96" s="58">
        <v>8173</v>
      </c>
      <c r="H96" s="58" t="s">
        <v>1808</v>
      </c>
      <c r="I96" s="58" t="s">
        <v>681</v>
      </c>
      <c r="J96" s="58" t="s">
        <v>5300</v>
      </c>
      <c r="K96" s="58" t="s">
        <v>647</v>
      </c>
      <c r="L96" s="58">
        <v>2958</v>
      </c>
      <c r="M96" s="58">
        <v>11131</v>
      </c>
    </row>
    <row r="97" spans="1:13" x14ac:dyDescent="0.3">
      <c r="A97" s="57" t="s">
        <v>537</v>
      </c>
      <c r="B97" s="58">
        <v>6569</v>
      </c>
      <c r="C97" s="58" t="s">
        <v>1282</v>
      </c>
      <c r="D97" s="58" t="s">
        <v>867</v>
      </c>
      <c r="E97" s="58" t="s">
        <v>1567</v>
      </c>
      <c r="F97" s="58" t="s">
        <v>628</v>
      </c>
      <c r="G97" s="58">
        <v>3089</v>
      </c>
      <c r="H97" s="58" t="s">
        <v>1694</v>
      </c>
      <c r="I97" s="58" t="s">
        <v>750</v>
      </c>
      <c r="J97" s="58" t="s">
        <v>1236</v>
      </c>
      <c r="K97" s="58" t="s">
        <v>628</v>
      </c>
      <c r="L97" s="58">
        <v>736</v>
      </c>
      <c r="M97" s="58">
        <v>3825</v>
      </c>
    </row>
    <row r="98" spans="1:13" x14ac:dyDescent="0.3">
      <c r="A98" s="57" t="s">
        <v>539</v>
      </c>
      <c r="B98" s="58">
        <v>18018</v>
      </c>
      <c r="C98" s="58" t="s">
        <v>2655</v>
      </c>
      <c r="D98" s="58" t="s">
        <v>838</v>
      </c>
      <c r="E98" s="58" t="s">
        <v>3757</v>
      </c>
      <c r="F98" s="58" t="s">
        <v>655</v>
      </c>
      <c r="G98" s="58">
        <v>8497</v>
      </c>
      <c r="H98" s="58" t="s">
        <v>4817</v>
      </c>
      <c r="I98" s="58" t="s">
        <v>890</v>
      </c>
      <c r="J98" s="58" t="s">
        <v>2144</v>
      </c>
      <c r="K98" s="58" t="s">
        <v>628</v>
      </c>
      <c r="L98" s="58">
        <v>2643</v>
      </c>
      <c r="M98" s="58">
        <v>11140</v>
      </c>
    </row>
    <row r="99" spans="1:13" x14ac:dyDescent="0.3">
      <c r="A99" s="57" t="s">
        <v>540</v>
      </c>
      <c r="B99" s="58">
        <v>4468</v>
      </c>
      <c r="C99" s="58" t="s">
        <v>2398</v>
      </c>
      <c r="D99" s="58" t="s">
        <v>973</v>
      </c>
      <c r="E99" s="58" t="s">
        <v>1136</v>
      </c>
      <c r="F99" s="58" t="s">
        <v>647</v>
      </c>
      <c r="G99" s="58">
        <v>2117</v>
      </c>
      <c r="H99" s="58" t="s">
        <v>2356</v>
      </c>
      <c r="I99" s="58" t="s">
        <v>740</v>
      </c>
      <c r="J99" s="58" t="s">
        <v>774</v>
      </c>
      <c r="K99" s="58" t="s">
        <v>628</v>
      </c>
      <c r="L99" s="58">
        <v>592</v>
      </c>
      <c r="M99" s="58">
        <v>2709</v>
      </c>
    </row>
    <row r="100" spans="1:13" x14ac:dyDescent="0.3">
      <c r="A100" s="57" t="s">
        <v>541</v>
      </c>
      <c r="B100" s="58">
        <v>13587</v>
      </c>
      <c r="C100" s="58" t="s">
        <v>1792</v>
      </c>
      <c r="D100" s="58" t="s">
        <v>1472</v>
      </c>
      <c r="E100" s="58" t="s">
        <v>4689</v>
      </c>
      <c r="F100" s="58" t="s">
        <v>628</v>
      </c>
      <c r="G100" s="58">
        <v>6262</v>
      </c>
      <c r="H100" s="58" t="s">
        <v>1942</v>
      </c>
      <c r="I100" s="58" t="s">
        <v>1251</v>
      </c>
      <c r="J100" s="58" t="s">
        <v>5126</v>
      </c>
      <c r="K100" s="58" t="s">
        <v>628</v>
      </c>
      <c r="L100" s="58">
        <v>2101</v>
      </c>
      <c r="M100" s="58">
        <v>8363</v>
      </c>
    </row>
    <row r="101" spans="1:13" x14ac:dyDescent="0.3">
      <c r="A101" s="57" t="s">
        <v>542</v>
      </c>
      <c r="B101" s="58">
        <v>8962</v>
      </c>
      <c r="C101" s="58" t="s">
        <v>928</v>
      </c>
      <c r="D101" s="58" t="s">
        <v>2039</v>
      </c>
      <c r="E101" s="58" t="s">
        <v>2428</v>
      </c>
      <c r="F101" s="58" t="s">
        <v>628</v>
      </c>
      <c r="G101" s="58">
        <v>4026</v>
      </c>
      <c r="H101" s="58" t="s">
        <v>988</v>
      </c>
      <c r="I101" s="58" t="s">
        <v>1607</v>
      </c>
      <c r="J101" s="58" t="s">
        <v>1814</v>
      </c>
      <c r="K101" s="58" t="s">
        <v>628</v>
      </c>
      <c r="L101" s="58">
        <v>1073</v>
      </c>
      <c r="M101" s="58">
        <v>5099</v>
      </c>
    </row>
    <row r="102" spans="1:13" x14ac:dyDescent="0.3">
      <c r="A102" s="57" t="s">
        <v>544</v>
      </c>
      <c r="B102" s="58">
        <v>13710</v>
      </c>
      <c r="C102" s="58" t="s">
        <v>3731</v>
      </c>
      <c r="D102" s="58" t="s">
        <v>1144</v>
      </c>
      <c r="E102" s="58" t="s">
        <v>2368</v>
      </c>
      <c r="F102" s="58" t="s">
        <v>634</v>
      </c>
      <c r="G102" s="58">
        <v>6810</v>
      </c>
      <c r="H102" s="58" t="s">
        <v>3106</v>
      </c>
      <c r="I102" s="58" t="s">
        <v>1220</v>
      </c>
      <c r="J102" s="58" t="s">
        <v>796</v>
      </c>
      <c r="K102" s="58" t="s">
        <v>655</v>
      </c>
      <c r="L102" s="58">
        <v>1500</v>
      </c>
      <c r="M102" s="58">
        <v>8310</v>
      </c>
    </row>
    <row r="103" spans="1:13" x14ac:dyDescent="0.3">
      <c r="A103" s="57" t="s">
        <v>545</v>
      </c>
      <c r="B103" s="58">
        <v>3814</v>
      </c>
      <c r="C103" s="58" t="s">
        <v>2301</v>
      </c>
      <c r="D103" s="58" t="s">
        <v>1180</v>
      </c>
      <c r="E103" s="58" t="s">
        <v>1491</v>
      </c>
      <c r="F103" s="58" t="s">
        <v>647</v>
      </c>
      <c r="G103" s="58">
        <v>1669</v>
      </c>
      <c r="H103" s="58" t="s">
        <v>832</v>
      </c>
      <c r="I103" s="58" t="s">
        <v>648</v>
      </c>
      <c r="J103" s="58" t="s">
        <v>1061</v>
      </c>
      <c r="K103" s="58" t="s">
        <v>628</v>
      </c>
      <c r="L103" s="58">
        <v>385</v>
      </c>
      <c r="M103" s="58">
        <v>2054</v>
      </c>
    </row>
    <row r="104" spans="1:13" x14ac:dyDescent="0.3">
      <c r="A104" s="57" t="s">
        <v>546</v>
      </c>
      <c r="B104" s="58">
        <v>13324</v>
      </c>
      <c r="C104" s="58" t="s">
        <v>2300</v>
      </c>
      <c r="D104" s="58" t="s">
        <v>1790</v>
      </c>
      <c r="E104" s="58" t="s">
        <v>5301</v>
      </c>
      <c r="F104" s="58" t="s">
        <v>766</v>
      </c>
      <c r="G104" s="58">
        <v>5899</v>
      </c>
      <c r="H104" s="58" t="s">
        <v>1943</v>
      </c>
      <c r="I104" s="58" t="s">
        <v>873</v>
      </c>
      <c r="J104" s="58" t="s">
        <v>1173</v>
      </c>
      <c r="K104" s="58" t="s">
        <v>628</v>
      </c>
      <c r="L104" s="58">
        <v>1215</v>
      </c>
      <c r="M104" s="58">
        <v>7114</v>
      </c>
    </row>
    <row r="105" spans="1:13" x14ac:dyDescent="0.3">
      <c r="A105" s="57" t="s">
        <v>547</v>
      </c>
      <c r="B105" s="58">
        <v>18724</v>
      </c>
      <c r="C105" s="58" t="s">
        <v>4855</v>
      </c>
      <c r="D105" s="58" t="s">
        <v>2336</v>
      </c>
      <c r="E105" s="58" t="s">
        <v>5302</v>
      </c>
      <c r="F105" s="58" t="s">
        <v>646</v>
      </c>
      <c r="G105" s="58">
        <v>8863</v>
      </c>
      <c r="H105" s="58" t="s">
        <v>3203</v>
      </c>
      <c r="I105" s="58" t="s">
        <v>748</v>
      </c>
      <c r="J105" s="58" t="s">
        <v>2308</v>
      </c>
      <c r="K105" s="58" t="s">
        <v>647</v>
      </c>
      <c r="L105" s="58">
        <v>3549</v>
      </c>
      <c r="M105" s="58">
        <v>12412</v>
      </c>
    </row>
    <row r="106" spans="1:13" x14ac:dyDescent="0.3">
      <c r="A106" s="57" t="s">
        <v>548</v>
      </c>
      <c r="B106" s="58">
        <v>5145</v>
      </c>
      <c r="C106" s="58" t="s">
        <v>5303</v>
      </c>
      <c r="D106" s="58" t="s">
        <v>1614</v>
      </c>
      <c r="E106" s="58" t="s">
        <v>935</v>
      </c>
      <c r="F106" s="58" t="s">
        <v>628</v>
      </c>
      <c r="G106" s="58">
        <v>2414</v>
      </c>
      <c r="H106" s="58" t="s">
        <v>1178</v>
      </c>
      <c r="I106" s="58" t="s">
        <v>1012</v>
      </c>
      <c r="J106" s="58" t="s">
        <v>1876</v>
      </c>
      <c r="K106" s="58" t="s">
        <v>628</v>
      </c>
      <c r="L106" s="58">
        <v>835</v>
      </c>
      <c r="M106" s="58">
        <v>3249</v>
      </c>
    </row>
    <row r="107" spans="1:13" x14ac:dyDescent="0.3">
      <c r="A107" s="57" t="s">
        <v>549</v>
      </c>
      <c r="B107" s="58">
        <v>13100</v>
      </c>
      <c r="C107" s="58" t="s">
        <v>1710</v>
      </c>
      <c r="D107" s="58" t="s">
        <v>1421</v>
      </c>
      <c r="E107" s="58" t="s">
        <v>2497</v>
      </c>
      <c r="F107" s="58" t="s">
        <v>667</v>
      </c>
      <c r="G107" s="58">
        <v>7100</v>
      </c>
      <c r="H107" s="58" t="s">
        <v>2501</v>
      </c>
      <c r="I107" s="58" t="s">
        <v>653</v>
      </c>
      <c r="J107" s="58" t="s">
        <v>1824</v>
      </c>
      <c r="K107" s="58" t="s">
        <v>628</v>
      </c>
      <c r="L107" s="58">
        <v>2037</v>
      </c>
      <c r="M107" s="58">
        <v>9137</v>
      </c>
    </row>
    <row r="108" spans="1:13" x14ac:dyDescent="0.3">
      <c r="A108" s="57" t="s">
        <v>550</v>
      </c>
      <c r="B108" s="58">
        <v>19170</v>
      </c>
      <c r="C108" s="58" t="s">
        <v>5179</v>
      </c>
      <c r="D108" s="58" t="s">
        <v>877</v>
      </c>
      <c r="E108" s="58" t="s">
        <v>5304</v>
      </c>
      <c r="F108" s="58" t="s">
        <v>628</v>
      </c>
      <c r="G108" s="58">
        <v>7426</v>
      </c>
      <c r="H108" s="58" t="s">
        <v>2250</v>
      </c>
      <c r="I108" s="58" t="s">
        <v>659</v>
      </c>
      <c r="J108" s="58" t="s">
        <v>2276</v>
      </c>
      <c r="K108" s="58" t="s">
        <v>628</v>
      </c>
      <c r="L108" s="58">
        <v>2859</v>
      </c>
      <c r="M108" s="58">
        <v>10285</v>
      </c>
    </row>
    <row r="109" spans="1:13" x14ac:dyDescent="0.3">
      <c r="A109" s="57" t="s">
        <v>552</v>
      </c>
      <c r="B109" s="58">
        <v>112540</v>
      </c>
      <c r="C109" s="58" t="s">
        <v>6291</v>
      </c>
      <c r="D109" s="58" t="s">
        <v>3907</v>
      </c>
      <c r="E109" s="58" t="s">
        <v>5305</v>
      </c>
      <c r="F109" s="58" t="s">
        <v>1093</v>
      </c>
      <c r="G109" s="58">
        <v>51214</v>
      </c>
      <c r="H109" s="58" t="s">
        <v>6062</v>
      </c>
      <c r="I109" s="58" t="s">
        <v>1508</v>
      </c>
      <c r="J109" s="58" t="s">
        <v>4416</v>
      </c>
      <c r="K109" s="58" t="s">
        <v>848</v>
      </c>
      <c r="L109" s="58">
        <v>9445</v>
      </c>
      <c r="M109" s="58">
        <v>60659</v>
      </c>
    </row>
    <row r="110" spans="1:13" x14ac:dyDescent="0.3">
      <c r="A110" s="57" t="s">
        <v>553</v>
      </c>
      <c r="B110" s="58">
        <v>69805</v>
      </c>
      <c r="C110" s="58" t="s">
        <v>5306</v>
      </c>
      <c r="D110" s="58" t="s">
        <v>6290</v>
      </c>
      <c r="E110" s="58" t="s">
        <v>5307</v>
      </c>
      <c r="F110" s="58" t="s">
        <v>660</v>
      </c>
      <c r="G110" s="58">
        <v>34936</v>
      </c>
      <c r="H110" s="58" t="s">
        <v>5308</v>
      </c>
      <c r="I110" s="58" t="s">
        <v>2706</v>
      </c>
      <c r="J110" s="58" t="s">
        <v>2175</v>
      </c>
      <c r="K110" s="58" t="s">
        <v>655</v>
      </c>
      <c r="L110" s="58">
        <v>6866</v>
      </c>
      <c r="M110" s="58">
        <v>41802</v>
      </c>
    </row>
    <row r="111" spans="1:13" x14ac:dyDescent="0.3">
      <c r="A111" s="57" t="s">
        <v>554</v>
      </c>
      <c r="B111" s="58">
        <v>27538</v>
      </c>
      <c r="C111" s="58" t="s">
        <v>5309</v>
      </c>
      <c r="D111" s="58" t="s">
        <v>3533</v>
      </c>
      <c r="E111" s="58" t="s">
        <v>5310</v>
      </c>
      <c r="F111" s="58" t="s">
        <v>660</v>
      </c>
      <c r="G111" s="58">
        <v>15373</v>
      </c>
      <c r="H111" s="58" t="s">
        <v>3572</v>
      </c>
      <c r="I111" s="58" t="s">
        <v>1844</v>
      </c>
      <c r="J111" s="58" t="s">
        <v>2020</v>
      </c>
      <c r="K111" s="58" t="s">
        <v>647</v>
      </c>
      <c r="L111" s="58">
        <v>4469</v>
      </c>
      <c r="M111" s="58">
        <v>19842</v>
      </c>
    </row>
    <row r="112" spans="1:13" x14ac:dyDescent="0.3">
      <c r="A112" s="57" t="s">
        <v>555</v>
      </c>
      <c r="B112" s="58">
        <v>9473</v>
      </c>
      <c r="C112" s="58" t="s">
        <v>5311</v>
      </c>
      <c r="D112" s="58" t="s">
        <v>1191</v>
      </c>
      <c r="E112" s="58" t="s">
        <v>3696</v>
      </c>
      <c r="F112" s="58" t="s">
        <v>628</v>
      </c>
      <c r="G112" s="58">
        <v>4695</v>
      </c>
      <c r="H112" s="58" t="s">
        <v>2158</v>
      </c>
      <c r="I112" s="58" t="s">
        <v>918</v>
      </c>
      <c r="J112" s="58" t="s">
        <v>1202</v>
      </c>
      <c r="K112" s="58" t="s">
        <v>647</v>
      </c>
      <c r="L112" s="58">
        <v>1459</v>
      </c>
      <c r="M112" s="58">
        <v>6154</v>
      </c>
    </row>
    <row r="113" spans="1:13" x14ac:dyDescent="0.3">
      <c r="A113" s="57" t="s">
        <v>556</v>
      </c>
      <c r="B113" s="58">
        <v>98948</v>
      </c>
      <c r="C113" s="58" t="s">
        <v>5312</v>
      </c>
      <c r="D113" s="58" t="s">
        <v>1670</v>
      </c>
      <c r="E113" s="58" t="s">
        <v>5313</v>
      </c>
      <c r="F113" s="58" t="s">
        <v>804</v>
      </c>
      <c r="G113" s="58">
        <v>47079</v>
      </c>
      <c r="H113" s="58" t="s">
        <v>5314</v>
      </c>
      <c r="I113" s="58" t="s">
        <v>1223</v>
      </c>
      <c r="J113" s="58" t="s">
        <v>5315</v>
      </c>
      <c r="K113" s="58" t="s">
        <v>985</v>
      </c>
      <c r="L113" s="58">
        <v>12280</v>
      </c>
      <c r="M113" s="58">
        <v>59359</v>
      </c>
    </row>
    <row r="114" spans="1:13" x14ac:dyDescent="0.3">
      <c r="A114" s="57" t="s">
        <v>557</v>
      </c>
      <c r="B114" s="58">
        <v>16632</v>
      </c>
      <c r="C114" s="58" t="s">
        <v>2099</v>
      </c>
      <c r="D114" s="58" t="s">
        <v>1092</v>
      </c>
      <c r="E114" s="58" t="s">
        <v>3926</v>
      </c>
      <c r="F114" s="58" t="s">
        <v>1054</v>
      </c>
      <c r="G114" s="58">
        <v>7838</v>
      </c>
      <c r="H114" s="58" t="s">
        <v>1320</v>
      </c>
      <c r="I114" s="58" t="s">
        <v>1478</v>
      </c>
      <c r="J114" s="58" t="s">
        <v>1031</v>
      </c>
      <c r="K114" s="58" t="s">
        <v>678</v>
      </c>
      <c r="L114" s="58">
        <v>2182</v>
      </c>
      <c r="M114" s="58">
        <v>10020</v>
      </c>
    </row>
    <row r="115" spans="1:13" x14ac:dyDescent="0.3">
      <c r="A115" s="57" t="s">
        <v>558</v>
      </c>
      <c r="B115" s="58">
        <v>21151</v>
      </c>
      <c r="C115" s="58" t="s">
        <v>4970</v>
      </c>
      <c r="D115" s="58" t="s">
        <v>1108</v>
      </c>
      <c r="E115" s="58" t="s">
        <v>5316</v>
      </c>
      <c r="F115" s="58" t="s">
        <v>628</v>
      </c>
      <c r="G115" s="58">
        <v>9681</v>
      </c>
      <c r="H115" s="58" t="s">
        <v>964</v>
      </c>
      <c r="I115" s="58" t="s">
        <v>801</v>
      </c>
      <c r="J115" s="58" t="s">
        <v>1857</v>
      </c>
      <c r="K115" s="58" t="s">
        <v>628</v>
      </c>
      <c r="L115" s="58">
        <v>3126</v>
      </c>
      <c r="M115" s="58">
        <v>12807</v>
      </c>
    </row>
    <row r="116" spans="1:13" x14ac:dyDescent="0.3">
      <c r="A116" s="57" t="s">
        <v>560</v>
      </c>
      <c r="B116" s="58">
        <v>10855</v>
      </c>
      <c r="C116" s="58" t="s">
        <v>3155</v>
      </c>
      <c r="D116" s="58" t="s">
        <v>643</v>
      </c>
      <c r="E116" s="58" t="s">
        <v>5317</v>
      </c>
      <c r="F116" s="58" t="s">
        <v>647</v>
      </c>
      <c r="G116" s="58">
        <v>4667</v>
      </c>
      <c r="H116" s="58" t="s">
        <v>1603</v>
      </c>
      <c r="I116" s="58" t="s">
        <v>1478</v>
      </c>
      <c r="J116" s="58" t="s">
        <v>2599</v>
      </c>
      <c r="K116" s="58" t="s">
        <v>628</v>
      </c>
      <c r="L116" s="58">
        <v>1823</v>
      </c>
      <c r="M116" s="58">
        <v>6490</v>
      </c>
    </row>
    <row r="117" spans="1:13" x14ac:dyDescent="0.3">
      <c r="A117" s="57" t="s">
        <v>561</v>
      </c>
      <c r="B117" s="58">
        <v>12212</v>
      </c>
      <c r="C117" s="58" t="s">
        <v>5318</v>
      </c>
      <c r="D117" s="58" t="s">
        <v>1763</v>
      </c>
      <c r="E117" s="58" t="s">
        <v>1979</v>
      </c>
      <c r="F117" s="58" t="s">
        <v>691</v>
      </c>
      <c r="G117" s="58">
        <v>6065</v>
      </c>
      <c r="H117" s="58" t="s">
        <v>2512</v>
      </c>
      <c r="I117" s="58" t="s">
        <v>725</v>
      </c>
      <c r="J117" s="58" t="s">
        <v>2489</v>
      </c>
      <c r="K117" s="58" t="s">
        <v>667</v>
      </c>
      <c r="L117" s="58">
        <v>2209</v>
      </c>
      <c r="M117" s="58">
        <v>8274</v>
      </c>
    </row>
    <row r="118" spans="1:13" x14ac:dyDescent="0.3">
      <c r="A118" s="57" t="s">
        <v>562</v>
      </c>
      <c r="B118" s="58">
        <v>20970</v>
      </c>
      <c r="C118" s="58" t="s">
        <v>5319</v>
      </c>
      <c r="D118" s="58" t="s">
        <v>2202</v>
      </c>
      <c r="E118" s="58" t="s">
        <v>3620</v>
      </c>
      <c r="F118" s="58" t="s">
        <v>647</v>
      </c>
      <c r="G118" s="58">
        <v>9729</v>
      </c>
      <c r="H118" s="58" t="s">
        <v>1382</v>
      </c>
      <c r="I118" s="58" t="s">
        <v>1246</v>
      </c>
      <c r="J118" s="58" t="s">
        <v>2656</v>
      </c>
      <c r="K118" s="58" t="s">
        <v>628</v>
      </c>
      <c r="L118" s="58">
        <v>2654</v>
      </c>
      <c r="M118" s="58">
        <v>12383</v>
      </c>
    </row>
    <row r="119" spans="1:13" x14ac:dyDescent="0.3">
      <c r="A119" s="57" t="s">
        <v>563</v>
      </c>
      <c r="B119" s="58">
        <v>5293</v>
      </c>
      <c r="C119" s="58" t="s">
        <v>1732</v>
      </c>
      <c r="D119" s="58" t="s">
        <v>1652</v>
      </c>
      <c r="E119" s="58" t="s">
        <v>1709</v>
      </c>
      <c r="F119" s="58" t="s">
        <v>628</v>
      </c>
      <c r="G119" s="58">
        <v>2536</v>
      </c>
      <c r="H119" s="58" t="s">
        <v>1108</v>
      </c>
      <c r="I119" s="58" t="s">
        <v>1077</v>
      </c>
      <c r="J119" s="58" t="s">
        <v>868</v>
      </c>
      <c r="K119" s="58" t="s">
        <v>628</v>
      </c>
      <c r="L119" s="58">
        <v>788</v>
      </c>
      <c r="M119" s="58">
        <v>3324</v>
      </c>
    </row>
    <row r="120" spans="1:13" x14ac:dyDescent="0.3">
      <c r="A120" s="57" t="s">
        <v>565</v>
      </c>
      <c r="B120" s="58">
        <v>13578</v>
      </c>
      <c r="C120" s="58" t="s">
        <v>2477</v>
      </c>
      <c r="D120" s="58" t="s">
        <v>897</v>
      </c>
      <c r="E120" s="58" t="s">
        <v>4703</v>
      </c>
      <c r="F120" s="58" t="s">
        <v>660</v>
      </c>
      <c r="G120" s="58">
        <v>7082</v>
      </c>
      <c r="H120" s="58" t="s">
        <v>3327</v>
      </c>
      <c r="I120" s="58" t="s">
        <v>1042</v>
      </c>
      <c r="J120" s="58" t="s">
        <v>1834</v>
      </c>
      <c r="K120" s="58" t="s">
        <v>667</v>
      </c>
      <c r="L120" s="58">
        <v>1892</v>
      </c>
      <c r="M120" s="58">
        <v>8974</v>
      </c>
    </row>
    <row r="121" spans="1:13" x14ac:dyDescent="0.3">
      <c r="A121" s="57" t="s">
        <v>566</v>
      </c>
      <c r="B121" s="58">
        <v>1519</v>
      </c>
      <c r="C121" s="58" t="s">
        <v>1107</v>
      </c>
      <c r="D121" s="58" t="s">
        <v>1629</v>
      </c>
      <c r="E121" s="58" t="s">
        <v>2039</v>
      </c>
      <c r="F121" s="58" t="s">
        <v>628</v>
      </c>
      <c r="G121" s="58">
        <v>659</v>
      </c>
      <c r="H121" s="58" t="s">
        <v>1612</v>
      </c>
      <c r="I121" s="58" t="s">
        <v>848</v>
      </c>
      <c r="J121" s="58" t="s">
        <v>1119</v>
      </c>
      <c r="K121" s="58" t="s">
        <v>628</v>
      </c>
      <c r="L121" s="58">
        <v>191</v>
      </c>
      <c r="M121" s="58">
        <v>850</v>
      </c>
    </row>
    <row r="122" spans="1:13" x14ac:dyDescent="0.3">
      <c r="A122" s="57" t="s">
        <v>568</v>
      </c>
      <c r="B122" s="58">
        <v>11513</v>
      </c>
      <c r="C122" s="58" t="s">
        <v>3010</v>
      </c>
      <c r="D122" s="58" t="s">
        <v>2757</v>
      </c>
      <c r="E122" s="58" t="s">
        <v>5320</v>
      </c>
      <c r="F122" s="58" t="s">
        <v>628</v>
      </c>
      <c r="G122" s="58">
        <v>5408</v>
      </c>
      <c r="H122" s="58" t="s">
        <v>1956</v>
      </c>
      <c r="I122" s="58" t="s">
        <v>763</v>
      </c>
      <c r="J122" s="58" t="s">
        <v>4786</v>
      </c>
      <c r="K122" s="58" t="s">
        <v>628</v>
      </c>
      <c r="L122" s="58">
        <v>1766</v>
      </c>
      <c r="M122" s="58">
        <v>7174</v>
      </c>
    </row>
    <row r="123" spans="1:13" x14ac:dyDescent="0.3">
      <c r="A123" s="57" t="s">
        <v>569</v>
      </c>
      <c r="B123" s="58">
        <v>4154</v>
      </c>
      <c r="C123" s="58" t="s">
        <v>1460</v>
      </c>
      <c r="D123" s="58" t="s">
        <v>1167</v>
      </c>
      <c r="E123" s="58" t="s">
        <v>3033</v>
      </c>
      <c r="F123" s="58" t="s">
        <v>647</v>
      </c>
      <c r="G123" s="58">
        <v>2049</v>
      </c>
      <c r="H123" s="58" t="s">
        <v>1399</v>
      </c>
      <c r="I123" s="58" t="s">
        <v>816</v>
      </c>
      <c r="J123" s="58" t="s">
        <v>1399</v>
      </c>
      <c r="K123" s="58" t="s">
        <v>628</v>
      </c>
      <c r="L123" s="58">
        <v>540</v>
      </c>
      <c r="M123" s="58">
        <v>2589</v>
      </c>
    </row>
    <row r="124" spans="1:13" x14ac:dyDescent="0.3">
      <c r="A124" s="57" t="s">
        <v>570</v>
      </c>
      <c r="B124" s="58">
        <v>122747</v>
      </c>
      <c r="C124" s="58" t="s">
        <v>5321</v>
      </c>
      <c r="D124" s="58" t="s">
        <v>6289</v>
      </c>
      <c r="E124" s="58" t="s">
        <v>5323</v>
      </c>
      <c r="F124" s="58" t="s">
        <v>918</v>
      </c>
      <c r="G124" s="58">
        <v>56843</v>
      </c>
      <c r="H124" s="58" t="s">
        <v>1667</v>
      </c>
      <c r="I124" s="58" t="s">
        <v>2173</v>
      </c>
      <c r="J124" s="58" t="s">
        <v>675</v>
      </c>
      <c r="K124" s="58" t="s">
        <v>690</v>
      </c>
      <c r="L124" s="58">
        <v>9970</v>
      </c>
      <c r="M124" s="58">
        <v>66813</v>
      </c>
    </row>
    <row r="125" spans="1:13" x14ac:dyDescent="0.3">
      <c r="A125" s="57" t="s">
        <v>571</v>
      </c>
      <c r="B125" s="58">
        <v>58299</v>
      </c>
      <c r="C125" s="58" t="s">
        <v>5324</v>
      </c>
      <c r="D125" s="58" t="s">
        <v>5775</v>
      </c>
      <c r="E125" s="58" t="s">
        <v>5325</v>
      </c>
      <c r="F125" s="58" t="s">
        <v>666</v>
      </c>
      <c r="G125" s="58">
        <v>30879</v>
      </c>
      <c r="H125" s="58" t="s">
        <v>1888</v>
      </c>
      <c r="I125" s="58" t="s">
        <v>706</v>
      </c>
      <c r="J125" s="58" t="s">
        <v>2459</v>
      </c>
      <c r="K125" s="58" t="s">
        <v>646</v>
      </c>
      <c r="L125" s="58">
        <v>4809</v>
      </c>
      <c r="M125" s="58">
        <v>35688</v>
      </c>
    </row>
    <row r="126" spans="1:13" x14ac:dyDescent="0.3">
      <c r="A126" s="57" t="s">
        <v>572</v>
      </c>
      <c r="B126" s="58">
        <v>2645</v>
      </c>
      <c r="C126" s="58" t="s">
        <v>1552</v>
      </c>
      <c r="D126" s="58" t="s">
        <v>725</v>
      </c>
      <c r="E126" s="58" t="s">
        <v>2085</v>
      </c>
      <c r="F126" s="58" t="s">
        <v>655</v>
      </c>
      <c r="G126" s="58">
        <v>1275</v>
      </c>
      <c r="H126" s="58" t="s">
        <v>1093</v>
      </c>
      <c r="I126" s="58" t="s">
        <v>985</v>
      </c>
      <c r="J126" s="58" t="s">
        <v>1676</v>
      </c>
      <c r="K126" s="58" t="s">
        <v>628</v>
      </c>
      <c r="L126" s="58">
        <v>466</v>
      </c>
      <c r="M126" s="58">
        <v>1741</v>
      </c>
    </row>
    <row r="127" spans="1:13" x14ac:dyDescent="0.3">
      <c r="A127" s="57" t="s">
        <v>573</v>
      </c>
      <c r="B127" s="58">
        <v>8594</v>
      </c>
      <c r="C127" s="58" t="s">
        <v>760</v>
      </c>
      <c r="D127" s="58" t="s">
        <v>1116</v>
      </c>
      <c r="E127" s="58" t="s">
        <v>2614</v>
      </c>
      <c r="F127" s="58" t="s">
        <v>667</v>
      </c>
      <c r="G127" s="58">
        <v>3932</v>
      </c>
      <c r="H127" s="58" t="s">
        <v>1557</v>
      </c>
      <c r="I127" s="58" t="s">
        <v>894</v>
      </c>
      <c r="J127" s="58" t="s">
        <v>1886</v>
      </c>
      <c r="K127" s="58" t="s">
        <v>633</v>
      </c>
      <c r="L127" s="58">
        <v>1175</v>
      </c>
      <c r="M127" s="58">
        <v>5107</v>
      </c>
    </row>
    <row r="128" spans="1:13" x14ac:dyDescent="0.3">
      <c r="A128" s="57" t="s">
        <v>574</v>
      </c>
      <c r="B128" s="58">
        <v>5341</v>
      </c>
      <c r="C128" s="58" t="s">
        <v>1826</v>
      </c>
      <c r="D128" s="58" t="s">
        <v>704</v>
      </c>
      <c r="E128" s="58" t="s">
        <v>906</v>
      </c>
      <c r="F128" s="58" t="s">
        <v>708</v>
      </c>
      <c r="G128" s="58">
        <v>2433</v>
      </c>
      <c r="H128" s="58" t="s">
        <v>689</v>
      </c>
      <c r="I128" s="58" t="s">
        <v>972</v>
      </c>
      <c r="J128" s="58" t="s">
        <v>1007</v>
      </c>
      <c r="K128" s="58" t="s">
        <v>633</v>
      </c>
      <c r="L128" s="58">
        <v>566</v>
      </c>
      <c r="M128" s="58">
        <v>2999</v>
      </c>
    </row>
    <row r="129" spans="1:13" x14ac:dyDescent="0.3">
      <c r="A129" s="57" t="s">
        <v>575</v>
      </c>
      <c r="B129" s="58">
        <v>41325</v>
      </c>
      <c r="C129" s="58" t="s">
        <v>4376</v>
      </c>
      <c r="D129" s="58" t="s">
        <v>1893</v>
      </c>
      <c r="E129" s="58" t="s">
        <v>5326</v>
      </c>
      <c r="F129" s="58" t="s">
        <v>775</v>
      </c>
      <c r="G129" s="58">
        <v>18699</v>
      </c>
      <c r="H129" s="58" t="s">
        <v>5327</v>
      </c>
      <c r="I129" s="58" t="s">
        <v>886</v>
      </c>
      <c r="J129" s="58" t="s">
        <v>4868</v>
      </c>
      <c r="K129" s="58" t="s">
        <v>634</v>
      </c>
      <c r="L129" s="58">
        <v>4798</v>
      </c>
      <c r="M129" s="58">
        <v>23497</v>
      </c>
    </row>
    <row r="130" spans="1:13" x14ac:dyDescent="0.3">
      <c r="A130" s="57" t="s">
        <v>576</v>
      </c>
      <c r="B130" s="58">
        <v>17058</v>
      </c>
      <c r="C130" s="58" t="s">
        <v>4518</v>
      </c>
      <c r="D130" s="58" t="s">
        <v>1160</v>
      </c>
      <c r="E130" s="58" t="s">
        <v>5328</v>
      </c>
      <c r="F130" s="58" t="s">
        <v>678</v>
      </c>
      <c r="G130" s="58">
        <v>6440</v>
      </c>
      <c r="H130" s="58" t="s">
        <v>2397</v>
      </c>
      <c r="I130" s="58" t="s">
        <v>889</v>
      </c>
      <c r="J130" s="58" t="s">
        <v>831</v>
      </c>
      <c r="K130" s="58" t="s">
        <v>634</v>
      </c>
      <c r="L130" s="58">
        <v>2100</v>
      </c>
      <c r="M130" s="58">
        <v>8540</v>
      </c>
    </row>
    <row r="131" spans="1:13" x14ac:dyDescent="0.3">
      <c r="A131" s="57" t="s">
        <v>577</v>
      </c>
      <c r="B131" s="58">
        <v>2917</v>
      </c>
      <c r="C131" s="58" t="s">
        <v>2623</v>
      </c>
      <c r="D131" s="58" t="s">
        <v>1143</v>
      </c>
      <c r="E131" s="58" t="s">
        <v>1757</v>
      </c>
      <c r="F131" s="58" t="s">
        <v>701</v>
      </c>
      <c r="G131" s="58">
        <v>1180</v>
      </c>
      <c r="H131" s="58" t="s">
        <v>989</v>
      </c>
      <c r="I131" s="58" t="s">
        <v>1629</v>
      </c>
      <c r="J131" s="58" t="s">
        <v>989</v>
      </c>
      <c r="K131" s="58" t="s">
        <v>691</v>
      </c>
      <c r="L131" s="58">
        <v>334</v>
      </c>
      <c r="M131" s="58">
        <v>1514</v>
      </c>
    </row>
    <row r="132" spans="1:13" x14ac:dyDescent="0.3">
      <c r="A132" s="57" t="s">
        <v>578</v>
      </c>
      <c r="B132" s="58">
        <v>16395</v>
      </c>
      <c r="C132" s="58" t="s">
        <v>1678</v>
      </c>
      <c r="D132" s="58" t="s">
        <v>2851</v>
      </c>
      <c r="E132" s="58" t="s">
        <v>5329</v>
      </c>
      <c r="F132" s="58" t="s">
        <v>628</v>
      </c>
      <c r="G132" s="58">
        <v>7979</v>
      </c>
      <c r="H132" s="58" t="s">
        <v>1088</v>
      </c>
      <c r="I132" s="58" t="s">
        <v>1140</v>
      </c>
      <c r="J132" s="58" t="s">
        <v>1570</v>
      </c>
      <c r="K132" s="58" t="s">
        <v>628</v>
      </c>
      <c r="L132" s="58">
        <v>1982</v>
      </c>
      <c r="M132" s="58">
        <v>9961</v>
      </c>
    </row>
    <row r="133" spans="1:13" x14ac:dyDescent="0.3">
      <c r="A133" s="57" t="s">
        <v>579</v>
      </c>
      <c r="B133" s="58">
        <v>4334</v>
      </c>
      <c r="C133" s="58" t="s">
        <v>2719</v>
      </c>
      <c r="D133" s="58" t="s">
        <v>706</v>
      </c>
      <c r="E133" s="58" t="s">
        <v>671</v>
      </c>
      <c r="F133" s="58" t="s">
        <v>655</v>
      </c>
      <c r="G133" s="58">
        <v>2156</v>
      </c>
      <c r="H133" s="58" t="s">
        <v>1391</v>
      </c>
      <c r="I133" s="58" t="s">
        <v>870</v>
      </c>
      <c r="J133" s="58" t="s">
        <v>980</v>
      </c>
      <c r="K133" s="58" t="s">
        <v>628</v>
      </c>
      <c r="L133" s="58">
        <v>541</v>
      </c>
      <c r="M133" s="58">
        <v>2697</v>
      </c>
    </row>
    <row r="134" spans="1:13" x14ac:dyDescent="0.3">
      <c r="A134" s="57" t="s">
        <v>580</v>
      </c>
      <c r="B134" s="58">
        <v>1211</v>
      </c>
      <c r="C134" s="58" t="s">
        <v>877</v>
      </c>
      <c r="D134" s="58" t="s">
        <v>1246</v>
      </c>
      <c r="E134" s="58" t="s">
        <v>1044</v>
      </c>
      <c r="F134" s="58" t="s">
        <v>647</v>
      </c>
      <c r="G134" s="58">
        <v>566</v>
      </c>
      <c r="H134" s="58" t="s">
        <v>1612</v>
      </c>
      <c r="I134" s="58" t="s">
        <v>632</v>
      </c>
      <c r="J134" s="58" t="s">
        <v>1028</v>
      </c>
      <c r="K134" s="58" t="s">
        <v>655</v>
      </c>
      <c r="L134" s="58">
        <v>168</v>
      </c>
      <c r="M134" s="58">
        <v>734</v>
      </c>
    </row>
    <row r="135" spans="1:13" x14ac:dyDescent="0.3">
      <c r="A135" s="57" t="s">
        <v>581</v>
      </c>
      <c r="B135" s="58">
        <v>11036</v>
      </c>
      <c r="C135" s="58" t="s">
        <v>3980</v>
      </c>
      <c r="D135" s="58" t="s">
        <v>693</v>
      </c>
      <c r="E135" s="58" t="s">
        <v>3219</v>
      </c>
      <c r="F135" s="58" t="s">
        <v>634</v>
      </c>
      <c r="G135" s="58">
        <v>4600</v>
      </c>
      <c r="H135" s="58" t="s">
        <v>2344</v>
      </c>
      <c r="I135" s="58" t="s">
        <v>956</v>
      </c>
      <c r="J135" s="58" t="s">
        <v>2177</v>
      </c>
      <c r="K135" s="58" t="s">
        <v>647</v>
      </c>
      <c r="L135" s="58">
        <v>1632</v>
      </c>
      <c r="M135" s="58">
        <v>6232</v>
      </c>
    </row>
    <row r="136" spans="1:13" x14ac:dyDescent="0.3">
      <c r="A136" s="57" t="s">
        <v>582</v>
      </c>
      <c r="B136" s="58">
        <v>5068</v>
      </c>
      <c r="C136" s="58" t="s">
        <v>2584</v>
      </c>
      <c r="D136" s="58" t="s">
        <v>1419</v>
      </c>
      <c r="E136" s="58" t="s">
        <v>885</v>
      </c>
      <c r="F136" s="58" t="s">
        <v>707</v>
      </c>
      <c r="G136" s="58">
        <v>2305</v>
      </c>
      <c r="H136" s="58" t="s">
        <v>1899</v>
      </c>
      <c r="I136" s="58" t="s">
        <v>801</v>
      </c>
      <c r="J136" s="58" t="s">
        <v>2013</v>
      </c>
      <c r="K136" s="58" t="s">
        <v>691</v>
      </c>
      <c r="L136" s="58">
        <v>777</v>
      </c>
      <c r="M136" s="58">
        <v>3082</v>
      </c>
    </row>
    <row r="137" spans="1:13" x14ac:dyDescent="0.3">
      <c r="A137" s="57" t="s">
        <v>583</v>
      </c>
      <c r="B137" s="58">
        <v>5525</v>
      </c>
      <c r="C137" s="58" t="s">
        <v>5141</v>
      </c>
      <c r="D137" s="58" t="s">
        <v>1625</v>
      </c>
      <c r="E137" s="58" t="s">
        <v>2024</v>
      </c>
      <c r="F137" s="58" t="s">
        <v>628</v>
      </c>
      <c r="G137" s="58">
        <v>2418</v>
      </c>
      <c r="H137" s="58" t="s">
        <v>1750</v>
      </c>
      <c r="I137" s="58" t="s">
        <v>791</v>
      </c>
      <c r="J137" s="58" t="s">
        <v>3260</v>
      </c>
      <c r="K137" s="58" t="s">
        <v>647</v>
      </c>
      <c r="L137" s="58">
        <v>909</v>
      </c>
      <c r="M137" s="58">
        <v>3327</v>
      </c>
    </row>
    <row r="138" spans="1:13" x14ac:dyDescent="0.3">
      <c r="A138" s="57" t="s">
        <v>584</v>
      </c>
      <c r="B138" s="58">
        <v>6366</v>
      </c>
      <c r="C138" s="58" t="s">
        <v>5330</v>
      </c>
      <c r="D138" s="58" t="s">
        <v>1311</v>
      </c>
      <c r="E138" s="58" t="s">
        <v>4450</v>
      </c>
      <c r="F138" s="58" t="s">
        <v>766</v>
      </c>
      <c r="G138" s="58">
        <v>3064</v>
      </c>
      <c r="H138" s="58" t="s">
        <v>2356</v>
      </c>
      <c r="I138" s="58" t="s">
        <v>1591</v>
      </c>
      <c r="J138" s="58" t="s">
        <v>1630</v>
      </c>
      <c r="K138" s="58" t="s">
        <v>647</v>
      </c>
      <c r="L138" s="58">
        <v>655</v>
      </c>
      <c r="M138" s="58">
        <v>3719</v>
      </c>
    </row>
    <row r="139" spans="1:13" x14ac:dyDescent="0.3">
      <c r="A139" s="57" t="s">
        <v>585</v>
      </c>
      <c r="B139" s="58">
        <v>27686</v>
      </c>
      <c r="C139" s="58" t="s">
        <v>4787</v>
      </c>
      <c r="D139" s="58" t="s">
        <v>1369</v>
      </c>
      <c r="E139" s="58" t="s">
        <v>5331</v>
      </c>
      <c r="F139" s="58" t="s">
        <v>633</v>
      </c>
      <c r="G139" s="58">
        <v>13469</v>
      </c>
      <c r="H139" s="58" t="s">
        <v>2657</v>
      </c>
      <c r="I139" s="58" t="s">
        <v>697</v>
      </c>
      <c r="J139" s="58" t="s">
        <v>1656</v>
      </c>
      <c r="K139" s="58" t="s">
        <v>628</v>
      </c>
      <c r="L139" s="58">
        <v>2967</v>
      </c>
      <c r="M139" s="58">
        <v>16436</v>
      </c>
    </row>
    <row r="140" spans="1:13" x14ac:dyDescent="0.3">
      <c r="A140" s="57" t="s">
        <v>586</v>
      </c>
      <c r="B140" s="58">
        <v>22064</v>
      </c>
      <c r="C140" s="58" t="s">
        <v>1745</v>
      </c>
      <c r="D140" s="58" t="s">
        <v>1750</v>
      </c>
      <c r="E140" s="58" t="s">
        <v>5332</v>
      </c>
      <c r="F140" s="58" t="s">
        <v>633</v>
      </c>
      <c r="G140" s="58">
        <v>9897</v>
      </c>
      <c r="H140" s="58" t="s">
        <v>2289</v>
      </c>
      <c r="I140" s="58" t="s">
        <v>1246</v>
      </c>
      <c r="J140" s="58" t="s">
        <v>3531</v>
      </c>
      <c r="K140" s="58" t="s">
        <v>628</v>
      </c>
      <c r="L140" s="58">
        <v>2977</v>
      </c>
      <c r="M140" s="58">
        <v>12874</v>
      </c>
    </row>
    <row r="141" spans="1:13" x14ac:dyDescent="0.3">
      <c r="A141" s="57" t="s">
        <v>587</v>
      </c>
      <c r="B141" s="58">
        <v>15700</v>
      </c>
      <c r="C141" s="58" t="s">
        <v>2519</v>
      </c>
      <c r="D141" s="58" t="s">
        <v>2075</v>
      </c>
      <c r="E141" s="58" t="s">
        <v>5333</v>
      </c>
      <c r="F141" s="58" t="s">
        <v>646</v>
      </c>
      <c r="G141" s="58">
        <v>5910</v>
      </c>
      <c r="H141" s="58" t="s">
        <v>2032</v>
      </c>
      <c r="I141" s="58" t="s">
        <v>1609</v>
      </c>
      <c r="J141" s="58" t="s">
        <v>2463</v>
      </c>
      <c r="K141" s="58" t="s">
        <v>655</v>
      </c>
      <c r="L141" s="58">
        <v>2421</v>
      </c>
      <c r="M141" s="58">
        <v>8331</v>
      </c>
    </row>
    <row r="142" spans="1:13" x14ac:dyDescent="0.3">
      <c r="A142" s="57" t="s">
        <v>588</v>
      </c>
      <c r="B142" s="58">
        <v>9386</v>
      </c>
      <c r="C142" s="58" t="s">
        <v>1371</v>
      </c>
      <c r="D142" s="58" t="s">
        <v>1130</v>
      </c>
      <c r="E142" s="58" t="s">
        <v>2527</v>
      </c>
      <c r="F142" s="58" t="s">
        <v>628</v>
      </c>
      <c r="G142" s="58">
        <v>4631</v>
      </c>
      <c r="H142" s="58" t="s">
        <v>1243</v>
      </c>
      <c r="I142" s="58" t="s">
        <v>872</v>
      </c>
      <c r="J142" s="58" t="s">
        <v>2468</v>
      </c>
      <c r="K142" s="58" t="s">
        <v>628</v>
      </c>
      <c r="L142" s="58">
        <v>1162</v>
      </c>
      <c r="M142" s="58">
        <v>5793</v>
      </c>
    </row>
    <row r="143" spans="1:13" x14ac:dyDescent="0.3">
      <c r="A143" s="57" t="s">
        <v>589</v>
      </c>
      <c r="B143" s="58">
        <v>4025</v>
      </c>
      <c r="C143" s="58" t="s">
        <v>1917</v>
      </c>
      <c r="D143" s="58" t="s">
        <v>1580</v>
      </c>
      <c r="E143" s="58" t="s">
        <v>1824</v>
      </c>
      <c r="F143" s="58" t="s">
        <v>655</v>
      </c>
      <c r="G143" s="58">
        <v>1747</v>
      </c>
      <c r="H143" s="58" t="s">
        <v>1251</v>
      </c>
      <c r="I143" s="58" t="s">
        <v>870</v>
      </c>
      <c r="J143" s="58" t="s">
        <v>1072</v>
      </c>
      <c r="K143" s="58" t="s">
        <v>628</v>
      </c>
      <c r="L143" s="58">
        <v>625</v>
      </c>
      <c r="M143" s="58">
        <v>2372</v>
      </c>
    </row>
    <row r="144" spans="1:13" x14ac:dyDescent="0.3">
      <c r="A144" s="57" t="s">
        <v>591</v>
      </c>
      <c r="B144" s="58">
        <v>38876</v>
      </c>
      <c r="C144" s="58" t="s">
        <v>5334</v>
      </c>
      <c r="D144" s="58" t="s">
        <v>1622</v>
      </c>
      <c r="E144" s="58" t="s">
        <v>5335</v>
      </c>
      <c r="F144" s="58" t="s">
        <v>1251</v>
      </c>
      <c r="G144" s="58">
        <v>19015</v>
      </c>
      <c r="H144" s="58" t="s">
        <v>2148</v>
      </c>
      <c r="I144" s="58" t="s">
        <v>1665</v>
      </c>
      <c r="J144" s="58" t="s">
        <v>2041</v>
      </c>
      <c r="K144" s="58" t="s">
        <v>810</v>
      </c>
      <c r="L144" s="58">
        <v>3905</v>
      </c>
      <c r="M144" s="58">
        <v>22920</v>
      </c>
    </row>
    <row r="145" spans="1:13" x14ac:dyDescent="0.3">
      <c r="A145" s="57" t="s">
        <v>592</v>
      </c>
      <c r="B145" s="58">
        <v>5126</v>
      </c>
      <c r="C145" s="58" t="s">
        <v>958</v>
      </c>
      <c r="D145" s="58" t="s">
        <v>699</v>
      </c>
      <c r="E145" s="58" t="s">
        <v>1579</v>
      </c>
      <c r="F145" s="58" t="s">
        <v>667</v>
      </c>
      <c r="G145" s="58">
        <v>2456</v>
      </c>
      <c r="H145" s="58" t="s">
        <v>686</v>
      </c>
      <c r="I145" s="58" t="s">
        <v>798</v>
      </c>
      <c r="J145" s="58" t="s">
        <v>1283</v>
      </c>
      <c r="K145" s="58" t="s">
        <v>647</v>
      </c>
      <c r="L145" s="58">
        <v>616</v>
      </c>
      <c r="M145" s="58">
        <v>3072</v>
      </c>
    </row>
    <row r="146" spans="1:13" x14ac:dyDescent="0.3">
      <c r="A146" s="57" t="s">
        <v>593</v>
      </c>
      <c r="B146" s="58">
        <v>5849</v>
      </c>
      <c r="C146" s="58" t="s">
        <v>831</v>
      </c>
      <c r="D146" s="58" t="s">
        <v>898</v>
      </c>
      <c r="E146" s="58" t="s">
        <v>1777</v>
      </c>
      <c r="F146" s="58" t="s">
        <v>667</v>
      </c>
      <c r="G146" s="58">
        <v>2735</v>
      </c>
      <c r="H146" s="58" t="s">
        <v>897</v>
      </c>
      <c r="I146" s="58" t="s">
        <v>872</v>
      </c>
      <c r="J146" s="58" t="s">
        <v>1104</v>
      </c>
      <c r="K146" s="58" t="s">
        <v>628</v>
      </c>
      <c r="L146" s="58">
        <v>838</v>
      </c>
      <c r="M146" s="58">
        <v>3573</v>
      </c>
    </row>
    <row r="147" spans="1:13" x14ac:dyDescent="0.3">
      <c r="A147" s="57" t="s">
        <v>594</v>
      </c>
      <c r="B147" s="58">
        <v>17800</v>
      </c>
      <c r="C147" s="58" t="s">
        <v>3635</v>
      </c>
      <c r="D147" s="58" t="s">
        <v>1475</v>
      </c>
      <c r="E147" s="58" t="s">
        <v>2259</v>
      </c>
      <c r="F147" s="58" t="s">
        <v>647</v>
      </c>
      <c r="G147" s="58">
        <v>9037</v>
      </c>
      <c r="H147" s="58" t="s">
        <v>2475</v>
      </c>
      <c r="I147" s="58" t="s">
        <v>910</v>
      </c>
      <c r="J147" s="58" t="s">
        <v>1649</v>
      </c>
      <c r="K147" s="58" t="s">
        <v>628</v>
      </c>
      <c r="L147" s="58">
        <v>2354</v>
      </c>
      <c r="M147" s="58">
        <v>11391</v>
      </c>
    </row>
    <row r="148" spans="1:13" x14ac:dyDescent="0.3">
      <c r="A148" s="57" t="s">
        <v>595</v>
      </c>
      <c r="B148" s="58">
        <v>15930</v>
      </c>
      <c r="C148" s="58" t="s">
        <v>2008</v>
      </c>
      <c r="D148" s="58" t="s">
        <v>2152</v>
      </c>
      <c r="E148" s="58" t="s">
        <v>1321</v>
      </c>
      <c r="F148" s="58" t="s">
        <v>646</v>
      </c>
      <c r="G148" s="58">
        <v>8270</v>
      </c>
      <c r="H148" s="58" t="s">
        <v>1174</v>
      </c>
      <c r="I148" s="58" t="s">
        <v>794</v>
      </c>
      <c r="J148" s="58" t="s">
        <v>2465</v>
      </c>
      <c r="K148" s="58" t="s">
        <v>647</v>
      </c>
      <c r="L148" s="58">
        <v>1879</v>
      </c>
      <c r="M148" s="58">
        <v>10149</v>
      </c>
    </row>
    <row r="149" spans="1:13" x14ac:dyDescent="0.3">
      <c r="A149" s="57" t="s">
        <v>596</v>
      </c>
      <c r="B149" s="58">
        <v>38613</v>
      </c>
      <c r="C149" s="58" t="s">
        <v>5336</v>
      </c>
      <c r="D149" s="58" t="s">
        <v>1472</v>
      </c>
      <c r="E149" s="58" t="s">
        <v>5337</v>
      </c>
      <c r="F149" s="58" t="s">
        <v>732</v>
      </c>
      <c r="G149" s="58">
        <v>15982</v>
      </c>
      <c r="H149" s="58" t="s">
        <v>2492</v>
      </c>
      <c r="I149" s="58" t="s">
        <v>1441</v>
      </c>
      <c r="J149" s="58" t="s">
        <v>4789</v>
      </c>
      <c r="K149" s="58" t="s">
        <v>691</v>
      </c>
      <c r="L149" s="58">
        <v>4430</v>
      </c>
      <c r="M149" s="58">
        <v>20412</v>
      </c>
    </row>
    <row r="150" spans="1:13" x14ac:dyDescent="0.3">
      <c r="A150" s="57" t="s">
        <v>597</v>
      </c>
      <c r="B150" s="58">
        <v>61655</v>
      </c>
      <c r="C150" s="58" t="s">
        <v>5338</v>
      </c>
      <c r="D150" s="58" t="s">
        <v>6058</v>
      </c>
      <c r="E150" s="58" t="s">
        <v>5339</v>
      </c>
      <c r="F150" s="58" t="s">
        <v>694</v>
      </c>
      <c r="G150" s="58">
        <v>28825</v>
      </c>
      <c r="H150" s="58" t="s">
        <v>4768</v>
      </c>
      <c r="I150" s="58" t="s">
        <v>1107</v>
      </c>
      <c r="J150" s="58" t="s">
        <v>4300</v>
      </c>
      <c r="K150" s="58" t="s">
        <v>691</v>
      </c>
      <c r="L150" s="58">
        <v>8499</v>
      </c>
      <c r="M150" s="58">
        <v>37324</v>
      </c>
    </row>
    <row r="151" spans="1:13" x14ac:dyDescent="0.3">
      <c r="A151" s="57" t="s">
        <v>598</v>
      </c>
      <c r="B151" s="58">
        <v>18506</v>
      </c>
      <c r="C151" s="58" t="s">
        <v>4599</v>
      </c>
      <c r="D151" s="58" t="s">
        <v>2126</v>
      </c>
      <c r="E151" s="58" t="s">
        <v>5340</v>
      </c>
      <c r="F151" s="58" t="s">
        <v>691</v>
      </c>
      <c r="G151" s="58">
        <v>7787</v>
      </c>
      <c r="H151" s="58" t="s">
        <v>2043</v>
      </c>
      <c r="I151" s="58" t="s">
        <v>1550</v>
      </c>
      <c r="J151" s="58" t="s">
        <v>2514</v>
      </c>
      <c r="K151" s="58" t="s">
        <v>667</v>
      </c>
      <c r="L151" s="58">
        <v>2684</v>
      </c>
      <c r="M151" s="58">
        <v>10471</v>
      </c>
    </row>
    <row r="152" spans="1:13" x14ac:dyDescent="0.3">
      <c r="A152" s="57" t="s">
        <v>599</v>
      </c>
      <c r="B152" s="58">
        <v>3519</v>
      </c>
      <c r="C152" s="58" t="s">
        <v>2019</v>
      </c>
      <c r="D152" s="58" t="s">
        <v>642</v>
      </c>
      <c r="E152" s="58" t="s">
        <v>1274</v>
      </c>
      <c r="F152" s="58" t="s">
        <v>628</v>
      </c>
      <c r="G152" s="58">
        <v>1520</v>
      </c>
      <c r="H152" s="58" t="s">
        <v>1487</v>
      </c>
      <c r="I152" s="58" t="s">
        <v>894</v>
      </c>
      <c r="J152" s="58" t="s">
        <v>1552</v>
      </c>
      <c r="K152" s="58" t="s">
        <v>628</v>
      </c>
      <c r="L152" s="58">
        <v>544</v>
      </c>
      <c r="M152" s="58">
        <v>2064</v>
      </c>
    </row>
    <row r="153" spans="1:13" x14ac:dyDescent="0.3">
      <c r="A153" s="57" t="s">
        <v>600</v>
      </c>
      <c r="B153" s="58">
        <v>11988</v>
      </c>
      <c r="C153" s="58" t="s">
        <v>5031</v>
      </c>
      <c r="D153" s="58" t="s">
        <v>1843</v>
      </c>
      <c r="E153" s="58" t="s">
        <v>2863</v>
      </c>
      <c r="F153" s="58" t="s">
        <v>646</v>
      </c>
      <c r="G153" s="58">
        <v>5623</v>
      </c>
      <c r="H153" s="58" t="s">
        <v>1816</v>
      </c>
      <c r="I153" s="58" t="s">
        <v>855</v>
      </c>
      <c r="J153" s="58" t="s">
        <v>1415</v>
      </c>
      <c r="K153" s="58" t="s">
        <v>647</v>
      </c>
      <c r="L153" s="58">
        <v>1869</v>
      </c>
      <c r="M153" s="58">
        <v>7492</v>
      </c>
    </row>
    <row r="154" spans="1:13" x14ac:dyDescent="0.3">
      <c r="A154" s="57" t="s">
        <v>601</v>
      </c>
      <c r="B154" s="58">
        <v>15675</v>
      </c>
      <c r="C154" s="58" t="s">
        <v>5341</v>
      </c>
      <c r="D154" s="58" t="s">
        <v>919</v>
      </c>
      <c r="E154" s="58" t="s">
        <v>5342</v>
      </c>
      <c r="F154" s="58" t="s">
        <v>766</v>
      </c>
      <c r="G154" s="58">
        <v>7280</v>
      </c>
      <c r="H154" s="58" t="s">
        <v>1100</v>
      </c>
      <c r="I154" s="58" t="s">
        <v>1237</v>
      </c>
      <c r="J154" s="58" t="s">
        <v>5343</v>
      </c>
      <c r="K154" s="58" t="s">
        <v>628</v>
      </c>
      <c r="L154" s="58">
        <v>2451</v>
      </c>
      <c r="M154" s="58">
        <v>9731</v>
      </c>
    </row>
    <row r="155" spans="1:13" x14ac:dyDescent="0.3">
      <c r="A155" s="57" t="s">
        <v>602</v>
      </c>
      <c r="B155" s="58">
        <v>1493</v>
      </c>
      <c r="C155" s="58" t="s">
        <v>1113</v>
      </c>
      <c r="D155" s="58" t="s">
        <v>1089</v>
      </c>
      <c r="E155" s="58" t="s">
        <v>1657</v>
      </c>
      <c r="F155" s="58" t="s">
        <v>628</v>
      </c>
      <c r="G155" s="58">
        <v>725</v>
      </c>
      <c r="H155" s="58" t="s">
        <v>910</v>
      </c>
      <c r="I155" s="58" t="s">
        <v>705</v>
      </c>
      <c r="J155" s="58" t="s">
        <v>855</v>
      </c>
      <c r="K155" s="58" t="s">
        <v>628</v>
      </c>
      <c r="L155" s="58">
        <v>256</v>
      </c>
      <c r="M155" s="58">
        <v>981</v>
      </c>
    </row>
    <row r="156" spans="1:13" x14ac:dyDescent="0.3">
      <c r="A156" s="57" t="s">
        <v>604</v>
      </c>
      <c r="B156" s="58">
        <v>2751</v>
      </c>
      <c r="C156" s="58" t="s">
        <v>1945</v>
      </c>
      <c r="D156" s="58" t="s">
        <v>873</v>
      </c>
      <c r="E156" s="58" t="s">
        <v>1184</v>
      </c>
      <c r="F156" s="58" t="s">
        <v>633</v>
      </c>
      <c r="G156" s="58">
        <v>1255</v>
      </c>
      <c r="H156" s="58" t="s">
        <v>1459</v>
      </c>
      <c r="I156" s="58" t="s">
        <v>705</v>
      </c>
      <c r="J156" s="58" t="s">
        <v>1902</v>
      </c>
      <c r="K156" s="58" t="s">
        <v>647</v>
      </c>
      <c r="L156" s="58">
        <v>543</v>
      </c>
      <c r="M156" s="58">
        <v>1798</v>
      </c>
    </row>
    <row r="157" spans="1:13" x14ac:dyDescent="0.3">
      <c r="A157" s="57" t="s">
        <v>606</v>
      </c>
      <c r="B157" s="58">
        <v>18137</v>
      </c>
      <c r="C157" s="58" t="s">
        <v>3512</v>
      </c>
      <c r="D157" s="58" t="s">
        <v>1378</v>
      </c>
      <c r="E157" s="58" t="s">
        <v>4779</v>
      </c>
      <c r="F157" s="58" t="s">
        <v>667</v>
      </c>
      <c r="G157" s="58">
        <v>8602</v>
      </c>
      <c r="H157" s="58" t="s">
        <v>5126</v>
      </c>
      <c r="I157" s="58" t="s">
        <v>1093</v>
      </c>
      <c r="J157" s="58" t="s">
        <v>1726</v>
      </c>
      <c r="K157" s="58" t="s">
        <v>647</v>
      </c>
      <c r="L157" s="58">
        <v>2475</v>
      </c>
      <c r="M157" s="58">
        <v>11077</v>
      </c>
    </row>
    <row r="158" spans="1:13" x14ac:dyDescent="0.3">
      <c r="A158" s="57" t="s">
        <v>607</v>
      </c>
      <c r="B158" s="58">
        <v>46058</v>
      </c>
      <c r="C158" s="58" t="s">
        <v>5344</v>
      </c>
      <c r="D158" s="58" t="s">
        <v>1196</v>
      </c>
      <c r="E158" s="58" t="s">
        <v>5345</v>
      </c>
      <c r="F158" s="58" t="s">
        <v>985</v>
      </c>
      <c r="G158" s="58">
        <v>18775</v>
      </c>
      <c r="H158" s="58" t="s">
        <v>4751</v>
      </c>
      <c r="I158" s="58" t="s">
        <v>1010</v>
      </c>
      <c r="J158" s="58" t="s">
        <v>4544</v>
      </c>
      <c r="K158" s="58" t="s">
        <v>655</v>
      </c>
      <c r="L158" s="58">
        <v>6727</v>
      </c>
      <c r="M158" s="58">
        <v>25502</v>
      </c>
    </row>
    <row r="159" spans="1:13" x14ac:dyDescent="0.3">
      <c r="A159" s="57" t="s">
        <v>608</v>
      </c>
      <c r="B159" s="58">
        <v>4237</v>
      </c>
      <c r="C159" s="58" t="s">
        <v>2398</v>
      </c>
      <c r="D159" s="58" t="s">
        <v>1169</v>
      </c>
      <c r="E159" s="58" t="s">
        <v>1836</v>
      </c>
      <c r="F159" s="58" t="s">
        <v>628</v>
      </c>
      <c r="G159" s="58">
        <v>2010</v>
      </c>
      <c r="H159" s="58" t="s">
        <v>1098</v>
      </c>
      <c r="I159" s="58" t="s">
        <v>749</v>
      </c>
      <c r="J159" s="58" t="s">
        <v>2408</v>
      </c>
      <c r="K159" s="58" t="s">
        <v>628</v>
      </c>
      <c r="L159" s="58">
        <v>630</v>
      </c>
      <c r="M159" s="58">
        <v>2640</v>
      </c>
    </row>
    <row r="160" spans="1:13" x14ac:dyDescent="0.3">
      <c r="A160" s="57" t="s">
        <v>610</v>
      </c>
      <c r="B160" s="58">
        <v>6345</v>
      </c>
      <c r="C160" s="58" t="s">
        <v>2596</v>
      </c>
      <c r="D160" s="58" t="s">
        <v>2113</v>
      </c>
      <c r="E160" s="58" t="s">
        <v>2531</v>
      </c>
      <c r="F160" s="58" t="s">
        <v>691</v>
      </c>
      <c r="G160" s="58">
        <v>2905</v>
      </c>
      <c r="H160" s="58" t="s">
        <v>2430</v>
      </c>
      <c r="I160" s="58" t="s">
        <v>1542</v>
      </c>
      <c r="J160" s="58" t="s">
        <v>2213</v>
      </c>
      <c r="K160" s="58" t="s">
        <v>647</v>
      </c>
      <c r="L160" s="58">
        <v>1090</v>
      </c>
      <c r="M160" s="58">
        <v>3995</v>
      </c>
    </row>
    <row r="161" spans="1:13" x14ac:dyDescent="0.3">
      <c r="A161" s="57" t="s">
        <v>611</v>
      </c>
      <c r="B161" s="58">
        <v>6016</v>
      </c>
      <c r="C161" s="58" t="s">
        <v>5346</v>
      </c>
      <c r="D161" s="58" t="s">
        <v>1135</v>
      </c>
      <c r="E161" s="58" t="s">
        <v>1510</v>
      </c>
      <c r="F161" s="58" t="s">
        <v>647</v>
      </c>
      <c r="G161" s="58">
        <v>3146</v>
      </c>
      <c r="H161" s="58" t="s">
        <v>1307</v>
      </c>
      <c r="I161" s="58" t="s">
        <v>666</v>
      </c>
      <c r="J161" s="58" t="s">
        <v>908</v>
      </c>
      <c r="K161" s="58" t="s">
        <v>628</v>
      </c>
      <c r="L161" s="58">
        <v>853</v>
      </c>
      <c r="M161" s="58">
        <v>3999</v>
      </c>
    </row>
    <row r="162" spans="1:13" x14ac:dyDescent="0.3">
      <c r="A162" s="57" t="s">
        <v>612</v>
      </c>
      <c r="B162" s="58">
        <v>12645</v>
      </c>
      <c r="C162" s="58" t="s">
        <v>5347</v>
      </c>
      <c r="D162" s="58" t="s">
        <v>1533</v>
      </c>
      <c r="E162" s="58" t="s">
        <v>4188</v>
      </c>
      <c r="F162" s="58" t="s">
        <v>708</v>
      </c>
      <c r="G162" s="58">
        <v>5900</v>
      </c>
      <c r="H162" s="58" t="s">
        <v>1936</v>
      </c>
      <c r="I162" s="58" t="s">
        <v>791</v>
      </c>
      <c r="J162" s="58" t="s">
        <v>2473</v>
      </c>
      <c r="K162" s="58" t="s">
        <v>667</v>
      </c>
      <c r="L162" s="58">
        <v>1561</v>
      </c>
      <c r="M162" s="58">
        <v>7461</v>
      </c>
    </row>
    <row r="163" spans="1:13" x14ac:dyDescent="0.3">
      <c r="A163" s="57" t="s">
        <v>614</v>
      </c>
      <c r="B163" s="58">
        <v>6428581</v>
      </c>
      <c r="C163" s="58">
        <v>1406818</v>
      </c>
      <c r="D163" s="58">
        <v>176284</v>
      </c>
      <c r="E163" s="58">
        <v>1475829</v>
      </c>
      <c r="F163" s="58">
        <v>9421</v>
      </c>
      <c r="G163" s="58">
        <v>3068352</v>
      </c>
      <c r="H163" s="58">
        <v>341475</v>
      </c>
      <c r="I163" s="58">
        <v>32915</v>
      </c>
      <c r="J163" s="58">
        <v>347366</v>
      </c>
      <c r="K163" s="58">
        <v>1464</v>
      </c>
      <c r="L163" s="58">
        <v>723220</v>
      </c>
      <c r="M163" s="58">
        <v>3791572</v>
      </c>
    </row>
  </sheetData>
  <mergeCells count="3">
    <mergeCell ref="A1:E1"/>
    <mergeCell ref="C2:G2"/>
    <mergeCell ref="H2:L2"/>
  </mergeCells>
  <pageMargins left="0.75" right="0.75" top="1" bottom="1" header="0.5" footer="0.5"/>
</worksheet>
</file>

<file path=xl/worksheets/sheet2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3"/>
  <sheetViews>
    <sheetView workbookViewId="0">
      <selection sqref="A1:E1"/>
    </sheetView>
  </sheetViews>
  <sheetFormatPr defaultRowHeight="14.4" x14ac:dyDescent="0.3"/>
  <cols>
    <col min="1" max="16384" width="8.88671875" style="57"/>
  </cols>
  <sheetData>
    <row r="1" spans="1:13" x14ac:dyDescent="0.3">
      <c r="A1" s="103" t="s">
        <v>286</v>
      </c>
      <c r="B1" s="103"/>
      <c r="C1" s="103"/>
      <c r="D1" s="103"/>
      <c r="E1" s="103"/>
    </row>
    <row r="2" spans="1:13" x14ac:dyDescent="0.3">
      <c r="A2" s="57" t="s">
        <v>0</v>
      </c>
      <c r="B2" s="57" t="s">
        <v>0</v>
      </c>
      <c r="C2" s="104" t="s">
        <v>4618</v>
      </c>
      <c r="D2" s="104"/>
      <c r="E2" s="104"/>
      <c r="F2" s="104"/>
      <c r="G2" s="104"/>
      <c r="H2" s="104" t="s">
        <v>4619</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424</v>
      </c>
      <c r="B4" s="58">
        <v>10613</v>
      </c>
      <c r="C4" s="58" t="s">
        <v>2293</v>
      </c>
      <c r="D4" s="58" t="s">
        <v>1654</v>
      </c>
      <c r="E4" s="58" t="s">
        <v>2633</v>
      </c>
      <c r="F4" s="58" t="s">
        <v>628</v>
      </c>
      <c r="G4" s="58">
        <v>3686</v>
      </c>
      <c r="H4" s="58" t="s">
        <v>1852</v>
      </c>
      <c r="I4" s="58" t="s">
        <v>1251</v>
      </c>
      <c r="J4" s="58" t="s">
        <v>1891</v>
      </c>
      <c r="K4" s="58" t="s">
        <v>633</v>
      </c>
      <c r="L4" s="58">
        <v>2462</v>
      </c>
      <c r="M4" s="58">
        <v>6148</v>
      </c>
    </row>
    <row r="5" spans="1:13" x14ac:dyDescent="0.3">
      <c r="A5" s="57" t="s">
        <v>425</v>
      </c>
      <c r="B5" s="58">
        <v>4252</v>
      </c>
      <c r="C5" s="58" t="s">
        <v>3843</v>
      </c>
      <c r="D5" s="58" t="s">
        <v>750</v>
      </c>
      <c r="E5" s="58" t="s">
        <v>3117</v>
      </c>
      <c r="F5" s="58" t="s">
        <v>655</v>
      </c>
      <c r="G5" s="58">
        <v>1479</v>
      </c>
      <c r="H5" s="58" t="s">
        <v>1928</v>
      </c>
      <c r="I5" s="58" t="s">
        <v>775</v>
      </c>
      <c r="J5" s="58" t="s">
        <v>1602</v>
      </c>
      <c r="K5" s="58" t="s">
        <v>628</v>
      </c>
      <c r="L5" s="58">
        <v>764</v>
      </c>
      <c r="M5" s="58">
        <v>2243</v>
      </c>
    </row>
    <row r="6" spans="1:13" x14ac:dyDescent="0.3">
      <c r="A6" s="57" t="s">
        <v>426</v>
      </c>
      <c r="B6" s="58">
        <v>6010</v>
      </c>
      <c r="C6" s="58" t="s">
        <v>891</v>
      </c>
      <c r="D6" s="58" t="s">
        <v>910</v>
      </c>
      <c r="E6" s="58" t="s">
        <v>5041</v>
      </c>
      <c r="F6" s="58" t="s">
        <v>647</v>
      </c>
      <c r="G6" s="58">
        <v>2132</v>
      </c>
      <c r="H6" s="58" t="s">
        <v>1448</v>
      </c>
      <c r="I6" s="58" t="s">
        <v>753</v>
      </c>
      <c r="J6" s="58" t="s">
        <v>2512</v>
      </c>
      <c r="K6" s="58" t="s">
        <v>628</v>
      </c>
      <c r="L6" s="58">
        <v>1270</v>
      </c>
      <c r="M6" s="58">
        <v>3402</v>
      </c>
    </row>
    <row r="7" spans="1:13" x14ac:dyDescent="0.3">
      <c r="A7" s="57" t="s">
        <v>427</v>
      </c>
      <c r="B7" s="58">
        <v>2232</v>
      </c>
      <c r="C7" s="58" t="s">
        <v>946</v>
      </c>
      <c r="D7" s="58" t="s">
        <v>1047</v>
      </c>
      <c r="E7" s="58" t="s">
        <v>1370</v>
      </c>
      <c r="F7" s="58" t="s">
        <v>647</v>
      </c>
      <c r="G7" s="58">
        <v>815</v>
      </c>
      <c r="H7" s="58" t="s">
        <v>941</v>
      </c>
      <c r="I7" s="58" t="s">
        <v>664</v>
      </c>
      <c r="J7" s="58" t="s">
        <v>1381</v>
      </c>
      <c r="K7" s="58" t="s">
        <v>628</v>
      </c>
      <c r="L7" s="58">
        <v>320</v>
      </c>
      <c r="M7" s="58">
        <v>1135</v>
      </c>
    </row>
    <row r="8" spans="1:13" x14ac:dyDescent="0.3">
      <c r="A8" s="57" t="s">
        <v>429</v>
      </c>
      <c r="B8" s="58">
        <v>23399</v>
      </c>
      <c r="C8" s="58" t="s">
        <v>5348</v>
      </c>
      <c r="D8" s="58" t="s">
        <v>1039</v>
      </c>
      <c r="E8" s="58" t="s">
        <v>5349</v>
      </c>
      <c r="F8" s="58" t="s">
        <v>628</v>
      </c>
      <c r="G8" s="58">
        <v>9062</v>
      </c>
      <c r="H8" s="58" t="s">
        <v>5242</v>
      </c>
      <c r="I8" s="58" t="s">
        <v>1921</v>
      </c>
      <c r="J8" s="58" t="s">
        <v>5195</v>
      </c>
      <c r="K8" s="58" t="s">
        <v>655</v>
      </c>
      <c r="L8" s="58">
        <v>5413</v>
      </c>
      <c r="M8" s="58">
        <v>14475</v>
      </c>
    </row>
    <row r="9" spans="1:13" x14ac:dyDescent="0.3">
      <c r="A9" s="57" t="s">
        <v>430</v>
      </c>
      <c r="B9" s="58">
        <v>10807</v>
      </c>
      <c r="C9" s="58" t="s">
        <v>718</v>
      </c>
      <c r="D9" s="58" t="s">
        <v>1381</v>
      </c>
      <c r="E9" s="58" t="s">
        <v>3269</v>
      </c>
      <c r="F9" s="58" t="s">
        <v>628</v>
      </c>
      <c r="G9" s="58">
        <v>3979</v>
      </c>
      <c r="H9" s="58" t="s">
        <v>2937</v>
      </c>
      <c r="I9" s="58" t="s">
        <v>780</v>
      </c>
      <c r="J9" s="58" t="s">
        <v>882</v>
      </c>
      <c r="K9" s="58" t="s">
        <v>628</v>
      </c>
      <c r="L9" s="58">
        <v>2480</v>
      </c>
      <c r="M9" s="58">
        <v>6459</v>
      </c>
    </row>
    <row r="10" spans="1:13" x14ac:dyDescent="0.3">
      <c r="A10" s="57" t="s">
        <v>431</v>
      </c>
      <c r="B10" s="58">
        <v>47514</v>
      </c>
      <c r="C10" s="58" t="s">
        <v>5350</v>
      </c>
      <c r="D10" s="58" t="s">
        <v>1254</v>
      </c>
      <c r="E10" s="58" t="s">
        <v>5351</v>
      </c>
      <c r="F10" s="58" t="s">
        <v>634</v>
      </c>
      <c r="G10" s="58">
        <v>17664</v>
      </c>
      <c r="H10" s="58" t="s">
        <v>5352</v>
      </c>
      <c r="I10" s="58" t="s">
        <v>988</v>
      </c>
      <c r="J10" s="58" t="s">
        <v>1436</v>
      </c>
      <c r="K10" s="58" t="s">
        <v>647</v>
      </c>
      <c r="L10" s="58">
        <v>8276</v>
      </c>
      <c r="M10" s="58">
        <v>25940</v>
      </c>
    </row>
    <row r="11" spans="1:13" x14ac:dyDescent="0.3">
      <c r="A11" s="57" t="s">
        <v>432</v>
      </c>
      <c r="B11" s="58">
        <v>64074</v>
      </c>
      <c r="C11" s="58" t="s">
        <v>5353</v>
      </c>
      <c r="D11" s="58" t="s">
        <v>1415</v>
      </c>
      <c r="E11" s="58" t="s">
        <v>2728</v>
      </c>
      <c r="F11" s="58" t="s">
        <v>782</v>
      </c>
      <c r="G11" s="58">
        <v>23822</v>
      </c>
      <c r="H11" s="58" t="s">
        <v>5354</v>
      </c>
      <c r="I11" s="58" t="s">
        <v>2034</v>
      </c>
      <c r="J11" s="58" t="s">
        <v>5355</v>
      </c>
      <c r="K11" s="58" t="s">
        <v>691</v>
      </c>
      <c r="L11" s="58">
        <v>11541</v>
      </c>
      <c r="M11" s="58">
        <v>35363</v>
      </c>
    </row>
    <row r="12" spans="1:13" x14ac:dyDescent="0.3">
      <c r="A12" s="57" t="s">
        <v>433</v>
      </c>
      <c r="B12" s="58">
        <v>9258</v>
      </c>
      <c r="C12" s="58" t="s">
        <v>895</v>
      </c>
      <c r="D12" s="58" t="s">
        <v>2127</v>
      </c>
      <c r="E12" s="58" t="s">
        <v>2151</v>
      </c>
      <c r="F12" s="58" t="s">
        <v>660</v>
      </c>
      <c r="G12" s="58">
        <v>3504</v>
      </c>
      <c r="H12" s="58" t="s">
        <v>2513</v>
      </c>
      <c r="I12" s="58" t="s">
        <v>918</v>
      </c>
      <c r="J12" s="58" t="s">
        <v>2197</v>
      </c>
      <c r="K12" s="58" t="s">
        <v>647</v>
      </c>
      <c r="L12" s="58">
        <v>1680</v>
      </c>
      <c r="M12" s="58">
        <v>5184</v>
      </c>
    </row>
    <row r="13" spans="1:13" x14ac:dyDescent="0.3">
      <c r="A13" s="57" t="s">
        <v>434</v>
      </c>
      <c r="B13" s="58">
        <v>10247</v>
      </c>
      <c r="C13" s="58" t="s">
        <v>1066</v>
      </c>
      <c r="D13" s="58" t="s">
        <v>1419</v>
      </c>
      <c r="E13" s="58" t="s">
        <v>2479</v>
      </c>
      <c r="F13" s="58" t="s">
        <v>667</v>
      </c>
      <c r="G13" s="58">
        <v>3716</v>
      </c>
      <c r="H13" s="58" t="s">
        <v>3589</v>
      </c>
      <c r="I13" s="58" t="s">
        <v>997</v>
      </c>
      <c r="J13" s="58" t="s">
        <v>1430</v>
      </c>
      <c r="K13" s="58" t="s">
        <v>628</v>
      </c>
      <c r="L13" s="58">
        <v>2091</v>
      </c>
      <c r="M13" s="58">
        <v>5807</v>
      </c>
    </row>
    <row r="14" spans="1:13" x14ac:dyDescent="0.3">
      <c r="A14" s="57" t="s">
        <v>435</v>
      </c>
      <c r="B14" s="58">
        <v>99934</v>
      </c>
      <c r="C14" s="58" t="s">
        <v>5356</v>
      </c>
      <c r="D14" s="58" t="s">
        <v>5013</v>
      </c>
      <c r="E14" s="58" t="s">
        <v>6328</v>
      </c>
      <c r="F14" s="58" t="s">
        <v>630</v>
      </c>
      <c r="G14" s="58">
        <v>39956</v>
      </c>
      <c r="H14" s="58" t="s">
        <v>5357</v>
      </c>
      <c r="I14" s="58" t="s">
        <v>2315</v>
      </c>
      <c r="J14" s="58" t="s">
        <v>6327</v>
      </c>
      <c r="K14" s="58" t="s">
        <v>816</v>
      </c>
      <c r="L14" s="58">
        <v>17623</v>
      </c>
      <c r="M14" s="58">
        <v>57579</v>
      </c>
    </row>
    <row r="15" spans="1:13" x14ac:dyDescent="0.3">
      <c r="A15" s="57" t="s">
        <v>436</v>
      </c>
      <c r="B15" s="58">
        <v>6944</v>
      </c>
      <c r="C15" s="58" t="s">
        <v>5358</v>
      </c>
      <c r="D15" s="58" t="s">
        <v>980</v>
      </c>
      <c r="E15" s="58" t="s">
        <v>2194</v>
      </c>
      <c r="F15" s="58" t="s">
        <v>667</v>
      </c>
      <c r="G15" s="58">
        <v>3131</v>
      </c>
      <c r="H15" s="58" t="s">
        <v>1797</v>
      </c>
      <c r="I15" s="58" t="s">
        <v>650</v>
      </c>
      <c r="J15" s="58" t="s">
        <v>1302</v>
      </c>
      <c r="K15" s="58" t="s">
        <v>628</v>
      </c>
      <c r="L15" s="58">
        <v>1267</v>
      </c>
      <c r="M15" s="58">
        <v>4398</v>
      </c>
    </row>
    <row r="16" spans="1:13" x14ac:dyDescent="0.3">
      <c r="A16" s="57" t="s">
        <v>437</v>
      </c>
      <c r="B16" s="58">
        <v>9984</v>
      </c>
      <c r="C16" s="58" t="s">
        <v>808</v>
      </c>
      <c r="D16" s="58" t="s">
        <v>794</v>
      </c>
      <c r="E16" s="58" t="s">
        <v>1773</v>
      </c>
      <c r="F16" s="58" t="s">
        <v>667</v>
      </c>
      <c r="G16" s="58">
        <v>3152</v>
      </c>
      <c r="H16" s="58" t="s">
        <v>1691</v>
      </c>
      <c r="I16" s="58" t="s">
        <v>963</v>
      </c>
      <c r="J16" s="58" t="s">
        <v>1206</v>
      </c>
      <c r="K16" s="58" t="s">
        <v>647</v>
      </c>
      <c r="L16" s="58">
        <v>1981</v>
      </c>
      <c r="M16" s="58">
        <v>5133</v>
      </c>
    </row>
    <row r="17" spans="1:13" x14ac:dyDescent="0.3">
      <c r="A17" s="57" t="s">
        <v>438</v>
      </c>
      <c r="B17" s="58">
        <v>9911</v>
      </c>
      <c r="C17" s="58" t="s">
        <v>1341</v>
      </c>
      <c r="D17" s="58" t="s">
        <v>1186</v>
      </c>
      <c r="E17" s="58" t="s">
        <v>1664</v>
      </c>
      <c r="F17" s="58" t="s">
        <v>903</v>
      </c>
      <c r="G17" s="58">
        <v>3398</v>
      </c>
      <c r="H17" s="58" t="s">
        <v>2421</v>
      </c>
      <c r="I17" s="58" t="s">
        <v>1175</v>
      </c>
      <c r="J17" s="58" t="s">
        <v>2263</v>
      </c>
      <c r="K17" s="58" t="s">
        <v>691</v>
      </c>
      <c r="L17" s="58">
        <v>1852</v>
      </c>
      <c r="M17" s="58">
        <v>5250</v>
      </c>
    </row>
    <row r="18" spans="1:13" x14ac:dyDescent="0.3">
      <c r="A18" s="57" t="s">
        <v>439</v>
      </c>
      <c r="B18" s="58">
        <v>25712</v>
      </c>
      <c r="C18" s="58" t="s">
        <v>5359</v>
      </c>
      <c r="D18" s="58" t="s">
        <v>1283</v>
      </c>
      <c r="E18" s="58" t="s">
        <v>5360</v>
      </c>
      <c r="F18" s="58" t="s">
        <v>708</v>
      </c>
      <c r="G18" s="58">
        <v>10375</v>
      </c>
      <c r="H18" s="58" t="s">
        <v>2937</v>
      </c>
      <c r="I18" s="58" t="s">
        <v>661</v>
      </c>
      <c r="J18" s="58" t="s">
        <v>5361</v>
      </c>
      <c r="K18" s="58" t="s">
        <v>667</v>
      </c>
      <c r="L18" s="58">
        <v>3733</v>
      </c>
      <c r="M18" s="58">
        <v>14108</v>
      </c>
    </row>
    <row r="19" spans="1:13" x14ac:dyDescent="0.3">
      <c r="A19" s="57" t="s">
        <v>440</v>
      </c>
      <c r="B19" s="58">
        <v>39983</v>
      </c>
      <c r="C19" s="58" t="s">
        <v>2147</v>
      </c>
      <c r="D19" s="58" t="s">
        <v>779</v>
      </c>
      <c r="E19" s="58" t="s">
        <v>5362</v>
      </c>
      <c r="F19" s="58" t="s">
        <v>1119</v>
      </c>
      <c r="G19" s="58">
        <v>15514</v>
      </c>
      <c r="H19" s="58" t="s">
        <v>1503</v>
      </c>
      <c r="I19" s="58" t="s">
        <v>2341</v>
      </c>
      <c r="J19" s="58" t="s">
        <v>5363</v>
      </c>
      <c r="K19" s="58" t="s">
        <v>732</v>
      </c>
      <c r="L19" s="58">
        <v>6793</v>
      </c>
      <c r="M19" s="58">
        <v>22307</v>
      </c>
    </row>
    <row r="20" spans="1:13" x14ac:dyDescent="0.3">
      <c r="A20" s="57" t="s">
        <v>441</v>
      </c>
      <c r="B20" s="58">
        <v>14449</v>
      </c>
      <c r="C20" s="58" t="s">
        <v>1897</v>
      </c>
      <c r="D20" s="58" t="s">
        <v>1932</v>
      </c>
      <c r="E20" s="58" t="s">
        <v>4635</v>
      </c>
      <c r="F20" s="58" t="s">
        <v>628</v>
      </c>
      <c r="G20" s="58">
        <v>5717</v>
      </c>
      <c r="H20" s="58" t="s">
        <v>1091</v>
      </c>
      <c r="I20" s="58" t="s">
        <v>1219</v>
      </c>
      <c r="J20" s="58" t="s">
        <v>2852</v>
      </c>
      <c r="K20" s="58" t="s">
        <v>655</v>
      </c>
      <c r="L20" s="58">
        <v>2285</v>
      </c>
      <c r="M20" s="58">
        <v>8002</v>
      </c>
    </row>
    <row r="21" spans="1:13" x14ac:dyDescent="0.3">
      <c r="A21" s="57" t="s">
        <v>442</v>
      </c>
      <c r="B21" s="58">
        <v>15280</v>
      </c>
      <c r="C21" s="58" t="s">
        <v>2349</v>
      </c>
      <c r="D21" s="58" t="s">
        <v>1539</v>
      </c>
      <c r="E21" s="58" t="s">
        <v>2617</v>
      </c>
      <c r="F21" s="58" t="s">
        <v>628</v>
      </c>
      <c r="G21" s="58">
        <v>5547</v>
      </c>
      <c r="H21" s="58" t="s">
        <v>1869</v>
      </c>
      <c r="I21" s="58" t="s">
        <v>1030</v>
      </c>
      <c r="J21" s="58" t="s">
        <v>2145</v>
      </c>
      <c r="K21" s="58" t="s">
        <v>628</v>
      </c>
      <c r="L21" s="58">
        <v>2695</v>
      </c>
      <c r="M21" s="58">
        <v>8242</v>
      </c>
    </row>
    <row r="22" spans="1:13" x14ac:dyDescent="0.3">
      <c r="A22" s="57" t="s">
        <v>444</v>
      </c>
      <c r="B22" s="58">
        <v>2982</v>
      </c>
      <c r="C22" s="58" t="s">
        <v>1094</v>
      </c>
      <c r="D22" s="58" t="s">
        <v>1613</v>
      </c>
      <c r="E22" s="58" t="s">
        <v>789</v>
      </c>
      <c r="F22" s="58" t="s">
        <v>628</v>
      </c>
      <c r="G22" s="58">
        <v>1219</v>
      </c>
      <c r="H22" s="58" t="s">
        <v>1044</v>
      </c>
      <c r="I22" s="58" t="s">
        <v>943</v>
      </c>
      <c r="J22" s="58" t="s">
        <v>2424</v>
      </c>
      <c r="K22" s="58" t="s">
        <v>628</v>
      </c>
      <c r="L22" s="58">
        <v>533</v>
      </c>
      <c r="M22" s="58">
        <v>1752</v>
      </c>
    </row>
    <row r="23" spans="1:13" x14ac:dyDescent="0.3">
      <c r="A23" s="57" t="s">
        <v>446</v>
      </c>
      <c r="B23" s="58">
        <v>31632</v>
      </c>
      <c r="C23" s="58" t="s">
        <v>5364</v>
      </c>
      <c r="D23" s="58" t="s">
        <v>2337</v>
      </c>
      <c r="E23" s="58" t="s">
        <v>5365</v>
      </c>
      <c r="F23" s="58" t="s">
        <v>634</v>
      </c>
      <c r="G23" s="58">
        <v>10687</v>
      </c>
      <c r="H23" s="58" t="s">
        <v>5366</v>
      </c>
      <c r="I23" s="58" t="s">
        <v>1736</v>
      </c>
      <c r="J23" s="58" t="s">
        <v>3289</v>
      </c>
      <c r="K23" s="58" t="s">
        <v>655</v>
      </c>
      <c r="L23" s="58">
        <v>5391</v>
      </c>
      <c r="M23" s="58">
        <v>16078</v>
      </c>
    </row>
    <row r="24" spans="1:13" x14ac:dyDescent="0.3">
      <c r="A24" s="57" t="s">
        <v>447</v>
      </c>
      <c r="B24" s="58">
        <v>5572</v>
      </c>
      <c r="C24" s="58" t="s">
        <v>2015</v>
      </c>
      <c r="D24" s="58" t="s">
        <v>1020</v>
      </c>
      <c r="E24" s="58" t="s">
        <v>992</v>
      </c>
      <c r="F24" s="58" t="s">
        <v>628</v>
      </c>
      <c r="G24" s="58">
        <v>2149</v>
      </c>
      <c r="H24" s="58" t="s">
        <v>1131</v>
      </c>
      <c r="I24" s="58" t="s">
        <v>1020</v>
      </c>
      <c r="J24" s="58" t="s">
        <v>1166</v>
      </c>
      <c r="K24" s="58" t="s">
        <v>628</v>
      </c>
      <c r="L24" s="58">
        <v>1093</v>
      </c>
      <c r="M24" s="58">
        <v>3242</v>
      </c>
    </row>
    <row r="25" spans="1:13" x14ac:dyDescent="0.3">
      <c r="A25" s="57" t="s">
        <v>448</v>
      </c>
      <c r="B25" s="58">
        <v>72908</v>
      </c>
      <c r="C25" s="58" t="s">
        <v>5367</v>
      </c>
      <c r="D25" s="58" t="s">
        <v>2551</v>
      </c>
      <c r="E25" s="58" t="s">
        <v>5368</v>
      </c>
      <c r="F25" s="58" t="s">
        <v>1220</v>
      </c>
      <c r="G25" s="58">
        <v>26386</v>
      </c>
      <c r="H25" s="58" t="s">
        <v>5217</v>
      </c>
      <c r="I25" s="58" t="s">
        <v>1602</v>
      </c>
      <c r="J25" s="58" t="s">
        <v>5369</v>
      </c>
      <c r="K25" s="58" t="s">
        <v>732</v>
      </c>
      <c r="L25" s="58">
        <v>13167</v>
      </c>
      <c r="M25" s="58">
        <v>39553</v>
      </c>
    </row>
    <row r="26" spans="1:13" x14ac:dyDescent="0.3">
      <c r="A26" s="57" t="s">
        <v>449</v>
      </c>
      <c r="B26" s="58">
        <v>40513</v>
      </c>
      <c r="C26" s="58" t="s">
        <v>5370</v>
      </c>
      <c r="D26" s="58" t="s">
        <v>758</v>
      </c>
      <c r="E26" s="58" t="s">
        <v>5371</v>
      </c>
      <c r="F26" s="58" t="s">
        <v>690</v>
      </c>
      <c r="G26" s="58">
        <v>15420</v>
      </c>
      <c r="H26" s="58" t="s">
        <v>4393</v>
      </c>
      <c r="I26" s="58" t="s">
        <v>925</v>
      </c>
      <c r="J26" s="58" t="s">
        <v>5372</v>
      </c>
      <c r="K26" s="58" t="s">
        <v>766</v>
      </c>
      <c r="L26" s="58">
        <v>6405</v>
      </c>
      <c r="M26" s="58">
        <v>21825</v>
      </c>
    </row>
    <row r="27" spans="1:13" x14ac:dyDescent="0.3">
      <c r="A27" s="57" t="s">
        <v>450</v>
      </c>
      <c r="B27" s="58">
        <v>6072</v>
      </c>
      <c r="C27" s="58" t="s">
        <v>3035</v>
      </c>
      <c r="D27" s="58" t="s">
        <v>695</v>
      </c>
      <c r="E27" s="58" t="s">
        <v>1254</v>
      </c>
      <c r="F27" s="58" t="s">
        <v>633</v>
      </c>
      <c r="G27" s="58">
        <v>1791</v>
      </c>
      <c r="H27" s="58" t="s">
        <v>2386</v>
      </c>
      <c r="I27" s="58" t="s">
        <v>1020</v>
      </c>
      <c r="J27" s="58" t="s">
        <v>1164</v>
      </c>
      <c r="K27" s="58" t="s">
        <v>667</v>
      </c>
      <c r="L27" s="58">
        <v>1359</v>
      </c>
      <c r="M27" s="58">
        <v>3150</v>
      </c>
    </row>
    <row r="28" spans="1:13" x14ac:dyDescent="0.3">
      <c r="A28" s="57" t="s">
        <v>452</v>
      </c>
      <c r="B28" s="58">
        <v>188315</v>
      </c>
      <c r="C28" s="58" t="s">
        <v>5373</v>
      </c>
      <c r="D28" s="58" t="s">
        <v>957</v>
      </c>
      <c r="E28" s="58" t="s">
        <v>5375</v>
      </c>
      <c r="F28" s="58" t="s">
        <v>1441</v>
      </c>
      <c r="G28" s="58">
        <v>71537</v>
      </c>
      <c r="H28" s="58" t="s">
        <v>5376</v>
      </c>
      <c r="I28" s="58" t="s">
        <v>6326</v>
      </c>
      <c r="J28" s="58" t="s">
        <v>5377</v>
      </c>
      <c r="K28" s="58" t="s">
        <v>694</v>
      </c>
      <c r="L28" s="58">
        <v>26884</v>
      </c>
      <c r="M28" s="58">
        <v>98421</v>
      </c>
    </row>
    <row r="29" spans="1:13" x14ac:dyDescent="0.3">
      <c r="A29" s="57" t="s">
        <v>453</v>
      </c>
      <c r="B29" s="58">
        <v>3132</v>
      </c>
      <c r="C29" s="58" t="s">
        <v>1114</v>
      </c>
      <c r="D29" s="58" t="s">
        <v>701</v>
      </c>
      <c r="E29" s="58" t="s">
        <v>2706</v>
      </c>
      <c r="F29" s="58" t="s">
        <v>633</v>
      </c>
      <c r="G29" s="58">
        <v>723</v>
      </c>
      <c r="H29" s="58" t="s">
        <v>703</v>
      </c>
      <c r="I29" s="58" t="s">
        <v>646</v>
      </c>
      <c r="J29" s="58" t="s">
        <v>826</v>
      </c>
      <c r="K29" s="58" t="s">
        <v>628</v>
      </c>
      <c r="L29" s="58">
        <v>282</v>
      </c>
      <c r="M29" s="58">
        <v>1005</v>
      </c>
    </row>
    <row r="30" spans="1:13" x14ac:dyDescent="0.3">
      <c r="A30" s="57" t="s">
        <v>454</v>
      </c>
      <c r="B30" s="58">
        <v>11099</v>
      </c>
      <c r="C30" s="58" t="s">
        <v>702</v>
      </c>
      <c r="D30" s="58" t="s">
        <v>1613</v>
      </c>
      <c r="E30" s="58" t="s">
        <v>5378</v>
      </c>
      <c r="F30" s="58" t="s">
        <v>691</v>
      </c>
      <c r="G30" s="58">
        <v>4640</v>
      </c>
      <c r="H30" s="58" t="s">
        <v>2120</v>
      </c>
      <c r="I30" s="58" t="s">
        <v>1612</v>
      </c>
      <c r="J30" s="58" t="s">
        <v>2489</v>
      </c>
      <c r="K30" s="58" t="s">
        <v>647</v>
      </c>
      <c r="L30" s="58">
        <v>2311</v>
      </c>
      <c r="M30" s="58">
        <v>6951</v>
      </c>
    </row>
    <row r="31" spans="1:13" x14ac:dyDescent="0.3">
      <c r="A31" s="57" t="s">
        <v>455</v>
      </c>
      <c r="B31" s="58">
        <v>165612</v>
      </c>
      <c r="C31" s="58" t="s">
        <v>5379</v>
      </c>
      <c r="D31" s="58" t="s">
        <v>6054</v>
      </c>
      <c r="E31" s="58" t="s">
        <v>5380</v>
      </c>
      <c r="F31" s="58" t="s">
        <v>873</v>
      </c>
      <c r="G31" s="58">
        <v>67251</v>
      </c>
      <c r="H31" s="58" t="s">
        <v>5381</v>
      </c>
      <c r="I31" s="58" t="s">
        <v>1700</v>
      </c>
      <c r="J31" s="58" t="s">
        <v>5382</v>
      </c>
      <c r="K31" s="58" t="s">
        <v>932</v>
      </c>
      <c r="L31" s="58">
        <v>33221</v>
      </c>
      <c r="M31" s="58">
        <v>100472</v>
      </c>
    </row>
    <row r="32" spans="1:13" x14ac:dyDescent="0.3">
      <c r="A32" s="57" t="s">
        <v>456</v>
      </c>
      <c r="B32" s="58">
        <v>70597</v>
      </c>
      <c r="C32" s="58" t="s">
        <v>5383</v>
      </c>
      <c r="D32" s="58" t="s">
        <v>6040</v>
      </c>
      <c r="E32" s="58" t="s">
        <v>5384</v>
      </c>
      <c r="F32" s="58" t="s">
        <v>972</v>
      </c>
      <c r="G32" s="58">
        <v>30929</v>
      </c>
      <c r="H32" s="58" t="s">
        <v>5385</v>
      </c>
      <c r="I32" s="58" t="s">
        <v>2015</v>
      </c>
      <c r="J32" s="58" t="s">
        <v>5386</v>
      </c>
      <c r="K32" s="58" t="s">
        <v>633</v>
      </c>
      <c r="L32" s="58">
        <v>9723</v>
      </c>
      <c r="M32" s="58">
        <v>40652</v>
      </c>
    </row>
    <row r="33" spans="1:13" x14ac:dyDescent="0.3">
      <c r="A33" s="57" t="s">
        <v>458</v>
      </c>
      <c r="B33" s="58">
        <v>1856</v>
      </c>
      <c r="C33" s="58" t="s">
        <v>677</v>
      </c>
      <c r="D33" s="58" t="s">
        <v>956</v>
      </c>
      <c r="E33" s="58" t="s">
        <v>1015</v>
      </c>
      <c r="F33" s="58" t="s">
        <v>628</v>
      </c>
      <c r="G33" s="58">
        <v>713</v>
      </c>
      <c r="H33" s="58" t="s">
        <v>642</v>
      </c>
      <c r="I33" s="58" t="s">
        <v>798</v>
      </c>
      <c r="J33" s="58" t="s">
        <v>1219</v>
      </c>
      <c r="K33" s="58" t="s">
        <v>628</v>
      </c>
      <c r="L33" s="58">
        <v>356</v>
      </c>
      <c r="M33" s="58">
        <v>1069</v>
      </c>
    </row>
    <row r="34" spans="1:13" x14ac:dyDescent="0.3">
      <c r="A34" s="57" t="s">
        <v>459</v>
      </c>
      <c r="B34" s="58">
        <v>169574</v>
      </c>
      <c r="C34" s="58" t="s">
        <v>6325</v>
      </c>
      <c r="D34" s="58" t="s">
        <v>6324</v>
      </c>
      <c r="E34" s="58" t="s">
        <v>5387</v>
      </c>
      <c r="F34" s="58" t="s">
        <v>1902</v>
      </c>
      <c r="G34" s="58">
        <v>71796</v>
      </c>
      <c r="H34" s="58" t="s">
        <v>4351</v>
      </c>
      <c r="I34" s="58" t="s">
        <v>4953</v>
      </c>
      <c r="J34" s="58" t="s">
        <v>5388</v>
      </c>
      <c r="K34" s="58" t="s">
        <v>636</v>
      </c>
      <c r="L34" s="58">
        <v>16658</v>
      </c>
      <c r="M34" s="58">
        <v>88454</v>
      </c>
    </row>
    <row r="35" spans="1:13" x14ac:dyDescent="0.3">
      <c r="A35" s="57" t="s">
        <v>460</v>
      </c>
      <c r="B35" s="58">
        <v>3884</v>
      </c>
      <c r="C35" s="58" t="s">
        <v>1126</v>
      </c>
      <c r="D35" s="58" t="s">
        <v>725</v>
      </c>
      <c r="E35" s="58" t="s">
        <v>1703</v>
      </c>
      <c r="F35" s="58" t="s">
        <v>667</v>
      </c>
      <c r="G35" s="58">
        <v>1374</v>
      </c>
      <c r="H35" s="58" t="s">
        <v>1459</v>
      </c>
      <c r="I35" s="58" t="s">
        <v>798</v>
      </c>
      <c r="J35" s="58" t="s">
        <v>1243</v>
      </c>
      <c r="K35" s="58" t="s">
        <v>628</v>
      </c>
      <c r="L35" s="58">
        <v>660</v>
      </c>
      <c r="M35" s="58">
        <v>2034</v>
      </c>
    </row>
    <row r="36" spans="1:13" x14ac:dyDescent="0.3">
      <c r="A36" s="57" t="s">
        <v>461</v>
      </c>
      <c r="B36" s="58">
        <v>486696</v>
      </c>
      <c r="C36" s="58" t="s">
        <v>5389</v>
      </c>
      <c r="D36" s="58" t="s">
        <v>5306</v>
      </c>
      <c r="E36" s="58" t="s">
        <v>6323</v>
      </c>
      <c r="F36" s="58" t="s">
        <v>2834</v>
      </c>
      <c r="G36" s="58">
        <v>210223</v>
      </c>
      <c r="H36" s="58" t="s">
        <v>5390</v>
      </c>
      <c r="I36" s="58" t="s">
        <v>6322</v>
      </c>
      <c r="J36" s="58" t="s">
        <v>6321</v>
      </c>
      <c r="K36" s="58" t="s">
        <v>686</v>
      </c>
      <c r="L36" s="58">
        <v>85627</v>
      </c>
      <c r="M36" s="58">
        <v>295850</v>
      </c>
    </row>
    <row r="37" spans="1:13" x14ac:dyDescent="0.3">
      <c r="A37" s="57" t="s">
        <v>463</v>
      </c>
      <c r="B37" s="58">
        <v>21900</v>
      </c>
      <c r="C37" s="58" t="s">
        <v>5391</v>
      </c>
      <c r="D37" s="58" t="s">
        <v>880</v>
      </c>
      <c r="E37" s="58" t="s">
        <v>6320</v>
      </c>
      <c r="F37" s="58" t="s">
        <v>678</v>
      </c>
      <c r="G37" s="58">
        <v>7922</v>
      </c>
      <c r="H37" s="58" t="s">
        <v>2602</v>
      </c>
      <c r="I37" s="58" t="s">
        <v>699</v>
      </c>
      <c r="J37" s="58" t="s">
        <v>6319</v>
      </c>
      <c r="K37" s="58" t="s">
        <v>667</v>
      </c>
      <c r="L37" s="58">
        <v>3560</v>
      </c>
      <c r="M37" s="58">
        <v>11482</v>
      </c>
    </row>
    <row r="38" spans="1:13" x14ac:dyDescent="0.3">
      <c r="A38" s="57" t="s">
        <v>464</v>
      </c>
      <c r="B38" s="58">
        <v>21948</v>
      </c>
      <c r="C38" s="58" t="s">
        <v>5322</v>
      </c>
      <c r="D38" s="58" t="s">
        <v>2202</v>
      </c>
      <c r="E38" s="58" t="s">
        <v>4940</v>
      </c>
      <c r="F38" s="58" t="s">
        <v>646</v>
      </c>
      <c r="G38" s="58">
        <v>8445</v>
      </c>
      <c r="H38" s="58" t="s">
        <v>3202</v>
      </c>
      <c r="I38" s="58" t="s">
        <v>777</v>
      </c>
      <c r="J38" s="58" t="s">
        <v>1343</v>
      </c>
      <c r="K38" s="58" t="s">
        <v>633</v>
      </c>
      <c r="L38" s="58">
        <v>3490</v>
      </c>
      <c r="M38" s="58">
        <v>11935</v>
      </c>
    </row>
    <row r="39" spans="1:13" x14ac:dyDescent="0.3">
      <c r="A39" s="57" t="s">
        <v>465</v>
      </c>
      <c r="B39" s="58">
        <v>95779</v>
      </c>
      <c r="C39" s="58" t="s">
        <v>5392</v>
      </c>
      <c r="D39" s="58" t="s">
        <v>2900</v>
      </c>
      <c r="E39" s="58" t="s">
        <v>5393</v>
      </c>
      <c r="F39" s="58" t="s">
        <v>932</v>
      </c>
      <c r="G39" s="58">
        <v>41896</v>
      </c>
      <c r="H39" s="58" t="s">
        <v>5394</v>
      </c>
      <c r="I39" s="58" t="s">
        <v>2851</v>
      </c>
      <c r="J39" s="58" t="s">
        <v>5395</v>
      </c>
      <c r="K39" s="58" t="s">
        <v>678</v>
      </c>
      <c r="L39" s="58">
        <v>16253</v>
      </c>
      <c r="M39" s="58">
        <v>58149</v>
      </c>
    </row>
    <row r="40" spans="1:13" x14ac:dyDescent="0.3">
      <c r="A40" s="57" t="s">
        <v>466</v>
      </c>
      <c r="B40" s="58">
        <v>9423</v>
      </c>
      <c r="C40" s="58" t="s">
        <v>3301</v>
      </c>
      <c r="D40" s="58" t="s">
        <v>1441</v>
      </c>
      <c r="E40" s="58" t="s">
        <v>3014</v>
      </c>
      <c r="F40" s="58" t="s">
        <v>628</v>
      </c>
      <c r="G40" s="58">
        <v>3667</v>
      </c>
      <c r="H40" s="58" t="s">
        <v>2155</v>
      </c>
      <c r="I40" s="58" t="s">
        <v>1881</v>
      </c>
      <c r="J40" s="58" t="s">
        <v>637</v>
      </c>
      <c r="K40" s="58" t="s">
        <v>628</v>
      </c>
      <c r="L40" s="58">
        <v>1812</v>
      </c>
      <c r="M40" s="58">
        <v>5479</v>
      </c>
    </row>
    <row r="41" spans="1:13" x14ac:dyDescent="0.3">
      <c r="A41" s="57" t="s">
        <v>468</v>
      </c>
      <c r="B41" s="58">
        <v>91585</v>
      </c>
      <c r="C41" s="58" t="s">
        <v>5396</v>
      </c>
      <c r="D41" s="58" t="s">
        <v>5346</v>
      </c>
      <c r="E41" s="58" t="s">
        <v>5397</v>
      </c>
      <c r="F41" s="58" t="s">
        <v>848</v>
      </c>
      <c r="G41" s="58">
        <v>37058</v>
      </c>
      <c r="H41" s="58" t="s">
        <v>5398</v>
      </c>
      <c r="I41" s="58" t="s">
        <v>1910</v>
      </c>
      <c r="J41" s="58" t="s">
        <v>5399</v>
      </c>
      <c r="K41" s="58" t="s">
        <v>647</v>
      </c>
      <c r="L41" s="58">
        <v>17569</v>
      </c>
      <c r="M41" s="58">
        <v>54627</v>
      </c>
    </row>
    <row r="42" spans="1:13" x14ac:dyDescent="0.3">
      <c r="A42" s="57" t="s">
        <v>469</v>
      </c>
      <c r="B42" s="58">
        <v>7459</v>
      </c>
      <c r="C42" s="58" t="s">
        <v>2253</v>
      </c>
      <c r="D42" s="58" t="s">
        <v>1708</v>
      </c>
      <c r="E42" s="58" t="s">
        <v>2659</v>
      </c>
      <c r="F42" s="58" t="s">
        <v>655</v>
      </c>
      <c r="G42" s="58">
        <v>2958</v>
      </c>
      <c r="H42" s="58" t="s">
        <v>2595</v>
      </c>
      <c r="I42" s="58" t="s">
        <v>688</v>
      </c>
      <c r="J42" s="58" t="s">
        <v>1528</v>
      </c>
      <c r="K42" s="58" t="s">
        <v>647</v>
      </c>
      <c r="L42" s="58">
        <v>1668</v>
      </c>
      <c r="M42" s="58">
        <v>4626</v>
      </c>
    </row>
    <row r="43" spans="1:13" x14ac:dyDescent="0.3">
      <c r="A43" s="57" t="s">
        <v>470</v>
      </c>
      <c r="B43" s="58">
        <v>11674</v>
      </c>
      <c r="C43" s="58" t="s">
        <v>4931</v>
      </c>
      <c r="D43" s="58" t="s">
        <v>734</v>
      </c>
      <c r="E43" s="58" t="s">
        <v>3309</v>
      </c>
      <c r="F43" s="58" t="s">
        <v>811</v>
      </c>
      <c r="G43" s="58">
        <v>4495</v>
      </c>
      <c r="H43" s="58" t="s">
        <v>1233</v>
      </c>
      <c r="I43" s="58" t="s">
        <v>1496</v>
      </c>
      <c r="J43" s="58" t="s">
        <v>1268</v>
      </c>
      <c r="K43" s="58" t="s">
        <v>667</v>
      </c>
      <c r="L43" s="58">
        <v>1927</v>
      </c>
      <c r="M43" s="58">
        <v>6422</v>
      </c>
    </row>
    <row r="44" spans="1:13" x14ac:dyDescent="0.3">
      <c r="A44" s="57" t="s">
        <v>471</v>
      </c>
      <c r="B44" s="58">
        <v>10496</v>
      </c>
      <c r="C44" s="58" t="s">
        <v>2571</v>
      </c>
      <c r="D44" s="58" t="s">
        <v>650</v>
      </c>
      <c r="E44" s="58" t="s">
        <v>2250</v>
      </c>
      <c r="F44" s="58" t="s">
        <v>646</v>
      </c>
      <c r="G44" s="58">
        <v>3140</v>
      </c>
      <c r="H44" s="58" t="s">
        <v>2421</v>
      </c>
      <c r="I44" s="58" t="s">
        <v>791</v>
      </c>
      <c r="J44" s="58" t="s">
        <v>2023</v>
      </c>
      <c r="K44" s="58" t="s">
        <v>691</v>
      </c>
      <c r="L44" s="58">
        <v>1786</v>
      </c>
      <c r="M44" s="58">
        <v>4926</v>
      </c>
    </row>
    <row r="45" spans="1:13" x14ac:dyDescent="0.3">
      <c r="A45" s="57" t="s">
        <v>472</v>
      </c>
      <c r="B45" s="58">
        <v>18278</v>
      </c>
      <c r="C45" s="58" t="s">
        <v>2027</v>
      </c>
      <c r="D45" s="58" t="s">
        <v>773</v>
      </c>
      <c r="E45" s="58" t="s">
        <v>5400</v>
      </c>
      <c r="F45" s="58" t="s">
        <v>646</v>
      </c>
      <c r="G45" s="58">
        <v>6897</v>
      </c>
      <c r="H45" s="58" t="s">
        <v>2314</v>
      </c>
      <c r="I45" s="58" t="s">
        <v>1614</v>
      </c>
      <c r="J45" s="58" t="s">
        <v>5401</v>
      </c>
      <c r="K45" s="58" t="s">
        <v>667</v>
      </c>
      <c r="L45" s="58">
        <v>3946</v>
      </c>
      <c r="M45" s="58">
        <v>10843</v>
      </c>
    </row>
    <row r="46" spans="1:13" x14ac:dyDescent="0.3">
      <c r="A46" s="57" t="s">
        <v>473</v>
      </c>
      <c r="B46" s="58">
        <v>15201</v>
      </c>
      <c r="C46" s="58" t="s">
        <v>5402</v>
      </c>
      <c r="D46" s="58" t="s">
        <v>962</v>
      </c>
      <c r="E46" s="58" t="s">
        <v>2225</v>
      </c>
      <c r="F46" s="58" t="s">
        <v>994</v>
      </c>
      <c r="G46" s="58">
        <v>5571</v>
      </c>
      <c r="H46" s="58" t="s">
        <v>1768</v>
      </c>
      <c r="I46" s="58" t="s">
        <v>912</v>
      </c>
      <c r="J46" s="58" t="s">
        <v>2370</v>
      </c>
      <c r="K46" s="58" t="s">
        <v>775</v>
      </c>
      <c r="L46" s="58">
        <v>2806</v>
      </c>
      <c r="M46" s="58">
        <v>8377</v>
      </c>
    </row>
    <row r="47" spans="1:13" x14ac:dyDescent="0.3">
      <c r="A47" s="57" t="s">
        <v>474</v>
      </c>
      <c r="B47" s="58">
        <v>494731</v>
      </c>
      <c r="C47" s="58" t="s">
        <v>6318</v>
      </c>
      <c r="D47" s="58" t="s">
        <v>6317</v>
      </c>
      <c r="E47" s="58" t="s">
        <v>5403</v>
      </c>
      <c r="F47" s="58" t="s">
        <v>2385</v>
      </c>
      <c r="G47" s="58">
        <v>232915</v>
      </c>
      <c r="H47" s="58" t="s">
        <v>6316</v>
      </c>
      <c r="I47" s="58" t="s">
        <v>5130</v>
      </c>
      <c r="J47" s="58" t="s">
        <v>5404</v>
      </c>
      <c r="K47" s="58" t="s">
        <v>849</v>
      </c>
      <c r="L47" s="58">
        <v>62206</v>
      </c>
      <c r="M47" s="58">
        <v>295121</v>
      </c>
    </row>
    <row r="48" spans="1:13" x14ac:dyDescent="0.3">
      <c r="A48" s="57" t="s">
        <v>475</v>
      </c>
      <c r="B48" s="58">
        <v>11055</v>
      </c>
      <c r="C48" s="58" t="s">
        <v>4507</v>
      </c>
      <c r="D48" s="58" t="s">
        <v>1358</v>
      </c>
      <c r="E48" s="58" t="s">
        <v>4873</v>
      </c>
      <c r="F48" s="58" t="s">
        <v>646</v>
      </c>
      <c r="G48" s="58">
        <v>4410</v>
      </c>
      <c r="H48" s="58" t="s">
        <v>1685</v>
      </c>
      <c r="I48" s="58" t="s">
        <v>1708</v>
      </c>
      <c r="J48" s="58" t="s">
        <v>5127</v>
      </c>
      <c r="K48" s="58" t="s">
        <v>633</v>
      </c>
      <c r="L48" s="58">
        <v>1938</v>
      </c>
      <c r="M48" s="58">
        <v>6348</v>
      </c>
    </row>
    <row r="49" spans="1:13" x14ac:dyDescent="0.3">
      <c r="A49" s="57" t="s">
        <v>476</v>
      </c>
      <c r="B49" s="58">
        <v>5669</v>
      </c>
      <c r="C49" s="58" t="s">
        <v>863</v>
      </c>
      <c r="D49" s="58" t="s">
        <v>1140</v>
      </c>
      <c r="E49" s="58" t="s">
        <v>2903</v>
      </c>
      <c r="F49" s="58" t="s">
        <v>628</v>
      </c>
      <c r="G49" s="58">
        <v>2239</v>
      </c>
      <c r="H49" s="58" t="s">
        <v>1674</v>
      </c>
      <c r="I49" s="58" t="s">
        <v>1024</v>
      </c>
      <c r="J49" s="58" t="s">
        <v>1171</v>
      </c>
      <c r="K49" s="58" t="s">
        <v>647</v>
      </c>
      <c r="L49" s="58">
        <v>1188</v>
      </c>
      <c r="M49" s="58">
        <v>3427</v>
      </c>
    </row>
    <row r="50" spans="1:13" x14ac:dyDescent="0.3">
      <c r="A50" s="57" t="s">
        <v>477</v>
      </c>
      <c r="B50" s="58">
        <v>57817</v>
      </c>
      <c r="C50" s="58" t="s">
        <v>5405</v>
      </c>
      <c r="D50" s="58" t="s">
        <v>1438</v>
      </c>
      <c r="E50" s="58" t="s">
        <v>4520</v>
      </c>
      <c r="F50" s="58" t="s">
        <v>1881</v>
      </c>
      <c r="G50" s="58">
        <v>22922</v>
      </c>
      <c r="H50" s="58" t="s">
        <v>5406</v>
      </c>
      <c r="I50" s="58" t="s">
        <v>1776</v>
      </c>
      <c r="J50" s="58" t="s">
        <v>4938</v>
      </c>
      <c r="K50" s="58" t="s">
        <v>903</v>
      </c>
      <c r="L50" s="58">
        <v>6969</v>
      </c>
      <c r="M50" s="58">
        <v>29891</v>
      </c>
    </row>
    <row r="51" spans="1:13" x14ac:dyDescent="0.3">
      <c r="A51" s="57" t="s">
        <v>478</v>
      </c>
      <c r="B51" s="58">
        <v>89305</v>
      </c>
      <c r="C51" s="58" t="s">
        <v>5407</v>
      </c>
      <c r="D51" s="58" t="s">
        <v>5145</v>
      </c>
      <c r="E51" s="58" t="s">
        <v>5408</v>
      </c>
      <c r="F51" s="58" t="s">
        <v>664</v>
      </c>
      <c r="G51" s="58">
        <v>37403</v>
      </c>
      <c r="H51" s="58" t="s">
        <v>5409</v>
      </c>
      <c r="I51" s="58" t="s">
        <v>2301</v>
      </c>
      <c r="J51" s="58" t="s">
        <v>5410</v>
      </c>
      <c r="K51" s="58" t="s">
        <v>648</v>
      </c>
      <c r="L51" s="58">
        <v>15324</v>
      </c>
      <c r="M51" s="58">
        <v>52727</v>
      </c>
    </row>
    <row r="52" spans="1:13" x14ac:dyDescent="0.3">
      <c r="A52" s="57" t="s">
        <v>479</v>
      </c>
      <c r="B52" s="58">
        <v>6992</v>
      </c>
      <c r="C52" s="58" t="s">
        <v>1984</v>
      </c>
      <c r="D52" s="58" t="s">
        <v>1342</v>
      </c>
      <c r="E52" s="58" t="s">
        <v>1241</v>
      </c>
      <c r="F52" s="58" t="s">
        <v>633</v>
      </c>
      <c r="G52" s="58">
        <v>2560</v>
      </c>
      <c r="H52" s="58" t="s">
        <v>917</v>
      </c>
      <c r="I52" s="58" t="s">
        <v>889</v>
      </c>
      <c r="J52" s="58" t="s">
        <v>1674</v>
      </c>
      <c r="K52" s="58" t="s">
        <v>628</v>
      </c>
      <c r="L52" s="58">
        <v>1217</v>
      </c>
      <c r="M52" s="58">
        <v>3777</v>
      </c>
    </row>
    <row r="53" spans="1:13" x14ac:dyDescent="0.3">
      <c r="A53" s="57" t="s">
        <v>481</v>
      </c>
      <c r="B53" s="58">
        <v>1929</v>
      </c>
      <c r="C53" s="58" t="s">
        <v>1639</v>
      </c>
      <c r="D53" s="58" t="s">
        <v>707</v>
      </c>
      <c r="E53" s="58" t="s">
        <v>1557</v>
      </c>
      <c r="F53" s="58" t="s">
        <v>628</v>
      </c>
      <c r="G53" s="58">
        <v>729</v>
      </c>
      <c r="H53" s="58" t="s">
        <v>1580</v>
      </c>
      <c r="I53" s="58" t="s">
        <v>708</v>
      </c>
      <c r="J53" s="58" t="s">
        <v>898</v>
      </c>
      <c r="K53" s="58" t="s">
        <v>628</v>
      </c>
      <c r="L53" s="58">
        <v>316</v>
      </c>
      <c r="M53" s="58">
        <v>1045</v>
      </c>
    </row>
    <row r="54" spans="1:13" x14ac:dyDescent="0.3">
      <c r="A54" s="57" t="s">
        <v>483</v>
      </c>
      <c r="B54" s="58">
        <v>38132</v>
      </c>
      <c r="C54" s="58" t="s">
        <v>5411</v>
      </c>
      <c r="D54" s="58" t="s">
        <v>897</v>
      </c>
      <c r="E54" s="58" t="s">
        <v>5412</v>
      </c>
      <c r="F54" s="58" t="s">
        <v>667</v>
      </c>
      <c r="G54" s="58">
        <v>15886</v>
      </c>
      <c r="H54" s="58" t="s">
        <v>1634</v>
      </c>
      <c r="I54" s="58" t="s">
        <v>706</v>
      </c>
      <c r="J54" s="58" t="s">
        <v>5413</v>
      </c>
      <c r="K54" s="58" t="s">
        <v>628</v>
      </c>
      <c r="L54" s="58">
        <v>6164</v>
      </c>
      <c r="M54" s="58">
        <v>22050</v>
      </c>
    </row>
    <row r="55" spans="1:13" x14ac:dyDescent="0.3">
      <c r="A55" s="57" t="s">
        <v>484</v>
      </c>
      <c r="B55" s="58">
        <v>11123</v>
      </c>
      <c r="C55" s="58" t="s">
        <v>2098</v>
      </c>
      <c r="D55" s="58" t="s">
        <v>2372</v>
      </c>
      <c r="E55" s="58" t="s">
        <v>1006</v>
      </c>
      <c r="F55" s="58" t="s">
        <v>636</v>
      </c>
      <c r="G55" s="58">
        <v>4179</v>
      </c>
      <c r="H55" s="58" t="s">
        <v>3640</v>
      </c>
      <c r="I55" s="58" t="s">
        <v>1251</v>
      </c>
      <c r="J55" s="58" t="s">
        <v>2206</v>
      </c>
      <c r="K55" s="58" t="s">
        <v>632</v>
      </c>
      <c r="L55" s="58">
        <v>2589</v>
      </c>
      <c r="M55" s="58">
        <v>6768</v>
      </c>
    </row>
    <row r="56" spans="1:13" x14ac:dyDescent="0.3">
      <c r="A56" s="57" t="s">
        <v>486</v>
      </c>
      <c r="B56" s="58">
        <v>12343</v>
      </c>
      <c r="C56" s="58" t="s">
        <v>1718</v>
      </c>
      <c r="D56" s="58" t="s">
        <v>2424</v>
      </c>
      <c r="E56" s="58" t="s">
        <v>3825</v>
      </c>
      <c r="F56" s="58" t="s">
        <v>633</v>
      </c>
      <c r="G56" s="58">
        <v>4480</v>
      </c>
      <c r="H56" s="58" t="s">
        <v>961</v>
      </c>
      <c r="I56" s="58" t="s">
        <v>748</v>
      </c>
      <c r="J56" s="58" t="s">
        <v>3328</v>
      </c>
      <c r="K56" s="58" t="s">
        <v>655</v>
      </c>
      <c r="L56" s="58">
        <v>2463</v>
      </c>
      <c r="M56" s="58">
        <v>6943</v>
      </c>
    </row>
    <row r="57" spans="1:13" x14ac:dyDescent="0.3">
      <c r="A57" s="57" t="s">
        <v>487</v>
      </c>
      <c r="B57" s="58">
        <v>5569</v>
      </c>
      <c r="C57" s="58" t="s">
        <v>1795</v>
      </c>
      <c r="D57" s="58" t="s">
        <v>1613</v>
      </c>
      <c r="E57" s="58" t="s">
        <v>2988</v>
      </c>
      <c r="F57" s="58" t="s">
        <v>628</v>
      </c>
      <c r="G57" s="58">
        <v>2155</v>
      </c>
      <c r="H57" s="58" t="s">
        <v>862</v>
      </c>
      <c r="I57" s="58" t="s">
        <v>750</v>
      </c>
      <c r="J57" s="58" t="s">
        <v>1631</v>
      </c>
      <c r="K57" s="58" t="s">
        <v>628</v>
      </c>
      <c r="L57" s="58">
        <v>1010</v>
      </c>
      <c r="M57" s="58">
        <v>3165</v>
      </c>
    </row>
    <row r="58" spans="1:13" x14ac:dyDescent="0.3">
      <c r="A58" s="57" t="s">
        <v>489</v>
      </c>
      <c r="B58" s="58">
        <v>17200</v>
      </c>
      <c r="C58" s="58" t="s">
        <v>5414</v>
      </c>
      <c r="D58" s="58" t="s">
        <v>638</v>
      </c>
      <c r="E58" s="58" t="s">
        <v>5415</v>
      </c>
      <c r="F58" s="58" t="s">
        <v>646</v>
      </c>
      <c r="G58" s="58">
        <v>6582</v>
      </c>
      <c r="H58" s="58" t="s">
        <v>2989</v>
      </c>
      <c r="I58" s="58" t="s">
        <v>1010</v>
      </c>
      <c r="J58" s="58" t="s">
        <v>2329</v>
      </c>
      <c r="K58" s="58" t="s">
        <v>667</v>
      </c>
      <c r="L58" s="58">
        <v>3568</v>
      </c>
      <c r="M58" s="58">
        <v>10150</v>
      </c>
    </row>
    <row r="59" spans="1:13" x14ac:dyDescent="0.3">
      <c r="A59" s="57" t="s">
        <v>490</v>
      </c>
      <c r="B59" s="58">
        <v>83763</v>
      </c>
      <c r="C59" s="58" t="s">
        <v>5416</v>
      </c>
      <c r="D59" s="58" t="s">
        <v>4865</v>
      </c>
      <c r="E59" s="58" t="s">
        <v>5417</v>
      </c>
      <c r="F59" s="58" t="s">
        <v>830</v>
      </c>
      <c r="G59" s="58">
        <v>36719</v>
      </c>
      <c r="H59" s="58" t="s">
        <v>5418</v>
      </c>
      <c r="I59" s="58" t="s">
        <v>3117</v>
      </c>
      <c r="J59" s="58" t="s">
        <v>5419</v>
      </c>
      <c r="K59" s="58" t="s">
        <v>708</v>
      </c>
      <c r="L59" s="58">
        <v>18074</v>
      </c>
      <c r="M59" s="58">
        <v>54793</v>
      </c>
    </row>
    <row r="60" spans="1:13" x14ac:dyDescent="0.3">
      <c r="A60" s="57" t="s">
        <v>491</v>
      </c>
      <c r="B60" s="58">
        <v>52469</v>
      </c>
      <c r="C60" s="58" t="s">
        <v>5420</v>
      </c>
      <c r="D60" s="58" t="s">
        <v>1026</v>
      </c>
      <c r="E60" s="58" t="s">
        <v>5421</v>
      </c>
      <c r="F60" s="58" t="s">
        <v>963</v>
      </c>
      <c r="G60" s="58">
        <v>19694</v>
      </c>
      <c r="H60" s="58" t="s">
        <v>4867</v>
      </c>
      <c r="I60" s="58" t="s">
        <v>1736</v>
      </c>
      <c r="J60" s="58" t="s">
        <v>4023</v>
      </c>
      <c r="K60" s="58" t="s">
        <v>732</v>
      </c>
      <c r="L60" s="58">
        <v>8793</v>
      </c>
      <c r="M60" s="58">
        <v>28487</v>
      </c>
    </row>
    <row r="61" spans="1:13" x14ac:dyDescent="0.3">
      <c r="A61" s="57" t="s">
        <v>493</v>
      </c>
      <c r="B61" s="58">
        <v>143680</v>
      </c>
      <c r="C61" s="58" t="s">
        <v>5422</v>
      </c>
      <c r="D61" s="58" t="s">
        <v>6079</v>
      </c>
      <c r="E61" s="58" t="s">
        <v>5423</v>
      </c>
      <c r="F61" s="58" t="s">
        <v>666</v>
      </c>
      <c r="G61" s="58">
        <v>59145</v>
      </c>
      <c r="H61" s="58" t="s">
        <v>5424</v>
      </c>
      <c r="I61" s="58" t="s">
        <v>2067</v>
      </c>
      <c r="J61" s="58" t="s">
        <v>5425</v>
      </c>
      <c r="K61" s="58" t="s">
        <v>632</v>
      </c>
      <c r="L61" s="58">
        <v>29133</v>
      </c>
      <c r="M61" s="58">
        <v>88278</v>
      </c>
    </row>
    <row r="62" spans="1:13" x14ac:dyDescent="0.3">
      <c r="A62" s="57" t="s">
        <v>494</v>
      </c>
      <c r="B62" s="58">
        <v>13069</v>
      </c>
      <c r="C62" s="58" t="s">
        <v>5426</v>
      </c>
      <c r="D62" s="58" t="s">
        <v>960</v>
      </c>
      <c r="E62" s="58" t="s">
        <v>5427</v>
      </c>
      <c r="F62" s="58" t="s">
        <v>628</v>
      </c>
      <c r="G62" s="58">
        <v>4645</v>
      </c>
      <c r="H62" s="58" t="s">
        <v>737</v>
      </c>
      <c r="I62" s="58" t="s">
        <v>790</v>
      </c>
      <c r="J62" s="58" t="s">
        <v>1937</v>
      </c>
      <c r="K62" s="58" t="s">
        <v>628</v>
      </c>
      <c r="L62" s="58">
        <v>3048</v>
      </c>
      <c r="M62" s="58">
        <v>7693</v>
      </c>
    </row>
    <row r="63" spans="1:13" x14ac:dyDescent="0.3">
      <c r="A63" s="57" t="s">
        <v>496</v>
      </c>
      <c r="B63" s="58">
        <v>703177</v>
      </c>
      <c r="C63" s="58" t="s">
        <v>5428</v>
      </c>
      <c r="D63" s="58" t="s">
        <v>6315</v>
      </c>
      <c r="E63" s="58" t="s">
        <v>6314</v>
      </c>
      <c r="F63" s="58" t="s">
        <v>2016</v>
      </c>
      <c r="G63" s="58">
        <v>305207</v>
      </c>
      <c r="H63" s="58" t="s">
        <v>5429</v>
      </c>
      <c r="I63" s="58" t="s">
        <v>5156</v>
      </c>
      <c r="J63" s="58" t="s">
        <v>6313</v>
      </c>
      <c r="K63" s="58" t="s">
        <v>1044</v>
      </c>
      <c r="L63" s="58">
        <v>91894</v>
      </c>
      <c r="M63" s="58">
        <v>397101</v>
      </c>
    </row>
    <row r="64" spans="1:13" x14ac:dyDescent="0.3">
      <c r="A64" s="57" t="s">
        <v>497</v>
      </c>
      <c r="B64" s="58">
        <v>19069</v>
      </c>
      <c r="C64" s="58" t="s">
        <v>3678</v>
      </c>
      <c r="D64" s="58" t="s">
        <v>758</v>
      </c>
      <c r="E64" s="58" t="s">
        <v>5430</v>
      </c>
      <c r="F64" s="58" t="s">
        <v>903</v>
      </c>
      <c r="G64" s="58">
        <v>7307</v>
      </c>
      <c r="H64" s="58" t="s">
        <v>5147</v>
      </c>
      <c r="I64" s="58" t="s">
        <v>1606</v>
      </c>
      <c r="J64" s="58" t="s">
        <v>4873</v>
      </c>
      <c r="K64" s="58" t="s">
        <v>678</v>
      </c>
      <c r="L64" s="58">
        <v>4234</v>
      </c>
      <c r="M64" s="58">
        <v>11541</v>
      </c>
    </row>
    <row r="65" spans="1:13" x14ac:dyDescent="0.3">
      <c r="A65" s="57" t="s">
        <v>498</v>
      </c>
      <c r="B65" s="58">
        <v>1837</v>
      </c>
      <c r="C65" s="58" t="s">
        <v>1211</v>
      </c>
      <c r="D65" s="58" t="s">
        <v>894</v>
      </c>
      <c r="E65" s="58" t="s">
        <v>759</v>
      </c>
      <c r="F65" s="58" t="s">
        <v>628</v>
      </c>
      <c r="G65" s="58">
        <v>757</v>
      </c>
      <c r="H65" s="58" t="s">
        <v>1823</v>
      </c>
      <c r="I65" s="58" t="s">
        <v>932</v>
      </c>
      <c r="J65" s="58" t="s">
        <v>2424</v>
      </c>
      <c r="K65" s="58" t="s">
        <v>647</v>
      </c>
      <c r="L65" s="58">
        <v>364</v>
      </c>
      <c r="M65" s="58">
        <v>1121</v>
      </c>
    </row>
    <row r="66" spans="1:13" x14ac:dyDescent="0.3">
      <c r="A66" s="57" t="s">
        <v>499</v>
      </c>
      <c r="B66" s="58">
        <v>54274</v>
      </c>
      <c r="C66" s="58" t="s">
        <v>5431</v>
      </c>
      <c r="D66" s="58" t="s">
        <v>3238</v>
      </c>
      <c r="E66" s="58" t="s">
        <v>5432</v>
      </c>
      <c r="F66" s="58" t="s">
        <v>709</v>
      </c>
      <c r="G66" s="58">
        <v>21410</v>
      </c>
      <c r="H66" s="58" t="s">
        <v>2694</v>
      </c>
      <c r="I66" s="58" t="s">
        <v>1307</v>
      </c>
      <c r="J66" s="58" t="s">
        <v>5433</v>
      </c>
      <c r="K66" s="58" t="s">
        <v>870</v>
      </c>
      <c r="L66" s="58">
        <v>9468</v>
      </c>
      <c r="M66" s="58">
        <v>30878</v>
      </c>
    </row>
    <row r="67" spans="1:13" x14ac:dyDescent="0.3">
      <c r="A67" s="57" t="s">
        <v>500</v>
      </c>
      <c r="B67" s="58">
        <v>30086</v>
      </c>
      <c r="C67" s="58" t="s">
        <v>5434</v>
      </c>
      <c r="D67" s="58" t="s">
        <v>1976</v>
      </c>
      <c r="E67" s="58" t="s">
        <v>5435</v>
      </c>
      <c r="F67" s="58" t="s">
        <v>775</v>
      </c>
      <c r="G67" s="58">
        <v>10859</v>
      </c>
      <c r="H67" s="58" t="s">
        <v>778</v>
      </c>
      <c r="I67" s="58" t="s">
        <v>1444</v>
      </c>
      <c r="J67" s="58" t="s">
        <v>4544</v>
      </c>
      <c r="K67" s="58" t="s">
        <v>708</v>
      </c>
      <c r="L67" s="58">
        <v>5443</v>
      </c>
      <c r="M67" s="58">
        <v>16302</v>
      </c>
    </row>
    <row r="68" spans="1:13" x14ac:dyDescent="0.3">
      <c r="A68" s="57" t="s">
        <v>502</v>
      </c>
      <c r="B68" s="58">
        <v>13546</v>
      </c>
      <c r="C68" s="58" t="s">
        <v>1398</v>
      </c>
      <c r="D68" s="58" t="s">
        <v>812</v>
      </c>
      <c r="E68" s="58" t="s">
        <v>5436</v>
      </c>
      <c r="F68" s="58" t="s">
        <v>632</v>
      </c>
      <c r="G68" s="58">
        <v>5412</v>
      </c>
      <c r="H68" s="58" t="s">
        <v>995</v>
      </c>
      <c r="I68" s="58" t="s">
        <v>1175</v>
      </c>
      <c r="J68" s="58" t="s">
        <v>2547</v>
      </c>
      <c r="K68" s="58" t="s">
        <v>628</v>
      </c>
      <c r="L68" s="58">
        <v>2363</v>
      </c>
      <c r="M68" s="58">
        <v>7775</v>
      </c>
    </row>
    <row r="69" spans="1:13" x14ac:dyDescent="0.3">
      <c r="A69" s="57" t="s">
        <v>503</v>
      </c>
      <c r="B69" s="58">
        <v>12081</v>
      </c>
      <c r="C69" s="58" t="s">
        <v>1215</v>
      </c>
      <c r="D69" s="58" t="s">
        <v>2356</v>
      </c>
      <c r="E69" s="58" t="s">
        <v>5437</v>
      </c>
      <c r="F69" s="58" t="s">
        <v>667</v>
      </c>
      <c r="G69" s="58">
        <v>5780</v>
      </c>
      <c r="H69" s="58" t="s">
        <v>3311</v>
      </c>
      <c r="I69" s="58" t="s">
        <v>1529</v>
      </c>
      <c r="J69" s="58" t="s">
        <v>1422</v>
      </c>
      <c r="K69" s="58" t="s">
        <v>655</v>
      </c>
      <c r="L69" s="58">
        <v>2706</v>
      </c>
      <c r="M69" s="58">
        <v>8486</v>
      </c>
    </row>
    <row r="70" spans="1:13" x14ac:dyDescent="0.3">
      <c r="A70" s="57" t="s">
        <v>504</v>
      </c>
      <c r="B70" s="58">
        <v>525568</v>
      </c>
      <c r="C70" s="58" t="s">
        <v>5438</v>
      </c>
      <c r="D70" s="58" t="s">
        <v>6312</v>
      </c>
      <c r="E70" s="58" t="s">
        <v>5439</v>
      </c>
      <c r="F70" s="58" t="s">
        <v>3507</v>
      </c>
      <c r="G70" s="58">
        <v>223676</v>
      </c>
      <c r="H70" s="58" t="s">
        <v>5440</v>
      </c>
      <c r="I70" s="58" t="s">
        <v>6311</v>
      </c>
      <c r="J70" s="58" t="s">
        <v>5441</v>
      </c>
      <c r="K70" s="58" t="s">
        <v>1587</v>
      </c>
      <c r="L70" s="58">
        <v>77477</v>
      </c>
      <c r="M70" s="58">
        <v>301153</v>
      </c>
    </row>
    <row r="71" spans="1:13" x14ac:dyDescent="0.3">
      <c r="A71" s="57" t="s">
        <v>505</v>
      </c>
      <c r="B71" s="58">
        <v>24707</v>
      </c>
      <c r="C71" s="58" t="s">
        <v>5442</v>
      </c>
      <c r="D71" s="58" t="s">
        <v>1797</v>
      </c>
      <c r="E71" s="58" t="s">
        <v>5443</v>
      </c>
      <c r="F71" s="58" t="s">
        <v>633</v>
      </c>
      <c r="G71" s="58">
        <v>9000</v>
      </c>
      <c r="H71" s="58" t="s">
        <v>2273</v>
      </c>
      <c r="I71" s="58" t="s">
        <v>2408</v>
      </c>
      <c r="J71" s="58" t="s">
        <v>4549</v>
      </c>
      <c r="K71" s="58" t="s">
        <v>655</v>
      </c>
      <c r="L71" s="58">
        <v>5446</v>
      </c>
      <c r="M71" s="58">
        <v>14446</v>
      </c>
    </row>
    <row r="72" spans="1:13" x14ac:dyDescent="0.3">
      <c r="A72" s="57" t="s">
        <v>506</v>
      </c>
      <c r="B72" s="58">
        <v>114817</v>
      </c>
      <c r="C72" s="58" t="s">
        <v>5444</v>
      </c>
      <c r="D72" s="58" t="s">
        <v>5445</v>
      </c>
      <c r="E72" s="58" t="s">
        <v>5446</v>
      </c>
      <c r="F72" s="58" t="s">
        <v>1607</v>
      </c>
      <c r="G72" s="58">
        <v>42461</v>
      </c>
      <c r="H72" s="58" t="s">
        <v>5447</v>
      </c>
      <c r="I72" s="58" t="s">
        <v>2040</v>
      </c>
      <c r="J72" s="58" t="s">
        <v>5448</v>
      </c>
      <c r="K72" s="58" t="s">
        <v>1012</v>
      </c>
      <c r="L72" s="58">
        <v>21355</v>
      </c>
      <c r="M72" s="58">
        <v>63816</v>
      </c>
    </row>
    <row r="73" spans="1:13" x14ac:dyDescent="0.3">
      <c r="A73" s="57" t="s">
        <v>507</v>
      </c>
      <c r="B73" s="58">
        <v>5601</v>
      </c>
      <c r="C73" s="58" t="s">
        <v>3106</v>
      </c>
      <c r="D73" s="58" t="s">
        <v>1044</v>
      </c>
      <c r="E73" s="58" t="s">
        <v>2650</v>
      </c>
      <c r="F73" s="58" t="s">
        <v>667</v>
      </c>
      <c r="G73" s="58">
        <v>2136</v>
      </c>
      <c r="H73" s="58" t="s">
        <v>2274</v>
      </c>
      <c r="I73" s="58" t="s">
        <v>1175</v>
      </c>
      <c r="J73" s="58" t="s">
        <v>3260</v>
      </c>
      <c r="K73" s="58" t="s">
        <v>655</v>
      </c>
      <c r="L73" s="58">
        <v>997</v>
      </c>
      <c r="M73" s="58">
        <v>3133</v>
      </c>
    </row>
    <row r="74" spans="1:13" x14ac:dyDescent="0.3">
      <c r="A74" s="57" t="s">
        <v>508</v>
      </c>
      <c r="B74" s="58">
        <v>17923</v>
      </c>
      <c r="C74" s="58" t="s">
        <v>5449</v>
      </c>
      <c r="D74" s="58" t="s">
        <v>1642</v>
      </c>
      <c r="E74" s="58" t="s">
        <v>2687</v>
      </c>
      <c r="F74" s="58" t="s">
        <v>628</v>
      </c>
      <c r="G74" s="58">
        <v>6385</v>
      </c>
      <c r="H74" s="58" t="s">
        <v>3166</v>
      </c>
      <c r="I74" s="58" t="s">
        <v>1106</v>
      </c>
      <c r="J74" s="58" t="s">
        <v>3174</v>
      </c>
      <c r="K74" s="58" t="s">
        <v>628</v>
      </c>
      <c r="L74" s="58">
        <v>3528</v>
      </c>
      <c r="M74" s="58">
        <v>9913</v>
      </c>
    </row>
    <row r="75" spans="1:13" x14ac:dyDescent="0.3">
      <c r="A75" s="57" t="s">
        <v>510</v>
      </c>
      <c r="B75" s="58">
        <v>22877</v>
      </c>
      <c r="C75" s="58" t="s">
        <v>5450</v>
      </c>
      <c r="D75" s="58" t="s">
        <v>944</v>
      </c>
      <c r="E75" s="58" t="s">
        <v>2090</v>
      </c>
      <c r="F75" s="58" t="s">
        <v>766</v>
      </c>
      <c r="G75" s="58">
        <v>10525</v>
      </c>
      <c r="H75" s="58" t="s">
        <v>3913</v>
      </c>
      <c r="I75" s="58" t="s">
        <v>864</v>
      </c>
      <c r="J75" s="58" t="s">
        <v>2369</v>
      </c>
      <c r="K75" s="58" t="s">
        <v>634</v>
      </c>
      <c r="L75" s="58">
        <v>4435</v>
      </c>
      <c r="M75" s="58">
        <v>14960</v>
      </c>
    </row>
    <row r="76" spans="1:13" x14ac:dyDescent="0.3">
      <c r="A76" s="57" t="s">
        <v>511</v>
      </c>
      <c r="B76" s="58">
        <v>14706</v>
      </c>
      <c r="C76" s="58" t="s">
        <v>5451</v>
      </c>
      <c r="D76" s="58" t="s">
        <v>776</v>
      </c>
      <c r="E76" s="58" t="s">
        <v>2649</v>
      </c>
      <c r="F76" s="58" t="s">
        <v>655</v>
      </c>
      <c r="G76" s="58">
        <v>5487</v>
      </c>
      <c r="H76" s="58" t="s">
        <v>2589</v>
      </c>
      <c r="I76" s="58" t="s">
        <v>886</v>
      </c>
      <c r="J76" s="58" t="s">
        <v>4444</v>
      </c>
      <c r="K76" s="58" t="s">
        <v>647</v>
      </c>
      <c r="L76" s="58">
        <v>3438</v>
      </c>
      <c r="M76" s="58">
        <v>8925</v>
      </c>
    </row>
    <row r="77" spans="1:13" x14ac:dyDescent="0.3">
      <c r="A77" s="57" t="s">
        <v>513</v>
      </c>
      <c r="B77" s="58">
        <v>6678</v>
      </c>
      <c r="C77" s="58" t="s">
        <v>2392</v>
      </c>
      <c r="D77" s="58" t="s">
        <v>703</v>
      </c>
      <c r="E77" s="58" t="s">
        <v>2852</v>
      </c>
      <c r="F77" s="58" t="s">
        <v>633</v>
      </c>
      <c r="G77" s="58">
        <v>2575</v>
      </c>
      <c r="H77" s="58" t="s">
        <v>1037</v>
      </c>
      <c r="I77" s="58" t="s">
        <v>1089</v>
      </c>
      <c r="J77" s="58" t="s">
        <v>874</v>
      </c>
      <c r="K77" s="58" t="s">
        <v>647</v>
      </c>
      <c r="L77" s="58">
        <v>1191</v>
      </c>
      <c r="M77" s="58">
        <v>3766</v>
      </c>
    </row>
    <row r="78" spans="1:13" x14ac:dyDescent="0.3">
      <c r="A78" s="57" t="s">
        <v>515</v>
      </c>
      <c r="B78" s="58">
        <v>154376</v>
      </c>
      <c r="C78" s="58" t="s">
        <v>5452</v>
      </c>
      <c r="D78" s="58" t="s">
        <v>4770</v>
      </c>
      <c r="E78" s="58" t="s">
        <v>5453</v>
      </c>
      <c r="F78" s="58" t="s">
        <v>1501</v>
      </c>
      <c r="G78" s="58">
        <v>66045</v>
      </c>
      <c r="H78" s="58" t="s">
        <v>3210</v>
      </c>
      <c r="I78" s="58" t="s">
        <v>1371</v>
      </c>
      <c r="J78" s="58" t="s">
        <v>5454</v>
      </c>
      <c r="K78" s="58" t="s">
        <v>894</v>
      </c>
      <c r="L78" s="58">
        <v>27870</v>
      </c>
      <c r="M78" s="58">
        <v>93915</v>
      </c>
    </row>
    <row r="79" spans="1:13" x14ac:dyDescent="0.3">
      <c r="A79" s="57" t="s">
        <v>516</v>
      </c>
      <c r="B79" s="58">
        <v>93924</v>
      </c>
      <c r="C79" s="58" t="s">
        <v>5455</v>
      </c>
      <c r="D79" s="58" t="s">
        <v>2033</v>
      </c>
      <c r="E79" s="58" t="s">
        <v>5456</v>
      </c>
      <c r="F79" s="58" t="s">
        <v>644</v>
      </c>
      <c r="G79" s="58">
        <v>39082</v>
      </c>
      <c r="H79" s="58" t="s">
        <v>5457</v>
      </c>
      <c r="I79" s="58" t="s">
        <v>3589</v>
      </c>
      <c r="J79" s="58" t="s">
        <v>1284</v>
      </c>
      <c r="K79" s="58" t="s">
        <v>985</v>
      </c>
      <c r="L79" s="58">
        <v>17210</v>
      </c>
      <c r="M79" s="58">
        <v>56292</v>
      </c>
    </row>
    <row r="80" spans="1:13" x14ac:dyDescent="0.3">
      <c r="A80" s="57" t="s">
        <v>517</v>
      </c>
      <c r="B80" s="58">
        <v>5277</v>
      </c>
      <c r="C80" s="58" t="s">
        <v>4398</v>
      </c>
      <c r="D80" s="58" t="s">
        <v>1155</v>
      </c>
      <c r="E80" s="58" t="s">
        <v>1991</v>
      </c>
      <c r="F80" s="58" t="s">
        <v>633</v>
      </c>
      <c r="G80" s="58">
        <v>2244</v>
      </c>
      <c r="H80" s="58" t="s">
        <v>1648</v>
      </c>
      <c r="I80" s="58" t="s">
        <v>816</v>
      </c>
      <c r="J80" s="58" t="s">
        <v>1326</v>
      </c>
      <c r="K80" s="58" t="s">
        <v>655</v>
      </c>
      <c r="L80" s="58">
        <v>1019</v>
      </c>
      <c r="M80" s="58">
        <v>3263</v>
      </c>
    </row>
    <row r="81" spans="1:13" x14ac:dyDescent="0.3">
      <c r="A81" s="57" t="s">
        <v>518</v>
      </c>
      <c r="B81" s="58">
        <v>42272</v>
      </c>
      <c r="C81" s="58" t="s">
        <v>5458</v>
      </c>
      <c r="D81" s="58" t="s">
        <v>1582</v>
      </c>
      <c r="E81" s="58" t="s">
        <v>5350</v>
      </c>
      <c r="F81" s="58" t="s">
        <v>634</v>
      </c>
      <c r="G81" s="58">
        <v>16770</v>
      </c>
      <c r="H81" s="58" t="s">
        <v>4586</v>
      </c>
      <c r="I81" s="58" t="s">
        <v>1370</v>
      </c>
      <c r="J81" s="58" t="s">
        <v>5459</v>
      </c>
      <c r="K81" s="58" t="s">
        <v>633</v>
      </c>
      <c r="L81" s="58">
        <v>8613</v>
      </c>
      <c r="M81" s="58">
        <v>25383</v>
      </c>
    </row>
    <row r="82" spans="1:13" x14ac:dyDescent="0.3">
      <c r="A82" s="57" t="s">
        <v>519</v>
      </c>
      <c r="B82" s="58">
        <v>9030</v>
      </c>
      <c r="C82" s="58" t="s">
        <v>5460</v>
      </c>
      <c r="D82" s="58" t="s">
        <v>704</v>
      </c>
      <c r="E82" s="58" t="s">
        <v>3313</v>
      </c>
      <c r="F82" s="58" t="s">
        <v>775</v>
      </c>
      <c r="G82" s="58">
        <v>3420</v>
      </c>
      <c r="H82" s="58" t="s">
        <v>881</v>
      </c>
      <c r="I82" s="58" t="s">
        <v>1082</v>
      </c>
      <c r="J82" s="58" t="s">
        <v>2071</v>
      </c>
      <c r="K82" s="58" t="s">
        <v>848</v>
      </c>
      <c r="L82" s="58">
        <v>2103</v>
      </c>
      <c r="M82" s="58">
        <v>5523</v>
      </c>
    </row>
    <row r="83" spans="1:13" x14ac:dyDescent="0.3">
      <c r="A83" s="57" t="s">
        <v>520</v>
      </c>
      <c r="B83" s="58">
        <v>7556</v>
      </c>
      <c r="C83" s="58" t="s">
        <v>2489</v>
      </c>
      <c r="D83" s="58" t="s">
        <v>1684</v>
      </c>
      <c r="E83" s="58" t="s">
        <v>5461</v>
      </c>
      <c r="F83" s="58" t="s">
        <v>628</v>
      </c>
      <c r="G83" s="58">
        <v>2818</v>
      </c>
      <c r="H83" s="58" t="s">
        <v>841</v>
      </c>
      <c r="I83" s="58" t="s">
        <v>1054</v>
      </c>
      <c r="J83" s="58" t="s">
        <v>2301</v>
      </c>
      <c r="K83" s="58" t="s">
        <v>628</v>
      </c>
      <c r="L83" s="58">
        <v>1459</v>
      </c>
      <c r="M83" s="58">
        <v>4277</v>
      </c>
    </row>
    <row r="84" spans="1:13" x14ac:dyDescent="0.3">
      <c r="A84" s="57" t="s">
        <v>522</v>
      </c>
      <c r="B84" s="58">
        <v>10349</v>
      </c>
      <c r="C84" s="58" t="s">
        <v>5462</v>
      </c>
      <c r="D84" s="58" t="s">
        <v>772</v>
      </c>
      <c r="E84" s="58" t="s">
        <v>2180</v>
      </c>
      <c r="F84" s="58" t="s">
        <v>766</v>
      </c>
      <c r="G84" s="58">
        <v>4130</v>
      </c>
      <c r="H84" s="58" t="s">
        <v>1443</v>
      </c>
      <c r="I84" s="58" t="s">
        <v>771</v>
      </c>
      <c r="J84" s="58" t="s">
        <v>5463</v>
      </c>
      <c r="K84" s="58" t="s">
        <v>647</v>
      </c>
      <c r="L84" s="58">
        <v>1887</v>
      </c>
      <c r="M84" s="58">
        <v>6017</v>
      </c>
    </row>
    <row r="85" spans="1:13" x14ac:dyDescent="0.3">
      <c r="A85" s="57" t="s">
        <v>523</v>
      </c>
      <c r="B85" s="58">
        <v>4677</v>
      </c>
      <c r="C85" s="58" t="s">
        <v>1795</v>
      </c>
      <c r="D85" s="58" t="s">
        <v>1584</v>
      </c>
      <c r="E85" s="58" t="s">
        <v>1083</v>
      </c>
      <c r="F85" s="58" t="s">
        <v>660</v>
      </c>
      <c r="G85" s="58">
        <v>1787</v>
      </c>
      <c r="H85" s="58" t="s">
        <v>1298</v>
      </c>
      <c r="I85" s="58" t="s">
        <v>725</v>
      </c>
      <c r="J85" s="58" t="s">
        <v>897</v>
      </c>
      <c r="K85" s="58" t="s">
        <v>667</v>
      </c>
      <c r="L85" s="58">
        <v>842</v>
      </c>
      <c r="M85" s="58">
        <v>2629</v>
      </c>
    </row>
    <row r="86" spans="1:13" x14ac:dyDescent="0.3">
      <c r="A86" s="57" t="s">
        <v>525</v>
      </c>
      <c r="B86" s="58">
        <v>5060</v>
      </c>
      <c r="C86" s="58" t="s">
        <v>1469</v>
      </c>
      <c r="D86" s="58" t="s">
        <v>1550</v>
      </c>
      <c r="E86" s="58" t="s">
        <v>2177</v>
      </c>
      <c r="F86" s="58" t="s">
        <v>628</v>
      </c>
      <c r="G86" s="58">
        <v>1792</v>
      </c>
      <c r="H86" s="58" t="s">
        <v>1585</v>
      </c>
      <c r="I86" s="58" t="s">
        <v>844</v>
      </c>
      <c r="J86" s="58" t="s">
        <v>1545</v>
      </c>
      <c r="K86" s="58" t="s">
        <v>628</v>
      </c>
      <c r="L86" s="58">
        <v>1308</v>
      </c>
      <c r="M86" s="58">
        <v>3100</v>
      </c>
    </row>
    <row r="87" spans="1:13" x14ac:dyDescent="0.3">
      <c r="A87" s="57" t="s">
        <v>527</v>
      </c>
      <c r="B87" s="58">
        <v>18194</v>
      </c>
      <c r="C87" s="58" t="s">
        <v>4714</v>
      </c>
      <c r="D87" s="58" t="s">
        <v>1803</v>
      </c>
      <c r="E87" s="58" t="s">
        <v>2723</v>
      </c>
      <c r="F87" s="58" t="s">
        <v>646</v>
      </c>
      <c r="G87" s="58">
        <v>7981</v>
      </c>
      <c r="H87" s="58" t="s">
        <v>1796</v>
      </c>
      <c r="I87" s="58" t="s">
        <v>898</v>
      </c>
      <c r="J87" s="58" t="s">
        <v>1477</v>
      </c>
      <c r="K87" s="58" t="s">
        <v>647</v>
      </c>
      <c r="L87" s="58">
        <v>3738</v>
      </c>
      <c r="M87" s="58">
        <v>11719</v>
      </c>
    </row>
    <row r="88" spans="1:13" x14ac:dyDescent="0.3">
      <c r="A88" s="57" t="s">
        <v>528</v>
      </c>
      <c r="B88" s="58">
        <v>11288</v>
      </c>
      <c r="C88" s="58" t="s">
        <v>1660</v>
      </c>
      <c r="D88" s="58" t="s">
        <v>652</v>
      </c>
      <c r="E88" s="58" t="s">
        <v>982</v>
      </c>
      <c r="F88" s="58" t="s">
        <v>646</v>
      </c>
      <c r="G88" s="58">
        <v>4452</v>
      </c>
      <c r="H88" s="58" t="s">
        <v>2947</v>
      </c>
      <c r="I88" s="58" t="s">
        <v>1197</v>
      </c>
      <c r="J88" s="58" t="s">
        <v>1576</v>
      </c>
      <c r="K88" s="58" t="s">
        <v>655</v>
      </c>
      <c r="L88" s="58">
        <v>2444</v>
      </c>
      <c r="M88" s="58">
        <v>6896</v>
      </c>
    </row>
    <row r="89" spans="1:13" x14ac:dyDescent="0.3">
      <c r="A89" s="57" t="s">
        <v>529</v>
      </c>
      <c r="B89" s="58">
        <v>5034</v>
      </c>
      <c r="C89" s="58" t="s">
        <v>1732</v>
      </c>
      <c r="D89" s="58" t="s">
        <v>1054</v>
      </c>
      <c r="E89" s="58" t="s">
        <v>2040</v>
      </c>
      <c r="F89" s="58" t="s">
        <v>655</v>
      </c>
      <c r="G89" s="58">
        <v>1772</v>
      </c>
      <c r="H89" s="58" t="s">
        <v>654</v>
      </c>
      <c r="I89" s="58" t="s">
        <v>1012</v>
      </c>
      <c r="J89" s="58" t="s">
        <v>1797</v>
      </c>
      <c r="K89" s="58" t="s">
        <v>628</v>
      </c>
      <c r="L89" s="58">
        <v>714</v>
      </c>
      <c r="M89" s="58">
        <v>2486</v>
      </c>
    </row>
    <row r="90" spans="1:13" x14ac:dyDescent="0.3">
      <c r="A90" s="57" t="s">
        <v>530</v>
      </c>
      <c r="B90" s="58">
        <v>28805</v>
      </c>
      <c r="C90" s="58" t="s">
        <v>5464</v>
      </c>
      <c r="D90" s="58" t="s">
        <v>2678</v>
      </c>
      <c r="E90" s="58" t="s">
        <v>5465</v>
      </c>
      <c r="F90" s="58" t="s">
        <v>678</v>
      </c>
      <c r="G90" s="58">
        <v>11470</v>
      </c>
      <c r="H90" s="58" t="s">
        <v>1081</v>
      </c>
      <c r="I90" s="58" t="s">
        <v>1323</v>
      </c>
      <c r="J90" s="58" t="s">
        <v>1336</v>
      </c>
      <c r="K90" s="58" t="s">
        <v>628</v>
      </c>
      <c r="L90" s="58">
        <v>5967</v>
      </c>
      <c r="M90" s="58">
        <v>17437</v>
      </c>
    </row>
    <row r="91" spans="1:13" x14ac:dyDescent="0.3">
      <c r="A91" s="57" t="s">
        <v>531</v>
      </c>
      <c r="B91" s="58">
        <v>21012</v>
      </c>
      <c r="C91" s="58" t="s">
        <v>1324</v>
      </c>
      <c r="D91" s="58" t="s">
        <v>1754</v>
      </c>
      <c r="E91" s="58" t="s">
        <v>3259</v>
      </c>
      <c r="F91" s="58" t="s">
        <v>691</v>
      </c>
      <c r="G91" s="58">
        <v>9092</v>
      </c>
      <c r="H91" s="58" t="s">
        <v>5466</v>
      </c>
      <c r="I91" s="58" t="s">
        <v>703</v>
      </c>
      <c r="J91" s="58" t="s">
        <v>1228</v>
      </c>
      <c r="K91" s="58" t="s">
        <v>647</v>
      </c>
      <c r="L91" s="58">
        <v>3814</v>
      </c>
      <c r="M91" s="58">
        <v>12906</v>
      </c>
    </row>
    <row r="92" spans="1:13" x14ac:dyDescent="0.3">
      <c r="A92" s="57" t="s">
        <v>532</v>
      </c>
      <c r="B92" s="58">
        <v>31051</v>
      </c>
      <c r="C92" s="58" t="s">
        <v>1883</v>
      </c>
      <c r="D92" s="58" t="s">
        <v>669</v>
      </c>
      <c r="E92" s="58" t="s">
        <v>2389</v>
      </c>
      <c r="F92" s="58" t="s">
        <v>634</v>
      </c>
      <c r="G92" s="58">
        <v>11310</v>
      </c>
      <c r="H92" s="58" t="s">
        <v>2692</v>
      </c>
      <c r="I92" s="58" t="s">
        <v>960</v>
      </c>
      <c r="J92" s="58" t="s">
        <v>2212</v>
      </c>
      <c r="K92" s="58" t="s">
        <v>633</v>
      </c>
      <c r="L92" s="58">
        <v>3396</v>
      </c>
      <c r="M92" s="58">
        <v>14706</v>
      </c>
    </row>
    <row r="93" spans="1:13" x14ac:dyDescent="0.3">
      <c r="A93" s="57" t="s">
        <v>533</v>
      </c>
      <c r="B93" s="58">
        <v>5748</v>
      </c>
      <c r="C93" s="58" t="s">
        <v>2002</v>
      </c>
      <c r="D93" s="58" t="s">
        <v>1052</v>
      </c>
      <c r="E93" s="58" t="s">
        <v>5068</v>
      </c>
      <c r="F93" s="58" t="s">
        <v>647</v>
      </c>
      <c r="G93" s="58">
        <v>2189</v>
      </c>
      <c r="H93" s="58" t="s">
        <v>2359</v>
      </c>
      <c r="I93" s="58" t="s">
        <v>1205</v>
      </c>
      <c r="J93" s="58" t="s">
        <v>1466</v>
      </c>
      <c r="K93" s="58" t="s">
        <v>647</v>
      </c>
      <c r="L93" s="58">
        <v>1393</v>
      </c>
      <c r="M93" s="58">
        <v>3582</v>
      </c>
    </row>
    <row r="94" spans="1:13" x14ac:dyDescent="0.3">
      <c r="A94" s="57" t="s">
        <v>534</v>
      </c>
      <c r="B94" s="58">
        <v>7606</v>
      </c>
      <c r="C94" s="58" t="s">
        <v>2594</v>
      </c>
      <c r="D94" s="58" t="s">
        <v>842</v>
      </c>
      <c r="E94" s="58" t="s">
        <v>1513</v>
      </c>
      <c r="F94" s="58" t="s">
        <v>660</v>
      </c>
      <c r="G94" s="58">
        <v>2738</v>
      </c>
      <c r="H94" s="58" t="s">
        <v>952</v>
      </c>
      <c r="I94" s="58" t="s">
        <v>639</v>
      </c>
      <c r="J94" s="58" t="s">
        <v>1560</v>
      </c>
      <c r="K94" s="58" t="s">
        <v>647</v>
      </c>
      <c r="L94" s="58">
        <v>999</v>
      </c>
      <c r="M94" s="58">
        <v>3737</v>
      </c>
    </row>
    <row r="95" spans="1:13" x14ac:dyDescent="0.3">
      <c r="A95" s="57" t="s">
        <v>535</v>
      </c>
      <c r="B95" s="58">
        <v>67459</v>
      </c>
      <c r="C95" s="58" t="s">
        <v>5467</v>
      </c>
      <c r="D95" s="58" t="s">
        <v>2599</v>
      </c>
      <c r="E95" s="58" t="s">
        <v>5468</v>
      </c>
      <c r="F95" s="58" t="s">
        <v>1317</v>
      </c>
      <c r="G95" s="58">
        <v>21808</v>
      </c>
      <c r="H95" s="58" t="s">
        <v>1393</v>
      </c>
      <c r="I95" s="58" t="s">
        <v>824</v>
      </c>
      <c r="J95" s="58" t="s">
        <v>5469</v>
      </c>
      <c r="K95" s="58" t="s">
        <v>1175</v>
      </c>
      <c r="L95" s="58">
        <v>11831</v>
      </c>
      <c r="M95" s="58">
        <v>33639</v>
      </c>
    </row>
    <row r="96" spans="1:13" x14ac:dyDescent="0.3">
      <c r="A96" s="57" t="s">
        <v>536</v>
      </c>
      <c r="B96" s="58">
        <v>19567</v>
      </c>
      <c r="C96" s="58" t="s">
        <v>5164</v>
      </c>
      <c r="D96" s="58" t="s">
        <v>1358</v>
      </c>
      <c r="E96" s="58" t="s">
        <v>3043</v>
      </c>
      <c r="F96" s="58" t="s">
        <v>691</v>
      </c>
      <c r="G96" s="58">
        <v>6849</v>
      </c>
      <c r="H96" s="58" t="s">
        <v>2072</v>
      </c>
      <c r="I96" s="58" t="s">
        <v>703</v>
      </c>
      <c r="J96" s="58" t="s">
        <v>1025</v>
      </c>
      <c r="K96" s="58" t="s">
        <v>647</v>
      </c>
      <c r="L96" s="58">
        <v>4024</v>
      </c>
      <c r="M96" s="58">
        <v>10873</v>
      </c>
    </row>
    <row r="97" spans="1:13" x14ac:dyDescent="0.3">
      <c r="A97" s="57" t="s">
        <v>537</v>
      </c>
      <c r="B97" s="58">
        <v>6569</v>
      </c>
      <c r="C97" s="58" t="s">
        <v>1726</v>
      </c>
      <c r="D97" s="58" t="s">
        <v>1642</v>
      </c>
      <c r="E97" s="58" t="s">
        <v>1046</v>
      </c>
      <c r="F97" s="58" t="s">
        <v>628</v>
      </c>
      <c r="G97" s="58">
        <v>2670</v>
      </c>
      <c r="H97" s="58" t="s">
        <v>911</v>
      </c>
      <c r="I97" s="58" t="s">
        <v>956</v>
      </c>
      <c r="J97" s="58" t="s">
        <v>2313</v>
      </c>
      <c r="K97" s="58" t="s">
        <v>628</v>
      </c>
      <c r="L97" s="58">
        <v>1039</v>
      </c>
      <c r="M97" s="58">
        <v>3709</v>
      </c>
    </row>
    <row r="98" spans="1:13" x14ac:dyDescent="0.3">
      <c r="A98" s="57" t="s">
        <v>539</v>
      </c>
      <c r="B98" s="58">
        <v>18018</v>
      </c>
      <c r="C98" s="58" t="s">
        <v>2327</v>
      </c>
      <c r="D98" s="58" t="s">
        <v>677</v>
      </c>
      <c r="E98" s="58" t="s">
        <v>1997</v>
      </c>
      <c r="F98" s="58" t="s">
        <v>647</v>
      </c>
      <c r="G98" s="58">
        <v>6965</v>
      </c>
      <c r="H98" s="58" t="s">
        <v>2536</v>
      </c>
      <c r="I98" s="58" t="s">
        <v>630</v>
      </c>
      <c r="J98" s="58" t="s">
        <v>2148</v>
      </c>
      <c r="K98" s="58" t="s">
        <v>647</v>
      </c>
      <c r="L98" s="58">
        <v>3793</v>
      </c>
      <c r="M98" s="58">
        <v>10758</v>
      </c>
    </row>
    <row r="99" spans="1:13" x14ac:dyDescent="0.3">
      <c r="A99" s="57" t="s">
        <v>540</v>
      </c>
      <c r="B99" s="58">
        <v>4468</v>
      </c>
      <c r="C99" s="58" t="s">
        <v>1490</v>
      </c>
      <c r="D99" s="58" t="s">
        <v>1652</v>
      </c>
      <c r="E99" s="58" t="s">
        <v>2143</v>
      </c>
      <c r="F99" s="58" t="s">
        <v>647</v>
      </c>
      <c r="G99" s="58">
        <v>1795</v>
      </c>
      <c r="H99" s="58" t="s">
        <v>2055</v>
      </c>
      <c r="I99" s="58" t="s">
        <v>1054</v>
      </c>
      <c r="J99" s="58" t="s">
        <v>1157</v>
      </c>
      <c r="K99" s="58" t="s">
        <v>628</v>
      </c>
      <c r="L99" s="58">
        <v>869</v>
      </c>
      <c r="M99" s="58">
        <v>2664</v>
      </c>
    </row>
    <row r="100" spans="1:13" x14ac:dyDescent="0.3">
      <c r="A100" s="57" t="s">
        <v>541</v>
      </c>
      <c r="B100" s="58">
        <v>13587</v>
      </c>
      <c r="C100" s="58" t="s">
        <v>1849</v>
      </c>
      <c r="D100" s="58" t="s">
        <v>2419</v>
      </c>
      <c r="E100" s="58" t="s">
        <v>5243</v>
      </c>
      <c r="F100" s="58" t="s">
        <v>628</v>
      </c>
      <c r="G100" s="58">
        <v>5522</v>
      </c>
      <c r="H100" s="58" t="s">
        <v>4621</v>
      </c>
      <c r="I100" s="58" t="s">
        <v>1073</v>
      </c>
      <c r="J100" s="58" t="s">
        <v>1424</v>
      </c>
      <c r="K100" s="58" t="s">
        <v>628</v>
      </c>
      <c r="L100" s="58">
        <v>2752</v>
      </c>
      <c r="M100" s="58">
        <v>8274</v>
      </c>
    </row>
    <row r="101" spans="1:13" x14ac:dyDescent="0.3">
      <c r="A101" s="57" t="s">
        <v>542</v>
      </c>
      <c r="B101" s="58">
        <v>8962</v>
      </c>
      <c r="C101" s="58" t="s">
        <v>3978</v>
      </c>
      <c r="D101" s="58" t="s">
        <v>1355</v>
      </c>
      <c r="E101" s="58" t="s">
        <v>5166</v>
      </c>
      <c r="F101" s="58" t="s">
        <v>628</v>
      </c>
      <c r="G101" s="58">
        <v>3302</v>
      </c>
      <c r="H101" s="58" t="s">
        <v>902</v>
      </c>
      <c r="I101" s="58" t="s">
        <v>2247</v>
      </c>
      <c r="J101" s="58" t="s">
        <v>2160</v>
      </c>
      <c r="K101" s="58" t="s">
        <v>628</v>
      </c>
      <c r="L101" s="58">
        <v>1680</v>
      </c>
      <c r="M101" s="58">
        <v>4982</v>
      </c>
    </row>
    <row r="102" spans="1:13" x14ac:dyDescent="0.3">
      <c r="A102" s="57" t="s">
        <v>544</v>
      </c>
      <c r="B102" s="58">
        <v>13710</v>
      </c>
      <c r="C102" s="58" t="s">
        <v>5470</v>
      </c>
      <c r="D102" s="58" t="s">
        <v>1340</v>
      </c>
      <c r="E102" s="58" t="s">
        <v>1057</v>
      </c>
      <c r="F102" s="58" t="s">
        <v>634</v>
      </c>
      <c r="G102" s="58">
        <v>5584</v>
      </c>
      <c r="H102" s="58" t="s">
        <v>5471</v>
      </c>
      <c r="I102" s="58" t="s">
        <v>642</v>
      </c>
      <c r="J102" s="58" t="s">
        <v>2000</v>
      </c>
      <c r="K102" s="58" t="s">
        <v>655</v>
      </c>
      <c r="L102" s="58">
        <v>2510</v>
      </c>
      <c r="M102" s="58">
        <v>8094</v>
      </c>
    </row>
    <row r="103" spans="1:13" x14ac:dyDescent="0.3">
      <c r="A103" s="57" t="s">
        <v>545</v>
      </c>
      <c r="B103" s="58">
        <v>3814</v>
      </c>
      <c r="C103" s="58" t="s">
        <v>730</v>
      </c>
      <c r="D103" s="58" t="s">
        <v>1607</v>
      </c>
      <c r="E103" s="58" t="s">
        <v>1184</v>
      </c>
      <c r="F103" s="58" t="s">
        <v>628</v>
      </c>
      <c r="G103" s="58">
        <v>1414</v>
      </c>
      <c r="H103" s="58" t="s">
        <v>869</v>
      </c>
      <c r="I103" s="58" t="s">
        <v>940</v>
      </c>
      <c r="J103" s="58" t="s">
        <v>1342</v>
      </c>
      <c r="K103" s="58" t="s">
        <v>647</v>
      </c>
      <c r="L103" s="58">
        <v>596</v>
      </c>
      <c r="M103" s="58">
        <v>2010</v>
      </c>
    </row>
    <row r="104" spans="1:13" x14ac:dyDescent="0.3">
      <c r="A104" s="57" t="s">
        <v>546</v>
      </c>
      <c r="B104" s="58">
        <v>13324</v>
      </c>
      <c r="C104" s="58" t="s">
        <v>1428</v>
      </c>
      <c r="D104" s="58" t="s">
        <v>711</v>
      </c>
      <c r="E104" s="58" t="s">
        <v>1669</v>
      </c>
      <c r="F104" s="58" t="s">
        <v>660</v>
      </c>
      <c r="G104" s="58">
        <v>5208</v>
      </c>
      <c r="H104" s="58" t="s">
        <v>1934</v>
      </c>
      <c r="I104" s="58" t="s">
        <v>886</v>
      </c>
      <c r="J104" s="58" t="s">
        <v>3035</v>
      </c>
      <c r="K104" s="58" t="s">
        <v>628</v>
      </c>
      <c r="L104" s="58">
        <v>1854</v>
      </c>
      <c r="M104" s="58">
        <v>7062</v>
      </c>
    </row>
    <row r="105" spans="1:13" x14ac:dyDescent="0.3">
      <c r="A105" s="57" t="s">
        <v>547</v>
      </c>
      <c r="B105" s="58">
        <v>18724</v>
      </c>
      <c r="C105" s="58" t="s">
        <v>839</v>
      </c>
      <c r="D105" s="58" t="s">
        <v>1776</v>
      </c>
      <c r="E105" s="58" t="s">
        <v>5472</v>
      </c>
      <c r="F105" s="58" t="s">
        <v>646</v>
      </c>
      <c r="G105" s="58">
        <v>7667</v>
      </c>
      <c r="H105" s="58" t="s">
        <v>4425</v>
      </c>
      <c r="I105" s="58" t="s">
        <v>706</v>
      </c>
      <c r="J105" s="58" t="s">
        <v>4634</v>
      </c>
      <c r="K105" s="58" t="s">
        <v>647</v>
      </c>
      <c r="L105" s="58">
        <v>4476</v>
      </c>
      <c r="M105" s="58">
        <v>12143</v>
      </c>
    </row>
    <row r="106" spans="1:13" x14ac:dyDescent="0.3">
      <c r="A106" s="57" t="s">
        <v>548</v>
      </c>
      <c r="B106" s="58">
        <v>5145</v>
      </c>
      <c r="C106" s="58" t="s">
        <v>1743</v>
      </c>
      <c r="D106" s="58" t="s">
        <v>1125</v>
      </c>
      <c r="E106" s="58" t="s">
        <v>1463</v>
      </c>
      <c r="F106" s="58" t="s">
        <v>628</v>
      </c>
      <c r="G106" s="58">
        <v>1980</v>
      </c>
      <c r="H106" s="58" t="s">
        <v>1184</v>
      </c>
      <c r="I106" s="58" t="s">
        <v>916</v>
      </c>
      <c r="J106" s="58" t="s">
        <v>744</v>
      </c>
      <c r="K106" s="58" t="s">
        <v>628</v>
      </c>
      <c r="L106" s="58">
        <v>1192</v>
      </c>
      <c r="M106" s="58">
        <v>3172</v>
      </c>
    </row>
    <row r="107" spans="1:13" x14ac:dyDescent="0.3">
      <c r="A107" s="57" t="s">
        <v>549</v>
      </c>
      <c r="B107" s="58">
        <v>13100</v>
      </c>
      <c r="C107" s="58" t="s">
        <v>1957</v>
      </c>
      <c r="D107" s="58" t="s">
        <v>652</v>
      </c>
      <c r="E107" s="58" t="s">
        <v>3195</v>
      </c>
      <c r="F107" s="58" t="s">
        <v>655</v>
      </c>
      <c r="G107" s="58">
        <v>5877</v>
      </c>
      <c r="H107" s="58" t="s">
        <v>2198</v>
      </c>
      <c r="I107" s="58" t="s">
        <v>1237</v>
      </c>
      <c r="J107" s="58" t="s">
        <v>2076</v>
      </c>
      <c r="K107" s="58" t="s">
        <v>647</v>
      </c>
      <c r="L107" s="58">
        <v>2970</v>
      </c>
      <c r="M107" s="58">
        <v>8847</v>
      </c>
    </row>
    <row r="108" spans="1:13" x14ac:dyDescent="0.3">
      <c r="A108" s="57" t="s">
        <v>550</v>
      </c>
      <c r="B108" s="58">
        <v>19170</v>
      </c>
      <c r="C108" s="58" t="s">
        <v>5473</v>
      </c>
      <c r="D108" s="58" t="s">
        <v>1652</v>
      </c>
      <c r="E108" s="58" t="s">
        <v>2357</v>
      </c>
      <c r="F108" s="58" t="s">
        <v>628</v>
      </c>
      <c r="G108" s="58">
        <v>6498</v>
      </c>
      <c r="H108" s="58" t="s">
        <v>1918</v>
      </c>
      <c r="I108" s="58" t="s">
        <v>681</v>
      </c>
      <c r="J108" s="58" t="s">
        <v>2098</v>
      </c>
      <c r="K108" s="58" t="s">
        <v>628</v>
      </c>
      <c r="L108" s="58">
        <v>3576</v>
      </c>
      <c r="M108" s="58">
        <v>10074</v>
      </c>
    </row>
    <row r="109" spans="1:13" x14ac:dyDescent="0.3">
      <c r="A109" s="57" t="s">
        <v>552</v>
      </c>
      <c r="B109" s="58">
        <v>112540</v>
      </c>
      <c r="C109" s="58" t="s">
        <v>6310</v>
      </c>
      <c r="D109" s="58" t="s">
        <v>5500</v>
      </c>
      <c r="E109" s="58" t="s">
        <v>5474</v>
      </c>
      <c r="F109" s="58" t="s">
        <v>673</v>
      </c>
      <c r="G109" s="58">
        <v>44208</v>
      </c>
      <c r="H109" s="58" t="s">
        <v>6309</v>
      </c>
      <c r="I109" s="58" t="s">
        <v>1867</v>
      </c>
      <c r="J109" s="58" t="s">
        <v>5475</v>
      </c>
      <c r="K109" s="58" t="s">
        <v>707</v>
      </c>
      <c r="L109" s="58">
        <v>15650</v>
      </c>
      <c r="M109" s="58">
        <v>59858</v>
      </c>
    </row>
    <row r="110" spans="1:13" x14ac:dyDescent="0.3">
      <c r="A110" s="57" t="s">
        <v>553</v>
      </c>
      <c r="B110" s="58">
        <v>69805</v>
      </c>
      <c r="C110" s="58" t="s">
        <v>5476</v>
      </c>
      <c r="D110" s="58" t="s">
        <v>2493</v>
      </c>
      <c r="E110" s="58" t="s">
        <v>5477</v>
      </c>
      <c r="F110" s="58" t="s">
        <v>660</v>
      </c>
      <c r="G110" s="58">
        <v>29737</v>
      </c>
      <c r="H110" s="58" t="s">
        <v>5478</v>
      </c>
      <c r="I110" s="58" t="s">
        <v>1555</v>
      </c>
      <c r="J110" s="58" t="s">
        <v>2997</v>
      </c>
      <c r="K110" s="58" t="s">
        <v>655</v>
      </c>
      <c r="L110" s="58">
        <v>11031</v>
      </c>
      <c r="M110" s="58">
        <v>40768</v>
      </c>
    </row>
    <row r="111" spans="1:13" x14ac:dyDescent="0.3">
      <c r="A111" s="57" t="s">
        <v>554</v>
      </c>
      <c r="B111" s="58">
        <v>27538</v>
      </c>
      <c r="C111" s="58" t="s">
        <v>5479</v>
      </c>
      <c r="D111" s="58" t="s">
        <v>939</v>
      </c>
      <c r="E111" s="58" t="s">
        <v>5480</v>
      </c>
      <c r="F111" s="58" t="s">
        <v>708</v>
      </c>
      <c r="G111" s="58">
        <v>13175</v>
      </c>
      <c r="H111" s="58" t="s">
        <v>1638</v>
      </c>
      <c r="I111" s="58" t="s">
        <v>849</v>
      </c>
      <c r="J111" s="58" t="s">
        <v>1393</v>
      </c>
      <c r="K111" s="58" t="s">
        <v>628</v>
      </c>
      <c r="L111" s="58">
        <v>6186</v>
      </c>
      <c r="M111" s="58">
        <v>19361</v>
      </c>
    </row>
    <row r="112" spans="1:13" x14ac:dyDescent="0.3">
      <c r="A112" s="57" t="s">
        <v>555</v>
      </c>
      <c r="B112" s="58">
        <v>9473</v>
      </c>
      <c r="C112" s="58" t="s">
        <v>2343</v>
      </c>
      <c r="D112" s="58" t="s">
        <v>1084</v>
      </c>
      <c r="E112" s="58" t="s">
        <v>2187</v>
      </c>
      <c r="F112" s="58" t="s">
        <v>628</v>
      </c>
      <c r="G112" s="58">
        <v>3980</v>
      </c>
      <c r="H112" s="58" t="s">
        <v>1369</v>
      </c>
      <c r="I112" s="58" t="s">
        <v>1205</v>
      </c>
      <c r="J112" s="58" t="s">
        <v>1258</v>
      </c>
      <c r="K112" s="58" t="s">
        <v>647</v>
      </c>
      <c r="L112" s="58">
        <v>2008</v>
      </c>
      <c r="M112" s="58">
        <v>5988</v>
      </c>
    </row>
    <row r="113" spans="1:13" x14ac:dyDescent="0.3">
      <c r="A113" s="57" t="s">
        <v>556</v>
      </c>
      <c r="B113" s="58">
        <v>98948</v>
      </c>
      <c r="C113" s="58" t="s">
        <v>5481</v>
      </c>
      <c r="D113" s="58" t="s">
        <v>2864</v>
      </c>
      <c r="E113" s="58" t="s">
        <v>5482</v>
      </c>
      <c r="F113" s="58" t="s">
        <v>804</v>
      </c>
      <c r="G113" s="58">
        <v>39783</v>
      </c>
      <c r="H113" s="58" t="s">
        <v>5483</v>
      </c>
      <c r="I113" s="58" t="s">
        <v>1622</v>
      </c>
      <c r="J113" s="58" t="s">
        <v>5484</v>
      </c>
      <c r="K113" s="58" t="s">
        <v>738</v>
      </c>
      <c r="L113" s="58">
        <v>18179</v>
      </c>
      <c r="M113" s="58">
        <v>57962</v>
      </c>
    </row>
    <row r="114" spans="1:13" x14ac:dyDescent="0.3">
      <c r="A114" s="57" t="s">
        <v>557</v>
      </c>
      <c r="B114" s="58">
        <v>16632</v>
      </c>
      <c r="C114" s="58" t="s">
        <v>876</v>
      </c>
      <c r="D114" s="58" t="s">
        <v>1572</v>
      </c>
      <c r="E114" s="58" t="s">
        <v>5485</v>
      </c>
      <c r="F114" s="58" t="s">
        <v>753</v>
      </c>
      <c r="G114" s="58">
        <v>6773</v>
      </c>
      <c r="H114" s="58" t="s">
        <v>1009</v>
      </c>
      <c r="I114" s="58" t="s">
        <v>1708</v>
      </c>
      <c r="J114" s="58" t="s">
        <v>5486</v>
      </c>
      <c r="K114" s="58" t="s">
        <v>903</v>
      </c>
      <c r="L114" s="58">
        <v>3036</v>
      </c>
      <c r="M114" s="58">
        <v>9809</v>
      </c>
    </row>
    <row r="115" spans="1:13" x14ac:dyDescent="0.3">
      <c r="A115" s="57" t="s">
        <v>558</v>
      </c>
      <c r="B115" s="58">
        <v>21151</v>
      </c>
      <c r="C115" s="58" t="s">
        <v>5487</v>
      </c>
      <c r="D115" s="58" t="s">
        <v>997</v>
      </c>
      <c r="E115" s="58" t="s">
        <v>5488</v>
      </c>
      <c r="F115" s="58" t="s">
        <v>628</v>
      </c>
      <c r="G115" s="58">
        <v>7676</v>
      </c>
      <c r="H115" s="58" t="s">
        <v>2401</v>
      </c>
      <c r="I115" s="58" t="s">
        <v>780</v>
      </c>
      <c r="J115" s="58" t="s">
        <v>5426</v>
      </c>
      <c r="K115" s="58" t="s">
        <v>628</v>
      </c>
      <c r="L115" s="58">
        <v>4684</v>
      </c>
      <c r="M115" s="58">
        <v>12360</v>
      </c>
    </row>
    <row r="116" spans="1:13" x14ac:dyDescent="0.3">
      <c r="A116" s="57" t="s">
        <v>560</v>
      </c>
      <c r="B116" s="58">
        <v>10855</v>
      </c>
      <c r="C116" s="58" t="s">
        <v>2207</v>
      </c>
      <c r="D116" s="58" t="s">
        <v>1563</v>
      </c>
      <c r="E116" s="58" t="s">
        <v>926</v>
      </c>
      <c r="F116" s="58" t="s">
        <v>647</v>
      </c>
      <c r="G116" s="58">
        <v>3981</v>
      </c>
      <c r="H116" s="58" t="s">
        <v>1732</v>
      </c>
      <c r="I116" s="58" t="s">
        <v>889</v>
      </c>
      <c r="J116" s="58" t="s">
        <v>1698</v>
      </c>
      <c r="K116" s="58" t="s">
        <v>628</v>
      </c>
      <c r="L116" s="58">
        <v>2423</v>
      </c>
      <c r="M116" s="58">
        <v>6404</v>
      </c>
    </row>
    <row r="117" spans="1:13" x14ac:dyDescent="0.3">
      <c r="A117" s="57" t="s">
        <v>561</v>
      </c>
      <c r="B117" s="58">
        <v>12212</v>
      </c>
      <c r="C117" s="58" t="s">
        <v>1225</v>
      </c>
      <c r="D117" s="58" t="s">
        <v>1823</v>
      </c>
      <c r="E117" s="58" t="s">
        <v>5489</v>
      </c>
      <c r="F117" s="58" t="s">
        <v>633</v>
      </c>
      <c r="G117" s="58">
        <v>4953</v>
      </c>
      <c r="H117" s="58" t="s">
        <v>4683</v>
      </c>
      <c r="I117" s="58" t="s">
        <v>777</v>
      </c>
      <c r="J117" s="58" t="s">
        <v>2221</v>
      </c>
      <c r="K117" s="58" t="s">
        <v>634</v>
      </c>
      <c r="L117" s="58">
        <v>3097</v>
      </c>
      <c r="M117" s="58">
        <v>8050</v>
      </c>
    </row>
    <row r="118" spans="1:13" x14ac:dyDescent="0.3">
      <c r="A118" s="57" t="s">
        <v>562</v>
      </c>
      <c r="B118" s="58">
        <v>20970</v>
      </c>
      <c r="C118" s="58" t="s">
        <v>5490</v>
      </c>
      <c r="D118" s="58" t="s">
        <v>1344</v>
      </c>
      <c r="E118" s="58" t="s">
        <v>2068</v>
      </c>
      <c r="F118" s="58" t="s">
        <v>647</v>
      </c>
      <c r="G118" s="58">
        <v>8064</v>
      </c>
      <c r="H118" s="58" t="s">
        <v>2253</v>
      </c>
      <c r="I118" s="58" t="s">
        <v>697</v>
      </c>
      <c r="J118" s="58" t="s">
        <v>5491</v>
      </c>
      <c r="K118" s="58" t="s">
        <v>628</v>
      </c>
      <c r="L118" s="58">
        <v>3999</v>
      </c>
      <c r="M118" s="58">
        <v>12063</v>
      </c>
    </row>
    <row r="119" spans="1:13" x14ac:dyDescent="0.3">
      <c r="A119" s="57" t="s">
        <v>563</v>
      </c>
      <c r="B119" s="58">
        <v>5293</v>
      </c>
      <c r="C119" s="58" t="s">
        <v>1950</v>
      </c>
      <c r="D119" s="58" t="s">
        <v>2247</v>
      </c>
      <c r="E119" s="58" t="s">
        <v>2228</v>
      </c>
      <c r="F119" s="58" t="s">
        <v>628</v>
      </c>
      <c r="G119" s="58">
        <v>2169</v>
      </c>
      <c r="H119" s="58" t="s">
        <v>683</v>
      </c>
      <c r="I119" s="58" t="s">
        <v>659</v>
      </c>
      <c r="J119" s="58" t="s">
        <v>3448</v>
      </c>
      <c r="K119" s="58" t="s">
        <v>628</v>
      </c>
      <c r="L119" s="58">
        <v>1100</v>
      </c>
      <c r="M119" s="58">
        <v>3269</v>
      </c>
    </row>
    <row r="120" spans="1:13" x14ac:dyDescent="0.3">
      <c r="A120" s="57" t="s">
        <v>565</v>
      </c>
      <c r="B120" s="58">
        <v>13578</v>
      </c>
      <c r="C120" s="58" t="s">
        <v>5492</v>
      </c>
      <c r="D120" s="58" t="s">
        <v>962</v>
      </c>
      <c r="E120" s="58" t="s">
        <v>5493</v>
      </c>
      <c r="F120" s="58" t="s">
        <v>660</v>
      </c>
      <c r="G120" s="58">
        <v>5440</v>
      </c>
      <c r="H120" s="58" t="s">
        <v>1954</v>
      </c>
      <c r="I120" s="58" t="s">
        <v>1599</v>
      </c>
      <c r="J120" s="58" t="s">
        <v>2186</v>
      </c>
      <c r="K120" s="58" t="s">
        <v>667</v>
      </c>
      <c r="L120" s="58">
        <v>3308</v>
      </c>
      <c r="M120" s="58">
        <v>8748</v>
      </c>
    </row>
    <row r="121" spans="1:13" x14ac:dyDescent="0.3">
      <c r="A121" s="57" t="s">
        <v>566</v>
      </c>
      <c r="B121" s="58">
        <v>1519</v>
      </c>
      <c r="C121" s="58" t="s">
        <v>1899</v>
      </c>
      <c r="D121" s="58" t="s">
        <v>1629</v>
      </c>
      <c r="E121" s="58" t="s">
        <v>981</v>
      </c>
      <c r="F121" s="58" t="s">
        <v>628</v>
      </c>
      <c r="G121" s="58">
        <v>546</v>
      </c>
      <c r="H121" s="58" t="s">
        <v>1069</v>
      </c>
      <c r="I121" s="58" t="s">
        <v>738</v>
      </c>
      <c r="J121" s="58" t="s">
        <v>1520</v>
      </c>
      <c r="K121" s="58" t="s">
        <v>628</v>
      </c>
      <c r="L121" s="58">
        <v>298</v>
      </c>
      <c r="M121" s="58">
        <v>844</v>
      </c>
    </row>
    <row r="122" spans="1:13" x14ac:dyDescent="0.3">
      <c r="A122" s="57" t="s">
        <v>568</v>
      </c>
      <c r="B122" s="58">
        <v>11513</v>
      </c>
      <c r="C122" s="58" t="s">
        <v>3022</v>
      </c>
      <c r="D122" s="58" t="s">
        <v>1757</v>
      </c>
      <c r="E122" s="58" t="s">
        <v>4762</v>
      </c>
      <c r="F122" s="58" t="s">
        <v>628</v>
      </c>
      <c r="G122" s="58">
        <v>4194</v>
      </c>
      <c r="H122" s="58" t="s">
        <v>1451</v>
      </c>
      <c r="I122" s="58" t="s">
        <v>1421</v>
      </c>
      <c r="J122" s="58" t="s">
        <v>2621</v>
      </c>
      <c r="K122" s="58" t="s">
        <v>628</v>
      </c>
      <c r="L122" s="58">
        <v>2774</v>
      </c>
      <c r="M122" s="58">
        <v>6968</v>
      </c>
    </row>
    <row r="123" spans="1:13" x14ac:dyDescent="0.3">
      <c r="A123" s="57" t="s">
        <v>569</v>
      </c>
      <c r="B123" s="58">
        <v>4154</v>
      </c>
      <c r="C123" s="58" t="s">
        <v>5494</v>
      </c>
      <c r="D123" s="58" t="s">
        <v>763</v>
      </c>
      <c r="E123" s="58" t="s">
        <v>730</v>
      </c>
      <c r="F123" s="58" t="s">
        <v>647</v>
      </c>
      <c r="G123" s="58">
        <v>1643</v>
      </c>
      <c r="H123" s="58" t="s">
        <v>1789</v>
      </c>
      <c r="I123" s="58" t="s">
        <v>764</v>
      </c>
      <c r="J123" s="58" t="s">
        <v>1750</v>
      </c>
      <c r="K123" s="58" t="s">
        <v>628</v>
      </c>
      <c r="L123" s="58">
        <v>898</v>
      </c>
      <c r="M123" s="58">
        <v>2541</v>
      </c>
    </row>
    <row r="124" spans="1:13" x14ac:dyDescent="0.3">
      <c r="A124" s="57" t="s">
        <v>570</v>
      </c>
      <c r="B124" s="58">
        <v>122747</v>
      </c>
      <c r="C124" s="58" t="s">
        <v>5495</v>
      </c>
      <c r="D124" s="58" t="s">
        <v>4287</v>
      </c>
      <c r="E124" s="58" t="s">
        <v>5496</v>
      </c>
      <c r="F124" s="58" t="s">
        <v>956</v>
      </c>
      <c r="G124" s="58">
        <v>49897</v>
      </c>
      <c r="H124" s="58" t="s">
        <v>5497</v>
      </c>
      <c r="I124" s="58" t="s">
        <v>2593</v>
      </c>
      <c r="J124" s="58" t="s">
        <v>1874</v>
      </c>
      <c r="K124" s="58" t="s">
        <v>848</v>
      </c>
      <c r="L124" s="58">
        <v>15976</v>
      </c>
      <c r="M124" s="58">
        <v>65873</v>
      </c>
    </row>
    <row r="125" spans="1:13" x14ac:dyDescent="0.3">
      <c r="A125" s="57" t="s">
        <v>571</v>
      </c>
      <c r="B125" s="58">
        <v>58299</v>
      </c>
      <c r="C125" s="58" t="s">
        <v>5498</v>
      </c>
      <c r="D125" s="58" t="s">
        <v>2593</v>
      </c>
      <c r="E125" s="58" t="s">
        <v>5499</v>
      </c>
      <c r="F125" s="58" t="s">
        <v>639</v>
      </c>
      <c r="G125" s="58">
        <v>25125</v>
      </c>
      <c r="H125" s="58" t="s">
        <v>5500</v>
      </c>
      <c r="I125" s="58" t="s">
        <v>1048</v>
      </c>
      <c r="J125" s="58" t="s">
        <v>5501</v>
      </c>
      <c r="K125" s="58" t="s">
        <v>691</v>
      </c>
      <c r="L125" s="58">
        <v>9822</v>
      </c>
      <c r="M125" s="58">
        <v>34947</v>
      </c>
    </row>
    <row r="126" spans="1:13" x14ac:dyDescent="0.3">
      <c r="A126" s="57" t="s">
        <v>572</v>
      </c>
      <c r="B126" s="58">
        <v>2645</v>
      </c>
      <c r="C126" s="58" t="s">
        <v>1619</v>
      </c>
      <c r="D126" s="58" t="s">
        <v>749</v>
      </c>
      <c r="E126" s="58" t="s">
        <v>3311</v>
      </c>
      <c r="F126" s="58" t="s">
        <v>647</v>
      </c>
      <c r="G126" s="58">
        <v>1146</v>
      </c>
      <c r="H126" s="58" t="s">
        <v>697</v>
      </c>
      <c r="I126" s="58" t="s">
        <v>810</v>
      </c>
      <c r="J126" s="58" t="s">
        <v>1644</v>
      </c>
      <c r="K126" s="58" t="s">
        <v>647</v>
      </c>
      <c r="L126" s="58">
        <v>574</v>
      </c>
      <c r="M126" s="58">
        <v>1720</v>
      </c>
    </row>
    <row r="127" spans="1:13" x14ac:dyDescent="0.3">
      <c r="A127" s="57" t="s">
        <v>573</v>
      </c>
      <c r="B127" s="58">
        <v>8594</v>
      </c>
      <c r="C127" s="58" t="s">
        <v>2082</v>
      </c>
      <c r="D127" s="58" t="s">
        <v>661</v>
      </c>
      <c r="E127" s="58" t="s">
        <v>2406</v>
      </c>
      <c r="F127" s="58" t="s">
        <v>667</v>
      </c>
      <c r="G127" s="58">
        <v>3677</v>
      </c>
      <c r="H127" s="58" t="s">
        <v>1597</v>
      </c>
      <c r="I127" s="58" t="s">
        <v>1542</v>
      </c>
      <c r="J127" s="58" t="s">
        <v>1171</v>
      </c>
      <c r="K127" s="58" t="s">
        <v>633</v>
      </c>
      <c r="L127" s="58">
        <v>1328</v>
      </c>
      <c r="M127" s="58">
        <v>5005</v>
      </c>
    </row>
    <row r="128" spans="1:13" x14ac:dyDescent="0.3">
      <c r="A128" s="57" t="s">
        <v>574</v>
      </c>
      <c r="B128" s="58">
        <v>5341</v>
      </c>
      <c r="C128" s="58" t="s">
        <v>2599</v>
      </c>
      <c r="D128" s="58" t="s">
        <v>771</v>
      </c>
      <c r="E128" s="58" t="s">
        <v>781</v>
      </c>
      <c r="F128" s="58" t="s">
        <v>678</v>
      </c>
      <c r="G128" s="58">
        <v>2075</v>
      </c>
      <c r="H128" s="58" t="s">
        <v>1797</v>
      </c>
      <c r="I128" s="58" t="s">
        <v>994</v>
      </c>
      <c r="J128" s="58" t="s">
        <v>954</v>
      </c>
      <c r="K128" s="58" t="s">
        <v>647</v>
      </c>
      <c r="L128" s="58">
        <v>866</v>
      </c>
      <c r="M128" s="58">
        <v>2941</v>
      </c>
    </row>
    <row r="129" spans="1:13" x14ac:dyDescent="0.3">
      <c r="A129" s="57" t="s">
        <v>575</v>
      </c>
      <c r="B129" s="58">
        <v>41325</v>
      </c>
      <c r="C129" s="58" t="s">
        <v>5345</v>
      </c>
      <c r="D129" s="58" t="s">
        <v>2325</v>
      </c>
      <c r="E129" s="58" t="s">
        <v>5502</v>
      </c>
      <c r="F129" s="58" t="s">
        <v>775</v>
      </c>
      <c r="G129" s="58">
        <v>15297</v>
      </c>
      <c r="H129" s="58" t="s">
        <v>2881</v>
      </c>
      <c r="I129" s="58" t="s">
        <v>1114</v>
      </c>
      <c r="J129" s="58" t="s">
        <v>5503</v>
      </c>
      <c r="K129" s="58" t="s">
        <v>634</v>
      </c>
      <c r="L129" s="58">
        <v>7575</v>
      </c>
      <c r="M129" s="58">
        <v>22872</v>
      </c>
    </row>
    <row r="130" spans="1:13" x14ac:dyDescent="0.3">
      <c r="A130" s="57" t="s">
        <v>576</v>
      </c>
      <c r="B130" s="58">
        <v>17058</v>
      </c>
      <c r="C130" s="58" t="s">
        <v>2680</v>
      </c>
      <c r="D130" s="58" t="s">
        <v>2408</v>
      </c>
      <c r="E130" s="58" t="s">
        <v>4287</v>
      </c>
      <c r="F130" s="58" t="s">
        <v>708</v>
      </c>
      <c r="G130" s="58">
        <v>5380</v>
      </c>
      <c r="H130" s="58" t="s">
        <v>1820</v>
      </c>
      <c r="I130" s="58" t="s">
        <v>851</v>
      </c>
      <c r="J130" s="58" t="s">
        <v>5504</v>
      </c>
      <c r="K130" s="58" t="s">
        <v>634</v>
      </c>
      <c r="L130" s="58">
        <v>2993</v>
      </c>
      <c r="M130" s="58">
        <v>8373</v>
      </c>
    </row>
    <row r="131" spans="1:13" x14ac:dyDescent="0.3">
      <c r="A131" s="57" t="s">
        <v>577</v>
      </c>
      <c r="B131" s="58">
        <v>2917</v>
      </c>
      <c r="C131" s="58" t="s">
        <v>796</v>
      </c>
      <c r="D131" s="58" t="s">
        <v>1069</v>
      </c>
      <c r="E131" s="58" t="s">
        <v>752</v>
      </c>
      <c r="F131" s="58" t="s">
        <v>701</v>
      </c>
      <c r="G131" s="58">
        <v>1043</v>
      </c>
      <c r="H131" s="58" t="s">
        <v>654</v>
      </c>
      <c r="I131" s="58" t="s">
        <v>943</v>
      </c>
      <c r="J131" s="58" t="s">
        <v>960</v>
      </c>
      <c r="K131" s="58" t="s">
        <v>691</v>
      </c>
      <c r="L131" s="58">
        <v>460</v>
      </c>
      <c r="M131" s="58">
        <v>1503</v>
      </c>
    </row>
    <row r="132" spans="1:13" x14ac:dyDescent="0.3">
      <c r="A132" s="57" t="s">
        <v>578</v>
      </c>
      <c r="B132" s="58">
        <v>16395</v>
      </c>
      <c r="C132" s="58" t="s">
        <v>2979</v>
      </c>
      <c r="D132" s="58" t="s">
        <v>841</v>
      </c>
      <c r="E132" s="58" t="s">
        <v>2460</v>
      </c>
      <c r="F132" s="58" t="s">
        <v>628</v>
      </c>
      <c r="G132" s="58">
        <v>6716</v>
      </c>
      <c r="H132" s="58" t="s">
        <v>1199</v>
      </c>
      <c r="I132" s="58" t="s">
        <v>1959</v>
      </c>
      <c r="J132" s="58" t="s">
        <v>4686</v>
      </c>
      <c r="K132" s="58" t="s">
        <v>628</v>
      </c>
      <c r="L132" s="58">
        <v>3080</v>
      </c>
      <c r="M132" s="58">
        <v>9796</v>
      </c>
    </row>
    <row r="133" spans="1:13" x14ac:dyDescent="0.3">
      <c r="A133" s="57" t="s">
        <v>579</v>
      </c>
      <c r="B133" s="58">
        <v>4334</v>
      </c>
      <c r="C133" s="58" t="s">
        <v>2029</v>
      </c>
      <c r="D133" s="58" t="s">
        <v>661</v>
      </c>
      <c r="E133" s="58" t="s">
        <v>3271</v>
      </c>
      <c r="F133" s="58" t="s">
        <v>647</v>
      </c>
      <c r="G133" s="58">
        <v>1872</v>
      </c>
      <c r="H133" s="58" t="s">
        <v>1733</v>
      </c>
      <c r="I133" s="58" t="s">
        <v>719</v>
      </c>
      <c r="J133" s="58" t="s">
        <v>1437</v>
      </c>
      <c r="K133" s="58" t="s">
        <v>628</v>
      </c>
      <c r="L133" s="58">
        <v>777</v>
      </c>
      <c r="M133" s="58">
        <v>2649</v>
      </c>
    </row>
    <row r="134" spans="1:13" x14ac:dyDescent="0.3">
      <c r="A134" s="57" t="s">
        <v>580</v>
      </c>
      <c r="B134" s="58">
        <v>1211</v>
      </c>
      <c r="C134" s="58" t="s">
        <v>886</v>
      </c>
      <c r="D134" s="58" t="s">
        <v>1155</v>
      </c>
      <c r="E134" s="58" t="s">
        <v>704</v>
      </c>
      <c r="F134" s="58" t="s">
        <v>647</v>
      </c>
      <c r="G134" s="58">
        <v>443</v>
      </c>
      <c r="H134" s="58" t="s">
        <v>764</v>
      </c>
      <c r="I134" s="58" t="s">
        <v>707</v>
      </c>
      <c r="J134" s="58" t="s">
        <v>748</v>
      </c>
      <c r="K134" s="58" t="s">
        <v>655</v>
      </c>
      <c r="L134" s="58">
        <v>263</v>
      </c>
      <c r="M134" s="58">
        <v>706</v>
      </c>
    </row>
    <row r="135" spans="1:13" x14ac:dyDescent="0.3">
      <c r="A135" s="57" t="s">
        <v>581</v>
      </c>
      <c r="B135" s="58">
        <v>11036</v>
      </c>
      <c r="C135" s="58" t="s">
        <v>5505</v>
      </c>
      <c r="D135" s="58" t="s">
        <v>1642</v>
      </c>
      <c r="E135" s="58" t="s">
        <v>3353</v>
      </c>
      <c r="F135" s="58" t="s">
        <v>691</v>
      </c>
      <c r="G135" s="58">
        <v>3998</v>
      </c>
      <c r="H135" s="58" t="s">
        <v>1201</v>
      </c>
      <c r="I135" s="58" t="s">
        <v>1565</v>
      </c>
      <c r="J135" s="58" t="s">
        <v>3544</v>
      </c>
      <c r="K135" s="58" t="s">
        <v>655</v>
      </c>
      <c r="L135" s="58">
        <v>2038</v>
      </c>
      <c r="M135" s="58">
        <v>6036</v>
      </c>
    </row>
    <row r="136" spans="1:13" x14ac:dyDescent="0.3">
      <c r="A136" s="57" t="s">
        <v>582</v>
      </c>
      <c r="B136" s="58">
        <v>5068</v>
      </c>
      <c r="C136" s="58" t="s">
        <v>635</v>
      </c>
      <c r="D136" s="58" t="s">
        <v>1444</v>
      </c>
      <c r="E136" s="58" t="s">
        <v>3544</v>
      </c>
      <c r="F136" s="58" t="s">
        <v>707</v>
      </c>
      <c r="G136" s="58">
        <v>2107</v>
      </c>
      <c r="H136" s="58" t="s">
        <v>1421</v>
      </c>
      <c r="I136" s="58" t="s">
        <v>1054</v>
      </c>
      <c r="J136" s="58" t="s">
        <v>1290</v>
      </c>
      <c r="K136" s="58" t="s">
        <v>667</v>
      </c>
      <c r="L136" s="58">
        <v>968</v>
      </c>
      <c r="M136" s="58">
        <v>3075</v>
      </c>
    </row>
    <row r="137" spans="1:13" x14ac:dyDescent="0.3">
      <c r="A137" s="57" t="s">
        <v>583</v>
      </c>
      <c r="B137" s="58">
        <v>5525</v>
      </c>
      <c r="C137" s="58" t="s">
        <v>2258</v>
      </c>
      <c r="D137" s="58" t="s">
        <v>1084</v>
      </c>
      <c r="E137" s="58" t="s">
        <v>2289</v>
      </c>
      <c r="F137" s="58" t="s">
        <v>628</v>
      </c>
      <c r="G137" s="58">
        <v>2229</v>
      </c>
      <c r="H137" s="58" t="s">
        <v>2152</v>
      </c>
      <c r="I137" s="58" t="s">
        <v>878</v>
      </c>
      <c r="J137" s="58" t="s">
        <v>1557</v>
      </c>
      <c r="K137" s="58" t="s">
        <v>647</v>
      </c>
      <c r="L137" s="58">
        <v>1024</v>
      </c>
      <c r="M137" s="58">
        <v>3253</v>
      </c>
    </row>
    <row r="138" spans="1:13" x14ac:dyDescent="0.3">
      <c r="A138" s="57" t="s">
        <v>584</v>
      </c>
      <c r="B138" s="58">
        <v>6366</v>
      </c>
      <c r="C138" s="58" t="s">
        <v>731</v>
      </c>
      <c r="D138" s="58" t="s">
        <v>959</v>
      </c>
      <c r="E138" s="58" t="s">
        <v>2717</v>
      </c>
      <c r="F138" s="58" t="s">
        <v>646</v>
      </c>
      <c r="G138" s="58">
        <v>2581</v>
      </c>
      <c r="H138" s="58" t="s">
        <v>1643</v>
      </c>
      <c r="I138" s="58" t="s">
        <v>780</v>
      </c>
      <c r="J138" s="58" t="s">
        <v>4293</v>
      </c>
      <c r="K138" s="58" t="s">
        <v>647</v>
      </c>
      <c r="L138" s="58">
        <v>1071</v>
      </c>
      <c r="M138" s="58">
        <v>3652</v>
      </c>
    </row>
    <row r="139" spans="1:13" x14ac:dyDescent="0.3">
      <c r="A139" s="57" t="s">
        <v>585</v>
      </c>
      <c r="B139" s="58">
        <v>27686</v>
      </c>
      <c r="C139" s="58" t="s">
        <v>5506</v>
      </c>
      <c r="D139" s="58" t="s">
        <v>742</v>
      </c>
      <c r="E139" s="58" t="s">
        <v>1354</v>
      </c>
      <c r="F139" s="58" t="s">
        <v>647</v>
      </c>
      <c r="G139" s="58">
        <v>11416</v>
      </c>
      <c r="H139" s="58" t="s">
        <v>4985</v>
      </c>
      <c r="I139" s="58" t="s">
        <v>773</v>
      </c>
      <c r="J139" s="58" t="s">
        <v>4053</v>
      </c>
      <c r="K139" s="58" t="s">
        <v>655</v>
      </c>
      <c r="L139" s="58">
        <v>4706</v>
      </c>
      <c r="M139" s="58">
        <v>16122</v>
      </c>
    </row>
    <row r="140" spans="1:13" x14ac:dyDescent="0.3">
      <c r="A140" s="57" t="s">
        <v>586</v>
      </c>
      <c r="B140" s="58">
        <v>22064</v>
      </c>
      <c r="C140" s="58" t="s">
        <v>5161</v>
      </c>
      <c r="D140" s="58" t="s">
        <v>1331</v>
      </c>
      <c r="E140" s="58" t="s">
        <v>5507</v>
      </c>
      <c r="F140" s="58" t="s">
        <v>633</v>
      </c>
      <c r="G140" s="58">
        <v>8657</v>
      </c>
      <c r="H140" s="58" t="s">
        <v>2253</v>
      </c>
      <c r="I140" s="58" t="s">
        <v>1652</v>
      </c>
      <c r="J140" s="58" t="s">
        <v>4469</v>
      </c>
      <c r="K140" s="58" t="s">
        <v>628</v>
      </c>
      <c r="L140" s="58">
        <v>3902</v>
      </c>
      <c r="M140" s="58">
        <v>12559</v>
      </c>
    </row>
    <row r="141" spans="1:13" x14ac:dyDescent="0.3">
      <c r="A141" s="57" t="s">
        <v>587</v>
      </c>
      <c r="B141" s="58">
        <v>15700</v>
      </c>
      <c r="C141" s="58" t="s">
        <v>4435</v>
      </c>
      <c r="D141" s="58" t="s">
        <v>1283</v>
      </c>
      <c r="E141" s="58" t="s">
        <v>5508</v>
      </c>
      <c r="F141" s="58" t="s">
        <v>766</v>
      </c>
      <c r="G141" s="58">
        <v>5082</v>
      </c>
      <c r="H141" s="58" t="s">
        <v>1904</v>
      </c>
      <c r="I141" s="58" t="s">
        <v>959</v>
      </c>
      <c r="J141" s="58" t="s">
        <v>2792</v>
      </c>
      <c r="K141" s="58" t="s">
        <v>647</v>
      </c>
      <c r="L141" s="58">
        <v>3035</v>
      </c>
      <c r="M141" s="58">
        <v>8117</v>
      </c>
    </row>
    <row r="142" spans="1:13" x14ac:dyDescent="0.3">
      <c r="A142" s="57" t="s">
        <v>588</v>
      </c>
      <c r="B142" s="58">
        <v>9386</v>
      </c>
      <c r="C142" s="58" t="s">
        <v>1011</v>
      </c>
      <c r="D142" s="58" t="s">
        <v>1441</v>
      </c>
      <c r="E142" s="58" t="s">
        <v>845</v>
      </c>
      <c r="F142" s="58" t="s">
        <v>628</v>
      </c>
      <c r="G142" s="58">
        <v>3660</v>
      </c>
      <c r="H142" s="58" t="s">
        <v>868</v>
      </c>
      <c r="I142" s="58" t="s">
        <v>794</v>
      </c>
      <c r="J142" s="58" t="s">
        <v>4786</v>
      </c>
      <c r="K142" s="58" t="s">
        <v>628</v>
      </c>
      <c r="L142" s="58">
        <v>1839</v>
      </c>
      <c r="M142" s="58">
        <v>5499</v>
      </c>
    </row>
    <row r="143" spans="1:13" x14ac:dyDescent="0.3">
      <c r="A143" s="57" t="s">
        <v>589</v>
      </c>
      <c r="B143" s="58">
        <v>4025</v>
      </c>
      <c r="C143" s="58" t="s">
        <v>824</v>
      </c>
      <c r="D143" s="58" t="s">
        <v>963</v>
      </c>
      <c r="E143" s="58" t="s">
        <v>1053</v>
      </c>
      <c r="F143" s="58" t="s">
        <v>655</v>
      </c>
      <c r="G143" s="58">
        <v>1539</v>
      </c>
      <c r="H143" s="58" t="s">
        <v>1084</v>
      </c>
      <c r="I143" s="58" t="s">
        <v>943</v>
      </c>
      <c r="J143" s="58" t="s">
        <v>1307</v>
      </c>
      <c r="K143" s="58" t="s">
        <v>628</v>
      </c>
      <c r="L143" s="58">
        <v>798</v>
      </c>
      <c r="M143" s="58">
        <v>2337</v>
      </c>
    </row>
    <row r="144" spans="1:13" x14ac:dyDescent="0.3">
      <c r="A144" s="57" t="s">
        <v>591</v>
      </c>
      <c r="B144" s="58">
        <v>38876</v>
      </c>
      <c r="C144" s="58" t="s">
        <v>5509</v>
      </c>
      <c r="D144" s="58" t="s">
        <v>1181</v>
      </c>
      <c r="E144" s="58" t="s">
        <v>5510</v>
      </c>
      <c r="F144" s="58" t="s">
        <v>973</v>
      </c>
      <c r="G144" s="58">
        <v>15869</v>
      </c>
      <c r="H144" s="58" t="s">
        <v>4321</v>
      </c>
      <c r="I144" s="58" t="s">
        <v>1188</v>
      </c>
      <c r="J144" s="58" t="s">
        <v>1002</v>
      </c>
      <c r="K144" s="58" t="s">
        <v>636</v>
      </c>
      <c r="L144" s="58">
        <v>6566</v>
      </c>
      <c r="M144" s="58">
        <v>22435</v>
      </c>
    </row>
    <row r="145" spans="1:13" x14ac:dyDescent="0.3">
      <c r="A145" s="57" t="s">
        <v>592</v>
      </c>
      <c r="B145" s="58">
        <v>5126</v>
      </c>
      <c r="C145" s="58" t="s">
        <v>1365</v>
      </c>
      <c r="D145" s="58" t="s">
        <v>1089</v>
      </c>
      <c r="E145" s="58" t="s">
        <v>853</v>
      </c>
      <c r="F145" s="58" t="s">
        <v>655</v>
      </c>
      <c r="G145" s="58">
        <v>2071</v>
      </c>
      <c r="H145" s="58" t="s">
        <v>1928</v>
      </c>
      <c r="I145" s="58" t="s">
        <v>639</v>
      </c>
      <c r="J145" s="58" t="s">
        <v>1476</v>
      </c>
      <c r="K145" s="58" t="s">
        <v>647</v>
      </c>
      <c r="L145" s="58">
        <v>935</v>
      </c>
      <c r="M145" s="58">
        <v>3006</v>
      </c>
    </row>
    <row r="146" spans="1:13" x14ac:dyDescent="0.3">
      <c r="A146" s="57" t="s">
        <v>593</v>
      </c>
      <c r="B146" s="58">
        <v>5849</v>
      </c>
      <c r="C146" s="58" t="s">
        <v>3621</v>
      </c>
      <c r="D146" s="58" t="s">
        <v>661</v>
      </c>
      <c r="E146" s="58" t="s">
        <v>2115</v>
      </c>
      <c r="F146" s="58" t="s">
        <v>633</v>
      </c>
      <c r="G146" s="58">
        <v>2347</v>
      </c>
      <c r="H146" s="58" t="s">
        <v>1472</v>
      </c>
      <c r="I146" s="58" t="s">
        <v>890</v>
      </c>
      <c r="J146" s="58" t="s">
        <v>818</v>
      </c>
      <c r="K146" s="58" t="s">
        <v>647</v>
      </c>
      <c r="L146" s="58">
        <v>1145</v>
      </c>
      <c r="M146" s="58">
        <v>3492</v>
      </c>
    </row>
    <row r="147" spans="1:13" x14ac:dyDescent="0.3">
      <c r="A147" s="57" t="s">
        <v>594</v>
      </c>
      <c r="B147" s="58">
        <v>17800</v>
      </c>
      <c r="C147" s="58" t="s">
        <v>4721</v>
      </c>
      <c r="D147" s="58" t="s">
        <v>2341</v>
      </c>
      <c r="E147" s="58" t="s">
        <v>1203</v>
      </c>
      <c r="F147" s="58" t="s">
        <v>647</v>
      </c>
      <c r="G147" s="58">
        <v>7082</v>
      </c>
      <c r="H147" s="58" t="s">
        <v>3193</v>
      </c>
      <c r="I147" s="58" t="s">
        <v>761</v>
      </c>
      <c r="J147" s="58" t="s">
        <v>5511</v>
      </c>
      <c r="K147" s="58" t="s">
        <v>647</v>
      </c>
      <c r="L147" s="58">
        <v>3949</v>
      </c>
      <c r="M147" s="58">
        <v>11031</v>
      </c>
    </row>
    <row r="148" spans="1:13" x14ac:dyDescent="0.3">
      <c r="A148" s="57" t="s">
        <v>595</v>
      </c>
      <c r="B148" s="58">
        <v>15930</v>
      </c>
      <c r="C148" s="58" t="s">
        <v>1332</v>
      </c>
      <c r="D148" s="58" t="s">
        <v>767</v>
      </c>
      <c r="E148" s="58" t="s">
        <v>4656</v>
      </c>
      <c r="F148" s="58" t="s">
        <v>691</v>
      </c>
      <c r="G148" s="58">
        <v>6924</v>
      </c>
      <c r="H148" s="58" t="s">
        <v>2278</v>
      </c>
      <c r="I148" s="58" t="s">
        <v>743</v>
      </c>
      <c r="J148" s="58" t="s">
        <v>2631</v>
      </c>
      <c r="K148" s="58" t="s">
        <v>655</v>
      </c>
      <c r="L148" s="58">
        <v>2956</v>
      </c>
      <c r="M148" s="58">
        <v>9880</v>
      </c>
    </row>
    <row r="149" spans="1:13" x14ac:dyDescent="0.3">
      <c r="A149" s="57" t="s">
        <v>596</v>
      </c>
      <c r="B149" s="58">
        <v>38613</v>
      </c>
      <c r="C149" s="58" t="s">
        <v>5512</v>
      </c>
      <c r="D149" s="58" t="s">
        <v>1557</v>
      </c>
      <c r="E149" s="58" t="s">
        <v>5513</v>
      </c>
      <c r="F149" s="58" t="s">
        <v>830</v>
      </c>
      <c r="G149" s="58">
        <v>13539</v>
      </c>
      <c r="H149" s="58" t="s">
        <v>2200</v>
      </c>
      <c r="I149" s="58" t="s">
        <v>1861</v>
      </c>
      <c r="J149" s="58" t="s">
        <v>3513</v>
      </c>
      <c r="K149" s="58" t="s">
        <v>708</v>
      </c>
      <c r="L149" s="58">
        <v>6660</v>
      </c>
      <c r="M149" s="58">
        <v>20199</v>
      </c>
    </row>
    <row r="150" spans="1:13" x14ac:dyDescent="0.3">
      <c r="A150" s="57" t="s">
        <v>597</v>
      </c>
      <c r="B150" s="58">
        <v>61655</v>
      </c>
      <c r="C150" s="58" t="s">
        <v>5514</v>
      </c>
      <c r="D150" s="58" t="s">
        <v>1423</v>
      </c>
      <c r="E150" s="58" t="s">
        <v>3710</v>
      </c>
      <c r="F150" s="58" t="s">
        <v>732</v>
      </c>
      <c r="G150" s="58">
        <v>24030</v>
      </c>
      <c r="H150" s="58" t="s">
        <v>5515</v>
      </c>
      <c r="I150" s="58" t="s">
        <v>1593</v>
      </c>
      <c r="J150" s="58" t="s">
        <v>3401</v>
      </c>
      <c r="K150" s="58" t="s">
        <v>678</v>
      </c>
      <c r="L150" s="58">
        <v>12287</v>
      </c>
      <c r="M150" s="58">
        <v>36317</v>
      </c>
    </row>
    <row r="151" spans="1:13" x14ac:dyDescent="0.3">
      <c r="A151" s="57" t="s">
        <v>598</v>
      </c>
      <c r="B151" s="58">
        <v>18506</v>
      </c>
      <c r="C151" s="58" t="s">
        <v>2671</v>
      </c>
      <c r="D151" s="58" t="s">
        <v>1157</v>
      </c>
      <c r="E151" s="58" t="s">
        <v>2245</v>
      </c>
      <c r="F151" s="58" t="s">
        <v>691</v>
      </c>
      <c r="G151" s="58">
        <v>6293</v>
      </c>
      <c r="H151" s="58" t="s">
        <v>1310</v>
      </c>
      <c r="I151" s="58" t="s">
        <v>686</v>
      </c>
      <c r="J151" s="58" t="s">
        <v>4878</v>
      </c>
      <c r="K151" s="58" t="s">
        <v>667</v>
      </c>
      <c r="L151" s="58">
        <v>4003</v>
      </c>
      <c r="M151" s="58">
        <v>10296</v>
      </c>
    </row>
    <row r="152" spans="1:13" x14ac:dyDescent="0.3">
      <c r="A152" s="57" t="s">
        <v>599</v>
      </c>
      <c r="B152" s="58">
        <v>3519</v>
      </c>
      <c r="C152" s="58" t="s">
        <v>1623</v>
      </c>
      <c r="D152" s="58" t="s">
        <v>1030</v>
      </c>
      <c r="E152" s="58" t="s">
        <v>2337</v>
      </c>
      <c r="F152" s="58" t="s">
        <v>628</v>
      </c>
      <c r="G152" s="58">
        <v>1374</v>
      </c>
      <c r="H152" s="58" t="s">
        <v>973</v>
      </c>
      <c r="I152" s="58" t="s">
        <v>1591</v>
      </c>
      <c r="J152" s="58" t="s">
        <v>913</v>
      </c>
      <c r="K152" s="58" t="s">
        <v>628</v>
      </c>
      <c r="L152" s="58">
        <v>647</v>
      </c>
      <c r="M152" s="58">
        <v>2021</v>
      </c>
    </row>
    <row r="153" spans="1:13" x14ac:dyDescent="0.3">
      <c r="A153" s="57" t="s">
        <v>600</v>
      </c>
      <c r="B153" s="58">
        <v>11988</v>
      </c>
      <c r="C153" s="58" t="s">
        <v>4638</v>
      </c>
      <c r="D153" s="58" t="s">
        <v>1372</v>
      </c>
      <c r="E153" s="58" t="s">
        <v>2818</v>
      </c>
      <c r="F153" s="58" t="s">
        <v>646</v>
      </c>
      <c r="G153" s="58">
        <v>4471</v>
      </c>
      <c r="H153" s="58" t="s">
        <v>1078</v>
      </c>
      <c r="I153" s="58" t="s">
        <v>1625</v>
      </c>
      <c r="J153" s="58" t="s">
        <v>1846</v>
      </c>
      <c r="K153" s="58" t="s">
        <v>647</v>
      </c>
      <c r="L153" s="58">
        <v>2856</v>
      </c>
      <c r="M153" s="58">
        <v>7327</v>
      </c>
    </row>
    <row r="154" spans="1:13" x14ac:dyDescent="0.3">
      <c r="A154" s="57" t="s">
        <v>601</v>
      </c>
      <c r="B154" s="58">
        <v>15675</v>
      </c>
      <c r="C154" s="58" t="s">
        <v>5516</v>
      </c>
      <c r="D154" s="58" t="s">
        <v>1754</v>
      </c>
      <c r="E154" s="58" t="s">
        <v>4703</v>
      </c>
      <c r="F154" s="58" t="s">
        <v>691</v>
      </c>
      <c r="G154" s="58">
        <v>6399</v>
      </c>
      <c r="H154" s="58" t="s">
        <v>2442</v>
      </c>
      <c r="I154" s="58" t="s">
        <v>1599</v>
      </c>
      <c r="J154" s="58" t="s">
        <v>2297</v>
      </c>
      <c r="K154" s="58" t="s">
        <v>633</v>
      </c>
      <c r="L154" s="58">
        <v>3221</v>
      </c>
      <c r="M154" s="58">
        <v>9620</v>
      </c>
    </row>
    <row r="155" spans="1:13" x14ac:dyDescent="0.3">
      <c r="A155" s="57" t="s">
        <v>602</v>
      </c>
      <c r="B155" s="58">
        <v>1493</v>
      </c>
      <c r="C155" s="58" t="s">
        <v>1899</v>
      </c>
      <c r="D155" s="58" t="s">
        <v>1028</v>
      </c>
      <c r="E155" s="58" t="s">
        <v>693</v>
      </c>
      <c r="F155" s="58" t="s">
        <v>628</v>
      </c>
      <c r="G155" s="58">
        <v>594</v>
      </c>
      <c r="H155" s="58" t="s">
        <v>699</v>
      </c>
      <c r="I155" s="58" t="s">
        <v>1077</v>
      </c>
      <c r="J155" s="58" t="s">
        <v>960</v>
      </c>
      <c r="K155" s="58" t="s">
        <v>628</v>
      </c>
      <c r="L155" s="58">
        <v>370</v>
      </c>
      <c r="M155" s="58">
        <v>964</v>
      </c>
    </row>
    <row r="156" spans="1:13" x14ac:dyDescent="0.3">
      <c r="A156" s="57" t="s">
        <v>604</v>
      </c>
      <c r="B156" s="58">
        <v>2751</v>
      </c>
      <c r="C156" s="58" t="s">
        <v>2122</v>
      </c>
      <c r="D156" s="58" t="s">
        <v>1220</v>
      </c>
      <c r="E156" s="58" t="s">
        <v>1173</v>
      </c>
      <c r="F156" s="58" t="s">
        <v>667</v>
      </c>
      <c r="G156" s="58">
        <v>1168</v>
      </c>
      <c r="H156" s="58" t="s">
        <v>1470</v>
      </c>
      <c r="I156" s="58" t="s">
        <v>1077</v>
      </c>
      <c r="J156" s="58" t="s">
        <v>1403</v>
      </c>
      <c r="K156" s="58" t="s">
        <v>628</v>
      </c>
      <c r="L156" s="58">
        <v>610</v>
      </c>
      <c r="M156" s="58">
        <v>1778</v>
      </c>
    </row>
    <row r="157" spans="1:13" x14ac:dyDescent="0.3">
      <c r="A157" s="57" t="s">
        <v>606</v>
      </c>
      <c r="B157" s="58">
        <v>18137</v>
      </c>
      <c r="C157" s="58" t="s">
        <v>5517</v>
      </c>
      <c r="D157" s="58" t="s">
        <v>1107</v>
      </c>
      <c r="E157" s="58" t="s">
        <v>3908</v>
      </c>
      <c r="F157" s="58" t="s">
        <v>691</v>
      </c>
      <c r="G157" s="58">
        <v>6934</v>
      </c>
      <c r="H157" s="58" t="s">
        <v>2406</v>
      </c>
      <c r="I157" s="58" t="s">
        <v>797</v>
      </c>
      <c r="J157" s="58" t="s">
        <v>5518</v>
      </c>
      <c r="K157" s="58" t="s">
        <v>647</v>
      </c>
      <c r="L157" s="58">
        <v>3872</v>
      </c>
      <c r="M157" s="58">
        <v>10806</v>
      </c>
    </row>
    <row r="158" spans="1:13" x14ac:dyDescent="0.3">
      <c r="A158" s="57" t="s">
        <v>607</v>
      </c>
      <c r="B158" s="58">
        <v>46058</v>
      </c>
      <c r="C158" s="58" t="s">
        <v>5519</v>
      </c>
      <c r="D158" s="58" t="s">
        <v>1551</v>
      </c>
      <c r="E158" s="58" t="s">
        <v>5520</v>
      </c>
      <c r="F158" s="58" t="s">
        <v>985</v>
      </c>
      <c r="G158" s="58">
        <v>16386</v>
      </c>
      <c r="H158" s="58" t="s">
        <v>5521</v>
      </c>
      <c r="I158" s="58" t="s">
        <v>1107</v>
      </c>
      <c r="J158" s="58" t="s">
        <v>2699</v>
      </c>
      <c r="K158" s="58" t="s">
        <v>655</v>
      </c>
      <c r="L158" s="58">
        <v>8773</v>
      </c>
      <c r="M158" s="58">
        <v>25159</v>
      </c>
    </row>
    <row r="159" spans="1:13" x14ac:dyDescent="0.3">
      <c r="A159" s="57" t="s">
        <v>608</v>
      </c>
      <c r="B159" s="58">
        <v>4237</v>
      </c>
      <c r="C159" s="58" t="s">
        <v>2650</v>
      </c>
      <c r="D159" s="58" t="s">
        <v>923</v>
      </c>
      <c r="E159" s="58" t="s">
        <v>1491</v>
      </c>
      <c r="F159" s="58" t="s">
        <v>628</v>
      </c>
      <c r="G159" s="58">
        <v>1746</v>
      </c>
      <c r="H159" s="58" t="s">
        <v>1323</v>
      </c>
      <c r="I159" s="58" t="s">
        <v>1159</v>
      </c>
      <c r="J159" s="58" t="s">
        <v>1000</v>
      </c>
      <c r="K159" s="58" t="s">
        <v>628</v>
      </c>
      <c r="L159" s="58">
        <v>833</v>
      </c>
      <c r="M159" s="58">
        <v>2579</v>
      </c>
    </row>
    <row r="160" spans="1:13" x14ac:dyDescent="0.3">
      <c r="A160" s="57" t="s">
        <v>610</v>
      </c>
      <c r="B160" s="58">
        <v>6345</v>
      </c>
      <c r="C160" s="58" t="s">
        <v>1819</v>
      </c>
      <c r="D160" s="58" t="s">
        <v>1082</v>
      </c>
      <c r="E160" s="58" t="s">
        <v>1640</v>
      </c>
      <c r="F160" s="58" t="s">
        <v>633</v>
      </c>
      <c r="G160" s="58">
        <v>2459</v>
      </c>
      <c r="H160" s="58" t="s">
        <v>2539</v>
      </c>
      <c r="I160" s="58" t="s">
        <v>1580</v>
      </c>
      <c r="J160" s="58" t="s">
        <v>3533</v>
      </c>
      <c r="K160" s="58" t="s">
        <v>633</v>
      </c>
      <c r="L160" s="58">
        <v>1448</v>
      </c>
      <c r="M160" s="58">
        <v>3907</v>
      </c>
    </row>
    <row r="161" spans="1:13" x14ac:dyDescent="0.3">
      <c r="A161" s="57" t="s">
        <v>611</v>
      </c>
      <c r="B161" s="58">
        <v>6016</v>
      </c>
      <c r="C161" s="58" t="s">
        <v>1335</v>
      </c>
      <c r="D161" s="58" t="s">
        <v>1441</v>
      </c>
      <c r="E161" s="58" t="s">
        <v>2000</v>
      </c>
      <c r="F161" s="58" t="s">
        <v>628</v>
      </c>
      <c r="G161" s="58">
        <v>2497</v>
      </c>
      <c r="H161" s="58" t="s">
        <v>1063</v>
      </c>
      <c r="I161" s="58" t="s">
        <v>1246</v>
      </c>
      <c r="J161" s="58" t="s">
        <v>1033</v>
      </c>
      <c r="K161" s="58" t="s">
        <v>647</v>
      </c>
      <c r="L161" s="58">
        <v>1386</v>
      </c>
      <c r="M161" s="58">
        <v>3883</v>
      </c>
    </row>
    <row r="162" spans="1:13" x14ac:dyDescent="0.3">
      <c r="A162" s="57" t="s">
        <v>612</v>
      </c>
      <c r="B162" s="58">
        <v>12645</v>
      </c>
      <c r="C162" s="58" t="s">
        <v>2283</v>
      </c>
      <c r="D162" s="58" t="s">
        <v>1007</v>
      </c>
      <c r="E162" s="58" t="s">
        <v>1379</v>
      </c>
      <c r="F162" s="58" t="s">
        <v>648</v>
      </c>
      <c r="G162" s="58">
        <v>4979</v>
      </c>
      <c r="H162" s="58" t="s">
        <v>2514</v>
      </c>
      <c r="I162" s="58" t="s">
        <v>1180</v>
      </c>
      <c r="J162" s="58" t="s">
        <v>4420</v>
      </c>
      <c r="K162" s="58" t="s">
        <v>655</v>
      </c>
      <c r="L162" s="58">
        <v>2305</v>
      </c>
      <c r="M162" s="58">
        <v>7284</v>
      </c>
    </row>
    <row r="163" spans="1:13" x14ac:dyDescent="0.3">
      <c r="A163" s="57" t="s">
        <v>614</v>
      </c>
      <c r="B163" s="58">
        <v>6428581</v>
      </c>
      <c r="C163" s="58">
        <v>1233416</v>
      </c>
      <c r="D163" s="58">
        <v>144605</v>
      </c>
      <c r="E163" s="58">
        <v>1254206</v>
      </c>
      <c r="F163" s="58">
        <v>8604</v>
      </c>
      <c r="G163" s="58">
        <v>2640831</v>
      </c>
      <c r="H163" s="58">
        <v>477227</v>
      </c>
      <c r="I163" s="58">
        <v>58657</v>
      </c>
      <c r="J163" s="58">
        <v>527915</v>
      </c>
      <c r="K163" s="58">
        <v>2079</v>
      </c>
      <c r="L163" s="58">
        <v>1065878</v>
      </c>
      <c r="M163" s="58">
        <v>3706709</v>
      </c>
    </row>
  </sheetData>
  <mergeCells count="3">
    <mergeCell ref="A1:E1"/>
    <mergeCell ref="C2:G2"/>
    <mergeCell ref="H2:L2"/>
  </mergeCells>
  <pageMargins left="0.75" right="0.75" top="1" bottom="1" header="0.5" footer="0.5"/>
</worksheet>
</file>

<file path=xl/worksheets/sheet2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3"/>
  <sheetViews>
    <sheetView workbookViewId="0">
      <selection sqref="A1:E1"/>
    </sheetView>
  </sheetViews>
  <sheetFormatPr defaultRowHeight="14.4" x14ac:dyDescent="0.3"/>
  <cols>
    <col min="1" max="16384" width="8.88671875" style="57"/>
  </cols>
  <sheetData>
    <row r="1" spans="1:13" x14ac:dyDescent="0.3">
      <c r="A1" s="103" t="s">
        <v>287</v>
      </c>
      <c r="B1" s="103"/>
      <c r="C1" s="103"/>
      <c r="D1" s="103"/>
      <c r="E1" s="103"/>
    </row>
    <row r="2" spans="1:13" x14ac:dyDescent="0.3">
      <c r="A2" s="57" t="s">
        <v>0</v>
      </c>
      <c r="B2" s="57" t="s">
        <v>0</v>
      </c>
      <c r="C2" s="104" t="s">
        <v>4618</v>
      </c>
      <c r="D2" s="104"/>
      <c r="E2" s="104"/>
      <c r="F2" s="104"/>
      <c r="G2" s="104"/>
      <c r="H2" s="104" t="s">
        <v>4619</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424</v>
      </c>
      <c r="B4" s="58">
        <v>10613</v>
      </c>
      <c r="C4" s="58" t="s">
        <v>2988</v>
      </c>
      <c r="D4" s="58" t="s">
        <v>1045</v>
      </c>
      <c r="E4" s="58" t="s">
        <v>2073</v>
      </c>
      <c r="F4" s="58" t="s">
        <v>647</v>
      </c>
      <c r="G4" s="58">
        <v>2830</v>
      </c>
      <c r="H4" s="58" t="s">
        <v>3439</v>
      </c>
      <c r="I4" s="58" t="s">
        <v>1342</v>
      </c>
      <c r="J4" s="58" t="s">
        <v>3676</v>
      </c>
      <c r="K4" s="58" t="s">
        <v>655</v>
      </c>
      <c r="L4" s="58">
        <v>3140</v>
      </c>
      <c r="M4" s="58">
        <v>5970</v>
      </c>
    </row>
    <row r="5" spans="1:13" x14ac:dyDescent="0.3">
      <c r="A5" s="57" t="s">
        <v>425</v>
      </c>
      <c r="B5" s="58">
        <v>4252</v>
      </c>
      <c r="C5" s="58" t="s">
        <v>1300</v>
      </c>
      <c r="D5" s="58" t="s">
        <v>664</v>
      </c>
      <c r="E5" s="58" t="s">
        <v>1508</v>
      </c>
      <c r="F5" s="58" t="s">
        <v>655</v>
      </c>
      <c r="G5" s="58">
        <v>1142</v>
      </c>
      <c r="H5" s="58" t="s">
        <v>944</v>
      </c>
      <c r="I5" s="58" t="s">
        <v>810</v>
      </c>
      <c r="J5" s="58" t="s">
        <v>1945</v>
      </c>
      <c r="K5" s="58" t="s">
        <v>628</v>
      </c>
      <c r="L5" s="58">
        <v>1045</v>
      </c>
      <c r="M5" s="58">
        <v>2187</v>
      </c>
    </row>
    <row r="6" spans="1:13" x14ac:dyDescent="0.3">
      <c r="A6" s="57" t="s">
        <v>426</v>
      </c>
      <c r="B6" s="58">
        <v>6010</v>
      </c>
      <c r="C6" s="58" t="s">
        <v>2513</v>
      </c>
      <c r="D6" s="58" t="s">
        <v>725</v>
      </c>
      <c r="E6" s="58" t="s">
        <v>5522</v>
      </c>
      <c r="F6" s="58" t="s">
        <v>647</v>
      </c>
      <c r="G6" s="58">
        <v>1717</v>
      </c>
      <c r="H6" s="58" t="s">
        <v>908</v>
      </c>
      <c r="I6" s="58" t="s">
        <v>910</v>
      </c>
      <c r="J6" s="58" t="s">
        <v>1799</v>
      </c>
      <c r="K6" s="58" t="s">
        <v>628</v>
      </c>
      <c r="L6" s="58">
        <v>1620</v>
      </c>
      <c r="M6" s="58">
        <v>3337</v>
      </c>
    </row>
    <row r="7" spans="1:13" x14ac:dyDescent="0.3">
      <c r="A7" s="57" t="s">
        <v>427</v>
      </c>
      <c r="B7" s="58">
        <v>2232</v>
      </c>
      <c r="C7" s="58" t="s">
        <v>1676</v>
      </c>
      <c r="D7" s="58" t="s">
        <v>1542</v>
      </c>
      <c r="E7" s="58" t="s">
        <v>727</v>
      </c>
      <c r="F7" s="58" t="s">
        <v>628</v>
      </c>
      <c r="G7" s="58">
        <v>647</v>
      </c>
      <c r="H7" s="58" t="s">
        <v>1437</v>
      </c>
      <c r="I7" s="58" t="s">
        <v>804</v>
      </c>
      <c r="J7" s="58" t="s">
        <v>763</v>
      </c>
      <c r="K7" s="58" t="s">
        <v>647</v>
      </c>
      <c r="L7" s="58">
        <v>452</v>
      </c>
      <c r="M7" s="58">
        <v>1099</v>
      </c>
    </row>
    <row r="8" spans="1:13" x14ac:dyDescent="0.3">
      <c r="A8" s="57" t="s">
        <v>429</v>
      </c>
      <c r="B8" s="58">
        <v>23399</v>
      </c>
      <c r="C8" s="58" t="s">
        <v>5523</v>
      </c>
      <c r="D8" s="58" t="s">
        <v>913</v>
      </c>
      <c r="E8" s="58" t="s">
        <v>5524</v>
      </c>
      <c r="F8" s="58" t="s">
        <v>647</v>
      </c>
      <c r="G8" s="58">
        <v>7537</v>
      </c>
      <c r="H8" s="58" t="s">
        <v>5525</v>
      </c>
      <c r="I8" s="58" t="s">
        <v>2344</v>
      </c>
      <c r="J8" s="58" t="s">
        <v>2037</v>
      </c>
      <c r="K8" s="58" t="s">
        <v>647</v>
      </c>
      <c r="L8" s="58">
        <v>6657</v>
      </c>
      <c r="M8" s="58">
        <v>14194</v>
      </c>
    </row>
    <row r="9" spans="1:13" x14ac:dyDescent="0.3">
      <c r="A9" s="57" t="s">
        <v>430</v>
      </c>
      <c r="B9" s="58">
        <v>10807</v>
      </c>
      <c r="C9" s="58" t="s">
        <v>1059</v>
      </c>
      <c r="D9" s="58" t="s">
        <v>681</v>
      </c>
      <c r="E9" s="58" t="s">
        <v>2564</v>
      </c>
      <c r="F9" s="58" t="s">
        <v>647</v>
      </c>
      <c r="G9" s="58">
        <v>3220</v>
      </c>
      <c r="H9" s="58" t="s">
        <v>1971</v>
      </c>
      <c r="I9" s="58" t="s">
        <v>699</v>
      </c>
      <c r="J9" s="58" t="s">
        <v>927</v>
      </c>
      <c r="K9" s="58" t="s">
        <v>628</v>
      </c>
      <c r="L9" s="58">
        <v>3113</v>
      </c>
      <c r="M9" s="58">
        <v>6333</v>
      </c>
    </row>
    <row r="10" spans="1:13" x14ac:dyDescent="0.3">
      <c r="A10" s="57" t="s">
        <v>431</v>
      </c>
      <c r="B10" s="58">
        <v>47514</v>
      </c>
      <c r="C10" s="58" t="s">
        <v>5526</v>
      </c>
      <c r="D10" s="58" t="s">
        <v>1177</v>
      </c>
      <c r="E10" s="58" t="s">
        <v>5527</v>
      </c>
      <c r="F10" s="58" t="s">
        <v>691</v>
      </c>
      <c r="G10" s="58">
        <v>13920</v>
      </c>
      <c r="H10" s="58" t="s">
        <v>5528</v>
      </c>
      <c r="I10" s="58" t="s">
        <v>1451</v>
      </c>
      <c r="J10" s="58" t="s">
        <v>5529</v>
      </c>
      <c r="K10" s="58" t="s">
        <v>655</v>
      </c>
      <c r="L10" s="58">
        <v>11465</v>
      </c>
      <c r="M10" s="58">
        <v>25385</v>
      </c>
    </row>
    <row r="11" spans="1:13" x14ac:dyDescent="0.3">
      <c r="A11" s="57" t="s">
        <v>432</v>
      </c>
      <c r="B11" s="58">
        <v>64074</v>
      </c>
      <c r="C11" s="58" t="s">
        <v>5530</v>
      </c>
      <c r="D11" s="58" t="s">
        <v>822</v>
      </c>
      <c r="E11" s="58" t="s">
        <v>5531</v>
      </c>
      <c r="F11" s="58" t="s">
        <v>903</v>
      </c>
      <c r="G11" s="58">
        <v>18185</v>
      </c>
      <c r="H11" s="58" t="s">
        <v>5532</v>
      </c>
      <c r="I11" s="58" t="s">
        <v>1816</v>
      </c>
      <c r="J11" s="58" t="s">
        <v>5533</v>
      </c>
      <c r="K11" s="58" t="s">
        <v>648</v>
      </c>
      <c r="L11" s="58">
        <v>16296</v>
      </c>
      <c r="M11" s="58">
        <v>34481</v>
      </c>
    </row>
    <row r="12" spans="1:13" x14ac:dyDescent="0.3">
      <c r="A12" s="57" t="s">
        <v>433</v>
      </c>
      <c r="B12" s="58">
        <v>9258</v>
      </c>
      <c r="C12" s="58" t="s">
        <v>1497</v>
      </c>
      <c r="D12" s="58" t="s">
        <v>1086</v>
      </c>
      <c r="E12" s="58" t="s">
        <v>1488</v>
      </c>
      <c r="F12" s="58" t="s">
        <v>634</v>
      </c>
      <c r="G12" s="58">
        <v>2775</v>
      </c>
      <c r="H12" s="58" t="s">
        <v>1812</v>
      </c>
      <c r="I12" s="58" t="s">
        <v>1565</v>
      </c>
      <c r="J12" s="58" t="s">
        <v>2268</v>
      </c>
      <c r="K12" s="58" t="s">
        <v>647</v>
      </c>
      <c r="L12" s="58">
        <v>2337</v>
      </c>
      <c r="M12" s="58">
        <v>5112</v>
      </c>
    </row>
    <row r="13" spans="1:13" x14ac:dyDescent="0.3">
      <c r="A13" s="57" t="s">
        <v>434</v>
      </c>
      <c r="B13" s="58">
        <v>10247</v>
      </c>
      <c r="C13" s="58" t="s">
        <v>4532</v>
      </c>
      <c r="D13" s="58" t="s">
        <v>1069</v>
      </c>
      <c r="E13" s="58" t="s">
        <v>1752</v>
      </c>
      <c r="F13" s="58" t="s">
        <v>633</v>
      </c>
      <c r="G13" s="58">
        <v>2953</v>
      </c>
      <c r="H13" s="58" t="s">
        <v>1199</v>
      </c>
      <c r="I13" s="58" t="s">
        <v>771</v>
      </c>
      <c r="J13" s="58" t="s">
        <v>1031</v>
      </c>
      <c r="K13" s="58" t="s">
        <v>655</v>
      </c>
      <c r="L13" s="58">
        <v>2773</v>
      </c>
      <c r="M13" s="58">
        <v>5726</v>
      </c>
    </row>
    <row r="14" spans="1:13" x14ac:dyDescent="0.3">
      <c r="A14" s="57" t="s">
        <v>435</v>
      </c>
      <c r="B14" s="58">
        <v>99934</v>
      </c>
      <c r="C14" s="58" t="s">
        <v>5534</v>
      </c>
      <c r="D14" s="58" t="s">
        <v>5202</v>
      </c>
      <c r="E14" s="58" t="s">
        <v>6351</v>
      </c>
      <c r="F14" s="58" t="s">
        <v>1672</v>
      </c>
      <c r="G14" s="58">
        <v>31262</v>
      </c>
      <c r="H14" s="58" t="s">
        <v>5535</v>
      </c>
      <c r="I14" s="58" t="s">
        <v>2621</v>
      </c>
      <c r="J14" s="58" t="s">
        <v>6350</v>
      </c>
      <c r="K14" s="58" t="s">
        <v>1871</v>
      </c>
      <c r="L14" s="58">
        <v>24885</v>
      </c>
      <c r="M14" s="58">
        <v>56147</v>
      </c>
    </row>
    <row r="15" spans="1:13" x14ac:dyDescent="0.3">
      <c r="A15" s="57" t="s">
        <v>436</v>
      </c>
      <c r="B15" s="58">
        <v>6944</v>
      </c>
      <c r="C15" s="58" t="s">
        <v>854</v>
      </c>
      <c r="D15" s="58" t="s">
        <v>842</v>
      </c>
      <c r="E15" s="58" t="s">
        <v>823</v>
      </c>
      <c r="F15" s="58" t="s">
        <v>633</v>
      </c>
      <c r="G15" s="58">
        <v>2561</v>
      </c>
      <c r="H15" s="58" t="s">
        <v>682</v>
      </c>
      <c r="I15" s="58" t="s">
        <v>1042</v>
      </c>
      <c r="J15" s="58" t="s">
        <v>2551</v>
      </c>
      <c r="K15" s="58" t="s">
        <v>628</v>
      </c>
      <c r="L15" s="58">
        <v>1750</v>
      </c>
      <c r="M15" s="58">
        <v>4311</v>
      </c>
    </row>
    <row r="16" spans="1:13" x14ac:dyDescent="0.3">
      <c r="A16" s="57" t="s">
        <v>437</v>
      </c>
      <c r="B16" s="58">
        <v>9984</v>
      </c>
      <c r="C16" s="58" t="s">
        <v>2705</v>
      </c>
      <c r="D16" s="58" t="s">
        <v>1054</v>
      </c>
      <c r="E16" s="58" t="s">
        <v>1058</v>
      </c>
      <c r="F16" s="58" t="s">
        <v>633</v>
      </c>
      <c r="G16" s="58">
        <v>2430</v>
      </c>
      <c r="H16" s="58" t="s">
        <v>1206</v>
      </c>
      <c r="I16" s="58" t="s">
        <v>673</v>
      </c>
      <c r="J16" s="58" t="s">
        <v>4532</v>
      </c>
      <c r="K16" s="58" t="s">
        <v>655</v>
      </c>
      <c r="L16" s="58">
        <v>2587</v>
      </c>
      <c r="M16" s="58">
        <v>5017</v>
      </c>
    </row>
    <row r="17" spans="1:13" x14ac:dyDescent="0.3">
      <c r="A17" s="57" t="s">
        <v>438</v>
      </c>
      <c r="B17" s="58">
        <v>9911</v>
      </c>
      <c r="C17" s="58" t="s">
        <v>2276</v>
      </c>
      <c r="D17" s="58" t="s">
        <v>2127</v>
      </c>
      <c r="E17" s="58" t="s">
        <v>1064</v>
      </c>
      <c r="F17" s="58" t="s">
        <v>668</v>
      </c>
      <c r="G17" s="58">
        <v>2709</v>
      </c>
      <c r="H17" s="58" t="s">
        <v>2376</v>
      </c>
      <c r="I17" s="58" t="s">
        <v>630</v>
      </c>
      <c r="J17" s="58" t="s">
        <v>1064</v>
      </c>
      <c r="K17" s="58" t="s">
        <v>766</v>
      </c>
      <c r="L17" s="58">
        <v>2471</v>
      </c>
      <c r="M17" s="58">
        <v>5180</v>
      </c>
    </row>
    <row r="18" spans="1:13" x14ac:dyDescent="0.3">
      <c r="A18" s="57" t="s">
        <v>439</v>
      </c>
      <c r="B18" s="58">
        <v>25712</v>
      </c>
      <c r="C18" s="58" t="s">
        <v>5536</v>
      </c>
      <c r="D18" s="58" t="s">
        <v>1694</v>
      </c>
      <c r="E18" s="58" t="s">
        <v>5537</v>
      </c>
      <c r="F18" s="58" t="s">
        <v>766</v>
      </c>
      <c r="G18" s="58">
        <v>8326</v>
      </c>
      <c r="H18" s="58" t="s">
        <v>1807</v>
      </c>
      <c r="I18" s="58" t="s">
        <v>1899</v>
      </c>
      <c r="J18" s="58" t="s">
        <v>5195</v>
      </c>
      <c r="K18" s="58" t="s">
        <v>634</v>
      </c>
      <c r="L18" s="58">
        <v>5407</v>
      </c>
      <c r="M18" s="58">
        <v>13733</v>
      </c>
    </row>
    <row r="19" spans="1:13" x14ac:dyDescent="0.3">
      <c r="A19" s="57" t="s">
        <v>440</v>
      </c>
      <c r="B19" s="58">
        <v>39983</v>
      </c>
      <c r="C19" s="58" t="s">
        <v>3370</v>
      </c>
      <c r="D19" s="58" t="s">
        <v>996</v>
      </c>
      <c r="E19" s="58" t="s">
        <v>5538</v>
      </c>
      <c r="F19" s="58" t="s">
        <v>918</v>
      </c>
      <c r="G19" s="58">
        <v>11739</v>
      </c>
      <c r="H19" s="58" t="s">
        <v>5539</v>
      </c>
      <c r="I19" s="58" t="s">
        <v>2152</v>
      </c>
      <c r="J19" s="58" t="s">
        <v>2246</v>
      </c>
      <c r="K19" s="58" t="s">
        <v>1591</v>
      </c>
      <c r="L19" s="58">
        <v>10039</v>
      </c>
      <c r="M19" s="58">
        <v>21778</v>
      </c>
    </row>
    <row r="20" spans="1:13" x14ac:dyDescent="0.3">
      <c r="A20" s="57" t="s">
        <v>441</v>
      </c>
      <c r="B20" s="58">
        <v>14449</v>
      </c>
      <c r="C20" s="58" t="s">
        <v>5491</v>
      </c>
      <c r="D20" s="58" t="s">
        <v>1623</v>
      </c>
      <c r="E20" s="58" t="s">
        <v>5245</v>
      </c>
      <c r="F20" s="58" t="s">
        <v>628</v>
      </c>
      <c r="G20" s="58">
        <v>4646</v>
      </c>
      <c r="H20" s="58" t="s">
        <v>1924</v>
      </c>
      <c r="I20" s="58" t="s">
        <v>805</v>
      </c>
      <c r="J20" s="58" t="s">
        <v>2705</v>
      </c>
      <c r="K20" s="58" t="s">
        <v>655</v>
      </c>
      <c r="L20" s="58">
        <v>3168</v>
      </c>
      <c r="M20" s="58">
        <v>7814</v>
      </c>
    </row>
    <row r="21" spans="1:13" x14ac:dyDescent="0.3">
      <c r="A21" s="57" t="s">
        <v>442</v>
      </c>
      <c r="B21" s="58">
        <v>15280</v>
      </c>
      <c r="C21" s="58" t="s">
        <v>2747</v>
      </c>
      <c r="D21" s="58" t="s">
        <v>1688</v>
      </c>
      <c r="E21" s="58" t="s">
        <v>1376</v>
      </c>
      <c r="F21" s="58" t="s">
        <v>628</v>
      </c>
      <c r="G21" s="58">
        <v>4354</v>
      </c>
      <c r="H21" s="58" t="s">
        <v>5463</v>
      </c>
      <c r="I21" s="58" t="s">
        <v>1052</v>
      </c>
      <c r="J21" s="58" t="s">
        <v>4938</v>
      </c>
      <c r="K21" s="58" t="s">
        <v>628</v>
      </c>
      <c r="L21" s="58">
        <v>3766</v>
      </c>
      <c r="M21" s="58">
        <v>8120</v>
      </c>
    </row>
    <row r="22" spans="1:13" x14ac:dyDescent="0.3">
      <c r="A22" s="57" t="s">
        <v>444</v>
      </c>
      <c r="B22" s="58">
        <v>2982</v>
      </c>
      <c r="C22" s="58" t="s">
        <v>1989</v>
      </c>
      <c r="D22" s="58" t="s">
        <v>794</v>
      </c>
      <c r="E22" s="58" t="s">
        <v>1928</v>
      </c>
      <c r="F22" s="58" t="s">
        <v>628</v>
      </c>
      <c r="G22" s="58">
        <v>1077</v>
      </c>
      <c r="H22" s="58" t="s">
        <v>717</v>
      </c>
      <c r="I22" s="58" t="s">
        <v>878</v>
      </c>
      <c r="J22" s="58" t="s">
        <v>714</v>
      </c>
      <c r="K22" s="58" t="s">
        <v>628</v>
      </c>
      <c r="L22" s="58">
        <v>636</v>
      </c>
      <c r="M22" s="58">
        <v>1713</v>
      </c>
    </row>
    <row r="23" spans="1:13" x14ac:dyDescent="0.3">
      <c r="A23" s="57" t="s">
        <v>446</v>
      </c>
      <c r="B23" s="58">
        <v>31632</v>
      </c>
      <c r="C23" s="58" t="s">
        <v>5540</v>
      </c>
      <c r="D23" s="58" t="s">
        <v>2419</v>
      </c>
      <c r="E23" s="58" t="s">
        <v>5541</v>
      </c>
      <c r="F23" s="58" t="s">
        <v>633</v>
      </c>
      <c r="G23" s="58">
        <v>8278</v>
      </c>
      <c r="H23" s="58" t="s">
        <v>5542</v>
      </c>
      <c r="I23" s="58" t="s">
        <v>1120</v>
      </c>
      <c r="J23" s="58" t="s">
        <v>5543</v>
      </c>
      <c r="K23" s="58" t="s">
        <v>691</v>
      </c>
      <c r="L23" s="58">
        <v>7506</v>
      </c>
      <c r="M23" s="58">
        <v>15784</v>
      </c>
    </row>
    <row r="24" spans="1:13" x14ac:dyDescent="0.3">
      <c r="A24" s="57" t="s">
        <v>447</v>
      </c>
      <c r="B24" s="58">
        <v>5572</v>
      </c>
      <c r="C24" s="58" t="s">
        <v>1174</v>
      </c>
      <c r="D24" s="58" t="s">
        <v>1629</v>
      </c>
      <c r="E24" s="58" t="s">
        <v>1809</v>
      </c>
      <c r="F24" s="58" t="s">
        <v>628</v>
      </c>
      <c r="G24" s="58">
        <v>1727</v>
      </c>
      <c r="H24" s="58" t="s">
        <v>930</v>
      </c>
      <c r="I24" s="58" t="s">
        <v>786</v>
      </c>
      <c r="J24" s="58" t="s">
        <v>1598</v>
      </c>
      <c r="K24" s="58" t="s">
        <v>628</v>
      </c>
      <c r="L24" s="58">
        <v>1447</v>
      </c>
      <c r="M24" s="58">
        <v>3174</v>
      </c>
    </row>
    <row r="25" spans="1:13" x14ac:dyDescent="0.3">
      <c r="A25" s="57" t="s">
        <v>448</v>
      </c>
      <c r="B25" s="58">
        <v>72908</v>
      </c>
      <c r="C25" s="58" t="s">
        <v>5544</v>
      </c>
      <c r="D25" s="58" t="s">
        <v>936</v>
      </c>
      <c r="E25" s="58" t="s">
        <v>5545</v>
      </c>
      <c r="F25" s="58" t="s">
        <v>1024</v>
      </c>
      <c r="G25" s="58">
        <v>20072</v>
      </c>
      <c r="H25" s="58" t="s">
        <v>5546</v>
      </c>
      <c r="I25" s="58" t="s">
        <v>4428</v>
      </c>
      <c r="J25" s="58" t="s">
        <v>5547</v>
      </c>
      <c r="K25" s="58" t="s">
        <v>810</v>
      </c>
      <c r="L25" s="58">
        <v>18566</v>
      </c>
      <c r="M25" s="58">
        <v>38638</v>
      </c>
    </row>
    <row r="26" spans="1:13" x14ac:dyDescent="0.3">
      <c r="A26" s="57" t="s">
        <v>449</v>
      </c>
      <c r="B26" s="58">
        <v>40513</v>
      </c>
      <c r="C26" s="58" t="s">
        <v>4749</v>
      </c>
      <c r="D26" s="58" t="s">
        <v>1135</v>
      </c>
      <c r="E26" s="58" t="s">
        <v>4231</v>
      </c>
      <c r="F26" s="58" t="s">
        <v>648</v>
      </c>
      <c r="G26" s="58">
        <v>12209</v>
      </c>
      <c r="H26" s="58" t="s">
        <v>5548</v>
      </c>
      <c r="I26" s="58" t="s">
        <v>864</v>
      </c>
      <c r="J26" s="58" t="s">
        <v>3256</v>
      </c>
      <c r="K26" s="58" t="s">
        <v>738</v>
      </c>
      <c r="L26" s="58">
        <v>8970</v>
      </c>
      <c r="M26" s="58">
        <v>21179</v>
      </c>
    </row>
    <row r="27" spans="1:13" x14ac:dyDescent="0.3">
      <c r="A27" s="57" t="s">
        <v>450</v>
      </c>
      <c r="B27" s="58">
        <v>6072</v>
      </c>
      <c r="C27" s="58" t="s">
        <v>1466</v>
      </c>
      <c r="D27" s="58" t="s">
        <v>878</v>
      </c>
      <c r="E27" s="58" t="s">
        <v>2210</v>
      </c>
      <c r="F27" s="58" t="s">
        <v>633</v>
      </c>
      <c r="G27" s="58">
        <v>1417</v>
      </c>
      <c r="H27" s="58" t="s">
        <v>1658</v>
      </c>
      <c r="I27" s="58" t="s">
        <v>1881</v>
      </c>
      <c r="J27" s="58" t="s">
        <v>1369</v>
      </c>
      <c r="K27" s="58" t="s">
        <v>667</v>
      </c>
      <c r="L27" s="58">
        <v>1694</v>
      </c>
      <c r="M27" s="58">
        <v>3111</v>
      </c>
    </row>
    <row r="28" spans="1:13" x14ac:dyDescent="0.3">
      <c r="A28" s="57" t="s">
        <v>452</v>
      </c>
      <c r="B28" s="58">
        <v>188315</v>
      </c>
      <c r="C28" s="58" t="s">
        <v>5549</v>
      </c>
      <c r="D28" s="58" t="s">
        <v>6349</v>
      </c>
      <c r="E28" s="58" t="s">
        <v>5550</v>
      </c>
      <c r="F28" s="58" t="s">
        <v>1584</v>
      </c>
      <c r="G28" s="58">
        <v>59122</v>
      </c>
      <c r="H28" s="58" t="s">
        <v>5551</v>
      </c>
      <c r="I28" s="58" t="s">
        <v>3734</v>
      </c>
      <c r="J28" s="58" t="s">
        <v>5552</v>
      </c>
      <c r="K28" s="58" t="s">
        <v>873</v>
      </c>
      <c r="L28" s="58">
        <v>36804</v>
      </c>
      <c r="M28" s="58">
        <v>95926</v>
      </c>
    </row>
    <row r="29" spans="1:13" x14ac:dyDescent="0.3">
      <c r="A29" s="57" t="s">
        <v>453</v>
      </c>
      <c r="B29" s="58">
        <v>3132</v>
      </c>
      <c r="C29" s="58" t="s">
        <v>1362</v>
      </c>
      <c r="D29" s="58" t="s">
        <v>648</v>
      </c>
      <c r="E29" s="58" t="s">
        <v>652</v>
      </c>
      <c r="F29" s="58" t="s">
        <v>628</v>
      </c>
      <c r="G29" s="58">
        <v>565</v>
      </c>
      <c r="H29" s="58" t="s">
        <v>1539</v>
      </c>
      <c r="I29" s="58" t="s">
        <v>811</v>
      </c>
      <c r="J29" s="58" t="s">
        <v>1082</v>
      </c>
      <c r="K29" s="58" t="s">
        <v>633</v>
      </c>
      <c r="L29" s="58">
        <v>418</v>
      </c>
      <c r="M29" s="58">
        <v>983</v>
      </c>
    </row>
    <row r="30" spans="1:13" x14ac:dyDescent="0.3">
      <c r="A30" s="57" t="s">
        <v>454</v>
      </c>
      <c r="B30" s="58">
        <v>11099</v>
      </c>
      <c r="C30" s="58" t="s">
        <v>1786</v>
      </c>
      <c r="D30" s="58" t="s">
        <v>794</v>
      </c>
      <c r="E30" s="58" t="s">
        <v>2734</v>
      </c>
      <c r="F30" s="58" t="s">
        <v>655</v>
      </c>
      <c r="G30" s="58">
        <v>3714</v>
      </c>
      <c r="H30" s="58" t="s">
        <v>4709</v>
      </c>
      <c r="I30" s="58" t="s">
        <v>709</v>
      </c>
      <c r="J30" s="58" t="s">
        <v>990</v>
      </c>
      <c r="K30" s="58" t="s">
        <v>667</v>
      </c>
      <c r="L30" s="58">
        <v>3085</v>
      </c>
      <c r="M30" s="58">
        <v>6799</v>
      </c>
    </row>
    <row r="31" spans="1:13" x14ac:dyDescent="0.3">
      <c r="A31" s="57" t="s">
        <v>455</v>
      </c>
      <c r="B31" s="58">
        <v>165612</v>
      </c>
      <c r="C31" s="58" t="s">
        <v>5553</v>
      </c>
      <c r="D31" s="58" t="s">
        <v>4053</v>
      </c>
      <c r="E31" s="58" t="s">
        <v>5554</v>
      </c>
      <c r="F31" s="58" t="s">
        <v>639</v>
      </c>
      <c r="G31" s="58">
        <v>51407</v>
      </c>
      <c r="H31" s="58" t="s">
        <v>5555</v>
      </c>
      <c r="I31" s="58" t="s">
        <v>6348</v>
      </c>
      <c r="J31" s="58" t="s">
        <v>5556</v>
      </c>
      <c r="K31" s="58" t="s">
        <v>636</v>
      </c>
      <c r="L31" s="58">
        <v>45589</v>
      </c>
      <c r="M31" s="58">
        <v>96996</v>
      </c>
    </row>
    <row r="32" spans="1:13" x14ac:dyDescent="0.3">
      <c r="A32" s="57" t="s">
        <v>456</v>
      </c>
      <c r="B32" s="58">
        <v>70597</v>
      </c>
      <c r="C32" s="58" t="s">
        <v>5557</v>
      </c>
      <c r="D32" s="58" t="s">
        <v>6058</v>
      </c>
      <c r="E32" s="58" t="s">
        <v>2093</v>
      </c>
      <c r="F32" s="58" t="s">
        <v>701</v>
      </c>
      <c r="G32" s="58">
        <v>22386</v>
      </c>
      <c r="H32" s="58" t="s">
        <v>5558</v>
      </c>
      <c r="I32" s="58" t="s">
        <v>2285</v>
      </c>
      <c r="J32" s="58" t="s">
        <v>5559</v>
      </c>
      <c r="K32" s="58" t="s">
        <v>660</v>
      </c>
      <c r="L32" s="58">
        <v>16273</v>
      </c>
      <c r="M32" s="58">
        <v>38659</v>
      </c>
    </row>
    <row r="33" spans="1:13" x14ac:dyDescent="0.3">
      <c r="A33" s="57" t="s">
        <v>458</v>
      </c>
      <c r="B33" s="58">
        <v>1856</v>
      </c>
      <c r="C33" s="58" t="s">
        <v>1235</v>
      </c>
      <c r="D33" s="58" t="s">
        <v>918</v>
      </c>
      <c r="E33" s="58" t="s">
        <v>1572</v>
      </c>
      <c r="F33" s="58" t="s">
        <v>628</v>
      </c>
      <c r="G33" s="58">
        <v>636</v>
      </c>
      <c r="H33" s="58" t="s">
        <v>790</v>
      </c>
      <c r="I33" s="58" t="s">
        <v>639</v>
      </c>
      <c r="J33" s="58" t="s">
        <v>1167</v>
      </c>
      <c r="K33" s="58" t="s">
        <v>628</v>
      </c>
      <c r="L33" s="58">
        <v>436</v>
      </c>
      <c r="M33" s="58">
        <v>1072</v>
      </c>
    </row>
    <row r="34" spans="1:13" x14ac:dyDescent="0.3">
      <c r="A34" s="57" t="s">
        <v>459</v>
      </c>
      <c r="B34" s="58">
        <v>169574</v>
      </c>
      <c r="C34" s="58" t="s">
        <v>6347</v>
      </c>
      <c r="D34" s="58" t="s">
        <v>5146</v>
      </c>
      <c r="E34" s="58" t="s">
        <v>5560</v>
      </c>
      <c r="F34" s="58" t="s">
        <v>1130</v>
      </c>
      <c r="G34" s="58">
        <v>56755</v>
      </c>
      <c r="H34" s="58" t="s">
        <v>4869</v>
      </c>
      <c r="I34" s="58" t="s">
        <v>2702</v>
      </c>
      <c r="J34" s="58" t="s">
        <v>5561</v>
      </c>
      <c r="K34" s="58" t="s">
        <v>889</v>
      </c>
      <c r="L34" s="58">
        <v>30412</v>
      </c>
      <c r="M34" s="58">
        <v>87167</v>
      </c>
    </row>
    <row r="35" spans="1:13" x14ac:dyDescent="0.3">
      <c r="A35" s="57" t="s">
        <v>460</v>
      </c>
      <c r="B35" s="58">
        <v>3884</v>
      </c>
      <c r="C35" s="58" t="s">
        <v>1953</v>
      </c>
      <c r="D35" s="58" t="s">
        <v>749</v>
      </c>
      <c r="E35" s="58" t="s">
        <v>1637</v>
      </c>
      <c r="F35" s="58" t="s">
        <v>633</v>
      </c>
      <c r="G35" s="58">
        <v>1099</v>
      </c>
      <c r="H35" s="58" t="s">
        <v>1590</v>
      </c>
      <c r="I35" s="58" t="s">
        <v>894</v>
      </c>
      <c r="J35" s="58" t="s">
        <v>2430</v>
      </c>
      <c r="K35" s="58" t="s">
        <v>647</v>
      </c>
      <c r="L35" s="58">
        <v>879</v>
      </c>
      <c r="M35" s="58">
        <v>1978</v>
      </c>
    </row>
    <row r="36" spans="1:13" x14ac:dyDescent="0.3">
      <c r="A36" s="57" t="s">
        <v>461</v>
      </c>
      <c r="B36" s="58">
        <v>486696</v>
      </c>
      <c r="C36" s="58" t="s">
        <v>5562</v>
      </c>
      <c r="D36" s="58" t="s">
        <v>6346</v>
      </c>
      <c r="E36" s="58" t="s">
        <v>6345</v>
      </c>
      <c r="F36" s="58" t="s">
        <v>2143</v>
      </c>
      <c r="G36" s="58">
        <v>157891</v>
      </c>
      <c r="H36" s="58" t="s">
        <v>5563</v>
      </c>
      <c r="I36" s="58" t="s">
        <v>6344</v>
      </c>
      <c r="J36" s="58" t="s">
        <v>6343</v>
      </c>
      <c r="K36" s="58" t="s">
        <v>1790</v>
      </c>
      <c r="L36" s="58">
        <v>127032</v>
      </c>
      <c r="M36" s="58">
        <v>284923</v>
      </c>
    </row>
    <row r="37" spans="1:13" x14ac:dyDescent="0.3">
      <c r="A37" s="57" t="s">
        <v>463</v>
      </c>
      <c r="B37" s="58">
        <v>21900</v>
      </c>
      <c r="C37" s="58" t="s">
        <v>5564</v>
      </c>
      <c r="D37" s="58" t="s">
        <v>761</v>
      </c>
      <c r="E37" s="58" t="s">
        <v>6342</v>
      </c>
      <c r="F37" s="58" t="s">
        <v>646</v>
      </c>
      <c r="G37" s="58">
        <v>6136</v>
      </c>
      <c r="H37" s="58" t="s">
        <v>1339</v>
      </c>
      <c r="I37" s="58" t="s">
        <v>1045</v>
      </c>
      <c r="J37" s="58" t="s">
        <v>1813</v>
      </c>
      <c r="K37" s="58" t="s">
        <v>766</v>
      </c>
      <c r="L37" s="58">
        <v>5051</v>
      </c>
      <c r="M37" s="58">
        <v>11187</v>
      </c>
    </row>
    <row r="38" spans="1:13" x14ac:dyDescent="0.3">
      <c r="A38" s="57" t="s">
        <v>464</v>
      </c>
      <c r="B38" s="58">
        <v>21948</v>
      </c>
      <c r="C38" s="58" t="s">
        <v>3277</v>
      </c>
      <c r="D38" s="58" t="s">
        <v>683</v>
      </c>
      <c r="E38" s="58" t="s">
        <v>5565</v>
      </c>
      <c r="F38" s="58" t="s">
        <v>691</v>
      </c>
      <c r="G38" s="58">
        <v>6616</v>
      </c>
      <c r="H38" s="58" t="s">
        <v>5566</v>
      </c>
      <c r="I38" s="58" t="s">
        <v>1533</v>
      </c>
      <c r="J38" s="58" t="s">
        <v>5567</v>
      </c>
      <c r="K38" s="58" t="s">
        <v>691</v>
      </c>
      <c r="L38" s="58">
        <v>5111</v>
      </c>
      <c r="M38" s="58">
        <v>11727</v>
      </c>
    </row>
    <row r="39" spans="1:13" x14ac:dyDescent="0.3">
      <c r="A39" s="57" t="s">
        <v>465</v>
      </c>
      <c r="B39" s="58">
        <v>95779</v>
      </c>
      <c r="C39" s="58" t="s">
        <v>5568</v>
      </c>
      <c r="D39" s="58" t="s">
        <v>2112</v>
      </c>
      <c r="E39" s="58" t="s">
        <v>5569</v>
      </c>
      <c r="F39" s="58" t="s">
        <v>690</v>
      </c>
      <c r="G39" s="58">
        <v>31148</v>
      </c>
      <c r="H39" s="58" t="s">
        <v>5570</v>
      </c>
      <c r="I39" s="58" t="s">
        <v>1282</v>
      </c>
      <c r="J39" s="58" t="s">
        <v>5571</v>
      </c>
      <c r="K39" s="58" t="s">
        <v>632</v>
      </c>
      <c r="L39" s="58">
        <v>25231</v>
      </c>
      <c r="M39" s="58">
        <v>56379</v>
      </c>
    </row>
    <row r="40" spans="1:13" x14ac:dyDescent="0.3">
      <c r="A40" s="57" t="s">
        <v>466</v>
      </c>
      <c r="B40" s="58">
        <v>9423</v>
      </c>
      <c r="C40" s="58" t="s">
        <v>2385</v>
      </c>
      <c r="D40" s="58" t="s">
        <v>1197</v>
      </c>
      <c r="E40" s="58" t="s">
        <v>2731</v>
      </c>
      <c r="F40" s="58" t="s">
        <v>628</v>
      </c>
      <c r="G40" s="58">
        <v>2882</v>
      </c>
      <c r="H40" s="58" t="s">
        <v>2475</v>
      </c>
      <c r="I40" s="58" t="s">
        <v>889</v>
      </c>
      <c r="J40" s="58" t="s">
        <v>938</v>
      </c>
      <c r="K40" s="58" t="s">
        <v>628</v>
      </c>
      <c r="L40" s="58">
        <v>2540</v>
      </c>
      <c r="M40" s="58">
        <v>5422</v>
      </c>
    </row>
    <row r="41" spans="1:13" x14ac:dyDescent="0.3">
      <c r="A41" s="57" t="s">
        <v>468</v>
      </c>
      <c r="B41" s="58">
        <v>91585</v>
      </c>
      <c r="C41" s="58" t="s">
        <v>5572</v>
      </c>
      <c r="D41" s="58" t="s">
        <v>2543</v>
      </c>
      <c r="E41" s="58" t="s">
        <v>5573</v>
      </c>
      <c r="F41" s="58" t="s">
        <v>660</v>
      </c>
      <c r="G41" s="58">
        <v>29302</v>
      </c>
      <c r="H41" s="58" t="s">
        <v>5574</v>
      </c>
      <c r="I41" s="58" t="s">
        <v>1282</v>
      </c>
      <c r="J41" s="58" t="s">
        <v>5575</v>
      </c>
      <c r="K41" s="58" t="s">
        <v>691</v>
      </c>
      <c r="L41" s="58">
        <v>24300</v>
      </c>
      <c r="M41" s="58">
        <v>53602</v>
      </c>
    </row>
    <row r="42" spans="1:13" x14ac:dyDescent="0.3">
      <c r="A42" s="57" t="s">
        <v>469</v>
      </c>
      <c r="B42" s="58">
        <v>7459</v>
      </c>
      <c r="C42" s="58" t="s">
        <v>5141</v>
      </c>
      <c r="D42" s="58" t="s">
        <v>1580</v>
      </c>
      <c r="E42" s="58" t="s">
        <v>2914</v>
      </c>
      <c r="F42" s="58" t="s">
        <v>647</v>
      </c>
      <c r="G42" s="58">
        <v>2402</v>
      </c>
      <c r="H42" s="58" t="s">
        <v>2697</v>
      </c>
      <c r="I42" s="58" t="s">
        <v>1030</v>
      </c>
      <c r="J42" s="58" t="s">
        <v>2138</v>
      </c>
      <c r="K42" s="58" t="s">
        <v>655</v>
      </c>
      <c r="L42" s="58">
        <v>2162</v>
      </c>
      <c r="M42" s="58">
        <v>4564</v>
      </c>
    </row>
    <row r="43" spans="1:13" x14ac:dyDescent="0.3">
      <c r="A43" s="57" t="s">
        <v>470</v>
      </c>
      <c r="B43" s="58">
        <v>11674</v>
      </c>
      <c r="C43" s="58" t="s">
        <v>2581</v>
      </c>
      <c r="D43" s="58" t="s">
        <v>989</v>
      </c>
      <c r="E43" s="58" t="s">
        <v>2520</v>
      </c>
      <c r="F43" s="58" t="s">
        <v>660</v>
      </c>
      <c r="G43" s="58">
        <v>3667</v>
      </c>
      <c r="H43" s="58" t="s">
        <v>1110</v>
      </c>
      <c r="I43" s="58" t="s">
        <v>1609</v>
      </c>
      <c r="J43" s="58" t="s">
        <v>3059</v>
      </c>
      <c r="K43" s="58" t="s">
        <v>708</v>
      </c>
      <c r="L43" s="58">
        <v>2592</v>
      </c>
      <c r="M43" s="58">
        <v>6259</v>
      </c>
    </row>
    <row r="44" spans="1:13" x14ac:dyDescent="0.3">
      <c r="A44" s="57" t="s">
        <v>471</v>
      </c>
      <c r="B44" s="58">
        <v>10496</v>
      </c>
      <c r="C44" s="58" t="s">
        <v>2314</v>
      </c>
      <c r="D44" s="58" t="s">
        <v>791</v>
      </c>
      <c r="E44" s="58" t="s">
        <v>1810</v>
      </c>
      <c r="F44" s="58" t="s">
        <v>646</v>
      </c>
      <c r="G44" s="58">
        <v>2541</v>
      </c>
      <c r="H44" s="58" t="s">
        <v>1245</v>
      </c>
      <c r="I44" s="58" t="s">
        <v>804</v>
      </c>
      <c r="J44" s="58" t="s">
        <v>1862</v>
      </c>
      <c r="K44" s="58" t="s">
        <v>691</v>
      </c>
      <c r="L44" s="58">
        <v>2235</v>
      </c>
      <c r="M44" s="58">
        <v>4776</v>
      </c>
    </row>
    <row r="45" spans="1:13" x14ac:dyDescent="0.3">
      <c r="A45" s="57" t="s">
        <v>472</v>
      </c>
      <c r="B45" s="58">
        <v>18278</v>
      </c>
      <c r="C45" s="58" t="s">
        <v>3825</v>
      </c>
      <c r="D45" s="58" t="s">
        <v>1086</v>
      </c>
      <c r="E45" s="58" t="s">
        <v>5576</v>
      </c>
      <c r="F45" s="58" t="s">
        <v>655</v>
      </c>
      <c r="G45" s="58">
        <v>5347</v>
      </c>
      <c r="H45" s="58" t="s">
        <v>1417</v>
      </c>
      <c r="I45" s="58" t="s">
        <v>1351</v>
      </c>
      <c r="J45" s="58" t="s">
        <v>3998</v>
      </c>
      <c r="K45" s="58" t="s">
        <v>766</v>
      </c>
      <c r="L45" s="58">
        <v>5209</v>
      </c>
      <c r="M45" s="58">
        <v>10556</v>
      </c>
    </row>
    <row r="46" spans="1:13" x14ac:dyDescent="0.3">
      <c r="A46" s="57" t="s">
        <v>473</v>
      </c>
      <c r="B46" s="58">
        <v>15201</v>
      </c>
      <c r="C46" s="58" t="s">
        <v>4032</v>
      </c>
      <c r="D46" s="58" t="s">
        <v>1208</v>
      </c>
      <c r="E46" s="58" t="s">
        <v>2582</v>
      </c>
      <c r="F46" s="58" t="s">
        <v>725</v>
      </c>
      <c r="G46" s="58">
        <v>4348</v>
      </c>
      <c r="H46" s="58" t="s">
        <v>2524</v>
      </c>
      <c r="I46" s="58" t="s">
        <v>1529</v>
      </c>
      <c r="J46" s="58" t="s">
        <v>2212</v>
      </c>
      <c r="K46" s="58" t="s">
        <v>972</v>
      </c>
      <c r="L46" s="58">
        <v>3890</v>
      </c>
      <c r="M46" s="58">
        <v>8238</v>
      </c>
    </row>
    <row r="47" spans="1:13" x14ac:dyDescent="0.3">
      <c r="A47" s="57" t="s">
        <v>474</v>
      </c>
      <c r="B47" s="58">
        <v>494731</v>
      </c>
      <c r="C47" s="58" t="s">
        <v>6341</v>
      </c>
      <c r="D47" s="58" t="s">
        <v>6340</v>
      </c>
      <c r="E47" s="58" t="s">
        <v>5577</v>
      </c>
      <c r="F47" s="58" t="s">
        <v>1734</v>
      </c>
      <c r="G47" s="58">
        <v>187404</v>
      </c>
      <c r="H47" s="58" t="s">
        <v>6339</v>
      </c>
      <c r="I47" s="58" t="s">
        <v>6338</v>
      </c>
      <c r="J47" s="58" t="s">
        <v>5578</v>
      </c>
      <c r="K47" s="58" t="s">
        <v>2430</v>
      </c>
      <c r="L47" s="58">
        <v>99786</v>
      </c>
      <c r="M47" s="58">
        <v>287190</v>
      </c>
    </row>
    <row r="48" spans="1:13" x14ac:dyDescent="0.3">
      <c r="A48" s="57" t="s">
        <v>475</v>
      </c>
      <c r="B48" s="58">
        <v>11055</v>
      </c>
      <c r="C48" s="58" t="s">
        <v>2656</v>
      </c>
      <c r="D48" s="58" t="s">
        <v>1459</v>
      </c>
      <c r="E48" s="58" t="s">
        <v>5579</v>
      </c>
      <c r="F48" s="58" t="s">
        <v>633</v>
      </c>
      <c r="G48" s="58">
        <v>3561</v>
      </c>
      <c r="H48" s="58" t="s">
        <v>1799</v>
      </c>
      <c r="I48" s="58" t="s">
        <v>1086</v>
      </c>
      <c r="J48" s="58" t="s">
        <v>2052</v>
      </c>
      <c r="K48" s="58" t="s">
        <v>667</v>
      </c>
      <c r="L48" s="58">
        <v>2669</v>
      </c>
      <c r="M48" s="58">
        <v>6230</v>
      </c>
    </row>
    <row r="49" spans="1:13" x14ac:dyDescent="0.3">
      <c r="A49" s="57" t="s">
        <v>476</v>
      </c>
      <c r="B49" s="58">
        <v>5669</v>
      </c>
      <c r="C49" s="58" t="s">
        <v>935</v>
      </c>
      <c r="D49" s="58" t="s">
        <v>1580</v>
      </c>
      <c r="E49" s="58" t="s">
        <v>2568</v>
      </c>
      <c r="F49" s="58" t="s">
        <v>628</v>
      </c>
      <c r="G49" s="58">
        <v>1918</v>
      </c>
      <c r="H49" s="58" t="s">
        <v>1869</v>
      </c>
      <c r="I49" s="58" t="s">
        <v>994</v>
      </c>
      <c r="J49" s="58" t="s">
        <v>2325</v>
      </c>
      <c r="K49" s="58" t="s">
        <v>647</v>
      </c>
      <c r="L49" s="58">
        <v>1450</v>
      </c>
      <c r="M49" s="58">
        <v>3368</v>
      </c>
    </row>
    <row r="50" spans="1:13" x14ac:dyDescent="0.3">
      <c r="A50" s="57" t="s">
        <v>477</v>
      </c>
      <c r="B50" s="58">
        <v>57817</v>
      </c>
      <c r="C50" s="58" t="s">
        <v>5580</v>
      </c>
      <c r="D50" s="58" t="s">
        <v>2040</v>
      </c>
      <c r="E50" s="58" t="s">
        <v>3341</v>
      </c>
      <c r="F50" s="58" t="s">
        <v>1054</v>
      </c>
      <c r="G50" s="58">
        <v>18571</v>
      </c>
      <c r="H50" s="58" t="s">
        <v>5581</v>
      </c>
      <c r="I50" s="58" t="s">
        <v>1408</v>
      </c>
      <c r="J50" s="58" t="s">
        <v>2624</v>
      </c>
      <c r="K50" s="58" t="s">
        <v>1629</v>
      </c>
      <c r="L50" s="58">
        <v>10788</v>
      </c>
      <c r="M50" s="58">
        <v>29359</v>
      </c>
    </row>
    <row r="51" spans="1:13" x14ac:dyDescent="0.3">
      <c r="A51" s="57" t="s">
        <v>478</v>
      </c>
      <c r="B51" s="58">
        <v>89305</v>
      </c>
      <c r="C51" s="58" t="s">
        <v>5582</v>
      </c>
      <c r="D51" s="58" t="s">
        <v>2703</v>
      </c>
      <c r="E51" s="58" t="s">
        <v>1686</v>
      </c>
      <c r="F51" s="58" t="s">
        <v>798</v>
      </c>
      <c r="G51" s="58">
        <v>27350</v>
      </c>
      <c r="H51" s="58" t="s">
        <v>5583</v>
      </c>
      <c r="I51" s="58" t="s">
        <v>964</v>
      </c>
      <c r="J51" s="58" t="s">
        <v>5584</v>
      </c>
      <c r="K51" s="58" t="s">
        <v>830</v>
      </c>
      <c r="L51" s="58">
        <v>24434</v>
      </c>
      <c r="M51" s="58">
        <v>51784</v>
      </c>
    </row>
    <row r="52" spans="1:13" x14ac:dyDescent="0.3">
      <c r="A52" s="57" t="s">
        <v>479</v>
      </c>
      <c r="B52" s="58">
        <v>6992</v>
      </c>
      <c r="C52" s="58" t="s">
        <v>2120</v>
      </c>
      <c r="D52" s="58" t="s">
        <v>806</v>
      </c>
      <c r="E52" s="58" t="s">
        <v>3278</v>
      </c>
      <c r="F52" s="58" t="s">
        <v>647</v>
      </c>
      <c r="G52" s="58">
        <v>2056</v>
      </c>
      <c r="H52" s="58" t="s">
        <v>3311</v>
      </c>
      <c r="I52" s="58" t="s">
        <v>1116</v>
      </c>
      <c r="J52" s="58" t="s">
        <v>1518</v>
      </c>
      <c r="K52" s="58" t="s">
        <v>655</v>
      </c>
      <c r="L52" s="58">
        <v>1636</v>
      </c>
      <c r="M52" s="58">
        <v>3692</v>
      </c>
    </row>
    <row r="53" spans="1:13" x14ac:dyDescent="0.3">
      <c r="A53" s="57" t="s">
        <v>481</v>
      </c>
      <c r="B53" s="58">
        <v>1929</v>
      </c>
      <c r="C53" s="58" t="s">
        <v>1086</v>
      </c>
      <c r="D53" s="58" t="s">
        <v>708</v>
      </c>
      <c r="E53" s="58" t="s">
        <v>919</v>
      </c>
      <c r="F53" s="58" t="s">
        <v>628</v>
      </c>
      <c r="G53" s="58">
        <v>542</v>
      </c>
      <c r="H53" s="58" t="s">
        <v>1143</v>
      </c>
      <c r="I53" s="58" t="s">
        <v>707</v>
      </c>
      <c r="J53" s="58" t="s">
        <v>1092</v>
      </c>
      <c r="K53" s="58" t="s">
        <v>628</v>
      </c>
      <c r="L53" s="58">
        <v>485</v>
      </c>
      <c r="M53" s="58">
        <v>1027</v>
      </c>
    </row>
    <row r="54" spans="1:13" x14ac:dyDescent="0.3">
      <c r="A54" s="57" t="s">
        <v>483</v>
      </c>
      <c r="B54" s="58">
        <v>38132</v>
      </c>
      <c r="C54" s="58" t="s">
        <v>5585</v>
      </c>
      <c r="D54" s="58" t="s">
        <v>1127</v>
      </c>
      <c r="E54" s="58" t="s">
        <v>2060</v>
      </c>
      <c r="F54" s="58" t="s">
        <v>655</v>
      </c>
      <c r="G54" s="58">
        <v>13020</v>
      </c>
      <c r="H54" s="58" t="s">
        <v>5586</v>
      </c>
      <c r="I54" s="58" t="s">
        <v>1976</v>
      </c>
      <c r="J54" s="58" t="s">
        <v>5587</v>
      </c>
      <c r="K54" s="58" t="s">
        <v>655</v>
      </c>
      <c r="L54" s="58">
        <v>8664</v>
      </c>
      <c r="M54" s="58">
        <v>21684</v>
      </c>
    </row>
    <row r="55" spans="1:13" x14ac:dyDescent="0.3">
      <c r="A55" s="57" t="s">
        <v>484</v>
      </c>
      <c r="B55" s="58">
        <v>11123</v>
      </c>
      <c r="C55" s="58" t="s">
        <v>5136</v>
      </c>
      <c r="D55" s="58" t="s">
        <v>1130</v>
      </c>
      <c r="E55" s="58" t="s">
        <v>2343</v>
      </c>
      <c r="F55" s="58" t="s">
        <v>664</v>
      </c>
      <c r="G55" s="58">
        <v>3306</v>
      </c>
      <c r="H55" s="58" t="s">
        <v>731</v>
      </c>
      <c r="I55" s="58" t="s">
        <v>1121</v>
      </c>
      <c r="J55" s="58" t="s">
        <v>2674</v>
      </c>
      <c r="K55" s="58" t="s">
        <v>985</v>
      </c>
      <c r="L55" s="58">
        <v>3338</v>
      </c>
      <c r="M55" s="58">
        <v>6644</v>
      </c>
    </row>
    <row r="56" spans="1:13" x14ac:dyDescent="0.3">
      <c r="A56" s="57" t="s">
        <v>486</v>
      </c>
      <c r="B56" s="58">
        <v>12343</v>
      </c>
      <c r="C56" s="58" t="s">
        <v>4582</v>
      </c>
      <c r="D56" s="58" t="s">
        <v>989</v>
      </c>
      <c r="E56" s="58" t="s">
        <v>2656</v>
      </c>
      <c r="F56" s="58" t="s">
        <v>655</v>
      </c>
      <c r="G56" s="58">
        <v>3660</v>
      </c>
      <c r="H56" s="58" t="s">
        <v>986</v>
      </c>
      <c r="I56" s="58" t="s">
        <v>846</v>
      </c>
      <c r="J56" s="58" t="s">
        <v>2030</v>
      </c>
      <c r="K56" s="58" t="s">
        <v>655</v>
      </c>
      <c r="L56" s="58">
        <v>3139</v>
      </c>
      <c r="M56" s="58">
        <v>6799</v>
      </c>
    </row>
    <row r="57" spans="1:13" x14ac:dyDescent="0.3">
      <c r="A57" s="57" t="s">
        <v>487</v>
      </c>
      <c r="B57" s="58">
        <v>5569</v>
      </c>
      <c r="C57" s="58" t="s">
        <v>1735</v>
      </c>
      <c r="D57" s="58" t="s">
        <v>956</v>
      </c>
      <c r="E57" s="58" t="s">
        <v>2035</v>
      </c>
      <c r="F57" s="58" t="s">
        <v>628</v>
      </c>
      <c r="G57" s="58">
        <v>1713</v>
      </c>
      <c r="H57" s="58" t="s">
        <v>1005</v>
      </c>
      <c r="I57" s="58" t="s">
        <v>1871</v>
      </c>
      <c r="J57" s="58" t="s">
        <v>2625</v>
      </c>
      <c r="K57" s="58" t="s">
        <v>628</v>
      </c>
      <c r="L57" s="58">
        <v>1345</v>
      </c>
      <c r="M57" s="58">
        <v>3058</v>
      </c>
    </row>
    <row r="58" spans="1:13" x14ac:dyDescent="0.3">
      <c r="A58" s="57" t="s">
        <v>489</v>
      </c>
      <c r="B58" s="58">
        <v>17200</v>
      </c>
      <c r="C58" s="58" t="s">
        <v>1718</v>
      </c>
      <c r="D58" s="58" t="s">
        <v>1130</v>
      </c>
      <c r="E58" s="58" t="s">
        <v>1958</v>
      </c>
      <c r="F58" s="58" t="s">
        <v>766</v>
      </c>
      <c r="G58" s="58">
        <v>5098</v>
      </c>
      <c r="H58" s="58" t="s">
        <v>2179</v>
      </c>
      <c r="I58" s="58" t="s">
        <v>2706</v>
      </c>
      <c r="J58" s="58" t="s">
        <v>2083</v>
      </c>
      <c r="K58" s="58" t="s">
        <v>633</v>
      </c>
      <c r="L58" s="58">
        <v>4781</v>
      </c>
      <c r="M58" s="58">
        <v>9879</v>
      </c>
    </row>
    <row r="59" spans="1:13" x14ac:dyDescent="0.3">
      <c r="A59" s="57" t="s">
        <v>490</v>
      </c>
      <c r="B59" s="58">
        <v>83763</v>
      </c>
      <c r="C59" s="58" t="s">
        <v>1974</v>
      </c>
      <c r="D59" s="58" t="s">
        <v>2072</v>
      </c>
      <c r="E59" s="58" t="s">
        <v>5588</v>
      </c>
      <c r="F59" s="58" t="s">
        <v>811</v>
      </c>
      <c r="G59" s="58">
        <v>27457</v>
      </c>
      <c r="H59" s="58" t="s">
        <v>5589</v>
      </c>
      <c r="I59" s="58" t="s">
        <v>1210</v>
      </c>
      <c r="J59" s="58" t="s">
        <v>5590</v>
      </c>
      <c r="K59" s="58" t="s">
        <v>668</v>
      </c>
      <c r="L59" s="58">
        <v>25899</v>
      </c>
      <c r="M59" s="58">
        <v>53356</v>
      </c>
    </row>
    <row r="60" spans="1:13" x14ac:dyDescent="0.3">
      <c r="A60" s="57" t="s">
        <v>491</v>
      </c>
      <c r="B60" s="58">
        <v>52469</v>
      </c>
      <c r="C60" s="58" t="s">
        <v>5591</v>
      </c>
      <c r="D60" s="58" t="s">
        <v>1530</v>
      </c>
      <c r="E60" s="58" t="s">
        <v>5592</v>
      </c>
      <c r="F60" s="58" t="s">
        <v>872</v>
      </c>
      <c r="G60" s="58">
        <v>15057</v>
      </c>
      <c r="H60" s="58" t="s">
        <v>5593</v>
      </c>
      <c r="I60" s="58" t="s">
        <v>868</v>
      </c>
      <c r="J60" s="58" t="s">
        <v>5594</v>
      </c>
      <c r="K60" s="58" t="s">
        <v>872</v>
      </c>
      <c r="L60" s="58">
        <v>12544</v>
      </c>
      <c r="M60" s="58">
        <v>27601</v>
      </c>
    </row>
    <row r="61" spans="1:13" x14ac:dyDescent="0.3">
      <c r="A61" s="57" t="s">
        <v>493</v>
      </c>
      <c r="B61" s="58">
        <v>143680</v>
      </c>
      <c r="C61" s="58" t="s">
        <v>5595</v>
      </c>
      <c r="D61" s="58" t="s">
        <v>2574</v>
      </c>
      <c r="E61" s="58" t="s">
        <v>5596</v>
      </c>
      <c r="F61" s="58" t="s">
        <v>985</v>
      </c>
      <c r="G61" s="58">
        <v>43499</v>
      </c>
      <c r="H61" s="58" t="s">
        <v>5597</v>
      </c>
      <c r="I61" s="58" t="s">
        <v>2739</v>
      </c>
      <c r="J61" s="58" t="s">
        <v>4670</v>
      </c>
      <c r="K61" s="58" t="s">
        <v>798</v>
      </c>
      <c r="L61" s="58">
        <v>42042</v>
      </c>
      <c r="M61" s="58">
        <v>85541</v>
      </c>
    </row>
    <row r="62" spans="1:13" x14ac:dyDescent="0.3">
      <c r="A62" s="57" t="s">
        <v>494</v>
      </c>
      <c r="B62" s="58">
        <v>13069</v>
      </c>
      <c r="C62" s="58" t="s">
        <v>3452</v>
      </c>
      <c r="D62" s="58" t="s">
        <v>989</v>
      </c>
      <c r="E62" s="58" t="s">
        <v>2042</v>
      </c>
      <c r="F62" s="58" t="s">
        <v>628</v>
      </c>
      <c r="G62" s="58">
        <v>3738</v>
      </c>
      <c r="H62" s="58" t="s">
        <v>2297</v>
      </c>
      <c r="I62" s="58" t="s">
        <v>1116</v>
      </c>
      <c r="J62" s="58" t="s">
        <v>5598</v>
      </c>
      <c r="K62" s="58" t="s">
        <v>628</v>
      </c>
      <c r="L62" s="58">
        <v>3840</v>
      </c>
      <c r="M62" s="58">
        <v>7578</v>
      </c>
    </row>
    <row r="63" spans="1:13" x14ac:dyDescent="0.3">
      <c r="A63" s="57" t="s">
        <v>496</v>
      </c>
      <c r="B63" s="58">
        <v>703177</v>
      </c>
      <c r="C63" s="58" t="s">
        <v>5599</v>
      </c>
      <c r="D63" s="58" t="s">
        <v>6337</v>
      </c>
      <c r="E63" s="58" t="s">
        <v>6336</v>
      </c>
      <c r="F63" s="58" t="s">
        <v>1128</v>
      </c>
      <c r="G63" s="58">
        <v>247319</v>
      </c>
      <c r="H63" s="58" t="s">
        <v>5600</v>
      </c>
      <c r="I63" s="58" t="s">
        <v>6335</v>
      </c>
      <c r="J63" s="58" t="s">
        <v>6334</v>
      </c>
      <c r="K63" s="58" t="s">
        <v>1573</v>
      </c>
      <c r="L63" s="58">
        <v>136787</v>
      </c>
      <c r="M63" s="58">
        <v>384106</v>
      </c>
    </row>
    <row r="64" spans="1:13" x14ac:dyDescent="0.3">
      <c r="A64" s="57" t="s">
        <v>497</v>
      </c>
      <c r="B64" s="58">
        <v>19069</v>
      </c>
      <c r="C64" s="58" t="s">
        <v>2391</v>
      </c>
      <c r="D64" s="58" t="s">
        <v>1061</v>
      </c>
      <c r="E64" s="58" t="s">
        <v>1043</v>
      </c>
      <c r="F64" s="58" t="s">
        <v>903</v>
      </c>
      <c r="G64" s="58">
        <v>5601</v>
      </c>
      <c r="H64" s="58" t="s">
        <v>3416</v>
      </c>
      <c r="I64" s="58" t="s">
        <v>2408</v>
      </c>
      <c r="J64" s="58" t="s">
        <v>4483</v>
      </c>
      <c r="K64" s="58" t="s">
        <v>848</v>
      </c>
      <c r="L64" s="58">
        <v>5589</v>
      </c>
      <c r="M64" s="58">
        <v>11190</v>
      </c>
    </row>
    <row r="65" spans="1:13" x14ac:dyDescent="0.3">
      <c r="A65" s="57" t="s">
        <v>498</v>
      </c>
      <c r="B65" s="58">
        <v>1837</v>
      </c>
      <c r="C65" s="58" t="s">
        <v>1564</v>
      </c>
      <c r="D65" s="58" t="s">
        <v>783</v>
      </c>
      <c r="E65" s="58" t="s">
        <v>1493</v>
      </c>
      <c r="F65" s="58" t="s">
        <v>628</v>
      </c>
      <c r="G65" s="58">
        <v>600</v>
      </c>
      <c r="H65" s="58" t="s">
        <v>1665</v>
      </c>
      <c r="I65" s="58" t="s">
        <v>1012</v>
      </c>
      <c r="J65" s="58" t="s">
        <v>1529</v>
      </c>
      <c r="K65" s="58" t="s">
        <v>647</v>
      </c>
      <c r="L65" s="58">
        <v>477</v>
      </c>
      <c r="M65" s="58">
        <v>1077</v>
      </c>
    </row>
    <row r="66" spans="1:13" x14ac:dyDescent="0.3">
      <c r="A66" s="57" t="s">
        <v>499</v>
      </c>
      <c r="B66" s="58">
        <v>54274</v>
      </c>
      <c r="C66" s="58" t="s">
        <v>5601</v>
      </c>
      <c r="D66" s="58" t="s">
        <v>1516</v>
      </c>
      <c r="E66" s="58" t="s">
        <v>5602</v>
      </c>
      <c r="F66" s="58" t="s">
        <v>916</v>
      </c>
      <c r="G66" s="58">
        <v>16395</v>
      </c>
      <c r="H66" s="58" t="s">
        <v>5603</v>
      </c>
      <c r="I66" s="58" t="s">
        <v>2032</v>
      </c>
      <c r="J66" s="58" t="s">
        <v>5604</v>
      </c>
      <c r="K66" s="58" t="s">
        <v>1220</v>
      </c>
      <c r="L66" s="58">
        <v>13617</v>
      </c>
      <c r="M66" s="58">
        <v>30012</v>
      </c>
    </row>
    <row r="67" spans="1:13" x14ac:dyDescent="0.3">
      <c r="A67" s="57" t="s">
        <v>500</v>
      </c>
      <c r="B67" s="58">
        <v>30086</v>
      </c>
      <c r="C67" s="58" t="s">
        <v>5605</v>
      </c>
      <c r="D67" s="58" t="s">
        <v>1105</v>
      </c>
      <c r="E67" s="58" t="s">
        <v>5540</v>
      </c>
      <c r="F67" s="58" t="s">
        <v>848</v>
      </c>
      <c r="G67" s="58">
        <v>8487</v>
      </c>
      <c r="H67" s="58" t="s">
        <v>2562</v>
      </c>
      <c r="I67" s="58" t="s">
        <v>967</v>
      </c>
      <c r="J67" s="58" t="s">
        <v>4087</v>
      </c>
      <c r="K67" s="58" t="s">
        <v>811</v>
      </c>
      <c r="L67" s="58">
        <v>7424</v>
      </c>
      <c r="M67" s="58">
        <v>15911</v>
      </c>
    </row>
    <row r="68" spans="1:13" x14ac:dyDescent="0.3">
      <c r="A68" s="57" t="s">
        <v>502</v>
      </c>
      <c r="B68" s="58">
        <v>13546</v>
      </c>
      <c r="C68" s="58" t="s">
        <v>3365</v>
      </c>
      <c r="D68" s="58" t="s">
        <v>1061</v>
      </c>
      <c r="E68" s="58" t="s">
        <v>4444</v>
      </c>
      <c r="F68" s="58" t="s">
        <v>646</v>
      </c>
      <c r="G68" s="58">
        <v>4188</v>
      </c>
      <c r="H68" s="58" t="s">
        <v>1851</v>
      </c>
      <c r="I68" s="58" t="s">
        <v>1061</v>
      </c>
      <c r="J68" s="58" t="s">
        <v>2643</v>
      </c>
      <c r="K68" s="58" t="s">
        <v>646</v>
      </c>
      <c r="L68" s="58">
        <v>3465</v>
      </c>
      <c r="M68" s="58">
        <v>7653</v>
      </c>
    </row>
    <row r="69" spans="1:13" x14ac:dyDescent="0.3">
      <c r="A69" s="57" t="s">
        <v>503</v>
      </c>
      <c r="B69" s="58">
        <v>12081</v>
      </c>
      <c r="C69" s="58" t="s">
        <v>2228</v>
      </c>
      <c r="D69" s="58" t="s">
        <v>686</v>
      </c>
      <c r="E69" s="58" t="s">
        <v>3535</v>
      </c>
      <c r="F69" s="58" t="s">
        <v>633</v>
      </c>
      <c r="G69" s="58">
        <v>4620</v>
      </c>
      <c r="H69" s="58" t="s">
        <v>863</v>
      </c>
      <c r="I69" s="58" t="s">
        <v>840</v>
      </c>
      <c r="J69" s="58" t="s">
        <v>5606</v>
      </c>
      <c r="K69" s="58" t="s">
        <v>633</v>
      </c>
      <c r="L69" s="58">
        <v>3602</v>
      </c>
      <c r="M69" s="58">
        <v>8222</v>
      </c>
    </row>
    <row r="70" spans="1:13" x14ac:dyDescent="0.3">
      <c r="A70" s="57" t="s">
        <v>504</v>
      </c>
      <c r="B70" s="58">
        <v>525568</v>
      </c>
      <c r="C70" s="58" t="s">
        <v>5607</v>
      </c>
      <c r="D70" s="58" t="s">
        <v>6333</v>
      </c>
      <c r="E70" s="58" t="s">
        <v>5608</v>
      </c>
      <c r="F70" s="58" t="s">
        <v>2781</v>
      </c>
      <c r="G70" s="58">
        <v>171683</v>
      </c>
      <c r="H70" s="58" t="s">
        <v>5609</v>
      </c>
      <c r="I70" s="58" t="s">
        <v>6332</v>
      </c>
      <c r="J70" s="58" t="s">
        <v>5610</v>
      </c>
      <c r="K70" s="58" t="s">
        <v>1275</v>
      </c>
      <c r="L70" s="58">
        <v>120760</v>
      </c>
      <c r="M70" s="58">
        <v>292443</v>
      </c>
    </row>
    <row r="71" spans="1:13" x14ac:dyDescent="0.3">
      <c r="A71" s="57" t="s">
        <v>505</v>
      </c>
      <c r="B71" s="58">
        <v>24707</v>
      </c>
      <c r="C71" s="58" t="s">
        <v>5611</v>
      </c>
      <c r="D71" s="58" t="s">
        <v>1362</v>
      </c>
      <c r="E71" s="58" t="s">
        <v>5612</v>
      </c>
      <c r="F71" s="58" t="s">
        <v>633</v>
      </c>
      <c r="G71" s="58">
        <v>6634</v>
      </c>
      <c r="H71" s="58" t="s">
        <v>2231</v>
      </c>
      <c r="I71" s="58" t="s">
        <v>2075</v>
      </c>
      <c r="J71" s="58" t="s">
        <v>2275</v>
      </c>
      <c r="K71" s="58" t="s">
        <v>655</v>
      </c>
      <c r="L71" s="58">
        <v>7295</v>
      </c>
      <c r="M71" s="58">
        <v>13929</v>
      </c>
    </row>
    <row r="72" spans="1:13" x14ac:dyDescent="0.3">
      <c r="A72" s="57" t="s">
        <v>506</v>
      </c>
      <c r="B72" s="58">
        <v>114817</v>
      </c>
      <c r="C72" s="58" t="s">
        <v>5613</v>
      </c>
      <c r="D72" s="58" t="s">
        <v>3595</v>
      </c>
      <c r="E72" s="58" t="s">
        <v>5614</v>
      </c>
      <c r="F72" s="58" t="s">
        <v>1077</v>
      </c>
      <c r="G72" s="58">
        <v>32417</v>
      </c>
      <c r="H72" s="58" t="s">
        <v>5615</v>
      </c>
      <c r="I72" s="58" t="s">
        <v>4004</v>
      </c>
      <c r="J72" s="58" t="s">
        <v>5616</v>
      </c>
      <c r="K72" s="58" t="s">
        <v>753</v>
      </c>
      <c r="L72" s="58">
        <v>29733</v>
      </c>
      <c r="M72" s="58">
        <v>62150</v>
      </c>
    </row>
    <row r="73" spans="1:13" x14ac:dyDescent="0.3">
      <c r="A73" s="57" t="s">
        <v>507</v>
      </c>
      <c r="B73" s="58">
        <v>5601</v>
      </c>
      <c r="C73" s="58" t="s">
        <v>1100</v>
      </c>
      <c r="D73" s="58" t="s">
        <v>2127</v>
      </c>
      <c r="E73" s="58" t="s">
        <v>1110</v>
      </c>
      <c r="F73" s="58" t="s">
        <v>691</v>
      </c>
      <c r="G73" s="58">
        <v>1878</v>
      </c>
      <c r="H73" s="58" t="s">
        <v>1307</v>
      </c>
      <c r="I73" s="58" t="s">
        <v>1061</v>
      </c>
      <c r="J73" s="58" t="s">
        <v>2430</v>
      </c>
      <c r="K73" s="58" t="s">
        <v>647</v>
      </c>
      <c r="L73" s="58">
        <v>1231</v>
      </c>
      <c r="M73" s="58">
        <v>3109</v>
      </c>
    </row>
    <row r="74" spans="1:13" x14ac:dyDescent="0.3">
      <c r="A74" s="57" t="s">
        <v>508</v>
      </c>
      <c r="B74" s="58">
        <v>17923</v>
      </c>
      <c r="C74" s="58" t="s">
        <v>1678</v>
      </c>
      <c r="D74" s="58" t="s">
        <v>980</v>
      </c>
      <c r="E74" s="58" t="s">
        <v>879</v>
      </c>
      <c r="F74" s="58" t="s">
        <v>628</v>
      </c>
      <c r="G74" s="58">
        <v>5472</v>
      </c>
      <c r="H74" s="58" t="s">
        <v>2358</v>
      </c>
      <c r="I74" s="58" t="s">
        <v>1251</v>
      </c>
      <c r="J74" s="58" t="s">
        <v>4866</v>
      </c>
      <c r="K74" s="58" t="s">
        <v>628</v>
      </c>
      <c r="L74" s="58">
        <v>4303</v>
      </c>
      <c r="M74" s="58">
        <v>9775</v>
      </c>
    </row>
    <row r="75" spans="1:13" x14ac:dyDescent="0.3">
      <c r="A75" s="57" t="s">
        <v>510</v>
      </c>
      <c r="B75" s="58">
        <v>22877</v>
      </c>
      <c r="C75" s="58" t="s">
        <v>5617</v>
      </c>
      <c r="D75" s="58" t="s">
        <v>677</v>
      </c>
      <c r="E75" s="58" t="s">
        <v>2686</v>
      </c>
      <c r="F75" s="58" t="s">
        <v>667</v>
      </c>
      <c r="G75" s="58">
        <v>8348</v>
      </c>
      <c r="H75" s="58" t="s">
        <v>3474</v>
      </c>
      <c r="I75" s="58" t="s">
        <v>789</v>
      </c>
      <c r="J75" s="58" t="s">
        <v>3535</v>
      </c>
      <c r="K75" s="58" t="s">
        <v>660</v>
      </c>
      <c r="L75" s="58">
        <v>6367</v>
      </c>
      <c r="M75" s="58">
        <v>14715</v>
      </c>
    </row>
    <row r="76" spans="1:13" x14ac:dyDescent="0.3">
      <c r="A76" s="57" t="s">
        <v>511</v>
      </c>
      <c r="B76" s="58">
        <v>14706</v>
      </c>
      <c r="C76" s="58" t="s">
        <v>2267</v>
      </c>
      <c r="D76" s="58" t="s">
        <v>877</v>
      </c>
      <c r="E76" s="58" t="s">
        <v>1505</v>
      </c>
      <c r="F76" s="58" t="s">
        <v>655</v>
      </c>
      <c r="G76" s="58">
        <v>4410</v>
      </c>
      <c r="H76" s="58" t="s">
        <v>5090</v>
      </c>
      <c r="I76" s="58" t="s">
        <v>960</v>
      </c>
      <c r="J76" s="58" t="s">
        <v>5032</v>
      </c>
      <c r="K76" s="58" t="s">
        <v>647</v>
      </c>
      <c r="L76" s="58">
        <v>4232</v>
      </c>
      <c r="M76" s="58">
        <v>8642</v>
      </c>
    </row>
    <row r="77" spans="1:13" x14ac:dyDescent="0.3">
      <c r="A77" s="57" t="s">
        <v>513</v>
      </c>
      <c r="B77" s="58">
        <v>6678</v>
      </c>
      <c r="C77" s="58" t="s">
        <v>2028</v>
      </c>
      <c r="D77" s="58" t="s">
        <v>764</v>
      </c>
      <c r="E77" s="58" t="s">
        <v>1200</v>
      </c>
      <c r="F77" s="58" t="s">
        <v>655</v>
      </c>
      <c r="G77" s="58">
        <v>2065</v>
      </c>
      <c r="H77" s="58" t="s">
        <v>1730</v>
      </c>
      <c r="I77" s="58" t="s">
        <v>826</v>
      </c>
      <c r="J77" s="58" t="s">
        <v>671</v>
      </c>
      <c r="K77" s="58" t="s">
        <v>655</v>
      </c>
      <c r="L77" s="58">
        <v>1636</v>
      </c>
      <c r="M77" s="58">
        <v>3701</v>
      </c>
    </row>
    <row r="78" spans="1:13" x14ac:dyDescent="0.3">
      <c r="A78" s="57" t="s">
        <v>515</v>
      </c>
      <c r="B78" s="58">
        <v>154376</v>
      </c>
      <c r="C78" s="58" t="s">
        <v>5618</v>
      </c>
      <c r="D78" s="58" t="s">
        <v>626</v>
      </c>
      <c r="E78" s="58" t="s">
        <v>5619</v>
      </c>
      <c r="F78" s="58" t="s">
        <v>1580</v>
      </c>
      <c r="G78" s="58">
        <v>49524</v>
      </c>
      <c r="H78" s="58" t="s">
        <v>5620</v>
      </c>
      <c r="I78" s="58" t="s">
        <v>6331</v>
      </c>
      <c r="J78" s="58" t="s">
        <v>5621</v>
      </c>
      <c r="K78" s="58" t="s">
        <v>1155</v>
      </c>
      <c r="L78" s="58">
        <v>42783</v>
      </c>
      <c r="M78" s="58">
        <v>92307</v>
      </c>
    </row>
    <row r="79" spans="1:13" x14ac:dyDescent="0.3">
      <c r="A79" s="57" t="s">
        <v>516</v>
      </c>
      <c r="B79" s="58">
        <v>93924</v>
      </c>
      <c r="C79" s="58" t="s">
        <v>5622</v>
      </c>
      <c r="D79" s="58" t="s">
        <v>2463</v>
      </c>
      <c r="E79" s="58" t="s">
        <v>5623</v>
      </c>
      <c r="F79" s="58" t="s">
        <v>705</v>
      </c>
      <c r="G79" s="58">
        <v>30040</v>
      </c>
      <c r="H79" s="58" t="s">
        <v>3132</v>
      </c>
      <c r="I79" s="58" t="s">
        <v>4532</v>
      </c>
      <c r="J79" s="58" t="s">
        <v>5624</v>
      </c>
      <c r="K79" s="58" t="s">
        <v>798</v>
      </c>
      <c r="L79" s="58">
        <v>25207</v>
      </c>
      <c r="M79" s="58">
        <v>55247</v>
      </c>
    </row>
    <row r="80" spans="1:13" x14ac:dyDescent="0.3">
      <c r="A80" s="57" t="s">
        <v>517</v>
      </c>
      <c r="B80" s="58">
        <v>5277</v>
      </c>
      <c r="C80" s="58" t="s">
        <v>984</v>
      </c>
      <c r="D80" s="58" t="s">
        <v>1591</v>
      </c>
      <c r="E80" s="58" t="s">
        <v>5068</v>
      </c>
      <c r="F80" s="58" t="s">
        <v>655</v>
      </c>
      <c r="G80" s="58">
        <v>1782</v>
      </c>
      <c r="H80" s="58" t="s">
        <v>1440</v>
      </c>
      <c r="I80" s="58" t="s">
        <v>873</v>
      </c>
      <c r="J80" s="58" t="s">
        <v>4621</v>
      </c>
      <c r="K80" s="58" t="s">
        <v>633</v>
      </c>
      <c r="L80" s="58">
        <v>1426</v>
      </c>
      <c r="M80" s="58">
        <v>3208</v>
      </c>
    </row>
    <row r="81" spans="1:13" x14ac:dyDescent="0.3">
      <c r="A81" s="57" t="s">
        <v>518</v>
      </c>
      <c r="B81" s="58">
        <v>42272</v>
      </c>
      <c r="C81" s="58" t="s">
        <v>5506</v>
      </c>
      <c r="D81" s="58" t="s">
        <v>1992</v>
      </c>
      <c r="E81" s="58" t="s">
        <v>5625</v>
      </c>
      <c r="F81" s="58" t="s">
        <v>691</v>
      </c>
      <c r="G81" s="58">
        <v>12918</v>
      </c>
      <c r="H81" s="58" t="s">
        <v>1154</v>
      </c>
      <c r="I81" s="58" t="s">
        <v>1048</v>
      </c>
      <c r="J81" s="58" t="s">
        <v>5626</v>
      </c>
      <c r="K81" s="58" t="s">
        <v>633</v>
      </c>
      <c r="L81" s="58">
        <v>11801</v>
      </c>
      <c r="M81" s="58">
        <v>24719</v>
      </c>
    </row>
    <row r="82" spans="1:13" x14ac:dyDescent="0.3">
      <c r="A82" s="57" t="s">
        <v>519</v>
      </c>
      <c r="B82" s="58">
        <v>9030</v>
      </c>
      <c r="C82" s="58" t="s">
        <v>969</v>
      </c>
      <c r="D82" s="58" t="s">
        <v>912</v>
      </c>
      <c r="E82" s="58" t="s">
        <v>2302</v>
      </c>
      <c r="F82" s="58" t="s">
        <v>690</v>
      </c>
      <c r="G82" s="58">
        <v>2738</v>
      </c>
      <c r="H82" s="58" t="s">
        <v>895</v>
      </c>
      <c r="I82" s="58" t="s">
        <v>643</v>
      </c>
      <c r="J82" s="58" t="s">
        <v>5201</v>
      </c>
      <c r="K82" s="58" t="s">
        <v>648</v>
      </c>
      <c r="L82" s="58">
        <v>2687</v>
      </c>
      <c r="M82" s="58">
        <v>5425</v>
      </c>
    </row>
    <row r="83" spans="1:13" x14ac:dyDescent="0.3">
      <c r="A83" s="57" t="s">
        <v>520</v>
      </c>
      <c r="B83" s="58">
        <v>7556</v>
      </c>
      <c r="C83" s="58" t="s">
        <v>958</v>
      </c>
      <c r="D83" s="58" t="s">
        <v>1119</v>
      </c>
      <c r="E83" s="58" t="s">
        <v>2117</v>
      </c>
      <c r="F83" s="58" t="s">
        <v>628</v>
      </c>
      <c r="G83" s="58">
        <v>2224</v>
      </c>
      <c r="H83" s="58" t="s">
        <v>4428</v>
      </c>
      <c r="I83" s="58" t="s">
        <v>673</v>
      </c>
      <c r="J83" s="58" t="s">
        <v>5627</v>
      </c>
      <c r="K83" s="58" t="s">
        <v>628</v>
      </c>
      <c r="L83" s="58">
        <v>1940</v>
      </c>
      <c r="M83" s="58">
        <v>4164</v>
      </c>
    </row>
    <row r="84" spans="1:13" x14ac:dyDescent="0.3">
      <c r="A84" s="57" t="s">
        <v>522</v>
      </c>
      <c r="B84" s="58">
        <v>10349</v>
      </c>
      <c r="C84" s="58" t="s">
        <v>2688</v>
      </c>
      <c r="D84" s="58" t="s">
        <v>1861</v>
      </c>
      <c r="E84" s="58" t="s">
        <v>3439</v>
      </c>
      <c r="F84" s="58" t="s">
        <v>691</v>
      </c>
      <c r="G84" s="58">
        <v>3377</v>
      </c>
      <c r="H84" s="58" t="s">
        <v>4137</v>
      </c>
      <c r="I84" s="58" t="s">
        <v>714</v>
      </c>
      <c r="J84" s="58" t="s">
        <v>1878</v>
      </c>
      <c r="K84" s="58" t="s">
        <v>633</v>
      </c>
      <c r="L84" s="58">
        <v>2571</v>
      </c>
      <c r="M84" s="58">
        <v>5948</v>
      </c>
    </row>
    <row r="85" spans="1:13" x14ac:dyDescent="0.3">
      <c r="A85" s="57" t="s">
        <v>523</v>
      </c>
      <c r="B85" s="58">
        <v>4677</v>
      </c>
      <c r="C85" s="58" t="s">
        <v>2859</v>
      </c>
      <c r="D85" s="58" t="s">
        <v>786</v>
      </c>
      <c r="E85" s="58" t="s">
        <v>1410</v>
      </c>
      <c r="F85" s="58" t="s">
        <v>678</v>
      </c>
      <c r="G85" s="58">
        <v>1358</v>
      </c>
      <c r="H85" s="58" t="s">
        <v>2126</v>
      </c>
      <c r="I85" s="58" t="s">
        <v>688</v>
      </c>
      <c r="J85" s="58" t="s">
        <v>1791</v>
      </c>
      <c r="K85" s="58" t="s">
        <v>667</v>
      </c>
      <c r="L85" s="58">
        <v>1222</v>
      </c>
      <c r="M85" s="58">
        <v>2580</v>
      </c>
    </row>
    <row r="86" spans="1:13" x14ac:dyDescent="0.3">
      <c r="A86" s="57" t="s">
        <v>525</v>
      </c>
      <c r="B86" s="58">
        <v>5060</v>
      </c>
      <c r="C86" s="58" t="s">
        <v>1366</v>
      </c>
      <c r="D86" s="58" t="s">
        <v>794</v>
      </c>
      <c r="E86" s="58" t="s">
        <v>735</v>
      </c>
      <c r="F86" s="58" t="s">
        <v>628</v>
      </c>
      <c r="G86" s="58">
        <v>1480</v>
      </c>
      <c r="H86" s="58" t="s">
        <v>1151</v>
      </c>
      <c r="I86" s="58" t="s">
        <v>688</v>
      </c>
      <c r="J86" s="58" t="s">
        <v>2553</v>
      </c>
      <c r="K86" s="58" t="s">
        <v>628</v>
      </c>
      <c r="L86" s="58">
        <v>1578</v>
      </c>
      <c r="M86" s="58">
        <v>3058</v>
      </c>
    </row>
    <row r="87" spans="1:13" x14ac:dyDescent="0.3">
      <c r="A87" s="57" t="s">
        <v>527</v>
      </c>
      <c r="B87" s="58">
        <v>18194</v>
      </c>
      <c r="C87" s="58" t="s">
        <v>4393</v>
      </c>
      <c r="D87" s="58" t="s">
        <v>2170</v>
      </c>
      <c r="E87" s="58" t="s">
        <v>4573</v>
      </c>
      <c r="F87" s="58" t="s">
        <v>646</v>
      </c>
      <c r="G87" s="58">
        <v>6244</v>
      </c>
      <c r="H87" s="58" t="s">
        <v>3423</v>
      </c>
      <c r="I87" s="58" t="s">
        <v>638</v>
      </c>
      <c r="J87" s="58" t="s">
        <v>2667</v>
      </c>
      <c r="K87" s="58" t="s">
        <v>647</v>
      </c>
      <c r="L87" s="58">
        <v>5160</v>
      </c>
      <c r="M87" s="58">
        <v>11404</v>
      </c>
    </row>
    <row r="88" spans="1:13" x14ac:dyDescent="0.3">
      <c r="A88" s="57" t="s">
        <v>528</v>
      </c>
      <c r="B88" s="58">
        <v>11288</v>
      </c>
      <c r="C88" s="58" t="s">
        <v>1454</v>
      </c>
      <c r="D88" s="58" t="s">
        <v>1520</v>
      </c>
      <c r="E88" s="58" t="s">
        <v>2041</v>
      </c>
      <c r="F88" s="58" t="s">
        <v>634</v>
      </c>
      <c r="G88" s="58">
        <v>3592</v>
      </c>
      <c r="H88" s="58" t="s">
        <v>1247</v>
      </c>
      <c r="I88" s="58" t="s">
        <v>797</v>
      </c>
      <c r="J88" s="58" t="s">
        <v>2299</v>
      </c>
      <c r="K88" s="58" t="s">
        <v>633</v>
      </c>
      <c r="L88" s="58">
        <v>3189</v>
      </c>
      <c r="M88" s="58">
        <v>6781</v>
      </c>
    </row>
    <row r="89" spans="1:13" x14ac:dyDescent="0.3">
      <c r="A89" s="57" t="s">
        <v>529</v>
      </c>
      <c r="B89" s="58">
        <v>5034</v>
      </c>
      <c r="C89" s="58" t="s">
        <v>1859</v>
      </c>
      <c r="D89" s="58" t="s">
        <v>791</v>
      </c>
      <c r="E89" s="58" t="s">
        <v>1808</v>
      </c>
      <c r="F89" s="58" t="s">
        <v>628</v>
      </c>
      <c r="G89" s="58">
        <v>1425</v>
      </c>
      <c r="H89" s="58" t="s">
        <v>1619</v>
      </c>
      <c r="I89" s="58" t="s">
        <v>750</v>
      </c>
      <c r="J89" s="58" t="s">
        <v>1942</v>
      </c>
      <c r="K89" s="58" t="s">
        <v>655</v>
      </c>
      <c r="L89" s="58">
        <v>1019</v>
      </c>
      <c r="M89" s="58">
        <v>2444</v>
      </c>
    </row>
    <row r="90" spans="1:13" x14ac:dyDescent="0.3">
      <c r="A90" s="57" t="s">
        <v>530</v>
      </c>
      <c r="B90" s="58">
        <v>28805</v>
      </c>
      <c r="C90" s="58" t="s">
        <v>4991</v>
      </c>
      <c r="D90" s="58" t="s">
        <v>1300</v>
      </c>
      <c r="E90" s="58" t="s">
        <v>658</v>
      </c>
      <c r="F90" s="58" t="s">
        <v>691</v>
      </c>
      <c r="G90" s="58">
        <v>9001</v>
      </c>
      <c r="H90" s="58" t="s">
        <v>5628</v>
      </c>
      <c r="I90" s="58" t="s">
        <v>1673</v>
      </c>
      <c r="J90" s="58" t="s">
        <v>3425</v>
      </c>
      <c r="K90" s="58" t="s">
        <v>634</v>
      </c>
      <c r="L90" s="58">
        <v>8095</v>
      </c>
      <c r="M90" s="58">
        <v>17096</v>
      </c>
    </row>
    <row r="91" spans="1:13" x14ac:dyDescent="0.3">
      <c r="A91" s="57" t="s">
        <v>531</v>
      </c>
      <c r="B91" s="58">
        <v>21012</v>
      </c>
      <c r="C91" s="58" t="s">
        <v>4392</v>
      </c>
      <c r="D91" s="58" t="s">
        <v>1765</v>
      </c>
      <c r="E91" s="58" t="s">
        <v>5629</v>
      </c>
      <c r="F91" s="58" t="s">
        <v>667</v>
      </c>
      <c r="G91" s="58">
        <v>7317</v>
      </c>
      <c r="H91" s="58" t="s">
        <v>4995</v>
      </c>
      <c r="I91" s="58" t="s">
        <v>1533</v>
      </c>
      <c r="J91" s="58" t="s">
        <v>2702</v>
      </c>
      <c r="K91" s="58" t="s">
        <v>655</v>
      </c>
      <c r="L91" s="58">
        <v>5350</v>
      </c>
      <c r="M91" s="58">
        <v>12667</v>
      </c>
    </row>
    <row r="92" spans="1:13" x14ac:dyDescent="0.3">
      <c r="A92" s="57" t="s">
        <v>532</v>
      </c>
      <c r="B92" s="58">
        <v>31051</v>
      </c>
      <c r="C92" s="58" t="s">
        <v>5630</v>
      </c>
      <c r="D92" s="58" t="s">
        <v>1161</v>
      </c>
      <c r="E92" s="58" t="s">
        <v>5631</v>
      </c>
      <c r="F92" s="58" t="s">
        <v>634</v>
      </c>
      <c r="G92" s="58">
        <v>9571</v>
      </c>
      <c r="H92" s="58" t="s">
        <v>3329</v>
      </c>
      <c r="I92" s="58" t="s">
        <v>2001</v>
      </c>
      <c r="J92" s="58" t="s">
        <v>3316</v>
      </c>
      <c r="K92" s="58" t="s">
        <v>647</v>
      </c>
      <c r="L92" s="58">
        <v>4983</v>
      </c>
      <c r="M92" s="58">
        <v>14554</v>
      </c>
    </row>
    <row r="93" spans="1:13" x14ac:dyDescent="0.3">
      <c r="A93" s="57" t="s">
        <v>533</v>
      </c>
      <c r="B93" s="58">
        <v>5748</v>
      </c>
      <c r="C93" s="58" t="s">
        <v>1691</v>
      </c>
      <c r="D93" s="58" t="s">
        <v>819</v>
      </c>
      <c r="E93" s="58" t="s">
        <v>2306</v>
      </c>
      <c r="F93" s="58" t="s">
        <v>628</v>
      </c>
      <c r="G93" s="58">
        <v>1770</v>
      </c>
      <c r="H93" s="58" t="s">
        <v>1467</v>
      </c>
      <c r="I93" s="58" t="s">
        <v>1765</v>
      </c>
      <c r="J93" s="58" t="s">
        <v>887</v>
      </c>
      <c r="K93" s="58" t="s">
        <v>655</v>
      </c>
      <c r="L93" s="58">
        <v>1756</v>
      </c>
      <c r="M93" s="58">
        <v>3526</v>
      </c>
    </row>
    <row r="94" spans="1:13" x14ac:dyDescent="0.3">
      <c r="A94" s="57" t="s">
        <v>534</v>
      </c>
      <c r="B94" s="58">
        <v>7606</v>
      </c>
      <c r="C94" s="58" t="s">
        <v>1423</v>
      </c>
      <c r="D94" s="58" t="s">
        <v>956</v>
      </c>
      <c r="E94" s="58" t="s">
        <v>2441</v>
      </c>
      <c r="F94" s="58" t="s">
        <v>667</v>
      </c>
      <c r="G94" s="58">
        <v>2179</v>
      </c>
      <c r="H94" s="58" t="s">
        <v>822</v>
      </c>
      <c r="I94" s="58" t="s">
        <v>873</v>
      </c>
      <c r="J94" s="58" t="s">
        <v>1234</v>
      </c>
      <c r="K94" s="58" t="s">
        <v>634</v>
      </c>
      <c r="L94" s="58">
        <v>1498</v>
      </c>
      <c r="M94" s="58">
        <v>3677</v>
      </c>
    </row>
    <row r="95" spans="1:13" x14ac:dyDescent="0.3">
      <c r="A95" s="57" t="s">
        <v>535</v>
      </c>
      <c r="B95" s="58">
        <v>67459</v>
      </c>
      <c r="C95" s="58" t="s">
        <v>5632</v>
      </c>
      <c r="D95" s="58" t="s">
        <v>1784</v>
      </c>
      <c r="E95" s="58" t="s">
        <v>5633</v>
      </c>
      <c r="F95" s="58" t="s">
        <v>1630</v>
      </c>
      <c r="G95" s="58">
        <v>17304</v>
      </c>
      <c r="H95" s="58" t="s">
        <v>5634</v>
      </c>
      <c r="I95" s="58" t="s">
        <v>1500</v>
      </c>
      <c r="J95" s="58" t="s">
        <v>5635</v>
      </c>
      <c r="K95" s="58" t="s">
        <v>851</v>
      </c>
      <c r="L95" s="58">
        <v>15581</v>
      </c>
      <c r="M95" s="58">
        <v>32885</v>
      </c>
    </row>
    <row r="96" spans="1:13" x14ac:dyDescent="0.3">
      <c r="A96" s="57" t="s">
        <v>536</v>
      </c>
      <c r="B96" s="58">
        <v>19567</v>
      </c>
      <c r="C96" s="58" t="s">
        <v>3728</v>
      </c>
      <c r="D96" s="58" t="s">
        <v>1086</v>
      </c>
      <c r="E96" s="58" t="s">
        <v>5636</v>
      </c>
      <c r="F96" s="58" t="s">
        <v>647</v>
      </c>
      <c r="G96" s="58">
        <v>4926</v>
      </c>
      <c r="H96" s="58" t="s">
        <v>5579</v>
      </c>
      <c r="I96" s="58" t="s">
        <v>1977</v>
      </c>
      <c r="J96" s="58" t="s">
        <v>5161</v>
      </c>
      <c r="K96" s="58" t="s">
        <v>691</v>
      </c>
      <c r="L96" s="58">
        <v>5641</v>
      </c>
      <c r="M96" s="58">
        <v>10567</v>
      </c>
    </row>
    <row r="97" spans="1:13" x14ac:dyDescent="0.3">
      <c r="A97" s="57" t="s">
        <v>537</v>
      </c>
      <c r="B97" s="58">
        <v>6569</v>
      </c>
      <c r="C97" s="58" t="s">
        <v>2355</v>
      </c>
      <c r="D97" s="58" t="s">
        <v>1086</v>
      </c>
      <c r="E97" s="58" t="s">
        <v>1645</v>
      </c>
      <c r="F97" s="58" t="s">
        <v>628</v>
      </c>
      <c r="G97" s="58">
        <v>2292</v>
      </c>
      <c r="H97" s="58" t="s">
        <v>824</v>
      </c>
      <c r="I97" s="58" t="s">
        <v>642</v>
      </c>
      <c r="J97" s="58" t="s">
        <v>3327</v>
      </c>
      <c r="K97" s="58" t="s">
        <v>628</v>
      </c>
      <c r="L97" s="58">
        <v>1364</v>
      </c>
      <c r="M97" s="58">
        <v>3656</v>
      </c>
    </row>
    <row r="98" spans="1:13" x14ac:dyDescent="0.3">
      <c r="A98" s="57" t="s">
        <v>539</v>
      </c>
      <c r="B98" s="58">
        <v>18018</v>
      </c>
      <c r="C98" s="58" t="s">
        <v>4184</v>
      </c>
      <c r="D98" s="58" t="s">
        <v>959</v>
      </c>
      <c r="E98" s="58" t="s">
        <v>2922</v>
      </c>
      <c r="F98" s="58" t="s">
        <v>647</v>
      </c>
      <c r="G98" s="58">
        <v>5407</v>
      </c>
      <c r="H98" s="58" t="s">
        <v>5637</v>
      </c>
      <c r="I98" s="58" t="s">
        <v>2047</v>
      </c>
      <c r="J98" s="58" t="s">
        <v>5215</v>
      </c>
      <c r="K98" s="58" t="s">
        <v>647</v>
      </c>
      <c r="L98" s="58">
        <v>5097</v>
      </c>
      <c r="M98" s="58">
        <v>10504</v>
      </c>
    </row>
    <row r="99" spans="1:13" x14ac:dyDescent="0.3">
      <c r="A99" s="57" t="s">
        <v>540</v>
      </c>
      <c r="B99" s="58">
        <v>4468</v>
      </c>
      <c r="C99" s="58" t="s">
        <v>3117</v>
      </c>
      <c r="D99" s="58" t="s">
        <v>819</v>
      </c>
      <c r="E99" s="58" t="s">
        <v>1133</v>
      </c>
      <c r="F99" s="58" t="s">
        <v>628</v>
      </c>
      <c r="G99" s="58">
        <v>1465</v>
      </c>
      <c r="H99" s="58" t="s">
        <v>1647</v>
      </c>
      <c r="I99" s="58" t="s">
        <v>1580</v>
      </c>
      <c r="J99" s="58" t="s">
        <v>1534</v>
      </c>
      <c r="K99" s="58" t="s">
        <v>647</v>
      </c>
      <c r="L99" s="58">
        <v>1166</v>
      </c>
      <c r="M99" s="58">
        <v>2631</v>
      </c>
    </row>
    <row r="100" spans="1:13" x14ac:dyDescent="0.3">
      <c r="A100" s="57" t="s">
        <v>541</v>
      </c>
      <c r="B100" s="58">
        <v>13587</v>
      </c>
      <c r="C100" s="58" t="s">
        <v>5330</v>
      </c>
      <c r="D100" s="58" t="s">
        <v>1188</v>
      </c>
      <c r="E100" s="58" t="s">
        <v>1949</v>
      </c>
      <c r="F100" s="58" t="s">
        <v>628</v>
      </c>
      <c r="G100" s="58">
        <v>4337</v>
      </c>
      <c r="H100" s="58" t="s">
        <v>2598</v>
      </c>
      <c r="I100" s="58" t="s">
        <v>1236</v>
      </c>
      <c r="J100" s="58" t="s">
        <v>2215</v>
      </c>
      <c r="K100" s="58" t="s">
        <v>628</v>
      </c>
      <c r="L100" s="58">
        <v>3797</v>
      </c>
      <c r="M100" s="58">
        <v>8134</v>
      </c>
    </row>
    <row r="101" spans="1:13" x14ac:dyDescent="0.3">
      <c r="A101" s="57" t="s">
        <v>542</v>
      </c>
      <c r="B101" s="58">
        <v>8962</v>
      </c>
      <c r="C101" s="58" t="s">
        <v>3434</v>
      </c>
      <c r="D101" s="58" t="s">
        <v>921</v>
      </c>
      <c r="E101" s="58" t="s">
        <v>920</v>
      </c>
      <c r="F101" s="58" t="s">
        <v>628</v>
      </c>
      <c r="G101" s="58">
        <v>2676</v>
      </c>
      <c r="H101" s="58" t="s">
        <v>1910</v>
      </c>
      <c r="I101" s="58" t="s">
        <v>734</v>
      </c>
      <c r="J101" s="58" t="s">
        <v>2066</v>
      </c>
      <c r="K101" s="58" t="s">
        <v>628</v>
      </c>
      <c r="L101" s="58">
        <v>2215</v>
      </c>
      <c r="M101" s="58">
        <v>4891</v>
      </c>
    </row>
    <row r="102" spans="1:13" x14ac:dyDescent="0.3">
      <c r="A102" s="57" t="s">
        <v>544</v>
      </c>
      <c r="B102" s="58">
        <v>13710</v>
      </c>
      <c r="C102" s="58" t="s">
        <v>1413</v>
      </c>
      <c r="D102" s="58" t="s">
        <v>672</v>
      </c>
      <c r="E102" s="58" t="s">
        <v>1764</v>
      </c>
      <c r="F102" s="58" t="s">
        <v>691</v>
      </c>
      <c r="G102" s="58">
        <v>4556</v>
      </c>
      <c r="H102" s="58" t="s">
        <v>2447</v>
      </c>
      <c r="I102" s="58" t="s">
        <v>1251</v>
      </c>
      <c r="J102" s="58" t="s">
        <v>5014</v>
      </c>
      <c r="K102" s="58" t="s">
        <v>633</v>
      </c>
      <c r="L102" s="58">
        <v>3445</v>
      </c>
      <c r="M102" s="58">
        <v>8001</v>
      </c>
    </row>
    <row r="103" spans="1:13" x14ac:dyDescent="0.3">
      <c r="A103" s="57" t="s">
        <v>545</v>
      </c>
      <c r="B103" s="58">
        <v>3814</v>
      </c>
      <c r="C103" s="58" t="s">
        <v>1950</v>
      </c>
      <c r="D103" s="58" t="s">
        <v>791</v>
      </c>
      <c r="E103" s="58" t="s">
        <v>1557</v>
      </c>
      <c r="F103" s="58" t="s">
        <v>628</v>
      </c>
      <c r="G103" s="58">
        <v>1086</v>
      </c>
      <c r="H103" s="58" t="s">
        <v>4470</v>
      </c>
      <c r="I103" s="58" t="s">
        <v>753</v>
      </c>
      <c r="J103" s="58" t="s">
        <v>768</v>
      </c>
      <c r="K103" s="58" t="s">
        <v>647</v>
      </c>
      <c r="L103" s="58">
        <v>836</v>
      </c>
      <c r="M103" s="58">
        <v>1922</v>
      </c>
    </row>
    <row r="104" spans="1:13" x14ac:dyDescent="0.3">
      <c r="A104" s="57" t="s">
        <v>546</v>
      </c>
      <c r="B104" s="58">
        <v>13324</v>
      </c>
      <c r="C104" s="58" t="s">
        <v>5638</v>
      </c>
      <c r="D104" s="58" t="s">
        <v>967</v>
      </c>
      <c r="E104" s="58" t="s">
        <v>1885</v>
      </c>
      <c r="F104" s="58" t="s">
        <v>634</v>
      </c>
      <c r="G104" s="58">
        <v>4216</v>
      </c>
      <c r="H104" s="58" t="s">
        <v>2602</v>
      </c>
      <c r="I104" s="58" t="s">
        <v>1592</v>
      </c>
      <c r="J104" s="58" t="s">
        <v>4741</v>
      </c>
      <c r="K104" s="58" t="s">
        <v>655</v>
      </c>
      <c r="L104" s="58">
        <v>2713</v>
      </c>
      <c r="M104" s="58">
        <v>6929</v>
      </c>
    </row>
    <row r="105" spans="1:13" x14ac:dyDescent="0.3">
      <c r="A105" s="57" t="s">
        <v>547</v>
      </c>
      <c r="B105" s="58">
        <v>18724</v>
      </c>
      <c r="C105" s="58" t="s">
        <v>5639</v>
      </c>
      <c r="D105" s="58" t="s">
        <v>1050</v>
      </c>
      <c r="E105" s="58" t="s">
        <v>1780</v>
      </c>
      <c r="F105" s="58" t="s">
        <v>634</v>
      </c>
      <c r="G105" s="58">
        <v>5795</v>
      </c>
      <c r="H105" s="58" t="s">
        <v>2813</v>
      </c>
      <c r="I105" s="58" t="s">
        <v>772</v>
      </c>
      <c r="J105" s="58" t="s">
        <v>5391</v>
      </c>
      <c r="K105" s="58" t="s">
        <v>647</v>
      </c>
      <c r="L105" s="58">
        <v>6084</v>
      </c>
      <c r="M105" s="58">
        <v>11879</v>
      </c>
    </row>
    <row r="106" spans="1:13" x14ac:dyDescent="0.3">
      <c r="A106" s="57" t="s">
        <v>548</v>
      </c>
      <c r="B106" s="58">
        <v>5145</v>
      </c>
      <c r="C106" s="58" t="s">
        <v>1179</v>
      </c>
      <c r="D106" s="58" t="s">
        <v>1159</v>
      </c>
      <c r="E106" s="58" t="s">
        <v>1090</v>
      </c>
      <c r="F106" s="58" t="s">
        <v>628</v>
      </c>
      <c r="G106" s="58">
        <v>1609</v>
      </c>
      <c r="H106" s="58" t="s">
        <v>1410</v>
      </c>
      <c r="I106" s="58" t="s">
        <v>1093</v>
      </c>
      <c r="J106" s="58" t="s">
        <v>1771</v>
      </c>
      <c r="K106" s="58" t="s">
        <v>628</v>
      </c>
      <c r="L106" s="58">
        <v>1452</v>
      </c>
      <c r="M106" s="58">
        <v>3061</v>
      </c>
    </row>
    <row r="107" spans="1:13" x14ac:dyDescent="0.3">
      <c r="A107" s="57" t="s">
        <v>549</v>
      </c>
      <c r="B107" s="58">
        <v>13100</v>
      </c>
      <c r="C107" s="58" t="s">
        <v>3234</v>
      </c>
      <c r="D107" s="58" t="s">
        <v>1305</v>
      </c>
      <c r="E107" s="58" t="s">
        <v>1697</v>
      </c>
      <c r="F107" s="58" t="s">
        <v>655</v>
      </c>
      <c r="G107" s="58">
        <v>4730</v>
      </c>
      <c r="H107" s="58" t="s">
        <v>3225</v>
      </c>
      <c r="I107" s="58" t="s">
        <v>1007</v>
      </c>
      <c r="J107" s="58" t="s">
        <v>2361</v>
      </c>
      <c r="K107" s="58" t="s">
        <v>647</v>
      </c>
      <c r="L107" s="58">
        <v>3934</v>
      </c>
      <c r="M107" s="58">
        <v>8664</v>
      </c>
    </row>
    <row r="108" spans="1:13" x14ac:dyDescent="0.3">
      <c r="A108" s="57" t="s">
        <v>550</v>
      </c>
      <c r="B108" s="58">
        <v>19170</v>
      </c>
      <c r="C108" s="58" t="s">
        <v>5640</v>
      </c>
      <c r="D108" s="58" t="s">
        <v>951</v>
      </c>
      <c r="E108" s="58" t="s">
        <v>3734</v>
      </c>
      <c r="F108" s="58" t="s">
        <v>628</v>
      </c>
      <c r="G108" s="58">
        <v>5331</v>
      </c>
      <c r="H108" s="58" t="s">
        <v>3139</v>
      </c>
      <c r="I108" s="58" t="s">
        <v>1684</v>
      </c>
      <c r="J108" s="58" t="s">
        <v>3186</v>
      </c>
      <c r="K108" s="58" t="s">
        <v>628</v>
      </c>
      <c r="L108" s="58">
        <v>4607</v>
      </c>
      <c r="M108" s="58">
        <v>9938</v>
      </c>
    </row>
    <row r="109" spans="1:13" x14ac:dyDescent="0.3">
      <c r="A109" s="57" t="s">
        <v>552</v>
      </c>
      <c r="B109" s="58">
        <v>112540</v>
      </c>
      <c r="C109" s="58" t="s">
        <v>6330</v>
      </c>
      <c r="D109" s="58" t="s">
        <v>2395</v>
      </c>
      <c r="E109" s="58" t="s">
        <v>5641</v>
      </c>
      <c r="F109" s="58" t="s">
        <v>1607</v>
      </c>
      <c r="G109" s="58">
        <v>33470</v>
      </c>
      <c r="H109" s="58" t="s">
        <v>6329</v>
      </c>
      <c r="I109" s="58" t="s">
        <v>4266</v>
      </c>
      <c r="J109" s="58" t="s">
        <v>3146</v>
      </c>
      <c r="K109" s="58" t="s">
        <v>1629</v>
      </c>
      <c r="L109" s="58">
        <v>25050</v>
      </c>
      <c r="M109" s="58">
        <v>58520</v>
      </c>
    </row>
    <row r="110" spans="1:13" x14ac:dyDescent="0.3">
      <c r="A110" s="57" t="s">
        <v>553</v>
      </c>
      <c r="B110" s="58">
        <v>69805</v>
      </c>
      <c r="C110" s="58" t="s">
        <v>5642</v>
      </c>
      <c r="D110" s="58" t="s">
        <v>922</v>
      </c>
      <c r="E110" s="58" t="s">
        <v>5643</v>
      </c>
      <c r="F110" s="58" t="s">
        <v>634</v>
      </c>
      <c r="G110" s="58">
        <v>23316</v>
      </c>
      <c r="H110" s="58" t="s">
        <v>1312</v>
      </c>
      <c r="I110" s="58" t="s">
        <v>1873</v>
      </c>
      <c r="J110" s="58" t="s">
        <v>2691</v>
      </c>
      <c r="K110" s="58" t="s">
        <v>691</v>
      </c>
      <c r="L110" s="58">
        <v>16684</v>
      </c>
      <c r="M110" s="58">
        <v>40000</v>
      </c>
    </row>
    <row r="111" spans="1:13" x14ac:dyDescent="0.3">
      <c r="A111" s="57" t="s">
        <v>554</v>
      </c>
      <c r="B111" s="58">
        <v>27538</v>
      </c>
      <c r="C111" s="58" t="s">
        <v>5644</v>
      </c>
      <c r="D111" s="58" t="s">
        <v>1016</v>
      </c>
      <c r="E111" s="58" t="s">
        <v>1912</v>
      </c>
      <c r="F111" s="58" t="s">
        <v>691</v>
      </c>
      <c r="G111" s="58">
        <v>9467</v>
      </c>
      <c r="H111" s="58" t="s">
        <v>1374</v>
      </c>
      <c r="I111" s="58" t="s">
        <v>1368</v>
      </c>
      <c r="J111" s="58" t="s">
        <v>5645</v>
      </c>
      <c r="K111" s="58" t="s">
        <v>667</v>
      </c>
      <c r="L111" s="58">
        <v>8934</v>
      </c>
      <c r="M111" s="58">
        <v>18401</v>
      </c>
    </row>
    <row r="112" spans="1:13" x14ac:dyDescent="0.3">
      <c r="A112" s="57" t="s">
        <v>555</v>
      </c>
      <c r="B112" s="58">
        <v>9473</v>
      </c>
      <c r="C112" s="58" t="s">
        <v>4948</v>
      </c>
      <c r="D112" s="58" t="s">
        <v>1614</v>
      </c>
      <c r="E112" s="58" t="s">
        <v>1222</v>
      </c>
      <c r="F112" s="58" t="s">
        <v>628</v>
      </c>
      <c r="G112" s="58">
        <v>3010</v>
      </c>
      <c r="H112" s="58" t="s">
        <v>2598</v>
      </c>
      <c r="I112" s="58" t="s">
        <v>1448</v>
      </c>
      <c r="J112" s="58" t="s">
        <v>3595</v>
      </c>
      <c r="K112" s="58" t="s">
        <v>647</v>
      </c>
      <c r="L112" s="58">
        <v>2790</v>
      </c>
      <c r="M112" s="58">
        <v>5800</v>
      </c>
    </row>
    <row r="113" spans="1:13" x14ac:dyDescent="0.3">
      <c r="A113" s="57" t="s">
        <v>556</v>
      </c>
      <c r="B113" s="58">
        <v>98948</v>
      </c>
      <c r="C113" s="58" t="s">
        <v>5646</v>
      </c>
      <c r="D113" s="58" t="s">
        <v>1261</v>
      </c>
      <c r="E113" s="58" t="s">
        <v>5647</v>
      </c>
      <c r="F113" s="58" t="s">
        <v>1629</v>
      </c>
      <c r="G113" s="58">
        <v>29251</v>
      </c>
      <c r="H113" s="58" t="s">
        <v>5648</v>
      </c>
      <c r="I113" s="58" t="s">
        <v>3225</v>
      </c>
      <c r="J113" s="58" t="s">
        <v>5649</v>
      </c>
      <c r="K113" s="58" t="s">
        <v>870</v>
      </c>
      <c r="L113" s="58">
        <v>27242</v>
      </c>
      <c r="M113" s="58">
        <v>56493</v>
      </c>
    </row>
    <row r="114" spans="1:13" x14ac:dyDescent="0.3">
      <c r="A114" s="57" t="s">
        <v>557</v>
      </c>
      <c r="B114" s="58">
        <v>16632</v>
      </c>
      <c r="C114" s="58" t="s">
        <v>5107</v>
      </c>
      <c r="D114" s="58" t="s">
        <v>1116</v>
      </c>
      <c r="E114" s="58" t="s">
        <v>4001</v>
      </c>
      <c r="F114" s="58" t="s">
        <v>664</v>
      </c>
      <c r="G114" s="58">
        <v>5378</v>
      </c>
      <c r="H114" s="58" t="s">
        <v>3755</v>
      </c>
      <c r="I114" s="58" t="s">
        <v>1105</v>
      </c>
      <c r="J114" s="58" t="s">
        <v>5650</v>
      </c>
      <c r="K114" s="58" t="s">
        <v>740</v>
      </c>
      <c r="L114" s="58">
        <v>4281</v>
      </c>
      <c r="M114" s="58">
        <v>9659</v>
      </c>
    </row>
    <row r="115" spans="1:13" x14ac:dyDescent="0.3">
      <c r="A115" s="57" t="s">
        <v>558</v>
      </c>
      <c r="B115" s="58">
        <v>21151</v>
      </c>
      <c r="C115" s="58" t="s">
        <v>1670</v>
      </c>
      <c r="D115" s="58" t="s">
        <v>873</v>
      </c>
      <c r="E115" s="58" t="s">
        <v>4038</v>
      </c>
      <c r="F115" s="58" t="s">
        <v>628</v>
      </c>
      <c r="G115" s="58">
        <v>6037</v>
      </c>
      <c r="H115" s="58" t="s">
        <v>3730</v>
      </c>
      <c r="I115" s="58" t="s">
        <v>889</v>
      </c>
      <c r="J115" s="58" t="s">
        <v>5651</v>
      </c>
      <c r="K115" s="58" t="s">
        <v>628</v>
      </c>
      <c r="L115" s="58">
        <v>5948</v>
      </c>
      <c r="M115" s="58">
        <v>11985</v>
      </c>
    </row>
    <row r="116" spans="1:13" x14ac:dyDescent="0.3">
      <c r="A116" s="57" t="s">
        <v>560</v>
      </c>
      <c r="B116" s="58">
        <v>10855</v>
      </c>
      <c r="C116" s="58" t="s">
        <v>2568</v>
      </c>
      <c r="D116" s="58" t="s">
        <v>997</v>
      </c>
      <c r="E116" s="58" t="s">
        <v>860</v>
      </c>
      <c r="F116" s="58" t="s">
        <v>628</v>
      </c>
      <c r="G116" s="58">
        <v>3167</v>
      </c>
      <c r="H116" s="58" t="s">
        <v>2722</v>
      </c>
      <c r="I116" s="58" t="s">
        <v>1563</v>
      </c>
      <c r="J116" s="58" t="s">
        <v>1731</v>
      </c>
      <c r="K116" s="58" t="s">
        <v>647</v>
      </c>
      <c r="L116" s="58">
        <v>3106</v>
      </c>
      <c r="M116" s="58">
        <v>6273</v>
      </c>
    </row>
    <row r="117" spans="1:13" x14ac:dyDescent="0.3">
      <c r="A117" s="57" t="s">
        <v>561</v>
      </c>
      <c r="B117" s="58">
        <v>12212</v>
      </c>
      <c r="C117" s="58" t="s">
        <v>2063</v>
      </c>
      <c r="D117" s="58" t="s">
        <v>679</v>
      </c>
      <c r="E117" s="58" t="s">
        <v>836</v>
      </c>
      <c r="F117" s="58" t="s">
        <v>691</v>
      </c>
      <c r="G117" s="58">
        <v>4009</v>
      </c>
      <c r="H117" s="58" t="s">
        <v>4643</v>
      </c>
      <c r="I117" s="58" t="s">
        <v>661</v>
      </c>
      <c r="J117" s="58" t="s">
        <v>1170</v>
      </c>
      <c r="K117" s="58" t="s">
        <v>667</v>
      </c>
      <c r="L117" s="58">
        <v>3941</v>
      </c>
      <c r="M117" s="58">
        <v>7950</v>
      </c>
    </row>
    <row r="118" spans="1:13" x14ac:dyDescent="0.3">
      <c r="A118" s="57" t="s">
        <v>562</v>
      </c>
      <c r="B118" s="58">
        <v>20970</v>
      </c>
      <c r="C118" s="58" t="s">
        <v>4527</v>
      </c>
      <c r="D118" s="58" t="s">
        <v>1045</v>
      </c>
      <c r="E118" s="58" t="s">
        <v>1875</v>
      </c>
      <c r="F118" s="58" t="s">
        <v>647</v>
      </c>
      <c r="G118" s="58">
        <v>6400</v>
      </c>
      <c r="H118" s="58" t="s">
        <v>4625</v>
      </c>
      <c r="I118" s="58" t="s">
        <v>1763</v>
      </c>
      <c r="J118" s="58" t="s">
        <v>5652</v>
      </c>
      <c r="K118" s="58" t="s">
        <v>628</v>
      </c>
      <c r="L118" s="58">
        <v>5420</v>
      </c>
      <c r="M118" s="58">
        <v>11820</v>
      </c>
    </row>
    <row r="119" spans="1:13" x14ac:dyDescent="0.3">
      <c r="A119" s="57" t="s">
        <v>563</v>
      </c>
      <c r="B119" s="58">
        <v>5293</v>
      </c>
      <c r="C119" s="58" t="s">
        <v>1575</v>
      </c>
      <c r="D119" s="58" t="s">
        <v>1871</v>
      </c>
      <c r="E119" s="58" t="s">
        <v>2024</v>
      </c>
      <c r="F119" s="58" t="s">
        <v>628</v>
      </c>
      <c r="G119" s="58">
        <v>1603</v>
      </c>
      <c r="H119" s="58" t="s">
        <v>1928</v>
      </c>
      <c r="I119" s="58" t="s">
        <v>679</v>
      </c>
      <c r="J119" s="58" t="s">
        <v>1547</v>
      </c>
      <c r="K119" s="58" t="s">
        <v>628</v>
      </c>
      <c r="L119" s="58">
        <v>1584</v>
      </c>
      <c r="M119" s="58">
        <v>3187</v>
      </c>
    </row>
    <row r="120" spans="1:13" x14ac:dyDescent="0.3">
      <c r="A120" s="57" t="s">
        <v>565</v>
      </c>
      <c r="B120" s="58">
        <v>13578</v>
      </c>
      <c r="C120" s="58" t="s">
        <v>1660</v>
      </c>
      <c r="D120" s="58" t="s">
        <v>1539</v>
      </c>
      <c r="E120" s="58" t="s">
        <v>685</v>
      </c>
      <c r="F120" s="58" t="s">
        <v>660</v>
      </c>
      <c r="G120" s="58">
        <v>4463</v>
      </c>
      <c r="H120" s="58" t="s">
        <v>2975</v>
      </c>
      <c r="I120" s="58" t="s">
        <v>1905</v>
      </c>
      <c r="J120" s="58" t="s">
        <v>4989</v>
      </c>
      <c r="K120" s="58" t="s">
        <v>633</v>
      </c>
      <c r="L120" s="58">
        <v>4053</v>
      </c>
      <c r="M120" s="58">
        <v>8516</v>
      </c>
    </row>
    <row r="121" spans="1:13" x14ac:dyDescent="0.3">
      <c r="A121" s="57" t="s">
        <v>566</v>
      </c>
      <c r="B121" s="58">
        <v>1519</v>
      </c>
      <c r="C121" s="58" t="s">
        <v>645</v>
      </c>
      <c r="D121" s="58" t="s">
        <v>707</v>
      </c>
      <c r="E121" s="58" t="s">
        <v>774</v>
      </c>
      <c r="F121" s="58" t="s">
        <v>628</v>
      </c>
      <c r="G121" s="58">
        <v>485</v>
      </c>
      <c r="H121" s="58" t="s">
        <v>1106</v>
      </c>
      <c r="I121" s="58" t="s">
        <v>783</v>
      </c>
      <c r="J121" s="58" t="s">
        <v>630</v>
      </c>
      <c r="K121" s="58" t="s">
        <v>628</v>
      </c>
      <c r="L121" s="58">
        <v>340</v>
      </c>
      <c r="M121" s="58">
        <v>825</v>
      </c>
    </row>
    <row r="122" spans="1:13" x14ac:dyDescent="0.3">
      <c r="A122" s="57" t="s">
        <v>568</v>
      </c>
      <c r="B122" s="58">
        <v>11513</v>
      </c>
      <c r="C122" s="58" t="s">
        <v>1337</v>
      </c>
      <c r="D122" s="58" t="s">
        <v>1383</v>
      </c>
      <c r="E122" s="58" t="s">
        <v>1662</v>
      </c>
      <c r="F122" s="58" t="s">
        <v>628</v>
      </c>
      <c r="G122" s="58">
        <v>3088</v>
      </c>
      <c r="H122" s="58" t="s">
        <v>1578</v>
      </c>
      <c r="I122" s="58" t="s">
        <v>944</v>
      </c>
      <c r="J122" s="58" t="s">
        <v>746</v>
      </c>
      <c r="K122" s="58" t="s">
        <v>628</v>
      </c>
      <c r="L122" s="58">
        <v>3657</v>
      </c>
      <c r="M122" s="58">
        <v>6745</v>
      </c>
    </row>
    <row r="123" spans="1:13" x14ac:dyDescent="0.3">
      <c r="A123" s="57" t="s">
        <v>569</v>
      </c>
      <c r="B123" s="58">
        <v>4154</v>
      </c>
      <c r="C123" s="58" t="s">
        <v>1192</v>
      </c>
      <c r="D123" s="58" t="s">
        <v>1007</v>
      </c>
      <c r="E123" s="58" t="s">
        <v>1326</v>
      </c>
      <c r="F123" s="58" t="s">
        <v>628</v>
      </c>
      <c r="G123" s="58">
        <v>1454</v>
      </c>
      <c r="H123" s="58" t="s">
        <v>837</v>
      </c>
      <c r="I123" s="58" t="s">
        <v>1067</v>
      </c>
      <c r="J123" s="58" t="s">
        <v>1557</v>
      </c>
      <c r="K123" s="58" t="s">
        <v>647</v>
      </c>
      <c r="L123" s="58">
        <v>1015</v>
      </c>
      <c r="M123" s="58">
        <v>2469</v>
      </c>
    </row>
    <row r="124" spans="1:13" x14ac:dyDescent="0.3">
      <c r="A124" s="57" t="s">
        <v>570</v>
      </c>
      <c r="B124" s="58">
        <v>122747</v>
      </c>
      <c r="C124" s="58" t="s">
        <v>5653</v>
      </c>
      <c r="D124" s="58" t="s">
        <v>5165</v>
      </c>
      <c r="E124" s="58" t="s">
        <v>5654</v>
      </c>
      <c r="F124" s="58" t="s">
        <v>725</v>
      </c>
      <c r="G124" s="58">
        <v>37240</v>
      </c>
      <c r="H124" s="58" t="s">
        <v>5655</v>
      </c>
      <c r="I124" s="58" t="s">
        <v>6075</v>
      </c>
      <c r="J124" s="58" t="s">
        <v>5656</v>
      </c>
      <c r="K124" s="58" t="s">
        <v>666</v>
      </c>
      <c r="L124" s="58">
        <v>26798</v>
      </c>
      <c r="M124" s="58">
        <v>64038</v>
      </c>
    </row>
    <row r="125" spans="1:13" x14ac:dyDescent="0.3">
      <c r="A125" s="57" t="s">
        <v>571</v>
      </c>
      <c r="B125" s="58">
        <v>58299</v>
      </c>
      <c r="C125" s="58" t="s">
        <v>5657</v>
      </c>
      <c r="D125" s="58" t="s">
        <v>1855</v>
      </c>
      <c r="E125" s="58" t="s">
        <v>5658</v>
      </c>
      <c r="F125" s="58" t="s">
        <v>798</v>
      </c>
      <c r="G125" s="58">
        <v>18800</v>
      </c>
      <c r="H125" s="58" t="s">
        <v>5659</v>
      </c>
      <c r="I125" s="58" t="s">
        <v>2452</v>
      </c>
      <c r="J125" s="58" t="s">
        <v>5660</v>
      </c>
      <c r="K125" s="58" t="s">
        <v>903</v>
      </c>
      <c r="L125" s="58">
        <v>15457</v>
      </c>
      <c r="M125" s="58">
        <v>34257</v>
      </c>
    </row>
    <row r="126" spans="1:13" x14ac:dyDescent="0.3">
      <c r="A126" s="57" t="s">
        <v>572</v>
      </c>
      <c r="B126" s="58">
        <v>2645</v>
      </c>
      <c r="C126" s="58" t="s">
        <v>1470</v>
      </c>
      <c r="D126" s="58" t="s">
        <v>816</v>
      </c>
      <c r="E126" s="58" t="s">
        <v>1735</v>
      </c>
      <c r="F126" s="58" t="s">
        <v>647</v>
      </c>
      <c r="G126" s="58">
        <v>863</v>
      </c>
      <c r="H126" s="58" t="s">
        <v>1219</v>
      </c>
      <c r="I126" s="58" t="s">
        <v>664</v>
      </c>
      <c r="J126" s="58" t="s">
        <v>1943</v>
      </c>
      <c r="K126" s="58" t="s">
        <v>647</v>
      </c>
      <c r="L126" s="58">
        <v>807</v>
      </c>
      <c r="M126" s="58">
        <v>1670</v>
      </c>
    </row>
    <row r="127" spans="1:13" x14ac:dyDescent="0.3">
      <c r="A127" s="57" t="s">
        <v>573</v>
      </c>
      <c r="B127" s="58">
        <v>8594</v>
      </c>
      <c r="C127" s="58" t="s">
        <v>2466</v>
      </c>
      <c r="D127" s="58" t="s">
        <v>1565</v>
      </c>
      <c r="E127" s="58" t="s">
        <v>1319</v>
      </c>
      <c r="F127" s="58" t="s">
        <v>647</v>
      </c>
      <c r="G127" s="58">
        <v>2833</v>
      </c>
      <c r="H127" s="58" t="s">
        <v>2733</v>
      </c>
      <c r="I127" s="58" t="s">
        <v>1125</v>
      </c>
      <c r="J127" s="58" t="s">
        <v>834</v>
      </c>
      <c r="K127" s="58" t="s">
        <v>691</v>
      </c>
      <c r="L127" s="58">
        <v>2069</v>
      </c>
      <c r="M127" s="58">
        <v>4902</v>
      </c>
    </row>
    <row r="128" spans="1:13" x14ac:dyDescent="0.3">
      <c r="A128" s="57" t="s">
        <v>574</v>
      </c>
      <c r="B128" s="58">
        <v>5341</v>
      </c>
      <c r="C128" s="58" t="s">
        <v>1558</v>
      </c>
      <c r="D128" s="58" t="s">
        <v>1232</v>
      </c>
      <c r="E128" s="58" t="s">
        <v>1233</v>
      </c>
      <c r="F128" s="58" t="s">
        <v>646</v>
      </c>
      <c r="G128" s="58">
        <v>1716</v>
      </c>
      <c r="H128" s="58" t="s">
        <v>1604</v>
      </c>
      <c r="I128" s="58" t="s">
        <v>1580</v>
      </c>
      <c r="J128" s="58" t="s">
        <v>1561</v>
      </c>
      <c r="K128" s="58" t="s">
        <v>667</v>
      </c>
      <c r="L128" s="58">
        <v>1177</v>
      </c>
      <c r="M128" s="58">
        <v>2893</v>
      </c>
    </row>
    <row r="129" spans="1:13" x14ac:dyDescent="0.3">
      <c r="A129" s="57" t="s">
        <v>575</v>
      </c>
      <c r="B129" s="58">
        <v>41325</v>
      </c>
      <c r="C129" s="58" t="s">
        <v>5661</v>
      </c>
      <c r="D129" s="58" t="s">
        <v>1950</v>
      </c>
      <c r="E129" s="58" t="s">
        <v>2249</v>
      </c>
      <c r="F129" s="58" t="s">
        <v>632</v>
      </c>
      <c r="G129" s="58">
        <v>12351</v>
      </c>
      <c r="H129" s="58" t="s">
        <v>1308</v>
      </c>
      <c r="I129" s="58" t="s">
        <v>2184</v>
      </c>
      <c r="J129" s="58" t="s">
        <v>2591</v>
      </c>
      <c r="K129" s="58" t="s">
        <v>678</v>
      </c>
      <c r="L129" s="58">
        <v>10067</v>
      </c>
      <c r="M129" s="58">
        <v>22418</v>
      </c>
    </row>
    <row r="130" spans="1:13" x14ac:dyDescent="0.3">
      <c r="A130" s="57" t="s">
        <v>576</v>
      </c>
      <c r="B130" s="58">
        <v>17058</v>
      </c>
      <c r="C130" s="58" t="s">
        <v>3188</v>
      </c>
      <c r="D130" s="58" t="s">
        <v>2113</v>
      </c>
      <c r="E130" s="58" t="s">
        <v>2756</v>
      </c>
      <c r="F130" s="58" t="s">
        <v>766</v>
      </c>
      <c r="G130" s="58">
        <v>4322</v>
      </c>
      <c r="H130" s="58" t="s">
        <v>1553</v>
      </c>
      <c r="I130" s="58" t="s">
        <v>795</v>
      </c>
      <c r="J130" s="58" t="s">
        <v>5662</v>
      </c>
      <c r="K130" s="58" t="s">
        <v>766</v>
      </c>
      <c r="L130" s="58">
        <v>3868</v>
      </c>
      <c r="M130" s="58">
        <v>8190</v>
      </c>
    </row>
    <row r="131" spans="1:13" x14ac:dyDescent="0.3">
      <c r="A131" s="57" t="s">
        <v>577</v>
      </c>
      <c r="B131" s="58">
        <v>2917</v>
      </c>
      <c r="C131" s="58" t="s">
        <v>2065</v>
      </c>
      <c r="D131" s="58" t="s">
        <v>1881</v>
      </c>
      <c r="E131" s="58" t="s">
        <v>875</v>
      </c>
      <c r="F131" s="58" t="s">
        <v>932</v>
      </c>
      <c r="G131" s="58">
        <v>892</v>
      </c>
      <c r="H131" s="58" t="s">
        <v>1470</v>
      </c>
      <c r="I131" s="58" t="s">
        <v>994</v>
      </c>
      <c r="J131" s="58" t="s">
        <v>1861</v>
      </c>
      <c r="K131" s="58" t="s">
        <v>646</v>
      </c>
      <c r="L131" s="58">
        <v>582</v>
      </c>
      <c r="M131" s="58">
        <v>1474</v>
      </c>
    </row>
    <row r="132" spans="1:13" x14ac:dyDescent="0.3">
      <c r="A132" s="57" t="s">
        <v>578</v>
      </c>
      <c r="B132" s="58">
        <v>16395</v>
      </c>
      <c r="C132" s="58" t="s">
        <v>3060</v>
      </c>
      <c r="D132" s="58" t="s">
        <v>2274</v>
      </c>
      <c r="E132" s="58" t="s">
        <v>4758</v>
      </c>
      <c r="F132" s="58" t="s">
        <v>628</v>
      </c>
      <c r="G132" s="58">
        <v>5511</v>
      </c>
      <c r="H132" s="58" t="s">
        <v>2180</v>
      </c>
      <c r="I132" s="58" t="s">
        <v>768</v>
      </c>
      <c r="J132" s="58" t="s">
        <v>2365</v>
      </c>
      <c r="K132" s="58" t="s">
        <v>628</v>
      </c>
      <c r="L132" s="58">
        <v>4062</v>
      </c>
      <c r="M132" s="58">
        <v>9573</v>
      </c>
    </row>
    <row r="133" spans="1:13" x14ac:dyDescent="0.3">
      <c r="A133" s="57" t="s">
        <v>579</v>
      </c>
      <c r="B133" s="58">
        <v>4334</v>
      </c>
      <c r="C133" s="58" t="s">
        <v>2232</v>
      </c>
      <c r="D133" s="58" t="s">
        <v>642</v>
      </c>
      <c r="E133" s="58" t="s">
        <v>913</v>
      </c>
      <c r="F133" s="58" t="s">
        <v>647</v>
      </c>
      <c r="G133" s="58">
        <v>1616</v>
      </c>
      <c r="H133" s="58" t="s">
        <v>1126</v>
      </c>
      <c r="I133" s="58" t="s">
        <v>1101</v>
      </c>
      <c r="J133" s="58" t="s">
        <v>1050</v>
      </c>
      <c r="K133" s="58" t="s">
        <v>647</v>
      </c>
      <c r="L133" s="58">
        <v>984</v>
      </c>
      <c r="M133" s="58">
        <v>2600</v>
      </c>
    </row>
    <row r="134" spans="1:13" x14ac:dyDescent="0.3">
      <c r="A134" s="57" t="s">
        <v>580</v>
      </c>
      <c r="B134" s="58">
        <v>1211</v>
      </c>
      <c r="C134" s="58" t="s">
        <v>724</v>
      </c>
      <c r="D134" s="58" t="s">
        <v>943</v>
      </c>
      <c r="E134" s="58" t="s">
        <v>1007</v>
      </c>
      <c r="F134" s="58" t="s">
        <v>655</v>
      </c>
      <c r="G134" s="58">
        <v>356</v>
      </c>
      <c r="H134" s="58" t="s">
        <v>826</v>
      </c>
      <c r="I134" s="58" t="s">
        <v>664</v>
      </c>
      <c r="J134" s="58" t="s">
        <v>980</v>
      </c>
      <c r="K134" s="58" t="s">
        <v>647</v>
      </c>
      <c r="L134" s="58">
        <v>328</v>
      </c>
      <c r="M134" s="58">
        <v>684</v>
      </c>
    </row>
    <row r="135" spans="1:13" x14ac:dyDescent="0.3">
      <c r="A135" s="57" t="s">
        <v>581</v>
      </c>
      <c r="B135" s="58">
        <v>11036</v>
      </c>
      <c r="C135" s="58" t="s">
        <v>3567</v>
      </c>
      <c r="D135" s="58" t="s">
        <v>1487</v>
      </c>
      <c r="E135" s="58" t="s">
        <v>1345</v>
      </c>
      <c r="F135" s="58" t="s">
        <v>667</v>
      </c>
      <c r="G135" s="58">
        <v>3205</v>
      </c>
      <c r="H135" s="58" t="s">
        <v>1867</v>
      </c>
      <c r="I135" s="58" t="s">
        <v>736</v>
      </c>
      <c r="J135" s="58" t="s">
        <v>2500</v>
      </c>
      <c r="K135" s="58" t="s">
        <v>633</v>
      </c>
      <c r="L135" s="58">
        <v>2694</v>
      </c>
      <c r="M135" s="58">
        <v>5899</v>
      </c>
    </row>
    <row r="136" spans="1:13" x14ac:dyDescent="0.3">
      <c r="A136" s="57" t="s">
        <v>582</v>
      </c>
      <c r="B136" s="58">
        <v>5068</v>
      </c>
      <c r="C136" s="58" t="s">
        <v>1171</v>
      </c>
      <c r="D136" s="58" t="s">
        <v>842</v>
      </c>
      <c r="E136" s="58" t="s">
        <v>1009</v>
      </c>
      <c r="F136" s="58" t="s">
        <v>775</v>
      </c>
      <c r="G136" s="58">
        <v>1682</v>
      </c>
      <c r="H136" s="58" t="s">
        <v>1236</v>
      </c>
      <c r="I136" s="58" t="s">
        <v>695</v>
      </c>
      <c r="J136" s="58" t="s">
        <v>1252</v>
      </c>
      <c r="K136" s="58" t="s">
        <v>766</v>
      </c>
      <c r="L136" s="58">
        <v>1318</v>
      </c>
      <c r="M136" s="58">
        <v>3000</v>
      </c>
    </row>
    <row r="137" spans="1:13" x14ac:dyDescent="0.3">
      <c r="A137" s="57" t="s">
        <v>583</v>
      </c>
      <c r="B137" s="58">
        <v>5525</v>
      </c>
      <c r="C137" s="58" t="s">
        <v>1063</v>
      </c>
      <c r="D137" s="58" t="s">
        <v>1351</v>
      </c>
      <c r="E137" s="58" t="s">
        <v>1495</v>
      </c>
      <c r="F137" s="58" t="s">
        <v>628</v>
      </c>
      <c r="G137" s="58">
        <v>1794</v>
      </c>
      <c r="H137" s="58" t="s">
        <v>2210</v>
      </c>
      <c r="I137" s="58" t="s">
        <v>1478</v>
      </c>
      <c r="J137" s="58" t="s">
        <v>1509</v>
      </c>
      <c r="K137" s="58" t="s">
        <v>647</v>
      </c>
      <c r="L137" s="58">
        <v>1389</v>
      </c>
      <c r="M137" s="58">
        <v>3183</v>
      </c>
    </row>
    <row r="138" spans="1:13" x14ac:dyDescent="0.3">
      <c r="A138" s="57" t="s">
        <v>584</v>
      </c>
      <c r="B138" s="58">
        <v>6366</v>
      </c>
      <c r="C138" s="58" t="s">
        <v>2645</v>
      </c>
      <c r="D138" s="58" t="s">
        <v>1844</v>
      </c>
      <c r="E138" s="58" t="s">
        <v>1248</v>
      </c>
      <c r="F138" s="58" t="s">
        <v>691</v>
      </c>
      <c r="G138" s="58">
        <v>2146</v>
      </c>
      <c r="H138" s="58" t="s">
        <v>1171</v>
      </c>
      <c r="I138" s="58" t="s">
        <v>1565</v>
      </c>
      <c r="J138" s="58" t="s">
        <v>1869</v>
      </c>
      <c r="K138" s="58" t="s">
        <v>667</v>
      </c>
      <c r="L138" s="58">
        <v>1392</v>
      </c>
      <c r="M138" s="58">
        <v>3538</v>
      </c>
    </row>
    <row r="139" spans="1:13" x14ac:dyDescent="0.3">
      <c r="A139" s="57" t="s">
        <v>585</v>
      </c>
      <c r="B139" s="58">
        <v>27686</v>
      </c>
      <c r="C139" s="58" t="s">
        <v>5663</v>
      </c>
      <c r="D139" s="58" t="s">
        <v>3260</v>
      </c>
      <c r="E139" s="58" t="s">
        <v>5664</v>
      </c>
      <c r="F139" s="58" t="s">
        <v>647</v>
      </c>
      <c r="G139" s="58">
        <v>8790</v>
      </c>
      <c r="H139" s="58" t="s">
        <v>5665</v>
      </c>
      <c r="I139" s="58" t="s">
        <v>874</v>
      </c>
      <c r="J139" s="58" t="s">
        <v>5536</v>
      </c>
      <c r="K139" s="58" t="s">
        <v>655</v>
      </c>
      <c r="L139" s="58">
        <v>6942</v>
      </c>
      <c r="M139" s="58">
        <v>15732</v>
      </c>
    </row>
    <row r="140" spans="1:13" x14ac:dyDescent="0.3">
      <c r="A140" s="57" t="s">
        <v>586</v>
      </c>
      <c r="B140" s="58">
        <v>22064</v>
      </c>
      <c r="C140" s="58" t="s">
        <v>5666</v>
      </c>
      <c r="D140" s="58" t="s">
        <v>683</v>
      </c>
      <c r="E140" s="58" t="s">
        <v>5054</v>
      </c>
      <c r="F140" s="58" t="s">
        <v>655</v>
      </c>
      <c r="G140" s="58">
        <v>6541</v>
      </c>
      <c r="H140" s="58" t="s">
        <v>2695</v>
      </c>
      <c r="I140" s="58" t="s">
        <v>652</v>
      </c>
      <c r="J140" s="58" t="s">
        <v>5667</v>
      </c>
      <c r="K140" s="58" t="s">
        <v>647</v>
      </c>
      <c r="L140" s="58">
        <v>5663</v>
      </c>
      <c r="M140" s="58">
        <v>12204</v>
      </c>
    </row>
    <row r="141" spans="1:13" x14ac:dyDescent="0.3">
      <c r="A141" s="57" t="s">
        <v>587</v>
      </c>
      <c r="B141" s="58">
        <v>15700</v>
      </c>
      <c r="C141" s="58" t="s">
        <v>974</v>
      </c>
      <c r="D141" s="58" t="s">
        <v>849</v>
      </c>
      <c r="E141" s="58" t="s">
        <v>3186</v>
      </c>
      <c r="F141" s="58" t="s">
        <v>667</v>
      </c>
      <c r="G141" s="58">
        <v>4018</v>
      </c>
      <c r="H141" s="58" t="s">
        <v>1023</v>
      </c>
      <c r="I141" s="58" t="s">
        <v>1150</v>
      </c>
      <c r="J141" s="58" t="s">
        <v>2798</v>
      </c>
      <c r="K141" s="58" t="s">
        <v>667</v>
      </c>
      <c r="L141" s="58">
        <v>3936</v>
      </c>
      <c r="M141" s="58">
        <v>7954</v>
      </c>
    </row>
    <row r="142" spans="1:13" x14ac:dyDescent="0.3">
      <c r="A142" s="57" t="s">
        <v>588</v>
      </c>
      <c r="B142" s="58">
        <v>9386</v>
      </c>
      <c r="C142" s="58" t="s">
        <v>2157</v>
      </c>
      <c r="D142" s="58" t="s">
        <v>1089</v>
      </c>
      <c r="E142" s="58" t="s">
        <v>2265</v>
      </c>
      <c r="F142" s="58" t="s">
        <v>628</v>
      </c>
      <c r="G142" s="58">
        <v>2868</v>
      </c>
      <c r="H142" s="58" t="s">
        <v>1201</v>
      </c>
      <c r="I142" s="58" t="s">
        <v>799</v>
      </c>
      <c r="J142" s="58" t="s">
        <v>1700</v>
      </c>
      <c r="K142" s="58" t="s">
        <v>628</v>
      </c>
      <c r="L142" s="58">
        <v>2484</v>
      </c>
      <c r="M142" s="58">
        <v>5352</v>
      </c>
    </row>
    <row r="143" spans="1:13" x14ac:dyDescent="0.3">
      <c r="A143" s="57" t="s">
        <v>589</v>
      </c>
      <c r="B143" s="58">
        <v>4025</v>
      </c>
      <c r="C143" s="58" t="s">
        <v>988</v>
      </c>
      <c r="D143" s="58" t="s">
        <v>1077</v>
      </c>
      <c r="E143" s="58" t="s">
        <v>1410</v>
      </c>
      <c r="F143" s="58" t="s">
        <v>655</v>
      </c>
      <c r="G143" s="58">
        <v>1162</v>
      </c>
      <c r="H143" s="58" t="s">
        <v>2356</v>
      </c>
      <c r="I143" s="58" t="s">
        <v>1159</v>
      </c>
      <c r="J143" s="58" t="s">
        <v>730</v>
      </c>
      <c r="K143" s="58" t="s">
        <v>628</v>
      </c>
      <c r="L143" s="58">
        <v>1117</v>
      </c>
      <c r="M143" s="58">
        <v>2279</v>
      </c>
    </row>
    <row r="144" spans="1:13" x14ac:dyDescent="0.3">
      <c r="A144" s="57" t="s">
        <v>591</v>
      </c>
      <c r="B144" s="58">
        <v>38876</v>
      </c>
      <c r="C144" s="58" t="s">
        <v>5668</v>
      </c>
      <c r="D144" s="58" t="s">
        <v>1943</v>
      </c>
      <c r="E144" s="58" t="s">
        <v>5669</v>
      </c>
      <c r="F144" s="58" t="s">
        <v>1169</v>
      </c>
      <c r="G144" s="58">
        <v>12728</v>
      </c>
      <c r="H144" s="58" t="s">
        <v>3600</v>
      </c>
      <c r="I144" s="58" t="s">
        <v>720</v>
      </c>
      <c r="J144" s="58" t="s">
        <v>4213</v>
      </c>
      <c r="K144" s="58" t="s">
        <v>1089</v>
      </c>
      <c r="L144" s="58">
        <v>9190</v>
      </c>
      <c r="M144" s="58">
        <v>21918</v>
      </c>
    </row>
    <row r="145" spans="1:13" x14ac:dyDescent="0.3">
      <c r="A145" s="57" t="s">
        <v>592</v>
      </c>
      <c r="B145" s="58">
        <v>5126</v>
      </c>
      <c r="C145" s="58" t="s">
        <v>1504</v>
      </c>
      <c r="D145" s="58" t="s">
        <v>650</v>
      </c>
      <c r="E145" s="58" t="s">
        <v>2399</v>
      </c>
      <c r="F145" s="58" t="s">
        <v>655</v>
      </c>
      <c r="G145" s="58">
        <v>1718</v>
      </c>
      <c r="H145" s="58" t="s">
        <v>1549</v>
      </c>
      <c r="I145" s="58" t="s">
        <v>1028</v>
      </c>
      <c r="J145" s="58" t="s">
        <v>2850</v>
      </c>
      <c r="K145" s="58" t="s">
        <v>655</v>
      </c>
      <c r="L145" s="58">
        <v>1263</v>
      </c>
      <c r="M145" s="58">
        <v>2981</v>
      </c>
    </row>
    <row r="146" spans="1:13" x14ac:dyDescent="0.3">
      <c r="A146" s="57" t="s">
        <v>593</v>
      </c>
      <c r="B146" s="58">
        <v>5849</v>
      </c>
      <c r="C146" s="58" t="s">
        <v>1746</v>
      </c>
      <c r="D146" s="58" t="s">
        <v>1487</v>
      </c>
      <c r="E146" s="58" t="s">
        <v>1248</v>
      </c>
      <c r="F146" s="58" t="s">
        <v>647</v>
      </c>
      <c r="G146" s="58">
        <v>2041</v>
      </c>
      <c r="H146" s="58" t="s">
        <v>2121</v>
      </c>
      <c r="I146" s="58" t="s">
        <v>1101</v>
      </c>
      <c r="J146" s="58" t="s">
        <v>723</v>
      </c>
      <c r="K146" s="58" t="s">
        <v>633</v>
      </c>
      <c r="L146" s="58">
        <v>1400</v>
      </c>
      <c r="M146" s="58">
        <v>3441</v>
      </c>
    </row>
    <row r="147" spans="1:13" x14ac:dyDescent="0.3">
      <c r="A147" s="57" t="s">
        <v>594</v>
      </c>
      <c r="B147" s="58">
        <v>17800</v>
      </c>
      <c r="C147" s="58" t="s">
        <v>2682</v>
      </c>
      <c r="D147" s="58" t="s">
        <v>1086</v>
      </c>
      <c r="E147" s="58" t="s">
        <v>5670</v>
      </c>
      <c r="F147" s="58" t="s">
        <v>647</v>
      </c>
      <c r="G147" s="58">
        <v>5377</v>
      </c>
      <c r="H147" s="58" t="s">
        <v>1483</v>
      </c>
      <c r="I147" s="58" t="s">
        <v>981</v>
      </c>
      <c r="J147" s="58" t="s">
        <v>5671</v>
      </c>
      <c r="K147" s="58" t="s">
        <v>647</v>
      </c>
      <c r="L147" s="58">
        <v>5281</v>
      </c>
      <c r="M147" s="58">
        <v>10658</v>
      </c>
    </row>
    <row r="148" spans="1:13" x14ac:dyDescent="0.3">
      <c r="A148" s="57" t="s">
        <v>595</v>
      </c>
      <c r="B148" s="58">
        <v>15930</v>
      </c>
      <c r="C148" s="58" t="s">
        <v>991</v>
      </c>
      <c r="D148" s="58" t="s">
        <v>1564</v>
      </c>
      <c r="E148" s="58" t="s">
        <v>3164</v>
      </c>
      <c r="F148" s="58" t="s">
        <v>633</v>
      </c>
      <c r="G148" s="58">
        <v>5626</v>
      </c>
      <c r="H148" s="58" t="s">
        <v>929</v>
      </c>
      <c r="I148" s="58" t="s">
        <v>1625</v>
      </c>
      <c r="J148" s="58" t="s">
        <v>5672</v>
      </c>
      <c r="K148" s="58" t="s">
        <v>667</v>
      </c>
      <c r="L148" s="58">
        <v>4089</v>
      </c>
      <c r="M148" s="58">
        <v>9715</v>
      </c>
    </row>
    <row r="149" spans="1:13" x14ac:dyDescent="0.3">
      <c r="A149" s="57" t="s">
        <v>596</v>
      </c>
      <c r="B149" s="58">
        <v>38613</v>
      </c>
      <c r="C149" s="58" t="s">
        <v>4792</v>
      </c>
      <c r="D149" s="58" t="s">
        <v>1464</v>
      </c>
      <c r="E149" s="58" t="s">
        <v>5673</v>
      </c>
      <c r="F149" s="58" t="s">
        <v>775</v>
      </c>
      <c r="G149" s="58">
        <v>11158</v>
      </c>
      <c r="H149" s="58" t="s">
        <v>5674</v>
      </c>
      <c r="I149" s="58" t="s">
        <v>1903</v>
      </c>
      <c r="J149" s="58" t="s">
        <v>5236</v>
      </c>
      <c r="K149" s="58" t="s">
        <v>632</v>
      </c>
      <c r="L149" s="58">
        <v>8562</v>
      </c>
      <c r="M149" s="58">
        <v>19720</v>
      </c>
    </row>
    <row r="150" spans="1:13" x14ac:dyDescent="0.3">
      <c r="A150" s="57" t="s">
        <v>597</v>
      </c>
      <c r="B150" s="58">
        <v>61655</v>
      </c>
      <c r="C150" s="58" t="s">
        <v>5675</v>
      </c>
      <c r="D150" s="58" t="s">
        <v>1385</v>
      </c>
      <c r="E150" s="58" t="s">
        <v>5676</v>
      </c>
      <c r="F150" s="58" t="s">
        <v>830</v>
      </c>
      <c r="G150" s="58">
        <v>18750</v>
      </c>
      <c r="H150" s="58" t="s">
        <v>5677</v>
      </c>
      <c r="I150" s="58" t="s">
        <v>3543</v>
      </c>
      <c r="J150" s="58" t="s">
        <v>715</v>
      </c>
      <c r="K150" s="58" t="s">
        <v>738</v>
      </c>
      <c r="L150" s="58">
        <v>16755</v>
      </c>
      <c r="M150" s="58">
        <v>35505</v>
      </c>
    </row>
    <row r="151" spans="1:13" x14ac:dyDescent="0.3">
      <c r="A151" s="57" t="s">
        <v>598</v>
      </c>
      <c r="B151" s="58">
        <v>18506</v>
      </c>
      <c r="C151" s="58" t="s">
        <v>5678</v>
      </c>
      <c r="D151" s="58" t="s">
        <v>849</v>
      </c>
      <c r="E151" s="58" t="s">
        <v>5679</v>
      </c>
      <c r="F151" s="58" t="s">
        <v>667</v>
      </c>
      <c r="G151" s="58">
        <v>5031</v>
      </c>
      <c r="H151" s="58" t="s">
        <v>2519</v>
      </c>
      <c r="I151" s="58" t="s">
        <v>1150</v>
      </c>
      <c r="J151" s="58" t="s">
        <v>3818</v>
      </c>
      <c r="K151" s="58" t="s">
        <v>691</v>
      </c>
      <c r="L151" s="58">
        <v>5089</v>
      </c>
      <c r="M151" s="58">
        <v>10120</v>
      </c>
    </row>
    <row r="152" spans="1:13" x14ac:dyDescent="0.3">
      <c r="A152" s="57" t="s">
        <v>599</v>
      </c>
      <c r="B152" s="58">
        <v>3519</v>
      </c>
      <c r="C152" s="58" t="s">
        <v>2126</v>
      </c>
      <c r="D152" s="58" t="s">
        <v>1067</v>
      </c>
      <c r="E152" s="58" t="s">
        <v>983</v>
      </c>
      <c r="F152" s="58" t="s">
        <v>647</v>
      </c>
      <c r="G152" s="58">
        <v>1145</v>
      </c>
      <c r="H152" s="58" t="s">
        <v>1899</v>
      </c>
      <c r="I152" s="58" t="s">
        <v>890</v>
      </c>
      <c r="J152" s="58" t="s">
        <v>2122</v>
      </c>
      <c r="K152" s="58" t="s">
        <v>628</v>
      </c>
      <c r="L152" s="58">
        <v>865</v>
      </c>
      <c r="M152" s="58">
        <v>2010</v>
      </c>
    </row>
    <row r="153" spans="1:13" x14ac:dyDescent="0.3">
      <c r="A153" s="57" t="s">
        <v>600</v>
      </c>
      <c r="B153" s="58">
        <v>11988</v>
      </c>
      <c r="C153" s="58" t="s">
        <v>2322</v>
      </c>
      <c r="D153" s="58" t="s">
        <v>954</v>
      </c>
      <c r="E153" s="58" t="s">
        <v>1057</v>
      </c>
      <c r="F153" s="58" t="s">
        <v>667</v>
      </c>
      <c r="G153" s="58">
        <v>3784</v>
      </c>
      <c r="H153" s="58" t="s">
        <v>1548</v>
      </c>
      <c r="I153" s="58" t="s">
        <v>1104</v>
      </c>
      <c r="J153" s="58" t="s">
        <v>5680</v>
      </c>
      <c r="K153" s="58" t="s">
        <v>667</v>
      </c>
      <c r="L153" s="58">
        <v>3401</v>
      </c>
      <c r="M153" s="58">
        <v>7185</v>
      </c>
    </row>
    <row r="154" spans="1:13" x14ac:dyDescent="0.3">
      <c r="A154" s="57" t="s">
        <v>601</v>
      </c>
      <c r="B154" s="58">
        <v>15675</v>
      </c>
      <c r="C154" s="58" t="s">
        <v>827</v>
      </c>
      <c r="D154" s="58" t="s">
        <v>846</v>
      </c>
      <c r="E154" s="58" t="s">
        <v>3356</v>
      </c>
      <c r="F154" s="58" t="s">
        <v>691</v>
      </c>
      <c r="G154" s="58">
        <v>4716</v>
      </c>
      <c r="H154" s="58" t="s">
        <v>3931</v>
      </c>
      <c r="I154" s="58" t="s">
        <v>1899</v>
      </c>
      <c r="J154" s="58" t="s">
        <v>5681</v>
      </c>
      <c r="K154" s="58" t="s">
        <v>655</v>
      </c>
      <c r="L154" s="58">
        <v>4665</v>
      </c>
      <c r="M154" s="58">
        <v>9381</v>
      </c>
    </row>
    <row r="155" spans="1:13" x14ac:dyDescent="0.3">
      <c r="A155" s="57" t="s">
        <v>602</v>
      </c>
      <c r="B155" s="58">
        <v>1493</v>
      </c>
      <c r="C155" s="58" t="s">
        <v>1437</v>
      </c>
      <c r="D155" s="58" t="s">
        <v>1020</v>
      </c>
      <c r="E155" s="58" t="s">
        <v>1529</v>
      </c>
      <c r="F155" s="58" t="s">
        <v>628</v>
      </c>
      <c r="G155" s="58">
        <v>519</v>
      </c>
      <c r="H155" s="58" t="s">
        <v>777</v>
      </c>
      <c r="I155" s="58" t="s">
        <v>963</v>
      </c>
      <c r="J155" s="58" t="s">
        <v>1010</v>
      </c>
      <c r="K155" s="58" t="s">
        <v>628</v>
      </c>
      <c r="L155" s="58">
        <v>432</v>
      </c>
      <c r="M155" s="58">
        <v>951</v>
      </c>
    </row>
    <row r="156" spans="1:13" x14ac:dyDescent="0.3">
      <c r="A156" s="57" t="s">
        <v>604</v>
      </c>
      <c r="B156" s="58">
        <v>2751</v>
      </c>
      <c r="C156" s="58" t="s">
        <v>1789</v>
      </c>
      <c r="D156" s="58" t="s">
        <v>1012</v>
      </c>
      <c r="E156" s="58" t="s">
        <v>2234</v>
      </c>
      <c r="F156" s="58" t="s">
        <v>667</v>
      </c>
      <c r="G156" s="58">
        <v>861</v>
      </c>
      <c r="H156" s="58" t="s">
        <v>1283</v>
      </c>
      <c r="I156" s="58" t="s">
        <v>916</v>
      </c>
      <c r="J156" s="58" t="s">
        <v>1757</v>
      </c>
      <c r="K156" s="58" t="s">
        <v>628</v>
      </c>
      <c r="L156" s="58">
        <v>883</v>
      </c>
      <c r="M156" s="58">
        <v>1744</v>
      </c>
    </row>
    <row r="157" spans="1:13" x14ac:dyDescent="0.3">
      <c r="A157" s="57" t="s">
        <v>606</v>
      </c>
      <c r="B157" s="58">
        <v>18137</v>
      </c>
      <c r="C157" s="58" t="s">
        <v>1446</v>
      </c>
      <c r="D157" s="58" t="s">
        <v>1219</v>
      </c>
      <c r="E157" s="58" t="s">
        <v>4907</v>
      </c>
      <c r="F157" s="58" t="s">
        <v>633</v>
      </c>
      <c r="G157" s="58">
        <v>5194</v>
      </c>
      <c r="H157" s="58" t="s">
        <v>5682</v>
      </c>
      <c r="I157" s="58" t="s">
        <v>1121</v>
      </c>
      <c r="J157" s="58" t="s">
        <v>5683</v>
      </c>
      <c r="K157" s="58" t="s">
        <v>655</v>
      </c>
      <c r="L157" s="58">
        <v>5357</v>
      </c>
      <c r="M157" s="58">
        <v>10551</v>
      </c>
    </row>
    <row r="158" spans="1:13" x14ac:dyDescent="0.3">
      <c r="A158" s="57" t="s">
        <v>607</v>
      </c>
      <c r="B158" s="58">
        <v>46058</v>
      </c>
      <c r="C158" s="58" t="s">
        <v>5684</v>
      </c>
      <c r="D158" s="58" t="s">
        <v>1561</v>
      </c>
      <c r="E158" s="58" t="s">
        <v>713</v>
      </c>
      <c r="F158" s="58" t="s">
        <v>648</v>
      </c>
      <c r="G158" s="58">
        <v>12624</v>
      </c>
      <c r="H158" s="58" t="s">
        <v>5685</v>
      </c>
      <c r="I158" s="58" t="s">
        <v>2038</v>
      </c>
      <c r="J158" s="58" t="s">
        <v>5686</v>
      </c>
      <c r="K158" s="58" t="s">
        <v>660</v>
      </c>
      <c r="L158" s="58">
        <v>11843</v>
      </c>
      <c r="M158" s="58">
        <v>24467</v>
      </c>
    </row>
    <row r="159" spans="1:13" x14ac:dyDescent="0.3">
      <c r="A159" s="57" t="s">
        <v>608</v>
      </c>
      <c r="B159" s="58">
        <v>4237</v>
      </c>
      <c r="C159" s="58" t="s">
        <v>856</v>
      </c>
      <c r="D159" s="58" t="s">
        <v>1054</v>
      </c>
      <c r="E159" s="58" t="s">
        <v>1233</v>
      </c>
      <c r="F159" s="58" t="s">
        <v>628</v>
      </c>
      <c r="G159" s="58">
        <v>1341</v>
      </c>
      <c r="H159" s="58" t="s">
        <v>1787</v>
      </c>
      <c r="I159" s="58" t="s">
        <v>709</v>
      </c>
      <c r="J159" s="58" t="s">
        <v>1843</v>
      </c>
      <c r="K159" s="58" t="s">
        <v>628</v>
      </c>
      <c r="L159" s="58">
        <v>1183</v>
      </c>
      <c r="M159" s="58">
        <v>2524</v>
      </c>
    </row>
    <row r="160" spans="1:13" x14ac:dyDescent="0.3">
      <c r="A160" s="57" t="s">
        <v>610</v>
      </c>
      <c r="B160" s="58">
        <v>6345</v>
      </c>
      <c r="C160" s="58" t="s">
        <v>2841</v>
      </c>
      <c r="D160" s="58" t="s">
        <v>724</v>
      </c>
      <c r="E160" s="58" t="s">
        <v>1465</v>
      </c>
      <c r="F160" s="58" t="s">
        <v>667</v>
      </c>
      <c r="G160" s="58">
        <v>2008</v>
      </c>
      <c r="H160" s="58" t="s">
        <v>1999</v>
      </c>
      <c r="I160" s="58" t="s">
        <v>1169</v>
      </c>
      <c r="J160" s="58" t="s">
        <v>2760</v>
      </c>
      <c r="K160" s="58" t="s">
        <v>655</v>
      </c>
      <c r="L160" s="58">
        <v>1813</v>
      </c>
      <c r="M160" s="58">
        <v>3821</v>
      </c>
    </row>
    <row r="161" spans="1:13" x14ac:dyDescent="0.3">
      <c r="A161" s="57" t="s">
        <v>611</v>
      </c>
      <c r="B161" s="58">
        <v>6016</v>
      </c>
      <c r="C161" s="58" t="s">
        <v>927</v>
      </c>
      <c r="D161" s="58" t="s">
        <v>1197</v>
      </c>
      <c r="E161" s="58" t="s">
        <v>937</v>
      </c>
      <c r="F161" s="58" t="s">
        <v>628</v>
      </c>
      <c r="G161" s="58">
        <v>2138</v>
      </c>
      <c r="H161" s="58" t="s">
        <v>1727</v>
      </c>
      <c r="I161" s="58" t="s">
        <v>1613</v>
      </c>
      <c r="J161" s="58" t="s">
        <v>1120</v>
      </c>
      <c r="K161" s="58" t="s">
        <v>647</v>
      </c>
      <c r="L161" s="58">
        <v>1659</v>
      </c>
      <c r="M161" s="58">
        <v>3797</v>
      </c>
    </row>
    <row r="162" spans="1:13" x14ac:dyDescent="0.3">
      <c r="A162" s="57" t="s">
        <v>612</v>
      </c>
      <c r="B162" s="58">
        <v>12645</v>
      </c>
      <c r="C162" s="58" t="s">
        <v>5687</v>
      </c>
      <c r="D162" s="58" t="s">
        <v>2053</v>
      </c>
      <c r="E162" s="58" t="s">
        <v>1356</v>
      </c>
      <c r="F162" s="58" t="s">
        <v>648</v>
      </c>
      <c r="G162" s="58">
        <v>4030</v>
      </c>
      <c r="H162" s="58" t="s">
        <v>1214</v>
      </c>
      <c r="I162" s="58" t="s">
        <v>1169</v>
      </c>
      <c r="J162" s="58" t="s">
        <v>5014</v>
      </c>
      <c r="K162" s="58" t="s">
        <v>655</v>
      </c>
      <c r="L162" s="58">
        <v>3105</v>
      </c>
      <c r="M162" s="58">
        <v>7135</v>
      </c>
    </row>
    <row r="163" spans="1:13" x14ac:dyDescent="0.3">
      <c r="A163" s="57" t="s">
        <v>614</v>
      </c>
      <c r="B163" s="58">
        <v>6428581</v>
      </c>
      <c r="C163" s="58">
        <v>960112</v>
      </c>
      <c r="D163" s="58">
        <v>103375</v>
      </c>
      <c r="E163" s="58">
        <v>990274</v>
      </c>
      <c r="F163" s="58">
        <v>6366</v>
      </c>
      <c r="G163" s="58">
        <v>2060127</v>
      </c>
      <c r="H163" s="58">
        <v>705479</v>
      </c>
      <c r="I163" s="58">
        <v>92839</v>
      </c>
      <c r="J163" s="58">
        <v>746316</v>
      </c>
      <c r="K163" s="58">
        <v>3974</v>
      </c>
      <c r="L163" s="58">
        <v>1548608</v>
      </c>
      <c r="M163" s="58">
        <v>3608735</v>
      </c>
    </row>
  </sheetData>
  <mergeCells count="3">
    <mergeCell ref="A1:E1"/>
    <mergeCell ref="C2:G2"/>
    <mergeCell ref="H2:L2"/>
  </mergeCells>
  <pageMargins left="0.75" right="0.75" top="1" bottom="1" header="0.5" footer="0.5"/>
</worksheet>
</file>

<file path=xl/worksheets/sheet2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3"/>
  <sheetViews>
    <sheetView workbookViewId="0">
      <selection sqref="A1:E1"/>
    </sheetView>
  </sheetViews>
  <sheetFormatPr defaultRowHeight="14.4" x14ac:dyDescent="0.3"/>
  <cols>
    <col min="1" max="16384" width="8.88671875" style="57"/>
  </cols>
  <sheetData>
    <row r="1" spans="1:13" x14ac:dyDescent="0.3">
      <c r="A1" s="103" t="s">
        <v>288</v>
      </c>
      <c r="B1" s="103"/>
      <c r="C1" s="103"/>
      <c r="D1" s="103"/>
      <c r="E1" s="103"/>
    </row>
    <row r="2" spans="1:13" x14ac:dyDescent="0.3">
      <c r="A2" s="57" t="s">
        <v>0</v>
      </c>
      <c r="B2" s="57" t="s">
        <v>0</v>
      </c>
      <c r="C2" s="104" t="s">
        <v>4618</v>
      </c>
      <c r="D2" s="104"/>
      <c r="E2" s="104"/>
      <c r="F2" s="104"/>
      <c r="G2" s="104"/>
      <c r="H2" s="104" t="s">
        <v>4619</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424</v>
      </c>
      <c r="B4" s="58">
        <v>10613</v>
      </c>
      <c r="C4" s="58" t="s">
        <v>3491</v>
      </c>
      <c r="D4" s="58" t="s">
        <v>1493</v>
      </c>
      <c r="E4" s="58" t="s">
        <v>2454</v>
      </c>
      <c r="F4" s="58" t="s">
        <v>647</v>
      </c>
      <c r="G4" s="58">
        <v>4051</v>
      </c>
      <c r="H4" s="58" t="s">
        <v>1406</v>
      </c>
      <c r="I4" s="58" t="s">
        <v>921</v>
      </c>
      <c r="J4" s="58" t="s">
        <v>1605</v>
      </c>
      <c r="K4" s="58" t="s">
        <v>655</v>
      </c>
      <c r="L4" s="58">
        <v>2110</v>
      </c>
      <c r="M4" s="58">
        <v>6161</v>
      </c>
    </row>
    <row r="5" spans="1:13" x14ac:dyDescent="0.3">
      <c r="A5" s="57" t="s">
        <v>425</v>
      </c>
      <c r="B5" s="58">
        <v>4252</v>
      </c>
      <c r="C5" s="58" t="s">
        <v>2015</v>
      </c>
      <c r="D5" s="58" t="s">
        <v>1020</v>
      </c>
      <c r="E5" s="58" t="s">
        <v>1946</v>
      </c>
      <c r="F5" s="58" t="s">
        <v>647</v>
      </c>
      <c r="G5" s="58">
        <v>1581</v>
      </c>
      <c r="H5" s="58" t="s">
        <v>1572</v>
      </c>
      <c r="I5" s="58" t="s">
        <v>932</v>
      </c>
      <c r="J5" s="58" t="s">
        <v>1561</v>
      </c>
      <c r="K5" s="58" t="s">
        <v>647</v>
      </c>
      <c r="L5" s="58">
        <v>707</v>
      </c>
      <c r="M5" s="58">
        <v>2288</v>
      </c>
    </row>
    <row r="6" spans="1:13" x14ac:dyDescent="0.3">
      <c r="A6" s="57" t="s">
        <v>426</v>
      </c>
      <c r="B6" s="58">
        <v>6010</v>
      </c>
      <c r="C6" s="58" t="s">
        <v>1290</v>
      </c>
      <c r="D6" s="58" t="s">
        <v>1093</v>
      </c>
      <c r="E6" s="58" t="s">
        <v>2322</v>
      </c>
      <c r="F6" s="58" t="s">
        <v>647</v>
      </c>
      <c r="G6" s="58">
        <v>2429</v>
      </c>
      <c r="H6" s="58" t="s">
        <v>886</v>
      </c>
      <c r="I6" s="58" t="s">
        <v>872</v>
      </c>
      <c r="J6" s="58" t="s">
        <v>1999</v>
      </c>
      <c r="K6" s="58" t="s">
        <v>628</v>
      </c>
      <c r="L6" s="58">
        <v>1036</v>
      </c>
      <c r="M6" s="58">
        <v>3465</v>
      </c>
    </row>
    <row r="7" spans="1:13" x14ac:dyDescent="0.3">
      <c r="A7" s="57" t="s">
        <v>427</v>
      </c>
      <c r="B7" s="58">
        <v>2232</v>
      </c>
      <c r="C7" s="58" t="s">
        <v>1610</v>
      </c>
      <c r="D7" s="58" t="s">
        <v>956</v>
      </c>
      <c r="E7" s="58" t="s">
        <v>638</v>
      </c>
      <c r="F7" s="58" t="s">
        <v>647</v>
      </c>
      <c r="G7" s="58">
        <v>871</v>
      </c>
      <c r="H7" s="58" t="s">
        <v>989</v>
      </c>
      <c r="I7" s="58" t="s">
        <v>694</v>
      </c>
      <c r="J7" s="58" t="s">
        <v>695</v>
      </c>
      <c r="K7" s="58" t="s">
        <v>628</v>
      </c>
      <c r="L7" s="58">
        <v>280</v>
      </c>
      <c r="M7" s="58">
        <v>1151</v>
      </c>
    </row>
    <row r="8" spans="1:13" x14ac:dyDescent="0.3">
      <c r="A8" s="57" t="s">
        <v>429</v>
      </c>
      <c r="B8" s="58">
        <v>23399</v>
      </c>
      <c r="C8" s="58" t="s">
        <v>2014</v>
      </c>
      <c r="D8" s="58" t="s">
        <v>1397</v>
      </c>
      <c r="E8" s="58" t="s">
        <v>2192</v>
      </c>
      <c r="F8" s="58" t="s">
        <v>647</v>
      </c>
      <c r="G8" s="58">
        <v>10102</v>
      </c>
      <c r="H8" s="58" t="s">
        <v>3269</v>
      </c>
      <c r="I8" s="58" t="s">
        <v>698</v>
      </c>
      <c r="J8" s="58" t="s">
        <v>2172</v>
      </c>
      <c r="K8" s="58" t="s">
        <v>647</v>
      </c>
      <c r="L8" s="58">
        <v>4515</v>
      </c>
      <c r="M8" s="58">
        <v>14617</v>
      </c>
    </row>
    <row r="9" spans="1:13" x14ac:dyDescent="0.3">
      <c r="A9" s="57" t="s">
        <v>430</v>
      </c>
      <c r="B9" s="58">
        <v>10807</v>
      </c>
      <c r="C9" s="58" t="s">
        <v>1446</v>
      </c>
      <c r="D9" s="58" t="s">
        <v>1232</v>
      </c>
      <c r="E9" s="58" t="s">
        <v>3253</v>
      </c>
      <c r="F9" s="58" t="s">
        <v>647</v>
      </c>
      <c r="G9" s="58">
        <v>4325</v>
      </c>
      <c r="H9" s="58" t="s">
        <v>2207</v>
      </c>
      <c r="I9" s="58" t="s">
        <v>878</v>
      </c>
      <c r="J9" s="58" t="s">
        <v>1808</v>
      </c>
      <c r="K9" s="58" t="s">
        <v>628</v>
      </c>
      <c r="L9" s="58">
        <v>2134</v>
      </c>
      <c r="M9" s="58">
        <v>6459</v>
      </c>
    </row>
    <row r="10" spans="1:13" x14ac:dyDescent="0.3">
      <c r="A10" s="57" t="s">
        <v>431</v>
      </c>
      <c r="B10" s="58">
        <v>47514</v>
      </c>
      <c r="C10" s="58" t="s">
        <v>5688</v>
      </c>
      <c r="D10" s="58" t="s">
        <v>2635</v>
      </c>
      <c r="E10" s="58" t="s">
        <v>5689</v>
      </c>
      <c r="F10" s="58" t="s">
        <v>691</v>
      </c>
      <c r="G10" s="58">
        <v>19164</v>
      </c>
      <c r="H10" s="58" t="s">
        <v>5690</v>
      </c>
      <c r="I10" s="58" t="s">
        <v>1098</v>
      </c>
      <c r="J10" s="58" t="s">
        <v>2881</v>
      </c>
      <c r="K10" s="58" t="s">
        <v>655</v>
      </c>
      <c r="L10" s="58">
        <v>6828</v>
      </c>
      <c r="M10" s="58">
        <v>25992</v>
      </c>
    </row>
    <row r="11" spans="1:13" x14ac:dyDescent="0.3">
      <c r="A11" s="57" t="s">
        <v>432</v>
      </c>
      <c r="B11" s="58">
        <v>64074</v>
      </c>
      <c r="C11" s="58" t="s">
        <v>5691</v>
      </c>
      <c r="D11" s="58" t="s">
        <v>6027</v>
      </c>
      <c r="E11" s="58" t="s">
        <v>5692</v>
      </c>
      <c r="F11" s="58" t="s">
        <v>701</v>
      </c>
      <c r="G11" s="58">
        <v>25889</v>
      </c>
      <c r="H11" s="58" t="s">
        <v>5693</v>
      </c>
      <c r="I11" s="58" t="s">
        <v>966</v>
      </c>
      <c r="J11" s="58" t="s">
        <v>5694</v>
      </c>
      <c r="K11" s="58" t="s">
        <v>634</v>
      </c>
      <c r="L11" s="58">
        <v>9463</v>
      </c>
      <c r="M11" s="58">
        <v>35352</v>
      </c>
    </row>
    <row r="12" spans="1:13" x14ac:dyDescent="0.3">
      <c r="A12" s="57" t="s">
        <v>433</v>
      </c>
      <c r="B12" s="58">
        <v>9258</v>
      </c>
      <c r="C12" s="58" t="s">
        <v>1427</v>
      </c>
      <c r="D12" s="58" t="s">
        <v>1763</v>
      </c>
      <c r="E12" s="58" t="s">
        <v>5695</v>
      </c>
      <c r="F12" s="58" t="s">
        <v>708</v>
      </c>
      <c r="G12" s="58">
        <v>3806</v>
      </c>
      <c r="H12" s="58" t="s">
        <v>2269</v>
      </c>
      <c r="I12" s="58" t="s">
        <v>844</v>
      </c>
      <c r="J12" s="58" t="s">
        <v>1893</v>
      </c>
      <c r="K12" s="58" t="s">
        <v>628</v>
      </c>
      <c r="L12" s="58">
        <v>1432</v>
      </c>
      <c r="M12" s="58">
        <v>5238</v>
      </c>
    </row>
    <row r="13" spans="1:13" x14ac:dyDescent="0.3">
      <c r="A13" s="57" t="s">
        <v>434</v>
      </c>
      <c r="B13" s="58">
        <v>10247</v>
      </c>
      <c r="C13" s="58" t="s">
        <v>2536</v>
      </c>
      <c r="D13" s="58" t="s">
        <v>1251</v>
      </c>
      <c r="E13" s="58" t="s">
        <v>5078</v>
      </c>
      <c r="F13" s="58" t="s">
        <v>691</v>
      </c>
      <c r="G13" s="58">
        <v>3929</v>
      </c>
      <c r="H13" s="58" t="s">
        <v>735</v>
      </c>
      <c r="I13" s="58" t="s">
        <v>679</v>
      </c>
      <c r="J13" s="58" t="s">
        <v>2860</v>
      </c>
      <c r="K13" s="58" t="s">
        <v>628</v>
      </c>
      <c r="L13" s="58">
        <v>1919</v>
      </c>
      <c r="M13" s="58">
        <v>5848</v>
      </c>
    </row>
    <row r="14" spans="1:13" x14ac:dyDescent="0.3">
      <c r="A14" s="57" t="s">
        <v>435</v>
      </c>
      <c r="B14" s="58">
        <v>99934</v>
      </c>
      <c r="C14" s="58" t="s">
        <v>1139</v>
      </c>
      <c r="D14" s="58" t="s">
        <v>6374</v>
      </c>
      <c r="E14" s="58" t="s">
        <v>6373</v>
      </c>
      <c r="F14" s="58" t="s">
        <v>846</v>
      </c>
      <c r="G14" s="58">
        <v>43694</v>
      </c>
      <c r="H14" s="58" t="s">
        <v>5696</v>
      </c>
      <c r="I14" s="58" t="s">
        <v>1730</v>
      </c>
      <c r="J14" s="58" t="s">
        <v>1354</v>
      </c>
      <c r="K14" s="58" t="s">
        <v>1629</v>
      </c>
      <c r="L14" s="58">
        <v>13819</v>
      </c>
      <c r="M14" s="58">
        <v>57513</v>
      </c>
    </row>
    <row r="15" spans="1:13" x14ac:dyDescent="0.3">
      <c r="A15" s="57" t="s">
        <v>436</v>
      </c>
      <c r="B15" s="58">
        <v>6944</v>
      </c>
      <c r="C15" s="58" t="s">
        <v>1060</v>
      </c>
      <c r="D15" s="58" t="s">
        <v>1052</v>
      </c>
      <c r="E15" s="58" t="s">
        <v>1925</v>
      </c>
      <c r="F15" s="58" t="s">
        <v>667</v>
      </c>
      <c r="G15" s="58">
        <v>3288</v>
      </c>
      <c r="H15" s="58" t="s">
        <v>2065</v>
      </c>
      <c r="I15" s="58" t="s">
        <v>801</v>
      </c>
      <c r="J15" s="58" t="s">
        <v>747</v>
      </c>
      <c r="K15" s="58" t="s">
        <v>628</v>
      </c>
      <c r="L15" s="58">
        <v>1184</v>
      </c>
      <c r="M15" s="58">
        <v>4472</v>
      </c>
    </row>
    <row r="16" spans="1:13" x14ac:dyDescent="0.3">
      <c r="A16" s="57" t="s">
        <v>437</v>
      </c>
      <c r="B16" s="58">
        <v>9984</v>
      </c>
      <c r="C16" s="58" t="s">
        <v>5697</v>
      </c>
      <c r="D16" s="58" t="s">
        <v>1584</v>
      </c>
      <c r="E16" s="58" t="s">
        <v>2580</v>
      </c>
      <c r="F16" s="58" t="s">
        <v>691</v>
      </c>
      <c r="G16" s="58">
        <v>3397</v>
      </c>
      <c r="H16" s="58" t="s">
        <v>1466</v>
      </c>
      <c r="I16" s="58" t="s">
        <v>659</v>
      </c>
      <c r="J16" s="58" t="s">
        <v>1179</v>
      </c>
      <c r="K16" s="58" t="s">
        <v>628</v>
      </c>
      <c r="L16" s="58">
        <v>1702</v>
      </c>
      <c r="M16" s="58">
        <v>5099</v>
      </c>
    </row>
    <row r="17" spans="1:13" x14ac:dyDescent="0.3">
      <c r="A17" s="57" t="s">
        <v>438</v>
      </c>
      <c r="B17" s="58">
        <v>9911</v>
      </c>
      <c r="C17" s="58" t="s">
        <v>5698</v>
      </c>
      <c r="D17" s="58" t="s">
        <v>1619</v>
      </c>
      <c r="E17" s="58" t="s">
        <v>5699</v>
      </c>
      <c r="F17" s="58" t="s">
        <v>985</v>
      </c>
      <c r="G17" s="58">
        <v>3730</v>
      </c>
      <c r="H17" s="58" t="s">
        <v>2678</v>
      </c>
      <c r="I17" s="58" t="s">
        <v>1478</v>
      </c>
      <c r="J17" s="58" t="s">
        <v>2136</v>
      </c>
      <c r="K17" s="58" t="s">
        <v>667</v>
      </c>
      <c r="L17" s="58">
        <v>1594</v>
      </c>
      <c r="M17" s="58">
        <v>5324</v>
      </c>
    </row>
    <row r="18" spans="1:13" x14ac:dyDescent="0.3">
      <c r="A18" s="57" t="s">
        <v>439</v>
      </c>
      <c r="B18" s="58">
        <v>25712</v>
      </c>
      <c r="C18" s="58" t="s">
        <v>5700</v>
      </c>
      <c r="D18" s="58" t="s">
        <v>913</v>
      </c>
      <c r="E18" s="58" t="s">
        <v>5701</v>
      </c>
      <c r="F18" s="58" t="s">
        <v>766</v>
      </c>
      <c r="G18" s="58">
        <v>11054</v>
      </c>
      <c r="H18" s="58" t="s">
        <v>3238</v>
      </c>
      <c r="I18" s="58" t="s">
        <v>1143</v>
      </c>
      <c r="J18" s="58" t="s">
        <v>2738</v>
      </c>
      <c r="K18" s="58" t="s">
        <v>634</v>
      </c>
      <c r="L18" s="58">
        <v>3096</v>
      </c>
      <c r="M18" s="58">
        <v>14150</v>
      </c>
    </row>
    <row r="19" spans="1:13" x14ac:dyDescent="0.3">
      <c r="A19" s="57" t="s">
        <v>440</v>
      </c>
      <c r="B19" s="58">
        <v>39983</v>
      </c>
      <c r="C19" s="58" t="s">
        <v>5702</v>
      </c>
      <c r="D19" s="58" t="s">
        <v>4428</v>
      </c>
      <c r="E19" s="58" t="s">
        <v>2453</v>
      </c>
      <c r="F19" s="58" t="s">
        <v>1125</v>
      </c>
      <c r="G19" s="58">
        <v>16634</v>
      </c>
      <c r="H19" s="58" t="s">
        <v>5182</v>
      </c>
      <c r="I19" s="58" t="s">
        <v>1235</v>
      </c>
      <c r="J19" s="58" t="s">
        <v>2220</v>
      </c>
      <c r="K19" s="58" t="s">
        <v>830</v>
      </c>
      <c r="L19" s="58">
        <v>5854</v>
      </c>
      <c r="M19" s="58">
        <v>22488</v>
      </c>
    </row>
    <row r="20" spans="1:13" x14ac:dyDescent="0.3">
      <c r="A20" s="57" t="s">
        <v>441</v>
      </c>
      <c r="B20" s="58">
        <v>14449</v>
      </c>
      <c r="C20" s="58" t="s">
        <v>5703</v>
      </c>
      <c r="D20" s="58" t="s">
        <v>1469</v>
      </c>
      <c r="E20" s="58" t="s">
        <v>2923</v>
      </c>
      <c r="F20" s="58" t="s">
        <v>628</v>
      </c>
      <c r="G20" s="58">
        <v>6140</v>
      </c>
      <c r="H20" s="58" t="s">
        <v>2007</v>
      </c>
      <c r="I20" s="58" t="s">
        <v>1823</v>
      </c>
      <c r="J20" s="58" t="s">
        <v>1695</v>
      </c>
      <c r="K20" s="58" t="s">
        <v>655</v>
      </c>
      <c r="L20" s="58">
        <v>1901</v>
      </c>
      <c r="M20" s="58">
        <v>8041</v>
      </c>
    </row>
    <row r="21" spans="1:13" x14ac:dyDescent="0.3">
      <c r="A21" s="57" t="s">
        <v>442</v>
      </c>
      <c r="B21" s="58">
        <v>15280</v>
      </c>
      <c r="C21" s="58" t="s">
        <v>2754</v>
      </c>
      <c r="D21" s="58" t="s">
        <v>1899</v>
      </c>
      <c r="E21" s="58" t="s">
        <v>2587</v>
      </c>
      <c r="F21" s="58" t="s">
        <v>628</v>
      </c>
      <c r="G21" s="58">
        <v>6126</v>
      </c>
      <c r="H21" s="58" t="s">
        <v>1557</v>
      </c>
      <c r="I21" s="58" t="s">
        <v>688</v>
      </c>
      <c r="J21" s="58" t="s">
        <v>3407</v>
      </c>
      <c r="K21" s="58" t="s">
        <v>628</v>
      </c>
      <c r="L21" s="58">
        <v>2230</v>
      </c>
      <c r="M21" s="58">
        <v>8356</v>
      </c>
    </row>
    <row r="22" spans="1:13" x14ac:dyDescent="0.3">
      <c r="A22" s="57" t="s">
        <v>444</v>
      </c>
      <c r="B22" s="58">
        <v>2982</v>
      </c>
      <c r="C22" s="58" t="s">
        <v>2476</v>
      </c>
      <c r="D22" s="58" t="s">
        <v>799</v>
      </c>
      <c r="E22" s="58" t="s">
        <v>1756</v>
      </c>
      <c r="F22" s="58" t="s">
        <v>628</v>
      </c>
      <c r="G22" s="58">
        <v>1328</v>
      </c>
      <c r="H22" s="58" t="s">
        <v>686</v>
      </c>
      <c r="I22" s="58" t="s">
        <v>705</v>
      </c>
      <c r="J22" s="58" t="s">
        <v>1242</v>
      </c>
      <c r="K22" s="58" t="s">
        <v>628</v>
      </c>
      <c r="L22" s="58">
        <v>408</v>
      </c>
      <c r="M22" s="58">
        <v>1736</v>
      </c>
    </row>
    <row r="23" spans="1:13" x14ac:dyDescent="0.3">
      <c r="A23" s="57" t="s">
        <v>446</v>
      </c>
      <c r="B23" s="58">
        <v>31632</v>
      </c>
      <c r="C23" s="58" t="s">
        <v>2431</v>
      </c>
      <c r="D23" s="58" t="s">
        <v>1675</v>
      </c>
      <c r="E23" s="58" t="s">
        <v>5704</v>
      </c>
      <c r="F23" s="58" t="s">
        <v>646</v>
      </c>
      <c r="G23" s="58">
        <v>11777</v>
      </c>
      <c r="H23" s="58" t="s">
        <v>1829</v>
      </c>
      <c r="I23" s="58" t="s">
        <v>1150</v>
      </c>
      <c r="J23" s="58" t="s">
        <v>1468</v>
      </c>
      <c r="K23" s="58" t="s">
        <v>647</v>
      </c>
      <c r="L23" s="58">
        <v>4404</v>
      </c>
      <c r="M23" s="58">
        <v>16181</v>
      </c>
    </row>
    <row r="24" spans="1:13" x14ac:dyDescent="0.3">
      <c r="A24" s="57" t="s">
        <v>447</v>
      </c>
      <c r="B24" s="58">
        <v>5572</v>
      </c>
      <c r="C24" s="58" t="s">
        <v>1369</v>
      </c>
      <c r="D24" s="58" t="s">
        <v>916</v>
      </c>
      <c r="E24" s="58" t="s">
        <v>1122</v>
      </c>
      <c r="F24" s="58" t="s">
        <v>647</v>
      </c>
      <c r="G24" s="58">
        <v>2320</v>
      </c>
      <c r="H24" s="58" t="s">
        <v>1437</v>
      </c>
      <c r="I24" s="58" t="s">
        <v>666</v>
      </c>
      <c r="J24" s="58" t="s">
        <v>2233</v>
      </c>
      <c r="K24" s="58" t="s">
        <v>628</v>
      </c>
      <c r="L24" s="58">
        <v>951</v>
      </c>
      <c r="M24" s="58">
        <v>3271</v>
      </c>
    </row>
    <row r="25" spans="1:13" x14ac:dyDescent="0.3">
      <c r="A25" s="57" t="s">
        <v>448</v>
      </c>
      <c r="B25" s="58">
        <v>72908</v>
      </c>
      <c r="C25" s="58" t="s">
        <v>5705</v>
      </c>
      <c r="D25" s="58" t="s">
        <v>6025</v>
      </c>
      <c r="E25" s="58" t="s">
        <v>755</v>
      </c>
      <c r="F25" s="58" t="s">
        <v>873</v>
      </c>
      <c r="G25" s="58">
        <v>28629</v>
      </c>
      <c r="H25" s="58" t="s">
        <v>5706</v>
      </c>
      <c r="I25" s="58" t="s">
        <v>1789</v>
      </c>
      <c r="J25" s="58" t="s">
        <v>5707</v>
      </c>
      <c r="K25" s="58" t="s">
        <v>811</v>
      </c>
      <c r="L25" s="58">
        <v>10974</v>
      </c>
      <c r="M25" s="58">
        <v>39603</v>
      </c>
    </row>
    <row r="26" spans="1:13" x14ac:dyDescent="0.3">
      <c r="A26" s="57" t="s">
        <v>449</v>
      </c>
      <c r="B26" s="58">
        <v>40513</v>
      </c>
      <c r="C26" s="58" t="s">
        <v>5708</v>
      </c>
      <c r="D26" s="58" t="s">
        <v>1331</v>
      </c>
      <c r="E26" s="58" t="s">
        <v>5709</v>
      </c>
      <c r="F26" s="58" t="s">
        <v>932</v>
      </c>
      <c r="G26" s="58">
        <v>17332</v>
      </c>
      <c r="H26" s="58" t="s">
        <v>1507</v>
      </c>
      <c r="I26" s="58" t="s">
        <v>1169</v>
      </c>
      <c r="J26" s="58" t="s">
        <v>5710</v>
      </c>
      <c r="K26" s="58" t="s">
        <v>634</v>
      </c>
      <c r="L26" s="58">
        <v>4905</v>
      </c>
      <c r="M26" s="58">
        <v>22237</v>
      </c>
    </row>
    <row r="27" spans="1:13" x14ac:dyDescent="0.3">
      <c r="A27" s="57" t="s">
        <v>450</v>
      </c>
      <c r="B27" s="58">
        <v>6072</v>
      </c>
      <c r="C27" s="58" t="s">
        <v>2475</v>
      </c>
      <c r="D27" s="58" t="s">
        <v>709</v>
      </c>
      <c r="E27" s="58" t="s">
        <v>1497</v>
      </c>
      <c r="F27" s="58" t="s">
        <v>667</v>
      </c>
      <c r="G27" s="58">
        <v>2000</v>
      </c>
      <c r="H27" s="58" t="s">
        <v>4423</v>
      </c>
      <c r="I27" s="58" t="s">
        <v>1024</v>
      </c>
      <c r="J27" s="58" t="s">
        <v>676</v>
      </c>
      <c r="K27" s="58" t="s">
        <v>633</v>
      </c>
      <c r="L27" s="58">
        <v>1176</v>
      </c>
      <c r="M27" s="58">
        <v>3176</v>
      </c>
    </row>
    <row r="28" spans="1:13" x14ac:dyDescent="0.3">
      <c r="A28" s="57" t="s">
        <v>452</v>
      </c>
      <c r="B28" s="58">
        <v>188315</v>
      </c>
      <c r="C28" s="58" t="s">
        <v>5711</v>
      </c>
      <c r="D28" s="58" t="s">
        <v>6372</v>
      </c>
      <c r="E28" s="58" t="s">
        <v>5712</v>
      </c>
      <c r="F28" s="58" t="s">
        <v>771</v>
      </c>
      <c r="G28" s="58">
        <v>79067</v>
      </c>
      <c r="H28" s="58" t="s">
        <v>5713</v>
      </c>
      <c r="I28" s="58" t="s">
        <v>692</v>
      </c>
      <c r="J28" s="58" t="s">
        <v>5714</v>
      </c>
      <c r="K28" s="58" t="s">
        <v>932</v>
      </c>
      <c r="L28" s="58">
        <v>19345</v>
      </c>
      <c r="M28" s="58">
        <v>98412</v>
      </c>
    </row>
    <row r="29" spans="1:13" x14ac:dyDescent="0.3">
      <c r="A29" s="57" t="s">
        <v>453</v>
      </c>
      <c r="B29" s="58">
        <v>3132</v>
      </c>
      <c r="C29" s="58" t="s">
        <v>649</v>
      </c>
      <c r="D29" s="58" t="s">
        <v>932</v>
      </c>
      <c r="E29" s="58" t="s">
        <v>1015</v>
      </c>
      <c r="F29" s="58" t="s">
        <v>655</v>
      </c>
      <c r="G29" s="58">
        <v>767</v>
      </c>
      <c r="H29" s="58" t="s">
        <v>2053</v>
      </c>
      <c r="I29" s="58" t="s">
        <v>660</v>
      </c>
      <c r="J29" s="58" t="s">
        <v>699</v>
      </c>
      <c r="K29" s="58" t="s">
        <v>647</v>
      </c>
      <c r="L29" s="58">
        <v>254</v>
      </c>
      <c r="M29" s="58">
        <v>1021</v>
      </c>
    </row>
    <row r="30" spans="1:13" x14ac:dyDescent="0.3">
      <c r="A30" s="57" t="s">
        <v>454</v>
      </c>
      <c r="B30" s="58">
        <v>11099</v>
      </c>
      <c r="C30" s="58" t="s">
        <v>926</v>
      </c>
      <c r="D30" s="58" t="s">
        <v>1106</v>
      </c>
      <c r="E30" s="58" t="s">
        <v>2628</v>
      </c>
      <c r="F30" s="58" t="s">
        <v>691</v>
      </c>
      <c r="G30" s="58">
        <v>5071</v>
      </c>
      <c r="H30" s="58" t="s">
        <v>1685</v>
      </c>
      <c r="I30" s="58" t="s">
        <v>725</v>
      </c>
      <c r="J30" s="58" t="s">
        <v>1538</v>
      </c>
      <c r="K30" s="58" t="s">
        <v>647</v>
      </c>
      <c r="L30" s="58">
        <v>1896</v>
      </c>
      <c r="M30" s="58">
        <v>6967</v>
      </c>
    </row>
    <row r="31" spans="1:13" x14ac:dyDescent="0.3">
      <c r="A31" s="57" t="s">
        <v>455</v>
      </c>
      <c r="B31" s="58">
        <v>165612</v>
      </c>
      <c r="C31" s="58" t="s">
        <v>5715</v>
      </c>
      <c r="D31" s="58" t="s">
        <v>6371</v>
      </c>
      <c r="E31" s="58" t="s">
        <v>5716</v>
      </c>
      <c r="F31" s="58" t="s">
        <v>994</v>
      </c>
      <c r="G31" s="58">
        <v>74033</v>
      </c>
      <c r="H31" s="58" t="s">
        <v>5717</v>
      </c>
      <c r="I31" s="58" t="s">
        <v>2073</v>
      </c>
      <c r="J31" s="58" t="s">
        <v>5718</v>
      </c>
      <c r="K31" s="58" t="s">
        <v>775</v>
      </c>
      <c r="L31" s="58">
        <v>26078</v>
      </c>
      <c r="M31" s="58">
        <v>100111</v>
      </c>
    </row>
    <row r="32" spans="1:13" x14ac:dyDescent="0.3">
      <c r="A32" s="57" t="s">
        <v>456</v>
      </c>
      <c r="B32" s="58">
        <v>70597</v>
      </c>
      <c r="C32" s="58" t="s">
        <v>5719</v>
      </c>
      <c r="D32" s="58" t="s">
        <v>6370</v>
      </c>
      <c r="E32" s="58" t="s">
        <v>5720</v>
      </c>
      <c r="F32" s="58" t="s">
        <v>810</v>
      </c>
      <c r="G32" s="58">
        <v>32034</v>
      </c>
      <c r="H32" s="58" t="s">
        <v>1769</v>
      </c>
      <c r="I32" s="58" t="s">
        <v>800</v>
      </c>
      <c r="J32" s="58" t="s">
        <v>5721</v>
      </c>
      <c r="K32" s="58" t="s">
        <v>633</v>
      </c>
      <c r="L32" s="58">
        <v>8633</v>
      </c>
      <c r="M32" s="58">
        <v>40667</v>
      </c>
    </row>
    <row r="33" spans="1:13" x14ac:dyDescent="0.3">
      <c r="A33" s="57" t="s">
        <v>458</v>
      </c>
      <c r="B33" s="58">
        <v>1856</v>
      </c>
      <c r="C33" s="58" t="s">
        <v>1160</v>
      </c>
      <c r="D33" s="58" t="s">
        <v>1089</v>
      </c>
      <c r="E33" s="58" t="s">
        <v>1789</v>
      </c>
      <c r="F33" s="58" t="s">
        <v>628</v>
      </c>
      <c r="G33" s="58">
        <v>832</v>
      </c>
      <c r="H33" s="58" t="s">
        <v>780</v>
      </c>
      <c r="I33" s="58" t="s">
        <v>870</v>
      </c>
      <c r="J33" s="58" t="s">
        <v>697</v>
      </c>
      <c r="K33" s="58" t="s">
        <v>628</v>
      </c>
      <c r="L33" s="58">
        <v>254</v>
      </c>
      <c r="M33" s="58">
        <v>1086</v>
      </c>
    </row>
    <row r="34" spans="1:13" x14ac:dyDescent="0.3">
      <c r="A34" s="57" t="s">
        <v>459</v>
      </c>
      <c r="B34" s="58">
        <v>169574</v>
      </c>
      <c r="C34" s="58" t="s">
        <v>6369</v>
      </c>
      <c r="D34" s="58" t="s">
        <v>6368</v>
      </c>
      <c r="E34" s="58" t="s">
        <v>5722</v>
      </c>
      <c r="F34" s="58" t="s">
        <v>1590</v>
      </c>
      <c r="G34" s="58">
        <v>76544</v>
      </c>
      <c r="H34" s="58" t="s">
        <v>6367</v>
      </c>
      <c r="I34" s="58" t="s">
        <v>3224</v>
      </c>
      <c r="J34" s="58" t="s">
        <v>5723</v>
      </c>
      <c r="K34" s="58" t="s">
        <v>810</v>
      </c>
      <c r="L34" s="58">
        <v>12776</v>
      </c>
      <c r="M34" s="58">
        <v>89320</v>
      </c>
    </row>
    <row r="35" spans="1:13" x14ac:dyDescent="0.3">
      <c r="A35" s="57" t="s">
        <v>460</v>
      </c>
      <c r="B35" s="58">
        <v>3884</v>
      </c>
      <c r="C35" s="58" t="s">
        <v>2139</v>
      </c>
      <c r="D35" s="58" t="s">
        <v>786</v>
      </c>
      <c r="E35" s="58" t="s">
        <v>1469</v>
      </c>
      <c r="F35" s="58" t="s">
        <v>667</v>
      </c>
      <c r="G35" s="58">
        <v>1434</v>
      </c>
      <c r="H35" s="58" t="s">
        <v>973</v>
      </c>
      <c r="I35" s="58" t="s">
        <v>701</v>
      </c>
      <c r="J35" s="58" t="s">
        <v>1903</v>
      </c>
      <c r="K35" s="58" t="s">
        <v>628</v>
      </c>
      <c r="L35" s="58">
        <v>580</v>
      </c>
      <c r="M35" s="58">
        <v>2014</v>
      </c>
    </row>
    <row r="36" spans="1:13" x14ac:dyDescent="0.3">
      <c r="A36" s="57" t="s">
        <v>461</v>
      </c>
      <c r="B36" s="58">
        <v>486696</v>
      </c>
      <c r="C36" s="58" t="s">
        <v>5724</v>
      </c>
      <c r="D36" s="58" t="s">
        <v>6366</v>
      </c>
      <c r="E36" s="58" t="s">
        <v>6365</v>
      </c>
      <c r="F36" s="58" t="s">
        <v>2232</v>
      </c>
      <c r="G36" s="58">
        <v>228157</v>
      </c>
      <c r="H36" s="58" t="s">
        <v>5725</v>
      </c>
      <c r="I36" s="58" t="s">
        <v>6364</v>
      </c>
      <c r="J36" s="58" t="s">
        <v>6363</v>
      </c>
      <c r="K36" s="58" t="s">
        <v>1334</v>
      </c>
      <c r="L36" s="58">
        <v>67028</v>
      </c>
      <c r="M36" s="58">
        <v>295185</v>
      </c>
    </row>
    <row r="37" spans="1:13" x14ac:dyDescent="0.3">
      <c r="A37" s="57" t="s">
        <v>463</v>
      </c>
      <c r="B37" s="58">
        <v>21900</v>
      </c>
      <c r="C37" s="58" t="s">
        <v>3231</v>
      </c>
      <c r="D37" s="58" t="s">
        <v>849</v>
      </c>
      <c r="E37" s="58" t="s">
        <v>6069</v>
      </c>
      <c r="F37" s="58" t="s">
        <v>678</v>
      </c>
      <c r="G37" s="58">
        <v>8464</v>
      </c>
      <c r="H37" s="58" t="s">
        <v>1258</v>
      </c>
      <c r="I37" s="58" t="s">
        <v>1119</v>
      </c>
      <c r="J37" s="58" t="s">
        <v>3107</v>
      </c>
      <c r="K37" s="58" t="s">
        <v>667</v>
      </c>
      <c r="L37" s="58">
        <v>3189</v>
      </c>
      <c r="M37" s="58">
        <v>11653</v>
      </c>
    </row>
    <row r="38" spans="1:13" x14ac:dyDescent="0.3">
      <c r="A38" s="57" t="s">
        <v>464</v>
      </c>
      <c r="B38" s="58">
        <v>21948</v>
      </c>
      <c r="C38" s="58" t="s">
        <v>4764</v>
      </c>
      <c r="D38" s="58" t="s">
        <v>1188</v>
      </c>
      <c r="E38" s="58" t="s">
        <v>5726</v>
      </c>
      <c r="F38" s="58" t="s">
        <v>646</v>
      </c>
      <c r="G38" s="58">
        <v>8764</v>
      </c>
      <c r="H38" s="58" t="s">
        <v>2102</v>
      </c>
      <c r="I38" s="58" t="s">
        <v>1613</v>
      </c>
      <c r="J38" s="58" t="s">
        <v>5727</v>
      </c>
      <c r="K38" s="58" t="s">
        <v>633</v>
      </c>
      <c r="L38" s="58">
        <v>3258</v>
      </c>
      <c r="M38" s="58">
        <v>12022</v>
      </c>
    </row>
    <row r="39" spans="1:13" x14ac:dyDescent="0.3">
      <c r="A39" s="57" t="s">
        <v>465</v>
      </c>
      <c r="B39" s="58">
        <v>95779</v>
      </c>
      <c r="C39" s="58" t="s">
        <v>5728</v>
      </c>
      <c r="D39" s="58" t="s">
        <v>2216</v>
      </c>
      <c r="E39" s="58" t="s">
        <v>5729</v>
      </c>
      <c r="F39" s="58" t="s">
        <v>972</v>
      </c>
      <c r="G39" s="58">
        <v>44134</v>
      </c>
      <c r="H39" s="58" t="s">
        <v>5730</v>
      </c>
      <c r="I39" s="58" t="s">
        <v>1293</v>
      </c>
      <c r="J39" s="58" t="s">
        <v>5731</v>
      </c>
      <c r="K39" s="58" t="s">
        <v>646</v>
      </c>
      <c r="L39" s="58">
        <v>13943</v>
      </c>
      <c r="M39" s="58">
        <v>58077</v>
      </c>
    </row>
    <row r="40" spans="1:13" x14ac:dyDescent="0.3">
      <c r="A40" s="57" t="s">
        <v>466</v>
      </c>
      <c r="B40" s="58">
        <v>9423</v>
      </c>
      <c r="C40" s="58" t="s">
        <v>2293</v>
      </c>
      <c r="D40" s="58" t="s">
        <v>630</v>
      </c>
      <c r="E40" s="58" t="s">
        <v>4625</v>
      </c>
      <c r="F40" s="58" t="s">
        <v>628</v>
      </c>
      <c r="G40" s="58">
        <v>3842</v>
      </c>
      <c r="H40" s="58" t="s">
        <v>1320</v>
      </c>
      <c r="I40" s="58" t="s">
        <v>725</v>
      </c>
      <c r="J40" s="58" t="s">
        <v>5099</v>
      </c>
      <c r="K40" s="58" t="s">
        <v>628</v>
      </c>
      <c r="L40" s="58">
        <v>1682</v>
      </c>
      <c r="M40" s="58">
        <v>5524</v>
      </c>
    </row>
    <row r="41" spans="1:13" x14ac:dyDescent="0.3">
      <c r="A41" s="57" t="s">
        <v>468</v>
      </c>
      <c r="B41" s="58">
        <v>91585</v>
      </c>
      <c r="C41" s="58" t="s">
        <v>5732</v>
      </c>
      <c r="D41" s="58" t="s">
        <v>5242</v>
      </c>
      <c r="E41" s="58" t="s">
        <v>5733</v>
      </c>
      <c r="F41" s="58" t="s">
        <v>708</v>
      </c>
      <c r="G41" s="58">
        <v>40926</v>
      </c>
      <c r="H41" s="58" t="s">
        <v>5734</v>
      </c>
      <c r="I41" s="58" t="s">
        <v>950</v>
      </c>
      <c r="J41" s="58" t="s">
        <v>5735</v>
      </c>
      <c r="K41" s="58" t="s">
        <v>667</v>
      </c>
      <c r="L41" s="58">
        <v>14373</v>
      </c>
      <c r="M41" s="58">
        <v>55299</v>
      </c>
    </row>
    <row r="42" spans="1:13" x14ac:dyDescent="0.3">
      <c r="A42" s="57" t="s">
        <v>469</v>
      </c>
      <c r="B42" s="58">
        <v>7459</v>
      </c>
      <c r="C42" s="58" t="s">
        <v>2349</v>
      </c>
      <c r="D42" s="58" t="s">
        <v>1242</v>
      </c>
      <c r="E42" s="58" t="s">
        <v>1224</v>
      </c>
      <c r="F42" s="58" t="s">
        <v>655</v>
      </c>
      <c r="G42" s="58">
        <v>3277</v>
      </c>
      <c r="H42" s="58" t="s">
        <v>1787</v>
      </c>
      <c r="I42" s="58" t="s">
        <v>786</v>
      </c>
      <c r="J42" s="58" t="s">
        <v>2486</v>
      </c>
      <c r="K42" s="58" t="s">
        <v>647</v>
      </c>
      <c r="L42" s="58">
        <v>1381</v>
      </c>
      <c r="M42" s="58">
        <v>4658</v>
      </c>
    </row>
    <row r="43" spans="1:13" x14ac:dyDescent="0.3">
      <c r="A43" s="57" t="s">
        <v>470</v>
      </c>
      <c r="B43" s="58">
        <v>11674</v>
      </c>
      <c r="C43" s="58" t="s">
        <v>1511</v>
      </c>
      <c r="D43" s="58" t="s">
        <v>714</v>
      </c>
      <c r="E43" s="58" t="s">
        <v>5736</v>
      </c>
      <c r="F43" s="58" t="s">
        <v>848</v>
      </c>
      <c r="G43" s="58">
        <v>4838</v>
      </c>
      <c r="H43" s="58" t="s">
        <v>1223</v>
      </c>
      <c r="I43" s="58" t="s">
        <v>1067</v>
      </c>
      <c r="J43" s="58" t="s">
        <v>2700</v>
      </c>
      <c r="K43" s="58" t="s">
        <v>766</v>
      </c>
      <c r="L43" s="58">
        <v>1595</v>
      </c>
      <c r="M43" s="58">
        <v>6433</v>
      </c>
    </row>
    <row r="44" spans="1:13" x14ac:dyDescent="0.3">
      <c r="A44" s="57" t="s">
        <v>471</v>
      </c>
      <c r="B44" s="58">
        <v>10496</v>
      </c>
      <c r="C44" s="58" t="s">
        <v>4826</v>
      </c>
      <c r="D44" s="58" t="s">
        <v>994</v>
      </c>
      <c r="E44" s="58" t="s">
        <v>5737</v>
      </c>
      <c r="F44" s="58" t="s">
        <v>634</v>
      </c>
      <c r="G44" s="58">
        <v>3635</v>
      </c>
      <c r="H44" s="58" t="s">
        <v>1732</v>
      </c>
      <c r="I44" s="58" t="s">
        <v>972</v>
      </c>
      <c r="J44" s="58" t="s">
        <v>2011</v>
      </c>
      <c r="K44" s="58" t="s">
        <v>634</v>
      </c>
      <c r="L44" s="58">
        <v>1319</v>
      </c>
      <c r="M44" s="58">
        <v>4954</v>
      </c>
    </row>
    <row r="45" spans="1:13" x14ac:dyDescent="0.3">
      <c r="A45" s="57" t="s">
        <v>472</v>
      </c>
      <c r="B45" s="58">
        <v>18278</v>
      </c>
      <c r="C45" s="58" t="s">
        <v>4799</v>
      </c>
      <c r="D45" s="58" t="s">
        <v>640</v>
      </c>
      <c r="E45" s="58" t="s">
        <v>5738</v>
      </c>
      <c r="F45" s="58" t="s">
        <v>634</v>
      </c>
      <c r="G45" s="58">
        <v>7731</v>
      </c>
      <c r="H45" s="58" t="s">
        <v>2129</v>
      </c>
      <c r="I45" s="58" t="s">
        <v>1672</v>
      </c>
      <c r="J45" s="58" t="s">
        <v>2818</v>
      </c>
      <c r="K45" s="58" t="s">
        <v>691</v>
      </c>
      <c r="L45" s="58">
        <v>3126</v>
      </c>
      <c r="M45" s="58">
        <v>10857</v>
      </c>
    </row>
    <row r="46" spans="1:13" x14ac:dyDescent="0.3">
      <c r="A46" s="57" t="s">
        <v>473</v>
      </c>
      <c r="B46" s="58">
        <v>15201</v>
      </c>
      <c r="C46" s="58" t="s">
        <v>3891</v>
      </c>
      <c r="D46" s="58" t="s">
        <v>1876</v>
      </c>
      <c r="E46" s="58" t="s">
        <v>1994</v>
      </c>
      <c r="F46" s="58" t="s">
        <v>1881</v>
      </c>
      <c r="G46" s="58">
        <v>6129</v>
      </c>
      <c r="H46" s="58" t="s">
        <v>1148</v>
      </c>
      <c r="I46" s="58" t="s">
        <v>826</v>
      </c>
      <c r="J46" s="58" t="s">
        <v>2559</v>
      </c>
      <c r="K46" s="58" t="s">
        <v>766</v>
      </c>
      <c r="L46" s="58">
        <v>2364</v>
      </c>
      <c r="M46" s="58">
        <v>8493</v>
      </c>
    </row>
    <row r="47" spans="1:13" x14ac:dyDescent="0.3">
      <c r="A47" s="57" t="s">
        <v>474</v>
      </c>
      <c r="B47" s="58">
        <v>494731</v>
      </c>
      <c r="C47" s="58" t="s">
        <v>6362</v>
      </c>
      <c r="D47" s="58" t="s">
        <v>6361</v>
      </c>
      <c r="E47" s="58" t="s">
        <v>5739</v>
      </c>
      <c r="F47" s="58" t="s">
        <v>1548</v>
      </c>
      <c r="G47" s="58">
        <v>249536</v>
      </c>
      <c r="H47" s="58" t="s">
        <v>6360</v>
      </c>
      <c r="I47" s="58" t="s">
        <v>4038</v>
      </c>
      <c r="J47" s="58" t="s">
        <v>5740</v>
      </c>
      <c r="K47" s="58" t="s">
        <v>1334</v>
      </c>
      <c r="L47" s="58">
        <v>48002</v>
      </c>
      <c r="M47" s="58">
        <v>297538</v>
      </c>
    </row>
    <row r="48" spans="1:13" x14ac:dyDescent="0.3">
      <c r="A48" s="57" t="s">
        <v>475</v>
      </c>
      <c r="B48" s="58">
        <v>11055</v>
      </c>
      <c r="C48" s="58" t="s">
        <v>2812</v>
      </c>
      <c r="D48" s="58" t="s">
        <v>1073</v>
      </c>
      <c r="E48" s="58" t="s">
        <v>726</v>
      </c>
      <c r="F48" s="58" t="s">
        <v>766</v>
      </c>
      <c r="G48" s="58">
        <v>4777</v>
      </c>
      <c r="H48" s="58" t="s">
        <v>1254</v>
      </c>
      <c r="I48" s="58" t="s">
        <v>1042</v>
      </c>
      <c r="J48" s="58" t="s">
        <v>1100</v>
      </c>
      <c r="K48" s="58" t="s">
        <v>655</v>
      </c>
      <c r="L48" s="58">
        <v>1708</v>
      </c>
      <c r="M48" s="58">
        <v>6485</v>
      </c>
    </row>
    <row r="49" spans="1:13" x14ac:dyDescent="0.3">
      <c r="A49" s="57" t="s">
        <v>476</v>
      </c>
      <c r="B49" s="58">
        <v>5669</v>
      </c>
      <c r="C49" s="58" t="s">
        <v>2443</v>
      </c>
      <c r="D49" s="58" t="s">
        <v>799</v>
      </c>
      <c r="E49" s="58" t="s">
        <v>1649</v>
      </c>
      <c r="F49" s="58" t="s">
        <v>628</v>
      </c>
      <c r="G49" s="58">
        <v>2612</v>
      </c>
      <c r="H49" s="58" t="s">
        <v>663</v>
      </c>
      <c r="I49" s="58" t="s">
        <v>639</v>
      </c>
      <c r="J49" s="58" t="s">
        <v>744</v>
      </c>
      <c r="K49" s="58" t="s">
        <v>647</v>
      </c>
      <c r="L49" s="58">
        <v>901</v>
      </c>
      <c r="M49" s="58">
        <v>3513</v>
      </c>
    </row>
    <row r="50" spans="1:13" x14ac:dyDescent="0.3">
      <c r="A50" s="57" t="s">
        <v>477</v>
      </c>
      <c r="B50" s="58">
        <v>57817</v>
      </c>
      <c r="C50" s="58" t="s">
        <v>5741</v>
      </c>
      <c r="D50" s="58" t="s">
        <v>1273</v>
      </c>
      <c r="E50" s="58" t="s">
        <v>5742</v>
      </c>
      <c r="F50" s="58" t="s">
        <v>1042</v>
      </c>
      <c r="G50" s="58">
        <v>24388</v>
      </c>
      <c r="H50" s="58" t="s">
        <v>1646</v>
      </c>
      <c r="I50" s="58" t="s">
        <v>1976</v>
      </c>
      <c r="J50" s="58" t="s">
        <v>3459</v>
      </c>
      <c r="K50" s="58" t="s">
        <v>648</v>
      </c>
      <c r="L50" s="58">
        <v>5613</v>
      </c>
      <c r="M50" s="58">
        <v>30001</v>
      </c>
    </row>
    <row r="51" spans="1:13" x14ac:dyDescent="0.3">
      <c r="A51" s="57" t="s">
        <v>478</v>
      </c>
      <c r="B51" s="58">
        <v>89305</v>
      </c>
      <c r="C51" s="58" t="s">
        <v>5743</v>
      </c>
      <c r="D51" s="58" t="s">
        <v>6066</v>
      </c>
      <c r="E51" s="58" t="s">
        <v>5744</v>
      </c>
      <c r="F51" s="58" t="s">
        <v>894</v>
      </c>
      <c r="G51" s="58">
        <v>40781</v>
      </c>
      <c r="H51" s="58" t="s">
        <v>4320</v>
      </c>
      <c r="I51" s="58" t="s">
        <v>2337</v>
      </c>
      <c r="J51" s="58" t="s">
        <v>5685</v>
      </c>
      <c r="K51" s="58" t="s">
        <v>648</v>
      </c>
      <c r="L51" s="58">
        <v>12181</v>
      </c>
      <c r="M51" s="58">
        <v>52962</v>
      </c>
    </row>
    <row r="52" spans="1:13" x14ac:dyDescent="0.3">
      <c r="A52" s="57" t="s">
        <v>479</v>
      </c>
      <c r="B52" s="58">
        <v>6992</v>
      </c>
      <c r="C52" s="58" t="s">
        <v>2016</v>
      </c>
      <c r="D52" s="58" t="s">
        <v>1191</v>
      </c>
      <c r="E52" s="58" t="s">
        <v>1753</v>
      </c>
      <c r="F52" s="58" t="s">
        <v>647</v>
      </c>
      <c r="G52" s="58">
        <v>2829</v>
      </c>
      <c r="H52" s="58" t="s">
        <v>2013</v>
      </c>
      <c r="I52" s="58" t="s">
        <v>1089</v>
      </c>
      <c r="J52" s="58" t="s">
        <v>1750</v>
      </c>
      <c r="K52" s="58" t="s">
        <v>655</v>
      </c>
      <c r="L52" s="58">
        <v>963</v>
      </c>
      <c r="M52" s="58">
        <v>3792</v>
      </c>
    </row>
    <row r="53" spans="1:13" x14ac:dyDescent="0.3">
      <c r="A53" s="57" t="s">
        <v>481</v>
      </c>
      <c r="B53" s="58">
        <v>1929</v>
      </c>
      <c r="C53" s="58" t="s">
        <v>672</v>
      </c>
      <c r="D53" s="58" t="s">
        <v>690</v>
      </c>
      <c r="E53" s="58" t="s">
        <v>2038</v>
      </c>
      <c r="F53" s="58" t="s">
        <v>628</v>
      </c>
      <c r="G53" s="58">
        <v>749</v>
      </c>
      <c r="H53" s="58" t="s">
        <v>994</v>
      </c>
      <c r="I53" s="58" t="s">
        <v>708</v>
      </c>
      <c r="J53" s="58" t="s">
        <v>643</v>
      </c>
      <c r="K53" s="58" t="s">
        <v>628</v>
      </c>
      <c r="L53" s="58">
        <v>295</v>
      </c>
      <c r="M53" s="58">
        <v>1044</v>
      </c>
    </row>
    <row r="54" spans="1:13" x14ac:dyDescent="0.3">
      <c r="A54" s="57" t="s">
        <v>483</v>
      </c>
      <c r="B54" s="58">
        <v>38132</v>
      </c>
      <c r="C54" s="58" t="s">
        <v>5745</v>
      </c>
      <c r="D54" s="58" t="s">
        <v>2240</v>
      </c>
      <c r="E54" s="58" t="s">
        <v>5746</v>
      </c>
      <c r="F54" s="58" t="s">
        <v>667</v>
      </c>
      <c r="G54" s="58">
        <v>17269</v>
      </c>
      <c r="H54" s="58" t="s">
        <v>2178</v>
      </c>
      <c r="I54" s="58" t="s">
        <v>2331</v>
      </c>
      <c r="J54" s="58" t="s">
        <v>5525</v>
      </c>
      <c r="K54" s="58" t="s">
        <v>628</v>
      </c>
      <c r="L54" s="58">
        <v>5090</v>
      </c>
      <c r="M54" s="58">
        <v>22359</v>
      </c>
    </row>
    <row r="55" spans="1:13" x14ac:dyDescent="0.3">
      <c r="A55" s="57" t="s">
        <v>484</v>
      </c>
      <c r="B55" s="58">
        <v>11123</v>
      </c>
      <c r="C55" s="58" t="s">
        <v>3782</v>
      </c>
      <c r="D55" s="58" t="s">
        <v>1317</v>
      </c>
      <c r="E55" s="58" t="s">
        <v>5747</v>
      </c>
      <c r="F55" s="58" t="s">
        <v>801</v>
      </c>
      <c r="G55" s="58">
        <v>4633</v>
      </c>
      <c r="H55" s="58" t="s">
        <v>1717</v>
      </c>
      <c r="I55" s="58" t="s">
        <v>1487</v>
      </c>
      <c r="J55" s="58" t="s">
        <v>2146</v>
      </c>
      <c r="K55" s="58" t="s">
        <v>648</v>
      </c>
      <c r="L55" s="58">
        <v>2206</v>
      </c>
      <c r="M55" s="58">
        <v>6839</v>
      </c>
    </row>
    <row r="56" spans="1:13" x14ac:dyDescent="0.3">
      <c r="A56" s="57" t="s">
        <v>486</v>
      </c>
      <c r="B56" s="58">
        <v>12343</v>
      </c>
      <c r="C56" s="58" t="s">
        <v>1958</v>
      </c>
      <c r="D56" s="58" t="s">
        <v>1084</v>
      </c>
      <c r="E56" s="58" t="s">
        <v>876</v>
      </c>
      <c r="F56" s="58" t="s">
        <v>633</v>
      </c>
      <c r="G56" s="58">
        <v>4919</v>
      </c>
      <c r="H56" s="58" t="s">
        <v>1423</v>
      </c>
      <c r="I56" s="58" t="s">
        <v>997</v>
      </c>
      <c r="J56" s="58" t="s">
        <v>2712</v>
      </c>
      <c r="K56" s="58" t="s">
        <v>647</v>
      </c>
      <c r="L56" s="58">
        <v>2148</v>
      </c>
      <c r="M56" s="58">
        <v>7067</v>
      </c>
    </row>
    <row r="57" spans="1:13" x14ac:dyDescent="0.3">
      <c r="A57" s="57" t="s">
        <v>487</v>
      </c>
      <c r="B57" s="58">
        <v>5569</v>
      </c>
      <c r="C57" s="58" t="s">
        <v>3311</v>
      </c>
      <c r="D57" s="58" t="s">
        <v>826</v>
      </c>
      <c r="E57" s="58" t="s">
        <v>2311</v>
      </c>
      <c r="F57" s="58" t="s">
        <v>628</v>
      </c>
      <c r="G57" s="58">
        <v>2326</v>
      </c>
      <c r="H57" s="58" t="s">
        <v>1763</v>
      </c>
      <c r="I57" s="58" t="s">
        <v>804</v>
      </c>
      <c r="J57" s="58" t="s">
        <v>868</v>
      </c>
      <c r="K57" s="58" t="s">
        <v>628</v>
      </c>
      <c r="L57" s="58">
        <v>856</v>
      </c>
      <c r="M57" s="58">
        <v>3182</v>
      </c>
    </row>
    <row r="58" spans="1:13" x14ac:dyDescent="0.3">
      <c r="A58" s="57" t="s">
        <v>489</v>
      </c>
      <c r="B58" s="58">
        <v>17200</v>
      </c>
      <c r="C58" s="58" t="s">
        <v>5748</v>
      </c>
      <c r="D58" s="58" t="s">
        <v>1587</v>
      </c>
      <c r="E58" s="58" t="s">
        <v>1882</v>
      </c>
      <c r="F58" s="58" t="s">
        <v>660</v>
      </c>
      <c r="G58" s="58">
        <v>7377</v>
      </c>
      <c r="H58" s="58" t="s">
        <v>1540</v>
      </c>
      <c r="I58" s="58" t="s">
        <v>832</v>
      </c>
      <c r="J58" s="58" t="s">
        <v>5749</v>
      </c>
      <c r="K58" s="58" t="s">
        <v>655</v>
      </c>
      <c r="L58" s="58">
        <v>2801</v>
      </c>
      <c r="M58" s="58">
        <v>10178</v>
      </c>
    </row>
    <row r="59" spans="1:13" x14ac:dyDescent="0.3">
      <c r="A59" s="57" t="s">
        <v>490</v>
      </c>
      <c r="B59" s="58">
        <v>83763</v>
      </c>
      <c r="C59" s="58" t="s">
        <v>5750</v>
      </c>
      <c r="D59" s="58" t="s">
        <v>1865</v>
      </c>
      <c r="E59" s="58" t="s">
        <v>5751</v>
      </c>
      <c r="F59" s="58" t="s">
        <v>701</v>
      </c>
      <c r="G59" s="58">
        <v>40825</v>
      </c>
      <c r="H59" s="58" t="s">
        <v>3233</v>
      </c>
      <c r="I59" s="58" t="s">
        <v>1171</v>
      </c>
      <c r="J59" s="58" t="s">
        <v>5752</v>
      </c>
      <c r="K59" s="58" t="s">
        <v>766</v>
      </c>
      <c r="L59" s="58">
        <v>14443</v>
      </c>
      <c r="M59" s="58">
        <v>55268</v>
      </c>
    </row>
    <row r="60" spans="1:13" x14ac:dyDescent="0.3">
      <c r="A60" s="57" t="s">
        <v>491</v>
      </c>
      <c r="B60" s="58">
        <v>52469</v>
      </c>
      <c r="C60" s="58" t="s">
        <v>5753</v>
      </c>
      <c r="D60" s="58" t="s">
        <v>3005</v>
      </c>
      <c r="E60" s="58" t="s">
        <v>5754</v>
      </c>
      <c r="F60" s="58" t="s">
        <v>786</v>
      </c>
      <c r="G60" s="58">
        <v>21619</v>
      </c>
      <c r="H60" s="58" t="s">
        <v>5054</v>
      </c>
      <c r="I60" s="58" t="s">
        <v>651</v>
      </c>
      <c r="J60" s="58" t="s">
        <v>1002</v>
      </c>
      <c r="K60" s="58" t="s">
        <v>782</v>
      </c>
      <c r="L60" s="58">
        <v>7012</v>
      </c>
      <c r="M60" s="58">
        <v>28631</v>
      </c>
    </row>
    <row r="61" spans="1:13" x14ac:dyDescent="0.3">
      <c r="A61" s="57" t="s">
        <v>493</v>
      </c>
      <c r="B61" s="58">
        <v>143680</v>
      </c>
      <c r="C61" s="58" t="s">
        <v>5755</v>
      </c>
      <c r="D61" s="58" t="s">
        <v>4314</v>
      </c>
      <c r="E61" s="58" t="s">
        <v>5756</v>
      </c>
      <c r="F61" s="58" t="s">
        <v>664</v>
      </c>
      <c r="G61" s="58">
        <v>64742</v>
      </c>
      <c r="H61" s="58" t="s">
        <v>1041</v>
      </c>
      <c r="I61" s="58" t="s">
        <v>1777</v>
      </c>
      <c r="J61" s="58" t="s">
        <v>5757</v>
      </c>
      <c r="K61" s="58" t="s">
        <v>632</v>
      </c>
      <c r="L61" s="58">
        <v>23528</v>
      </c>
      <c r="M61" s="58">
        <v>88270</v>
      </c>
    </row>
    <row r="62" spans="1:13" x14ac:dyDescent="0.3">
      <c r="A62" s="57" t="s">
        <v>494</v>
      </c>
      <c r="B62" s="58">
        <v>13069</v>
      </c>
      <c r="C62" s="58" t="s">
        <v>1008</v>
      </c>
      <c r="D62" s="58" t="s">
        <v>683</v>
      </c>
      <c r="E62" s="58" t="s">
        <v>5758</v>
      </c>
      <c r="F62" s="58" t="s">
        <v>628</v>
      </c>
      <c r="G62" s="58">
        <v>5074</v>
      </c>
      <c r="H62" s="58" t="s">
        <v>2256</v>
      </c>
      <c r="I62" s="58" t="s">
        <v>1672</v>
      </c>
      <c r="J62" s="58" t="s">
        <v>1199</v>
      </c>
      <c r="K62" s="58" t="s">
        <v>628</v>
      </c>
      <c r="L62" s="58">
        <v>2627</v>
      </c>
      <c r="M62" s="58">
        <v>7701</v>
      </c>
    </row>
    <row r="63" spans="1:13" x14ac:dyDescent="0.3">
      <c r="A63" s="57" t="s">
        <v>496</v>
      </c>
      <c r="B63" s="58">
        <v>703177</v>
      </c>
      <c r="C63" s="58" t="s">
        <v>5759</v>
      </c>
      <c r="D63" s="58" t="s">
        <v>6359</v>
      </c>
      <c r="E63" s="58" t="s">
        <v>6358</v>
      </c>
      <c r="F63" s="58" t="s">
        <v>1522</v>
      </c>
      <c r="G63" s="58">
        <v>331403</v>
      </c>
      <c r="H63" s="58" t="s">
        <v>5760</v>
      </c>
      <c r="I63" s="58" t="s">
        <v>6357</v>
      </c>
      <c r="J63" s="58" t="s">
        <v>6356</v>
      </c>
      <c r="K63" s="58" t="s">
        <v>645</v>
      </c>
      <c r="L63" s="58">
        <v>67598</v>
      </c>
      <c r="M63" s="58">
        <v>399001</v>
      </c>
    </row>
    <row r="64" spans="1:13" x14ac:dyDescent="0.3">
      <c r="A64" s="57" t="s">
        <v>497</v>
      </c>
      <c r="B64" s="58">
        <v>19069</v>
      </c>
      <c r="C64" s="58" t="s">
        <v>4287</v>
      </c>
      <c r="D64" s="58" t="s">
        <v>1590</v>
      </c>
      <c r="E64" s="58" t="s">
        <v>3031</v>
      </c>
      <c r="F64" s="58" t="s">
        <v>701</v>
      </c>
      <c r="G64" s="58">
        <v>8072</v>
      </c>
      <c r="H64" s="58" t="s">
        <v>5699</v>
      </c>
      <c r="I64" s="58" t="s">
        <v>832</v>
      </c>
      <c r="J64" s="58" t="s">
        <v>1341</v>
      </c>
      <c r="K64" s="58" t="s">
        <v>766</v>
      </c>
      <c r="L64" s="58">
        <v>3463</v>
      </c>
      <c r="M64" s="58">
        <v>11535</v>
      </c>
    </row>
    <row r="65" spans="1:13" x14ac:dyDescent="0.3">
      <c r="A65" s="57" t="s">
        <v>498</v>
      </c>
      <c r="B65" s="58">
        <v>1837</v>
      </c>
      <c r="C65" s="58" t="s">
        <v>1825</v>
      </c>
      <c r="D65" s="58" t="s">
        <v>791</v>
      </c>
      <c r="E65" s="58" t="s">
        <v>1475</v>
      </c>
      <c r="F65" s="58" t="s">
        <v>628</v>
      </c>
      <c r="G65" s="58">
        <v>742</v>
      </c>
      <c r="H65" s="58" t="s">
        <v>761</v>
      </c>
      <c r="I65" s="58" t="s">
        <v>701</v>
      </c>
      <c r="J65" s="58" t="s">
        <v>851</v>
      </c>
      <c r="K65" s="58" t="s">
        <v>647</v>
      </c>
      <c r="L65" s="58">
        <v>377</v>
      </c>
      <c r="M65" s="58">
        <v>1119</v>
      </c>
    </row>
    <row r="66" spans="1:13" x14ac:dyDescent="0.3">
      <c r="A66" s="57" t="s">
        <v>499</v>
      </c>
      <c r="B66" s="58">
        <v>54274</v>
      </c>
      <c r="C66" s="58" t="s">
        <v>5583</v>
      </c>
      <c r="D66" s="58" t="s">
        <v>4741</v>
      </c>
      <c r="E66" s="58" t="s">
        <v>2666</v>
      </c>
      <c r="F66" s="58" t="s">
        <v>679</v>
      </c>
      <c r="G66" s="58">
        <v>22996</v>
      </c>
      <c r="H66" s="58" t="s">
        <v>3785</v>
      </c>
      <c r="I66" s="58" t="s">
        <v>1757</v>
      </c>
      <c r="J66" s="58" t="s">
        <v>1364</v>
      </c>
      <c r="K66" s="58" t="s">
        <v>870</v>
      </c>
      <c r="L66" s="58">
        <v>7866</v>
      </c>
      <c r="M66" s="58">
        <v>30862</v>
      </c>
    </row>
    <row r="67" spans="1:13" x14ac:dyDescent="0.3">
      <c r="A67" s="57" t="s">
        <v>500</v>
      </c>
      <c r="B67" s="58">
        <v>30086</v>
      </c>
      <c r="C67" s="58" t="s">
        <v>5761</v>
      </c>
      <c r="D67" s="58" t="s">
        <v>656</v>
      </c>
      <c r="E67" s="58" t="s">
        <v>5762</v>
      </c>
      <c r="F67" s="58" t="s">
        <v>811</v>
      </c>
      <c r="G67" s="58">
        <v>12006</v>
      </c>
      <c r="H67" s="58" t="s">
        <v>5763</v>
      </c>
      <c r="I67" s="58" t="s">
        <v>1652</v>
      </c>
      <c r="J67" s="58" t="s">
        <v>3452</v>
      </c>
      <c r="K67" s="58" t="s">
        <v>848</v>
      </c>
      <c r="L67" s="58">
        <v>4525</v>
      </c>
      <c r="M67" s="58">
        <v>16531</v>
      </c>
    </row>
    <row r="68" spans="1:13" x14ac:dyDescent="0.3">
      <c r="A68" s="57" t="s">
        <v>502</v>
      </c>
      <c r="B68" s="58">
        <v>13546</v>
      </c>
      <c r="C68" s="58" t="s">
        <v>1896</v>
      </c>
      <c r="D68" s="58" t="s">
        <v>862</v>
      </c>
      <c r="E68" s="58" t="s">
        <v>1653</v>
      </c>
      <c r="F68" s="58" t="s">
        <v>708</v>
      </c>
      <c r="G68" s="58">
        <v>5586</v>
      </c>
      <c r="H68" s="58" t="s">
        <v>2080</v>
      </c>
      <c r="I68" s="58" t="s">
        <v>1246</v>
      </c>
      <c r="J68" s="58" t="s">
        <v>2077</v>
      </c>
      <c r="K68" s="58" t="s">
        <v>667</v>
      </c>
      <c r="L68" s="58">
        <v>2278</v>
      </c>
      <c r="M68" s="58">
        <v>7864</v>
      </c>
    </row>
    <row r="69" spans="1:13" x14ac:dyDescent="0.3">
      <c r="A69" s="57" t="s">
        <v>503</v>
      </c>
      <c r="B69" s="58">
        <v>12081</v>
      </c>
      <c r="C69" s="58" t="s">
        <v>1837</v>
      </c>
      <c r="D69" s="58" t="s">
        <v>789</v>
      </c>
      <c r="E69" s="58" t="s">
        <v>3392</v>
      </c>
      <c r="F69" s="58" t="s">
        <v>633</v>
      </c>
      <c r="G69" s="58">
        <v>6063</v>
      </c>
      <c r="H69" s="58" t="s">
        <v>1472</v>
      </c>
      <c r="I69" s="58" t="s">
        <v>1459</v>
      </c>
      <c r="J69" s="58" t="s">
        <v>5330</v>
      </c>
      <c r="K69" s="58" t="s">
        <v>633</v>
      </c>
      <c r="L69" s="58">
        <v>2389</v>
      </c>
      <c r="M69" s="58">
        <v>8452</v>
      </c>
    </row>
    <row r="70" spans="1:13" x14ac:dyDescent="0.3">
      <c r="A70" s="57" t="s">
        <v>504</v>
      </c>
      <c r="B70" s="58">
        <v>525568</v>
      </c>
      <c r="C70" s="58" t="s">
        <v>5764</v>
      </c>
      <c r="D70" s="58" t="s">
        <v>6355</v>
      </c>
      <c r="E70" s="58" t="s">
        <v>5765</v>
      </c>
      <c r="F70" s="58" t="s">
        <v>2592</v>
      </c>
      <c r="G70" s="58">
        <v>237757</v>
      </c>
      <c r="H70" s="58" t="s">
        <v>5766</v>
      </c>
      <c r="I70" s="58" t="s">
        <v>6354</v>
      </c>
      <c r="J70" s="58" t="s">
        <v>5767</v>
      </c>
      <c r="K70" s="58" t="s">
        <v>1342</v>
      </c>
      <c r="L70" s="58">
        <v>60509</v>
      </c>
      <c r="M70" s="58">
        <v>298266</v>
      </c>
    </row>
    <row r="71" spans="1:13" x14ac:dyDescent="0.3">
      <c r="A71" s="57" t="s">
        <v>505</v>
      </c>
      <c r="B71" s="58">
        <v>24707</v>
      </c>
      <c r="C71" s="58" t="s">
        <v>1847</v>
      </c>
      <c r="D71" s="58" t="s">
        <v>2154</v>
      </c>
      <c r="E71" s="58" t="s">
        <v>5768</v>
      </c>
      <c r="F71" s="58" t="s">
        <v>691</v>
      </c>
      <c r="G71" s="58">
        <v>9883</v>
      </c>
      <c r="H71" s="58" t="s">
        <v>2066</v>
      </c>
      <c r="I71" s="58" t="s">
        <v>812</v>
      </c>
      <c r="J71" s="58" t="s">
        <v>4321</v>
      </c>
      <c r="K71" s="58" t="s">
        <v>628</v>
      </c>
      <c r="L71" s="58">
        <v>4428</v>
      </c>
      <c r="M71" s="58">
        <v>14311</v>
      </c>
    </row>
    <row r="72" spans="1:13" x14ac:dyDescent="0.3">
      <c r="A72" s="57" t="s">
        <v>506</v>
      </c>
      <c r="B72" s="58">
        <v>114817</v>
      </c>
      <c r="C72" s="58" t="s">
        <v>5769</v>
      </c>
      <c r="D72" s="58" t="s">
        <v>5770</v>
      </c>
      <c r="E72" s="58" t="s">
        <v>5771</v>
      </c>
      <c r="F72" s="58" t="s">
        <v>1871</v>
      </c>
      <c r="G72" s="58">
        <v>45796</v>
      </c>
      <c r="H72" s="58" t="s">
        <v>5772</v>
      </c>
      <c r="I72" s="58" t="s">
        <v>1515</v>
      </c>
      <c r="J72" s="58" t="s">
        <v>5773</v>
      </c>
      <c r="K72" s="58" t="s">
        <v>798</v>
      </c>
      <c r="L72" s="58">
        <v>18134</v>
      </c>
      <c r="M72" s="58">
        <v>63930</v>
      </c>
    </row>
    <row r="73" spans="1:13" x14ac:dyDescent="0.3">
      <c r="A73" s="57" t="s">
        <v>507</v>
      </c>
      <c r="B73" s="58">
        <v>5601</v>
      </c>
      <c r="C73" s="58" t="s">
        <v>2449</v>
      </c>
      <c r="D73" s="58" t="s">
        <v>1464</v>
      </c>
      <c r="E73" s="58" t="s">
        <v>2232</v>
      </c>
      <c r="F73" s="58" t="s">
        <v>667</v>
      </c>
      <c r="G73" s="58">
        <v>2477</v>
      </c>
      <c r="H73" s="58" t="s">
        <v>1421</v>
      </c>
      <c r="I73" s="58" t="s">
        <v>1478</v>
      </c>
      <c r="J73" s="58" t="s">
        <v>978</v>
      </c>
      <c r="K73" s="58" t="s">
        <v>655</v>
      </c>
      <c r="L73" s="58">
        <v>705</v>
      </c>
      <c r="M73" s="58">
        <v>3182</v>
      </c>
    </row>
    <row r="74" spans="1:13" x14ac:dyDescent="0.3">
      <c r="A74" s="57" t="s">
        <v>508</v>
      </c>
      <c r="B74" s="58">
        <v>17923</v>
      </c>
      <c r="C74" s="58" t="s">
        <v>5774</v>
      </c>
      <c r="D74" s="58" t="s">
        <v>814</v>
      </c>
      <c r="E74" s="58" t="s">
        <v>924</v>
      </c>
      <c r="F74" s="58" t="s">
        <v>628</v>
      </c>
      <c r="G74" s="58">
        <v>7232</v>
      </c>
      <c r="H74" s="58" t="s">
        <v>5775</v>
      </c>
      <c r="I74" s="58" t="s">
        <v>1175</v>
      </c>
      <c r="J74" s="58" t="s">
        <v>2598</v>
      </c>
      <c r="K74" s="58" t="s">
        <v>628</v>
      </c>
      <c r="L74" s="58">
        <v>2776</v>
      </c>
      <c r="M74" s="58">
        <v>10008</v>
      </c>
    </row>
    <row r="75" spans="1:13" x14ac:dyDescent="0.3">
      <c r="A75" s="57" t="s">
        <v>510</v>
      </c>
      <c r="B75" s="58">
        <v>22877</v>
      </c>
      <c r="C75" s="58" t="s">
        <v>3992</v>
      </c>
      <c r="D75" s="58" t="s">
        <v>1223</v>
      </c>
      <c r="E75" s="58" t="s">
        <v>5645</v>
      </c>
      <c r="F75" s="58" t="s">
        <v>708</v>
      </c>
      <c r="G75" s="58">
        <v>11294</v>
      </c>
      <c r="H75" s="58" t="s">
        <v>5147</v>
      </c>
      <c r="I75" s="58" t="s">
        <v>630</v>
      </c>
      <c r="J75" s="58" t="s">
        <v>3072</v>
      </c>
      <c r="K75" s="58" t="s">
        <v>667</v>
      </c>
      <c r="L75" s="58">
        <v>3829</v>
      </c>
      <c r="M75" s="58">
        <v>15123</v>
      </c>
    </row>
    <row r="76" spans="1:13" x14ac:dyDescent="0.3">
      <c r="A76" s="57" t="s">
        <v>511</v>
      </c>
      <c r="B76" s="58">
        <v>14706</v>
      </c>
      <c r="C76" s="58" t="s">
        <v>2375</v>
      </c>
      <c r="D76" s="58" t="s">
        <v>1342</v>
      </c>
      <c r="E76" s="58" t="s">
        <v>5776</v>
      </c>
      <c r="F76" s="58" t="s">
        <v>633</v>
      </c>
      <c r="G76" s="58">
        <v>6057</v>
      </c>
      <c r="H76" s="58" t="s">
        <v>1221</v>
      </c>
      <c r="I76" s="58" t="s">
        <v>855</v>
      </c>
      <c r="J76" s="58" t="s">
        <v>3493</v>
      </c>
      <c r="K76" s="58" t="s">
        <v>628</v>
      </c>
      <c r="L76" s="58">
        <v>2852</v>
      </c>
      <c r="M76" s="58">
        <v>8909</v>
      </c>
    </row>
    <row r="77" spans="1:13" x14ac:dyDescent="0.3">
      <c r="A77" s="57" t="s">
        <v>513</v>
      </c>
      <c r="B77" s="58">
        <v>6678</v>
      </c>
      <c r="C77" s="58" t="s">
        <v>825</v>
      </c>
      <c r="D77" s="58" t="s">
        <v>921</v>
      </c>
      <c r="E77" s="58" t="s">
        <v>1241</v>
      </c>
      <c r="F77" s="58" t="s">
        <v>655</v>
      </c>
      <c r="G77" s="58">
        <v>2763</v>
      </c>
      <c r="H77" s="58" t="s">
        <v>1771</v>
      </c>
      <c r="I77" s="58" t="s">
        <v>994</v>
      </c>
      <c r="J77" s="58" t="s">
        <v>1568</v>
      </c>
      <c r="K77" s="58" t="s">
        <v>655</v>
      </c>
      <c r="L77" s="58">
        <v>1065</v>
      </c>
      <c r="M77" s="58">
        <v>3828</v>
      </c>
    </row>
    <row r="78" spans="1:13" x14ac:dyDescent="0.3">
      <c r="A78" s="57" t="s">
        <v>515</v>
      </c>
      <c r="B78" s="58">
        <v>154376</v>
      </c>
      <c r="C78" s="58" t="s">
        <v>5777</v>
      </c>
      <c r="D78" s="58" t="s">
        <v>2494</v>
      </c>
      <c r="E78" s="58" t="s">
        <v>5778</v>
      </c>
      <c r="F78" s="58" t="s">
        <v>1441</v>
      </c>
      <c r="G78" s="58">
        <v>72929</v>
      </c>
      <c r="H78" s="58" t="s">
        <v>5779</v>
      </c>
      <c r="I78" s="58" t="s">
        <v>2071</v>
      </c>
      <c r="J78" s="58" t="s">
        <v>5780</v>
      </c>
      <c r="K78" s="58" t="s">
        <v>701</v>
      </c>
      <c r="L78" s="58">
        <v>21579</v>
      </c>
      <c r="M78" s="58">
        <v>94508</v>
      </c>
    </row>
    <row r="79" spans="1:13" x14ac:dyDescent="0.3">
      <c r="A79" s="57" t="s">
        <v>516</v>
      </c>
      <c r="B79" s="58">
        <v>93924</v>
      </c>
      <c r="C79" s="58" t="s">
        <v>5781</v>
      </c>
      <c r="D79" s="58" t="s">
        <v>5149</v>
      </c>
      <c r="E79" s="58" t="s">
        <v>5782</v>
      </c>
      <c r="F79" s="58" t="s">
        <v>1077</v>
      </c>
      <c r="G79" s="58">
        <v>43505</v>
      </c>
      <c r="H79" s="58" t="s">
        <v>2384</v>
      </c>
      <c r="I79" s="58" t="s">
        <v>1293</v>
      </c>
      <c r="J79" s="58" t="s">
        <v>5783</v>
      </c>
      <c r="K79" s="58" t="s">
        <v>811</v>
      </c>
      <c r="L79" s="58">
        <v>13370</v>
      </c>
      <c r="M79" s="58">
        <v>56875</v>
      </c>
    </row>
    <row r="80" spans="1:13" x14ac:dyDescent="0.3">
      <c r="A80" s="57" t="s">
        <v>517</v>
      </c>
      <c r="B80" s="58">
        <v>5277</v>
      </c>
      <c r="C80" s="58" t="s">
        <v>1870</v>
      </c>
      <c r="D80" s="58" t="s">
        <v>1047</v>
      </c>
      <c r="E80" s="58" t="s">
        <v>2385</v>
      </c>
      <c r="F80" s="58" t="s">
        <v>655</v>
      </c>
      <c r="G80" s="58">
        <v>2338</v>
      </c>
      <c r="H80" s="58" t="s">
        <v>792</v>
      </c>
      <c r="I80" s="58" t="s">
        <v>664</v>
      </c>
      <c r="J80" s="58" t="s">
        <v>1120</v>
      </c>
      <c r="K80" s="58" t="s">
        <v>633</v>
      </c>
      <c r="L80" s="58">
        <v>968</v>
      </c>
      <c r="M80" s="58">
        <v>3306</v>
      </c>
    </row>
    <row r="81" spans="1:13" x14ac:dyDescent="0.3">
      <c r="A81" s="57" t="s">
        <v>518</v>
      </c>
      <c r="B81" s="58">
        <v>42272</v>
      </c>
      <c r="C81" s="58" t="s">
        <v>5784</v>
      </c>
      <c r="D81" s="58" t="s">
        <v>976</v>
      </c>
      <c r="E81" s="58" t="s">
        <v>5785</v>
      </c>
      <c r="F81" s="58" t="s">
        <v>634</v>
      </c>
      <c r="G81" s="58">
        <v>18004</v>
      </c>
      <c r="H81" s="58" t="s">
        <v>1361</v>
      </c>
      <c r="I81" s="58" t="s">
        <v>693</v>
      </c>
      <c r="J81" s="58" t="s">
        <v>5352</v>
      </c>
      <c r="K81" s="58" t="s">
        <v>633</v>
      </c>
      <c r="L81" s="58">
        <v>7269</v>
      </c>
      <c r="M81" s="58">
        <v>25273</v>
      </c>
    </row>
    <row r="82" spans="1:13" x14ac:dyDescent="0.3">
      <c r="A82" s="57" t="s">
        <v>519</v>
      </c>
      <c r="B82" s="58">
        <v>9030</v>
      </c>
      <c r="C82" s="58" t="s">
        <v>2338</v>
      </c>
      <c r="D82" s="58" t="s">
        <v>1399</v>
      </c>
      <c r="E82" s="58" t="s">
        <v>3491</v>
      </c>
      <c r="F82" s="58" t="s">
        <v>782</v>
      </c>
      <c r="G82" s="58">
        <v>3844</v>
      </c>
      <c r="H82" s="58" t="s">
        <v>822</v>
      </c>
      <c r="I82" s="58" t="s">
        <v>855</v>
      </c>
      <c r="J82" s="58" t="s">
        <v>1179</v>
      </c>
      <c r="K82" s="58" t="s">
        <v>766</v>
      </c>
      <c r="L82" s="58">
        <v>1758</v>
      </c>
      <c r="M82" s="58">
        <v>5602</v>
      </c>
    </row>
    <row r="83" spans="1:13" x14ac:dyDescent="0.3">
      <c r="A83" s="57" t="s">
        <v>520</v>
      </c>
      <c r="B83" s="58">
        <v>7556</v>
      </c>
      <c r="C83" s="58" t="s">
        <v>4137</v>
      </c>
      <c r="D83" s="58" t="s">
        <v>2247</v>
      </c>
      <c r="E83" s="58" t="s">
        <v>3716</v>
      </c>
      <c r="F83" s="58" t="s">
        <v>628</v>
      </c>
      <c r="G83" s="58">
        <v>2948</v>
      </c>
      <c r="H83" s="58" t="s">
        <v>2732</v>
      </c>
      <c r="I83" s="58" t="s">
        <v>844</v>
      </c>
      <c r="J83" s="58" t="s">
        <v>4621</v>
      </c>
      <c r="K83" s="58" t="s">
        <v>628</v>
      </c>
      <c r="L83" s="58">
        <v>1359</v>
      </c>
      <c r="M83" s="58">
        <v>4307</v>
      </c>
    </row>
    <row r="84" spans="1:13" x14ac:dyDescent="0.3">
      <c r="A84" s="57" t="s">
        <v>522</v>
      </c>
      <c r="B84" s="58">
        <v>10349</v>
      </c>
      <c r="C84" s="58" t="s">
        <v>4834</v>
      </c>
      <c r="D84" s="58" t="s">
        <v>911</v>
      </c>
      <c r="E84" s="58" t="s">
        <v>3650</v>
      </c>
      <c r="F84" s="58" t="s">
        <v>766</v>
      </c>
      <c r="G84" s="58">
        <v>4556</v>
      </c>
      <c r="H84" s="58" t="s">
        <v>1234</v>
      </c>
      <c r="I84" s="58" t="s">
        <v>799</v>
      </c>
      <c r="J84" s="58" t="s">
        <v>2377</v>
      </c>
      <c r="K84" s="58" t="s">
        <v>655</v>
      </c>
      <c r="L84" s="58">
        <v>1603</v>
      </c>
      <c r="M84" s="58">
        <v>6159</v>
      </c>
    </row>
    <row r="85" spans="1:13" x14ac:dyDescent="0.3">
      <c r="A85" s="57" t="s">
        <v>523</v>
      </c>
      <c r="B85" s="58">
        <v>4677</v>
      </c>
      <c r="C85" s="58" t="s">
        <v>1512</v>
      </c>
      <c r="D85" s="58" t="s">
        <v>2053</v>
      </c>
      <c r="E85" s="58" t="s">
        <v>2758</v>
      </c>
      <c r="F85" s="58" t="s">
        <v>678</v>
      </c>
      <c r="G85" s="58">
        <v>1862</v>
      </c>
      <c r="H85" s="58" t="s">
        <v>1044</v>
      </c>
      <c r="I85" s="58" t="s">
        <v>791</v>
      </c>
      <c r="J85" s="58" t="s">
        <v>1757</v>
      </c>
      <c r="K85" s="58" t="s">
        <v>667</v>
      </c>
      <c r="L85" s="58">
        <v>785</v>
      </c>
      <c r="M85" s="58">
        <v>2647</v>
      </c>
    </row>
    <row r="86" spans="1:13" x14ac:dyDescent="0.3">
      <c r="A86" s="57" t="s">
        <v>525</v>
      </c>
      <c r="B86" s="58">
        <v>5060</v>
      </c>
      <c r="C86" s="58" t="s">
        <v>3543</v>
      </c>
      <c r="D86" s="58" t="s">
        <v>697</v>
      </c>
      <c r="E86" s="58" t="s">
        <v>1856</v>
      </c>
      <c r="F86" s="58" t="s">
        <v>628</v>
      </c>
      <c r="G86" s="58">
        <v>2007</v>
      </c>
      <c r="H86" s="58" t="s">
        <v>689</v>
      </c>
      <c r="I86" s="58" t="s">
        <v>1591</v>
      </c>
      <c r="J86" s="58" t="s">
        <v>1463</v>
      </c>
      <c r="K86" s="58" t="s">
        <v>628</v>
      </c>
      <c r="L86" s="58">
        <v>1159</v>
      </c>
      <c r="M86" s="58">
        <v>3166</v>
      </c>
    </row>
    <row r="87" spans="1:13" x14ac:dyDescent="0.3">
      <c r="A87" s="57" t="s">
        <v>527</v>
      </c>
      <c r="B87" s="58">
        <v>18194</v>
      </c>
      <c r="C87" s="58" t="s">
        <v>1115</v>
      </c>
      <c r="D87" s="58" t="s">
        <v>796</v>
      </c>
      <c r="E87" s="58" t="s">
        <v>5786</v>
      </c>
      <c r="F87" s="58" t="s">
        <v>766</v>
      </c>
      <c r="G87" s="58">
        <v>8335</v>
      </c>
      <c r="H87" s="58" t="s">
        <v>2526</v>
      </c>
      <c r="I87" s="58" t="s">
        <v>2113</v>
      </c>
      <c r="J87" s="58" t="s">
        <v>5787</v>
      </c>
      <c r="K87" s="58" t="s">
        <v>628</v>
      </c>
      <c r="L87" s="58">
        <v>3334</v>
      </c>
      <c r="M87" s="58">
        <v>11669</v>
      </c>
    </row>
    <row r="88" spans="1:13" x14ac:dyDescent="0.3">
      <c r="A88" s="57" t="s">
        <v>528</v>
      </c>
      <c r="B88" s="58">
        <v>11288</v>
      </c>
      <c r="C88" s="58" t="s">
        <v>3353</v>
      </c>
      <c r="D88" s="58" t="s">
        <v>1186</v>
      </c>
      <c r="E88" s="58" t="s">
        <v>3416</v>
      </c>
      <c r="F88" s="58" t="s">
        <v>766</v>
      </c>
      <c r="G88" s="58">
        <v>4859</v>
      </c>
      <c r="H88" s="58" t="s">
        <v>2760</v>
      </c>
      <c r="I88" s="58" t="s">
        <v>951</v>
      </c>
      <c r="J88" s="58" t="s">
        <v>1873</v>
      </c>
      <c r="K88" s="58" t="s">
        <v>647</v>
      </c>
      <c r="L88" s="58">
        <v>2041</v>
      </c>
      <c r="M88" s="58">
        <v>6900</v>
      </c>
    </row>
    <row r="89" spans="1:13" x14ac:dyDescent="0.3">
      <c r="A89" s="57" t="s">
        <v>529</v>
      </c>
      <c r="B89" s="58">
        <v>5034</v>
      </c>
      <c r="C89" s="58" t="s">
        <v>1218</v>
      </c>
      <c r="D89" s="58" t="s">
        <v>918</v>
      </c>
      <c r="E89" s="58" t="s">
        <v>3544</v>
      </c>
      <c r="F89" s="58" t="s">
        <v>655</v>
      </c>
      <c r="G89" s="58">
        <v>1872</v>
      </c>
      <c r="H89" s="58" t="s">
        <v>980</v>
      </c>
      <c r="I89" s="58" t="s">
        <v>870</v>
      </c>
      <c r="J89" s="58" t="s">
        <v>1806</v>
      </c>
      <c r="K89" s="58" t="s">
        <v>628</v>
      </c>
      <c r="L89" s="58">
        <v>613</v>
      </c>
      <c r="M89" s="58">
        <v>2485</v>
      </c>
    </row>
    <row r="90" spans="1:13" x14ac:dyDescent="0.3">
      <c r="A90" s="57" t="s">
        <v>530</v>
      </c>
      <c r="B90" s="58">
        <v>28805</v>
      </c>
      <c r="C90" s="58" t="s">
        <v>5203</v>
      </c>
      <c r="D90" s="58" t="s">
        <v>1910</v>
      </c>
      <c r="E90" s="58" t="s">
        <v>745</v>
      </c>
      <c r="F90" s="58" t="s">
        <v>708</v>
      </c>
      <c r="G90" s="58">
        <v>12315</v>
      </c>
      <c r="H90" s="58" t="s">
        <v>3965</v>
      </c>
      <c r="I90" s="58" t="s">
        <v>1160</v>
      </c>
      <c r="J90" s="58" t="s">
        <v>2891</v>
      </c>
      <c r="K90" s="58" t="s">
        <v>647</v>
      </c>
      <c r="L90" s="58">
        <v>5364</v>
      </c>
      <c r="M90" s="58">
        <v>17679</v>
      </c>
    </row>
    <row r="91" spans="1:13" x14ac:dyDescent="0.3">
      <c r="A91" s="57" t="s">
        <v>531</v>
      </c>
      <c r="B91" s="58">
        <v>21012</v>
      </c>
      <c r="C91" s="58" t="s">
        <v>1912</v>
      </c>
      <c r="D91" s="58" t="s">
        <v>1015</v>
      </c>
      <c r="E91" s="58" t="s">
        <v>2943</v>
      </c>
      <c r="F91" s="58" t="s">
        <v>691</v>
      </c>
      <c r="G91" s="58">
        <v>9649</v>
      </c>
      <c r="H91" s="58" t="s">
        <v>3756</v>
      </c>
      <c r="I91" s="58" t="s">
        <v>923</v>
      </c>
      <c r="J91" s="58" t="s">
        <v>1146</v>
      </c>
      <c r="K91" s="58" t="s">
        <v>647</v>
      </c>
      <c r="L91" s="58">
        <v>3333</v>
      </c>
      <c r="M91" s="58">
        <v>12982</v>
      </c>
    </row>
    <row r="92" spans="1:13" x14ac:dyDescent="0.3">
      <c r="A92" s="57" t="s">
        <v>532</v>
      </c>
      <c r="B92" s="58">
        <v>31051</v>
      </c>
      <c r="C92" s="58" t="s">
        <v>5788</v>
      </c>
      <c r="D92" s="58" t="s">
        <v>2486</v>
      </c>
      <c r="E92" s="58" t="s">
        <v>5315</v>
      </c>
      <c r="F92" s="58" t="s">
        <v>646</v>
      </c>
      <c r="G92" s="58">
        <v>12308</v>
      </c>
      <c r="H92" s="58" t="s">
        <v>1909</v>
      </c>
      <c r="I92" s="58" t="s">
        <v>1609</v>
      </c>
      <c r="J92" s="58" t="s">
        <v>2466</v>
      </c>
      <c r="K92" s="58" t="s">
        <v>647</v>
      </c>
      <c r="L92" s="58">
        <v>2575</v>
      </c>
      <c r="M92" s="58">
        <v>14883</v>
      </c>
    </row>
    <row r="93" spans="1:13" x14ac:dyDescent="0.3">
      <c r="A93" s="57" t="s">
        <v>533</v>
      </c>
      <c r="B93" s="58">
        <v>5748</v>
      </c>
      <c r="C93" s="58" t="s">
        <v>1809</v>
      </c>
      <c r="D93" s="58" t="s">
        <v>1399</v>
      </c>
      <c r="E93" s="58" t="s">
        <v>2315</v>
      </c>
      <c r="F93" s="58" t="s">
        <v>655</v>
      </c>
      <c r="G93" s="58">
        <v>2546</v>
      </c>
      <c r="H93" s="58" t="s">
        <v>1674</v>
      </c>
      <c r="I93" s="58" t="s">
        <v>1159</v>
      </c>
      <c r="J93" s="58" t="s">
        <v>1173</v>
      </c>
      <c r="K93" s="58" t="s">
        <v>628</v>
      </c>
      <c r="L93" s="58">
        <v>1115</v>
      </c>
      <c r="M93" s="58">
        <v>3661</v>
      </c>
    </row>
    <row r="94" spans="1:13" x14ac:dyDescent="0.3">
      <c r="A94" s="57" t="s">
        <v>534</v>
      </c>
      <c r="B94" s="58">
        <v>7606</v>
      </c>
      <c r="C94" s="58" t="s">
        <v>2070</v>
      </c>
      <c r="D94" s="58" t="s">
        <v>1169</v>
      </c>
      <c r="E94" s="58" t="s">
        <v>1579</v>
      </c>
      <c r="F94" s="58" t="s">
        <v>646</v>
      </c>
      <c r="G94" s="58">
        <v>2961</v>
      </c>
      <c r="H94" s="58" t="s">
        <v>2001</v>
      </c>
      <c r="I94" s="58" t="s">
        <v>705</v>
      </c>
      <c r="J94" s="58" t="s">
        <v>2191</v>
      </c>
      <c r="K94" s="58" t="s">
        <v>633</v>
      </c>
      <c r="L94" s="58">
        <v>829</v>
      </c>
      <c r="M94" s="58">
        <v>3790</v>
      </c>
    </row>
    <row r="95" spans="1:13" x14ac:dyDescent="0.3">
      <c r="A95" s="57" t="s">
        <v>535</v>
      </c>
      <c r="B95" s="58">
        <v>67459</v>
      </c>
      <c r="C95" s="58" t="s">
        <v>4723</v>
      </c>
      <c r="D95" s="58" t="s">
        <v>1540</v>
      </c>
      <c r="E95" s="58" t="s">
        <v>5789</v>
      </c>
      <c r="F95" s="58" t="s">
        <v>1323</v>
      </c>
      <c r="G95" s="58">
        <v>24075</v>
      </c>
      <c r="H95" s="58" t="s">
        <v>2528</v>
      </c>
      <c r="I95" s="58" t="s">
        <v>1956</v>
      </c>
      <c r="J95" s="58" t="s">
        <v>5790</v>
      </c>
      <c r="K95" s="58" t="s">
        <v>1089</v>
      </c>
      <c r="L95" s="58">
        <v>9666</v>
      </c>
      <c r="M95" s="58">
        <v>33741</v>
      </c>
    </row>
    <row r="96" spans="1:13" x14ac:dyDescent="0.3">
      <c r="A96" s="57" t="s">
        <v>536</v>
      </c>
      <c r="B96" s="58">
        <v>19567</v>
      </c>
      <c r="C96" s="58" t="s">
        <v>5791</v>
      </c>
      <c r="D96" s="58" t="s">
        <v>1671</v>
      </c>
      <c r="E96" s="58" t="s">
        <v>3025</v>
      </c>
      <c r="F96" s="58" t="s">
        <v>667</v>
      </c>
      <c r="G96" s="58">
        <v>7282</v>
      </c>
      <c r="H96" s="58" t="s">
        <v>1583</v>
      </c>
      <c r="I96" s="58" t="s">
        <v>855</v>
      </c>
      <c r="J96" s="58" t="s">
        <v>5792</v>
      </c>
      <c r="K96" s="58" t="s">
        <v>655</v>
      </c>
      <c r="L96" s="58">
        <v>3586</v>
      </c>
      <c r="M96" s="58">
        <v>10868</v>
      </c>
    </row>
    <row r="97" spans="1:13" x14ac:dyDescent="0.3">
      <c r="A97" s="57" t="s">
        <v>537</v>
      </c>
      <c r="B97" s="58">
        <v>6569</v>
      </c>
      <c r="C97" s="58" t="s">
        <v>1029</v>
      </c>
      <c r="D97" s="58" t="s">
        <v>686</v>
      </c>
      <c r="E97" s="58" t="s">
        <v>1773</v>
      </c>
      <c r="F97" s="58" t="s">
        <v>628</v>
      </c>
      <c r="G97" s="58">
        <v>2922</v>
      </c>
      <c r="H97" s="58" t="s">
        <v>1044</v>
      </c>
      <c r="I97" s="58" t="s">
        <v>1607</v>
      </c>
      <c r="J97" s="58" t="s">
        <v>1790</v>
      </c>
      <c r="K97" s="58" t="s">
        <v>628</v>
      </c>
      <c r="L97" s="58">
        <v>820</v>
      </c>
      <c r="M97" s="58">
        <v>3742</v>
      </c>
    </row>
    <row r="98" spans="1:13" x14ac:dyDescent="0.3">
      <c r="A98" s="57" t="s">
        <v>539</v>
      </c>
      <c r="B98" s="58">
        <v>18018</v>
      </c>
      <c r="C98" s="58" t="s">
        <v>5793</v>
      </c>
      <c r="D98" s="58" t="s">
        <v>2039</v>
      </c>
      <c r="E98" s="58" t="s">
        <v>3300</v>
      </c>
      <c r="F98" s="58" t="s">
        <v>647</v>
      </c>
      <c r="G98" s="58">
        <v>7552</v>
      </c>
      <c r="H98" s="58" t="s">
        <v>4866</v>
      </c>
      <c r="I98" s="58" t="s">
        <v>1242</v>
      </c>
      <c r="J98" s="58" t="s">
        <v>1250</v>
      </c>
      <c r="K98" s="58" t="s">
        <v>647</v>
      </c>
      <c r="L98" s="58">
        <v>3362</v>
      </c>
      <c r="M98" s="58">
        <v>10914</v>
      </c>
    </row>
    <row r="99" spans="1:13" x14ac:dyDescent="0.3">
      <c r="A99" s="57" t="s">
        <v>540</v>
      </c>
      <c r="B99" s="58">
        <v>4468</v>
      </c>
      <c r="C99" s="58" t="s">
        <v>4825</v>
      </c>
      <c r="D99" s="58" t="s">
        <v>1052</v>
      </c>
      <c r="E99" s="58" t="s">
        <v>4621</v>
      </c>
      <c r="F99" s="58" t="s">
        <v>647</v>
      </c>
      <c r="G99" s="58">
        <v>1978</v>
      </c>
      <c r="H99" s="58" t="s">
        <v>942</v>
      </c>
      <c r="I99" s="58" t="s">
        <v>894</v>
      </c>
      <c r="J99" s="58" t="s">
        <v>656</v>
      </c>
      <c r="K99" s="58" t="s">
        <v>628</v>
      </c>
      <c r="L99" s="58">
        <v>752</v>
      </c>
      <c r="M99" s="58">
        <v>2730</v>
      </c>
    </row>
    <row r="100" spans="1:13" x14ac:dyDescent="0.3">
      <c r="A100" s="57" t="s">
        <v>541</v>
      </c>
      <c r="B100" s="58">
        <v>13587</v>
      </c>
      <c r="C100" s="58" t="s">
        <v>5008</v>
      </c>
      <c r="D100" s="58" t="s">
        <v>1233</v>
      </c>
      <c r="E100" s="58" t="s">
        <v>5794</v>
      </c>
      <c r="F100" s="58" t="s">
        <v>628</v>
      </c>
      <c r="G100" s="58">
        <v>6113</v>
      </c>
      <c r="H100" s="58" t="s">
        <v>2335</v>
      </c>
      <c r="I100" s="58" t="s">
        <v>1763</v>
      </c>
      <c r="J100" s="58" t="s">
        <v>2746</v>
      </c>
      <c r="K100" s="58" t="s">
        <v>628</v>
      </c>
      <c r="L100" s="58">
        <v>2194</v>
      </c>
      <c r="M100" s="58">
        <v>8307</v>
      </c>
    </row>
    <row r="101" spans="1:13" x14ac:dyDescent="0.3">
      <c r="A101" s="57" t="s">
        <v>542</v>
      </c>
      <c r="B101" s="58">
        <v>8962</v>
      </c>
      <c r="C101" s="58" t="s">
        <v>1990</v>
      </c>
      <c r="D101" s="58" t="s">
        <v>1150</v>
      </c>
      <c r="E101" s="58" t="s">
        <v>2086</v>
      </c>
      <c r="F101" s="58" t="s">
        <v>628</v>
      </c>
      <c r="G101" s="58">
        <v>3728</v>
      </c>
      <c r="H101" s="58" t="s">
        <v>1733</v>
      </c>
      <c r="I101" s="58" t="s">
        <v>1119</v>
      </c>
      <c r="J101" s="58" t="s">
        <v>2048</v>
      </c>
      <c r="K101" s="58" t="s">
        <v>628</v>
      </c>
      <c r="L101" s="58">
        <v>1300</v>
      </c>
      <c r="M101" s="58">
        <v>5028</v>
      </c>
    </row>
    <row r="102" spans="1:13" x14ac:dyDescent="0.3">
      <c r="A102" s="57" t="s">
        <v>544</v>
      </c>
      <c r="B102" s="58">
        <v>13710</v>
      </c>
      <c r="C102" s="58" t="s">
        <v>2107</v>
      </c>
      <c r="D102" s="58" t="s">
        <v>1331</v>
      </c>
      <c r="E102" s="58" t="s">
        <v>4872</v>
      </c>
      <c r="F102" s="58" t="s">
        <v>691</v>
      </c>
      <c r="G102" s="58">
        <v>6105</v>
      </c>
      <c r="H102" s="58" t="s">
        <v>1810</v>
      </c>
      <c r="I102" s="58" t="s">
        <v>1101</v>
      </c>
      <c r="J102" s="58" t="s">
        <v>1827</v>
      </c>
      <c r="K102" s="58" t="s">
        <v>633</v>
      </c>
      <c r="L102" s="58">
        <v>2053</v>
      </c>
      <c r="M102" s="58">
        <v>8158</v>
      </c>
    </row>
    <row r="103" spans="1:13" x14ac:dyDescent="0.3">
      <c r="A103" s="57" t="s">
        <v>545</v>
      </c>
      <c r="B103" s="58">
        <v>3814</v>
      </c>
      <c r="C103" s="58" t="s">
        <v>1153</v>
      </c>
      <c r="D103" s="58" t="s">
        <v>844</v>
      </c>
      <c r="E103" s="58" t="s">
        <v>1582</v>
      </c>
      <c r="F103" s="58" t="s">
        <v>647</v>
      </c>
      <c r="G103" s="58">
        <v>1440</v>
      </c>
      <c r="H103" s="58" t="s">
        <v>849</v>
      </c>
      <c r="I103" s="58" t="s">
        <v>694</v>
      </c>
      <c r="J103" s="58" t="s">
        <v>981</v>
      </c>
      <c r="K103" s="58" t="s">
        <v>628</v>
      </c>
      <c r="L103" s="58">
        <v>549</v>
      </c>
      <c r="M103" s="58">
        <v>1989</v>
      </c>
    </row>
    <row r="104" spans="1:13" x14ac:dyDescent="0.3">
      <c r="A104" s="57" t="s">
        <v>546</v>
      </c>
      <c r="B104" s="58">
        <v>13324</v>
      </c>
      <c r="C104" s="58" t="s">
        <v>5795</v>
      </c>
      <c r="D104" s="58" t="s">
        <v>1776</v>
      </c>
      <c r="E104" s="58" t="s">
        <v>5796</v>
      </c>
      <c r="F104" s="58" t="s">
        <v>660</v>
      </c>
      <c r="G104" s="58">
        <v>5657</v>
      </c>
      <c r="H104" s="58" t="s">
        <v>822</v>
      </c>
      <c r="I104" s="58" t="s">
        <v>1381</v>
      </c>
      <c r="J104" s="58" t="s">
        <v>1037</v>
      </c>
      <c r="K104" s="58" t="s">
        <v>628</v>
      </c>
      <c r="L104" s="58">
        <v>1487</v>
      </c>
      <c r="M104" s="58">
        <v>7144</v>
      </c>
    </row>
    <row r="105" spans="1:13" x14ac:dyDescent="0.3">
      <c r="A105" s="57" t="s">
        <v>547</v>
      </c>
      <c r="B105" s="58">
        <v>18724</v>
      </c>
      <c r="C105" s="58" t="s">
        <v>3425</v>
      </c>
      <c r="D105" s="58" t="s">
        <v>4293</v>
      </c>
      <c r="E105" s="58" t="s">
        <v>3363</v>
      </c>
      <c r="F105" s="58" t="s">
        <v>646</v>
      </c>
      <c r="G105" s="58">
        <v>8325</v>
      </c>
      <c r="H105" s="58" t="s">
        <v>4677</v>
      </c>
      <c r="I105" s="58" t="s">
        <v>886</v>
      </c>
      <c r="J105" s="58" t="s">
        <v>1304</v>
      </c>
      <c r="K105" s="58" t="s">
        <v>628</v>
      </c>
      <c r="L105" s="58">
        <v>3823</v>
      </c>
      <c r="M105" s="58">
        <v>12148</v>
      </c>
    </row>
    <row r="106" spans="1:13" x14ac:dyDescent="0.3">
      <c r="A106" s="57" t="s">
        <v>548</v>
      </c>
      <c r="B106" s="58">
        <v>5145</v>
      </c>
      <c r="C106" s="58" t="s">
        <v>5358</v>
      </c>
      <c r="D106" s="58" t="s">
        <v>826</v>
      </c>
      <c r="E106" s="58" t="s">
        <v>1691</v>
      </c>
      <c r="F106" s="58" t="s">
        <v>628</v>
      </c>
      <c r="G106" s="58">
        <v>2101</v>
      </c>
      <c r="H106" s="58" t="s">
        <v>841</v>
      </c>
      <c r="I106" s="58" t="s">
        <v>650</v>
      </c>
      <c r="J106" s="58" t="s">
        <v>2055</v>
      </c>
      <c r="K106" s="58" t="s">
        <v>628</v>
      </c>
      <c r="L106" s="58">
        <v>1048</v>
      </c>
      <c r="M106" s="58">
        <v>3149</v>
      </c>
    </row>
    <row r="107" spans="1:13" x14ac:dyDescent="0.3">
      <c r="A107" s="57" t="s">
        <v>549</v>
      </c>
      <c r="B107" s="58">
        <v>13100</v>
      </c>
      <c r="C107" s="58" t="s">
        <v>762</v>
      </c>
      <c r="D107" s="58" t="s">
        <v>693</v>
      </c>
      <c r="E107" s="58" t="s">
        <v>5797</v>
      </c>
      <c r="F107" s="58" t="s">
        <v>655</v>
      </c>
      <c r="G107" s="58">
        <v>6497</v>
      </c>
      <c r="H107" s="58" t="s">
        <v>1889</v>
      </c>
      <c r="I107" s="58" t="s">
        <v>1496</v>
      </c>
      <c r="J107" s="58" t="s">
        <v>1261</v>
      </c>
      <c r="K107" s="58" t="s">
        <v>647</v>
      </c>
      <c r="L107" s="58">
        <v>2476</v>
      </c>
      <c r="M107" s="58">
        <v>8973</v>
      </c>
    </row>
    <row r="108" spans="1:13" x14ac:dyDescent="0.3">
      <c r="A108" s="57" t="s">
        <v>550</v>
      </c>
      <c r="B108" s="58">
        <v>19170</v>
      </c>
      <c r="C108" s="58" t="s">
        <v>5179</v>
      </c>
      <c r="D108" s="58" t="s">
        <v>1108</v>
      </c>
      <c r="E108" s="58" t="s">
        <v>1898</v>
      </c>
      <c r="F108" s="58" t="s">
        <v>628</v>
      </c>
      <c r="G108" s="58">
        <v>7427</v>
      </c>
      <c r="H108" s="58" t="s">
        <v>1579</v>
      </c>
      <c r="I108" s="58" t="s">
        <v>918</v>
      </c>
      <c r="J108" s="58" t="s">
        <v>3034</v>
      </c>
      <c r="K108" s="58" t="s">
        <v>628</v>
      </c>
      <c r="L108" s="58">
        <v>2891</v>
      </c>
      <c r="M108" s="58">
        <v>10318</v>
      </c>
    </row>
    <row r="109" spans="1:13" x14ac:dyDescent="0.3">
      <c r="A109" s="57" t="s">
        <v>552</v>
      </c>
      <c r="B109" s="58">
        <v>112540</v>
      </c>
      <c r="C109" s="58" t="s">
        <v>6353</v>
      </c>
      <c r="D109" s="58" t="s">
        <v>1065</v>
      </c>
      <c r="E109" s="58" t="s">
        <v>5798</v>
      </c>
      <c r="F109" s="58" t="s">
        <v>951</v>
      </c>
      <c r="G109" s="58">
        <v>47381</v>
      </c>
      <c r="H109" s="58" t="s">
        <v>6352</v>
      </c>
      <c r="I109" s="58" t="s">
        <v>2134</v>
      </c>
      <c r="J109" s="58" t="s">
        <v>5762</v>
      </c>
      <c r="K109" s="58" t="s">
        <v>632</v>
      </c>
      <c r="L109" s="58">
        <v>12339</v>
      </c>
      <c r="M109" s="58">
        <v>59720</v>
      </c>
    </row>
    <row r="110" spans="1:13" x14ac:dyDescent="0.3">
      <c r="A110" s="57" t="s">
        <v>553</v>
      </c>
      <c r="B110" s="58">
        <v>69805</v>
      </c>
      <c r="C110" s="58" t="s">
        <v>4645</v>
      </c>
      <c r="D110" s="58" t="s">
        <v>4883</v>
      </c>
      <c r="E110" s="58" t="s">
        <v>5800</v>
      </c>
      <c r="F110" s="58" t="s">
        <v>660</v>
      </c>
      <c r="G110" s="58">
        <v>31946</v>
      </c>
      <c r="H110" s="58" t="s">
        <v>1279</v>
      </c>
      <c r="I110" s="58" t="s">
        <v>868</v>
      </c>
      <c r="J110" s="58" t="s">
        <v>5801</v>
      </c>
      <c r="K110" s="58" t="s">
        <v>655</v>
      </c>
      <c r="L110" s="58">
        <v>9269</v>
      </c>
      <c r="M110" s="58">
        <v>41215</v>
      </c>
    </row>
    <row r="111" spans="1:13" x14ac:dyDescent="0.3">
      <c r="A111" s="57" t="s">
        <v>554</v>
      </c>
      <c r="B111" s="58">
        <v>27538</v>
      </c>
      <c r="C111" s="58" t="s">
        <v>3725</v>
      </c>
      <c r="D111" s="58" t="s">
        <v>2019</v>
      </c>
      <c r="E111" s="58" t="s">
        <v>5802</v>
      </c>
      <c r="F111" s="58" t="s">
        <v>634</v>
      </c>
      <c r="G111" s="58">
        <v>13765</v>
      </c>
      <c r="H111" s="58" t="s">
        <v>2682</v>
      </c>
      <c r="I111" s="58" t="s">
        <v>812</v>
      </c>
      <c r="J111" s="58" t="s">
        <v>5803</v>
      </c>
      <c r="K111" s="58" t="s">
        <v>667</v>
      </c>
      <c r="L111" s="58">
        <v>5451</v>
      </c>
      <c r="M111" s="58">
        <v>19216</v>
      </c>
    </row>
    <row r="112" spans="1:13" x14ac:dyDescent="0.3">
      <c r="A112" s="57" t="s">
        <v>555</v>
      </c>
      <c r="B112" s="58">
        <v>9473</v>
      </c>
      <c r="C112" s="58" t="s">
        <v>1401</v>
      </c>
      <c r="D112" s="58" t="s">
        <v>1399</v>
      </c>
      <c r="E112" s="58" t="s">
        <v>3185</v>
      </c>
      <c r="F112" s="58" t="s">
        <v>628</v>
      </c>
      <c r="G112" s="58">
        <v>4178</v>
      </c>
      <c r="H112" s="58" t="s">
        <v>2155</v>
      </c>
      <c r="I112" s="58" t="s">
        <v>1381</v>
      </c>
      <c r="J112" s="58" t="s">
        <v>2553</v>
      </c>
      <c r="K112" s="58" t="s">
        <v>647</v>
      </c>
      <c r="L112" s="58">
        <v>1787</v>
      </c>
      <c r="M112" s="58">
        <v>5965</v>
      </c>
    </row>
    <row r="113" spans="1:13" x14ac:dyDescent="0.3">
      <c r="A113" s="57" t="s">
        <v>556</v>
      </c>
      <c r="B113" s="58">
        <v>98948</v>
      </c>
      <c r="C113" s="58" t="s">
        <v>5804</v>
      </c>
      <c r="D113" s="58" t="s">
        <v>6047</v>
      </c>
      <c r="E113" s="58" t="s">
        <v>5805</v>
      </c>
      <c r="F113" s="58" t="s">
        <v>750</v>
      </c>
      <c r="G113" s="58">
        <v>42963</v>
      </c>
      <c r="H113" s="58" t="s">
        <v>5806</v>
      </c>
      <c r="I113" s="58" t="s">
        <v>1946</v>
      </c>
      <c r="J113" s="58" t="s">
        <v>3198</v>
      </c>
      <c r="K113" s="58" t="s">
        <v>632</v>
      </c>
      <c r="L113" s="58">
        <v>14967</v>
      </c>
      <c r="M113" s="58">
        <v>57930</v>
      </c>
    </row>
    <row r="114" spans="1:13" x14ac:dyDescent="0.3">
      <c r="A114" s="57" t="s">
        <v>557</v>
      </c>
      <c r="B114" s="58">
        <v>16632</v>
      </c>
      <c r="C114" s="58" t="s">
        <v>979</v>
      </c>
      <c r="D114" s="58" t="s">
        <v>840</v>
      </c>
      <c r="E114" s="58" t="s">
        <v>1894</v>
      </c>
      <c r="F114" s="58" t="s">
        <v>1542</v>
      </c>
      <c r="G114" s="58">
        <v>7501</v>
      </c>
      <c r="H114" s="58" t="s">
        <v>1385</v>
      </c>
      <c r="I114" s="58" t="s">
        <v>1580</v>
      </c>
      <c r="J114" s="58" t="s">
        <v>2182</v>
      </c>
      <c r="K114" s="58" t="s">
        <v>632</v>
      </c>
      <c r="L114" s="58">
        <v>2446</v>
      </c>
      <c r="M114" s="58">
        <v>9947</v>
      </c>
    </row>
    <row r="115" spans="1:13" x14ac:dyDescent="0.3">
      <c r="A115" s="57" t="s">
        <v>558</v>
      </c>
      <c r="B115" s="58">
        <v>21151</v>
      </c>
      <c r="C115" s="58" t="s">
        <v>1908</v>
      </c>
      <c r="D115" s="58" t="s">
        <v>1550</v>
      </c>
      <c r="E115" s="58" t="s">
        <v>5807</v>
      </c>
      <c r="F115" s="58" t="s">
        <v>628</v>
      </c>
      <c r="G115" s="58">
        <v>8742</v>
      </c>
      <c r="H115" s="58" t="s">
        <v>2835</v>
      </c>
      <c r="I115" s="58" t="s">
        <v>1159</v>
      </c>
      <c r="J115" s="58" t="s">
        <v>1829</v>
      </c>
      <c r="K115" s="58" t="s">
        <v>628</v>
      </c>
      <c r="L115" s="58">
        <v>3584</v>
      </c>
      <c r="M115" s="58">
        <v>12326</v>
      </c>
    </row>
    <row r="116" spans="1:13" x14ac:dyDescent="0.3">
      <c r="A116" s="57" t="s">
        <v>560</v>
      </c>
      <c r="B116" s="58">
        <v>10855</v>
      </c>
      <c r="C116" s="58" t="s">
        <v>2514</v>
      </c>
      <c r="D116" s="58" t="s">
        <v>1334</v>
      </c>
      <c r="E116" s="58" t="s">
        <v>1336</v>
      </c>
      <c r="F116" s="58" t="s">
        <v>647</v>
      </c>
      <c r="G116" s="58">
        <v>4327</v>
      </c>
      <c r="H116" s="58" t="s">
        <v>1198</v>
      </c>
      <c r="I116" s="58" t="s">
        <v>1119</v>
      </c>
      <c r="J116" s="58" t="s">
        <v>2685</v>
      </c>
      <c r="K116" s="58" t="s">
        <v>628</v>
      </c>
      <c r="L116" s="58">
        <v>2064</v>
      </c>
      <c r="M116" s="58">
        <v>6391</v>
      </c>
    </row>
    <row r="117" spans="1:13" x14ac:dyDescent="0.3">
      <c r="A117" s="57" t="s">
        <v>561</v>
      </c>
      <c r="B117" s="58">
        <v>12212</v>
      </c>
      <c r="C117" s="58" t="s">
        <v>1446</v>
      </c>
      <c r="D117" s="58" t="s">
        <v>2424</v>
      </c>
      <c r="E117" s="58" t="s">
        <v>3461</v>
      </c>
      <c r="F117" s="58" t="s">
        <v>634</v>
      </c>
      <c r="G117" s="58">
        <v>5564</v>
      </c>
      <c r="H117" s="58" t="s">
        <v>2598</v>
      </c>
      <c r="I117" s="58" t="s">
        <v>794</v>
      </c>
      <c r="J117" s="58" t="s">
        <v>2637</v>
      </c>
      <c r="K117" s="58" t="s">
        <v>633</v>
      </c>
      <c r="L117" s="58">
        <v>2596</v>
      </c>
      <c r="M117" s="58">
        <v>8160</v>
      </c>
    </row>
    <row r="118" spans="1:13" x14ac:dyDescent="0.3">
      <c r="A118" s="57" t="s">
        <v>562</v>
      </c>
      <c r="B118" s="58">
        <v>20970</v>
      </c>
      <c r="C118" s="58" t="s">
        <v>5808</v>
      </c>
      <c r="D118" s="58" t="s">
        <v>1383</v>
      </c>
      <c r="E118" s="58" t="s">
        <v>2529</v>
      </c>
      <c r="F118" s="58" t="s">
        <v>647</v>
      </c>
      <c r="G118" s="58">
        <v>8768</v>
      </c>
      <c r="H118" s="58" t="s">
        <v>1819</v>
      </c>
      <c r="I118" s="58" t="s">
        <v>1708</v>
      </c>
      <c r="J118" s="58" t="s">
        <v>4435</v>
      </c>
      <c r="K118" s="58" t="s">
        <v>628</v>
      </c>
      <c r="L118" s="58">
        <v>3308</v>
      </c>
      <c r="M118" s="58">
        <v>12076</v>
      </c>
    </row>
    <row r="119" spans="1:13" x14ac:dyDescent="0.3">
      <c r="A119" s="57" t="s">
        <v>563</v>
      </c>
      <c r="B119" s="58">
        <v>5293</v>
      </c>
      <c r="C119" s="58" t="s">
        <v>1593</v>
      </c>
      <c r="D119" s="58" t="s">
        <v>799</v>
      </c>
      <c r="E119" s="58" t="s">
        <v>1857</v>
      </c>
      <c r="F119" s="58" t="s">
        <v>628</v>
      </c>
      <c r="G119" s="58">
        <v>2311</v>
      </c>
      <c r="H119" s="58" t="s">
        <v>1665</v>
      </c>
      <c r="I119" s="58" t="s">
        <v>1055</v>
      </c>
      <c r="J119" s="58" t="s">
        <v>757</v>
      </c>
      <c r="K119" s="58" t="s">
        <v>628</v>
      </c>
      <c r="L119" s="58">
        <v>958</v>
      </c>
      <c r="M119" s="58">
        <v>3269</v>
      </c>
    </row>
    <row r="120" spans="1:13" x14ac:dyDescent="0.3">
      <c r="A120" s="57" t="s">
        <v>565</v>
      </c>
      <c r="B120" s="58">
        <v>13578</v>
      </c>
      <c r="C120" s="58" t="s">
        <v>2660</v>
      </c>
      <c r="D120" s="58" t="s">
        <v>1072</v>
      </c>
      <c r="E120" s="58" t="s">
        <v>5809</v>
      </c>
      <c r="F120" s="58" t="s">
        <v>708</v>
      </c>
      <c r="G120" s="58">
        <v>6108</v>
      </c>
      <c r="H120" s="58" t="s">
        <v>866</v>
      </c>
      <c r="I120" s="58" t="s">
        <v>1684</v>
      </c>
      <c r="J120" s="58" t="s">
        <v>2382</v>
      </c>
      <c r="K120" s="58" t="s">
        <v>633</v>
      </c>
      <c r="L120" s="58">
        <v>2640</v>
      </c>
      <c r="M120" s="58">
        <v>8748</v>
      </c>
    </row>
    <row r="121" spans="1:13" x14ac:dyDescent="0.3">
      <c r="A121" s="57" t="s">
        <v>566</v>
      </c>
      <c r="B121" s="58">
        <v>1519</v>
      </c>
      <c r="C121" s="58" t="s">
        <v>869</v>
      </c>
      <c r="D121" s="58" t="s">
        <v>1629</v>
      </c>
      <c r="E121" s="58" t="s">
        <v>1131</v>
      </c>
      <c r="F121" s="58" t="s">
        <v>628</v>
      </c>
      <c r="G121" s="58">
        <v>603</v>
      </c>
      <c r="H121" s="58" t="s">
        <v>1246</v>
      </c>
      <c r="I121" s="58" t="s">
        <v>632</v>
      </c>
      <c r="J121" s="58" t="s">
        <v>1143</v>
      </c>
      <c r="K121" s="58" t="s">
        <v>628</v>
      </c>
      <c r="L121" s="58">
        <v>237</v>
      </c>
      <c r="M121" s="58">
        <v>840</v>
      </c>
    </row>
    <row r="122" spans="1:13" x14ac:dyDescent="0.3">
      <c r="A122" s="57" t="s">
        <v>568</v>
      </c>
      <c r="B122" s="58">
        <v>11513</v>
      </c>
      <c r="C122" s="58" t="s">
        <v>1091</v>
      </c>
      <c r="D122" s="58" t="s">
        <v>2218</v>
      </c>
      <c r="E122" s="58" t="s">
        <v>5374</v>
      </c>
      <c r="F122" s="58" t="s">
        <v>628</v>
      </c>
      <c r="G122" s="58">
        <v>4532</v>
      </c>
      <c r="H122" s="58" t="s">
        <v>1327</v>
      </c>
      <c r="I122" s="58" t="s">
        <v>1186</v>
      </c>
      <c r="J122" s="58" t="s">
        <v>3407</v>
      </c>
      <c r="K122" s="58" t="s">
        <v>628</v>
      </c>
      <c r="L122" s="58">
        <v>2440</v>
      </c>
      <c r="M122" s="58">
        <v>6972</v>
      </c>
    </row>
    <row r="123" spans="1:13" x14ac:dyDescent="0.3">
      <c r="A123" s="57" t="s">
        <v>569</v>
      </c>
      <c r="B123" s="58">
        <v>4154</v>
      </c>
      <c r="C123" s="58" t="s">
        <v>2446</v>
      </c>
      <c r="D123" s="58" t="s">
        <v>672</v>
      </c>
      <c r="E123" s="58" t="s">
        <v>3732</v>
      </c>
      <c r="F123" s="58" t="s">
        <v>647</v>
      </c>
      <c r="G123" s="58">
        <v>1887</v>
      </c>
      <c r="H123" s="58" t="s">
        <v>1493</v>
      </c>
      <c r="I123" s="58" t="s">
        <v>894</v>
      </c>
      <c r="J123" s="58" t="s">
        <v>638</v>
      </c>
      <c r="K123" s="58" t="s">
        <v>628</v>
      </c>
      <c r="L123" s="58">
        <v>668</v>
      </c>
      <c r="M123" s="58">
        <v>2555</v>
      </c>
    </row>
    <row r="124" spans="1:13" x14ac:dyDescent="0.3">
      <c r="A124" s="57" t="s">
        <v>570</v>
      </c>
      <c r="B124" s="58">
        <v>122747</v>
      </c>
      <c r="C124" s="58" t="s">
        <v>5810</v>
      </c>
      <c r="D124" s="58" t="s">
        <v>6071</v>
      </c>
      <c r="E124" s="58" t="s">
        <v>5811</v>
      </c>
      <c r="F124" s="58" t="s">
        <v>910</v>
      </c>
      <c r="G124" s="58">
        <v>53034</v>
      </c>
      <c r="H124" s="58" t="s">
        <v>5812</v>
      </c>
      <c r="I124" s="58" t="s">
        <v>2120</v>
      </c>
      <c r="J124" s="58" t="s">
        <v>5813</v>
      </c>
      <c r="K124" s="58" t="s">
        <v>738</v>
      </c>
      <c r="L124" s="58">
        <v>13059</v>
      </c>
      <c r="M124" s="58">
        <v>66093</v>
      </c>
    </row>
    <row r="125" spans="1:13" x14ac:dyDescent="0.3">
      <c r="A125" s="57" t="s">
        <v>571</v>
      </c>
      <c r="B125" s="58">
        <v>58299</v>
      </c>
      <c r="C125" s="58" t="s">
        <v>5814</v>
      </c>
      <c r="D125" s="58" t="s">
        <v>2675</v>
      </c>
      <c r="E125" s="58" t="s">
        <v>5815</v>
      </c>
      <c r="F125" s="58" t="s">
        <v>664</v>
      </c>
      <c r="G125" s="58">
        <v>27213</v>
      </c>
      <c r="H125" s="58" t="s">
        <v>2876</v>
      </c>
      <c r="I125" s="58" t="s">
        <v>1114</v>
      </c>
      <c r="J125" s="58" t="s">
        <v>1667</v>
      </c>
      <c r="K125" s="58" t="s">
        <v>660</v>
      </c>
      <c r="L125" s="58">
        <v>7812</v>
      </c>
      <c r="M125" s="58">
        <v>35025</v>
      </c>
    </row>
    <row r="126" spans="1:13" x14ac:dyDescent="0.3">
      <c r="A126" s="57" t="s">
        <v>572</v>
      </c>
      <c r="B126" s="58">
        <v>2645</v>
      </c>
      <c r="C126" s="58" t="s">
        <v>1386</v>
      </c>
      <c r="D126" s="58" t="s">
        <v>659</v>
      </c>
      <c r="E126" s="58" t="s">
        <v>1512</v>
      </c>
      <c r="F126" s="58" t="s">
        <v>647</v>
      </c>
      <c r="G126" s="58">
        <v>1135</v>
      </c>
      <c r="H126" s="58" t="s">
        <v>1030</v>
      </c>
      <c r="I126" s="58" t="s">
        <v>870</v>
      </c>
      <c r="J126" s="58" t="s">
        <v>2234</v>
      </c>
      <c r="K126" s="58" t="s">
        <v>647</v>
      </c>
      <c r="L126" s="58">
        <v>573</v>
      </c>
      <c r="M126" s="58">
        <v>1708</v>
      </c>
    </row>
    <row r="127" spans="1:13" x14ac:dyDescent="0.3">
      <c r="A127" s="57" t="s">
        <v>573</v>
      </c>
      <c r="B127" s="58">
        <v>8594</v>
      </c>
      <c r="C127" s="58" t="s">
        <v>2688</v>
      </c>
      <c r="D127" s="58" t="s">
        <v>1061</v>
      </c>
      <c r="E127" s="58" t="s">
        <v>2696</v>
      </c>
      <c r="F127" s="58" t="s">
        <v>633</v>
      </c>
      <c r="G127" s="58">
        <v>3753</v>
      </c>
      <c r="H127" s="58" t="s">
        <v>828</v>
      </c>
      <c r="I127" s="58" t="s">
        <v>1020</v>
      </c>
      <c r="J127" s="58" t="s">
        <v>2155</v>
      </c>
      <c r="K127" s="58" t="s">
        <v>667</v>
      </c>
      <c r="L127" s="58">
        <v>1274</v>
      </c>
      <c r="M127" s="58">
        <v>5027</v>
      </c>
    </row>
    <row r="128" spans="1:13" x14ac:dyDescent="0.3">
      <c r="A128" s="57" t="s">
        <v>574</v>
      </c>
      <c r="B128" s="58">
        <v>5341</v>
      </c>
      <c r="C128" s="58" t="s">
        <v>3729</v>
      </c>
      <c r="D128" s="58" t="s">
        <v>1251</v>
      </c>
      <c r="E128" s="58" t="s">
        <v>914</v>
      </c>
      <c r="F128" s="58" t="s">
        <v>708</v>
      </c>
      <c r="G128" s="58">
        <v>2244</v>
      </c>
      <c r="H128" s="58" t="s">
        <v>818</v>
      </c>
      <c r="I128" s="58" t="s">
        <v>636</v>
      </c>
      <c r="J128" s="58" t="s">
        <v>2047</v>
      </c>
      <c r="K128" s="58" t="s">
        <v>655</v>
      </c>
      <c r="L128" s="58">
        <v>746</v>
      </c>
      <c r="M128" s="58">
        <v>2990</v>
      </c>
    </row>
    <row r="129" spans="1:13" x14ac:dyDescent="0.3">
      <c r="A129" s="57" t="s">
        <v>575</v>
      </c>
      <c r="B129" s="58">
        <v>41325</v>
      </c>
      <c r="C129" s="58" t="s">
        <v>1874</v>
      </c>
      <c r="D129" s="58" t="s">
        <v>2722</v>
      </c>
      <c r="E129" s="58" t="s">
        <v>2681</v>
      </c>
      <c r="F129" s="58" t="s">
        <v>775</v>
      </c>
      <c r="G129" s="58">
        <v>16993</v>
      </c>
      <c r="H129" s="58" t="s">
        <v>5816</v>
      </c>
      <c r="I129" s="58" t="s">
        <v>1493</v>
      </c>
      <c r="J129" s="58" t="s">
        <v>5817</v>
      </c>
      <c r="K129" s="58" t="s">
        <v>634</v>
      </c>
      <c r="L129" s="58">
        <v>5945</v>
      </c>
      <c r="M129" s="58">
        <v>22938</v>
      </c>
    </row>
    <row r="130" spans="1:13" x14ac:dyDescent="0.3">
      <c r="A130" s="57" t="s">
        <v>576</v>
      </c>
      <c r="B130" s="58">
        <v>17058</v>
      </c>
      <c r="C130" s="58" t="s">
        <v>5818</v>
      </c>
      <c r="D130" s="58" t="s">
        <v>1619</v>
      </c>
      <c r="E130" s="58" t="s">
        <v>5819</v>
      </c>
      <c r="F130" s="58" t="s">
        <v>678</v>
      </c>
      <c r="G130" s="58">
        <v>5947</v>
      </c>
      <c r="H130" s="58" t="s">
        <v>2139</v>
      </c>
      <c r="I130" s="58" t="s">
        <v>1242</v>
      </c>
      <c r="J130" s="58" t="s">
        <v>2968</v>
      </c>
      <c r="K130" s="58" t="s">
        <v>691</v>
      </c>
      <c r="L130" s="58">
        <v>2526</v>
      </c>
      <c r="M130" s="58">
        <v>8473</v>
      </c>
    </row>
    <row r="131" spans="1:13" x14ac:dyDescent="0.3">
      <c r="A131" s="57" t="s">
        <v>577</v>
      </c>
      <c r="B131" s="58">
        <v>2917</v>
      </c>
      <c r="C131" s="58" t="s">
        <v>1193</v>
      </c>
      <c r="D131" s="58" t="s">
        <v>1205</v>
      </c>
      <c r="E131" s="58" t="s">
        <v>2234</v>
      </c>
      <c r="F131" s="58" t="s">
        <v>782</v>
      </c>
      <c r="G131" s="58">
        <v>1144</v>
      </c>
      <c r="H131" s="58" t="s">
        <v>1520</v>
      </c>
      <c r="I131" s="58" t="s">
        <v>639</v>
      </c>
      <c r="J131" s="58" t="s">
        <v>761</v>
      </c>
      <c r="K131" s="58" t="s">
        <v>691</v>
      </c>
      <c r="L131" s="58">
        <v>375</v>
      </c>
      <c r="M131" s="58">
        <v>1519</v>
      </c>
    </row>
    <row r="132" spans="1:13" x14ac:dyDescent="0.3">
      <c r="A132" s="57" t="s">
        <v>578</v>
      </c>
      <c r="B132" s="58">
        <v>16395</v>
      </c>
      <c r="C132" s="58" t="s">
        <v>2667</v>
      </c>
      <c r="D132" s="58" t="s">
        <v>1554</v>
      </c>
      <c r="E132" s="58" t="s">
        <v>5820</v>
      </c>
      <c r="F132" s="58" t="s">
        <v>628</v>
      </c>
      <c r="G132" s="58">
        <v>7486</v>
      </c>
      <c r="H132" s="58" t="s">
        <v>2264</v>
      </c>
      <c r="I132" s="58" t="s">
        <v>925</v>
      </c>
      <c r="J132" s="58" t="s">
        <v>2657</v>
      </c>
      <c r="K132" s="58" t="s">
        <v>628</v>
      </c>
      <c r="L132" s="58">
        <v>2458</v>
      </c>
      <c r="M132" s="58">
        <v>9944</v>
      </c>
    </row>
    <row r="133" spans="1:13" x14ac:dyDescent="0.3">
      <c r="A133" s="57" t="s">
        <v>579</v>
      </c>
      <c r="B133" s="58">
        <v>4334</v>
      </c>
      <c r="C133" s="58" t="s">
        <v>1664</v>
      </c>
      <c r="D133" s="58" t="s">
        <v>851</v>
      </c>
      <c r="E133" s="58" t="s">
        <v>2154</v>
      </c>
      <c r="F133" s="58" t="s">
        <v>647</v>
      </c>
      <c r="G133" s="58">
        <v>2090</v>
      </c>
      <c r="H133" s="58" t="s">
        <v>2170</v>
      </c>
      <c r="I133" s="58" t="s">
        <v>753</v>
      </c>
      <c r="J133" s="58" t="s">
        <v>973</v>
      </c>
      <c r="K133" s="58" t="s">
        <v>647</v>
      </c>
      <c r="L133" s="58">
        <v>611</v>
      </c>
      <c r="M133" s="58">
        <v>2701</v>
      </c>
    </row>
    <row r="134" spans="1:13" x14ac:dyDescent="0.3">
      <c r="A134" s="57" t="s">
        <v>580</v>
      </c>
      <c r="B134" s="58">
        <v>1211</v>
      </c>
      <c r="C134" s="58" t="s">
        <v>630</v>
      </c>
      <c r="D134" s="58" t="s">
        <v>918</v>
      </c>
      <c r="E134" s="58" t="s">
        <v>686</v>
      </c>
      <c r="F134" s="58" t="s">
        <v>655</v>
      </c>
      <c r="G134" s="58">
        <v>472</v>
      </c>
      <c r="H134" s="58" t="s">
        <v>910</v>
      </c>
      <c r="I134" s="58" t="s">
        <v>707</v>
      </c>
      <c r="J134" s="58" t="s">
        <v>1501</v>
      </c>
      <c r="K134" s="58" t="s">
        <v>647</v>
      </c>
      <c r="L134" s="58">
        <v>236</v>
      </c>
      <c r="M134" s="58">
        <v>708</v>
      </c>
    </row>
    <row r="135" spans="1:13" x14ac:dyDescent="0.3">
      <c r="A135" s="57" t="s">
        <v>581</v>
      </c>
      <c r="B135" s="58">
        <v>11036</v>
      </c>
      <c r="C135" s="58" t="s">
        <v>1842</v>
      </c>
      <c r="D135" s="58" t="s">
        <v>1533</v>
      </c>
      <c r="E135" s="58" t="s">
        <v>3525</v>
      </c>
      <c r="F135" s="58" t="s">
        <v>634</v>
      </c>
      <c r="G135" s="58">
        <v>4356</v>
      </c>
      <c r="H135" s="58" t="s">
        <v>742</v>
      </c>
      <c r="I135" s="58" t="s">
        <v>699</v>
      </c>
      <c r="J135" s="58" t="s">
        <v>2291</v>
      </c>
      <c r="K135" s="58" t="s">
        <v>647</v>
      </c>
      <c r="L135" s="58">
        <v>1711</v>
      </c>
      <c r="M135" s="58">
        <v>6067</v>
      </c>
    </row>
    <row r="136" spans="1:13" x14ac:dyDescent="0.3">
      <c r="A136" s="57" t="s">
        <v>582</v>
      </c>
      <c r="B136" s="58">
        <v>5068</v>
      </c>
      <c r="C136" s="58" t="s">
        <v>2481</v>
      </c>
      <c r="D136" s="58" t="s">
        <v>925</v>
      </c>
      <c r="E136" s="58" t="s">
        <v>1447</v>
      </c>
      <c r="F136" s="58" t="s">
        <v>690</v>
      </c>
      <c r="G136" s="58">
        <v>2189</v>
      </c>
      <c r="H136" s="58" t="s">
        <v>1235</v>
      </c>
      <c r="I136" s="58" t="s">
        <v>1220</v>
      </c>
      <c r="J136" s="58" t="s">
        <v>902</v>
      </c>
      <c r="K136" s="58" t="s">
        <v>634</v>
      </c>
      <c r="L136" s="58">
        <v>919</v>
      </c>
      <c r="M136" s="58">
        <v>3108</v>
      </c>
    </row>
    <row r="137" spans="1:13" x14ac:dyDescent="0.3">
      <c r="A137" s="57" t="s">
        <v>583</v>
      </c>
      <c r="B137" s="58">
        <v>5525</v>
      </c>
      <c r="C137" s="58" t="s">
        <v>2449</v>
      </c>
      <c r="D137" s="58" t="s">
        <v>1311</v>
      </c>
      <c r="E137" s="58" t="s">
        <v>1741</v>
      </c>
      <c r="F137" s="58" t="s">
        <v>628</v>
      </c>
      <c r="G137" s="58">
        <v>2355</v>
      </c>
      <c r="H137" s="58" t="s">
        <v>1585</v>
      </c>
      <c r="I137" s="58" t="s">
        <v>804</v>
      </c>
      <c r="J137" s="58" t="s">
        <v>1001</v>
      </c>
      <c r="K137" s="58" t="s">
        <v>647</v>
      </c>
      <c r="L137" s="58">
        <v>929</v>
      </c>
      <c r="M137" s="58">
        <v>3284</v>
      </c>
    </row>
    <row r="138" spans="1:13" x14ac:dyDescent="0.3">
      <c r="A138" s="57" t="s">
        <v>584</v>
      </c>
      <c r="B138" s="58">
        <v>6366</v>
      </c>
      <c r="C138" s="58" t="s">
        <v>2703</v>
      </c>
      <c r="D138" s="58" t="s">
        <v>714</v>
      </c>
      <c r="E138" s="58" t="s">
        <v>2272</v>
      </c>
      <c r="F138" s="58" t="s">
        <v>766</v>
      </c>
      <c r="G138" s="58">
        <v>2778</v>
      </c>
      <c r="H138" s="58" t="s">
        <v>1561</v>
      </c>
      <c r="I138" s="58" t="s">
        <v>963</v>
      </c>
      <c r="J138" s="58" t="s">
        <v>1556</v>
      </c>
      <c r="K138" s="58" t="s">
        <v>647</v>
      </c>
      <c r="L138" s="58">
        <v>845</v>
      </c>
      <c r="M138" s="58">
        <v>3623</v>
      </c>
    </row>
    <row r="139" spans="1:13" x14ac:dyDescent="0.3">
      <c r="A139" s="57" t="s">
        <v>585</v>
      </c>
      <c r="B139" s="58">
        <v>27686</v>
      </c>
      <c r="C139" s="58" t="s">
        <v>5821</v>
      </c>
      <c r="D139" s="58" t="s">
        <v>1631</v>
      </c>
      <c r="E139" s="58" t="s">
        <v>1204</v>
      </c>
      <c r="F139" s="58" t="s">
        <v>647</v>
      </c>
      <c r="G139" s="58">
        <v>11625</v>
      </c>
      <c r="H139" s="58" t="s">
        <v>2739</v>
      </c>
      <c r="I139" s="58" t="s">
        <v>1694</v>
      </c>
      <c r="J139" s="58" t="s">
        <v>5822</v>
      </c>
      <c r="K139" s="58" t="s">
        <v>647</v>
      </c>
      <c r="L139" s="58">
        <v>4614</v>
      </c>
      <c r="M139" s="58">
        <v>16239</v>
      </c>
    </row>
    <row r="140" spans="1:13" x14ac:dyDescent="0.3">
      <c r="A140" s="57" t="s">
        <v>586</v>
      </c>
      <c r="B140" s="58">
        <v>22064</v>
      </c>
      <c r="C140" s="58" t="s">
        <v>2360</v>
      </c>
      <c r="D140" s="58" t="s">
        <v>975</v>
      </c>
      <c r="E140" s="58" t="s">
        <v>5823</v>
      </c>
      <c r="F140" s="58" t="s">
        <v>633</v>
      </c>
      <c r="G140" s="58">
        <v>9191</v>
      </c>
      <c r="H140" s="58" t="s">
        <v>3238</v>
      </c>
      <c r="I140" s="58" t="s">
        <v>1684</v>
      </c>
      <c r="J140" s="58" t="s">
        <v>1794</v>
      </c>
      <c r="K140" s="58" t="s">
        <v>628</v>
      </c>
      <c r="L140" s="58">
        <v>3503</v>
      </c>
      <c r="M140" s="58">
        <v>12694</v>
      </c>
    </row>
    <row r="141" spans="1:13" x14ac:dyDescent="0.3">
      <c r="A141" s="57" t="s">
        <v>587</v>
      </c>
      <c r="B141" s="58">
        <v>15700</v>
      </c>
      <c r="C141" s="58" t="s">
        <v>4989</v>
      </c>
      <c r="D141" s="58" t="s">
        <v>1736</v>
      </c>
      <c r="E141" s="58" t="s">
        <v>3719</v>
      </c>
      <c r="F141" s="58" t="s">
        <v>766</v>
      </c>
      <c r="G141" s="58">
        <v>5512</v>
      </c>
      <c r="H141" s="58" t="s">
        <v>3005</v>
      </c>
      <c r="I141" s="58" t="s">
        <v>654</v>
      </c>
      <c r="J141" s="58" t="s">
        <v>2042</v>
      </c>
      <c r="K141" s="58" t="s">
        <v>647</v>
      </c>
      <c r="L141" s="58">
        <v>2621</v>
      </c>
      <c r="M141" s="58">
        <v>8133</v>
      </c>
    </row>
    <row r="142" spans="1:13" x14ac:dyDescent="0.3">
      <c r="A142" s="57" t="s">
        <v>588</v>
      </c>
      <c r="B142" s="58">
        <v>9386</v>
      </c>
      <c r="C142" s="58" t="s">
        <v>1915</v>
      </c>
      <c r="D142" s="58" t="s">
        <v>886</v>
      </c>
      <c r="E142" s="58" t="s">
        <v>5824</v>
      </c>
      <c r="F142" s="58" t="s">
        <v>628</v>
      </c>
      <c r="G142" s="58">
        <v>3947</v>
      </c>
      <c r="H142" s="58" t="s">
        <v>1307</v>
      </c>
      <c r="I142" s="58" t="s">
        <v>956</v>
      </c>
      <c r="J142" s="58" t="s">
        <v>802</v>
      </c>
      <c r="K142" s="58" t="s">
        <v>628</v>
      </c>
      <c r="L142" s="58">
        <v>1630</v>
      </c>
      <c r="M142" s="58">
        <v>5577</v>
      </c>
    </row>
    <row r="143" spans="1:13" x14ac:dyDescent="0.3">
      <c r="A143" s="57" t="s">
        <v>589</v>
      </c>
      <c r="B143" s="58">
        <v>4025</v>
      </c>
      <c r="C143" s="58" t="s">
        <v>1327</v>
      </c>
      <c r="D143" s="58" t="s">
        <v>653</v>
      </c>
      <c r="E143" s="58" t="s">
        <v>2553</v>
      </c>
      <c r="F143" s="58" t="s">
        <v>655</v>
      </c>
      <c r="G143" s="58">
        <v>1561</v>
      </c>
      <c r="H143" s="58" t="s">
        <v>1116</v>
      </c>
      <c r="I143" s="58" t="s">
        <v>894</v>
      </c>
      <c r="J143" s="58" t="s">
        <v>1817</v>
      </c>
      <c r="K143" s="58" t="s">
        <v>628</v>
      </c>
      <c r="L143" s="58">
        <v>768</v>
      </c>
      <c r="M143" s="58">
        <v>2329</v>
      </c>
    </row>
    <row r="144" spans="1:13" x14ac:dyDescent="0.3">
      <c r="A144" s="57" t="s">
        <v>591</v>
      </c>
      <c r="B144" s="58">
        <v>38876</v>
      </c>
      <c r="C144" s="58" t="s">
        <v>2652</v>
      </c>
      <c r="D144" s="58" t="s">
        <v>2301</v>
      </c>
      <c r="E144" s="58" t="s">
        <v>5825</v>
      </c>
      <c r="F144" s="58" t="s">
        <v>846</v>
      </c>
      <c r="G144" s="58">
        <v>16939</v>
      </c>
      <c r="H144" s="58" t="s">
        <v>1099</v>
      </c>
      <c r="I144" s="58" t="s">
        <v>869</v>
      </c>
      <c r="J144" s="58" t="s">
        <v>4938</v>
      </c>
      <c r="K144" s="58" t="s">
        <v>636</v>
      </c>
      <c r="L144" s="58">
        <v>5515</v>
      </c>
      <c r="M144" s="58">
        <v>22454</v>
      </c>
    </row>
    <row r="145" spans="1:13" x14ac:dyDescent="0.3">
      <c r="A145" s="57" t="s">
        <v>592</v>
      </c>
      <c r="B145" s="58">
        <v>5126</v>
      </c>
      <c r="C145" s="58" t="s">
        <v>2635</v>
      </c>
      <c r="D145" s="58" t="s">
        <v>1584</v>
      </c>
      <c r="E145" s="58" t="s">
        <v>4798</v>
      </c>
      <c r="F145" s="58" t="s">
        <v>647</v>
      </c>
      <c r="G145" s="58">
        <v>2271</v>
      </c>
      <c r="H145" s="58" t="s">
        <v>652</v>
      </c>
      <c r="I145" s="58" t="s">
        <v>798</v>
      </c>
      <c r="J145" s="58" t="s">
        <v>1953</v>
      </c>
      <c r="K145" s="58" t="s">
        <v>633</v>
      </c>
      <c r="L145" s="58">
        <v>777</v>
      </c>
      <c r="M145" s="58">
        <v>3048</v>
      </c>
    </row>
    <row r="146" spans="1:13" x14ac:dyDescent="0.3">
      <c r="A146" s="57" t="s">
        <v>593</v>
      </c>
      <c r="B146" s="58">
        <v>5849</v>
      </c>
      <c r="C146" s="58" t="s">
        <v>2675</v>
      </c>
      <c r="D146" s="58" t="s">
        <v>959</v>
      </c>
      <c r="E146" s="58" t="s">
        <v>1388</v>
      </c>
      <c r="F146" s="58" t="s">
        <v>633</v>
      </c>
      <c r="G146" s="58">
        <v>2696</v>
      </c>
      <c r="H146" s="58" t="s">
        <v>1859</v>
      </c>
      <c r="I146" s="58" t="s">
        <v>804</v>
      </c>
      <c r="J146" s="58" t="s">
        <v>1421</v>
      </c>
      <c r="K146" s="58" t="s">
        <v>647</v>
      </c>
      <c r="L146" s="58">
        <v>868</v>
      </c>
      <c r="M146" s="58">
        <v>3564</v>
      </c>
    </row>
    <row r="147" spans="1:13" x14ac:dyDescent="0.3">
      <c r="A147" s="57" t="s">
        <v>594</v>
      </c>
      <c r="B147" s="58">
        <v>17800</v>
      </c>
      <c r="C147" s="58" t="s">
        <v>5196</v>
      </c>
      <c r="D147" s="58" t="s">
        <v>2408</v>
      </c>
      <c r="E147" s="58" t="s">
        <v>2156</v>
      </c>
      <c r="F147" s="58" t="s">
        <v>647</v>
      </c>
      <c r="G147" s="58">
        <v>7731</v>
      </c>
      <c r="H147" s="58" t="s">
        <v>1985</v>
      </c>
      <c r="I147" s="58" t="s">
        <v>790</v>
      </c>
      <c r="J147" s="58" t="s">
        <v>2715</v>
      </c>
      <c r="K147" s="58" t="s">
        <v>647</v>
      </c>
      <c r="L147" s="58">
        <v>3257</v>
      </c>
      <c r="M147" s="58">
        <v>10988</v>
      </c>
    </row>
    <row r="148" spans="1:13" x14ac:dyDescent="0.3">
      <c r="A148" s="57" t="s">
        <v>595</v>
      </c>
      <c r="B148" s="58">
        <v>15930</v>
      </c>
      <c r="C148" s="58" t="s">
        <v>1986</v>
      </c>
      <c r="D148" s="58" t="s">
        <v>1750</v>
      </c>
      <c r="E148" s="58" t="s">
        <v>4121</v>
      </c>
      <c r="F148" s="58" t="s">
        <v>646</v>
      </c>
      <c r="G148" s="58">
        <v>7557</v>
      </c>
      <c r="H148" s="58" t="s">
        <v>856</v>
      </c>
      <c r="I148" s="58" t="s">
        <v>1487</v>
      </c>
      <c r="J148" s="58" t="s">
        <v>2150</v>
      </c>
      <c r="K148" s="58" t="s">
        <v>647</v>
      </c>
      <c r="L148" s="58">
        <v>2459</v>
      </c>
      <c r="M148" s="58">
        <v>10016</v>
      </c>
    </row>
    <row r="149" spans="1:13" x14ac:dyDescent="0.3">
      <c r="A149" s="57" t="s">
        <v>596</v>
      </c>
      <c r="B149" s="58">
        <v>38613</v>
      </c>
      <c r="C149" s="58" t="s">
        <v>5483</v>
      </c>
      <c r="D149" s="58" t="s">
        <v>1161</v>
      </c>
      <c r="E149" s="58" t="s">
        <v>5826</v>
      </c>
      <c r="F149" s="58" t="s">
        <v>798</v>
      </c>
      <c r="G149" s="58">
        <v>15408</v>
      </c>
      <c r="H149" s="58" t="s">
        <v>4625</v>
      </c>
      <c r="I149" s="58" t="s">
        <v>686</v>
      </c>
      <c r="J149" s="58" t="s">
        <v>5827</v>
      </c>
      <c r="K149" s="58" t="s">
        <v>646</v>
      </c>
      <c r="L149" s="58">
        <v>4853</v>
      </c>
      <c r="M149" s="58">
        <v>20261</v>
      </c>
    </row>
    <row r="150" spans="1:13" x14ac:dyDescent="0.3">
      <c r="A150" s="57" t="s">
        <v>597</v>
      </c>
      <c r="B150" s="58">
        <v>61655</v>
      </c>
      <c r="C150" s="58" t="s">
        <v>5828</v>
      </c>
      <c r="D150" s="58" t="s">
        <v>4553</v>
      </c>
      <c r="E150" s="58" t="s">
        <v>5829</v>
      </c>
      <c r="F150" s="58" t="s">
        <v>740</v>
      </c>
      <c r="G150" s="58">
        <v>25824</v>
      </c>
      <c r="H150" s="58" t="s">
        <v>5830</v>
      </c>
      <c r="I150" s="58" t="s">
        <v>2075</v>
      </c>
      <c r="J150" s="58" t="s">
        <v>1117</v>
      </c>
      <c r="K150" s="58" t="s">
        <v>646</v>
      </c>
      <c r="L150" s="58">
        <v>10612</v>
      </c>
      <c r="M150" s="58">
        <v>36436</v>
      </c>
    </row>
    <row r="151" spans="1:13" x14ac:dyDescent="0.3">
      <c r="A151" s="57" t="s">
        <v>598</v>
      </c>
      <c r="B151" s="58">
        <v>18506</v>
      </c>
      <c r="C151" s="58" t="s">
        <v>657</v>
      </c>
      <c r="D151" s="58" t="s">
        <v>1236</v>
      </c>
      <c r="E151" s="58" t="s">
        <v>2244</v>
      </c>
      <c r="F151" s="58" t="s">
        <v>691</v>
      </c>
      <c r="G151" s="58">
        <v>7077</v>
      </c>
      <c r="H151" s="58" t="s">
        <v>1267</v>
      </c>
      <c r="I151" s="58" t="s">
        <v>761</v>
      </c>
      <c r="J151" s="58" t="s">
        <v>4500</v>
      </c>
      <c r="K151" s="58" t="s">
        <v>667</v>
      </c>
      <c r="L151" s="58">
        <v>3309</v>
      </c>
      <c r="M151" s="58">
        <v>10386</v>
      </c>
    </row>
    <row r="152" spans="1:13" x14ac:dyDescent="0.3">
      <c r="A152" s="57" t="s">
        <v>599</v>
      </c>
      <c r="B152" s="58">
        <v>3519</v>
      </c>
      <c r="C152" s="58" t="s">
        <v>2689</v>
      </c>
      <c r="D152" s="58" t="s">
        <v>1381</v>
      </c>
      <c r="E152" s="58" t="s">
        <v>1962</v>
      </c>
      <c r="F152" s="58" t="s">
        <v>647</v>
      </c>
      <c r="G152" s="58">
        <v>1506</v>
      </c>
      <c r="H152" s="58" t="s">
        <v>697</v>
      </c>
      <c r="I152" s="58" t="s">
        <v>1077</v>
      </c>
      <c r="J152" s="58" t="s">
        <v>1188</v>
      </c>
      <c r="K152" s="58" t="s">
        <v>628</v>
      </c>
      <c r="L152" s="58">
        <v>548</v>
      </c>
      <c r="M152" s="58">
        <v>2054</v>
      </c>
    </row>
    <row r="153" spans="1:13" x14ac:dyDescent="0.3">
      <c r="A153" s="57" t="s">
        <v>600</v>
      </c>
      <c r="B153" s="58">
        <v>11988</v>
      </c>
      <c r="C153" s="58" t="s">
        <v>2498</v>
      </c>
      <c r="D153" s="58" t="s">
        <v>1032</v>
      </c>
      <c r="E153" s="58" t="s">
        <v>4839</v>
      </c>
      <c r="F153" s="58" t="s">
        <v>634</v>
      </c>
      <c r="G153" s="58">
        <v>5095</v>
      </c>
      <c r="H153" s="58" t="s">
        <v>2464</v>
      </c>
      <c r="I153" s="58" t="s">
        <v>1334</v>
      </c>
      <c r="J153" s="58" t="s">
        <v>961</v>
      </c>
      <c r="K153" s="58" t="s">
        <v>633</v>
      </c>
      <c r="L153" s="58">
        <v>2266</v>
      </c>
      <c r="M153" s="58">
        <v>7361</v>
      </c>
    </row>
    <row r="154" spans="1:13" x14ac:dyDescent="0.3">
      <c r="A154" s="57" t="s">
        <v>601</v>
      </c>
      <c r="B154" s="58">
        <v>15675</v>
      </c>
      <c r="C154" s="58" t="s">
        <v>2470</v>
      </c>
      <c r="D154" s="58" t="s">
        <v>1854</v>
      </c>
      <c r="E154" s="58" t="s">
        <v>5831</v>
      </c>
      <c r="F154" s="58" t="s">
        <v>634</v>
      </c>
      <c r="G154" s="58">
        <v>6741</v>
      </c>
      <c r="H154" s="58" t="s">
        <v>1558</v>
      </c>
      <c r="I154" s="58" t="s">
        <v>771</v>
      </c>
      <c r="J154" s="58" t="s">
        <v>1971</v>
      </c>
      <c r="K154" s="58" t="s">
        <v>647</v>
      </c>
      <c r="L154" s="58">
        <v>2925</v>
      </c>
      <c r="M154" s="58">
        <v>9666</v>
      </c>
    </row>
    <row r="155" spans="1:13" x14ac:dyDescent="0.3">
      <c r="A155" s="57" t="s">
        <v>602</v>
      </c>
      <c r="B155" s="58">
        <v>1493</v>
      </c>
      <c r="C155" s="58" t="s">
        <v>1902</v>
      </c>
      <c r="D155" s="58" t="s">
        <v>1180</v>
      </c>
      <c r="E155" s="58" t="s">
        <v>1854</v>
      </c>
      <c r="F155" s="58" t="s">
        <v>628</v>
      </c>
      <c r="G155" s="58">
        <v>692</v>
      </c>
      <c r="H155" s="58" t="s">
        <v>688</v>
      </c>
      <c r="I155" s="58" t="s">
        <v>798</v>
      </c>
      <c r="J155" s="58" t="s">
        <v>921</v>
      </c>
      <c r="K155" s="58" t="s">
        <v>628</v>
      </c>
      <c r="L155" s="58">
        <v>299</v>
      </c>
      <c r="M155" s="58">
        <v>991</v>
      </c>
    </row>
    <row r="156" spans="1:13" x14ac:dyDescent="0.3">
      <c r="A156" s="57" t="s">
        <v>604</v>
      </c>
      <c r="B156" s="58">
        <v>2751</v>
      </c>
      <c r="C156" s="58" t="s">
        <v>1392</v>
      </c>
      <c r="D156" s="58" t="s">
        <v>753</v>
      </c>
      <c r="E156" s="58" t="s">
        <v>1039</v>
      </c>
      <c r="F156" s="58" t="s">
        <v>667</v>
      </c>
      <c r="G156" s="58">
        <v>1177</v>
      </c>
      <c r="H156" s="58" t="s">
        <v>727</v>
      </c>
      <c r="I156" s="58" t="s">
        <v>801</v>
      </c>
      <c r="J156" s="58" t="s">
        <v>793</v>
      </c>
      <c r="K156" s="58" t="s">
        <v>628</v>
      </c>
      <c r="L156" s="58">
        <v>593</v>
      </c>
      <c r="M156" s="58">
        <v>1770</v>
      </c>
    </row>
    <row r="157" spans="1:13" x14ac:dyDescent="0.3">
      <c r="A157" s="57" t="s">
        <v>606</v>
      </c>
      <c r="B157" s="58">
        <v>18137</v>
      </c>
      <c r="C157" s="58" t="s">
        <v>2244</v>
      </c>
      <c r="D157" s="58" t="s">
        <v>1619</v>
      </c>
      <c r="E157" s="58" t="s">
        <v>5832</v>
      </c>
      <c r="F157" s="58" t="s">
        <v>667</v>
      </c>
      <c r="G157" s="58">
        <v>7490</v>
      </c>
      <c r="H157" s="58" t="s">
        <v>2105</v>
      </c>
      <c r="I157" s="58" t="s">
        <v>921</v>
      </c>
      <c r="J157" s="58" t="s">
        <v>896</v>
      </c>
      <c r="K157" s="58" t="s">
        <v>647</v>
      </c>
      <c r="L157" s="58">
        <v>3319</v>
      </c>
      <c r="M157" s="58">
        <v>10809</v>
      </c>
    </row>
    <row r="158" spans="1:13" x14ac:dyDescent="0.3">
      <c r="A158" s="57" t="s">
        <v>607</v>
      </c>
      <c r="B158" s="58">
        <v>46058</v>
      </c>
      <c r="C158" s="58" t="s">
        <v>5833</v>
      </c>
      <c r="D158" s="58" t="s">
        <v>2210</v>
      </c>
      <c r="E158" s="58" t="s">
        <v>2620</v>
      </c>
      <c r="F158" s="58" t="s">
        <v>903</v>
      </c>
      <c r="G158" s="58">
        <v>17915</v>
      </c>
      <c r="H158" s="58" t="s">
        <v>1966</v>
      </c>
      <c r="I158" s="58" t="s">
        <v>1131</v>
      </c>
      <c r="J158" s="58" t="s">
        <v>3289</v>
      </c>
      <c r="K158" s="58" t="s">
        <v>633</v>
      </c>
      <c r="L158" s="58">
        <v>7200</v>
      </c>
      <c r="M158" s="58">
        <v>25115</v>
      </c>
    </row>
    <row r="159" spans="1:13" x14ac:dyDescent="0.3">
      <c r="A159" s="57" t="s">
        <v>608</v>
      </c>
      <c r="B159" s="58">
        <v>4237</v>
      </c>
      <c r="C159" s="58" t="s">
        <v>5834</v>
      </c>
      <c r="D159" s="58" t="s">
        <v>997</v>
      </c>
      <c r="E159" s="58" t="s">
        <v>2476</v>
      </c>
      <c r="F159" s="58" t="s">
        <v>628</v>
      </c>
      <c r="G159" s="58">
        <v>1850</v>
      </c>
      <c r="H159" s="58" t="s">
        <v>1283</v>
      </c>
      <c r="I159" s="58" t="s">
        <v>878</v>
      </c>
      <c r="J159" s="58" t="s">
        <v>1928</v>
      </c>
      <c r="K159" s="58" t="s">
        <v>628</v>
      </c>
      <c r="L159" s="58">
        <v>739</v>
      </c>
      <c r="M159" s="58">
        <v>2589</v>
      </c>
    </row>
    <row r="160" spans="1:13" x14ac:dyDescent="0.3">
      <c r="A160" s="57" t="s">
        <v>610</v>
      </c>
      <c r="B160" s="58">
        <v>6345</v>
      </c>
      <c r="C160" s="58" t="s">
        <v>3978</v>
      </c>
      <c r="D160" s="58" t="s">
        <v>734</v>
      </c>
      <c r="E160" s="58" t="s">
        <v>2188</v>
      </c>
      <c r="F160" s="58" t="s">
        <v>691</v>
      </c>
      <c r="G160" s="58">
        <v>2731</v>
      </c>
      <c r="H160" s="58" t="s">
        <v>1679</v>
      </c>
      <c r="I160" s="58" t="s">
        <v>844</v>
      </c>
      <c r="J160" s="58" t="s">
        <v>1814</v>
      </c>
      <c r="K160" s="58" t="s">
        <v>647</v>
      </c>
      <c r="L160" s="58">
        <v>1231</v>
      </c>
      <c r="M160" s="58">
        <v>3962</v>
      </c>
    </row>
    <row r="161" spans="1:13" x14ac:dyDescent="0.3">
      <c r="A161" s="57" t="s">
        <v>611</v>
      </c>
      <c r="B161" s="58">
        <v>6016</v>
      </c>
      <c r="C161" s="58" t="s">
        <v>3303</v>
      </c>
      <c r="D161" s="58" t="s">
        <v>790</v>
      </c>
      <c r="E161" s="58" t="s">
        <v>1128</v>
      </c>
      <c r="F161" s="58" t="s">
        <v>647</v>
      </c>
      <c r="G161" s="58">
        <v>2789</v>
      </c>
      <c r="H161" s="58" t="s">
        <v>1791</v>
      </c>
      <c r="I161" s="58" t="s">
        <v>653</v>
      </c>
      <c r="J161" s="58" t="s">
        <v>1750</v>
      </c>
      <c r="K161" s="58" t="s">
        <v>628</v>
      </c>
      <c r="L161" s="58">
        <v>1147</v>
      </c>
      <c r="M161" s="58">
        <v>3936</v>
      </c>
    </row>
    <row r="162" spans="1:13" x14ac:dyDescent="0.3">
      <c r="A162" s="57" t="s">
        <v>612</v>
      </c>
      <c r="B162" s="58">
        <v>12645</v>
      </c>
      <c r="C162" s="58" t="s">
        <v>2848</v>
      </c>
      <c r="D162" s="58" t="s">
        <v>643</v>
      </c>
      <c r="E162" s="58" t="s">
        <v>5055</v>
      </c>
      <c r="F162" s="58" t="s">
        <v>678</v>
      </c>
      <c r="G162" s="58">
        <v>5305</v>
      </c>
      <c r="H162" s="58" t="s">
        <v>1831</v>
      </c>
      <c r="I162" s="58" t="s">
        <v>1542</v>
      </c>
      <c r="J162" s="58" t="s">
        <v>1910</v>
      </c>
      <c r="K162" s="58" t="s">
        <v>633</v>
      </c>
      <c r="L162" s="58">
        <v>2058</v>
      </c>
      <c r="M162" s="58">
        <v>7363</v>
      </c>
    </row>
    <row r="163" spans="1:13" x14ac:dyDescent="0.3">
      <c r="A163" s="57" t="s">
        <v>614</v>
      </c>
      <c r="B163" s="58">
        <v>6428581</v>
      </c>
      <c r="C163" s="58">
        <v>1329350</v>
      </c>
      <c r="D163" s="58">
        <v>154872</v>
      </c>
      <c r="E163" s="58">
        <v>1367285</v>
      </c>
      <c r="F163" s="58">
        <v>8786</v>
      </c>
      <c r="G163" s="58">
        <v>2860293</v>
      </c>
      <c r="H163" s="58">
        <v>385981</v>
      </c>
      <c r="I163" s="58">
        <v>48777</v>
      </c>
      <c r="J163" s="58">
        <v>421370</v>
      </c>
      <c r="K163" s="58">
        <v>1681</v>
      </c>
      <c r="L163" s="58">
        <v>857809</v>
      </c>
      <c r="M163" s="58">
        <v>3718102</v>
      </c>
    </row>
  </sheetData>
  <mergeCells count="3">
    <mergeCell ref="A1:E1"/>
    <mergeCell ref="C2:G2"/>
    <mergeCell ref="H2:L2"/>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workbookViewId="0">
      <selection sqref="A1:E1"/>
    </sheetView>
  </sheetViews>
  <sheetFormatPr defaultRowHeight="14.4" x14ac:dyDescent="0.3"/>
  <cols>
    <col min="1" max="16384" width="8.88671875" style="57"/>
  </cols>
  <sheetData>
    <row r="1" spans="1:13" x14ac:dyDescent="0.3">
      <c r="A1" s="103" t="s">
        <v>32</v>
      </c>
      <c r="B1" s="103"/>
      <c r="C1" s="103"/>
      <c r="D1" s="103"/>
      <c r="E1" s="103"/>
    </row>
    <row r="2" spans="1:13" x14ac:dyDescent="0.3">
      <c r="A2" s="57" t="s">
        <v>0</v>
      </c>
      <c r="B2" s="57" t="s">
        <v>0</v>
      </c>
      <c r="C2" s="104" t="s">
        <v>3436</v>
      </c>
      <c r="D2" s="104"/>
      <c r="E2" s="104"/>
      <c r="F2" s="104"/>
      <c r="G2" s="104"/>
      <c r="H2" s="104" t="s">
        <v>3437</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430</v>
      </c>
      <c r="B4" s="58">
        <v>10807</v>
      </c>
      <c r="C4" s="58" t="s">
        <v>1981</v>
      </c>
      <c r="D4" s="58" t="s">
        <v>661</v>
      </c>
      <c r="E4" s="58" t="s">
        <v>3438</v>
      </c>
      <c r="F4" s="58" t="s">
        <v>647</v>
      </c>
      <c r="G4" s="58">
        <v>6070</v>
      </c>
      <c r="H4" s="58" t="s">
        <v>1283</v>
      </c>
      <c r="I4" s="58" t="s">
        <v>664</v>
      </c>
      <c r="J4" s="58" t="s">
        <v>1131</v>
      </c>
      <c r="K4" s="58" t="s">
        <v>628</v>
      </c>
      <c r="L4" s="58">
        <v>676</v>
      </c>
      <c r="M4" s="58">
        <v>6746</v>
      </c>
    </row>
    <row r="5" spans="1:13" x14ac:dyDescent="0.3">
      <c r="A5" s="57" t="s">
        <v>456</v>
      </c>
      <c r="B5" s="58">
        <v>12334</v>
      </c>
      <c r="C5" s="58" t="s">
        <v>2584</v>
      </c>
      <c r="D5" s="58" t="s">
        <v>1607</v>
      </c>
      <c r="E5" s="58" t="s">
        <v>1585</v>
      </c>
      <c r="F5" s="58" t="s">
        <v>628</v>
      </c>
      <c r="G5" s="58">
        <v>1328</v>
      </c>
      <c r="H5" s="58" t="s">
        <v>2879</v>
      </c>
      <c r="I5" s="58" t="s">
        <v>652</v>
      </c>
      <c r="J5" s="58" t="s">
        <v>3439</v>
      </c>
      <c r="K5" s="58" t="s">
        <v>628</v>
      </c>
      <c r="L5" s="58">
        <v>3399</v>
      </c>
      <c r="M5" s="58">
        <v>4727</v>
      </c>
    </row>
    <row r="6" spans="1:13" x14ac:dyDescent="0.3">
      <c r="A6" s="57" t="s">
        <v>472</v>
      </c>
      <c r="B6" s="58">
        <v>18278</v>
      </c>
      <c r="C6" s="58" t="s">
        <v>3440</v>
      </c>
      <c r="D6" s="58" t="s">
        <v>2706</v>
      </c>
      <c r="E6" s="58" t="s">
        <v>1109</v>
      </c>
      <c r="F6" s="58" t="s">
        <v>708</v>
      </c>
      <c r="G6" s="58">
        <v>9874</v>
      </c>
      <c r="H6" s="58" t="s">
        <v>1637</v>
      </c>
      <c r="I6" s="58" t="s">
        <v>842</v>
      </c>
      <c r="J6" s="58" t="s">
        <v>2263</v>
      </c>
      <c r="K6" s="58" t="s">
        <v>647</v>
      </c>
      <c r="L6" s="58">
        <v>1539</v>
      </c>
      <c r="M6" s="58">
        <v>11413</v>
      </c>
    </row>
    <row r="7" spans="1:13" x14ac:dyDescent="0.3">
      <c r="A7" s="57" t="s">
        <v>484</v>
      </c>
      <c r="B7" s="58">
        <v>11123</v>
      </c>
      <c r="C7" s="58" t="s">
        <v>2255</v>
      </c>
      <c r="D7" s="58" t="s">
        <v>1533</v>
      </c>
      <c r="E7" s="58" t="s">
        <v>1162</v>
      </c>
      <c r="F7" s="58" t="s">
        <v>732</v>
      </c>
      <c r="G7" s="58">
        <v>5055</v>
      </c>
      <c r="H7" s="58" t="s">
        <v>1830</v>
      </c>
      <c r="I7" s="58" t="s">
        <v>1134</v>
      </c>
      <c r="J7" s="58" t="s">
        <v>1939</v>
      </c>
      <c r="K7" s="58" t="s">
        <v>740</v>
      </c>
      <c r="L7" s="58">
        <v>2207</v>
      </c>
      <c r="M7" s="58">
        <v>7262</v>
      </c>
    </row>
    <row r="8" spans="1:13" x14ac:dyDescent="0.3">
      <c r="A8" s="57" t="s">
        <v>489</v>
      </c>
      <c r="B8" s="58">
        <v>17200</v>
      </c>
      <c r="C8" s="58" t="s">
        <v>3441</v>
      </c>
      <c r="D8" s="58" t="s">
        <v>3260</v>
      </c>
      <c r="E8" s="58" t="s">
        <v>3442</v>
      </c>
      <c r="F8" s="58" t="s">
        <v>848</v>
      </c>
      <c r="G8" s="58">
        <v>9200</v>
      </c>
      <c r="H8" s="58" t="s">
        <v>1732</v>
      </c>
      <c r="I8" s="58" t="s">
        <v>851</v>
      </c>
      <c r="J8" s="58" t="s">
        <v>2712</v>
      </c>
      <c r="K8" s="58" t="s">
        <v>633</v>
      </c>
      <c r="L8" s="58">
        <v>1845</v>
      </c>
      <c r="M8" s="58">
        <v>11045</v>
      </c>
    </row>
    <row r="9" spans="1:13" x14ac:dyDescent="0.3">
      <c r="A9" s="57" t="s">
        <v>493</v>
      </c>
      <c r="B9" s="58">
        <v>72002</v>
      </c>
      <c r="C9" s="58" t="s">
        <v>3443</v>
      </c>
      <c r="D9" s="58" t="s">
        <v>1126</v>
      </c>
      <c r="E9" s="58" t="s">
        <v>3444</v>
      </c>
      <c r="F9" s="58" t="s">
        <v>691</v>
      </c>
      <c r="G9" s="58">
        <v>21612</v>
      </c>
      <c r="H9" s="58" t="s">
        <v>3445</v>
      </c>
      <c r="I9" s="58" t="s">
        <v>1959</v>
      </c>
      <c r="J9" s="58" t="s">
        <v>2613</v>
      </c>
      <c r="K9" s="58" t="s">
        <v>647</v>
      </c>
      <c r="L9" s="58">
        <v>4660</v>
      </c>
      <c r="M9" s="58">
        <v>26272</v>
      </c>
    </row>
    <row r="10" spans="1:13" x14ac:dyDescent="0.3">
      <c r="A10" s="57" t="s">
        <v>494</v>
      </c>
      <c r="B10" s="58">
        <v>13069</v>
      </c>
      <c r="C10" s="58" t="s">
        <v>3446</v>
      </c>
      <c r="D10" s="58" t="s">
        <v>1493</v>
      </c>
      <c r="E10" s="58" t="s">
        <v>2506</v>
      </c>
      <c r="F10" s="58" t="s">
        <v>628</v>
      </c>
      <c r="G10" s="58">
        <v>6953</v>
      </c>
      <c r="H10" s="58" t="s">
        <v>1872</v>
      </c>
      <c r="I10" s="58" t="s">
        <v>910</v>
      </c>
      <c r="J10" s="58" t="s">
        <v>1811</v>
      </c>
      <c r="K10" s="58" t="s">
        <v>628</v>
      </c>
      <c r="L10" s="58">
        <v>1093</v>
      </c>
      <c r="M10" s="58">
        <v>8046</v>
      </c>
    </row>
    <row r="11" spans="1:13" x14ac:dyDescent="0.3">
      <c r="A11" s="57" t="s">
        <v>497</v>
      </c>
      <c r="B11" s="58">
        <v>19069</v>
      </c>
      <c r="C11" s="58" t="s">
        <v>2189</v>
      </c>
      <c r="D11" s="58" t="s">
        <v>966</v>
      </c>
      <c r="E11" s="58" t="s">
        <v>3447</v>
      </c>
      <c r="F11" s="58" t="s">
        <v>810</v>
      </c>
      <c r="G11" s="58">
        <v>10322</v>
      </c>
      <c r="H11" s="58" t="s">
        <v>3448</v>
      </c>
      <c r="I11" s="58" t="s">
        <v>1652</v>
      </c>
      <c r="J11" s="58" t="s">
        <v>1230</v>
      </c>
      <c r="K11" s="58" t="s">
        <v>667</v>
      </c>
      <c r="L11" s="58">
        <v>2001</v>
      </c>
      <c r="M11" s="58">
        <v>12323</v>
      </c>
    </row>
    <row r="12" spans="1:13" x14ac:dyDescent="0.3">
      <c r="A12" s="57" t="s">
        <v>505</v>
      </c>
      <c r="B12" s="58">
        <v>24707</v>
      </c>
      <c r="C12" s="58" t="s">
        <v>3449</v>
      </c>
      <c r="D12" s="58" t="s">
        <v>2128</v>
      </c>
      <c r="E12" s="58" t="s">
        <v>3450</v>
      </c>
      <c r="F12" s="58" t="s">
        <v>691</v>
      </c>
      <c r="G12" s="58">
        <v>12788</v>
      </c>
      <c r="H12" s="58" t="s">
        <v>1252</v>
      </c>
      <c r="I12" s="58" t="s">
        <v>1448</v>
      </c>
      <c r="J12" s="58" t="s">
        <v>1748</v>
      </c>
      <c r="K12" s="58" t="s">
        <v>628</v>
      </c>
      <c r="L12" s="58">
        <v>2471</v>
      </c>
      <c r="M12" s="58">
        <v>15259</v>
      </c>
    </row>
    <row r="13" spans="1:13" x14ac:dyDescent="0.3">
      <c r="A13" s="57" t="s">
        <v>506</v>
      </c>
      <c r="B13" s="58">
        <v>114817</v>
      </c>
      <c r="C13" s="58" t="s">
        <v>3451</v>
      </c>
      <c r="D13" s="58" t="s">
        <v>3452</v>
      </c>
      <c r="E13" s="58" t="s">
        <v>3453</v>
      </c>
      <c r="F13" s="58" t="s">
        <v>780</v>
      </c>
      <c r="G13" s="58">
        <v>49430</v>
      </c>
      <c r="H13" s="58" t="s">
        <v>3454</v>
      </c>
      <c r="I13" s="58" t="s">
        <v>1023</v>
      </c>
      <c r="J13" s="58" t="s">
        <v>3455</v>
      </c>
      <c r="K13" s="58" t="s">
        <v>940</v>
      </c>
      <c r="L13" s="58">
        <v>16991</v>
      </c>
      <c r="M13" s="58">
        <v>66421</v>
      </c>
    </row>
    <row r="14" spans="1:13" x14ac:dyDescent="0.3">
      <c r="A14" s="57" t="s">
        <v>511</v>
      </c>
      <c r="B14" s="58">
        <v>14706</v>
      </c>
      <c r="C14" s="58" t="s">
        <v>3456</v>
      </c>
      <c r="D14" s="58" t="s">
        <v>1639</v>
      </c>
      <c r="E14" s="58" t="s">
        <v>2485</v>
      </c>
      <c r="F14" s="58" t="s">
        <v>633</v>
      </c>
      <c r="G14" s="58">
        <v>7237</v>
      </c>
      <c r="H14" s="58" t="s">
        <v>1179</v>
      </c>
      <c r="I14" s="58" t="s">
        <v>959</v>
      </c>
      <c r="J14" s="58" t="s">
        <v>1856</v>
      </c>
      <c r="K14" s="58" t="s">
        <v>647</v>
      </c>
      <c r="L14" s="58">
        <v>2187</v>
      </c>
      <c r="M14" s="58">
        <v>9424</v>
      </c>
    </row>
    <row r="15" spans="1:13" x14ac:dyDescent="0.3">
      <c r="A15" s="57" t="s">
        <v>518</v>
      </c>
      <c r="B15" s="58">
        <v>42272</v>
      </c>
      <c r="C15" s="58" t="s">
        <v>3457</v>
      </c>
      <c r="D15" s="58" t="s">
        <v>1275</v>
      </c>
      <c r="E15" s="58" t="s">
        <v>3458</v>
      </c>
      <c r="F15" s="58" t="s">
        <v>766</v>
      </c>
      <c r="G15" s="58">
        <v>21814</v>
      </c>
      <c r="H15" s="58" t="s">
        <v>3459</v>
      </c>
      <c r="I15" s="58" t="s">
        <v>954</v>
      </c>
      <c r="J15" s="58" t="s">
        <v>3460</v>
      </c>
      <c r="K15" s="58" t="s">
        <v>647</v>
      </c>
      <c r="L15" s="58">
        <v>4734</v>
      </c>
      <c r="M15" s="58">
        <v>26548</v>
      </c>
    </row>
    <row r="16" spans="1:13" x14ac:dyDescent="0.3">
      <c r="A16" s="57" t="s">
        <v>536</v>
      </c>
      <c r="B16" s="58">
        <v>19567</v>
      </c>
      <c r="C16" s="58" t="s">
        <v>3461</v>
      </c>
      <c r="D16" s="58" t="s">
        <v>1098</v>
      </c>
      <c r="E16" s="58" t="s">
        <v>3462</v>
      </c>
      <c r="F16" s="58" t="s">
        <v>634</v>
      </c>
      <c r="G16" s="58">
        <v>9120</v>
      </c>
      <c r="H16" s="58" t="s">
        <v>1795</v>
      </c>
      <c r="I16" s="58" t="s">
        <v>630</v>
      </c>
      <c r="J16" s="58" t="s">
        <v>1937</v>
      </c>
      <c r="K16" s="58" t="s">
        <v>647</v>
      </c>
      <c r="L16" s="58">
        <v>2280</v>
      </c>
      <c r="M16" s="58">
        <v>11400</v>
      </c>
    </row>
    <row r="17" spans="1:13" x14ac:dyDescent="0.3">
      <c r="A17" s="57" t="s">
        <v>539</v>
      </c>
      <c r="B17" s="58">
        <v>18018</v>
      </c>
      <c r="C17" s="58" t="s">
        <v>3463</v>
      </c>
      <c r="D17" s="58" t="s">
        <v>792</v>
      </c>
      <c r="E17" s="58" t="s">
        <v>675</v>
      </c>
      <c r="F17" s="58" t="s">
        <v>655</v>
      </c>
      <c r="G17" s="58">
        <v>9041</v>
      </c>
      <c r="H17" s="58" t="s">
        <v>2314</v>
      </c>
      <c r="I17" s="58" t="s">
        <v>851</v>
      </c>
      <c r="J17" s="58" t="s">
        <v>2264</v>
      </c>
      <c r="K17" s="58" t="s">
        <v>628</v>
      </c>
      <c r="L17" s="58">
        <v>2468</v>
      </c>
      <c r="M17" s="58">
        <v>11509</v>
      </c>
    </row>
    <row r="18" spans="1:13" x14ac:dyDescent="0.3">
      <c r="A18" s="57" t="s">
        <v>558</v>
      </c>
      <c r="B18" s="58">
        <v>15529</v>
      </c>
      <c r="C18" s="58" t="s">
        <v>2815</v>
      </c>
      <c r="D18" s="58" t="s">
        <v>699</v>
      </c>
      <c r="E18" s="58" t="s">
        <v>3464</v>
      </c>
      <c r="F18" s="58" t="s">
        <v>628</v>
      </c>
      <c r="G18" s="58">
        <v>7350</v>
      </c>
      <c r="H18" s="58" t="s">
        <v>1090</v>
      </c>
      <c r="I18" s="58" t="s">
        <v>639</v>
      </c>
      <c r="J18" s="58" t="s">
        <v>1316</v>
      </c>
      <c r="K18" s="58" t="s">
        <v>628</v>
      </c>
      <c r="L18" s="58">
        <v>1412</v>
      </c>
      <c r="M18" s="58">
        <v>8762</v>
      </c>
    </row>
    <row r="19" spans="1:13" x14ac:dyDescent="0.3">
      <c r="A19" s="57" t="s">
        <v>568</v>
      </c>
      <c r="B19" s="58">
        <v>11513</v>
      </c>
      <c r="C19" s="58" t="s">
        <v>2680</v>
      </c>
      <c r="D19" s="58" t="s">
        <v>1647</v>
      </c>
      <c r="E19" s="58" t="s">
        <v>2487</v>
      </c>
      <c r="F19" s="58" t="s">
        <v>628</v>
      </c>
      <c r="G19" s="58">
        <v>5965</v>
      </c>
      <c r="H19" s="58" t="s">
        <v>1976</v>
      </c>
      <c r="I19" s="58" t="s">
        <v>864</v>
      </c>
      <c r="J19" s="58" t="s">
        <v>1802</v>
      </c>
      <c r="K19" s="58" t="s">
        <v>628</v>
      </c>
      <c r="L19" s="58">
        <v>1484</v>
      </c>
      <c r="M19" s="58">
        <v>7449</v>
      </c>
    </row>
    <row r="20" spans="1:13" x14ac:dyDescent="0.3">
      <c r="A20" s="57" t="s">
        <v>576</v>
      </c>
      <c r="B20" s="58">
        <v>17058</v>
      </c>
      <c r="C20" s="58" t="s">
        <v>3465</v>
      </c>
      <c r="D20" s="58" t="s">
        <v>759</v>
      </c>
      <c r="E20" s="58" t="s">
        <v>1895</v>
      </c>
      <c r="F20" s="58" t="s">
        <v>648</v>
      </c>
      <c r="G20" s="58">
        <v>7243</v>
      </c>
      <c r="H20" s="58" t="s">
        <v>1787</v>
      </c>
      <c r="I20" s="58" t="s">
        <v>925</v>
      </c>
      <c r="J20" s="58" t="s">
        <v>1598</v>
      </c>
      <c r="K20" s="58" t="s">
        <v>691</v>
      </c>
      <c r="L20" s="58">
        <v>1705</v>
      </c>
      <c r="M20" s="58">
        <v>8948</v>
      </c>
    </row>
    <row r="21" spans="1:13" x14ac:dyDescent="0.3">
      <c r="A21" s="57" t="s">
        <v>588</v>
      </c>
      <c r="B21" s="58">
        <v>9386</v>
      </c>
      <c r="C21" s="58" t="s">
        <v>1748</v>
      </c>
      <c r="D21" s="58" t="s">
        <v>2424</v>
      </c>
      <c r="E21" s="58" t="s">
        <v>3466</v>
      </c>
      <c r="F21" s="58" t="s">
        <v>628</v>
      </c>
      <c r="G21" s="58">
        <v>4910</v>
      </c>
      <c r="H21" s="58" t="s">
        <v>638</v>
      </c>
      <c r="I21" s="58" t="s">
        <v>1047</v>
      </c>
      <c r="J21" s="58" t="s">
        <v>757</v>
      </c>
      <c r="K21" s="58" t="s">
        <v>628</v>
      </c>
      <c r="L21" s="58">
        <v>1110</v>
      </c>
      <c r="M21" s="58">
        <v>6020</v>
      </c>
    </row>
    <row r="22" spans="1:13" x14ac:dyDescent="0.3">
      <c r="A22" s="57" t="s">
        <v>594</v>
      </c>
      <c r="B22" s="58">
        <v>17800</v>
      </c>
      <c r="C22" s="58" t="s">
        <v>3467</v>
      </c>
      <c r="D22" s="58" t="s">
        <v>1015</v>
      </c>
      <c r="E22" s="58" t="s">
        <v>3468</v>
      </c>
      <c r="F22" s="58" t="s">
        <v>655</v>
      </c>
      <c r="G22" s="58">
        <v>9802</v>
      </c>
      <c r="H22" s="58" t="s">
        <v>2386</v>
      </c>
      <c r="I22" s="58" t="s">
        <v>697</v>
      </c>
      <c r="J22" s="58" t="s">
        <v>1743</v>
      </c>
      <c r="K22" s="58" t="s">
        <v>628</v>
      </c>
      <c r="L22" s="58">
        <v>1904</v>
      </c>
      <c r="M22" s="58">
        <v>11706</v>
      </c>
    </row>
    <row r="23" spans="1:13" x14ac:dyDescent="0.3">
      <c r="A23" s="57" t="s">
        <v>606</v>
      </c>
      <c r="B23" s="58">
        <v>18137</v>
      </c>
      <c r="C23" s="58" t="s">
        <v>3469</v>
      </c>
      <c r="D23" s="58" t="s">
        <v>1243</v>
      </c>
      <c r="E23" s="58" t="s">
        <v>3470</v>
      </c>
      <c r="F23" s="58" t="s">
        <v>691</v>
      </c>
      <c r="G23" s="58">
        <v>9547</v>
      </c>
      <c r="H23" s="58" t="s">
        <v>2167</v>
      </c>
      <c r="I23" s="58" t="s">
        <v>1708</v>
      </c>
      <c r="J23" s="58" t="s">
        <v>3471</v>
      </c>
      <c r="K23" s="58" t="s">
        <v>647</v>
      </c>
      <c r="L23" s="58">
        <v>1746</v>
      </c>
      <c r="M23" s="58">
        <v>11293</v>
      </c>
    </row>
    <row r="24" spans="1:13" x14ac:dyDescent="0.3">
      <c r="A24" s="57" t="s">
        <v>614</v>
      </c>
      <c r="B24" s="58">
        <v>497392</v>
      </c>
      <c r="C24" s="58">
        <v>99865</v>
      </c>
      <c r="D24" s="58">
        <v>8818</v>
      </c>
      <c r="E24" s="58">
        <v>115760</v>
      </c>
      <c r="F24" s="58">
        <v>218</v>
      </c>
      <c r="G24" s="58">
        <v>224661</v>
      </c>
      <c r="H24" s="58">
        <v>25994</v>
      </c>
      <c r="I24" s="58">
        <v>4650</v>
      </c>
      <c r="J24" s="58">
        <v>27181</v>
      </c>
      <c r="K24" s="58">
        <v>87</v>
      </c>
      <c r="L24" s="58">
        <v>57912</v>
      </c>
      <c r="M24" s="58">
        <v>282573</v>
      </c>
    </row>
  </sheetData>
  <mergeCells count="3">
    <mergeCell ref="A1:E1"/>
    <mergeCell ref="C2:G2"/>
    <mergeCell ref="H2:L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H23"/>
  <sheetViews>
    <sheetView workbookViewId="0">
      <selection activeCell="Q11" sqref="Q11"/>
    </sheetView>
  </sheetViews>
  <sheetFormatPr defaultRowHeight="14.4" x14ac:dyDescent="0.3"/>
  <cols>
    <col min="1" max="1" width="24.33203125" customWidth="1"/>
    <col min="2" max="2" width="11.21875" style="49" bestFit="1" customWidth="1"/>
    <col min="3" max="7" width="9.77734375" customWidth="1"/>
    <col min="8" max="8" width="3.33203125" style="48" customWidth="1"/>
  </cols>
  <sheetData>
    <row r="1" spans="1:8" s="36" customFormat="1" ht="43.2" x14ac:dyDescent="0.3">
      <c r="A1" s="84" t="s">
        <v>6430</v>
      </c>
      <c r="B1" s="82" t="s">
        <v>6428</v>
      </c>
      <c r="C1" s="81" t="s">
        <v>619</v>
      </c>
      <c r="D1" s="81" t="s">
        <v>620</v>
      </c>
      <c r="E1" s="81" t="s">
        <v>621</v>
      </c>
      <c r="F1" s="81" t="s">
        <v>622</v>
      </c>
      <c r="G1" s="81" t="s">
        <v>623</v>
      </c>
      <c r="H1" s="81"/>
    </row>
    <row r="2" spans="1:8" s="48" customFormat="1" x14ac:dyDescent="0.3">
      <c r="A2" s="48" t="s">
        <v>14</v>
      </c>
      <c r="B2" s="49">
        <v>5</v>
      </c>
      <c r="C2" s="40">
        <v>1</v>
      </c>
      <c r="D2" s="40">
        <v>1</v>
      </c>
      <c r="E2" s="40">
        <v>1</v>
      </c>
      <c r="F2" s="40">
        <v>1</v>
      </c>
      <c r="G2" s="40">
        <v>1</v>
      </c>
      <c r="H2" s="40"/>
    </row>
    <row r="3" spans="1:8" s="48" customFormat="1" x14ac:dyDescent="0.3">
      <c r="A3" s="48" t="s">
        <v>6410</v>
      </c>
      <c r="B3" s="49">
        <v>3</v>
      </c>
      <c r="C3" s="40">
        <f>'2018 Primary - Reps'!EI3</f>
        <v>0.89780059921472777</v>
      </c>
      <c r="D3" s="40">
        <f>'2018 Primary - Reps'!EJ3</f>
        <v>0.93788442041230147</v>
      </c>
      <c r="E3" s="40">
        <f>'2018 Primary - Reps'!EK3</f>
        <v>0.91401764276020458</v>
      </c>
      <c r="F3" s="40">
        <f>'2018 Primary - Reps'!EL3</f>
        <v>0.88737623762376239</v>
      </c>
      <c r="G3" s="40">
        <f>'2018 Primary - Reps'!EM3</f>
        <v>0.90285476284939603</v>
      </c>
      <c r="H3" s="40"/>
    </row>
    <row r="4" spans="1:8" s="48" customFormat="1" x14ac:dyDescent="0.3">
      <c r="A4" s="48" t="s">
        <v>16</v>
      </c>
      <c r="B4" s="49">
        <v>4</v>
      </c>
      <c r="C4" s="40">
        <f>'2018 Primary - Reps'!EO3</f>
        <v>0.8668046897444901</v>
      </c>
      <c r="D4" s="40">
        <f>'2018 Primary - Reps'!EP3</f>
        <v>0.90199391686380537</v>
      </c>
      <c r="E4" s="40">
        <f>'2018 Primary - Reps'!EQ3</f>
        <v>0.88813419981208896</v>
      </c>
      <c r="F4" s="40">
        <f>'2018 Primary - Reps'!ER3</f>
        <v>0.86262376237623761</v>
      </c>
      <c r="G4" s="40">
        <f>'2018 Primary - Reps'!ES3</f>
        <v>0.87303787528336085</v>
      </c>
      <c r="H4" s="40"/>
    </row>
    <row r="5" spans="1:8" s="48" customFormat="1" x14ac:dyDescent="0.3">
      <c r="A5" s="48" t="s">
        <v>17</v>
      </c>
      <c r="B5" s="49">
        <v>1</v>
      </c>
      <c r="C5" s="40">
        <f>'2018 Primary - Reps'!EU3</f>
        <v>0.78108825420567563</v>
      </c>
      <c r="D5" s="40">
        <f>'2018 Primary - Reps'!EV3</f>
        <v>0.76755660696181138</v>
      </c>
      <c r="E5" s="40">
        <f>'2018 Primary - Reps'!EW3</f>
        <v>0.78659698298361003</v>
      </c>
      <c r="F5" s="40">
        <f>'2018 Primary - Reps'!EX3</f>
        <v>0.79702970297029707</v>
      </c>
      <c r="G5" s="40">
        <f>'2018 Primary - Reps'!EY3</f>
        <v>0.78216979097558448</v>
      </c>
      <c r="H5" s="40"/>
    </row>
    <row r="6" spans="1:8" s="48" customFormat="1" x14ac:dyDescent="0.3">
      <c r="A6" s="48" t="s">
        <v>6409</v>
      </c>
      <c r="B6" s="49">
        <v>1</v>
      </c>
      <c r="C6" s="40">
        <f>'2018 Primary - Reps'!FA3</f>
        <v>0.79065106458659196</v>
      </c>
      <c r="D6" s="40">
        <f>'2018 Primary - Reps'!FB3</f>
        <v>0.77749239607975662</v>
      </c>
      <c r="E6" s="40">
        <f>'2018 Primary - Reps'!FC3</f>
        <v>0.79830227581167135</v>
      </c>
      <c r="F6" s="40">
        <f>'2018 Primary - Reps'!FD3</f>
        <v>0.8044554455445545</v>
      </c>
      <c r="G6" s="40">
        <f>'2018 Primary - Reps'!FE3</f>
        <v>0.79227941479090147</v>
      </c>
      <c r="H6" s="40"/>
    </row>
    <row r="7" spans="1:8" s="48" customFormat="1" x14ac:dyDescent="0.3">
      <c r="A7" s="48" t="s">
        <v>6425</v>
      </c>
      <c r="B7" s="49">
        <v>3</v>
      </c>
      <c r="C7" s="40">
        <f>'2018 Primary - Reps'!FG3</f>
        <v>0.86073273837482389</v>
      </c>
      <c r="D7" s="40">
        <f>'2018 Primary - Reps'!FH3</f>
        <v>0.89638391348428526</v>
      </c>
      <c r="E7" s="40">
        <f>'2018 Primary - Reps'!FI3</f>
        <v>0.87659854890907196</v>
      </c>
      <c r="F7" s="40">
        <f>'2018 Primary - Reps'!FJ3</f>
        <v>0.86881188118811881</v>
      </c>
      <c r="G7" s="40">
        <f>'2018 Primary - Reps'!FK3</f>
        <v>0.86561493214978902</v>
      </c>
      <c r="H7" s="40"/>
    </row>
    <row r="8" spans="1:8" s="48" customFormat="1" x14ac:dyDescent="0.3">
      <c r="A8" s="48" t="s">
        <v>6407</v>
      </c>
      <c r="B8" s="49">
        <v>2</v>
      </c>
      <c r="C8" s="40">
        <f>'2018 Primary - Reps'!FM3</f>
        <v>0.88349058539721914</v>
      </c>
      <c r="D8" s="40">
        <f>'2018 Primary - Reps'!FN3</f>
        <v>0.9044271713416695</v>
      </c>
      <c r="E8" s="40">
        <f>'2018 Primary - Reps'!FO3</f>
        <v>0.90512449107422488</v>
      </c>
      <c r="F8" s="40">
        <f>'2018 Primary - Reps'!FP3</f>
        <v>0.86509900990099009</v>
      </c>
      <c r="G8" s="40">
        <f>'2018 Primary - Reps'!FQ3</f>
        <v>0.8894345294440118</v>
      </c>
      <c r="H8" s="40"/>
    </row>
    <row r="9" spans="1:8" s="48" customFormat="1" x14ac:dyDescent="0.3">
      <c r="A9" s="48" t="s">
        <v>6406</v>
      </c>
      <c r="B9" s="49">
        <v>1</v>
      </c>
      <c r="C9" s="40">
        <f>'2018 Primary - Reps'!FS3</f>
        <v>0.78525858806039572</v>
      </c>
      <c r="D9" s="40">
        <f>'2018 Primary - Reps'!FT3</f>
        <v>0.75498479215951331</v>
      </c>
      <c r="E9" s="40">
        <f>'2018 Primary - Reps'!FU3</f>
        <v>0.79479851759056264</v>
      </c>
      <c r="F9" s="40">
        <f>'2018 Primary - Reps'!FV3</f>
        <v>0.78465346534653468</v>
      </c>
      <c r="G9" s="40">
        <f>'2018 Primary - Reps'!FW3</f>
        <v>0.78692745468284164</v>
      </c>
      <c r="H9" s="40"/>
    </row>
    <row r="10" spans="1:8" s="48" customFormat="1" x14ac:dyDescent="0.3">
      <c r="A10" s="48" t="s">
        <v>6426</v>
      </c>
      <c r="B10" s="49">
        <v>1</v>
      </c>
      <c r="C10" s="40">
        <f>'2018 Primary - Reps'!FY3</f>
        <v>0.77430946658944666</v>
      </c>
      <c r="D10" s="40">
        <f>'2018 Primary - Reps'!FZ3</f>
        <v>0.74964515038864477</v>
      </c>
      <c r="E10" s="40">
        <f>'2018 Primary - Reps'!GA3</f>
        <v>0.78274089153356297</v>
      </c>
      <c r="F10" s="40">
        <f>'2018 Primary - Reps'!GB3</f>
        <v>0.75742574257425743</v>
      </c>
      <c r="G10" s="40">
        <f>'2018 Primary - Reps'!GC3</f>
        <v>0.77581361811270555</v>
      </c>
      <c r="H10" s="40"/>
    </row>
    <row r="11" spans="1:8" s="48" customFormat="1" x14ac:dyDescent="0.3">
      <c r="A11" s="48" t="s">
        <v>6427</v>
      </c>
      <c r="B11" s="49">
        <v>2</v>
      </c>
      <c r="C11" s="40">
        <f>'2018 Primary - Reps'!GE3</f>
        <v>0.86282132547757051</v>
      </c>
      <c r="D11" s="40">
        <f>'2018 Primary - Reps'!GF3</f>
        <v>0.88894896924636702</v>
      </c>
      <c r="E11" s="40">
        <f>'2018 Primary - Reps'!GG3</f>
        <v>0.88625508925775132</v>
      </c>
      <c r="F11" s="40">
        <f>'2018 Primary - Reps'!GH3</f>
        <v>0.84777227722772275</v>
      </c>
      <c r="G11" s="40">
        <f>'2018 Primary - Reps'!GI3</f>
        <v>0.86935027434763212</v>
      </c>
      <c r="H11" s="40"/>
    </row>
    <row r="12" spans="1:8" s="48" customFormat="1" x14ac:dyDescent="0.3">
      <c r="B12" s="49"/>
    </row>
    <row r="13" spans="1:8" s="36" customFormat="1" ht="43.2" x14ac:dyDescent="0.3">
      <c r="A13" s="83" t="s">
        <v>6429</v>
      </c>
      <c r="B13" s="82" t="s">
        <v>6428</v>
      </c>
      <c r="C13" s="81" t="s">
        <v>619</v>
      </c>
      <c r="D13" s="81" t="s">
        <v>620</v>
      </c>
      <c r="E13" s="81" t="s">
        <v>621</v>
      </c>
      <c r="F13" s="81" t="s">
        <v>622</v>
      </c>
      <c r="G13" s="81" t="s">
        <v>623</v>
      </c>
      <c r="H13" s="81"/>
    </row>
    <row r="14" spans="1:8" x14ac:dyDescent="0.3">
      <c r="A14" t="s">
        <v>14</v>
      </c>
      <c r="B14" s="49">
        <v>2</v>
      </c>
      <c r="C14" s="40">
        <v>1</v>
      </c>
      <c r="D14" s="40">
        <v>1</v>
      </c>
      <c r="E14" s="40">
        <v>1</v>
      </c>
      <c r="F14" s="40">
        <v>1</v>
      </c>
      <c r="G14" s="40">
        <v>1</v>
      </c>
      <c r="H14" s="40"/>
    </row>
    <row r="15" spans="1:8" x14ac:dyDescent="0.3">
      <c r="A15" t="s">
        <v>6410</v>
      </c>
      <c r="B15" s="49">
        <v>2</v>
      </c>
      <c r="C15" s="40">
        <f>'2018 Primary - Dems'!DY3</f>
        <v>0.90613120211152476</v>
      </c>
      <c r="D15" s="40">
        <f>'2018 Primary - Dems'!DZ3</f>
        <v>0.90598421576890664</v>
      </c>
      <c r="E15" s="40">
        <f>'2018 Primary - Dems'!EA3</f>
        <v>0.91697759807346402</v>
      </c>
      <c r="F15" s="40">
        <f>'2018 Primary - Dems'!EB3</f>
        <v>0.890625</v>
      </c>
      <c r="G15" s="40">
        <f>'2018 Primary - Dems'!EC3</f>
        <v>0.90871914233573359</v>
      </c>
      <c r="H15" s="40"/>
    </row>
    <row r="16" spans="1:8" x14ac:dyDescent="0.3">
      <c r="A16" t="s">
        <v>16</v>
      </c>
      <c r="B16" s="49">
        <v>3</v>
      </c>
      <c r="C16" s="40">
        <f>'2018 Primary - Dems'!EE3</f>
        <v>0.92350893261636036</v>
      </c>
      <c r="D16" s="40">
        <f>'2018 Primary - Dems'!EF3</f>
        <v>0.93625009577810125</v>
      </c>
      <c r="E16" s="40">
        <f>'2018 Primary - Dems'!EG3</f>
        <v>0.93662202137622452</v>
      </c>
      <c r="F16" s="40">
        <f>'2018 Primary - Dems'!EH3</f>
        <v>0.88541666666666663</v>
      </c>
      <c r="G16" s="40">
        <f>'2018 Primary - Dems'!EI3</f>
        <v>0.92689460609019458</v>
      </c>
      <c r="H16" s="40"/>
    </row>
    <row r="17" spans="1:8" x14ac:dyDescent="0.3">
      <c r="A17" t="s">
        <v>17</v>
      </c>
      <c r="B17" s="49">
        <v>1</v>
      </c>
      <c r="C17" s="40">
        <f>'2018 Primary - Dems'!EK3</f>
        <v>0.82024463747562493</v>
      </c>
      <c r="D17" s="40">
        <f>'2018 Primary - Dems'!EL3</f>
        <v>0.77825453988200133</v>
      </c>
      <c r="E17" s="40">
        <f>'2018 Primary - Dems'!EM3</f>
        <v>0.83075173551753356</v>
      </c>
      <c r="F17" s="40">
        <f>'2018 Primary - Dems'!EN3</f>
        <v>0.76860119047619047</v>
      </c>
      <c r="G17" s="40">
        <f>'2018 Primary - Dems'!EO3</f>
        <v>0.82167904606288356</v>
      </c>
      <c r="H17" s="40"/>
    </row>
    <row r="18" spans="1:8" x14ac:dyDescent="0.3">
      <c r="A18" t="s">
        <v>6409</v>
      </c>
      <c r="B18" s="49">
        <v>1</v>
      </c>
      <c r="C18" s="40">
        <f>'2018 Primary - Dems'!EQ3</f>
        <v>0.80034322125706636</v>
      </c>
      <c r="D18" s="40">
        <f>'2018 Primary - Dems'!ER3</f>
        <v>0.76913646463872498</v>
      </c>
      <c r="E18" s="40">
        <f>'2018 Primary - Dems'!ES3</f>
        <v>0.80843156783755254</v>
      </c>
      <c r="F18" s="40">
        <f>'2018 Primary - Dems'!ET3</f>
        <v>0.7455357142857143</v>
      </c>
      <c r="G18" s="40">
        <f>'2018 Primary - Dems'!EU3</f>
        <v>0.80143724700003061</v>
      </c>
      <c r="H18" s="40"/>
    </row>
    <row r="19" spans="1:8" x14ac:dyDescent="0.3">
      <c r="A19" t="s">
        <v>6425</v>
      </c>
      <c r="B19" s="49">
        <v>2</v>
      </c>
      <c r="C19" s="40">
        <f>'2018 Primary - Dems'!EW3</f>
        <v>0.86410013984912049</v>
      </c>
      <c r="D19" s="40">
        <f>'2018 Primary - Dems'!EX3</f>
        <v>0.88590912573749137</v>
      </c>
      <c r="E19" s="40">
        <f>'2018 Primary - Dems'!EY3</f>
        <v>0.88582004132538539</v>
      </c>
      <c r="F19" s="40">
        <f>'2018 Primary - Dems'!EZ3</f>
        <v>0.86532738095238093</v>
      </c>
      <c r="G19" s="40">
        <f>'2018 Primary - Dems'!FA3</f>
        <v>0.86988032549735272</v>
      </c>
      <c r="H19" s="40"/>
    </row>
    <row r="20" spans="1:8" x14ac:dyDescent="0.3">
      <c r="A20" t="s">
        <v>6407</v>
      </c>
      <c r="B20" s="49">
        <v>3</v>
      </c>
      <c r="C20" s="40">
        <f>'2018 Primary - Dems'!FC3</f>
        <v>0.84892601784553567</v>
      </c>
      <c r="D20" s="40">
        <f>'2018 Primary - Dems'!FD3</f>
        <v>0.88054555206497587</v>
      </c>
      <c r="E20" s="40">
        <f>'2018 Primary - Dems'!FE3</f>
        <v>0.87450758870835876</v>
      </c>
      <c r="F20" s="40">
        <f>'2018 Primary - Dems'!FF3</f>
        <v>0.84523809523809523</v>
      </c>
      <c r="G20" s="40">
        <f>'2018 Primary - Dems'!FG3</f>
        <v>0.85586095202751267</v>
      </c>
      <c r="H20" s="40"/>
    </row>
    <row r="21" spans="1:8" x14ac:dyDescent="0.3">
      <c r="A21" t="s">
        <v>6406</v>
      </c>
      <c r="B21" s="49">
        <v>2</v>
      </c>
      <c r="C21" s="40">
        <f>'2018 Primary - Dems'!FI3</f>
        <v>0.81764462565738938</v>
      </c>
      <c r="D21" s="40">
        <f>'2018 Primary - Dems'!FJ3</f>
        <v>0.85932112481802159</v>
      </c>
      <c r="E21" s="40">
        <f>'2018 Primary - Dems'!FK3</f>
        <v>0.84290407456407668</v>
      </c>
      <c r="F21" s="40">
        <f>'2018 Primary - Dems'!FL3</f>
        <v>0.80877976190476186</v>
      </c>
      <c r="G21" s="40">
        <f>'2018 Primary - Dems'!FM3</f>
        <v>0.82472540439461062</v>
      </c>
      <c r="H21" s="40"/>
    </row>
    <row r="22" spans="1:8" x14ac:dyDescent="0.3">
      <c r="A22" t="s">
        <v>6426</v>
      </c>
      <c r="B22" s="49">
        <v>3</v>
      </c>
      <c r="C22" s="40">
        <f>'2018 Primary - Dems'!FO3</f>
        <v>0.85323967381669918</v>
      </c>
      <c r="D22" s="40">
        <f>'2018 Primary - Dems'!FP3</f>
        <v>0.89334150639797716</v>
      </c>
      <c r="E22" s="40">
        <f>'2018 Primary - Dems'!FQ3</f>
        <v>0.8785583683905398</v>
      </c>
      <c r="F22" s="40">
        <f>'2018 Primary - Dems'!FR3</f>
        <v>0.8660714285714286</v>
      </c>
      <c r="G22" s="40">
        <f>'2018 Primary - Dems'!FS3</f>
        <v>0.86035032220058405</v>
      </c>
      <c r="H22" s="40"/>
    </row>
    <row r="23" spans="1:8" x14ac:dyDescent="0.3">
      <c r="A23" t="s">
        <v>6427</v>
      </c>
      <c r="B23" s="49">
        <v>2</v>
      </c>
      <c r="C23" s="40">
        <f>'2018 Primary - Dems'!FU3</f>
        <v>0.83384545687328882</v>
      </c>
      <c r="D23" s="40">
        <f>'2018 Primary - Dems'!FV3</f>
        <v>0.86437820856639336</v>
      </c>
      <c r="E23" s="40">
        <f>'2018 Primary - Dems'!FW3</f>
        <v>0.85932273936763237</v>
      </c>
      <c r="F23" s="40">
        <f>'2018 Primary - Dems'!FX3</f>
        <v>0.83407738095238093</v>
      </c>
      <c r="G23" s="40">
        <f>'2018 Primary - Dems'!FY3</f>
        <v>0.8407390526564209</v>
      </c>
      <c r="H23" s="40"/>
    </row>
  </sheetData>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workbookViewId="0">
      <selection sqref="A1:E1"/>
    </sheetView>
  </sheetViews>
  <sheetFormatPr defaultRowHeight="14.4" x14ac:dyDescent="0.3"/>
  <cols>
    <col min="1" max="16384" width="8.88671875" style="57"/>
  </cols>
  <sheetData>
    <row r="1" spans="1:13" x14ac:dyDescent="0.3">
      <c r="A1" s="103" t="s">
        <v>33</v>
      </c>
      <c r="B1" s="103"/>
      <c r="C1" s="103"/>
      <c r="D1" s="103"/>
      <c r="E1" s="103"/>
    </row>
    <row r="2" spans="1:13" x14ac:dyDescent="0.3">
      <c r="A2" s="57" t="s">
        <v>0</v>
      </c>
      <c r="B2" s="57" t="s">
        <v>0</v>
      </c>
      <c r="C2" s="104" t="s">
        <v>3472</v>
      </c>
      <c r="D2" s="104"/>
      <c r="E2" s="104"/>
      <c r="F2" s="104"/>
      <c r="G2" s="104"/>
      <c r="H2" s="104" t="s">
        <v>3473</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429</v>
      </c>
      <c r="B4" s="58">
        <v>23399</v>
      </c>
      <c r="C4" s="58" t="s">
        <v>3474</v>
      </c>
      <c r="D4" s="58" t="s">
        <v>2001</v>
      </c>
      <c r="E4" s="58" t="s">
        <v>3475</v>
      </c>
      <c r="F4" s="58" t="s">
        <v>628</v>
      </c>
      <c r="G4" s="58">
        <v>7839</v>
      </c>
      <c r="H4" s="58" t="s">
        <v>2540</v>
      </c>
      <c r="I4" s="58" t="s">
        <v>1201</v>
      </c>
      <c r="J4" s="58" t="s">
        <v>3476</v>
      </c>
      <c r="K4" s="58" t="s">
        <v>633</v>
      </c>
      <c r="L4" s="58">
        <v>7441</v>
      </c>
      <c r="M4" s="58">
        <v>15280</v>
      </c>
    </row>
    <row r="5" spans="1:13" x14ac:dyDescent="0.3">
      <c r="A5" s="57" t="s">
        <v>431</v>
      </c>
      <c r="B5" s="58">
        <v>47514</v>
      </c>
      <c r="C5" s="58" t="s">
        <v>3477</v>
      </c>
      <c r="D5" s="58" t="s">
        <v>2851</v>
      </c>
      <c r="E5" s="58" t="s">
        <v>3478</v>
      </c>
      <c r="F5" s="58" t="s">
        <v>655</v>
      </c>
      <c r="G5" s="58">
        <v>20241</v>
      </c>
      <c r="H5" s="58" t="s">
        <v>3195</v>
      </c>
      <c r="I5" s="58" t="s">
        <v>1760</v>
      </c>
      <c r="J5" s="58" t="s">
        <v>3479</v>
      </c>
      <c r="K5" s="58" t="s">
        <v>691</v>
      </c>
      <c r="L5" s="58">
        <v>6789</v>
      </c>
      <c r="M5" s="58">
        <v>27030</v>
      </c>
    </row>
    <row r="6" spans="1:13" x14ac:dyDescent="0.3">
      <c r="A6" s="57" t="s">
        <v>442</v>
      </c>
      <c r="B6" s="58">
        <v>15280</v>
      </c>
      <c r="C6" s="58" t="s">
        <v>2049</v>
      </c>
      <c r="D6" s="58" t="s">
        <v>704</v>
      </c>
      <c r="E6" s="58" t="s">
        <v>3480</v>
      </c>
      <c r="F6" s="58" t="s">
        <v>628</v>
      </c>
      <c r="G6" s="58">
        <v>6336</v>
      </c>
      <c r="H6" s="58" t="s">
        <v>2486</v>
      </c>
      <c r="I6" s="58" t="s">
        <v>1045</v>
      </c>
      <c r="J6" s="58" t="s">
        <v>2458</v>
      </c>
      <c r="K6" s="58" t="s">
        <v>628</v>
      </c>
      <c r="L6" s="58">
        <v>2372</v>
      </c>
      <c r="M6" s="58">
        <v>8708</v>
      </c>
    </row>
    <row r="7" spans="1:13" x14ac:dyDescent="0.3">
      <c r="A7" s="57" t="s">
        <v>456</v>
      </c>
      <c r="B7" s="58">
        <v>61779</v>
      </c>
      <c r="C7" s="58" t="s">
        <v>3481</v>
      </c>
      <c r="D7" s="58" t="s">
        <v>1443</v>
      </c>
      <c r="E7" s="58" t="s">
        <v>3482</v>
      </c>
      <c r="F7" s="58" t="s">
        <v>646</v>
      </c>
      <c r="G7" s="58">
        <v>11602</v>
      </c>
      <c r="H7" s="58" t="s">
        <v>3483</v>
      </c>
      <c r="I7" s="58" t="s">
        <v>3572</v>
      </c>
      <c r="J7" s="58" t="s">
        <v>3484</v>
      </c>
      <c r="K7" s="58" t="s">
        <v>701</v>
      </c>
      <c r="L7" s="58">
        <v>26139</v>
      </c>
      <c r="M7" s="58">
        <v>37741</v>
      </c>
    </row>
    <row r="8" spans="1:13" x14ac:dyDescent="0.3">
      <c r="A8" s="57" t="s">
        <v>465</v>
      </c>
      <c r="B8" s="58">
        <v>18428</v>
      </c>
      <c r="C8" s="58" t="s">
        <v>3485</v>
      </c>
      <c r="D8" s="58" t="s">
        <v>1086</v>
      </c>
      <c r="E8" s="58" t="s">
        <v>2941</v>
      </c>
      <c r="F8" s="58" t="s">
        <v>633</v>
      </c>
      <c r="G8" s="58">
        <v>6445</v>
      </c>
      <c r="H8" s="58" t="s">
        <v>2080</v>
      </c>
      <c r="I8" s="58" t="s">
        <v>959</v>
      </c>
      <c r="J8" s="58" t="s">
        <v>2785</v>
      </c>
      <c r="K8" s="58" t="s">
        <v>655</v>
      </c>
      <c r="L8" s="58">
        <v>2231</v>
      </c>
      <c r="M8" s="58">
        <v>8676</v>
      </c>
    </row>
    <row r="9" spans="1:13" x14ac:dyDescent="0.3">
      <c r="A9" s="57" t="s">
        <v>498</v>
      </c>
      <c r="B9" s="58">
        <v>1837</v>
      </c>
      <c r="C9" s="58" t="s">
        <v>1674</v>
      </c>
      <c r="D9" s="58" t="s">
        <v>1054</v>
      </c>
      <c r="E9" s="58" t="s">
        <v>2757</v>
      </c>
      <c r="F9" s="58" t="s">
        <v>647</v>
      </c>
      <c r="G9" s="58">
        <v>1148</v>
      </c>
      <c r="H9" s="58" t="s">
        <v>994</v>
      </c>
      <c r="I9" s="58" t="s">
        <v>648</v>
      </c>
      <c r="J9" s="58" t="s">
        <v>690</v>
      </c>
      <c r="K9" s="58" t="s">
        <v>628</v>
      </c>
      <c r="L9" s="58">
        <v>107</v>
      </c>
      <c r="M9" s="58">
        <v>1255</v>
      </c>
    </row>
    <row r="10" spans="1:13" x14ac:dyDescent="0.3">
      <c r="A10" s="57" t="s">
        <v>503</v>
      </c>
      <c r="B10" s="58">
        <v>12081</v>
      </c>
      <c r="C10" s="58" t="s">
        <v>2545</v>
      </c>
      <c r="D10" s="58" t="s">
        <v>686</v>
      </c>
      <c r="E10" s="58" t="s">
        <v>3486</v>
      </c>
      <c r="F10" s="58" t="s">
        <v>655</v>
      </c>
      <c r="G10" s="58">
        <v>5949</v>
      </c>
      <c r="H10" s="58" t="s">
        <v>1819</v>
      </c>
      <c r="I10" s="58" t="s">
        <v>1561</v>
      </c>
      <c r="J10" s="58" t="s">
        <v>2311</v>
      </c>
      <c r="K10" s="58" t="s">
        <v>667</v>
      </c>
      <c r="L10" s="58">
        <v>2965</v>
      </c>
      <c r="M10" s="58">
        <v>8914</v>
      </c>
    </row>
    <row r="11" spans="1:13" x14ac:dyDescent="0.3">
      <c r="A11" s="57" t="s">
        <v>504</v>
      </c>
      <c r="B11" s="58">
        <v>50444</v>
      </c>
      <c r="C11" s="58" t="s">
        <v>3487</v>
      </c>
      <c r="D11" s="58" t="s">
        <v>6051</v>
      </c>
      <c r="E11" s="58" t="s">
        <v>3488</v>
      </c>
      <c r="F11" s="58" t="s">
        <v>870</v>
      </c>
      <c r="G11" s="58">
        <v>18622</v>
      </c>
      <c r="H11" s="58" t="s">
        <v>3489</v>
      </c>
      <c r="I11" s="58" t="s">
        <v>712</v>
      </c>
      <c r="J11" s="58" t="s">
        <v>1294</v>
      </c>
      <c r="K11" s="58" t="s">
        <v>985</v>
      </c>
      <c r="L11" s="58">
        <v>13375</v>
      </c>
      <c r="M11" s="58">
        <v>31997</v>
      </c>
    </row>
    <row r="12" spans="1:13" x14ac:dyDescent="0.3">
      <c r="A12" s="57" t="s">
        <v>507</v>
      </c>
      <c r="B12" s="58">
        <v>5601</v>
      </c>
      <c r="C12" s="58" t="s">
        <v>1075</v>
      </c>
      <c r="D12" s="58" t="s">
        <v>659</v>
      </c>
      <c r="E12" s="58" t="s">
        <v>1921</v>
      </c>
      <c r="F12" s="58" t="s">
        <v>647</v>
      </c>
      <c r="G12" s="58">
        <v>912</v>
      </c>
      <c r="H12" s="58" t="s">
        <v>1747</v>
      </c>
      <c r="I12" s="58" t="s">
        <v>1178</v>
      </c>
      <c r="J12" s="58" t="s">
        <v>2604</v>
      </c>
      <c r="K12" s="58" t="s">
        <v>646</v>
      </c>
      <c r="L12" s="58">
        <v>2513</v>
      </c>
      <c r="M12" s="58">
        <v>3425</v>
      </c>
    </row>
    <row r="13" spans="1:13" x14ac:dyDescent="0.3">
      <c r="A13" s="57" t="s">
        <v>515</v>
      </c>
      <c r="B13" s="58">
        <v>36919</v>
      </c>
      <c r="C13" s="58" t="s">
        <v>3341</v>
      </c>
      <c r="D13" s="58" t="s">
        <v>1756</v>
      </c>
      <c r="E13" s="58" t="s">
        <v>3490</v>
      </c>
      <c r="F13" s="58" t="s">
        <v>648</v>
      </c>
      <c r="G13" s="58">
        <v>15356</v>
      </c>
      <c r="H13" s="58" t="s">
        <v>2979</v>
      </c>
      <c r="I13" s="58" t="s">
        <v>2546</v>
      </c>
      <c r="J13" s="58" t="s">
        <v>2181</v>
      </c>
      <c r="K13" s="58" t="s">
        <v>691</v>
      </c>
      <c r="L13" s="58">
        <v>7424</v>
      </c>
      <c r="M13" s="58">
        <v>22780</v>
      </c>
    </row>
    <row r="14" spans="1:13" x14ac:dyDescent="0.3">
      <c r="A14" s="57" t="s">
        <v>519</v>
      </c>
      <c r="B14" s="58">
        <v>9030</v>
      </c>
      <c r="C14" s="58" t="s">
        <v>3491</v>
      </c>
      <c r="D14" s="58" t="s">
        <v>1399</v>
      </c>
      <c r="E14" s="58" t="s">
        <v>3492</v>
      </c>
      <c r="F14" s="58" t="s">
        <v>870</v>
      </c>
      <c r="G14" s="58">
        <v>4397</v>
      </c>
      <c r="H14" s="58" t="s">
        <v>2405</v>
      </c>
      <c r="I14" s="58" t="s">
        <v>1045</v>
      </c>
      <c r="J14" s="58" t="s">
        <v>1275</v>
      </c>
      <c r="K14" s="58" t="s">
        <v>660</v>
      </c>
      <c r="L14" s="58">
        <v>1450</v>
      </c>
      <c r="M14" s="58">
        <v>5847</v>
      </c>
    </row>
    <row r="15" spans="1:13" x14ac:dyDescent="0.3">
      <c r="A15" s="57" t="s">
        <v>522</v>
      </c>
      <c r="B15" s="58">
        <v>10349</v>
      </c>
      <c r="C15" s="58" t="s">
        <v>3493</v>
      </c>
      <c r="D15" s="58" t="s">
        <v>989</v>
      </c>
      <c r="E15" s="58" t="s">
        <v>1579</v>
      </c>
      <c r="F15" s="58" t="s">
        <v>655</v>
      </c>
      <c r="G15" s="58">
        <v>3148</v>
      </c>
      <c r="H15" s="58" t="s">
        <v>2965</v>
      </c>
      <c r="I15" s="58" t="s">
        <v>1992</v>
      </c>
      <c r="J15" s="58" t="s">
        <v>1987</v>
      </c>
      <c r="K15" s="58" t="s">
        <v>660</v>
      </c>
      <c r="L15" s="58">
        <v>3403</v>
      </c>
      <c r="M15" s="58">
        <v>6551</v>
      </c>
    </row>
    <row r="16" spans="1:13" x14ac:dyDescent="0.3">
      <c r="A16" s="57" t="s">
        <v>525</v>
      </c>
      <c r="B16" s="58">
        <v>5060</v>
      </c>
      <c r="C16" s="58" t="s">
        <v>2481</v>
      </c>
      <c r="D16" s="58" t="s">
        <v>855</v>
      </c>
      <c r="E16" s="58" t="s">
        <v>3494</v>
      </c>
      <c r="F16" s="58" t="s">
        <v>628</v>
      </c>
      <c r="G16" s="58">
        <v>2470</v>
      </c>
      <c r="H16" s="58" t="s">
        <v>975</v>
      </c>
      <c r="I16" s="58" t="s">
        <v>1246</v>
      </c>
      <c r="J16" s="58" t="s">
        <v>1610</v>
      </c>
      <c r="K16" s="58" t="s">
        <v>628</v>
      </c>
      <c r="L16" s="58">
        <v>908</v>
      </c>
      <c r="M16" s="58">
        <v>3378</v>
      </c>
    </row>
    <row r="17" spans="1:13" x14ac:dyDescent="0.3">
      <c r="A17" s="57" t="s">
        <v>533</v>
      </c>
      <c r="B17" s="58">
        <v>5748</v>
      </c>
      <c r="C17" s="58" t="s">
        <v>2144</v>
      </c>
      <c r="D17" s="58" t="s">
        <v>1140</v>
      </c>
      <c r="E17" s="58" t="s">
        <v>3495</v>
      </c>
      <c r="F17" s="58" t="s">
        <v>628</v>
      </c>
      <c r="G17" s="58">
        <v>2745</v>
      </c>
      <c r="H17" s="58" t="s">
        <v>1992</v>
      </c>
      <c r="I17" s="58" t="s">
        <v>683</v>
      </c>
      <c r="J17" s="58" t="s">
        <v>1227</v>
      </c>
      <c r="K17" s="58" t="s">
        <v>655</v>
      </c>
      <c r="L17" s="58">
        <v>1156</v>
      </c>
      <c r="M17" s="58">
        <v>3901</v>
      </c>
    </row>
    <row r="18" spans="1:13" x14ac:dyDescent="0.3">
      <c r="A18" s="57" t="s">
        <v>541</v>
      </c>
      <c r="B18" s="58">
        <v>13587</v>
      </c>
      <c r="C18" s="58" t="s">
        <v>1022</v>
      </c>
      <c r="D18" s="58" t="s">
        <v>1016</v>
      </c>
      <c r="E18" s="58" t="s">
        <v>2664</v>
      </c>
      <c r="F18" s="58" t="s">
        <v>628</v>
      </c>
      <c r="G18" s="58">
        <v>5314</v>
      </c>
      <c r="H18" s="58" t="s">
        <v>1890</v>
      </c>
      <c r="I18" s="58" t="s">
        <v>1534</v>
      </c>
      <c r="J18" s="58" t="s">
        <v>3496</v>
      </c>
      <c r="K18" s="58" t="s">
        <v>628</v>
      </c>
      <c r="L18" s="58">
        <v>3358</v>
      </c>
      <c r="M18" s="58">
        <v>8672</v>
      </c>
    </row>
    <row r="19" spans="1:13" x14ac:dyDescent="0.3">
      <c r="A19" s="57" t="s">
        <v>549</v>
      </c>
      <c r="B19" s="58">
        <v>13100</v>
      </c>
      <c r="C19" s="58" t="s">
        <v>3497</v>
      </c>
      <c r="D19" s="58" t="s">
        <v>630</v>
      </c>
      <c r="E19" s="58" t="s">
        <v>3498</v>
      </c>
      <c r="F19" s="58" t="s">
        <v>655</v>
      </c>
      <c r="G19" s="58">
        <v>6826</v>
      </c>
      <c r="H19" s="58" t="s">
        <v>2650</v>
      </c>
      <c r="I19" s="58" t="s">
        <v>864</v>
      </c>
      <c r="J19" s="58" t="s">
        <v>2521</v>
      </c>
      <c r="K19" s="58" t="s">
        <v>655</v>
      </c>
      <c r="L19" s="58">
        <v>2556</v>
      </c>
      <c r="M19" s="58">
        <v>9382</v>
      </c>
    </row>
    <row r="20" spans="1:13" x14ac:dyDescent="0.3">
      <c r="A20" s="57" t="s">
        <v>553</v>
      </c>
      <c r="B20" s="58">
        <v>18655</v>
      </c>
      <c r="C20" s="58" t="s">
        <v>3499</v>
      </c>
      <c r="D20" s="58" t="s">
        <v>1010</v>
      </c>
      <c r="E20" s="58" t="s">
        <v>2172</v>
      </c>
      <c r="F20" s="58" t="s">
        <v>628</v>
      </c>
      <c r="G20" s="58">
        <v>7461</v>
      </c>
      <c r="H20" s="58" t="s">
        <v>2403</v>
      </c>
      <c r="I20" s="58" t="s">
        <v>797</v>
      </c>
      <c r="J20" s="58" t="s">
        <v>1527</v>
      </c>
      <c r="K20" s="58" t="s">
        <v>628</v>
      </c>
      <c r="L20" s="58">
        <v>2343</v>
      </c>
      <c r="M20" s="58">
        <v>9804</v>
      </c>
    </row>
    <row r="21" spans="1:13" x14ac:dyDescent="0.3">
      <c r="A21" s="57" t="s">
        <v>554</v>
      </c>
      <c r="B21" s="58">
        <v>27538</v>
      </c>
      <c r="C21" s="58" t="s">
        <v>3500</v>
      </c>
      <c r="D21" s="58" t="s">
        <v>1161</v>
      </c>
      <c r="E21" s="58" t="s">
        <v>3501</v>
      </c>
      <c r="F21" s="58" t="s">
        <v>691</v>
      </c>
      <c r="G21" s="58">
        <v>14587</v>
      </c>
      <c r="H21" s="58" t="s">
        <v>3502</v>
      </c>
      <c r="I21" s="58" t="s">
        <v>1848</v>
      </c>
      <c r="J21" s="58" t="s">
        <v>1690</v>
      </c>
      <c r="K21" s="58" t="s">
        <v>634</v>
      </c>
      <c r="L21" s="58">
        <v>5810</v>
      </c>
      <c r="M21" s="58">
        <v>20397</v>
      </c>
    </row>
    <row r="22" spans="1:13" x14ac:dyDescent="0.3">
      <c r="A22" s="57" t="s">
        <v>555</v>
      </c>
      <c r="B22" s="58">
        <v>9473</v>
      </c>
      <c r="C22" s="58" t="s">
        <v>3465</v>
      </c>
      <c r="D22" s="58" t="s">
        <v>1902</v>
      </c>
      <c r="E22" s="58" t="s">
        <v>2827</v>
      </c>
      <c r="F22" s="58" t="s">
        <v>647</v>
      </c>
      <c r="G22" s="58">
        <v>4535</v>
      </c>
      <c r="H22" s="58" t="s">
        <v>1691</v>
      </c>
      <c r="I22" s="58" t="s">
        <v>1030</v>
      </c>
      <c r="J22" s="58" t="s">
        <v>935</v>
      </c>
      <c r="K22" s="58" t="s">
        <v>628</v>
      </c>
      <c r="L22" s="58">
        <v>1837</v>
      </c>
      <c r="M22" s="58">
        <v>6372</v>
      </c>
    </row>
    <row r="23" spans="1:13" x14ac:dyDescent="0.3">
      <c r="A23" s="57" t="s">
        <v>565</v>
      </c>
      <c r="B23" s="58">
        <v>13578</v>
      </c>
      <c r="C23" s="58" t="s">
        <v>2254</v>
      </c>
      <c r="D23" s="58" t="s">
        <v>1331</v>
      </c>
      <c r="E23" s="58" t="s">
        <v>2457</v>
      </c>
      <c r="F23" s="58" t="s">
        <v>646</v>
      </c>
      <c r="G23" s="58">
        <v>6719</v>
      </c>
      <c r="H23" s="58" t="s">
        <v>2346</v>
      </c>
      <c r="I23" s="58" t="s">
        <v>814</v>
      </c>
      <c r="J23" s="58" t="s">
        <v>2467</v>
      </c>
      <c r="K23" s="58" t="s">
        <v>646</v>
      </c>
      <c r="L23" s="58">
        <v>2480</v>
      </c>
      <c r="M23" s="58">
        <v>9199</v>
      </c>
    </row>
    <row r="24" spans="1:13" x14ac:dyDescent="0.3">
      <c r="A24" s="57" t="s">
        <v>580</v>
      </c>
      <c r="B24" s="58">
        <v>1211</v>
      </c>
      <c r="C24" s="58" t="s">
        <v>2247</v>
      </c>
      <c r="D24" s="58" t="s">
        <v>740</v>
      </c>
      <c r="E24" s="58" t="s">
        <v>1599</v>
      </c>
      <c r="F24" s="58" t="s">
        <v>647</v>
      </c>
      <c r="G24" s="58">
        <v>363</v>
      </c>
      <c r="H24" s="58" t="s">
        <v>912</v>
      </c>
      <c r="I24" s="58" t="s">
        <v>1237</v>
      </c>
      <c r="J24" s="58" t="s">
        <v>706</v>
      </c>
      <c r="K24" s="58" t="s">
        <v>633</v>
      </c>
      <c r="L24" s="58">
        <v>485</v>
      </c>
      <c r="M24" s="58">
        <v>848</v>
      </c>
    </row>
    <row r="25" spans="1:13" x14ac:dyDescent="0.3">
      <c r="A25" s="57" t="s">
        <v>597</v>
      </c>
      <c r="B25" s="58">
        <v>61655</v>
      </c>
      <c r="C25" s="58" t="s">
        <v>3503</v>
      </c>
      <c r="D25" s="58" t="s">
        <v>2120</v>
      </c>
      <c r="E25" s="58" t="s">
        <v>3504</v>
      </c>
      <c r="F25" s="58" t="s">
        <v>810</v>
      </c>
      <c r="G25" s="58">
        <v>29703</v>
      </c>
      <c r="H25" s="58" t="s">
        <v>3505</v>
      </c>
      <c r="I25" s="58" t="s">
        <v>900</v>
      </c>
      <c r="J25" s="58" t="s">
        <v>3506</v>
      </c>
      <c r="K25" s="58" t="s">
        <v>811</v>
      </c>
      <c r="L25" s="58">
        <v>8501</v>
      </c>
      <c r="M25" s="58">
        <v>38204</v>
      </c>
    </row>
    <row r="26" spans="1:13" x14ac:dyDescent="0.3">
      <c r="A26" s="57" t="s">
        <v>599</v>
      </c>
      <c r="B26" s="58">
        <v>3519</v>
      </c>
      <c r="C26" s="58" t="s">
        <v>1928</v>
      </c>
      <c r="D26" s="58" t="s">
        <v>786</v>
      </c>
      <c r="E26" s="58" t="s">
        <v>1932</v>
      </c>
      <c r="F26" s="58" t="s">
        <v>628</v>
      </c>
      <c r="G26" s="58">
        <v>1057</v>
      </c>
      <c r="H26" s="58" t="s">
        <v>1450</v>
      </c>
      <c r="I26" s="58" t="s">
        <v>889</v>
      </c>
      <c r="J26" s="58" t="s">
        <v>1595</v>
      </c>
      <c r="K26" s="58" t="s">
        <v>647</v>
      </c>
      <c r="L26" s="58">
        <v>1141</v>
      </c>
      <c r="M26" s="58">
        <v>2198</v>
      </c>
    </row>
    <row r="27" spans="1:13" x14ac:dyDescent="0.3">
      <c r="A27" s="57" t="s">
        <v>600</v>
      </c>
      <c r="B27" s="58">
        <v>11988</v>
      </c>
      <c r="C27" s="58" t="s">
        <v>2754</v>
      </c>
      <c r="D27" s="58" t="s">
        <v>880</v>
      </c>
      <c r="E27" s="58" t="s">
        <v>2755</v>
      </c>
      <c r="F27" s="58" t="s">
        <v>667</v>
      </c>
      <c r="G27" s="58">
        <v>4049</v>
      </c>
      <c r="H27" s="58" t="s">
        <v>2688</v>
      </c>
      <c r="I27" s="58" t="s">
        <v>1674</v>
      </c>
      <c r="J27" s="58" t="s">
        <v>3507</v>
      </c>
      <c r="K27" s="58" t="s">
        <v>634</v>
      </c>
      <c r="L27" s="58">
        <v>3876</v>
      </c>
      <c r="M27" s="58">
        <v>7925</v>
      </c>
    </row>
    <row r="28" spans="1:13" x14ac:dyDescent="0.3">
      <c r="A28" s="57" t="s">
        <v>610</v>
      </c>
      <c r="B28" s="58">
        <v>6345</v>
      </c>
      <c r="C28" s="58" t="s">
        <v>2598</v>
      </c>
      <c r="D28" s="58" t="s">
        <v>1246</v>
      </c>
      <c r="E28" s="58" t="s">
        <v>992</v>
      </c>
      <c r="F28" s="58" t="s">
        <v>628</v>
      </c>
      <c r="G28" s="58">
        <v>2572</v>
      </c>
      <c r="H28" s="58" t="s">
        <v>712</v>
      </c>
      <c r="I28" s="58" t="s">
        <v>2331</v>
      </c>
      <c r="J28" s="58" t="s">
        <v>781</v>
      </c>
      <c r="K28" s="58" t="s">
        <v>634</v>
      </c>
      <c r="L28" s="58">
        <v>1679</v>
      </c>
      <c r="M28" s="58">
        <v>4251</v>
      </c>
    </row>
    <row r="29" spans="1:13" x14ac:dyDescent="0.3">
      <c r="A29" s="57" t="s">
        <v>614</v>
      </c>
      <c r="B29" s="58">
        <v>484118</v>
      </c>
      <c r="C29" s="58">
        <v>88596</v>
      </c>
      <c r="D29" s="58">
        <v>7829</v>
      </c>
      <c r="E29" s="58">
        <v>93833</v>
      </c>
      <c r="F29" s="58">
        <v>138</v>
      </c>
      <c r="G29" s="58">
        <v>190396</v>
      </c>
      <c r="H29" s="58">
        <v>47755</v>
      </c>
      <c r="I29" s="58">
        <v>9748</v>
      </c>
      <c r="J29" s="58">
        <v>54698</v>
      </c>
      <c r="K29" s="58">
        <v>138</v>
      </c>
      <c r="L29" s="58">
        <v>112339</v>
      </c>
      <c r="M29" s="58">
        <v>302735</v>
      </c>
    </row>
  </sheetData>
  <mergeCells count="3">
    <mergeCell ref="A1:E1"/>
    <mergeCell ref="C2:G2"/>
    <mergeCell ref="H2:L2"/>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
  <sheetViews>
    <sheetView workbookViewId="0">
      <selection sqref="A1:E1"/>
    </sheetView>
  </sheetViews>
  <sheetFormatPr defaultRowHeight="14.4" x14ac:dyDescent="0.3"/>
  <cols>
    <col min="1" max="16384" width="8.88671875" style="57"/>
  </cols>
  <sheetData>
    <row r="1" spans="1:13" x14ac:dyDescent="0.3">
      <c r="A1" s="103" t="s">
        <v>34</v>
      </c>
      <c r="B1" s="103"/>
      <c r="C1" s="103"/>
      <c r="D1" s="103"/>
      <c r="E1" s="103"/>
    </row>
    <row r="2" spans="1:13" x14ac:dyDescent="0.3">
      <c r="A2" s="57" t="s">
        <v>0</v>
      </c>
      <c r="B2" s="57" t="s">
        <v>0</v>
      </c>
      <c r="C2" s="104" t="s">
        <v>3508</v>
      </c>
      <c r="D2" s="104"/>
      <c r="E2" s="104"/>
      <c r="F2" s="104"/>
      <c r="G2" s="104"/>
      <c r="H2" s="104" t="s">
        <v>3509</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432</v>
      </c>
      <c r="B4" s="58">
        <v>64074</v>
      </c>
      <c r="C4" s="58" t="s">
        <v>3510</v>
      </c>
      <c r="D4" s="58" t="s">
        <v>2258</v>
      </c>
      <c r="E4" s="58" t="s">
        <v>3511</v>
      </c>
      <c r="F4" s="58" t="s">
        <v>830</v>
      </c>
      <c r="G4" s="58">
        <v>28524</v>
      </c>
      <c r="H4" s="58" t="s">
        <v>3512</v>
      </c>
      <c r="I4" s="58" t="s">
        <v>1013</v>
      </c>
      <c r="J4" s="58" t="s">
        <v>3513</v>
      </c>
      <c r="K4" s="58" t="s">
        <v>660</v>
      </c>
      <c r="L4" s="58">
        <v>8310</v>
      </c>
      <c r="M4" s="58">
        <v>36834</v>
      </c>
    </row>
    <row r="5" spans="1:13" x14ac:dyDescent="0.3">
      <c r="A5" s="57" t="s">
        <v>455</v>
      </c>
      <c r="B5" s="58">
        <v>165612</v>
      </c>
      <c r="C5" s="58" t="s">
        <v>3514</v>
      </c>
      <c r="D5" s="58" t="s">
        <v>4433</v>
      </c>
      <c r="E5" s="58" t="s">
        <v>3516</v>
      </c>
      <c r="F5" s="58" t="s">
        <v>1612</v>
      </c>
      <c r="G5" s="58">
        <v>78142</v>
      </c>
      <c r="H5" s="58" t="s">
        <v>3517</v>
      </c>
      <c r="I5" s="58" t="s">
        <v>6065</v>
      </c>
      <c r="J5" s="58" t="s">
        <v>3518</v>
      </c>
      <c r="K5" s="58" t="s">
        <v>732</v>
      </c>
      <c r="L5" s="58">
        <v>26980</v>
      </c>
      <c r="M5" s="58">
        <v>105122</v>
      </c>
    </row>
    <row r="6" spans="1:13" x14ac:dyDescent="0.3">
      <c r="A6" s="57" t="s">
        <v>461</v>
      </c>
      <c r="B6" s="58">
        <v>260510</v>
      </c>
      <c r="C6" s="58" t="s">
        <v>3519</v>
      </c>
      <c r="D6" s="58" t="s">
        <v>6156</v>
      </c>
      <c r="E6" s="58" t="s">
        <v>6155</v>
      </c>
      <c r="F6" s="58" t="s">
        <v>790</v>
      </c>
      <c r="G6" s="58">
        <v>72212</v>
      </c>
      <c r="H6" s="58" t="s">
        <v>3520</v>
      </c>
      <c r="I6" s="58" t="s">
        <v>6154</v>
      </c>
      <c r="J6" s="58" t="s">
        <v>6153</v>
      </c>
      <c r="K6" s="58" t="s">
        <v>1079</v>
      </c>
      <c r="L6" s="58">
        <v>73762</v>
      </c>
      <c r="M6" s="58">
        <v>145974</v>
      </c>
    </row>
    <row r="7" spans="1:13" x14ac:dyDescent="0.3">
      <c r="A7" s="57" t="s">
        <v>496</v>
      </c>
      <c r="B7" s="58">
        <v>35155</v>
      </c>
      <c r="C7" s="58" t="s">
        <v>3521</v>
      </c>
      <c r="D7" s="58" t="s">
        <v>671</v>
      </c>
      <c r="E7" s="58" t="s">
        <v>6152</v>
      </c>
      <c r="F7" s="58" t="s">
        <v>766</v>
      </c>
      <c r="G7" s="58">
        <v>13009</v>
      </c>
      <c r="H7" s="58" t="s">
        <v>2752</v>
      </c>
      <c r="I7" s="58" t="s">
        <v>2850</v>
      </c>
      <c r="J7" s="58" t="s">
        <v>6151</v>
      </c>
      <c r="K7" s="58" t="s">
        <v>708</v>
      </c>
      <c r="L7" s="58">
        <v>9601</v>
      </c>
      <c r="M7" s="58">
        <v>22610</v>
      </c>
    </row>
    <row r="8" spans="1:13" x14ac:dyDescent="0.3">
      <c r="A8" s="57" t="s">
        <v>614</v>
      </c>
      <c r="B8" s="58">
        <v>525351</v>
      </c>
      <c r="C8" s="58">
        <v>102195</v>
      </c>
      <c r="D8" s="58">
        <v>9513</v>
      </c>
      <c r="E8" s="58">
        <v>79913</v>
      </c>
      <c r="F8" s="58">
        <v>266</v>
      </c>
      <c r="G8" s="58">
        <v>191887</v>
      </c>
      <c r="H8" s="58">
        <v>57059</v>
      </c>
      <c r="I8" s="58">
        <v>9828</v>
      </c>
      <c r="J8" s="58">
        <v>51316</v>
      </c>
      <c r="K8" s="58">
        <v>450</v>
      </c>
      <c r="L8" s="58">
        <v>118653</v>
      </c>
      <c r="M8" s="58">
        <v>310540</v>
      </c>
    </row>
  </sheetData>
  <mergeCells count="3">
    <mergeCell ref="A1:E1"/>
    <mergeCell ref="C2:G2"/>
    <mergeCell ref="H2:L2"/>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workbookViewId="0">
      <selection sqref="A1:E1"/>
    </sheetView>
  </sheetViews>
  <sheetFormatPr defaultRowHeight="14.4" x14ac:dyDescent="0.3"/>
  <cols>
    <col min="1" max="16384" width="8.88671875" style="57"/>
  </cols>
  <sheetData>
    <row r="1" spans="1:13" x14ac:dyDescent="0.3">
      <c r="A1" s="103" t="s">
        <v>35</v>
      </c>
      <c r="B1" s="103"/>
      <c r="C1" s="103"/>
      <c r="D1" s="103"/>
      <c r="E1" s="103"/>
    </row>
    <row r="2" spans="1:13" x14ac:dyDescent="0.3">
      <c r="A2" s="57" t="s">
        <v>0</v>
      </c>
      <c r="B2" s="57" t="s">
        <v>0</v>
      </c>
      <c r="C2" s="104" t="s">
        <v>3523</v>
      </c>
      <c r="D2" s="104"/>
      <c r="E2" s="104"/>
      <c r="F2" s="104"/>
      <c r="G2" s="104"/>
      <c r="H2" s="104" t="s">
        <v>3524</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424</v>
      </c>
      <c r="B4" s="58">
        <v>10613</v>
      </c>
      <c r="C4" s="58" t="s">
        <v>3525</v>
      </c>
      <c r="D4" s="58" t="s">
        <v>789</v>
      </c>
      <c r="E4" s="58" t="s">
        <v>3053</v>
      </c>
      <c r="F4" s="58" t="s">
        <v>633</v>
      </c>
      <c r="G4" s="58">
        <v>5345</v>
      </c>
      <c r="H4" s="58" t="s">
        <v>1366</v>
      </c>
      <c r="I4" s="58" t="s">
        <v>1844</v>
      </c>
      <c r="J4" s="58" t="s">
        <v>1679</v>
      </c>
      <c r="K4" s="58" t="s">
        <v>628</v>
      </c>
      <c r="L4" s="58">
        <v>1316</v>
      </c>
      <c r="M4" s="58">
        <v>6661</v>
      </c>
    </row>
    <row r="5" spans="1:13" x14ac:dyDescent="0.3">
      <c r="A5" s="57" t="s">
        <v>440</v>
      </c>
      <c r="B5" s="58">
        <v>39983</v>
      </c>
      <c r="C5" s="58" t="s">
        <v>3526</v>
      </c>
      <c r="D5" s="58" t="s">
        <v>841</v>
      </c>
      <c r="E5" s="58" t="s">
        <v>3527</v>
      </c>
      <c r="F5" s="58" t="s">
        <v>844</v>
      </c>
      <c r="G5" s="58">
        <v>14952</v>
      </c>
      <c r="H5" s="58" t="s">
        <v>3528</v>
      </c>
      <c r="I5" s="58" t="s">
        <v>720</v>
      </c>
      <c r="J5" s="58" t="s">
        <v>3529</v>
      </c>
      <c r="K5" s="58" t="s">
        <v>786</v>
      </c>
      <c r="L5" s="58">
        <v>8473</v>
      </c>
      <c r="M5" s="58">
        <v>23425</v>
      </c>
    </row>
    <row r="6" spans="1:13" x14ac:dyDescent="0.3">
      <c r="A6" s="57" t="s">
        <v>441</v>
      </c>
      <c r="B6" s="58">
        <v>14449</v>
      </c>
      <c r="C6" s="58" t="s">
        <v>3530</v>
      </c>
      <c r="D6" s="58" t="s">
        <v>812</v>
      </c>
      <c r="E6" s="58" t="s">
        <v>3531</v>
      </c>
      <c r="F6" s="58" t="s">
        <v>628</v>
      </c>
      <c r="G6" s="58">
        <v>4492</v>
      </c>
      <c r="H6" s="58" t="s">
        <v>3532</v>
      </c>
      <c r="I6" s="58" t="s">
        <v>3533</v>
      </c>
      <c r="J6" s="58" t="s">
        <v>1531</v>
      </c>
      <c r="K6" s="58" t="s">
        <v>655</v>
      </c>
      <c r="L6" s="58">
        <v>4114</v>
      </c>
      <c r="M6" s="58">
        <v>8606</v>
      </c>
    </row>
    <row r="7" spans="1:13" x14ac:dyDescent="0.3">
      <c r="A7" s="57" t="s">
        <v>447</v>
      </c>
      <c r="B7" s="58">
        <v>5572</v>
      </c>
      <c r="C7" s="58" t="s">
        <v>829</v>
      </c>
      <c r="D7" s="58" t="s">
        <v>753</v>
      </c>
      <c r="E7" s="58" t="s">
        <v>3534</v>
      </c>
      <c r="F7" s="58" t="s">
        <v>628</v>
      </c>
      <c r="G7" s="58">
        <v>2543</v>
      </c>
      <c r="H7" s="58" t="s">
        <v>1556</v>
      </c>
      <c r="I7" s="58" t="s">
        <v>650</v>
      </c>
      <c r="J7" s="58" t="s">
        <v>744</v>
      </c>
      <c r="K7" s="58" t="s">
        <v>647</v>
      </c>
      <c r="L7" s="58">
        <v>954</v>
      </c>
      <c r="M7" s="58">
        <v>3497</v>
      </c>
    </row>
    <row r="8" spans="1:13" x14ac:dyDescent="0.3">
      <c r="A8" s="57" t="s">
        <v>463</v>
      </c>
      <c r="B8" s="58">
        <v>21900</v>
      </c>
      <c r="C8" s="58" t="s">
        <v>3535</v>
      </c>
      <c r="D8" s="58" t="s">
        <v>846</v>
      </c>
      <c r="E8" s="58" t="s">
        <v>6157</v>
      </c>
      <c r="F8" s="58" t="s">
        <v>678</v>
      </c>
      <c r="G8" s="58">
        <v>8841</v>
      </c>
      <c r="H8" s="58" t="s">
        <v>2382</v>
      </c>
      <c r="I8" s="58" t="s">
        <v>1448</v>
      </c>
      <c r="J8" s="58" t="s">
        <v>2123</v>
      </c>
      <c r="K8" s="58" t="s">
        <v>766</v>
      </c>
      <c r="L8" s="58">
        <v>3469</v>
      </c>
      <c r="M8" s="58">
        <v>12310</v>
      </c>
    </row>
    <row r="9" spans="1:13" x14ac:dyDescent="0.3">
      <c r="A9" s="57" t="s">
        <v>465</v>
      </c>
      <c r="B9" s="58">
        <v>85070</v>
      </c>
      <c r="C9" s="58" t="s">
        <v>3536</v>
      </c>
      <c r="D9" s="58" t="s">
        <v>1029</v>
      </c>
      <c r="E9" s="58" t="s">
        <v>3537</v>
      </c>
      <c r="F9" s="58" t="s">
        <v>932</v>
      </c>
      <c r="G9" s="58">
        <v>35654</v>
      </c>
      <c r="H9" s="58" t="s">
        <v>3538</v>
      </c>
      <c r="I9" s="58" t="s">
        <v>2440</v>
      </c>
      <c r="J9" s="58" t="s">
        <v>1312</v>
      </c>
      <c r="K9" s="58" t="s">
        <v>848</v>
      </c>
      <c r="L9" s="58">
        <v>16711</v>
      </c>
      <c r="M9" s="58">
        <v>52365</v>
      </c>
    </row>
    <row r="10" spans="1:13" x14ac:dyDescent="0.3">
      <c r="A10" s="57" t="s">
        <v>483</v>
      </c>
      <c r="B10" s="58">
        <v>18361</v>
      </c>
      <c r="C10" s="58" t="s">
        <v>3540</v>
      </c>
      <c r="D10" s="58" t="s">
        <v>1232</v>
      </c>
      <c r="E10" s="58" t="s">
        <v>3541</v>
      </c>
      <c r="F10" s="58" t="s">
        <v>628</v>
      </c>
      <c r="G10" s="58">
        <v>6884</v>
      </c>
      <c r="H10" s="58" t="s">
        <v>3035</v>
      </c>
      <c r="I10" s="58" t="s">
        <v>1197</v>
      </c>
      <c r="J10" s="58" t="s">
        <v>850</v>
      </c>
      <c r="K10" s="58" t="s">
        <v>628</v>
      </c>
      <c r="L10" s="58">
        <v>1832</v>
      </c>
      <c r="M10" s="58">
        <v>8716</v>
      </c>
    </row>
    <row r="11" spans="1:13" x14ac:dyDescent="0.3">
      <c r="A11" s="57" t="s">
        <v>486</v>
      </c>
      <c r="B11" s="58">
        <v>12343</v>
      </c>
      <c r="C11" s="58" t="s">
        <v>1396</v>
      </c>
      <c r="D11" s="58" t="s">
        <v>880</v>
      </c>
      <c r="E11" s="58" t="s">
        <v>3542</v>
      </c>
      <c r="F11" s="58" t="s">
        <v>691</v>
      </c>
      <c r="G11" s="58">
        <v>5406</v>
      </c>
      <c r="H11" s="58" t="s">
        <v>2066</v>
      </c>
      <c r="I11" s="58" t="s">
        <v>1487</v>
      </c>
      <c r="J11" s="58" t="s">
        <v>3543</v>
      </c>
      <c r="K11" s="58" t="s">
        <v>647</v>
      </c>
      <c r="L11" s="58">
        <v>2165</v>
      </c>
      <c r="M11" s="58">
        <v>7571</v>
      </c>
    </row>
    <row r="12" spans="1:13" x14ac:dyDescent="0.3">
      <c r="A12" s="57" t="s">
        <v>487</v>
      </c>
      <c r="B12" s="58">
        <v>5569</v>
      </c>
      <c r="C12" s="58" t="s">
        <v>2539</v>
      </c>
      <c r="D12" s="58" t="s">
        <v>1069</v>
      </c>
      <c r="E12" s="58" t="s">
        <v>3325</v>
      </c>
      <c r="F12" s="58" t="s">
        <v>628</v>
      </c>
      <c r="G12" s="58">
        <v>2371</v>
      </c>
      <c r="H12" s="58" t="s">
        <v>1079</v>
      </c>
      <c r="I12" s="58" t="s">
        <v>1155</v>
      </c>
      <c r="J12" s="58" t="s">
        <v>891</v>
      </c>
      <c r="K12" s="58" t="s">
        <v>628</v>
      </c>
      <c r="L12" s="58">
        <v>1012</v>
      </c>
      <c r="M12" s="58">
        <v>3383</v>
      </c>
    </row>
    <row r="13" spans="1:13" x14ac:dyDescent="0.3">
      <c r="A13" s="57" t="s">
        <v>520</v>
      </c>
      <c r="B13" s="58">
        <v>7556</v>
      </c>
      <c r="C13" s="58" t="s">
        <v>2382</v>
      </c>
      <c r="D13" s="58" t="s">
        <v>771</v>
      </c>
      <c r="E13" s="58" t="s">
        <v>2215</v>
      </c>
      <c r="F13" s="58" t="s">
        <v>628</v>
      </c>
      <c r="G13" s="58">
        <v>3896</v>
      </c>
      <c r="H13" s="58" t="s">
        <v>627</v>
      </c>
      <c r="I13" s="58" t="s">
        <v>1542</v>
      </c>
      <c r="J13" s="58" t="s">
        <v>975</v>
      </c>
      <c r="K13" s="58" t="s">
        <v>628</v>
      </c>
      <c r="L13" s="58">
        <v>787</v>
      </c>
      <c r="M13" s="58">
        <v>4683</v>
      </c>
    </row>
    <row r="14" spans="1:13" x14ac:dyDescent="0.3">
      <c r="A14" s="57" t="s">
        <v>523</v>
      </c>
      <c r="B14" s="58">
        <v>4677</v>
      </c>
      <c r="C14" s="58" t="s">
        <v>1509</v>
      </c>
      <c r="D14" s="58" t="s">
        <v>918</v>
      </c>
      <c r="E14" s="58" t="s">
        <v>3544</v>
      </c>
      <c r="F14" s="58" t="s">
        <v>678</v>
      </c>
      <c r="G14" s="58">
        <v>1884</v>
      </c>
      <c r="H14" s="58" t="s">
        <v>1956</v>
      </c>
      <c r="I14" s="58" t="s">
        <v>923</v>
      </c>
      <c r="J14" s="58" t="s">
        <v>946</v>
      </c>
      <c r="K14" s="58" t="s">
        <v>691</v>
      </c>
      <c r="L14" s="58">
        <v>967</v>
      </c>
      <c r="M14" s="58">
        <v>2851</v>
      </c>
    </row>
    <row r="15" spans="1:13" x14ac:dyDescent="0.3">
      <c r="A15" s="57" t="s">
        <v>530</v>
      </c>
      <c r="B15" s="58">
        <v>28805</v>
      </c>
      <c r="C15" s="58" t="s">
        <v>2318</v>
      </c>
      <c r="D15" s="58" t="s">
        <v>1289</v>
      </c>
      <c r="E15" s="58" t="s">
        <v>3545</v>
      </c>
      <c r="F15" s="58" t="s">
        <v>655</v>
      </c>
      <c r="G15" s="58">
        <v>12424</v>
      </c>
      <c r="H15" s="58" t="s">
        <v>3546</v>
      </c>
      <c r="I15" s="58" t="s">
        <v>1290</v>
      </c>
      <c r="J15" s="58" t="s">
        <v>2586</v>
      </c>
      <c r="K15" s="58" t="s">
        <v>678</v>
      </c>
      <c r="L15" s="58">
        <v>6119</v>
      </c>
      <c r="M15" s="58">
        <v>18543</v>
      </c>
    </row>
    <row r="16" spans="1:13" x14ac:dyDescent="0.3">
      <c r="A16" s="57" t="s">
        <v>548</v>
      </c>
      <c r="B16" s="58">
        <v>5145</v>
      </c>
      <c r="C16" s="58" t="s">
        <v>2349</v>
      </c>
      <c r="D16" s="58" t="s">
        <v>1125</v>
      </c>
      <c r="E16" s="58" t="s">
        <v>895</v>
      </c>
      <c r="F16" s="58" t="s">
        <v>628</v>
      </c>
      <c r="G16" s="58">
        <v>2654</v>
      </c>
      <c r="H16" s="58" t="s">
        <v>1611</v>
      </c>
      <c r="I16" s="58" t="s">
        <v>794</v>
      </c>
      <c r="J16" s="58" t="s">
        <v>1590</v>
      </c>
      <c r="K16" s="58" t="s">
        <v>628</v>
      </c>
      <c r="L16" s="58">
        <v>793</v>
      </c>
      <c r="M16" s="58">
        <v>3447</v>
      </c>
    </row>
    <row r="17" spans="1:13" x14ac:dyDescent="0.3">
      <c r="A17" s="57" t="s">
        <v>570</v>
      </c>
      <c r="B17" s="58">
        <v>122747</v>
      </c>
      <c r="C17" s="58" t="s">
        <v>3547</v>
      </c>
      <c r="D17" s="58" t="s">
        <v>2251</v>
      </c>
      <c r="E17" s="58" t="s">
        <v>3548</v>
      </c>
      <c r="F17" s="58" t="s">
        <v>775</v>
      </c>
      <c r="G17" s="58">
        <v>23708</v>
      </c>
      <c r="H17" s="58" t="s">
        <v>3549</v>
      </c>
      <c r="I17" s="58" t="s">
        <v>5820</v>
      </c>
      <c r="J17" s="58" t="s">
        <v>3550</v>
      </c>
      <c r="K17" s="58" t="s">
        <v>1067</v>
      </c>
      <c r="L17" s="58">
        <v>45717</v>
      </c>
      <c r="M17" s="58">
        <v>69425</v>
      </c>
    </row>
    <row r="18" spans="1:13" x14ac:dyDescent="0.3">
      <c r="A18" s="57" t="s">
        <v>573</v>
      </c>
      <c r="B18" s="58">
        <v>8594</v>
      </c>
      <c r="C18" s="58" t="s">
        <v>2719</v>
      </c>
      <c r="D18" s="58" t="s">
        <v>673</v>
      </c>
      <c r="E18" s="58" t="s">
        <v>991</v>
      </c>
      <c r="F18" s="58" t="s">
        <v>691</v>
      </c>
      <c r="G18" s="58">
        <v>3216</v>
      </c>
      <c r="H18" s="58" t="s">
        <v>2108</v>
      </c>
      <c r="I18" s="58" t="s">
        <v>736</v>
      </c>
      <c r="J18" s="58" t="s">
        <v>3033</v>
      </c>
      <c r="K18" s="58" t="s">
        <v>655</v>
      </c>
      <c r="L18" s="58">
        <v>2121</v>
      </c>
      <c r="M18" s="58">
        <v>5337</v>
      </c>
    </row>
    <row r="19" spans="1:13" x14ac:dyDescent="0.3">
      <c r="A19" s="57" t="s">
        <v>581</v>
      </c>
      <c r="B19" s="58">
        <v>11036</v>
      </c>
      <c r="C19" s="58" t="s">
        <v>2388</v>
      </c>
      <c r="D19" s="58" t="s">
        <v>652</v>
      </c>
      <c r="E19" s="58" t="s">
        <v>778</v>
      </c>
      <c r="F19" s="58" t="s">
        <v>691</v>
      </c>
      <c r="G19" s="58">
        <v>5028</v>
      </c>
      <c r="H19" s="58" t="s">
        <v>1397</v>
      </c>
      <c r="I19" s="58" t="s">
        <v>1672</v>
      </c>
      <c r="J19" s="58" t="s">
        <v>3251</v>
      </c>
      <c r="K19" s="58" t="s">
        <v>633</v>
      </c>
      <c r="L19" s="58">
        <v>1501</v>
      </c>
      <c r="M19" s="58">
        <v>6529</v>
      </c>
    </row>
    <row r="20" spans="1:13" x14ac:dyDescent="0.3">
      <c r="A20" s="57" t="s">
        <v>587</v>
      </c>
      <c r="B20" s="58">
        <v>15700</v>
      </c>
      <c r="C20" s="58" t="s">
        <v>3551</v>
      </c>
      <c r="D20" s="58" t="s">
        <v>1976</v>
      </c>
      <c r="E20" s="58" t="s">
        <v>2622</v>
      </c>
      <c r="F20" s="58" t="s">
        <v>634</v>
      </c>
      <c r="G20" s="58">
        <v>6580</v>
      </c>
      <c r="H20" s="58" t="s">
        <v>2291</v>
      </c>
      <c r="I20" s="58" t="s">
        <v>971</v>
      </c>
      <c r="J20" s="58" t="s">
        <v>2464</v>
      </c>
      <c r="K20" s="58" t="s">
        <v>633</v>
      </c>
      <c r="L20" s="58">
        <v>2157</v>
      </c>
      <c r="M20" s="58">
        <v>8737</v>
      </c>
    </row>
    <row r="21" spans="1:13" x14ac:dyDescent="0.3">
      <c r="A21" s="57" t="s">
        <v>589</v>
      </c>
      <c r="B21" s="58">
        <v>4025</v>
      </c>
      <c r="C21" s="58" t="s">
        <v>1917</v>
      </c>
      <c r="D21" s="58" t="s">
        <v>916</v>
      </c>
      <c r="E21" s="58" t="s">
        <v>1049</v>
      </c>
      <c r="F21" s="58" t="s">
        <v>628</v>
      </c>
      <c r="G21" s="58">
        <v>1763</v>
      </c>
      <c r="H21" s="58" t="s">
        <v>645</v>
      </c>
      <c r="I21" s="58" t="s">
        <v>878</v>
      </c>
      <c r="J21" s="58" t="s">
        <v>1757</v>
      </c>
      <c r="K21" s="58" t="s">
        <v>667</v>
      </c>
      <c r="L21" s="58">
        <v>749</v>
      </c>
      <c r="M21" s="58">
        <v>2512</v>
      </c>
    </row>
    <row r="22" spans="1:13" x14ac:dyDescent="0.3">
      <c r="A22" s="57" t="s">
        <v>604</v>
      </c>
      <c r="B22" s="58">
        <v>2751</v>
      </c>
      <c r="C22" s="58" t="s">
        <v>1517</v>
      </c>
      <c r="D22" s="58" t="s">
        <v>844</v>
      </c>
      <c r="E22" s="58" t="s">
        <v>1491</v>
      </c>
      <c r="F22" s="58" t="s">
        <v>633</v>
      </c>
      <c r="G22" s="58">
        <v>1345</v>
      </c>
      <c r="H22" s="58" t="s">
        <v>1235</v>
      </c>
      <c r="I22" s="58" t="s">
        <v>872</v>
      </c>
      <c r="J22" s="58" t="s">
        <v>645</v>
      </c>
      <c r="K22" s="58" t="s">
        <v>647</v>
      </c>
      <c r="L22" s="58">
        <v>546</v>
      </c>
      <c r="M22" s="58">
        <v>1891</v>
      </c>
    </row>
    <row r="23" spans="1:13" x14ac:dyDescent="0.3">
      <c r="A23" s="57" t="s">
        <v>614</v>
      </c>
      <c r="B23" s="58">
        <v>424896</v>
      </c>
      <c r="C23" s="58">
        <v>69798</v>
      </c>
      <c r="D23" s="58">
        <v>6226</v>
      </c>
      <c r="E23" s="58">
        <v>72801</v>
      </c>
      <c r="F23" s="58">
        <v>161</v>
      </c>
      <c r="G23" s="58">
        <v>148986</v>
      </c>
      <c r="H23" s="58">
        <v>46264</v>
      </c>
      <c r="I23" s="58">
        <v>8850</v>
      </c>
      <c r="J23" s="58">
        <v>46180</v>
      </c>
      <c r="K23" s="58">
        <v>209</v>
      </c>
      <c r="L23" s="58">
        <v>101503</v>
      </c>
      <c r="M23" s="58">
        <v>250489</v>
      </c>
    </row>
  </sheetData>
  <mergeCells count="3">
    <mergeCell ref="A1:E1"/>
    <mergeCell ref="C2:G2"/>
    <mergeCell ref="H2:L2"/>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
  <sheetViews>
    <sheetView workbookViewId="0">
      <selection sqref="A1:E1"/>
    </sheetView>
  </sheetViews>
  <sheetFormatPr defaultRowHeight="14.4" x14ac:dyDescent="0.3"/>
  <cols>
    <col min="1" max="16384" width="8.88671875" style="57"/>
  </cols>
  <sheetData>
    <row r="1" spans="1:13" x14ac:dyDescent="0.3">
      <c r="A1" s="103" t="s">
        <v>36</v>
      </c>
      <c r="B1" s="103"/>
      <c r="C1" s="103"/>
      <c r="D1" s="103"/>
      <c r="E1" s="103"/>
    </row>
    <row r="2" spans="1:13" x14ac:dyDescent="0.3">
      <c r="A2" s="57" t="s">
        <v>0</v>
      </c>
      <c r="B2" s="57" t="s">
        <v>0</v>
      </c>
      <c r="C2" s="104" t="s">
        <v>3552</v>
      </c>
      <c r="D2" s="104"/>
      <c r="E2" s="104"/>
      <c r="F2" s="104"/>
      <c r="G2" s="104"/>
      <c r="H2" s="104" t="s">
        <v>3553</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459</v>
      </c>
      <c r="B4" s="58">
        <v>107378</v>
      </c>
      <c r="C4" s="58" t="s">
        <v>2671</v>
      </c>
      <c r="D4" s="58" t="s">
        <v>897</v>
      </c>
      <c r="E4" s="58" t="s">
        <v>3554</v>
      </c>
      <c r="F4" s="58" t="s">
        <v>648</v>
      </c>
      <c r="G4" s="58">
        <v>7129</v>
      </c>
      <c r="H4" s="58" t="s">
        <v>6160</v>
      </c>
      <c r="I4" s="58" t="s">
        <v>1715</v>
      </c>
      <c r="J4" s="58" t="s">
        <v>3556</v>
      </c>
      <c r="K4" s="58" t="s">
        <v>941</v>
      </c>
      <c r="L4" s="58">
        <v>51919</v>
      </c>
      <c r="M4" s="58">
        <v>59048</v>
      </c>
    </row>
    <row r="5" spans="1:13" x14ac:dyDescent="0.3">
      <c r="A5" s="57" t="s">
        <v>461</v>
      </c>
      <c r="B5" s="58">
        <v>128038</v>
      </c>
      <c r="C5" s="58" t="s">
        <v>3557</v>
      </c>
      <c r="D5" s="58" t="s">
        <v>3303</v>
      </c>
      <c r="E5" s="58" t="s">
        <v>2750</v>
      </c>
      <c r="F5" s="58" t="s">
        <v>801</v>
      </c>
      <c r="G5" s="58">
        <v>19443</v>
      </c>
      <c r="H5" s="58" t="s">
        <v>3558</v>
      </c>
      <c r="I5" s="58" t="s">
        <v>4970</v>
      </c>
      <c r="J5" s="58" t="s">
        <v>6159</v>
      </c>
      <c r="K5" s="58" t="s">
        <v>1107</v>
      </c>
      <c r="L5" s="58">
        <v>50510</v>
      </c>
      <c r="M5" s="58">
        <v>69953</v>
      </c>
    </row>
    <row r="6" spans="1:13" x14ac:dyDescent="0.3">
      <c r="A6" s="57" t="s">
        <v>478</v>
      </c>
      <c r="B6" s="58">
        <v>89305</v>
      </c>
      <c r="C6" s="58" t="s">
        <v>3560</v>
      </c>
      <c r="D6" s="58" t="s">
        <v>2002</v>
      </c>
      <c r="E6" s="58" t="s">
        <v>3561</v>
      </c>
      <c r="F6" s="58" t="s">
        <v>632</v>
      </c>
      <c r="G6" s="58">
        <v>21509</v>
      </c>
      <c r="H6" s="58" t="s">
        <v>3562</v>
      </c>
      <c r="I6" s="58" t="s">
        <v>6026</v>
      </c>
      <c r="J6" s="58" t="s">
        <v>3563</v>
      </c>
      <c r="K6" s="58" t="s">
        <v>816</v>
      </c>
      <c r="L6" s="58">
        <v>33005</v>
      </c>
      <c r="M6" s="58">
        <v>54514</v>
      </c>
    </row>
    <row r="7" spans="1:13" x14ac:dyDescent="0.3">
      <c r="A7" s="57" t="s">
        <v>490</v>
      </c>
      <c r="B7" s="58">
        <v>21145</v>
      </c>
      <c r="C7" s="58" t="s">
        <v>2322</v>
      </c>
      <c r="D7" s="58" t="s">
        <v>1441</v>
      </c>
      <c r="E7" s="58" t="s">
        <v>3564</v>
      </c>
      <c r="F7" s="58" t="s">
        <v>634</v>
      </c>
      <c r="G7" s="58">
        <v>3672</v>
      </c>
      <c r="H7" s="58" t="s">
        <v>2952</v>
      </c>
      <c r="I7" s="58" t="s">
        <v>1433</v>
      </c>
      <c r="J7" s="58" t="s">
        <v>3565</v>
      </c>
      <c r="K7" s="58" t="s">
        <v>660</v>
      </c>
      <c r="L7" s="58">
        <v>6567</v>
      </c>
      <c r="M7" s="58">
        <v>10239</v>
      </c>
    </row>
    <row r="8" spans="1:13" x14ac:dyDescent="0.3">
      <c r="A8" s="57" t="s">
        <v>496</v>
      </c>
      <c r="B8" s="58">
        <v>93712</v>
      </c>
      <c r="C8" s="58" t="s">
        <v>3566</v>
      </c>
      <c r="D8" s="58" t="s">
        <v>1563</v>
      </c>
      <c r="E8" s="58" t="s">
        <v>3567</v>
      </c>
      <c r="F8" s="58" t="s">
        <v>634</v>
      </c>
      <c r="G8" s="58">
        <v>3574</v>
      </c>
      <c r="H8" s="58" t="s">
        <v>3568</v>
      </c>
      <c r="I8" s="58" t="s">
        <v>785</v>
      </c>
      <c r="J8" s="58" t="s">
        <v>6158</v>
      </c>
      <c r="K8" s="58" t="s">
        <v>1108</v>
      </c>
      <c r="L8" s="58">
        <v>49771</v>
      </c>
      <c r="M8" s="58">
        <v>53345</v>
      </c>
    </row>
    <row r="9" spans="1:13" x14ac:dyDescent="0.3">
      <c r="A9" s="57" t="s">
        <v>515</v>
      </c>
      <c r="B9" s="58">
        <v>73498</v>
      </c>
      <c r="C9" s="58" t="s">
        <v>3569</v>
      </c>
      <c r="D9" s="58" t="s">
        <v>629</v>
      </c>
      <c r="E9" s="58" t="s">
        <v>3570</v>
      </c>
      <c r="F9" s="58" t="s">
        <v>668</v>
      </c>
      <c r="G9" s="58">
        <v>14433</v>
      </c>
      <c r="H9" s="58" t="s">
        <v>3571</v>
      </c>
      <c r="I9" s="58" t="s">
        <v>4458</v>
      </c>
      <c r="J9" s="58" t="s">
        <v>3573</v>
      </c>
      <c r="K9" s="58" t="s">
        <v>872</v>
      </c>
      <c r="L9" s="58">
        <v>31385</v>
      </c>
      <c r="M9" s="58">
        <v>45818</v>
      </c>
    </row>
    <row r="10" spans="1:13" x14ac:dyDescent="0.3">
      <c r="A10" s="57" t="s">
        <v>614</v>
      </c>
      <c r="B10" s="58">
        <v>513076</v>
      </c>
      <c r="C10" s="58">
        <v>30512</v>
      </c>
      <c r="D10" s="58">
        <v>3983</v>
      </c>
      <c r="E10" s="58">
        <v>35164</v>
      </c>
      <c r="F10" s="58">
        <v>101</v>
      </c>
      <c r="G10" s="58">
        <v>69760</v>
      </c>
      <c r="H10" s="58">
        <v>87647</v>
      </c>
      <c r="I10" s="58">
        <v>13235</v>
      </c>
      <c r="J10" s="58">
        <v>121550</v>
      </c>
      <c r="K10" s="58">
        <v>725</v>
      </c>
      <c r="L10" s="58">
        <v>223157</v>
      </c>
      <c r="M10" s="58">
        <v>292917</v>
      </c>
    </row>
  </sheetData>
  <mergeCells count="3">
    <mergeCell ref="A1:E1"/>
    <mergeCell ref="C2:G2"/>
    <mergeCell ref="H2:L2"/>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sqref="A1:E1"/>
    </sheetView>
  </sheetViews>
  <sheetFormatPr defaultRowHeight="14.4" x14ac:dyDescent="0.3"/>
  <cols>
    <col min="1" max="16384" width="8.88671875" style="57"/>
  </cols>
  <sheetData>
    <row r="1" spans="1:13" x14ac:dyDescent="0.3">
      <c r="A1" s="103" t="s">
        <v>37</v>
      </c>
      <c r="B1" s="103"/>
      <c r="C1" s="103"/>
      <c r="D1" s="103"/>
      <c r="E1" s="103"/>
    </row>
    <row r="2" spans="1:13" x14ac:dyDescent="0.3">
      <c r="A2" s="57" t="s">
        <v>0</v>
      </c>
      <c r="B2" s="57" t="s">
        <v>0</v>
      </c>
      <c r="C2" s="104" t="s">
        <v>3574</v>
      </c>
      <c r="D2" s="104"/>
      <c r="E2" s="104"/>
      <c r="F2" s="104"/>
      <c r="G2" s="104"/>
      <c r="H2" s="104" t="s">
        <v>3575</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449</v>
      </c>
      <c r="B4" s="58">
        <v>40513</v>
      </c>
      <c r="C4" s="58" t="s">
        <v>3576</v>
      </c>
      <c r="D4" s="58" t="s">
        <v>975</v>
      </c>
      <c r="E4" s="58" t="s">
        <v>3577</v>
      </c>
      <c r="F4" s="58" t="s">
        <v>701</v>
      </c>
      <c r="G4" s="58">
        <v>18901</v>
      </c>
      <c r="H4" s="58" t="s">
        <v>3578</v>
      </c>
      <c r="I4" s="58" t="s">
        <v>1520</v>
      </c>
      <c r="J4" s="58" t="s">
        <v>2766</v>
      </c>
      <c r="K4" s="58" t="s">
        <v>766</v>
      </c>
      <c r="L4" s="58">
        <v>4473</v>
      </c>
      <c r="M4" s="58">
        <v>23374</v>
      </c>
    </row>
    <row r="5" spans="1:13" x14ac:dyDescent="0.3">
      <c r="A5" s="57" t="s">
        <v>454</v>
      </c>
      <c r="B5" s="58">
        <v>11099</v>
      </c>
      <c r="C5" s="58" t="s">
        <v>3579</v>
      </c>
      <c r="D5" s="58" t="s">
        <v>1441</v>
      </c>
      <c r="E5" s="58" t="s">
        <v>3580</v>
      </c>
      <c r="F5" s="58" t="s">
        <v>691</v>
      </c>
      <c r="G5" s="58">
        <v>5799</v>
      </c>
      <c r="H5" s="58" t="s">
        <v>1827</v>
      </c>
      <c r="I5" s="58" t="s">
        <v>1155</v>
      </c>
      <c r="J5" s="58" t="s">
        <v>2279</v>
      </c>
      <c r="K5" s="58" t="s">
        <v>655</v>
      </c>
      <c r="L5" s="58">
        <v>1482</v>
      </c>
      <c r="M5" s="58">
        <v>7281</v>
      </c>
    </row>
    <row r="6" spans="1:13" x14ac:dyDescent="0.3">
      <c r="A6" s="57" t="s">
        <v>471</v>
      </c>
      <c r="B6" s="58">
        <v>10496</v>
      </c>
      <c r="C6" s="58" t="s">
        <v>3581</v>
      </c>
      <c r="D6" s="58" t="s">
        <v>956</v>
      </c>
      <c r="E6" s="58" t="s">
        <v>3582</v>
      </c>
      <c r="F6" s="58" t="s">
        <v>648</v>
      </c>
      <c r="G6" s="58">
        <v>4448</v>
      </c>
      <c r="H6" s="58" t="s">
        <v>2274</v>
      </c>
      <c r="I6" s="58" t="s">
        <v>664</v>
      </c>
      <c r="J6" s="58" t="s">
        <v>1956</v>
      </c>
      <c r="K6" s="58" t="s">
        <v>628</v>
      </c>
      <c r="L6" s="58">
        <v>883</v>
      </c>
      <c r="M6" s="58">
        <v>5331</v>
      </c>
    </row>
    <row r="7" spans="1:13" x14ac:dyDescent="0.3">
      <c r="A7" s="57" t="s">
        <v>491</v>
      </c>
      <c r="B7" s="58">
        <v>52469</v>
      </c>
      <c r="C7" s="58" t="s">
        <v>3583</v>
      </c>
      <c r="D7" s="58" t="s">
        <v>2332</v>
      </c>
      <c r="E7" s="58" t="s">
        <v>3584</v>
      </c>
      <c r="F7" s="58" t="s">
        <v>1612</v>
      </c>
      <c r="G7" s="58">
        <v>21776</v>
      </c>
      <c r="H7" s="58" t="s">
        <v>3585</v>
      </c>
      <c r="I7" s="58" t="s">
        <v>1213</v>
      </c>
      <c r="J7" s="58" t="s">
        <v>2549</v>
      </c>
      <c r="K7" s="58" t="s">
        <v>732</v>
      </c>
      <c r="L7" s="58">
        <v>7993</v>
      </c>
      <c r="M7" s="58">
        <v>29769</v>
      </c>
    </row>
    <row r="8" spans="1:13" x14ac:dyDescent="0.3">
      <c r="A8" s="57" t="s">
        <v>500</v>
      </c>
      <c r="B8" s="58">
        <v>30086</v>
      </c>
      <c r="C8" s="58" t="s">
        <v>3586</v>
      </c>
      <c r="D8" s="58" t="s">
        <v>1903</v>
      </c>
      <c r="E8" s="58" t="s">
        <v>3587</v>
      </c>
      <c r="F8" s="58" t="s">
        <v>701</v>
      </c>
      <c r="G8" s="58">
        <v>14313</v>
      </c>
      <c r="H8" s="58" t="s">
        <v>2102</v>
      </c>
      <c r="I8" s="58" t="s">
        <v>1520</v>
      </c>
      <c r="J8" s="58" t="s">
        <v>2924</v>
      </c>
      <c r="K8" s="58" t="s">
        <v>646</v>
      </c>
      <c r="L8" s="58">
        <v>3128</v>
      </c>
      <c r="M8" s="58">
        <v>17441</v>
      </c>
    </row>
    <row r="9" spans="1:13" x14ac:dyDescent="0.3">
      <c r="A9" s="57" t="s">
        <v>508</v>
      </c>
      <c r="B9" s="58">
        <v>17923</v>
      </c>
      <c r="C9" s="58" t="s">
        <v>2565</v>
      </c>
      <c r="D9" s="58" t="s">
        <v>862</v>
      </c>
      <c r="E9" s="58" t="s">
        <v>3588</v>
      </c>
      <c r="F9" s="58" t="s">
        <v>628</v>
      </c>
      <c r="G9" s="58">
        <v>9164</v>
      </c>
      <c r="H9" s="58" t="s">
        <v>1037</v>
      </c>
      <c r="I9" s="58" t="s">
        <v>951</v>
      </c>
      <c r="J9" s="58" t="s">
        <v>700</v>
      </c>
      <c r="K9" s="58" t="s">
        <v>628</v>
      </c>
      <c r="L9" s="58">
        <v>1241</v>
      </c>
      <c r="M9" s="58">
        <v>10405</v>
      </c>
    </row>
    <row r="10" spans="1:13" x14ac:dyDescent="0.3">
      <c r="A10" s="57" t="s">
        <v>550</v>
      </c>
      <c r="B10" s="58">
        <v>19170</v>
      </c>
      <c r="C10" s="58" t="s">
        <v>1209</v>
      </c>
      <c r="D10" s="58" t="s">
        <v>886</v>
      </c>
      <c r="E10" s="58" t="s">
        <v>1762</v>
      </c>
      <c r="F10" s="58" t="s">
        <v>628</v>
      </c>
      <c r="G10" s="58">
        <v>9313</v>
      </c>
      <c r="H10" s="58" t="s">
        <v>3589</v>
      </c>
      <c r="I10" s="58" t="s">
        <v>794</v>
      </c>
      <c r="J10" s="58" t="s">
        <v>2061</v>
      </c>
      <c r="K10" s="58" t="s">
        <v>628</v>
      </c>
      <c r="L10" s="58">
        <v>1579</v>
      </c>
      <c r="M10" s="58">
        <v>10892</v>
      </c>
    </row>
    <row r="11" spans="1:13" x14ac:dyDescent="0.3">
      <c r="A11" s="57" t="s">
        <v>556</v>
      </c>
      <c r="B11" s="58">
        <v>98948</v>
      </c>
      <c r="C11" s="58" t="s">
        <v>3590</v>
      </c>
      <c r="D11" s="58" t="s">
        <v>6044</v>
      </c>
      <c r="E11" s="58" t="s">
        <v>3591</v>
      </c>
      <c r="F11" s="58" t="s">
        <v>666</v>
      </c>
      <c r="G11" s="58">
        <v>40982</v>
      </c>
      <c r="H11" s="58" t="s">
        <v>3592</v>
      </c>
      <c r="I11" s="58" t="s">
        <v>2708</v>
      </c>
      <c r="J11" s="58" t="s">
        <v>3593</v>
      </c>
      <c r="K11" s="58" t="s">
        <v>894</v>
      </c>
      <c r="L11" s="58">
        <v>19394</v>
      </c>
      <c r="M11" s="58">
        <v>60376</v>
      </c>
    </row>
    <row r="12" spans="1:13" x14ac:dyDescent="0.3">
      <c r="A12" s="57" t="s">
        <v>558</v>
      </c>
      <c r="B12" s="58">
        <v>8037</v>
      </c>
      <c r="C12" s="58" t="s">
        <v>784</v>
      </c>
      <c r="D12" s="58" t="s">
        <v>1077</v>
      </c>
      <c r="E12" s="58" t="s">
        <v>2661</v>
      </c>
      <c r="F12" s="58" t="s">
        <v>628</v>
      </c>
      <c r="G12" s="58">
        <v>3867</v>
      </c>
      <c r="H12" s="58" t="s">
        <v>1470</v>
      </c>
      <c r="I12" s="58" t="s">
        <v>660</v>
      </c>
      <c r="J12" s="58" t="s">
        <v>1311</v>
      </c>
      <c r="K12" s="58" t="s">
        <v>628</v>
      </c>
      <c r="L12" s="58">
        <v>499</v>
      </c>
      <c r="M12" s="58">
        <v>4366</v>
      </c>
    </row>
    <row r="13" spans="1:13" x14ac:dyDescent="0.3">
      <c r="A13" s="57" t="s">
        <v>562</v>
      </c>
      <c r="B13" s="58">
        <v>20970</v>
      </c>
      <c r="C13" s="58" t="s">
        <v>1338</v>
      </c>
      <c r="D13" s="58" t="s">
        <v>1564</v>
      </c>
      <c r="E13" s="58" t="s">
        <v>3594</v>
      </c>
      <c r="F13" s="58" t="s">
        <v>647</v>
      </c>
      <c r="G13" s="58">
        <v>10075</v>
      </c>
      <c r="H13" s="58" t="s">
        <v>1802</v>
      </c>
      <c r="I13" s="58" t="s">
        <v>941</v>
      </c>
      <c r="J13" s="58" t="s">
        <v>3595</v>
      </c>
      <c r="K13" s="58" t="s">
        <v>647</v>
      </c>
      <c r="L13" s="58">
        <v>2553</v>
      </c>
      <c r="M13" s="58">
        <v>12628</v>
      </c>
    </row>
    <row r="14" spans="1:13" x14ac:dyDescent="0.3">
      <c r="A14" s="57" t="s">
        <v>596</v>
      </c>
      <c r="B14" s="58">
        <v>38613</v>
      </c>
      <c r="C14" s="58" t="s">
        <v>3596</v>
      </c>
      <c r="D14" s="58" t="s">
        <v>1943</v>
      </c>
      <c r="E14" s="58" t="s">
        <v>3597</v>
      </c>
      <c r="F14" s="58" t="s">
        <v>810</v>
      </c>
      <c r="G14" s="58">
        <v>17298</v>
      </c>
      <c r="H14" s="58" t="s">
        <v>2674</v>
      </c>
      <c r="I14" s="58" t="s">
        <v>645</v>
      </c>
      <c r="J14" s="58" t="s">
        <v>2574</v>
      </c>
      <c r="K14" s="58" t="s">
        <v>634</v>
      </c>
      <c r="L14" s="58">
        <v>3847</v>
      </c>
      <c r="M14" s="58">
        <v>21145</v>
      </c>
    </row>
    <row r="15" spans="1:13" x14ac:dyDescent="0.3">
      <c r="A15" s="57" t="s">
        <v>607</v>
      </c>
      <c r="B15" s="58">
        <v>46058</v>
      </c>
      <c r="C15" s="58" t="s">
        <v>3598</v>
      </c>
      <c r="D15" s="58" t="s">
        <v>1601</v>
      </c>
      <c r="E15" s="58" t="s">
        <v>3599</v>
      </c>
      <c r="F15" s="58" t="s">
        <v>848</v>
      </c>
      <c r="G15" s="58">
        <v>19807</v>
      </c>
      <c r="H15" s="58" t="s">
        <v>3600</v>
      </c>
      <c r="I15" s="58" t="s">
        <v>2170</v>
      </c>
      <c r="J15" s="58" t="s">
        <v>3601</v>
      </c>
      <c r="K15" s="58" t="s">
        <v>678</v>
      </c>
      <c r="L15" s="58">
        <v>6909</v>
      </c>
      <c r="M15" s="58">
        <v>26716</v>
      </c>
    </row>
    <row r="16" spans="1:13" x14ac:dyDescent="0.3">
      <c r="A16" s="57" t="s">
        <v>614</v>
      </c>
      <c r="B16" s="58">
        <v>394382</v>
      </c>
      <c r="C16" s="58">
        <v>83491</v>
      </c>
      <c r="D16" s="58">
        <v>5502</v>
      </c>
      <c r="E16" s="58">
        <v>86520</v>
      </c>
      <c r="F16" s="58">
        <v>230</v>
      </c>
      <c r="G16" s="58">
        <v>175743</v>
      </c>
      <c r="H16" s="58">
        <v>24764</v>
      </c>
      <c r="I16" s="58">
        <v>3308</v>
      </c>
      <c r="J16" s="58">
        <v>25803</v>
      </c>
      <c r="K16" s="58">
        <v>106</v>
      </c>
      <c r="L16" s="58">
        <v>53981</v>
      </c>
      <c r="M16" s="58">
        <v>229724</v>
      </c>
    </row>
  </sheetData>
  <mergeCells count="3">
    <mergeCell ref="A1:E1"/>
    <mergeCell ref="C2:G2"/>
    <mergeCell ref="H2:L2"/>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
  <sheetViews>
    <sheetView workbookViewId="0">
      <selection sqref="A1:E1"/>
    </sheetView>
  </sheetViews>
  <sheetFormatPr defaultRowHeight="14.4" x14ac:dyDescent="0.3"/>
  <cols>
    <col min="1" max="16384" width="8.88671875" style="57"/>
  </cols>
  <sheetData>
    <row r="1" spans="1:13" x14ac:dyDescent="0.3">
      <c r="A1" s="103" t="s">
        <v>38</v>
      </c>
      <c r="B1" s="103"/>
      <c r="C1" s="103"/>
      <c r="D1" s="103"/>
      <c r="E1" s="103"/>
    </row>
    <row r="2" spans="1:13" x14ac:dyDescent="0.3">
      <c r="A2" s="57" t="s">
        <v>0</v>
      </c>
      <c r="B2" s="57" t="s">
        <v>0</v>
      </c>
      <c r="C2" s="104" t="s">
        <v>3602</v>
      </c>
      <c r="D2" s="104"/>
      <c r="E2" s="104"/>
      <c r="F2" s="104"/>
      <c r="G2" s="104"/>
      <c r="H2" s="104" t="s">
        <v>3603</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439</v>
      </c>
      <c r="B4" s="58">
        <v>25712</v>
      </c>
      <c r="C4" s="58" t="s">
        <v>3604</v>
      </c>
      <c r="D4" s="58" t="s">
        <v>1533</v>
      </c>
      <c r="E4" s="58" t="s">
        <v>953</v>
      </c>
      <c r="F4" s="58" t="s">
        <v>848</v>
      </c>
      <c r="G4" s="58">
        <v>10543</v>
      </c>
      <c r="H4" s="58" t="s">
        <v>2026</v>
      </c>
      <c r="I4" s="58" t="s">
        <v>656</v>
      </c>
      <c r="J4" s="58" t="s">
        <v>2179</v>
      </c>
      <c r="K4" s="58" t="s">
        <v>655</v>
      </c>
      <c r="L4" s="58">
        <v>4260</v>
      </c>
      <c r="M4" s="58">
        <v>14803</v>
      </c>
    </row>
    <row r="5" spans="1:13" x14ac:dyDescent="0.3">
      <c r="A5" s="57" t="s">
        <v>452</v>
      </c>
      <c r="B5" s="58">
        <v>71699</v>
      </c>
      <c r="C5" s="58" t="s">
        <v>3605</v>
      </c>
      <c r="D5" s="58" t="s">
        <v>1622</v>
      </c>
      <c r="E5" s="58" t="s">
        <v>2670</v>
      </c>
      <c r="F5" s="58" t="s">
        <v>932</v>
      </c>
      <c r="G5" s="58">
        <v>27323</v>
      </c>
      <c r="H5" s="58" t="s">
        <v>3606</v>
      </c>
      <c r="I5" s="58" t="s">
        <v>1890</v>
      </c>
      <c r="J5" s="58" t="s">
        <v>3607</v>
      </c>
      <c r="K5" s="58" t="s">
        <v>738</v>
      </c>
      <c r="L5" s="58">
        <v>15722</v>
      </c>
      <c r="M5" s="58">
        <v>43045</v>
      </c>
    </row>
    <row r="6" spans="1:13" x14ac:dyDescent="0.3">
      <c r="A6" s="57" t="s">
        <v>532</v>
      </c>
      <c r="B6" s="58">
        <v>26113</v>
      </c>
      <c r="C6" s="58" t="s">
        <v>2395</v>
      </c>
      <c r="D6" s="58" t="s">
        <v>1609</v>
      </c>
      <c r="E6" s="58" t="s">
        <v>2083</v>
      </c>
      <c r="F6" s="58" t="s">
        <v>628</v>
      </c>
      <c r="G6" s="58">
        <v>4450</v>
      </c>
      <c r="H6" s="58" t="s">
        <v>2542</v>
      </c>
      <c r="I6" s="58" t="s">
        <v>939</v>
      </c>
      <c r="J6" s="58" t="s">
        <v>1858</v>
      </c>
      <c r="K6" s="58" t="s">
        <v>647</v>
      </c>
      <c r="L6" s="58">
        <v>7276</v>
      </c>
      <c r="M6" s="58">
        <v>11726</v>
      </c>
    </row>
    <row r="7" spans="1:13" x14ac:dyDescent="0.3">
      <c r="A7" s="57" t="s">
        <v>614</v>
      </c>
      <c r="B7" s="58">
        <v>123524</v>
      </c>
      <c r="C7" s="58">
        <v>25238</v>
      </c>
      <c r="D7" s="58">
        <v>1344</v>
      </c>
      <c r="E7" s="58">
        <v>15697</v>
      </c>
      <c r="F7" s="58">
        <v>37</v>
      </c>
      <c r="G7" s="58">
        <v>42316</v>
      </c>
      <c r="H7" s="58">
        <v>12740</v>
      </c>
      <c r="I7" s="58">
        <v>2021</v>
      </c>
      <c r="J7" s="58">
        <v>12478</v>
      </c>
      <c r="K7" s="58">
        <v>19</v>
      </c>
      <c r="L7" s="58">
        <v>27258</v>
      </c>
      <c r="M7" s="58">
        <v>69574</v>
      </c>
    </row>
  </sheetData>
  <mergeCells count="3">
    <mergeCell ref="A1:E1"/>
    <mergeCell ref="C2:G2"/>
    <mergeCell ref="H2:L2"/>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sqref="A1:E1"/>
    </sheetView>
  </sheetViews>
  <sheetFormatPr defaultRowHeight="14.4" x14ac:dyDescent="0.3"/>
  <cols>
    <col min="1" max="16384" width="8.88671875" style="57"/>
  </cols>
  <sheetData>
    <row r="1" spans="1:8" x14ac:dyDescent="0.3">
      <c r="A1" s="103" t="s">
        <v>39</v>
      </c>
      <c r="B1" s="103"/>
      <c r="C1" s="103"/>
      <c r="D1" s="103"/>
      <c r="E1" s="103"/>
    </row>
    <row r="2" spans="1:8" x14ac:dyDescent="0.3">
      <c r="A2" s="57" t="s">
        <v>0</v>
      </c>
      <c r="B2" s="57" t="s">
        <v>0</v>
      </c>
      <c r="C2" s="104" t="s">
        <v>3608</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452</v>
      </c>
      <c r="B4" s="58">
        <v>118210</v>
      </c>
      <c r="C4" s="58" t="s">
        <v>3609</v>
      </c>
      <c r="D4" s="58" t="s">
        <v>3635</v>
      </c>
      <c r="E4" s="58" t="s">
        <v>3611</v>
      </c>
      <c r="F4" s="58" t="s">
        <v>1237</v>
      </c>
      <c r="G4" s="58">
        <v>49567</v>
      </c>
      <c r="H4" s="58">
        <v>49567</v>
      </c>
    </row>
    <row r="5" spans="1:8" x14ac:dyDescent="0.3">
      <c r="A5" s="57" t="s">
        <v>614</v>
      </c>
      <c r="B5" s="58">
        <v>118210</v>
      </c>
      <c r="C5" s="58">
        <v>30408</v>
      </c>
      <c r="D5" s="58">
        <v>3514</v>
      </c>
      <c r="E5" s="58">
        <v>15534</v>
      </c>
      <c r="F5" s="58">
        <v>111</v>
      </c>
      <c r="G5" s="58">
        <v>49567</v>
      </c>
      <c r="H5" s="58">
        <v>49567</v>
      </c>
    </row>
  </sheetData>
  <mergeCells count="2">
    <mergeCell ref="A1:E1"/>
    <mergeCell ref="C2:G2"/>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
  <sheetViews>
    <sheetView workbookViewId="0">
      <selection sqref="A1:E1"/>
    </sheetView>
  </sheetViews>
  <sheetFormatPr defaultRowHeight="14.4" x14ac:dyDescent="0.3"/>
  <cols>
    <col min="1" max="16384" width="8.88671875" style="57"/>
  </cols>
  <sheetData>
    <row r="1" spans="1:13" x14ac:dyDescent="0.3">
      <c r="A1" s="103" t="s">
        <v>40</v>
      </c>
      <c r="B1" s="103"/>
      <c r="C1" s="103"/>
      <c r="D1" s="103"/>
      <c r="E1" s="103"/>
    </row>
    <row r="2" spans="1:13" x14ac:dyDescent="0.3">
      <c r="A2" s="57" t="s">
        <v>0</v>
      </c>
      <c r="B2" s="57" t="s">
        <v>0</v>
      </c>
      <c r="C2" s="104" t="s">
        <v>3612</v>
      </c>
      <c r="D2" s="104"/>
      <c r="E2" s="104"/>
      <c r="F2" s="104"/>
      <c r="G2" s="104"/>
      <c r="H2" s="104" t="s">
        <v>3613</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437</v>
      </c>
      <c r="B4" s="58">
        <v>9984</v>
      </c>
      <c r="C4" s="58" t="s">
        <v>1499</v>
      </c>
      <c r="D4" s="58" t="s">
        <v>1242</v>
      </c>
      <c r="E4" s="58" t="s">
        <v>3127</v>
      </c>
      <c r="F4" s="58" t="s">
        <v>633</v>
      </c>
      <c r="G4" s="58">
        <v>5047</v>
      </c>
      <c r="H4" s="58" t="s">
        <v>981</v>
      </c>
      <c r="I4" s="58" t="s">
        <v>740</v>
      </c>
      <c r="J4" s="58" t="s">
        <v>1592</v>
      </c>
      <c r="K4" s="58" t="s">
        <v>655</v>
      </c>
      <c r="L4" s="58">
        <v>539</v>
      </c>
      <c r="M4" s="58">
        <v>5586</v>
      </c>
    </row>
    <row r="5" spans="1:13" x14ac:dyDescent="0.3">
      <c r="A5" s="57" t="s">
        <v>446</v>
      </c>
      <c r="B5" s="58">
        <v>31632</v>
      </c>
      <c r="C5" s="58" t="s">
        <v>3614</v>
      </c>
      <c r="D5" s="58" t="s">
        <v>744</v>
      </c>
      <c r="E5" s="58" t="s">
        <v>3615</v>
      </c>
      <c r="F5" s="58" t="s">
        <v>667</v>
      </c>
      <c r="G5" s="58">
        <v>11198</v>
      </c>
      <c r="H5" s="58" t="s">
        <v>3616</v>
      </c>
      <c r="I5" s="58" t="s">
        <v>2004</v>
      </c>
      <c r="J5" s="58" t="s">
        <v>3617</v>
      </c>
      <c r="K5" s="58" t="s">
        <v>667</v>
      </c>
      <c r="L5" s="58">
        <v>5605</v>
      </c>
      <c r="M5" s="58">
        <v>16803</v>
      </c>
    </row>
    <row r="6" spans="1:13" x14ac:dyDescent="0.3">
      <c r="A6" s="57" t="s">
        <v>450</v>
      </c>
      <c r="B6" s="58">
        <v>4986</v>
      </c>
      <c r="C6" s="58" t="s">
        <v>669</v>
      </c>
      <c r="D6" s="58" t="s">
        <v>753</v>
      </c>
      <c r="E6" s="58" t="s">
        <v>1274</v>
      </c>
      <c r="F6" s="58" t="s">
        <v>647</v>
      </c>
      <c r="G6" s="58">
        <v>1558</v>
      </c>
      <c r="H6" s="58" t="s">
        <v>2269</v>
      </c>
      <c r="I6" s="58" t="s">
        <v>659</v>
      </c>
      <c r="J6" s="58" t="s">
        <v>1127</v>
      </c>
      <c r="K6" s="58" t="s">
        <v>628</v>
      </c>
      <c r="L6" s="58">
        <v>729</v>
      </c>
      <c r="M6" s="58">
        <v>2287</v>
      </c>
    </row>
    <row r="7" spans="1:13" x14ac:dyDescent="0.3">
      <c r="A7" s="57" t="s">
        <v>499</v>
      </c>
      <c r="B7" s="58">
        <v>54274</v>
      </c>
      <c r="C7" s="58" t="s">
        <v>3618</v>
      </c>
      <c r="D7" s="58" t="s">
        <v>1691</v>
      </c>
      <c r="E7" s="58" t="s">
        <v>3619</v>
      </c>
      <c r="F7" s="58" t="s">
        <v>910</v>
      </c>
      <c r="G7" s="58">
        <v>21124</v>
      </c>
      <c r="H7" s="58" t="s">
        <v>2014</v>
      </c>
      <c r="I7" s="58" t="s">
        <v>2355</v>
      </c>
      <c r="J7" s="58" t="s">
        <v>3620</v>
      </c>
      <c r="K7" s="58" t="s">
        <v>1220</v>
      </c>
      <c r="L7" s="58">
        <v>11062</v>
      </c>
      <c r="M7" s="58">
        <v>32186</v>
      </c>
    </row>
    <row r="8" spans="1:13" x14ac:dyDescent="0.3">
      <c r="A8" s="57" t="s">
        <v>542</v>
      </c>
      <c r="B8" s="58">
        <v>8962</v>
      </c>
      <c r="C8" s="58" t="s">
        <v>3621</v>
      </c>
      <c r="D8" s="58" t="s">
        <v>1599</v>
      </c>
      <c r="E8" s="58" t="s">
        <v>3622</v>
      </c>
      <c r="F8" s="58" t="s">
        <v>628</v>
      </c>
      <c r="G8" s="58">
        <v>3263</v>
      </c>
      <c r="H8" s="58" t="s">
        <v>1544</v>
      </c>
      <c r="I8" s="58" t="s">
        <v>1470</v>
      </c>
      <c r="J8" s="58" t="s">
        <v>637</v>
      </c>
      <c r="K8" s="58" t="s">
        <v>628</v>
      </c>
      <c r="L8" s="58">
        <v>2011</v>
      </c>
      <c r="M8" s="58">
        <v>5274</v>
      </c>
    </row>
    <row r="9" spans="1:13" x14ac:dyDescent="0.3">
      <c r="A9" s="57" t="s">
        <v>614</v>
      </c>
      <c r="B9" s="58">
        <v>109838</v>
      </c>
      <c r="C9" s="58">
        <v>18265</v>
      </c>
      <c r="D9" s="58">
        <v>1716</v>
      </c>
      <c r="E9" s="58">
        <v>22116</v>
      </c>
      <c r="F9" s="58">
        <v>93</v>
      </c>
      <c r="G9" s="58">
        <v>42190</v>
      </c>
      <c r="H9" s="58">
        <v>7842</v>
      </c>
      <c r="I9" s="58">
        <v>1971</v>
      </c>
      <c r="J9" s="58">
        <v>10070</v>
      </c>
      <c r="K9" s="58">
        <v>63</v>
      </c>
      <c r="L9" s="58">
        <v>19946</v>
      </c>
      <c r="M9" s="58">
        <v>62136</v>
      </c>
    </row>
  </sheetData>
  <mergeCells count="3">
    <mergeCell ref="A1:E1"/>
    <mergeCell ref="C2:G2"/>
    <mergeCell ref="H2:L2"/>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sqref="A1:E1"/>
    </sheetView>
  </sheetViews>
  <sheetFormatPr defaultRowHeight="14.4" x14ac:dyDescent="0.3"/>
  <cols>
    <col min="1" max="16384" width="8.88671875" style="57"/>
  </cols>
  <sheetData>
    <row r="1" spans="1:8" x14ac:dyDescent="0.3">
      <c r="A1" s="103" t="s">
        <v>41</v>
      </c>
      <c r="B1" s="103"/>
      <c r="C1" s="103"/>
      <c r="D1" s="103"/>
      <c r="E1" s="103"/>
    </row>
    <row r="2" spans="1:8" x14ac:dyDescent="0.3">
      <c r="A2" s="57" t="s">
        <v>0</v>
      </c>
      <c r="B2" s="57" t="s">
        <v>0</v>
      </c>
      <c r="C2" s="104" t="s">
        <v>3623</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440</v>
      </c>
      <c r="B4" s="58">
        <v>39983</v>
      </c>
      <c r="C4" s="58" t="s">
        <v>3624</v>
      </c>
      <c r="D4" s="58" t="s">
        <v>2396</v>
      </c>
      <c r="E4" s="58" t="s">
        <v>3625</v>
      </c>
      <c r="F4" s="58" t="s">
        <v>764</v>
      </c>
      <c r="G4" s="58">
        <v>19139</v>
      </c>
      <c r="H4" s="58">
        <v>19139</v>
      </c>
    </row>
    <row r="5" spans="1:8" x14ac:dyDescent="0.3">
      <c r="A5" s="57" t="s">
        <v>447</v>
      </c>
      <c r="B5" s="58">
        <v>5572</v>
      </c>
      <c r="C5" s="58" t="s">
        <v>3035</v>
      </c>
      <c r="D5" s="58" t="s">
        <v>1089</v>
      </c>
      <c r="E5" s="58" t="s">
        <v>3626</v>
      </c>
      <c r="F5" s="58" t="s">
        <v>647</v>
      </c>
      <c r="G5" s="58">
        <v>3043</v>
      </c>
      <c r="H5" s="58">
        <v>3043</v>
      </c>
    </row>
    <row r="6" spans="1:8" x14ac:dyDescent="0.3">
      <c r="A6" s="57" t="s">
        <v>483</v>
      </c>
      <c r="B6" s="58">
        <v>38132</v>
      </c>
      <c r="C6" s="58" t="s">
        <v>3627</v>
      </c>
      <c r="D6" s="58" t="s">
        <v>1198</v>
      </c>
      <c r="E6" s="58" t="s">
        <v>3628</v>
      </c>
      <c r="F6" s="58" t="s">
        <v>691</v>
      </c>
      <c r="G6" s="58">
        <v>20232</v>
      </c>
      <c r="H6" s="58">
        <v>20232</v>
      </c>
    </row>
    <row r="7" spans="1:8" x14ac:dyDescent="0.3">
      <c r="A7" s="57" t="s">
        <v>486</v>
      </c>
      <c r="B7" s="58">
        <v>8544</v>
      </c>
      <c r="C7" s="58" t="s">
        <v>2715</v>
      </c>
      <c r="D7" s="58" t="s">
        <v>898</v>
      </c>
      <c r="E7" s="58" t="s">
        <v>1462</v>
      </c>
      <c r="F7" s="58" t="s">
        <v>633</v>
      </c>
      <c r="G7" s="58">
        <v>4053</v>
      </c>
      <c r="H7" s="58">
        <v>4053</v>
      </c>
    </row>
    <row r="8" spans="1:8" x14ac:dyDescent="0.3">
      <c r="A8" s="57" t="s">
        <v>487</v>
      </c>
      <c r="B8" s="58">
        <v>5569</v>
      </c>
      <c r="C8" s="58" t="s">
        <v>3033</v>
      </c>
      <c r="D8" s="58" t="s">
        <v>790</v>
      </c>
      <c r="E8" s="58" t="s">
        <v>2044</v>
      </c>
      <c r="F8" s="58" t="s">
        <v>628</v>
      </c>
      <c r="G8" s="58">
        <v>2920</v>
      </c>
      <c r="H8" s="58">
        <v>2920</v>
      </c>
    </row>
    <row r="9" spans="1:8" x14ac:dyDescent="0.3">
      <c r="A9" s="57" t="s">
        <v>581</v>
      </c>
      <c r="B9" s="58">
        <v>4512</v>
      </c>
      <c r="C9" s="58" t="s">
        <v>863</v>
      </c>
      <c r="D9" s="58" t="s">
        <v>764</v>
      </c>
      <c r="E9" s="58" t="s">
        <v>2436</v>
      </c>
      <c r="F9" s="58" t="s">
        <v>655</v>
      </c>
      <c r="G9" s="58">
        <v>2378</v>
      </c>
      <c r="H9" s="58">
        <v>2378</v>
      </c>
    </row>
    <row r="10" spans="1:8" x14ac:dyDescent="0.3">
      <c r="A10" s="57" t="s">
        <v>614</v>
      </c>
      <c r="B10" s="58">
        <v>102312</v>
      </c>
      <c r="C10" s="58">
        <v>24447</v>
      </c>
      <c r="D10" s="58">
        <v>1866</v>
      </c>
      <c r="E10" s="58">
        <v>25340</v>
      </c>
      <c r="F10" s="58">
        <v>112</v>
      </c>
      <c r="G10" s="58">
        <v>51765</v>
      </c>
      <c r="H10" s="58">
        <v>51765</v>
      </c>
    </row>
  </sheetData>
  <mergeCells count="2">
    <mergeCell ref="A1:E1"/>
    <mergeCell ref="C2:G2"/>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sqref="A1:E1"/>
    </sheetView>
  </sheetViews>
  <sheetFormatPr defaultRowHeight="14.4" x14ac:dyDescent="0.3"/>
  <cols>
    <col min="1" max="16384" width="8.88671875" style="57"/>
  </cols>
  <sheetData>
    <row r="1" spans="1:8" x14ac:dyDescent="0.3">
      <c r="A1" s="103" t="s">
        <v>42</v>
      </c>
      <c r="B1" s="103"/>
      <c r="C1" s="103"/>
      <c r="D1" s="103"/>
      <c r="E1" s="103"/>
    </row>
    <row r="2" spans="1:8" x14ac:dyDescent="0.3">
      <c r="A2" s="57" t="s">
        <v>0</v>
      </c>
      <c r="B2" s="57" t="s">
        <v>0</v>
      </c>
      <c r="C2" s="104" t="s">
        <v>3629</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504</v>
      </c>
      <c r="B4" s="58">
        <v>84689</v>
      </c>
      <c r="C4" s="58" t="s">
        <v>3630</v>
      </c>
      <c r="D4" s="58" t="s">
        <v>5063</v>
      </c>
      <c r="E4" s="58" t="s">
        <v>3631</v>
      </c>
      <c r="F4" s="58" t="s">
        <v>1458</v>
      </c>
      <c r="G4" s="58">
        <v>34429</v>
      </c>
      <c r="H4" s="58">
        <v>34429</v>
      </c>
    </row>
    <row r="5" spans="1:8" x14ac:dyDescent="0.3">
      <c r="A5" s="57" t="s">
        <v>614</v>
      </c>
      <c r="B5" s="58">
        <v>84689</v>
      </c>
      <c r="C5" s="58">
        <v>18237</v>
      </c>
      <c r="D5" s="58">
        <v>2335</v>
      </c>
      <c r="E5" s="58">
        <v>13668</v>
      </c>
      <c r="F5" s="58">
        <v>189</v>
      </c>
      <c r="G5" s="58">
        <v>34429</v>
      </c>
      <c r="H5" s="58">
        <v>34429</v>
      </c>
    </row>
  </sheetData>
  <mergeCells count="2">
    <mergeCell ref="A1:E1"/>
    <mergeCell ref="C2:G2"/>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GI163"/>
  <sheetViews>
    <sheetView topLeftCell="DF1" zoomScale="70" zoomScaleNormal="70" workbookViewId="0">
      <selection activeCell="EI2" sqref="EI2"/>
    </sheetView>
  </sheetViews>
  <sheetFormatPr defaultRowHeight="14.4" x14ac:dyDescent="0.3"/>
  <cols>
    <col min="1" max="1" width="8.88671875" style="60"/>
    <col min="2" max="2" width="15.5546875" style="68" bestFit="1" customWidth="1"/>
    <col min="3" max="3" width="2.6640625" style="68" customWidth="1"/>
    <col min="4" max="4" width="11.44140625" style="68" bestFit="1" customWidth="1"/>
    <col min="5" max="5" width="9.44140625" style="68" bestFit="1" customWidth="1"/>
    <col min="6" max="6" width="10.44140625" style="68" bestFit="1" customWidth="1"/>
    <col min="7" max="7" width="9" style="68" bestFit="1" customWidth="1"/>
    <col min="8" max="8" width="11.44140625" style="68" bestFit="1" customWidth="1"/>
    <col min="9" max="9" width="10.44140625" style="68" bestFit="1" customWidth="1"/>
    <col min="10" max="10" width="9.44140625" style="68" bestFit="1" customWidth="1"/>
    <col min="11" max="11" width="10.44140625" style="68" bestFit="1" customWidth="1"/>
    <col min="12" max="12" width="9" style="68" bestFit="1" customWidth="1"/>
    <col min="13" max="14" width="11.44140625" style="68" bestFit="1" customWidth="1"/>
    <col min="15" max="15" width="9.44140625" style="68" bestFit="1" customWidth="1"/>
    <col min="16" max="16" width="10.44140625" style="68" bestFit="1" customWidth="1"/>
    <col min="17" max="17" width="9" style="68" bestFit="1" customWidth="1"/>
    <col min="18" max="18" width="11.44140625" style="68" bestFit="1" customWidth="1"/>
    <col min="19" max="19" width="10.44140625" style="68" bestFit="1" customWidth="1"/>
    <col min="20" max="20" width="9.44140625" style="68" bestFit="1" customWidth="1"/>
    <col min="21" max="21" width="10.44140625" style="68" bestFit="1" customWidth="1"/>
    <col min="22" max="22" width="9" style="68" bestFit="1" customWidth="1"/>
    <col min="23" max="24" width="10.44140625" style="68" bestFit="1" customWidth="1"/>
    <col min="25" max="25" width="9" style="68" bestFit="1" customWidth="1"/>
    <col min="26" max="26" width="9.44140625" style="68" bestFit="1" customWidth="1"/>
    <col min="27" max="27" width="9" style="68" bestFit="1" customWidth="1"/>
    <col min="28" max="28" width="10.44140625" style="68" bestFit="1" customWidth="1"/>
    <col min="29" max="29" width="11.44140625" style="68" bestFit="1" customWidth="1"/>
    <col min="30" max="30" width="2.6640625" style="68" customWidth="1"/>
    <col min="31" max="31" width="11.44140625" style="68" bestFit="1" customWidth="1"/>
    <col min="32" max="32" width="9.44140625" style="68" bestFit="1" customWidth="1"/>
    <col min="33" max="33" width="10.44140625" style="68" bestFit="1" customWidth="1"/>
    <col min="34" max="34" width="9" style="68" bestFit="1" customWidth="1"/>
    <col min="35" max="35" width="11.44140625" style="68" bestFit="1" customWidth="1"/>
    <col min="36" max="36" width="10.44140625" style="68" bestFit="1" customWidth="1"/>
    <col min="37" max="37" width="9.44140625" style="68" bestFit="1" customWidth="1"/>
    <col min="38" max="38" width="10.44140625" style="68" bestFit="1" customWidth="1"/>
    <col min="39" max="39" width="9" style="68" bestFit="1" customWidth="1"/>
    <col min="40" max="41" width="11.44140625" style="68" bestFit="1" customWidth="1"/>
    <col min="42" max="42" width="9.44140625" style="68" bestFit="1" customWidth="1"/>
    <col min="43" max="43" width="10.44140625" style="68" bestFit="1" customWidth="1"/>
    <col min="44" max="44" width="9" style="68" bestFit="1" customWidth="1"/>
    <col min="45" max="46" width="11.44140625" style="68" bestFit="1" customWidth="1"/>
    <col min="47" max="47" width="2.6640625" style="68" customWidth="1"/>
    <col min="48" max="48" width="11.44140625" style="68" bestFit="1" customWidth="1"/>
    <col min="49" max="49" width="9.44140625" style="68" bestFit="1" customWidth="1"/>
    <col min="50" max="50" width="10.44140625" style="68" bestFit="1" customWidth="1"/>
    <col min="51" max="51" width="9" style="68" bestFit="1" customWidth="1"/>
    <col min="52" max="52" width="11.44140625" style="68" bestFit="1" customWidth="1"/>
    <col min="53" max="53" width="10.44140625" style="68" bestFit="1" customWidth="1"/>
    <col min="54" max="54" width="9.44140625" style="68" bestFit="1" customWidth="1"/>
    <col min="55" max="55" width="10.44140625" style="68" bestFit="1" customWidth="1"/>
    <col min="56" max="56" width="9" style="68" bestFit="1" customWidth="1"/>
    <col min="57" max="58" width="10.44140625" style="68" bestFit="1" customWidth="1"/>
    <col min="59" max="59" width="9.44140625" style="68" bestFit="1" customWidth="1"/>
    <col min="60" max="60" width="10.44140625" style="68" bestFit="1" customWidth="1"/>
    <col min="61" max="61" width="9" style="68" bestFit="1" customWidth="1"/>
    <col min="62" max="63" width="11.44140625" style="68" bestFit="1" customWidth="1"/>
    <col min="64" max="64" width="9.44140625" style="68" bestFit="1" customWidth="1"/>
    <col min="65" max="65" width="10.44140625" style="68" bestFit="1" customWidth="1"/>
    <col min="66" max="66" width="9" style="68" bestFit="1" customWidth="1"/>
    <col min="67" max="68" width="11.44140625" style="68" bestFit="1" customWidth="1"/>
    <col min="69" max="69" width="2.6640625" style="60" customWidth="1"/>
    <col min="70" max="70" width="11.44140625" style="68" bestFit="1" customWidth="1"/>
    <col min="71" max="71" width="10.44140625" style="68" bestFit="1" customWidth="1"/>
    <col min="72" max="72" width="11.44140625" style="68" bestFit="1" customWidth="1"/>
    <col min="73" max="73" width="9" style="68" bestFit="1" customWidth="1"/>
    <col min="74" max="75" width="11.44140625" style="68" bestFit="1" customWidth="1"/>
    <col min="76" max="76" width="2.6640625" style="60" customWidth="1"/>
    <col min="77" max="77" width="11.44140625" style="68" bestFit="1" customWidth="1"/>
    <col min="78" max="78" width="10.44140625" style="68" bestFit="1" customWidth="1"/>
    <col min="79" max="79" width="11.44140625" style="68" bestFit="1" customWidth="1"/>
    <col min="80" max="80" width="9" style="68" bestFit="1" customWidth="1"/>
    <col min="81" max="82" width="11.44140625" style="68" bestFit="1" customWidth="1"/>
    <col min="83" max="83" width="2.6640625" style="60" customWidth="1"/>
    <col min="84" max="84" width="11.109375" style="68" bestFit="1" customWidth="1"/>
    <col min="85" max="85" width="9.109375" style="68" bestFit="1" customWidth="1"/>
    <col min="86" max="86" width="10.109375" style="68" bestFit="1" customWidth="1"/>
    <col min="87" max="87" width="9" style="68" bestFit="1" customWidth="1"/>
    <col min="88" max="88" width="11.109375" style="68" bestFit="1" customWidth="1"/>
    <col min="89" max="89" width="10.109375" style="68" bestFit="1" customWidth="1"/>
    <col min="90" max="90" width="9.109375" style="68" bestFit="1" customWidth="1"/>
    <col min="91" max="91" width="10.109375" style="68" bestFit="1" customWidth="1"/>
    <col min="92" max="92" width="9" style="68" bestFit="1" customWidth="1"/>
    <col min="93" max="93" width="11.109375" style="68" bestFit="1" customWidth="1"/>
    <col min="94" max="94" width="10.109375" style="68" bestFit="1" customWidth="1"/>
    <col min="95" max="95" width="9.109375" style="68" bestFit="1" customWidth="1"/>
    <col min="96" max="96" width="10.109375" style="68" bestFit="1" customWidth="1"/>
    <col min="97" max="97" width="9" style="68" bestFit="1" customWidth="1"/>
    <col min="98" max="99" width="11.109375" style="68" bestFit="1" customWidth="1"/>
    <col min="100" max="100" width="2.6640625" style="60" customWidth="1"/>
    <col min="101" max="101" width="11.109375" style="68" bestFit="1" customWidth="1"/>
    <col min="102" max="102" width="9.109375" style="68" bestFit="1" customWidth="1"/>
    <col min="103" max="103" width="10.109375" style="68" bestFit="1" customWidth="1"/>
    <col min="104" max="104" width="9" style="68" bestFit="1" customWidth="1"/>
    <col min="105" max="106" width="11.109375" style="68" bestFit="1" customWidth="1"/>
    <col min="107" max="107" width="9.109375" style="68" bestFit="1" customWidth="1"/>
    <col min="108" max="108" width="10.109375" style="68" bestFit="1" customWidth="1"/>
    <col min="109" max="109" width="9" style="68" bestFit="1" customWidth="1"/>
    <col min="110" max="111" width="11.109375" style="68" bestFit="1" customWidth="1"/>
    <col min="112" max="112" width="2.6640625" style="60" customWidth="1"/>
    <col min="113" max="113" width="11.44140625" style="68" bestFit="1" customWidth="1"/>
    <col min="114" max="114" width="10.44140625" style="68" bestFit="1" customWidth="1"/>
    <col min="115" max="115" width="11.44140625" style="68" bestFit="1" customWidth="1"/>
    <col min="116" max="116" width="9" style="68" bestFit="1" customWidth="1"/>
    <col min="117" max="118" width="11.44140625" style="68" bestFit="1" customWidth="1"/>
    <col min="119" max="119" width="2.6640625" style="60" customWidth="1"/>
    <col min="120" max="120" width="11.44140625" style="68" bestFit="1" customWidth="1"/>
    <col min="121" max="121" width="10.44140625" style="68" bestFit="1" customWidth="1"/>
    <col min="122" max="122" width="11.44140625" style="68" bestFit="1" customWidth="1"/>
    <col min="123" max="123" width="9" style="68" bestFit="1" customWidth="1"/>
    <col min="124" max="125" width="11.44140625" style="68" bestFit="1" customWidth="1"/>
    <col min="126" max="126" width="2.6640625" style="60" customWidth="1"/>
    <col min="127" max="127" width="11.44140625" style="68" bestFit="1" customWidth="1"/>
    <col min="128" max="128" width="9.44140625" style="68" bestFit="1" customWidth="1"/>
    <col min="129" max="129" width="10.44140625" style="68" bestFit="1" customWidth="1"/>
    <col min="130" max="130" width="9" style="68" bestFit="1" customWidth="1"/>
    <col min="131" max="132" width="11.44140625" style="68" bestFit="1" customWidth="1"/>
    <col min="133" max="133" width="9.44140625" style="68" bestFit="1" customWidth="1"/>
    <col min="134" max="134" width="10.44140625" style="68" bestFit="1" customWidth="1"/>
    <col min="135" max="135" width="9" style="68" bestFit="1" customWidth="1"/>
    <col min="136" max="137" width="11.44140625" style="68" bestFit="1" customWidth="1"/>
    <col min="138" max="138" width="8.88671875" style="77"/>
    <col min="139" max="143" width="8.88671875" style="60"/>
    <col min="144" max="144" width="2.6640625" style="60" customWidth="1"/>
    <col min="145" max="149" width="8.88671875" style="60"/>
    <col min="150" max="150" width="2.6640625" style="60" customWidth="1"/>
    <col min="151" max="155" width="8.88671875" style="60"/>
    <col min="156" max="156" width="2.6640625" style="60" customWidth="1"/>
    <col min="157" max="161" width="8.88671875" style="60"/>
    <col min="162" max="162" width="2.6640625" style="60" customWidth="1"/>
    <col min="163" max="167" width="8.88671875" style="60"/>
    <col min="168" max="168" width="2.6640625" style="60" customWidth="1"/>
    <col min="169" max="173" width="8.88671875" style="60"/>
    <col min="174" max="174" width="2.6640625" style="60" customWidth="1"/>
    <col min="175" max="179" width="8.88671875" style="60"/>
    <col min="180" max="180" width="2.6640625" style="60" customWidth="1"/>
    <col min="181" max="185" width="8.88671875" style="60"/>
    <col min="186" max="186" width="2.6640625" style="60" customWidth="1"/>
    <col min="187" max="16384" width="8.88671875" style="60"/>
  </cols>
  <sheetData>
    <row r="1" spans="1:191" x14ac:dyDescent="0.3">
      <c r="D1" s="87" t="s">
        <v>14</v>
      </c>
      <c r="E1" s="87"/>
      <c r="F1" s="87"/>
      <c r="G1" s="87"/>
      <c r="H1" s="87"/>
      <c r="I1" s="87"/>
      <c r="J1" s="87"/>
      <c r="K1" s="87"/>
      <c r="L1" s="87"/>
      <c r="M1" s="87"/>
      <c r="N1" s="87"/>
      <c r="O1" s="87"/>
      <c r="P1" s="87"/>
      <c r="Q1" s="87"/>
      <c r="R1" s="87"/>
      <c r="S1" s="87"/>
      <c r="T1" s="87"/>
      <c r="U1" s="87"/>
      <c r="V1" s="87"/>
      <c r="W1" s="87"/>
      <c r="X1" s="87"/>
      <c r="Y1" s="87"/>
      <c r="Z1" s="87"/>
      <c r="AA1" s="87"/>
      <c r="AB1" s="87"/>
      <c r="AC1" s="87"/>
      <c r="AE1" s="87" t="s">
        <v>6410</v>
      </c>
      <c r="AF1" s="87"/>
      <c r="AG1" s="87"/>
      <c r="AH1" s="87"/>
      <c r="AI1" s="87"/>
      <c r="AJ1" s="87"/>
      <c r="AK1" s="87"/>
      <c r="AL1" s="87"/>
      <c r="AM1" s="87"/>
      <c r="AN1" s="87"/>
      <c r="AO1" s="87"/>
      <c r="AP1" s="87"/>
      <c r="AQ1" s="87"/>
      <c r="AR1" s="87"/>
      <c r="AS1" s="87"/>
      <c r="AT1" s="87"/>
      <c r="AV1" s="87" t="s">
        <v>6380</v>
      </c>
      <c r="AW1" s="87"/>
      <c r="AX1" s="87"/>
      <c r="AY1" s="87"/>
      <c r="AZ1" s="87"/>
      <c r="BA1" s="87"/>
      <c r="BB1" s="87"/>
      <c r="BC1" s="87"/>
      <c r="BD1" s="87"/>
      <c r="BE1" s="87"/>
      <c r="BF1" s="87"/>
      <c r="BG1" s="87"/>
      <c r="BH1" s="87"/>
      <c r="BI1" s="87"/>
      <c r="BJ1" s="87"/>
      <c r="BK1" s="87"/>
      <c r="BL1" s="87"/>
      <c r="BM1" s="87"/>
      <c r="BN1" s="87"/>
      <c r="BO1" s="87"/>
      <c r="BP1" s="87"/>
      <c r="BR1" s="87" t="s">
        <v>17</v>
      </c>
      <c r="BS1" s="87"/>
      <c r="BT1" s="87"/>
      <c r="BU1" s="87"/>
      <c r="BV1" s="87"/>
      <c r="BW1" s="87"/>
      <c r="BX1" s="76"/>
      <c r="BY1" s="87" t="s">
        <v>6409</v>
      </c>
      <c r="BZ1" s="87"/>
      <c r="CA1" s="87"/>
      <c r="CB1" s="87"/>
      <c r="CC1" s="87"/>
      <c r="CD1" s="87"/>
      <c r="CF1" s="88" t="s">
        <v>6408</v>
      </c>
      <c r="CG1" s="88"/>
      <c r="CH1" s="88"/>
      <c r="CI1" s="88"/>
      <c r="CJ1" s="88"/>
      <c r="CK1" s="88"/>
      <c r="CL1" s="88"/>
      <c r="CM1" s="88"/>
      <c r="CN1" s="88"/>
      <c r="CO1" s="88"/>
      <c r="CP1" s="88"/>
      <c r="CQ1" s="88"/>
      <c r="CR1" s="88"/>
      <c r="CS1" s="88"/>
      <c r="CT1" s="88"/>
      <c r="CU1" s="88"/>
      <c r="CW1" s="88" t="s">
        <v>6407</v>
      </c>
      <c r="CX1" s="88"/>
      <c r="CY1" s="88"/>
      <c r="CZ1" s="88"/>
      <c r="DA1" s="88"/>
      <c r="DB1" s="88"/>
      <c r="DC1" s="88"/>
      <c r="DD1" s="88"/>
      <c r="DE1" s="88"/>
      <c r="DF1" s="88"/>
      <c r="DG1" s="88"/>
      <c r="DI1" s="88" t="s">
        <v>6406</v>
      </c>
      <c r="DJ1" s="88"/>
      <c r="DK1" s="88"/>
      <c r="DL1" s="88"/>
      <c r="DM1" s="88"/>
      <c r="DN1" s="88"/>
      <c r="DP1" s="88" t="s">
        <v>6405</v>
      </c>
      <c r="DQ1" s="88"/>
      <c r="DR1" s="88"/>
      <c r="DS1" s="88"/>
      <c r="DT1" s="88"/>
      <c r="DU1" s="88"/>
      <c r="DW1" s="88" t="s">
        <v>6404</v>
      </c>
      <c r="DX1" s="88"/>
      <c r="DY1" s="88"/>
      <c r="DZ1" s="88"/>
      <c r="EA1" s="88"/>
      <c r="EB1" s="88"/>
      <c r="EC1" s="88"/>
      <c r="ED1" s="88"/>
      <c r="EE1" s="88"/>
      <c r="EF1" s="88"/>
      <c r="EG1" s="88"/>
    </row>
    <row r="2" spans="1:191" x14ac:dyDescent="0.3">
      <c r="D2" s="85" t="s">
        <v>6403</v>
      </c>
      <c r="E2" s="85"/>
      <c r="F2" s="85"/>
      <c r="G2" s="85"/>
      <c r="H2" s="85"/>
      <c r="I2" s="85" t="s">
        <v>6402</v>
      </c>
      <c r="J2" s="85"/>
      <c r="K2" s="85"/>
      <c r="L2" s="85"/>
      <c r="M2" s="85"/>
      <c r="N2" s="85" t="s">
        <v>616</v>
      </c>
      <c r="O2" s="85"/>
      <c r="P2" s="85"/>
      <c r="Q2" s="85"/>
      <c r="R2" s="85"/>
      <c r="S2" s="85" t="s">
        <v>6401</v>
      </c>
      <c r="T2" s="85"/>
      <c r="U2" s="85"/>
      <c r="V2" s="85"/>
      <c r="W2" s="85"/>
      <c r="X2" s="85" t="s">
        <v>6400</v>
      </c>
      <c r="Y2" s="85"/>
      <c r="Z2" s="85"/>
      <c r="AA2" s="85"/>
      <c r="AB2" s="85"/>
      <c r="AC2" s="68" t="s">
        <v>0</v>
      </c>
      <c r="AE2" s="85" t="s">
        <v>1255</v>
      </c>
      <c r="AF2" s="85"/>
      <c r="AG2" s="85"/>
      <c r="AH2" s="85"/>
      <c r="AI2" s="85"/>
      <c r="AJ2" s="85" t="s">
        <v>6399</v>
      </c>
      <c r="AK2" s="85"/>
      <c r="AL2" s="85"/>
      <c r="AM2" s="85"/>
      <c r="AN2" s="85"/>
      <c r="AO2" s="85" t="s">
        <v>6388</v>
      </c>
      <c r="AP2" s="85"/>
      <c r="AQ2" s="85"/>
      <c r="AR2" s="85"/>
      <c r="AS2" s="85"/>
      <c r="AT2" s="68" t="s">
        <v>0</v>
      </c>
      <c r="AV2" s="85" t="s">
        <v>6398</v>
      </c>
      <c r="AW2" s="85"/>
      <c r="AX2" s="85"/>
      <c r="AY2" s="85"/>
      <c r="AZ2" s="85"/>
      <c r="BA2" s="85" t="s">
        <v>6397</v>
      </c>
      <c r="BB2" s="85"/>
      <c r="BC2" s="85"/>
      <c r="BD2" s="85"/>
      <c r="BE2" s="85"/>
      <c r="BF2" s="85" t="s">
        <v>6396</v>
      </c>
      <c r="BG2" s="85"/>
      <c r="BH2" s="85"/>
      <c r="BI2" s="85"/>
      <c r="BJ2" s="85"/>
      <c r="BK2" s="85" t="s">
        <v>1615</v>
      </c>
      <c r="BL2" s="85"/>
      <c r="BM2" s="85"/>
      <c r="BN2" s="85"/>
      <c r="BO2" s="85"/>
      <c r="BP2" s="68" t="s">
        <v>0</v>
      </c>
      <c r="BR2" s="85" t="s">
        <v>1940</v>
      </c>
      <c r="BS2" s="85"/>
      <c r="BT2" s="85"/>
      <c r="BU2" s="85"/>
      <c r="BV2" s="85"/>
      <c r="BW2" s="68" t="s">
        <v>0</v>
      </c>
      <c r="BY2" s="85" t="s">
        <v>2165</v>
      </c>
      <c r="BZ2" s="85"/>
      <c r="CA2" s="85"/>
      <c r="CB2" s="85"/>
      <c r="CC2" s="85"/>
      <c r="CD2" s="68" t="s">
        <v>0</v>
      </c>
      <c r="CF2" s="85" t="s">
        <v>2350</v>
      </c>
      <c r="CG2" s="85"/>
      <c r="CH2" s="85"/>
      <c r="CI2" s="85"/>
      <c r="CJ2" s="85"/>
      <c r="CK2" s="85" t="s">
        <v>6395</v>
      </c>
      <c r="CL2" s="85"/>
      <c r="CM2" s="85"/>
      <c r="CN2" s="85"/>
      <c r="CO2" s="85"/>
      <c r="CP2" s="85" t="s">
        <v>6394</v>
      </c>
      <c r="CQ2" s="85"/>
      <c r="CR2" s="85"/>
      <c r="CS2" s="85"/>
      <c r="CT2" s="85"/>
      <c r="CU2" s="68" t="s">
        <v>0</v>
      </c>
      <c r="CW2" s="85" t="s">
        <v>6393</v>
      </c>
      <c r="CX2" s="85"/>
      <c r="CY2" s="85"/>
      <c r="CZ2" s="85"/>
      <c r="DA2" s="85"/>
      <c r="DB2" s="85" t="s">
        <v>2504</v>
      </c>
      <c r="DC2" s="85"/>
      <c r="DD2" s="85"/>
      <c r="DE2" s="85"/>
      <c r="DF2" s="85"/>
      <c r="DG2" s="68" t="s">
        <v>0</v>
      </c>
      <c r="DI2" s="85" t="s">
        <v>2647</v>
      </c>
      <c r="DJ2" s="85"/>
      <c r="DK2" s="85"/>
      <c r="DL2" s="85"/>
      <c r="DM2" s="85"/>
      <c r="DN2" s="68" t="s">
        <v>0</v>
      </c>
      <c r="DP2" s="85" t="s">
        <v>2762</v>
      </c>
      <c r="DQ2" s="85"/>
      <c r="DR2" s="85"/>
      <c r="DS2" s="85"/>
      <c r="DT2" s="85"/>
      <c r="DU2" s="68" t="s">
        <v>0</v>
      </c>
      <c r="DW2" s="85" t="s">
        <v>6392</v>
      </c>
      <c r="DX2" s="85"/>
      <c r="DY2" s="85"/>
      <c r="DZ2" s="85"/>
      <c r="EA2" s="85"/>
      <c r="EB2" s="85" t="s">
        <v>3038</v>
      </c>
      <c r="EC2" s="85"/>
      <c r="ED2" s="85"/>
      <c r="EE2" s="85"/>
      <c r="EF2" s="85"/>
      <c r="EG2" s="68" t="s">
        <v>0</v>
      </c>
      <c r="EI2" s="60" t="s">
        <v>6422</v>
      </c>
      <c r="EJ2" s="60" t="s">
        <v>6422</v>
      </c>
      <c r="EK2" s="60" t="s">
        <v>6422</v>
      </c>
      <c r="EL2" s="60" t="s">
        <v>6422</v>
      </c>
      <c r="EM2" s="60" t="s">
        <v>6422</v>
      </c>
      <c r="EO2" s="60" t="s">
        <v>6423</v>
      </c>
      <c r="EP2" s="60" t="s">
        <v>6423</v>
      </c>
      <c r="EQ2" s="60" t="s">
        <v>6423</v>
      </c>
      <c r="ER2" s="60" t="s">
        <v>6423</v>
      </c>
      <c r="ES2" s="60" t="s">
        <v>6423</v>
      </c>
      <c r="EU2" s="60" t="s">
        <v>6424</v>
      </c>
      <c r="EV2" s="60" t="s">
        <v>6424</v>
      </c>
      <c r="EW2" s="60" t="s">
        <v>6424</v>
      </c>
      <c r="EX2" s="60" t="s">
        <v>6424</v>
      </c>
      <c r="EY2" s="60" t="s">
        <v>6424</v>
      </c>
      <c r="FA2" s="60" t="s">
        <v>6409</v>
      </c>
      <c r="FB2" s="60" t="s">
        <v>6409</v>
      </c>
      <c r="FC2" s="60" t="s">
        <v>6409</v>
      </c>
      <c r="FD2" s="60" t="s">
        <v>6409</v>
      </c>
      <c r="FE2" s="60" t="s">
        <v>6409</v>
      </c>
      <c r="FG2" s="60" t="s">
        <v>6425</v>
      </c>
      <c r="FH2" s="60" t="s">
        <v>6425</v>
      </c>
      <c r="FI2" s="60" t="s">
        <v>6425</v>
      </c>
      <c r="FJ2" s="60" t="s">
        <v>6425</v>
      </c>
      <c r="FK2" s="60" t="s">
        <v>6425</v>
      </c>
      <c r="FM2" s="60" t="s">
        <v>6407</v>
      </c>
      <c r="FN2" s="60" t="s">
        <v>6407</v>
      </c>
      <c r="FO2" s="60" t="s">
        <v>6407</v>
      </c>
      <c r="FP2" s="60" t="s">
        <v>6407</v>
      </c>
      <c r="FQ2" s="60" t="s">
        <v>6407</v>
      </c>
      <c r="FS2" s="60" t="s">
        <v>6406</v>
      </c>
      <c r="FT2" s="60" t="s">
        <v>6406</v>
      </c>
      <c r="FU2" s="60" t="s">
        <v>6406</v>
      </c>
      <c r="FV2" s="60" t="s">
        <v>6406</v>
      </c>
      <c r="FW2" s="60" t="s">
        <v>6406</v>
      </c>
      <c r="FY2" s="60" t="s">
        <v>6426</v>
      </c>
      <c r="FZ2" s="60" t="s">
        <v>6426</v>
      </c>
      <c r="GA2" s="60" t="s">
        <v>6426</v>
      </c>
      <c r="GB2" s="60" t="s">
        <v>6426</v>
      </c>
      <c r="GC2" s="60" t="s">
        <v>6426</v>
      </c>
      <c r="GE2" s="60" t="s">
        <v>6427</v>
      </c>
      <c r="GF2" s="60" t="s">
        <v>6427</v>
      </c>
      <c r="GG2" s="60" t="s">
        <v>6427</v>
      </c>
      <c r="GH2" s="60" t="s">
        <v>6427</v>
      </c>
      <c r="GI2" s="60" t="s">
        <v>6427</v>
      </c>
    </row>
    <row r="3" spans="1:191" s="71" customFormat="1" x14ac:dyDescent="0.3">
      <c r="A3" s="71" t="s">
        <v>614</v>
      </c>
      <c r="B3" s="73">
        <v>6143232</v>
      </c>
      <c r="C3" s="73"/>
      <c r="D3" s="73">
        <v>164735</v>
      </c>
      <c r="E3" s="73">
        <v>6919</v>
      </c>
      <c r="F3" s="73">
        <v>64992</v>
      </c>
      <c r="G3" s="73">
        <v>341</v>
      </c>
      <c r="H3" s="73">
        <v>236987</v>
      </c>
      <c r="I3" s="73">
        <v>81129</v>
      </c>
      <c r="J3" s="73">
        <v>2755</v>
      </c>
      <c r="K3" s="73">
        <v>27446</v>
      </c>
      <c r="L3" s="73">
        <v>134</v>
      </c>
      <c r="M3" s="73">
        <v>111464</v>
      </c>
      <c r="N3" s="73">
        <v>115864</v>
      </c>
      <c r="O3" s="73">
        <v>2868</v>
      </c>
      <c r="P3" s="73">
        <v>36292</v>
      </c>
      <c r="Q3" s="73">
        <v>165</v>
      </c>
      <c r="R3" s="73">
        <v>155189</v>
      </c>
      <c r="S3" s="73">
        <v>55067</v>
      </c>
      <c r="T3" s="73">
        <v>1585</v>
      </c>
      <c r="U3" s="73">
        <v>17420</v>
      </c>
      <c r="V3" s="73">
        <v>110</v>
      </c>
      <c r="W3" s="73">
        <v>74182</v>
      </c>
      <c r="X3" s="73">
        <v>21779</v>
      </c>
      <c r="Y3" s="73">
        <v>668</v>
      </c>
      <c r="Z3" s="73">
        <v>7114</v>
      </c>
      <c r="AA3" s="73">
        <v>58</v>
      </c>
      <c r="AB3" s="73">
        <v>29619</v>
      </c>
      <c r="AC3" s="73">
        <v>607441</v>
      </c>
      <c r="AD3" s="73"/>
      <c r="AE3" s="73">
        <v>103686</v>
      </c>
      <c r="AF3" s="73">
        <v>4001</v>
      </c>
      <c r="AG3" s="73">
        <v>38253</v>
      </c>
      <c r="AH3" s="73">
        <v>223</v>
      </c>
      <c r="AI3" s="73">
        <v>146163</v>
      </c>
      <c r="AJ3" s="73">
        <v>91649</v>
      </c>
      <c r="AK3" s="73">
        <v>3643</v>
      </c>
      <c r="AL3" s="73">
        <v>38582</v>
      </c>
      <c r="AM3" s="73">
        <v>173</v>
      </c>
      <c r="AN3" s="73">
        <v>134047</v>
      </c>
      <c r="AO3" s="73">
        <v>198417</v>
      </c>
      <c r="AP3" s="73">
        <v>6232</v>
      </c>
      <c r="AQ3" s="73">
        <v>63251</v>
      </c>
      <c r="AR3" s="73">
        <v>321</v>
      </c>
      <c r="AS3" s="73">
        <v>268221</v>
      </c>
      <c r="AT3" s="73">
        <v>548431</v>
      </c>
      <c r="AU3" s="73"/>
      <c r="AV3" s="73">
        <v>104568</v>
      </c>
      <c r="AW3" s="73">
        <v>4350</v>
      </c>
      <c r="AX3" s="73">
        <v>42214</v>
      </c>
      <c r="AY3" s="73">
        <v>196</v>
      </c>
      <c r="AZ3" s="73">
        <v>151328</v>
      </c>
      <c r="BA3" s="73">
        <v>59374</v>
      </c>
      <c r="BB3" s="73">
        <v>2117</v>
      </c>
      <c r="BC3" s="73">
        <v>19853</v>
      </c>
      <c r="BD3" s="73">
        <v>148</v>
      </c>
      <c r="BE3" s="73">
        <v>81492</v>
      </c>
      <c r="BF3" s="73">
        <v>81832</v>
      </c>
      <c r="BG3" s="73">
        <v>2660</v>
      </c>
      <c r="BH3" s="73">
        <v>27463</v>
      </c>
      <c r="BI3" s="73">
        <v>158</v>
      </c>
      <c r="BJ3" s="73">
        <v>112113</v>
      </c>
      <c r="BK3" s="73">
        <v>134384</v>
      </c>
      <c r="BL3" s="73">
        <v>4218</v>
      </c>
      <c r="BM3" s="73">
        <v>46589</v>
      </c>
      <c r="BN3" s="73">
        <v>195</v>
      </c>
      <c r="BO3" s="73">
        <v>185386</v>
      </c>
      <c r="BP3" s="73">
        <v>530319</v>
      </c>
      <c r="BQ3" s="75"/>
      <c r="BR3" s="73">
        <v>342565</v>
      </c>
      <c r="BS3" s="73">
        <v>11356</v>
      </c>
      <c r="BT3" s="73">
        <v>120557</v>
      </c>
      <c r="BU3" s="73">
        <v>644</v>
      </c>
      <c r="BV3" s="73">
        <v>475122</v>
      </c>
      <c r="BW3" s="73">
        <v>475122</v>
      </c>
      <c r="BX3" s="75"/>
      <c r="BY3" s="73">
        <v>346759</v>
      </c>
      <c r="BZ3" s="73">
        <v>11503</v>
      </c>
      <c r="CA3" s="73">
        <v>122351</v>
      </c>
      <c r="CB3" s="73">
        <v>650</v>
      </c>
      <c r="CC3" s="73">
        <v>481263</v>
      </c>
      <c r="CD3" s="73">
        <v>481263</v>
      </c>
      <c r="CE3" s="75"/>
      <c r="CF3" s="73">
        <v>226167</v>
      </c>
      <c r="CG3" s="73">
        <v>7441</v>
      </c>
      <c r="CH3" s="73">
        <v>79834</v>
      </c>
      <c r="CI3" s="73">
        <v>410</v>
      </c>
      <c r="CJ3" s="73">
        <v>313852</v>
      </c>
      <c r="CK3" s="73">
        <v>78413</v>
      </c>
      <c r="CL3" s="73">
        <v>3452</v>
      </c>
      <c r="CM3" s="73">
        <v>27843</v>
      </c>
      <c r="CN3" s="73">
        <v>142</v>
      </c>
      <c r="CO3" s="73">
        <v>109850</v>
      </c>
      <c r="CP3" s="73">
        <v>72915</v>
      </c>
      <c r="CQ3" s="73">
        <v>2369</v>
      </c>
      <c r="CR3" s="73">
        <v>26674</v>
      </c>
      <c r="CS3" s="73">
        <v>150</v>
      </c>
      <c r="CT3" s="73">
        <v>102108</v>
      </c>
      <c r="CU3" s="73">
        <v>525810</v>
      </c>
      <c r="CV3" s="75"/>
      <c r="CW3" s="73">
        <v>158125</v>
      </c>
      <c r="CX3" s="73">
        <v>4528</v>
      </c>
      <c r="CY3" s="73">
        <v>52479</v>
      </c>
      <c r="CZ3" s="73">
        <v>299</v>
      </c>
      <c r="DA3" s="73">
        <v>215431</v>
      </c>
      <c r="DB3" s="73">
        <v>229351</v>
      </c>
      <c r="DC3" s="73">
        <v>8853</v>
      </c>
      <c r="DD3" s="73">
        <v>86244</v>
      </c>
      <c r="DE3" s="73">
        <v>400</v>
      </c>
      <c r="DF3" s="73">
        <v>324848</v>
      </c>
      <c r="DG3" s="73">
        <v>540279</v>
      </c>
      <c r="DH3" s="75"/>
      <c r="DI3" s="73">
        <v>344394</v>
      </c>
      <c r="DJ3" s="73">
        <v>11170</v>
      </c>
      <c r="DK3" s="73">
        <v>121814</v>
      </c>
      <c r="DL3" s="73">
        <v>634</v>
      </c>
      <c r="DM3" s="73">
        <v>478012</v>
      </c>
      <c r="DN3" s="73">
        <v>478012</v>
      </c>
      <c r="DO3" s="75"/>
      <c r="DP3" s="73">
        <v>339592</v>
      </c>
      <c r="DQ3" s="73">
        <v>11091</v>
      </c>
      <c r="DR3" s="73">
        <v>119966</v>
      </c>
      <c r="DS3" s="73">
        <v>612</v>
      </c>
      <c r="DT3" s="73">
        <v>471261</v>
      </c>
      <c r="DU3" s="73">
        <v>471261</v>
      </c>
      <c r="DV3" s="75"/>
      <c r="DW3" s="73">
        <v>182427</v>
      </c>
      <c r="DX3" s="73">
        <v>5526</v>
      </c>
      <c r="DY3" s="73">
        <v>59686</v>
      </c>
      <c r="DZ3" s="73">
        <v>341</v>
      </c>
      <c r="EA3" s="73">
        <v>247980</v>
      </c>
      <c r="EB3" s="73">
        <v>195984</v>
      </c>
      <c r="EC3" s="73">
        <v>7626</v>
      </c>
      <c r="ED3" s="73">
        <v>76145</v>
      </c>
      <c r="EE3" s="73">
        <v>344</v>
      </c>
      <c r="EF3" s="73">
        <v>280099</v>
      </c>
      <c r="EG3" s="73">
        <v>528079</v>
      </c>
      <c r="EH3" s="78"/>
      <c r="EI3" s="79">
        <f>SUM(AE3,AJ3,AO3)/SUM($D3,$I3,$N3,$S3,$X3)</f>
        <v>0.89780059921472777</v>
      </c>
      <c r="EJ3" s="79">
        <f>SUM(AF3,AK3,AP3)/SUM($E3,$J3,$O3,$T3,$Y3)</f>
        <v>0.93788442041230147</v>
      </c>
      <c r="EK3" s="79">
        <f>SUM(AG3,AL3,AQ3)/SUM($F3,$K3,$P3,$U3,$Z3)</f>
        <v>0.91401764276020458</v>
      </c>
      <c r="EL3" s="79">
        <f>SUM(AH3,AM3,AR3)/SUM($G3,$L3,$Q3,$V3,$AA3)</f>
        <v>0.88737623762376239</v>
      </c>
      <c r="EM3" s="79">
        <f>SUM(AI3,AN3,AS3)/SUM($H3,$M3,$R3,$W3,$AB3)</f>
        <v>0.90285476284939603</v>
      </c>
      <c r="EN3" s="75"/>
      <c r="EO3" s="79">
        <f>SUM(AV3,BA3,BF3,BK3)/SUM(D3,I3,N3,S3,X3)</f>
        <v>0.8668046897444901</v>
      </c>
      <c r="EP3" s="79">
        <f t="shared" ref="EP3:ES3" si="0">SUM(AW3,BB3,BG3,BL3)/SUM(E3,J3,O3,T3,Y3)</f>
        <v>0.90199391686380537</v>
      </c>
      <c r="EQ3" s="79">
        <f t="shared" si="0"/>
        <v>0.88813419981208896</v>
      </c>
      <c r="ER3" s="79">
        <f t="shared" si="0"/>
        <v>0.86262376237623761</v>
      </c>
      <c r="ES3" s="79">
        <f t="shared" si="0"/>
        <v>0.87303787528336085</v>
      </c>
      <c r="ET3" s="75"/>
      <c r="EU3" s="79">
        <f>SUM(BR3)/SUM(D3,I3,N3,S3,X3)</f>
        <v>0.78108825420567563</v>
      </c>
      <c r="EV3" s="79">
        <f t="shared" ref="EV3:EY3" si="1">SUM(BS3)/SUM(E3,J3,O3,T3,Y3)</f>
        <v>0.76755660696181138</v>
      </c>
      <c r="EW3" s="79">
        <f t="shared" si="1"/>
        <v>0.78659698298361003</v>
      </c>
      <c r="EX3" s="79">
        <f t="shared" si="1"/>
        <v>0.79702970297029707</v>
      </c>
      <c r="EY3" s="79">
        <f t="shared" si="1"/>
        <v>0.78216979097558448</v>
      </c>
      <c r="EZ3" s="75"/>
      <c r="FA3" s="79">
        <f>SUM(BY3)/SUM(D3,I3,N3,S3,X3)</f>
        <v>0.79065106458659196</v>
      </c>
      <c r="FB3" s="79">
        <f t="shared" ref="FB3:FE3" si="2">SUM(BZ3)/SUM(E3,J3,O3,T3,Y3)</f>
        <v>0.77749239607975662</v>
      </c>
      <c r="FC3" s="79">
        <f t="shared" si="2"/>
        <v>0.79830227581167135</v>
      </c>
      <c r="FD3" s="79">
        <f t="shared" si="2"/>
        <v>0.8044554455445545</v>
      </c>
      <c r="FE3" s="79">
        <f t="shared" si="2"/>
        <v>0.79227941479090147</v>
      </c>
      <c r="FF3" s="75"/>
      <c r="FG3" s="79">
        <f>SUM(CF3,CK3,CP3)/SUM(D3,I3,N3,S3,X3)</f>
        <v>0.86073273837482389</v>
      </c>
      <c r="FH3" s="79">
        <f t="shared" ref="FH3:FK3" si="3">SUM(CG3,CL3,CQ3)/SUM(E3,J3,O3,T3,Y3)</f>
        <v>0.89638391348428526</v>
      </c>
      <c r="FI3" s="79">
        <f t="shared" si="3"/>
        <v>0.87659854890907196</v>
      </c>
      <c r="FJ3" s="79">
        <f t="shared" si="3"/>
        <v>0.86881188118811881</v>
      </c>
      <c r="FK3" s="79">
        <f t="shared" si="3"/>
        <v>0.86561493214978902</v>
      </c>
      <c r="FL3" s="75"/>
      <c r="FM3" s="79">
        <f>SUM(CW3,DB3)/SUM(D3,I3,N3,S3,X3)</f>
        <v>0.88349058539721914</v>
      </c>
      <c r="FN3" s="79">
        <f t="shared" ref="FN3:FQ3" si="4">SUM(CX3,DC3)/SUM(E3,J3,O3,T3,Y3)</f>
        <v>0.9044271713416695</v>
      </c>
      <c r="FO3" s="79">
        <f t="shared" si="4"/>
        <v>0.90512449107422488</v>
      </c>
      <c r="FP3" s="79">
        <f t="shared" si="4"/>
        <v>0.86509900990099009</v>
      </c>
      <c r="FQ3" s="79">
        <f t="shared" si="4"/>
        <v>0.8894345294440118</v>
      </c>
      <c r="FR3" s="75"/>
      <c r="FS3" s="79">
        <f>SUM(DI3)/SUM(D3,I3,N3,S3,X3)</f>
        <v>0.78525858806039572</v>
      </c>
      <c r="FT3" s="79">
        <f t="shared" ref="FT3:FW3" si="5">SUM(DJ3)/SUM(E3,J3,O3,T3,Y3)</f>
        <v>0.75498479215951331</v>
      </c>
      <c r="FU3" s="79">
        <f t="shared" si="5"/>
        <v>0.79479851759056264</v>
      </c>
      <c r="FV3" s="79">
        <f t="shared" si="5"/>
        <v>0.78465346534653468</v>
      </c>
      <c r="FW3" s="79">
        <f t="shared" si="5"/>
        <v>0.78692745468284164</v>
      </c>
      <c r="FX3" s="75"/>
      <c r="FY3" s="79">
        <f>SUM(DP3)/SUM(D3,I3,N3,S3,X3)</f>
        <v>0.77430946658944666</v>
      </c>
      <c r="FZ3" s="79">
        <f t="shared" ref="FZ3:GC3" si="6">SUM(DQ3)/SUM(E3,J3,O3,T3,Y3)</f>
        <v>0.74964515038864477</v>
      </c>
      <c r="GA3" s="79">
        <f t="shared" si="6"/>
        <v>0.78274089153356297</v>
      </c>
      <c r="GB3" s="79">
        <f t="shared" si="6"/>
        <v>0.75742574257425743</v>
      </c>
      <c r="GC3" s="79">
        <f t="shared" si="6"/>
        <v>0.77581361811270555</v>
      </c>
      <c r="GD3" s="75"/>
      <c r="GE3" s="79">
        <f>SUM(DW3,EB3)/SUM(D3,I3,N3,S3,X3)</f>
        <v>0.86282132547757051</v>
      </c>
      <c r="GF3" s="79">
        <f t="shared" ref="GF3:GI3" si="7">SUM(DX3,EC3)/SUM(E3,J3,O3,T3,Y3)</f>
        <v>0.88894896924636702</v>
      </c>
      <c r="GG3" s="79">
        <f t="shared" si="7"/>
        <v>0.88625508925775132</v>
      </c>
      <c r="GH3" s="79">
        <f t="shared" si="7"/>
        <v>0.84777227722772275</v>
      </c>
      <c r="GI3" s="79">
        <f t="shared" si="7"/>
        <v>0.86935027434763212</v>
      </c>
    </row>
    <row r="4" spans="1:191" x14ac:dyDescent="0.3">
      <c r="A4" s="60" t="s">
        <v>421</v>
      </c>
      <c r="B4" s="68" t="s">
        <v>4</v>
      </c>
      <c r="D4" s="68" t="s">
        <v>619</v>
      </c>
      <c r="E4" s="68" t="s">
        <v>620</v>
      </c>
      <c r="F4" s="68" t="s">
        <v>621</v>
      </c>
      <c r="G4" s="68" t="s">
        <v>622</v>
      </c>
      <c r="H4" s="68" t="s">
        <v>623</v>
      </c>
      <c r="I4" s="68" t="s">
        <v>619</v>
      </c>
      <c r="J4" s="68" t="s">
        <v>620</v>
      </c>
      <c r="K4" s="68" t="s">
        <v>621</v>
      </c>
      <c r="L4" s="68" t="s">
        <v>622</v>
      </c>
      <c r="M4" s="68" t="s">
        <v>623</v>
      </c>
      <c r="N4" s="68" t="s">
        <v>619</v>
      </c>
      <c r="O4" s="68" t="s">
        <v>620</v>
      </c>
      <c r="P4" s="68" t="s">
        <v>621</v>
      </c>
      <c r="Q4" s="68" t="s">
        <v>622</v>
      </c>
      <c r="R4" s="68" t="s">
        <v>623</v>
      </c>
      <c r="S4" s="68" t="s">
        <v>619</v>
      </c>
      <c r="T4" s="68" t="s">
        <v>620</v>
      </c>
      <c r="U4" s="68" t="s">
        <v>621</v>
      </c>
      <c r="V4" s="68" t="s">
        <v>622</v>
      </c>
      <c r="W4" s="68" t="s">
        <v>623</v>
      </c>
      <c r="X4" s="68" t="s">
        <v>619</v>
      </c>
      <c r="Y4" s="68" t="s">
        <v>620</v>
      </c>
      <c r="Z4" s="68" t="s">
        <v>621</v>
      </c>
      <c r="AA4" s="68" t="s">
        <v>622</v>
      </c>
      <c r="AB4" s="68" t="s">
        <v>623</v>
      </c>
      <c r="AC4" s="68" t="s">
        <v>624</v>
      </c>
      <c r="AE4" s="68" t="s">
        <v>619</v>
      </c>
      <c r="AF4" s="68" t="s">
        <v>620</v>
      </c>
      <c r="AG4" s="68" t="s">
        <v>621</v>
      </c>
      <c r="AH4" s="68" t="s">
        <v>622</v>
      </c>
      <c r="AI4" s="68" t="s">
        <v>623</v>
      </c>
      <c r="AJ4" s="68" t="s">
        <v>619</v>
      </c>
      <c r="AK4" s="68" t="s">
        <v>620</v>
      </c>
      <c r="AL4" s="68" t="s">
        <v>621</v>
      </c>
      <c r="AM4" s="68" t="s">
        <v>622</v>
      </c>
      <c r="AN4" s="68" t="s">
        <v>623</v>
      </c>
      <c r="AO4" s="68" t="s">
        <v>619</v>
      </c>
      <c r="AP4" s="68" t="s">
        <v>620</v>
      </c>
      <c r="AQ4" s="68" t="s">
        <v>621</v>
      </c>
      <c r="AR4" s="68" t="s">
        <v>622</v>
      </c>
      <c r="AS4" s="68" t="s">
        <v>623</v>
      </c>
      <c r="AT4" s="68" t="s">
        <v>624</v>
      </c>
      <c r="AV4" s="68" t="s">
        <v>619</v>
      </c>
      <c r="AW4" s="68" t="s">
        <v>620</v>
      </c>
      <c r="AX4" s="68" t="s">
        <v>621</v>
      </c>
      <c r="AY4" s="68" t="s">
        <v>622</v>
      </c>
      <c r="AZ4" s="68" t="s">
        <v>623</v>
      </c>
      <c r="BA4" s="68" t="s">
        <v>619</v>
      </c>
      <c r="BB4" s="68" t="s">
        <v>620</v>
      </c>
      <c r="BC4" s="68" t="s">
        <v>621</v>
      </c>
      <c r="BD4" s="68" t="s">
        <v>622</v>
      </c>
      <c r="BE4" s="68" t="s">
        <v>623</v>
      </c>
      <c r="BF4" s="68" t="s">
        <v>619</v>
      </c>
      <c r="BG4" s="68" t="s">
        <v>620</v>
      </c>
      <c r="BH4" s="68" t="s">
        <v>621</v>
      </c>
      <c r="BI4" s="68" t="s">
        <v>622</v>
      </c>
      <c r="BJ4" s="68" t="s">
        <v>623</v>
      </c>
      <c r="BK4" s="68" t="s">
        <v>619</v>
      </c>
      <c r="BL4" s="68" t="s">
        <v>620</v>
      </c>
      <c r="BM4" s="68" t="s">
        <v>621</v>
      </c>
      <c r="BN4" s="68" t="s">
        <v>622</v>
      </c>
      <c r="BO4" s="68" t="s">
        <v>623</v>
      </c>
      <c r="BP4" s="68" t="s">
        <v>624</v>
      </c>
      <c r="BR4" s="68" t="s">
        <v>619</v>
      </c>
      <c r="BS4" s="68" t="s">
        <v>620</v>
      </c>
      <c r="BT4" s="68" t="s">
        <v>621</v>
      </c>
      <c r="BU4" s="68" t="s">
        <v>622</v>
      </c>
      <c r="BV4" s="68" t="s">
        <v>623</v>
      </c>
      <c r="BW4" s="68" t="s">
        <v>624</v>
      </c>
      <c r="BY4" s="68" t="s">
        <v>619</v>
      </c>
      <c r="BZ4" s="68" t="s">
        <v>620</v>
      </c>
      <c r="CA4" s="68" t="s">
        <v>621</v>
      </c>
      <c r="CB4" s="68" t="s">
        <v>622</v>
      </c>
      <c r="CC4" s="68" t="s">
        <v>623</v>
      </c>
      <c r="CD4" s="68" t="s">
        <v>624</v>
      </c>
      <c r="CF4" s="68" t="s">
        <v>619</v>
      </c>
      <c r="CG4" s="68" t="s">
        <v>620</v>
      </c>
      <c r="CH4" s="68" t="s">
        <v>621</v>
      </c>
      <c r="CI4" s="68" t="s">
        <v>622</v>
      </c>
      <c r="CJ4" s="68" t="s">
        <v>623</v>
      </c>
      <c r="CK4" s="68" t="s">
        <v>619</v>
      </c>
      <c r="CL4" s="68" t="s">
        <v>620</v>
      </c>
      <c r="CM4" s="68" t="s">
        <v>621</v>
      </c>
      <c r="CN4" s="68" t="s">
        <v>622</v>
      </c>
      <c r="CO4" s="68" t="s">
        <v>623</v>
      </c>
      <c r="CP4" s="68" t="s">
        <v>619</v>
      </c>
      <c r="CQ4" s="68" t="s">
        <v>620</v>
      </c>
      <c r="CR4" s="68" t="s">
        <v>621</v>
      </c>
      <c r="CS4" s="68" t="s">
        <v>622</v>
      </c>
      <c r="CT4" s="68" t="s">
        <v>623</v>
      </c>
      <c r="CU4" s="68" t="s">
        <v>624</v>
      </c>
      <c r="CW4" s="68" t="s">
        <v>619</v>
      </c>
      <c r="CX4" s="68" t="s">
        <v>620</v>
      </c>
      <c r="CY4" s="68" t="s">
        <v>621</v>
      </c>
      <c r="CZ4" s="68" t="s">
        <v>622</v>
      </c>
      <c r="DA4" s="68" t="s">
        <v>623</v>
      </c>
      <c r="DB4" s="68" t="s">
        <v>619</v>
      </c>
      <c r="DC4" s="68" t="s">
        <v>620</v>
      </c>
      <c r="DD4" s="68" t="s">
        <v>621</v>
      </c>
      <c r="DE4" s="68" t="s">
        <v>622</v>
      </c>
      <c r="DF4" s="68" t="s">
        <v>623</v>
      </c>
      <c r="DG4" s="68" t="s">
        <v>624</v>
      </c>
      <c r="DI4" s="68" t="s">
        <v>619</v>
      </c>
      <c r="DJ4" s="68" t="s">
        <v>620</v>
      </c>
      <c r="DK4" s="68" t="s">
        <v>621</v>
      </c>
      <c r="DL4" s="68" t="s">
        <v>622</v>
      </c>
      <c r="DM4" s="68" t="s">
        <v>623</v>
      </c>
      <c r="DN4" s="68" t="s">
        <v>624</v>
      </c>
      <c r="DP4" s="68" t="s">
        <v>619</v>
      </c>
      <c r="DQ4" s="68" t="s">
        <v>620</v>
      </c>
      <c r="DR4" s="68" t="s">
        <v>621</v>
      </c>
      <c r="DS4" s="68" t="s">
        <v>622</v>
      </c>
      <c r="DT4" s="68" t="s">
        <v>623</v>
      </c>
      <c r="DU4" s="68" t="s">
        <v>624</v>
      </c>
      <c r="DW4" s="68" t="s">
        <v>619</v>
      </c>
      <c r="DX4" s="68" t="s">
        <v>620</v>
      </c>
      <c r="DY4" s="68" t="s">
        <v>621</v>
      </c>
      <c r="DZ4" s="68" t="s">
        <v>622</v>
      </c>
      <c r="EA4" s="68" t="s">
        <v>623</v>
      </c>
      <c r="EB4" s="68" t="s">
        <v>619</v>
      </c>
      <c r="EC4" s="68" t="s">
        <v>620</v>
      </c>
      <c r="ED4" s="68" t="s">
        <v>621</v>
      </c>
      <c r="EE4" s="68" t="s">
        <v>622</v>
      </c>
      <c r="EF4" s="68" t="s">
        <v>623</v>
      </c>
      <c r="EG4" s="68" t="s">
        <v>624</v>
      </c>
      <c r="EI4" s="68" t="s">
        <v>619</v>
      </c>
      <c r="EJ4" s="68" t="s">
        <v>620</v>
      </c>
      <c r="EK4" s="68" t="s">
        <v>621</v>
      </c>
      <c r="EL4" s="68" t="s">
        <v>622</v>
      </c>
      <c r="EM4" s="68" t="s">
        <v>623</v>
      </c>
      <c r="EO4" s="68" t="s">
        <v>619</v>
      </c>
      <c r="EP4" s="68" t="s">
        <v>620</v>
      </c>
      <c r="EQ4" s="68" t="s">
        <v>621</v>
      </c>
      <c r="ER4" s="68" t="s">
        <v>622</v>
      </c>
      <c r="ES4" s="68" t="s">
        <v>623</v>
      </c>
      <c r="EU4" s="68" t="s">
        <v>619</v>
      </c>
      <c r="EV4" s="68" t="s">
        <v>620</v>
      </c>
      <c r="EW4" s="68" t="s">
        <v>621</v>
      </c>
      <c r="EX4" s="68" t="s">
        <v>622</v>
      </c>
      <c r="EY4" s="68" t="s">
        <v>623</v>
      </c>
      <c r="FA4" s="68" t="s">
        <v>619</v>
      </c>
      <c r="FB4" s="68" t="s">
        <v>620</v>
      </c>
      <c r="FC4" s="68" t="s">
        <v>621</v>
      </c>
      <c r="FD4" s="68" t="s">
        <v>622</v>
      </c>
      <c r="FE4" s="68" t="s">
        <v>623</v>
      </c>
      <c r="FG4" s="68" t="s">
        <v>619</v>
      </c>
      <c r="FH4" s="68" t="s">
        <v>620</v>
      </c>
      <c r="FI4" s="68" t="s">
        <v>621</v>
      </c>
      <c r="FJ4" s="68" t="s">
        <v>622</v>
      </c>
      <c r="FK4" s="68" t="s">
        <v>623</v>
      </c>
      <c r="FM4" s="68" t="s">
        <v>619</v>
      </c>
      <c r="FN4" s="68" t="s">
        <v>620</v>
      </c>
      <c r="FO4" s="68" t="s">
        <v>621</v>
      </c>
      <c r="FP4" s="68" t="s">
        <v>622</v>
      </c>
      <c r="FQ4" s="68" t="s">
        <v>623</v>
      </c>
      <c r="FS4" s="68" t="s">
        <v>619</v>
      </c>
      <c r="FT4" s="68" t="s">
        <v>620</v>
      </c>
      <c r="FU4" s="68" t="s">
        <v>621</v>
      </c>
      <c r="FV4" s="68" t="s">
        <v>622</v>
      </c>
      <c r="FW4" s="68" t="s">
        <v>623</v>
      </c>
      <c r="FY4" s="68" t="s">
        <v>619</v>
      </c>
      <c r="FZ4" s="68" t="s">
        <v>620</v>
      </c>
      <c r="GA4" s="68" t="s">
        <v>621</v>
      </c>
      <c r="GB4" s="68" t="s">
        <v>622</v>
      </c>
      <c r="GC4" s="68" t="s">
        <v>623</v>
      </c>
      <c r="GE4" s="68" t="s">
        <v>619</v>
      </c>
      <c r="GF4" s="68" t="s">
        <v>620</v>
      </c>
      <c r="GG4" s="68" t="s">
        <v>621</v>
      </c>
      <c r="GH4" s="68" t="s">
        <v>622</v>
      </c>
      <c r="GI4" s="68" t="s">
        <v>623</v>
      </c>
    </row>
    <row r="5" spans="1:191" x14ac:dyDescent="0.3">
      <c r="A5" s="60" t="s">
        <v>496</v>
      </c>
      <c r="B5" s="70">
        <v>672303</v>
      </c>
      <c r="C5" s="70"/>
      <c r="D5" s="70">
        <v>8288</v>
      </c>
      <c r="E5" s="70">
        <v>383</v>
      </c>
      <c r="F5" s="70">
        <v>3738</v>
      </c>
      <c r="G5" s="70">
        <v>19</v>
      </c>
      <c r="H5" s="70">
        <v>12428</v>
      </c>
      <c r="I5" s="70">
        <v>6967</v>
      </c>
      <c r="J5" s="70">
        <v>239</v>
      </c>
      <c r="K5" s="70">
        <v>2748</v>
      </c>
      <c r="L5" s="70">
        <v>17</v>
      </c>
      <c r="M5" s="70">
        <v>9971</v>
      </c>
      <c r="N5" s="70">
        <v>4330</v>
      </c>
      <c r="O5" s="70">
        <v>116</v>
      </c>
      <c r="P5" s="70">
        <v>1659</v>
      </c>
      <c r="Q5" s="70">
        <v>7</v>
      </c>
      <c r="R5" s="70">
        <v>6112</v>
      </c>
      <c r="S5" s="70">
        <v>3971</v>
      </c>
      <c r="T5" s="70">
        <v>115</v>
      </c>
      <c r="U5" s="70">
        <v>1565</v>
      </c>
      <c r="V5" s="70">
        <v>9</v>
      </c>
      <c r="W5" s="70">
        <v>5660</v>
      </c>
      <c r="X5" s="70">
        <v>688</v>
      </c>
      <c r="Y5" s="70">
        <v>21</v>
      </c>
      <c r="Z5" s="70">
        <v>274</v>
      </c>
      <c r="AA5" s="70">
        <v>1</v>
      </c>
      <c r="AB5" s="70">
        <v>984</v>
      </c>
      <c r="AC5" s="70">
        <v>35155</v>
      </c>
      <c r="AD5" s="70"/>
      <c r="AE5" s="70">
        <v>5643</v>
      </c>
      <c r="AF5" s="70">
        <v>257</v>
      </c>
      <c r="AG5" s="70">
        <v>2415</v>
      </c>
      <c r="AH5" s="70">
        <v>10</v>
      </c>
      <c r="AI5" s="70">
        <v>8325</v>
      </c>
      <c r="AJ5" s="70">
        <v>3730</v>
      </c>
      <c r="AK5" s="70">
        <v>141</v>
      </c>
      <c r="AL5" s="70">
        <v>1695</v>
      </c>
      <c r="AM5" s="70">
        <v>9</v>
      </c>
      <c r="AN5" s="70">
        <v>5575</v>
      </c>
      <c r="AO5" s="70">
        <v>11599</v>
      </c>
      <c r="AP5" s="70">
        <v>398</v>
      </c>
      <c r="AQ5" s="70">
        <v>4836</v>
      </c>
      <c r="AR5" s="70">
        <v>22</v>
      </c>
      <c r="AS5" s="70">
        <v>16855</v>
      </c>
      <c r="AT5" s="70">
        <v>30755</v>
      </c>
      <c r="AU5" s="70"/>
      <c r="AV5" s="70">
        <v>8373</v>
      </c>
      <c r="AW5" s="70">
        <v>296</v>
      </c>
      <c r="AX5" s="70">
        <v>3953</v>
      </c>
      <c r="AY5" s="70">
        <v>12</v>
      </c>
      <c r="AZ5" s="70">
        <v>12634</v>
      </c>
      <c r="BA5" s="70">
        <v>2508</v>
      </c>
      <c r="BB5" s="70">
        <v>110</v>
      </c>
      <c r="BC5" s="70">
        <v>955</v>
      </c>
      <c r="BD5" s="70">
        <v>7</v>
      </c>
      <c r="BE5" s="70">
        <v>3580</v>
      </c>
      <c r="BF5" s="70">
        <v>3220</v>
      </c>
      <c r="BG5" s="70">
        <v>122</v>
      </c>
      <c r="BH5" s="70">
        <v>1349</v>
      </c>
      <c r="BI5" s="70">
        <v>8</v>
      </c>
      <c r="BJ5" s="70">
        <v>4699</v>
      </c>
      <c r="BK5" s="70">
        <v>6636</v>
      </c>
      <c r="BL5" s="70">
        <v>248</v>
      </c>
      <c r="BM5" s="70">
        <v>2682</v>
      </c>
      <c r="BN5" s="70">
        <v>17</v>
      </c>
      <c r="BO5" s="70">
        <v>9583</v>
      </c>
      <c r="BP5" s="70">
        <v>30496</v>
      </c>
      <c r="BQ5" s="74"/>
      <c r="BR5" s="70">
        <v>17910</v>
      </c>
      <c r="BS5" s="70">
        <v>635</v>
      </c>
      <c r="BT5" s="70">
        <v>7579</v>
      </c>
      <c r="BU5" s="70">
        <v>37</v>
      </c>
      <c r="BV5" s="70">
        <v>26161</v>
      </c>
      <c r="BW5" s="70">
        <v>26161</v>
      </c>
      <c r="BX5" s="74"/>
      <c r="BY5" s="70">
        <v>17704</v>
      </c>
      <c r="BZ5" s="70">
        <v>637</v>
      </c>
      <c r="CA5" s="70">
        <v>7510</v>
      </c>
      <c r="CB5" s="70">
        <v>36</v>
      </c>
      <c r="CC5" s="70">
        <v>25887</v>
      </c>
      <c r="CD5" s="70">
        <v>25887</v>
      </c>
      <c r="CE5" s="74"/>
      <c r="CF5" s="70">
        <v>10011</v>
      </c>
      <c r="CG5" s="70">
        <v>351</v>
      </c>
      <c r="CH5" s="70">
        <v>4059</v>
      </c>
      <c r="CI5" s="70">
        <v>24</v>
      </c>
      <c r="CJ5" s="70">
        <v>14445</v>
      </c>
      <c r="CK5" s="70">
        <v>5631</v>
      </c>
      <c r="CL5" s="70">
        <v>235</v>
      </c>
      <c r="CM5" s="70">
        <v>2273</v>
      </c>
      <c r="CN5" s="70">
        <v>6</v>
      </c>
      <c r="CO5" s="70">
        <v>8145</v>
      </c>
      <c r="CP5" s="70">
        <v>3877</v>
      </c>
      <c r="CQ5" s="70">
        <v>143</v>
      </c>
      <c r="CR5" s="70">
        <v>1839</v>
      </c>
      <c r="CS5" s="70">
        <v>8</v>
      </c>
      <c r="CT5" s="70">
        <v>5867</v>
      </c>
      <c r="CU5" s="70">
        <v>28457</v>
      </c>
      <c r="CV5" s="74"/>
      <c r="CW5" s="70">
        <v>8652</v>
      </c>
      <c r="CX5" s="70">
        <v>280</v>
      </c>
      <c r="CY5" s="70">
        <v>3608</v>
      </c>
      <c r="CZ5" s="70">
        <v>13</v>
      </c>
      <c r="DA5" s="70">
        <v>12553</v>
      </c>
      <c r="DB5" s="70">
        <v>11042</v>
      </c>
      <c r="DC5" s="70">
        <v>440</v>
      </c>
      <c r="DD5" s="70">
        <v>4858</v>
      </c>
      <c r="DE5" s="70">
        <v>22</v>
      </c>
      <c r="DF5" s="70">
        <v>16362</v>
      </c>
      <c r="DG5" s="70">
        <v>28915</v>
      </c>
      <c r="DH5" s="74"/>
      <c r="DI5" s="70">
        <v>17316</v>
      </c>
      <c r="DJ5" s="70">
        <v>591</v>
      </c>
      <c r="DK5" s="70">
        <v>7365</v>
      </c>
      <c r="DL5" s="70">
        <v>33</v>
      </c>
      <c r="DM5" s="70">
        <v>25305</v>
      </c>
      <c r="DN5" s="70">
        <v>25305</v>
      </c>
      <c r="DO5" s="74"/>
      <c r="DP5" s="70">
        <v>17358</v>
      </c>
      <c r="DQ5" s="70">
        <v>575</v>
      </c>
      <c r="DR5" s="70">
        <v>7361</v>
      </c>
      <c r="DS5" s="70">
        <v>30</v>
      </c>
      <c r="DT5" s="70">
        <v>25324</v>
      </c>
      <c r="DU5" s="70">
        <v>25324</v>
      </c>
      <c r="DV5" s="74"/>
      <c r="DW5" s="70">
        <v>9330</v>
      </c>
      <c r="DX5" s="70">
        <v>320</v>
      </c>
      <c r="DY5" s="70">
        <v>3827</v>
      </c>
      <c r="DZ5" s="70">
        <v>20</v>
      </c>
      <c r="EA5" s="70">
        <v>13497</v>
      </c>
      <c r="EB5" s="70">
        <v>10016</v>
      </c>
      <c r="EC5" s="70">
        <v>391</v>
      </c>
      <c r="ED5" s="70">
        <v>4520</v>
      </c>
      <c r="EE5" s="70">
        <v>16</v>
      </c>
      <c r="EF5" s="70">
        <v>14943</v>
      </c>
      <c r="EG5" s="70">
        <v>28440</v>
      </c>
      <c r="EI5" s="80">
        <f t="shared" ref="EI5:EI68" si="8">SUM(AE5,AJ5,AO5)/SUM($D5,$I5,$N5,$S5,$X5)</f>
        <v>0.86503877247978878</v>
      </c>
      <c r="EJ5" s="80">
        <f t="shared" ref="EJ5:EJ68" si="9">SUM(AF5,AK5,AP5)/SUM($E5,$J5,$O5,$T5,$Y5)</f>
        <v>0.91075514874141872</v>
      </c>
      <c r="EK5" s="80">
        <f t="shared" ref="EK5:EK68" si="10">SUM(AG5,AL5,AQ5)/SUM($F5,$K5,$P5,$U5,$Z5)</f>
        <v>0.89603365384615385</v>
      </c>
      <c r="EL5" s="80">
        <f t="shared" ref="EL5:EL68" si="11">SUM(AH5,AM5,AR5)/SUM($G5,$L5,$Q5,$V5,$AA5)</f>
        <v>0.77358490566037741</v>
      </c>
      <c r="EM5" s="80">
        <f t="shared" ref="EM5:EM68" si="12">SUM(AI5,AN5,AS5)/SUM($H5,$M5,$R5,$W5,$AB5)</f>
        <v>0.87483999431090886</v>
      </c>
      <c r="EN5" s="74"/>
      <c r="EO5" s="80">
        <f t="shared" ref="EO5:EO68" si="13">SUM(AV5,BA5,BF5,BK5)/SUM(D5,I5,N5,S5,X5)</f>
        <v>0.85534565253258543</v>
      </c>
      <c r="EP5" s="80">
        <f t="shared" ref="EP5:EP68" si="14">SUM(AW5,BB5,BG5,BL5)/SUM(E5,J5,O5,T5,Y5)</f>
        <v>0.88787185354691078</v>
      </c>
      <c r="EQ5" s="80">
        <f t="shared" ref="EQ5:EQ68" si="15">SUM(AX5,BC5,BH5,BM5)/SUM(F5,K5,P5,U5,Z5)</f>
        <v>0.89533253205128205</v>
      </c>
      <c r="ER5" s="80">
        <f t="shared" ref="ER5:ER68" si="16">SUM(AY5,BD5,BI5,BN5)/SUM(G5,L5,Q5,V5,AA5)</f>
        <v>0.83018867924528306</v>
      </c>
      <c r="ES5" s="80">
        <f t="shared" ref="ES5:ES68" si="17">SUM(AZ5,BE5,BJ5,BO5)/SUM(H5,M5,R5,W5,AB5)</f>
        <v>0.86747262124875546</v>
      </c>
      <c r="ET5" s="74"/>
      <c r="EU5" s="80">
        <f t="shared" ref="EU5:EU68" si="18">SUM(BR5)/SUM(D5,I5,N5,S5,X5)</f>
        <v>0.73873948193367434</v>
      </c>
      <c r="EV5" s="80">
        <f t="shared" ref="EV5:EV68" si="19">SUM(BS5)/SUM(E5,J5,O5,T5,Y5)</f>
        <v>0.72654462242562934</v>
      </c>
      <c r="EW5" s="80">
        <f t="shared" ref="EW5:EW68" si="20">SUM(BT5)/SUM(F5,K5,P5,U5,Z5)</f>
        <v>0.75911458333333337</v>
      </c>
      <c r="EX5" s="80">
        <f t="shared" ref="EX5:EX68" si="21">SUM(BU5)/SUM(G5,L5,Q5,V5,AA5)</f>
        <v>0.69811320754716977</v>
      </c>
      <c r="EY5" s="80">
        <f t="shared" ref="EY5:EY68" si="22">SUM(BV5)/SUM(H5,M5,R5,W5,AB5)</f>
        <v>0.74416157018916229</v>
      </c>
      <c r="EZ5" s="74"/>
      <c r="FA5" s="80">
        <f t="shared" ref="FA5:FA68" si="23">SUM(BY5)/SUM(D5,I5,N5,S5,X5)</f>
        <v>0.73024253423527474</v>
      </c>
      <c r="FB5" s="80">
        <f t="shared" ref="FB5:FB68" si="24">SUM(BZ5)/SUM(E5,J5,O5,T5,Y5)</f>
        <v>0.72883295194508013</v>
      </c>
      <c r="FC5" s="80">
        <f t="shared" ref="FC5:FC68" si="25">SUM(CA5)/SUM(F5,K5,P5,U5,Z5)</f>
        <v>0.75220352564102566</v>
      </c>
      <c r="FD5" s="80">
        <f t="shared" ref="FD5:FD68" si="26">SUM(CB5)/SUM(G5,L5,Q5,V5,AA5)</f>
        <v>0.67924528301886788</v>
      </c>
      <c r="FE5" s="80">
        <f t="shared" ref="FE5:FE68" si="27">SUM(CC5)/SUM(H5,M5,R5,W5,AB5)</f>
        <v>0.73636751528943256</v>
      </c>
      <c r="FF5" s="74"/>
      <c r="FG5" s="80">
        <f t="shared" ref="FG5:FG68" si="28">SUM(CF5,CK5,CP5)/SUM(D5,I5,N5,S5,X5)</f>
        <v>0.80510641808282457</v>
      </c>
      <c r="FH5" s="80">
        <f t="shared" ref="FH5:FH68" si="29">SUM(CG5,CL5,CQ5)/SUM(E5,J5,O5,T5,Y5)</f>
        <v>0.83409610983981697</v>
      </c>
      <c r="FI5" s="80">
        <f t="shared" ref="FI5:FI68" si="30">SUM(CH5,CM5,CR5)/SUM(F5,K5,P5,U5,Z5)</f>
        <v>0.81840945512820518</v>
      </c>
      <c r="FJ5" s="80">
        <f t="shared" ref="FJ5:FJ68" si="31">SUM(CI5,CN5,CS5)/SUM(G5,L5,Q5,V5,AA5)</f>
        <v>0.71698113207547165</v>
      </c>
      <c r="FK5" s="80">
        <f t="shared" ref="FK5:FK68" si="32">SUM(CJ5,CO5,CT5)/SUM(H5,M5,R5,W5,AB5)</f>
        <v>0.80947233679419717</v>
      </c>
      <c r="FL5" s="74"/>
      <c r="FM5" s="80">
        <f t="shared" ref="FM5:FM68" si="33">SUM(CW5,DB5)/SUM(D5,I5,N5,S5,X5)</f>
        <v>0.81232469889457182</v>
      </c>
      <c r="FN5" s="80">
        <f t="shared" ref="FN5:FN68" si="34">SUM(CX5,DC5)/SUM(E5,J5,O5,T5,Y5)</f>
        <v>0.82379862700228834</v>
      </c>
      <c r="FO5" s="80">
        <f t="shared" ref="FO5:FO68" si="35">SUM(CY5,DD5)/SUM(F5,K5,P5,U5,Z5)</f>
        <v>0.84795673076923073</v>
      </c>
      <c r="FP5" s="80">
        <f t="shared" ref="FP5:FP68" si="36">SUM(CZ5,DE5)/SUM(G5,L5,Q5,V5,AA5)</f>
        <v>0.660377358490566</v>
      </c>
      <c r="FQ5" s="80">
        <f t="shared" ref="FQ5:FQ68" si="37">SUM(DA5,DF5)/SUM(H5,M5,R5,W5,AB5)</f>
        <v>0.822500355568198</v>
      </c>
      <c r="FR5" s="74"/>
      <c r="FS5" s="80">
        <f t="shared" ref="FS5:FS68" si="38">SUM(DI5)/SUM(D5,I5,N5,S5,X5)</f>
        <v>0.71423857449265793</v>
      </c>
      <c r="FT5" s="80">
        <f t="shared" ref="FT5:FT68" si="39">SUM(DJ5)/SUM(E5,J5,O5,T5,Y5)</f>
        <v>0.67620137299771166</v>
      </c>
      <c r="FU5" s="80">
        <f t="shared" ref="FU5:FU68" si="40">SUM(DK5)/SUM(F5,K5,P5,U5,Z5)</f>
        <v>0.73768028846153844</v>
      </c>
      <c r="FV5" s="80">
        <f t="shared" ref="FV5:FV68" si="41">SUM(DL5)/SUM(G5,L5,Q5,V5,AA5)</f>
        <v>0.62264150943396224</v>
      </c>
      <c r="FW5" s="80">
        <f t="shared" ref="FW5:FW68" si="42">SUM(DM5)/SUM(H5,M5,R5,W5,AB5)</f>
        <v>0.71981225999146636</v>
      </c>
      <c r="FX5" s="74"/>
      <c r="FY5" s="80">
        <f t="shared" ref="FY5:FY68" si="43">SUM(DP5)/SUM(D5,I5,N5,S5,X5)</f>
        <v>0.71597096188747733</v>
      </c>
      <c r="FZ5" s="80">
        <f t="shared" ref="FZ5:FZ68" si="44">SUM(DQ5)/SUM(E5,J5,O5,T5,Y5)</f>
        <v>0.65789473684210531</v>
      </c>
      <c r="GA5" s="80">
        <f t="shared" ref="GA5:GA68" si="45">SUM(DR5)/SUM(F5,K5,P5,U5,Z5)</f>
        <v>0.73727964743589747</v>
      </c>
      <c r="GB5" s="80">
        <f t="shared" ref="GB5:GB68" si="46">SUM(DS5)/SUM(G5,L5,Q5,V5,AA5)</f>
        <v>0.56603773584905659</v>
      </c>
      <c r="GC5" s="80">
        <f t="shared" ref="GC5:GC68" si="47">SUM(DT5)/SUM(H5,M5,R5,W5,AB5)</f>
        <v>0.72035272365239655</v>
      </c>
      <c r="GD5" s="74"/>
      <c r="GE5" s="80">
        <f t="shared" ref="GE5:GE68" si="48">SUM(DW5,EB5)/SUM(D5,I5,N5,S5,X5)</f>
        <v>0.79797063190892592</v>
      </c>
      <c r="GF5" s="80">
        <f t="shared" ref="GF5:GF68" si="49">SUM(DX5,EC5)/SUM(E5,J5,O5,T5,Y5)</f>
        <v>0.81350114416475972</v>
      </c>
      <c r="GG5" s="80">
        <f t="shared" ref="GG5:GG68" si="50">SUM(DY5,ED5)/SUM(F5,K5,P5,U5,Z5)</f>
        <v>0.83603766025641024</v>
      </c>
      <c r="GH5" s="80">
        <f t="shared" ref="GH5:GH68" si="51">SUM(DZ5,EE5)/SUM(G5,L5,Q5,V5,AA5)</f>
        <v>0.67924528301886788</v>
      </c>
      <c r="GI5" s="80">
        <f t="shared" ref="GI5:GI68" si="52">SUM(EA5,EF5)/SUM(H5,M5,R5,W5,AB5)</f>
        <v>0.8089887640449438</v>
      </c>
    </row>
    <row r="6" spans="1:191" x14ac:dyDescent="0.3">
      <c r="A6" s="60" t="s">
        <v>504</v>
      </c>
      <c r="B6" s="70">
        <v>500308</v>
      </c>
      <c r="C6" s="70"/>
      <c r="D6" s="70">
        <v>11353</v>
      </c>
      <c r="E6" s="70">
        <v>366</v>
      </c>
      <c r="F6" s="70">
        <v>2317</v>
      </c>
      <c r="G6" s="70">
        <v>27</v>
      </c>
      <c r="H6" s="70">
        <v>14063</v>
      </c>
      <c r="I6" s="70">
        <v>5398</v>
      </c>
      <c r="J6" s="70">
        <v>118</v>
      </c>
      <c r="K6" s="70">
        <v>874</v>
      </c>
      <c r="L6" s="70">
        <v>17</v>
      </c>
      <c r="M6" s="70">
        <v>6407</v>
      </c>
      <c r="N6" s="70">
        <v>7253</v>
      </c>
      <c r="O6" s="70">
        <v>146</v>
      </c>
      <c r="P6" s="70">
        <v>1152</v>
      </c>
      <c r="Q6" s="70">
        <v>18</v>
      </c>
      <c r="R6" s="70">
        <v>8569</v>
      </c>
      <c r="S6" s="70">
        <v>4431</v>
      </c>
      <c r="T6" s="70">
        <v>114</v>
      </c>
      <c r="U6" s="70">
        <v>881</v>
      </c>
      <c r="V6" s="70">
        <v>6</v>
      </c>
      <c r="W6" s="70">
        <v>5432</v>
      </c>
      <c r="X6" s="70">
        <v>1490</v>
      </c>
      <c r="Y6" s="70">
        <v>52</v>
      </c>
      <c r="Z6" s="70">
        <v>225</v>
      </c>
      <c r="AA6" s="70">
        <v>5</v>
      </c>
      <c r="AB6" s="70">
        <v>1772</v>
      </c>
      <c r="AC6" s="70">
        <v>36243</v>
      </c>
      <c r="AD6" s="70"/>
      <c r="AE6" s="70">
        <v>5928</v>
      </c>
      <c r="AF6" s="70">
        <v>191</v>
      </c>
      <c r="AG6" s="70">
        <v>1141</v>
      </c>
      <c r="AH6" s="70">
        <v>9</v>
      </c>
      <c r="AI6" s="70">
        <v>7269</v>
      </c>
      <c r="AJ6" s="70">
        <v>4300</v>
      </c>
      <c r="AK6" s="70">
        <v>129</v>
      </c>
      <c r="AL6" s="70">
        <v>968</v>
      </c>
      <c r="AM6" s="70">
        <v>12</v>
      </c>
      <c r="AN6" s="70">
        <v>5409</v>
      </c>
      <c r="AO6" s="70">
        <v>17734</v>
      </c>
      <c r="AP6" s="70">
        <v>458</v>
      </c>
      <c r="AQ6" s="70">
        <v>3149</v>
      </c>
      <c r="AR6" s="70">
        <v>39</v>
      </c>
      <c r="AS6" s="70">
        <v>21380</v>
      </c>
      <c r="AT6" s="70">
        <v>34058</v>
      </c>
      <c r="AU6" s="70"/>
      <c r="AV6" s="70">
        <v>5754</v>
      </c>
      <c r="AW6" s="70">
        <v>197</v>
      </c>
      <c r="AX6" s="70">
        <v>1171</v>
      </c>
      <c r="AY6" s="70">
        <v>12</v>
      </c>
      <c r="AZ6" s="70">
        <v>7134</v>
      </c>
      <c r="BA6" s="70">
        <v>6389</v>
      </c>
      <c r="BB6" s="70">
        <v>174</v>
      </c>
      <c r="BC6" s="70">
        <v>1228</v>
      </c>
      <c r="BD6" s="70">
        <v>19</v>
      </c>
      <c r="BE6" s="70">
        <v>7810</v>
      </c>
      <c r="BF6" s="70">
        <v>4884</v>
      </c>
      <c r="BG6" s="70">
        <v>120</v>
      </c>
      <c r="BH6" s="70">
        <v>815</v>
      </c>
      <c r="BI6" s="70">
        <v>11</v>
      </c>
      <c r="BJ6" s="70">
        <v>5830</v>
      </c>
      <c r="BK6" s="70">
        <v>9837</v>
      </c>
      <c r="BL6" s="70">
        <v>256</v>
      </c>
      <c r="BM6" s="70">
        <v>1821</v>
      </c>
      <c r="BN6" s="70">
        <v>19</v>
      </c>
      <c r="BO6" s="70">
        <v>11933</v>
      </c>
      <c r="BP6" s="70">
        <v>32707</v>
      </c>
      <c r="BQ6" s="74"/>
      <c r="BR6" s="70">
        <v>23954</v>
      </c>
      <c r="BS6" s="70">
        <v>610</v>
      </c>
      <c r="BT6" s="70">
        <v>4425</v>
      </c>
      <c r="BU6" s="70">
        <v>59</v>
      </c>
      <c r="BV6" s="70">
        <v>29048</v>
      </c>
      <c r="BW6" s="70">
        <v>29048</v>
      </c>
      <c r="BX6" s="74"/>
      <c r="BY6" s="70">
        <v>23741</v>
      </c>
      <c r="BZ6" s="70">
        <v>619</v>
      </c>
      <c r="CA6" s="70">
        <v>4379</v>
      </c>
      <c r="CB6" s="70">
        <v>60</v>
      </c>
      <c r="CC6" s="70">
        <v>28799</v>
      </c>
      <c r="CD6" s="70">
        <v>28799</v>
      </c>
      <c r="CE6" s="74"/>
      <c r="CF6" s="70">
        <v>13686</v>
      </c>
      <c r="CG6" s="70">
        <v>335</v>
      </c>
      <c r="CH6" s="70">
        <v>2494</v>
      </c>
      <c r="CI6" s="70">
        <v>38</v>
      </c>
      <c r="CJ6" s="70">
        <v>16553</v>
      </c>
      <c r="CK6" s="70">
        <v>6906</v>
      </c>
      <c r="CL6" s="70">
        <v>233</v>
      </c>
      <c r="CM6" s="70">
        <v>1285</v>
      </c>
      <c r="CN6" s="70">
        <v>10</v>
      </c>
      <c r="CO6" s="70">
        <v>8434</v>
      </c>
      <c r="CP6" s="70">
        <v>5876</v>
      </c>
      <c r="CQ6" s="70">
        <v>147</v>
      </c>
      <c r="CR6" s="70">
        <v>1185</v>
      </c>
      <c r="CS6" s="70">
        <v>15</v>
      </c>
      <c r="CT6" s="70">
        <v>7223</v>
      </c>
      <c r="CU6" s="70">
        <v>32210</v>
      </c>
      <c r="CV6" s="74"/>
      <c r="CW6" s="70">
        <v>10251</v>
      </c>
      <c r="CX6" s="70">
        <v>209</v>
      </c>
      <c r="CY6" s="70">
        <v>1769</v>
      </c>
      <c r="CZ6" s="70">
        <v>30</v>
      </c>
      <c r="DA6" s="70">
        <v>12259</v>
      </c>
      <c r="DB6" s="70">
        <v>16560</v>
      </c>
      <c r="DC6" s="70">
        <v>512</v>
      </c>
      <c r="DD6" s="70">
        <v>3256</v>
      </c>
      <c r="DE6" s="70">
        <v>34</v>
      </c>
      <c r="DF6" s="70">
        <v>20362</v>
      </c>
      <c r="DG6" s="70">
        <v>32621</v>
      </c>
      <c r="DH6" s="74"/>
      <c r="DI6" s="70">
        <v>24149</v>
      </c>
      <c r="DJ6" s="70">
        <v>602</v>
      </c>
      <c r="DK6" s="70">
        <v>4468</v>
      </c>
      <c r="DL6" s="70">
        <v>59</v>
      </c>
      <c r="DM6" s="70">
        <v>29278</v>
      </c>
      <c r="DN6" s="70">
        <v>29278</v>
      </c>
      <c r="DO6" s="74"/>
      <c r="DP6" s="70">
        <v>23591</v>
      </c>
      <c r="DQ6" s="70">
        <v>605</v>
      </c>
      <c r="DR6" s="70">
        <v>4309</v>
      </c>
      <c r="DS6" s="70">
        <v>59</v>
      </c>
      <c r="DT6" s="70">
        <v>28564</v>
      </c>
      <c r="DU6" s="70">
        <v>28564</v>
      </c>
      <c r="DV6" s="74"/>
      <c r="DW6" s="70">
        <v>12159</v>
      </c>
      <c r="DX6" s="70">
        <v>287</v>
      </c>
      <c r="DY6" s="70">
        <v>2088</v>
      </c>
      <c r="DZ6" s="70">
        <v>29</v>
      </c>
      <c r="EA6" s="70">
        <v>14563</v>
      </c>
      <c r="EB6" s="70">
        <v>14135</v>
      </c>
      <c r="EC6" s="70">
        <v>435</v>
      </c>
      <c r="ED6" s="70">
        <v>2881</v>
      </c>
      <c r="EE6" s="70">
        <v>31</v>
      </c>
      <c r="EF6" s="70">
        <v>17482</v>
      </c>
      <c r="EG6" s="70">
        <v>32045</v>
      </c>
      <c r="EI6" s="80">
        <f t="shared" si="8"/>
        <v>0.93440267335004179</v>
      </c>
      <c r="EJ6" s="80">
        <f t="shared" si="9"/>
        <v>0.97738693467336679</v>
      </c>
      <c r="EK6" s="80">
        <f t="shared" si="10"/>
        <v>0.96494769682510551</v>
      </c>
      <c r="EL6" s="80">
        <f t="shared" si="11"/>
        <v>0.82191780821917804</v>
      </c>
      <c r="EM6" s="80">
        <f t="shared" si="12"/>
        <v>0.93971249620616393</v>
      </c>
      <c r="EN6" s="74"/>
      <c r="EO6" s="80">
        <f t="shared" si="13"/>
        <v>0.89771094402673346</v>
      </c>
      <c r="EP6" s="80">
        <f t="shared" si="14"/>
        <v>0.93844221105527637</v>
      </c>
      <c r="EQ6" s="80">
        <f t="shared" si="15"/>
        <v>0.92402275646907694</v>
      </c>
      <c r="ER6" s="80">
        <f t="shared" si="16"/>
        <v>0.83561643835616439</v>
      </c>
      <c r="ES6" s="80">
        <f t="shared" si="17"/>
        <v>0.90243633253317879</v>
      </c>
      <c r="ET6" s="74"/>
      <c r="EU6" s="80">
        <f t="shared" si="18"/>
        <v>0.80046783625730999</v>
      </c>
      <c r="EV6" s="80">
        <f t="shared" si="19"/>
        <v>0.76633165829145733</v>
      </c>
      <c r="EW6" s="80">
        <f t="shared" si="20"/>
        <v>0.81207561020370711</v>
      </c>
      <c r="EX6" s="80">
        <f t="shared" si="21"/>
        <v>0.80821917808219179</v>
      </c>
      <c r="EY6" s="80">
        <f t="shared" si="22"/>
        <v>0.80147890627155594</v>
      </c>
      <c r="EZ6" s="74"/>
      <c r="FA6" s="80">
        <f t="shared" si="23"/>
        <v>0.79335004177109436</v>
      </c>
      <c r="FB6" s="80">
        <f t="shared" si="24"/>
        <v>0.77763819095477382</v>
      </c>
      <c r="FC6" s="80">
        <f t="shared" si="25"/>
        <v>0.80363369425582676</v>
      </c>
      <c r="FD6" s="80">
        <f t="shared" si="26"/>
        <v>0.82191780821917804</v>
      </c>
      <c r="FE6" s="80">
        <f t="shared" si="27"/>
        <v>0.79460861407720107</v>
      </c>
      <c r="FF6" s="74"/>
      <c r="FG6" s="80">
        <f t="shared" si="28"/>
        <v>0.88447786131996653</v>
      </c>
      <c r="FH6" s="80">
        <f t="shared" si="29"/>
        <v>0.89824120603015079</v>
      </c>
      <c r="FI6" s="80">
        <f t="shared" si="30"/>
        <v>0.9109928427234355</v>
      </c>
      <c r="FJ6" s="80">
        <f t="shared" si="31"/>
        <v>0.86301369863013699</v>
      </c>
      <c r="FK6" s="80">
        <f t="shared" si="32"/>
        <v>0.88872333967938633</v>
      </c>
      <c r="FL6" s="74"/>
      <c r="FM6" s="80">
        <f t="shared" si="33"/>
        <v>0.89593984962406015</v>
      </c>
      <c r="FN6" s="80">
        <f t="shared" si="34"/>
        <v>0.90577889447236182</v>
      </c>
      <c r="FO6" s="80">
        <f t="shared" si="35"/>
        <v>0.92218755734997249</v>
      </c>
      <c r="FP6" s="80">
        <f t="shared" si="36"/>
        <v>0.87671232876712324</v>
      </c>
      <c r="FQ6" s="80">
        <f t="shared" si="37"/>
        <v>0.90006346053030928</v>
      </c>
      <c r="FR6" s="74"/>
      <c r="FS6" s="80">
        <f t="shared" si="38"/>
        <v>0.80698412698412703</v>
      </c>
      <c r="FT6" s="80">
        <f t="shared" si="39"/>
        <v>0.75628140703517588</v>
      </c>
      <c r="FU6" s="80">
        <f t="shared" si="40"/>
        <v>0.81996696641585609</v>
      </c>
      <c r="FV6" s="80">
        <f t="shared" si="41"/>
        <v>0.80821917808219179</v>
      </c>
      <c r="FW6" s="80">
        <f t="shared" si="42"/>
        <v>0.80782495930248599</v>
      </c>
      <c r="FX6" s="74"/>
      <c r="FY6" s="80">
        <f t="shared" si="43"/>
        <v>0.78833751044277356</v>
      </c>
      <c r="FZ6" s="80">
        <f t="shared" si="44"/>
        <v>0.76005025125628145</v>
      </c>
      <c r="GA6" s="80">
        <f t="shared" si="45"/>
        <v>0.79078730042209577</v>
      </c>
      <c r="GB6" s="80">
        <f t="shared" si="46"/>
        <v>0.80821917808219179</v>
      </c>
      <c r="GC6" s="80">
        <f t="shared" si="47"/>
        <v>0.78812460337168555</v>
      </c>
      <c r="GD6" s="74"/>
      <c r="GE6" s="80">
        <f t="shared" si="48"/>
        <v>0.87866332497911448</v>
      </c>
      <c r="GF6" s="80">
        <f t="shared" si="49"/>
        <v>0.90703517587939697</v>
      </c>
      <c r="GG6" s="80">
        <f t="shared" si="50"/>
        <v>0.91191044228298768</v>
      </c>
      <c r="GH6" s="80">
        <f t="shared" si="51"/>
        <v>0.82191780821917804</v>
      </c>
      <c r="GI6" s="80">
        <f t="shared" si="52"/>
        <v>0.88417073641806698</v>
      </c>
    </row>
    <row r="7" spans="1:191" x14ac:dyDescent="0.3">
      <c r="A7" s="60" t="s">
        <v>461</v>
      </c>
      <c r="B7" s="70">
        <v>473356</v>
      </c>
      <c r="C7" s="70"/>
      <c r="D7" s="70">
        <v>11673</v>
      </c>
      <c r="E7" s="70">
        <v>655</v>
      </c>
      <c r="F7" s="70">
        <v>2611</v>
      </c>
      <c r="G7" s="70">
        <v>18</v>
      </c>
      <c r="H7" s="70">
        <v>14957</v>
      </c>
      <c r="I7" s="70">
        <v>8129</v>
      </c>
      <c r="J7" s="70">
        <v>373</v>
      </c>
      <c r="K7" s="70">
        <v>1448</v>
      </c>
      <c r="L7" s="70">
        <v>12</v>
      </c>
      <c r="M7" s="70">
        <v>9962</v>
      </c>
      <c r="N7" s="70">
        <v>7167</v>
      </c>
      <c r="O7" s="70">
        <v>214</v>
      </c>
      <c r="P7" s="70">
        <v>1348</v>
      </c>
      <c r="Q7" s="70">
        <v>11</v>
      </c>
      <c r="R7" s="70">
        <v>8740</v>
      </c>
      <c r="S7" s="70">
        <v>5056</v>
      </c>
      <c r="T7" s="70">
        <v>239</v>
      </c>
      <c r="U7" s="70">
        <v>1201</v>
      </c>
      <c r="V7" s="70">
        <v>3</v>
      </c>
      <c r="W7" s="70">
        <v>6499</v>
      </c>
      <c r="X7" s="70">
        <v>1268</v>
      </c>
      <c r="Y7" s="70">
        <v>44</v>
      </c>
      <c r="Z7" s="70">
        <v>247</v>
      </c>
      <c r="AA7" s="70">
        <v>2</v>
      </c>
      <c r="AB7" s="70">
        <v>1561</v>
      </c>
      <c r="AC7" s="70">
        <v>41719</v>
      </c>
      <c r="AD7" s="70"/>
      <c r="AE7" s="70">
        <v>7752</v>
      </c>
      <c r="AF7" s="70">
        <v>413</v>
      </c>
      <c r="AG7" s="70">
        <v>1761</v>
      </c>
      <c r="AH7" s="70">
        <v>14</v>
      </c>
      <c r="AI7" s="70">
        <v>9940</v>
      </c>
      <c r="AJ7" s="70">
        <v>5644</v>
      </c>
      <c r="AK7" s="70">
        <v>369</v>
      </c>
      <c r="AL7" s="70">
        <v>1436</v>
      </c>
      <c r="AM7" s="70">
        <v>5</v>
      </c>
      <c r="AN7" s="70">
        <v>7454</v>
      </c>
      <c r="AO7" s="70">
        <v>16789</v>
      </c>
      <c r="AP7" s="70">
        <v>652</v>
      </c>
      <c r="AQ7" s="70">
        <v>3301</v>
      </c>
      <c r="AR7" s="70">
        <v>23</v>
      </c>
      <c r="AS7" s="70">
        <v>20765</v>
      </c>
      <c r="AT7" s="70">
        <v>38159</v>
      </c>
      <c r="AU7" s="70"/>
      <c r="AV7" s="70">
        <v>6988</v>
      </c>
      <c r="AW7" s="70">
        <v>460</v>
      </c>
      <c r="AX7" s="70">
        <v>1673</v>
      </c>
      <c r="AY7" s="70">
        <v>10</v>
      </c>
      <c r="AZ7" s="70">
        <v>9131</v>
      </c>
      <c r="BA7" s="70">
        <v>4040</v>
      </c>
      <c r="BB7" s="70">
        <v>196</v>
      </c>
      <c r="BC7" s="70">
        <v>835</v>
      </c>
      <c r="BD7" s="70">
        <v>5</v>
      </c>
      <c r="BE7" s="70">
        <v>5076</v>
      </c>
      <c r="BF7" s="70">
        <v>5595</v>
      </c>
      <c r="BG7" s="70">
        <v>250</v>
      </c>
      <c r="BH7" s="70">
        <v>1111</v>
      </c>
      <c r="BI7" s="70">
        <v>8</v>
      </c>
      <c r="BJ7" s="70">
        <v>6964</v>
      </c>
      <c r="BK7" s="70">
        <v>12291</v>
      </c>
      <c r="BL7" s="70">
        <v>497</v>
      </c>
      <c r="BM7" s="70">
        <v>2631</v>
      </c>
      <c r="BN7" s="70">
        <v>19</v>
      </c>
      <c r="BO7" s="70">
        <v>15438</v>
      </c>
      <c r="BP7" s="70">
        <v>36609</v>
      </c>
      <c r="BQ7" s="74"/>
      <c r="BR7" s="70">
        <v>26063</v>
      </c>
      <c r="BS7" s="70">
        <v>1169</v>
      </c>
      <c r="BT7" s="70">
        <v>5467</v>
      </c>
      <c r="BU7" s="70">
        <v>39</v>
      </c>
      <c r="BV7" s="70">
        <v>32738</v>
      </c>
      <c r="BW7" s="70">
        <v>32738</v>
      </c>
      <c r="BX7" s="74"/>
      <c r="BY7" s="70">
        <v>25720</v>
      </c>
      <c r="BZ7" s="70">
        <v>1159</v>
      </c>
      <c r="CA7" s="70">
        <v>5418</v>
      </c>
      <c r="CB7" s="70">
        <v>39</v>
      </c>
      <c r="CC7" s="70">
        <v>32336</v>
      </c>
      <c r="CD7" s="70">
        <v>32336</v>
      </c>
      <c r="CE7" s="74"/>
      <c r="CF7" s="70">
        <v>15447</v>
      </c>
      <c r="CG7" s="70">
        <v>625</v>
      </c>
      <c r="CH7" s="70">
        <v>3416</v>
      </c>
      <c r="CI7" s="70">
        <v>22</v>
      </c>
      <c r="CJ7" s="70">
        <v>19510</v>
      </c>
      <c r="CK7" s="70">
        <v>7771</v>
      </c>
      <c r="CL7" s="70">
        <v>478</v>
      </c>
      <c r="CM7" s="70">
        <v>1700</v>
      </c>
      <c r="CN7" s="70">
        <v>12</v>
      </c>
      <c r="CO7" s="70">
        <v>9961</v>
      </c>
      <c r="CP7" s="70">
        <v>5491</v>
      </c>
      <c r="CQ7" s="70">
        <v>263</v>
      </c>
      <c r="CR7" s="70">
        <v>1058</v>
      </c>
      <c r="CS7" s="70">
        <v>8</v>
      </c>
      <c r="CT7" s="70">
        <v>6820</v>
      </c>
      <c r="CU7" s="70">
        <v>36291</v>
      </c>
      <c r="CV7" s="74"/>
      <c r="CW7" s="70">
        <v>11908</v>
      </c>
      <c r="CX7" s="70">
        <v>507</v>
      </c>
      <c r="CY7" s="70">
        <v>2487</v>
      </c>
      <c r="CZ7" s="70">
        <v>20</v>
      </c>
      <c r="DA7" s="70">
        <v>14922</v>
      </c>
      <c r="DB7" s="70">
        <v>17221</v>
      </c>
      <c r="DC7" s="70">
        <v>871</v>
      </c>
      <c r="DD7" s="70">
        <v>3758</v>
      </c>
      <c r="DE7" s="70">
        <v>21</v>
      </c>
      <c r="DF7" s="70">
        <v>21871</v>
      </c>
      <c r="DG7" s="70">
        <v>36793</v>
      </c>
      <c r="DH7" s="74"/>
      <c r="DI7" s="70">
        <v>26078</v>
      </c>
      <c r="DJ7" s="70">
        <v>1150</v>
      </c>
      <c r="DK7" s="70">
        <v>5516</v>
      </c>
      <c r="DL7" s="70">
        <v>38</v>
      </c>
      <c r="DM7" s="70">
        <v>32782</v>
      </c>
      <c r="DN7" s="70">
        <v>32782</v>
      </c>
      <c r="DO7" s="74"/>
      <c r="DP7" s="70">
        <v>25535</v>
      </c>
      <c r="DQ7" s="70">
        <v>1129</v>
      </c>
      <c r="DR7" s="70">
        <v>5352</v>
      </c>
      <c r="DS7" s="70">
        <v>39</v>
      </c>
      <c r="DT7" s="70">
        <v>32055</v>
      </c>
      <c r="DU7" s="70">
        <v>32055</v>
      </c>
      <c r="DV7" s="74"/>
      <c r="DW7" s="70">
        <v>12622</v>
      </c>
      <c r="DX7" s="70">
        <v>495</v>
      </c>
      <c r="DY7" s="70">
        <v>2406</v>
      </c>
      <c r="DZ7" s="70">
        <v>14</v>
      </c>
      <c r="EA7" s="70">
        <v>15537</v>
      </c>
      <c r="EB7" s="70">
        <v>16391</v>
      </c>
      <c r="EC7" s="70">
        <v>864</v>
      </c>
      <c r="ED7" s="70">
        <v>3823</v>
      </c>
      <c r="EE7" s="70">
        <v>28</v>
      </c>
      <c r="EF7" s="70">
        <v>21106</v>
      </c>
      <c r="EG7" s="70">
        <v>36643</v>
      </c>
      <c r="EI7" s="80">
        <f t="shared" si="8"/>
        <v>0.90664704292193554</v>
      </c>
      <c r="EJ7" s="80">
        <f t="shared" si="9"/>
        <v>0.940327868852459</v>
      </c>
      <c r="EK7" s="80">
        <f t="shared" si="10"/>
        <v>0.94792122538293222</v>
      </c>
      <c r="EL7" s="80">
        <f t="shared" si="11"/>
        <v>0.91304347826086951</v>
      </c>
      <c r="EM7" s="80">
        <f t="shared" si="12"/>
        <v>0.91466717802440134</v>
      </c>
      <c r="EN7" s="74"/>
      <c r="EO7" s="80">
        <f t="shared" si="13"/>
        <v>0.86847084972817112</v>
      </c>
      <c r="EP7" s="80">
        <f t="shared" si="14"/>
        <v>0.92</v>
      </c>
      <c r="EQ7" s="80">
        <f t="shared" si="15"/>
        <v>0.9117432530999271</v>
      </c>
      <c r="ER7" s="80">
        <f t="shared" si="16"/>
        <v>0.91304347826086951</v>
      </c>
      <c r="ES7" s="80">
        <f t="shared" si="17"/>
        <v>0.87751384261367726</v>
      </c>
      <c r="ET7" s="74"/>
      <c r="EU7" s="80">
        <f t="shared" si="18"/>
        <v>0.78283723305199293</v>
      </c>
      <c r="EV7" s="80">
        <f t="shared" si="19"/>
        <v>0.76655737704918037</v>
      </c>
      <c r="EW7" s="80">
        <f t="shared" si="20"/>
        <v>0.79752005835156825</v>
      </c>
      <c r="EX7" s="80">
        <f t="shared" si="21"/>
        <v>0.84782608695652173</v>
      </c>
      <c r="EY7" s="80">
        <f t="shared" si="22"/>
        <v>0.78472638366212033</v>
      </c>
      <c r="EZ7" s="74"/>
      <c r="FA7" s="80">
        <f t="shared" si="23"/>
        <v>0.77253476706815249</v>
      </c>
      <c r="FB7" s="80">
        <f t="shared" si="24"/>
        <v>0.76</v>
      </c>
      <c r="FC7" s="80">
        <f t="shared" si="25"/>
        <v>0.79037199124726476</v>
      </c>
      <c r="FD7" s="80">
        <f t="shared" si="26"/>
        <v>0.84782608695652173</v>
      </c>
      <c r="FE7" s="80">
        <f t="shared" si="27"/>
        <v>0.77509048634914546</v>
      </c>
      <c r="FF7" s="74"/>
      <c r="FG7" s="80">
        <f t="shared" si="28"/>
        <v>0.86231339921304784</v>
      </c>
      <c r="FH7" s="80">
        <f t="shared" si="29"/>
        <v>0.89573770491803284</v>
      </c>
      <c r="FI7" s="80">
        <f t="shared" si="30"/>
        <v>0.90065645514223192</v>
      </c>
      <c r="FJ7" s="80">
        <f t="shared" si="31"/>
        <v>0.91304347826086951</v>
      </c>
      <c r="FK7" s="80">
        <f t="shared" si="32"/>
        <v>0.86989141638102541</v>
      </c>
      <c r="FL7" s="74"/>
      <c r="FM7" s="80">
        <f t="shared" si="33"/>
        <v>0.87492866368305655</v>
      </c>
      <c r="FN7" s="80">
        <f t="shared" si="34"/>
        <v>0.9036065573770492</v>
      </c>
      <c r="FO7" s="80">
        <f t="shared" si="35"/>
        <v>0.91101385849744709</v>
      </c>
      <c r="FP7" s="80">
        <f t="shared" si="36"/>
        <v>0.89130434782608692</v>
      </c>
      <c r="FQ7" s="80">
        <f t="shared" si="37"/>
        <v>0.88192430307533742</v>
      </c>
      <c r="FR7" s="74"/>
      <c r="FS7" s="80">
        <f t="shared" si="38"/>
        <v>0.78328777821163609</v>
      </c>
      <c r="FT7" s="80">
        <f t="shared" si="39"/>
        <v>0.75409836065573765</v>
      </c>
      <c r="FU7" s="80">
        <f t="shared" si="40"/>
        <v>0.80466812545587163</v>
      </c>
      <c r="FV7" s="80">
        <f t="shared" si="41"/>
        <v>0.82608695652173914</v>
      </c>
      <c r="FW7" s="80">
        <f t="shared" si="42"/>
        <v>0.78578105898990869</v>
      </c>
      <c r="FX7" s="74"/>
      <c r="FY7" s="80">
        <f t="shared" si="43"/>
        <v>0.76697804343255338</v>
      </c>
      <c r="FZ7" s="80">
        <f t="shared" si="44"/>
        <v>0.74032786885245905</v>
      </c>
      <c r="GA7" s="80">
        <f t="shared" si="45"/>
        <v>0.78074398249452959</v>
      </c>
      <c r="GB7" s="80">
        <f t="shared" si="46"/>
        <v>0.84782608695652173</v>
      </c>
      <c r="GC7" s="80">
        <f t="shared" si="47"/>
        <v>0.76835494618758837</v>
      </c>
      <c r="GD7" s="74"/>
      <c r="GE7" s="80">
        <f t="shared" si="48"/>
        <v>0.87144444778181596</v>
      </c>
      <c r="GF7" s="80">
        <f t="shared" si="49"/>
        <v>0.8911475409836066</v>
      </c>
      <c r="GG7" s="80">
        <f t="shared" si="50"/>
        <v>0.9086797957695113</v>
      </c>
      <c r="GH7" s="80">
        <f t="shared" si="51"/>
        <v>0.91304347826086951</v>
      </c>
      <c r="GI7" s="80">
        <f t="shared" si="52"/>
        <v>0.87832881900333182</v>
      </c>
    </row>
    <row r="8" spans="1:191" x14ac:dyDescent="0.3">
      <c r="A8" s="60" t="s">
        <v>474</v>
      </c>
      <c r="B8" s="70">
        <v>471302</v>
      </c>
      <c r="C8" s="70"/>
      <c r="D8" s="70">
        <v>4717</v>
      </c>
      <c r="E8" s="70">
        <v>214</v>
      </c>
      <c r="F8" s="70">
        <v>983</v>
      </c>
      <c r="G8" s="70">
        <v>23</v>
      </c>
      <c r="H8" s="70">
        <v>5937</v>
      </c>
      <c r="I8" s="70">
        <v>2558</v>
      </c>
      <c r="J8" s="70">
        <v>82</v>
      </c>
      <c r="K8" s="70">
        <v>467</v>
      </c>
      <c r="L8" s="70">
        <v>10</v>
      </c>
      <c r="M8" s="70">
        <v>3117</v>
      </c>
      <c r="N8" s="70">
        <v>2373</v>
      </c>
      <c r="O8" s="70">
        <v>77</v>
      </c>
      <c r="P8" s="70">
        <v>402</v>
      </c>
      <c r="Q8" s="70">
        <v>6</v>
      </c>
      <c r="R8" s="70">
        <v>2858</v>
      </c>
      <c r="S8" s="70">
        <v>2122</v>
      </c>
      <c r="T8" s="70">
        <v>63</v>
      </c>
      <c r="U8" s="70">
        <v>367</v>
      </c>
      <c r="V8" s="70">
        <v>5</v>
      </c>
      <c r="W8" s="70">
        <v>2557</v>
      </c>
      <c r="X8" s="70">
        <v>519</v>
      </c>
      <c r="Y8" s="70">
        <v>19</v>
      </c>
      <c r="Z8" s="70">
        <v>75</v>
      </c>
      <c r="AA8" s="70">
        <v>3</v>
      </c>
      <c r="AB8" s="70">
        <v>616</v>
      </c>
      <c r="AC8" s="70">
        <v>15085</v>
      </c>
      <c r="AD8" s="70"/>
      <c r="AE8" s="70">
        <v>2673</v>
      </c>
      <c r="AF8" s="70">
        <v>108</v>
      </c>
      <c r="AG8" s="70">
        <v>530</v>
      </c>
      <c r="AH8" s="70">
        <v>9</v>
      </c>
      <c r="AI8" s="70">
        <v>3320</v>
      </c>
      <c r="AJ8" s="70">
        <v>2111</v>
      </c>
      <c r="AK8" s="70">
        <v>102</v>
      </c>
      <c r="AL8" s="70">
        <v>429</v>
      </c>
      <c r="AM8" s="70">
        <v>7</v>
      </c>
      <c r="AN8" s="70">
        <v>2649</v>
      </c>
      <c r="AO8" s="70">
        <v>6214</v>
      </c>
      <c r="AP8" s="70">
        <v>221</v>
      </c>
      <c r="AQ8" s="70">
        <v>1186</v>
      </c>
      <c r="AR8" s="70">
        <v>23</v>
      </c>
      <c r="AS8" s="70">
        <v>7644</v>
      </c>
      <c r="AT8" s="70">
        <v>13613</v>
      </c>
      <c r="AU8" s="70"/>
      <c r="AV8" s="70">
        <v>2886</v>
      </c>
      <c r="AW8" s="70">
        <v>134</v>
      </c>
      <c r="AX8" s="70">
        <v>640</v>
      </c>
      <c r="AY8" s="70">
        <v>12</v>
      </c>
      <c r="AZ8" s="70">
        <v>3672</v>
      </c>
      <c r="BA8" s="70">
        <v>1678</v>
      </c>
      <c r="BB8" s="70">
        <v>43</v>
      </c>
      <c r="BC8" s="70">
        <v>320</v>
      </c>
      <c r="BD8" s="70">
        <v>7</v>
      </c>
      <c r="BE8" s="70">
        <v>2048</v>
      </c>
      <c r="BF8" s="70">
        <v>2095</v>
      </c>
      <c r="BG8" s="70">
        <v>64</v>
      </c>
      <c r="BH8" s="70">
        <v>423</v>
      </c>
      <c r="BI8" s="70">
        <v>13</v>
      </c>
      <c r="BJ8" s="70">
        <v>2595</v>
      </c>
      <c r="BK8" s="70">
        <v>3830</v>
      </c>
      <c r="BL8" s="70">
        <v>169</v>
      </c>
      <c r="BM8" s="70">
        <v>683</v>
      </c>
      <c r="BN8" s="70">
        <v>10</v>
      </c>
      <c r="BO8" s="70">
        <v>4692</v>
      </c>
      <c r="BP8" s="70">
        <v>13007</v>
      </c>
      <c r="BQ8" s="74"/>
      <c r="BR8" s="70">
        <v>8870</v>
      </c>
      <c r="BS8" s="70">
        <v>320</v>
      </c>
      <c r="BT8" s="70">
        <v>1741</v>
      </c>
      <c r="BU8" s="70">
        <v>35</v>
      </c>
      <c r="BV8" s="70">
        <v>10966</v>
      </c>
      <c r="BW8" s="70">
        <v>10966</v>
      </c>
      <c r="BX8" s="74"/>
      <c r="BY8" s="70">
        <v>8663</v>
      </c>
      <c r="BZ8" s="70">
        <v>323</v>
      </c>
      <c r="CA8" s="70">
        <v>1705</v>
      </c>
      <c r="CB8" s="70">
        <v>33</v>
      </c>
      <c r="CC8" s="70">
        <v>10724</v>
      </c>
      <c r="CD8" s="70">
        <v>10724</v>
      </c>
      <c r="CE8" s="74"/>
      <c r="CF8" s="70">
        <v>5104</v>
      </c>
      <c r="CG8" s="70">
        <v>194</v>
      </c>
      <c r="CH8" s="70">
        <v>1013</v>
      </c>
      <c r="CI8" s="70">
        <v>19</v>
      </c>
      <c r="CJ8" s="70">
        <v>6330</v>
      </c>
      <c r="CK8" s="70">
        <v>2980</v>
      </c>
      <c r="CL8" s="70">
        <v>146</v>
      </c>
      <c r="CM8" s="70">
        <v>555</v>
      </c>
      <c r="CN8" s="70">
        <v>7</v>
      </c>
      <c r="CO8" s="70">
        <v>3688</v>
      </c>
      <c r="CP8" s="70">
        <v>2142</v>
      </c>
      <c r="CQ8" s="70">
        <v>59</v>
      </c>
      <c r="CR8" s="70">
        <v>416</v>
      </c>
      <c r="CS8" s="70">
        <v>14</v>
      </c>
      <c r="CT8" s="70">
        <v>2631</v>
      </c>
      <c r="CU8" s="70">
        <v>12649</v>
      </c>
      <c r="CV8" s="74"/>
      <c r="CW8" s="70">
        <v>4751</v>
      </c>
      <c r="CX8" s="70">
        <v>155</v>
      </c>
      <c r="CY8" s="70">
        <v>888</v>
      </c>
      <c r="CZ8" s="70">
        <v>18</v>
      </c>
      <c r="DA8" s="70">
        <v>5812</v>
      </c>
      <c r="DB8" s="70">
        <v>5541</v>
      </c>
      <c r="DC8" s="70">
        <v>244</v>
      </c>
      <c r="DD8" s="70">
        <v>1157</v>
      </c>
      <c r="DE8" s="70">
        <v>18</v>
      </c>
      <c r="DF8" s="70">
        <v>6960</v>
      </c>
      <c r="DG8" s="70">
        <v>12772</v>
      </c>
      <c r="DH8" s="74"/>
      <c r="DI8" s="70">
        <v>8764</v>
      </c>
      <c r="DJ8" s="70">
        <v>312</v>
      </c>
      <c r="DK8" s="70">
        <v>1743</v>
      </c>
      <c r="DL8" s="70">
        <v>35</v>
      </c>
      <c r="DM8" s="70">
        <v>10854</v>
      </c>
      <c r="DN8" s="70">
        <v>10854</v>
      </c>
      <c r="DO8" s="74"/>
      <c r="DP8" s="70">
        <v>8412</v>
      </c>
      <c r="DQ8" s="70">
        <v>313</v>
      </c>
      <c r="DR8" s="70">
        <v>1671</v>
      </c>
      <c r="DS8" s="70">
        <v>35</v>
      </c>
      <c r="DT8" s="70">
        <v>10431</v>
      </c>
      <c r="DU8" s="70">
        <v>10431</v>
      </c>
      <c r="DV8" s="74"/>
      <c r="DW8" s="70">
        <v>5106</v>
      </c>
      <c r="DX8" s="70">
        <v>175</v>
      </c>
      <c r="DY8" s="70">
        <v>940</v>
      </c>
      <c r="DZ8" s="70">
        <v>18</v>
      </c>
      <c r="EA8" s="70">
        <v>6239</v>
      </c>
      <c r="EB8" s="70">
        <v>5011</v>
      </c>
      <c r="EC8" s="70">
        <v>199</v>
      </c>
      <c r="ED8" s="70">
        <v>1044</v>
      </c>
      <c r="EE8" s="70">
        <v>18</v>
      </c>
      <c r="EF8" s="70">
        <v>6272</v>
      </c>
      <c r="EG8" s="70">
        <v>12511</v>
      </c>
      <c r="EI8" s="80">
        <f t="shared" si="8"/>
        <v>0.89494670030108225</v>
      </c>
      <c r="EJ8" s="80">
        <f t="shared" si="9"/>
        <v>0.94725274725274722</v>
      </c>
      <c r="EK8" s="80">
        <f t="shared" si="10"/>
        <v>0.93504795117698347</v>
      </c>
      <c r="EL8" s="80">
        <f t="shared" si="11"/>
        <v>0.82978723404255317</v>
      </c>
      <c r="EM8" s="80">
        <f t="shared" si="12"/>
        <v>0.90241962214119986</v>
      </c>
      <c r="EN8" s="74"/>
      <c r="EO8" s="80">
        <f t="shared" si="13"/>
        <v>0.85352754495890637</v>
      </c>
      <c r="EP8" s="80">
        <f t="shared" si="14"/>
        <v>0.90109890109890112</v>
      </c>
      <c r="EQ8" s="80">
        <f t="shared" si="15"/>
        <v>0.90061028770706186</v>
      </c>
      <c r="ER8" s="80">
        <f t="shared" si="16"/>
        <v>0.8936170212765957</v>
      </c>
      <c r="ES8" s="80">
        <f t="shared" si="17"/>
        <v>0.86224726549552533</v>
      </c>
      <c r="ET8" s="74"/>
      <c r="EU8" s="80">
        <f t="shared" si="18"/>
        <v>0.721783709008056</v>
      </c>
      <c r="EV8" s="80">
        <f t="shared" si="19"/>
        <v>0.70329670329670335</v>
      </c>
      <c r="EW8" s="80">
        <f t="shared" si="20"/>
        <v>0.75893635571054929</v>
      </c>
      <c r="EX8" s="80">
        <f t="shared" si="21"/>
        <v>0.74468085106382975</v>
      </c>
      <c r="EY8" s="80">
        <f t="shared" si="22"/>
        <v>0.72694729864103413</v>
      </c>
      <c r="EZ8" s="74"/>
      <c r="FA8" s="80">
        <f t="shared" si="23"/>
        <v>0.70493937667833018</v>
      </c>
      <c r="FB8" s="80">
        <f t="shared" si="24"/>
        <v>0.70989010989010992</v>
      </c>
      <c r="FC8" s="80">
        <f t="shared" si="25"/>
        <v>0.7432432432432432</v>
      </c>
      <c r="FD8" s="80">
        <f t="shared" si="26"/>
        <v>0.7021276595744681</v>
      </c>
      <c r="FE8" s="80">
        <f t="shared" si="27"/>
        <v>0.71090487238979116</v>
      </c>
      <c r="FF8" s="74"/>
      <c r="FG8" s="80">
        <f t="shared" si="28"/>
        <v>0.83212629180567987</v>
      </c>
      <c r="FH8" s="80">
        <f t="shared" si="29"/>
        <v>0.87692307692307692</v>
      </c>
      <c r="FI8" s="80">
        <f t="shared" si="30"/>
        <v>0.86486486486486491</v>
      </c>
      <c r="FJ8" s="80">
        <f t="shared" si="31"/>
        <v>0.85106382978723405</v>
      </c>
      <c r="FK8" s="80">
        <f t="shared" si="32"/>
        <v>0.83851508120649654</v>
      </c>
      <c r="FL8" s="74"/>
      <c r="FM8" s="80">
        <f t="shared" si="33"/>
        <v>0.83749694849052003</v>
      </c>
      <c r="FN8" s="80">
        <f t="shared" si="34"/>
        <v>0.87692307692307692</v>
      </c>
      <c r="FO8" s="80">
        <f t="shared" si="35"/>
        <v>0.89145597210113336</v>
      </c>
      <c r="FP8" s="80">
        <f t="shared" si="36"/>
        <v>0.76595744680851063</v>
      </c>
      <c r="FQ8" s="80">
        <f t="shared" si="37"/>
        <v>0.84666887636725219</v>
      </c>
      <c r="FR8" s="74"/>
      <c r="FS8" s="80">
        <f t="shared" si="38"/>
        <v>0.71315810887785824</v>
      </c>
      <c r="FT8" s="80">
        <f t="shared" si="39"/>
        <v>0.68571428571428572</v>
      </c>
      <c r="FU8" s="80">
        <f t="shared" si="40"/>
        <v>0.75980819529206622</v>
      </c>
      <c r="FV8" s="80">
        <f t="shared" si="41"/>
        <v>0.74468085106382975</v>
      </c>
      <c r="FW8" s="80">
        <f t="shared" si="42"/>
        <v>0.71952270467351676</v>
      </c>
      <c r="FX8" s="74"/>
      <c r="FY8" s="80">
        <f t="shared" si="43"/>
        <v>0.68451460655871099</v>
      </c>
      <c r="FZ8" s="80">
        <f t="shared" si="44"/>
        <v>0.68791208791208791</v>
      </c>
      <c r="GA8" s="80">
        <f t="shared" si="45"/>
        <v>0.72842197035745426</v>
      </c>
      <c r="GB8" s="80">
        <f t="shared" si="46"/>
        <v>0.74468085106382975</v>
      </c>
      <c r="GC8" s="80">
        <f t="shared" si="47"/>
        <v>0.69148160424262517</v>
      </c>
      <c r="GD8" s="74"/>
      <c r="GE8" s="80">
        <f t="shared" si="48"/>
        <v>0.82325657091708027</v>
      </c>
      <c r="GF8" s="80">
        <f t="shared" si="49"/>
        <v>0.82197802197802194</v>
      </c>
      <c r="GG8" s="80">
        <f t="shared" si="50"/>
        <v>0.86486486486486491</v>
      </c>
      <c r="GH8" s="80">
        <f t="shared" si="51"/>
        <v>0.76595744680851063</v>
      </c>
      <c r="GI8" s="80">
        <f t="shared" si="52"/>
        <v>0.82936692078223406</v>
      </c>
    </row>
    <row r="9" spans="1:191" x14ac:dyDescent="0.3">
      <c r="A9" s="60" t="s">
        <v>452</v>
      </c>
      <c r="B9" s="70">
        <v>179415</v>
      </c>
      <c r="C9" s="70"/>
      <c r="D9" s="70">
        <v>3645</v>
      </c>
      <c r="E9" s="70">
        <v>49</v>
      </c>
      <c r="F9" s="70">
        <v>671</v>
      </c>
      <c r="G9" s="70">
        <v>1</v>
      </c>
      <c r="H9" s="70">
        <v>4366</v>
      </c>
      <c r="I9" s="70">
        <v>2105</v>
      </c>
      <c r="J9" s="70">
        <v>43</v>
      </c>
      <c r="K9" s="70">
        <v>512</v>
      </c>
      <c r="L9" s="70">
        <v>2</v>
      </c>
      <c r="M9" s="70">
        <v>2662</v>
      </c>
      <c r="N9" s="70">
        <v>2146</v>
      </c>
      <c r="O9" s="70">
        <v>14</v>
      </c>
      <c r="P9" s="70">
        <v>310</v>
      </c>
      <c r="Q9" s="70">
        <v>0</v>
      </c>
      <c r="R9" s="70">
        <v>2470</v>
      </c>
      <c r="S9" s="70">
        <v>1145</v>
      </c>
      <c r="T9" s="70">
        <v>22</v>
      </c>
      <c r="U9" s="70">
        <v>223</v>
      </c>
      <c r="V9" s="70">
        <v>0</v>
      </c>
      <c r="W9" s="70">
        <v>1390</v>
      </c>
      <c r="X9" s="70">
        <v>454</v>
      </c>
      <c r="Y9" s="70">
        <v>3</v>
      </c>
      <c r="Z9" s="70">
        <v>49</v>
      </c>
      <c r="AA9" s="70">
        <v>0</v>
      </c>
      <c r="AB9" s="70">
        <v>506</v>
      </c>
      <c r="AC9" s="70">
        <v>11394</v>
      </c>
      <c r="AD9" s="70"/>
      <c r="AE9" s="70">
        <v>2159</v>
      </c>
      <c r="AF9" s="70">
        <v>40</v>
      </c>
      <c r="AG9" s="70">
        <v>434</v>
      </c>
      <c r="AH9" s="70">
        <v>0</v>
      </c>
      <c r="AI9" s="70">
        <v>2633</v>
      </c>
      <c r="AJ9" s="70">
        <v>1656</v>
      </c>
      <c r="AK9" s="70">
        <v>30</v>
      </c>
      <c r="AL9" s="70">
        <v>392</v>
      </c>
      <c r="AM9" s="70">
        <v>1</v>
      </c>
      <c r="AN9" s="70">
        <v>2079</v>
      </c>
      <c r="AO9" s="70">
        <v>4429</v>
      </c>
      <c r="AP9" s="70">
        <v>50</v>
      </c>
      <c r="AQ9" s="70">
        <v>750</v>
      </c>
      <c r="AR9" s="70">
        <v>2</v>
      </c>
      <c r="AS9" s="70">
        <v>5231</v>
      </c>
      <c r="AT9" s="70">
        <v>9943</v>
      </c>
      <c r="AU9" s="70"/>
      <c r="AV9" s="70">
        <v>2798</v>
      </c>
      <c r="AW9" s="70">
        <v>39</v>
      </c>
      <c r="AX9" s="70">
        <v>564</v>
      </c>
      <c r="AY9" s="70">
        <v>0</v>
      </c>
      <c r="AZ9" s="70">
        <v>3401</v>
      </c>
      <c r="BA9" s="70">
        <v>1388</v>
      </c>
      <c r="BB9" s="70">
        <v>32</v>
      </c>
      <c r="BC9" s="70">
        <v>308</v>
      </c>
      <c r="BD9" s="70">
        <v>1</v>
      </c>
      <c r="BE9" s="70">
        <v>1729</v>
      </c>
      <c r="BF9" s="70">
        <v>2361</v>
      </c>
      <c r="BG9" s="70">
        <v>19</v>
      </c>
      <c r="BH9" s="70">
        <v>378</v>
      </c>
      <c r="BI9" s="70">
        <v>2</v>
      </c>
      <c r="BJ9" s="70">
        <v>2760</v>
      </c>
      <c r="BK9" s="70">
        <v>1296</v>
      </c>
      <c r="BL9" s="70">
        <v>21</v>
      </c>
      <c r="BM9" s="70">
        <v>271</v>
      </c>
      <c r="BN9" s="70">
        <v>0</v>
      </c>
      <c r="BO9" s="70">
        <v>1588</v>
      </c>
      <c r="BP9" s="70">
        <v>9478</v>
      </c>
      <c r="BQ9" s="74"/>
      <c r="BR9" s="70">
        <v>7338</v>
      </c>
      <c r="BS9" s="70">
        <v>102</v>
      </c>
      <c r="BT9" s="70">
        <v>1432</v>
      </c>
      <c r="BU9" s="70">
        <v>3</v>
      </c>
      <c r="BV9" s="70">
        <v>8875</v>
      </c>
      <c r="BW9" s="70">
        <v>8875</v>
      </c>
      <c r="BX9" s="74"/>
      <c r="BY9" s="70">
        <v>7326</v>
      </c>
      <c r="BZ9" s="70">
        <v>103</v>
      </c>
      <c r="CA9" s="70">
        <v>1415</v>
      </c>
      <c r="CB9" s="70">
        <v>3</v>
      </c>
      <c r="CC9" s="70">
        <v>8847</v>
      </c>
      <c r="CD9" s="70">
        <v>8847</v>
      </c>
      <c r="CE9" s="74"/>
      <c r="CF9" s="70">
        <v>4924</v>
      </c>
      <c r="CG9" s="70">
        <v>67</v>
      </c>
      <c r="CH9" s="70">
        <v>958</v>
      </c>
      <c r="CI9" s="70">
        <v>3</v>
      </c>
      <c r="CJ9" s="70">
        <v>5952</v>
      </c>
      <c r="CK9" s="70">
        <v>1618</v>
      </c>
      <c r="CL9" s="70">
        <v>25</v>
      </c>
      <c r="CM9" s="70">
        <v>253</v>
      </c>
      <c r="CN9" s="70">
        <v>0</v>
      </c>
      <c r="CO9" s="70">
        <v>1896</v>
      </c>
      <c r="CP9" s="70">
        <v>1498</v>
      </c>
      <c r="CQ9" s="70">
        <v>22</v>
      </c>
      <c r="CR9" s="70">
        <v>320</v>
      </c>
      <c r="CS9" s="70">
        <v>0</v>
      </c>
      <c r="CT9" s="70">
        <v>1840</v>
      </c>
      <c r="CU9" s="70">
        <v>9688</v>
      </c>
      <c r="CV9" s="74"/>
      <c r="CW9" s="70">
        <v>3668</v>
      </c>
      <c r="CX9" s="70">
        <v>47</v>
      </c>
      <c r="CY9" s="70">
        <v>643</v>
      </c>
      <c r="CZ9" s="70">
        <v>1</v>
      </c>
      <c r="DA9" s="70">
        <v>4359</v>
      </c>
      <c r="DB9" s="70">
        <v>4517</v>
      </c>
      <c r="DC9" s="70">
        <v>70</v>
      </c>
      <c r="DD9" s="70">
        <v>949</v>
      </c>
      <c r="DE9" s="70">
        <v>2</v>
      </c>
      <c r="DF9" s="70">
        <v>5538</v>
      </c>
      <c r="DG9" s="70">
        <v>9897</v>
      </c>
      <c r="DH9" s="74"/>
      <c r="DI9" s="70">
        <v>7271</v>
      </c>
      <c r="DJ9" s="70">
        <v>98</v>
      </c>
      <c r="DK9" s="70">
        <v>1397</v>
      </c>
      <c r="DL9" s="70">
        <v>3</v>
      </c>
      <c r="DM9" s="70">
        <v>8769</v>
      </c>
      <c r="DN9" s="70">
        <v>8769</v>
      </c>
      <c r="DO9" s="74"/>
      <c r="DP9" s="70">
        <v>7255</v>
      </c>
      <c r="DQ9" s="70">
        <v>96</v>
      </c>
      <c r="DR9" s="70">
        <v>1382</v>
      </c>
      <c r="DS9" s="70">
        <v>3</v>
      </c>
      <c r="DT9" s="70">
        <v>8736</v>
      </c>
      <c r="DU9" s="70">
        <v>8736</v>
      </c>
      <c r="DV9" s="74"/>
      <c r="DW9" s="70">
        <v>4219</v>
      </c>
      <c r="DX9" s="70">
        <v>51</v>
      </c>
      <c r="DY9" s="70">
        <v>742</v>
      </c>
      <c r="DZ9" s="70">
        <v>1</v>
      </c>
      <c r="EA9" s="70">
        <v>5013</v>
      </c>
      <c r="EB9" s="70">
        <v>3811</v>
      </c>
      <c r="EC9" s="70">
        <v>55</v>
      </c>
      <c r="ED9" s="70">
        <v>818</v>
      </c>
      <c r="EE9" s="70">
        <v>2</v>
      </c>
      <c r="EF9" s="70">
        <v>4686</v>
      </c>
      <c r="EG9" s="70">
        <v>9699</v>
      </c>
      <c r="EI9" s="80">
        <f t="shared" si="8"/>
        <v>0.8682464454976303</v>
      </c>
      <c r="EJ9" s="80">
        <f t="shared" si="9"/>
        <v>0.91603053435114501</v>
      </c>
      <c r="EK9" s="80">
        <f t="shared" si="10"/>
        <v>0.8929178470254957</v>
      </c>
      <c r="EL9" s="80">
        <f t="shared" si="11"/>
        <v>1</v>
      </c>
      <c r="EM9" s="80">
        <f t="shared" si="12"/>
        <v>0.87265227312620675</v>
      </c>
      <c r="EN9" s="74"/>
      <c r="EO9" s="80">
        <f t="shared" si="13"/>
        <v>0.82601369141653502</v>
      </c>
      <c r="EP9" s="80">
        <f t="shared" si="14"/>
        <v>0.84732824427480913</v>
      </c>
      <c r="EQ9" s="80">
        <f t="shared" si="15"/>
        <v>0.86175637393767701</v>
      </c>
      <c r="ER9" s="80">
        <f t="shared" si="16"/>
        <v>1</v>
      </c>
      <c r="ES9" s="80">
        <f t="shared" si="17"/>
        <v>0.83184131999297872</v>
      </c>
      <c r="ET9" s="74"/>
      <c r="EU9" s="80">
        <f t="shared" si="18"/>
        <v>0.77282780410742491</v>
      </c>
      <c r="EV9" s="80">
        <f t="shared" si="19"/>
        <v>0.77862595419847325</v>
      </c>
      <c r="EW9" s="80">
        <f t="shared" si="20"/>
        <v>0.81133144475920682</v>
      </c>
      <c r="EX9" s="80">
        <f t="shared" si="21"/>
        <v>1</v>
      </c>
      <c r="EY9" s="80">
        <f t="shared" si="22"/>
        <v>0.77891872915569593</v>
      </c>
      <c r="EZ9" s="74"/>
      <c r="FA9" s="80">
        <f t="shared" si="23"/>
        <v>0.771563981042654</v>
      </c>
      <c r="FB9" s="80">
        <f t="shared" si="24"/>
        <v>0.7862595419847328</v>
      </c>
      <c r="FC9" s="80">
        <f t="shared" si="25"/>
        <v>0.80169971671388107</v>
      </c>
      <c r="FD9" s="80">
        <f t="shared" si="26"/>
        <v>1</v>
      </c>
      <c r="FE9" s="80">
        <f t="shared" si="27"/>
        <v>0.7764612954186414</v>
      </c>
      <c r="FF9" s="74"/>
      <c r="FG9" s="80">
        <f t="shared" si="28"/>
        <v>0.84676145339652453</v>
      </c>
      <c r="FH9" s="80">
        <f t="shared" si="29"/>
        <v>0.87022900763358779</v>
      </c>
      <c r="FI9" s="80">
        <f t="shared" si="30"/>
        <v>0.8674220963172804</v>
      </c>
      <c r="FJ9" s="80">
        <f t="shared" si="31"/>
        <v>1</v>
      </c>
      <c r="FK9" s="80">
        <f t="shared" si="32"/>
        <v>0.85027207302088814</v>
      </c>
      <c r="FL9" s="74"/>
      <c r="FM9" s="80">
        <f t="shared" si="33"/>
        <v>0.86203264876250663</v>
      </c>
      <c r="FN9" s="80">
        <f t="shared" si="34"/>
        <v>0.89312977099236646</v>
      </c>
      <c r="FO9" s="80">
        <f t="shared" si="35"/>
        <v>0.90198300283286115</v>
      </c>
      <c r="FP9" s="80">
        <f t="shared" si="36"/>
        <v>1</v>
      </c>
      <c r="FQ9" s="80">
        <f t="shared" si="37"/>
        <v>0.86861506055818849</v>
      </c>
      <c r="FR9" s="74"/>
      <c r="FS9" s="80">
        <f t="shared" si="38"/>
        <v>0.76577145866245389</v>
      </c>
      <c r="FT9" s="80">
        <f t="shared" si="39"/>
        <v>0.74809160305343514</v>
      </c>
      <c r="FU9" s="80">
        <f t="shared" si="40"/>
        <v>0.79150141643059491</v>
      </c>
      <c r="FV9" s="80">
        <f t="shared" si="41"/>
        <v>1</v>
      </c>
      <c r="FW9" s="80">
        <f t="shared" si="42"/>
        <v>0.76961558715113221</v>
      </c>
      <c r="FX9" s="74"/>
      <c r="FY9" s="80">
        <f t="shared" si="43"/>
        <v>0.7640863612427593</v>
      </c>
      <c r="FZ9" s="80">
        <f t="shared" si="44"/>
        <v>0.73282442748091603</v>
      </c>
      <c r="GA9" s="80">
        <f t="shared" si="45"/>
        <v>0.78300283286118977</v>
      </c>
      <c r="GB9" s="80">
        <f t="shared" si="46"/>
        <v>1</v>
      </c>
      <c r="GC9" s="80">
        <f t="shared" si="47"/>
        <v>0.76671932596103209</v>
      </c>
      <c r="GD9" s="74"/>
      <c r="GE9" s="80">
        <f t="shared" si="48"/>
        <v>0.84570826750921535</v>
      </c>
      <c r="GF9" s="80">
        <f t="shared" si="49"/>
        <v>0.80916030534351147</v>
      </c>
      <c r="GG9" s="80">
        <f t="shared" si="50"/>
        <v>0.88385269121813026</v>
      </c>
      <c r="GH9" s="80">
        <f t="shared" si="51"/>
        <v>1</v>
      </c>
      <c r="GI9" s="80">
        <f t="shared" si="52"/>
        <v>0.85123749341758825</v>
      </c>
    </row>
    <row r="10" spans="1:191" x14ac:dyDescent="0.3">
      <c r="A10" s="60" t="s">
        <v>459</v>
      </c>
      <c r="B10" s="70">
        <v>158764</v>
      </c>
      <c r="C10" s="70"/>
      <c r="D10" s="70">
        <v>960</v>
      </c>
      <c r="E10" s="70">
        <v>32</v>
      </c>
      <c r="F10" s="70">
        <v>403</v>
      </c>
      <c r="G10" s="70">
        <v>4</v>
      </c>
      <c r="H10" s="70">
        <v>1399</v>
      </c>
      <c r="I10" s="70">
        <v>285</v>
      </c>
      <c r="J10" s="70">
        <v>4</v>
      </c>
      <c r="K10" s="70">
        <v>93</v>
      </c>
      <c r="L10" s="70">
        <v>0</v>
      </c>
      <c r="M10" s="70">
        <v>382</v>
      </c>
      <c r="N10" s="70">
        <v>503</v>
      </c>
      <c r="O10" s="70">
        <v>15</v>
      </c>
      <c r="P10" s="70">
        <v>154</v>
      </c>
      <c r="Q10" s="70">
        <v>0</v>
      </c>
      <c r="R10" s="70">
        <v>672</v>
      </c>
      <c r="S10" s="70">
        <v>194</v>
      </c>
      <c r="T10" s="70">
        <v>8</v>
      </c>
      <c r="U10" s="70">
        <v>90</v>
      </c>
      <c r="V10" s="70">
        <v>0</v>
      </c>
      <c r="W10" s="70">
        <v>292</v>
      </c>
      <c r="X10" s="70">
        <v>124</v>
      </c>
      <c r="Y10" s="70">
        <v>2</v>
      </c>
      <c r="Z10" s="70">
        <v>43</v>
      </c>
      <c r="AA10" s="70">
        <v>0</v>
      </c>
      <c r="AB10" s="70">
        <v>169</v>
      </c>
      <c r="AC10" s="70">
        <v>2914</v>
      </c>
      <c r="AD10" s="70"/>
      <c r="AE10" s="70">
        <v>401</v>
      </c>
      <c r="AF10" s="70">
        <v>11</v>
      </c>
      <c r="AG10" s="70">
        <v>185</v>
      </c>
      <c r="AH10" s="70">
        <v>2</v>
      </c>
      <c r="AI10" s="70">
        <v>599</v>
      </c>
      <c r="AJ10" s="70">
        <v>403</v>
      </c>
      <c r="AK10" s="70">
        <v>24</v>
      </c>
      <c r="AL10" s="70">
        <v>179</v>
      </c>
      <c r="AM10" s="70">
        <v>0</v>
      </c>
      <c r="AN10" s="70">
        <v>606</v>
      </c>
      <c r="AO10" s="70">
        <v>1046</v>
      </c>
      <c r="AP10" s="70">
        <v>23</v>
      </c>
      <c r="AQ10" s="70">
        <v>352</v>
      </c>
      <c r="AR10" s="70">
        <v>2</v>
      </c>
      <c r="AS10" s="70">
        <v>1423</v>
      </c>
      <c r="AT10" s="70">
        <v>2628</v>
      </c>
      <c r="AU10" s="70"/>
      <c r="AV10" s="70">
        <v>414</v>
      </c>
      <c r="AW10" s="70">
        <v>22</v>
      </c>
      <c r="AX10" s="70">
        <v>195</v>
      </c>
      <c r="AY10" s="70">
        <v>0</v>
      </c>
      <c r="AZ10" s="70">
        <v>631</v>
      </c>
      <c r="BA10" s="70">
        <v>193</v>
      </c>
      <c r="BB10" s="70">
        <v>8</v>
      </c>
      <c r="BC10" s="70">
        <v>84</v>
      </c>
      <c r="BD10" s="70">
        <v>2</v>
      </c>
      <c r="BE10" s="70">
        <v>287</v>
      </c>
      <c r="BF10" s="70">
        <v>337</v>
      </c>
      <c r="BG10" s="70">
        <v>6</v>
      </c>
      <c r="BH10" s="70">
        <v>123</v>
      </c>
      <c r="BI10" s="70">
        <v>0</v>
      </c>
      <c r="BJ10" s="70">
        <v>466</v>
      </c>
      <c r="BK10" s="70">
        <v>951</v>
      </c>
      <c r="BL10" s="70">
        <v>21</v>
      </c>
      <c r="BM10" s="70">
        <v>328</v>
      </c>
      <c r="BN10" s="70">
        <v>1</v>
      </c>
      <c r="BO10" s="70">
        <v>1301</v>
      </c>
      <c r="BP10" s="70">
        <v>2685</v>
      </c>
      <c r="BQ10" s="74"/>
      <c r="BR10" s="70">
        <v>1604</v>
      </c>
      <c r="BS10" s="70">
        <v>47</v>
      </c>
      <c r="BT10" s="70">
        <v>599</v>
      </c>
      <c r="BU10" s="70">
        <v>3</v>
      </c>
      <c r="BV10" s="70">
        <v>2253</v>
      </c>
      <c r="BW10" s="70">
        <v>2253</v>
      </c>
      <c r="BX10" s="74"/>
      <c r="BY10" s="70">
        <v>1594</v>
      </c>
      <c r="BZ10" s="70">
        <v>49</v>
      </c>
      <c r="CA10" s="70">
        <v>598</v>
      </c>
      <c r="CB10" s="70">
        <v>3</v>
      </c>
      <c r="CC10" s="70">
        <v>2244</v>
      </c>
      <c r="CD10" s="70">
        <v>2244</v>
      </c>
      <c r="CE10" s="74"/>
      <c r="CF10" s="70">
        <v>1166</v>
      </c>
      <c r="CG10" s="70">
        <v>31</v>
      </c>
      <c r="CH10" s="70">
        <v>417</v>
      </c>
      <c r="CI10" s="70">
        <v>2</v>
      </c>
      <c r="CJ10" s="70">
        <v>1616</v>
      </c>
      <c r="CK10" s="70">
        <v>396</v>
      </c>
      <c r="CL10" s="70">
        <v>14</v>
      </c>
      <c r="CM10" s="70">
        <v>126</v>
      </c>
      <c r="CN10" s="70">
        <v>1</v>
      </c>
      <c r="CO10" s="70">
        <v>537</v>
      </c>
      <c r="CP10" s="70">
        <v>340</v>
      </c>
      <c r="CQ10" s="70">
        <v>10</v>
      </c>
      <c r="CR10" s="70">
        <v>175</v>
      </c>
      <c r="CS10" s="70">
        <v>1</v>
      </c>
      <c r="CT10" s="70">
        <v>526</v>
      </c>
      <c r="CU10" s="70">
        <v>2679</v>
      </c>
      <c r="CV10" s="74"/>
      <c r="CW10" s="70">
        <v>932</v>
      </c>
      <c r="CX10" s="70">
        <v>22</v>
      </c>
      <c r="CY10" s="70">
        <v>316</v>
      </c>
      <c r="CZ10" s="70">
        <v>3</v>
      </c>
      <c r="DA10" s="70">
        <v>1273</v>
      </c>
      <c r="DB10" s="70">
        <v>940</v>
      </c>
      <c r="DC10" s="70">
        <v>36</v>
      </c>
      <c r="DD10" s="70">
        <v>410</v>
      </c>
      <c r="DE10" s="70">
        <v>1</v>
      </c>
      <c r="DF10" s="70">
        <v>1387</v>
      </c>
      <c r="DG10" s="70">
        <v>2660</v>
      </c>
      <c r="DH10" s="74"/>
      <c r="DI10" s="70">
        <v>1593</v>
      </c>
      <c r="DJ10" s="70">
        <v>49</v>
      </c>
      <c r="DK10" s="70">
        <v>617</v>
      </c>
      <c r="DL10" s="70">
        <v>3</v>
      </c>
      <c r="DM10" s="70">
        <v>2262</v>
      </c>
      <c r="DN10" s="70">
        <v>2262</v>
      </c>
      <c r="DO10" s="74"/>
      <c r="DP10" s="70">
        <v>1580</v>
      </c>
      <c r="DQ10" s="70">
        <v>48</v>
      </c>
      <c r="DR10" s="70">
        <v>614</v>
      </c>
      <c r="DS10" s="70">
        <v>3</v>
      </c>
      <c r="DT10" s="70">
        <v>2245</v>
      </c>
      <c r="DU10" s="70">
        <v>2245</v>
      </c>
      <c r="DV10" s="74"/>
      <c r="DW10" s="70">
        <v>1105</v>
      </c>
      <c r="DX10" s="70">
        <v>29</v>
      </c>
      <c r="DY10" s="70">
        <v>372</v>
      </c>
      <c r="DZ10" s="70">
        <v>1</v>
      </c>
      <c r="EA10" s="70">
        <v>1507</v>
      </c>
      <c r="EB10" s="70">
        <v>761</v>
      </c>
      <c r="EC10" s="70">
        <v>27</v>
      </c>
      <c r="ED10" s="70">
        <v>345</v>
      </c>
      <c r="EE10" s="70">
        <v>3</v>
      </c>
      <c r="EF10" s="70">
        <v>1136</v>
      </c>
      <c r="EG10" s="70">
        <v>2643</v>
      </c>
      <c r="EI10" s="80">
        <f t="shared" si="8"/>
        <v>0.89545014520813171</v>
      </c>
      <c r="EJ10" s="80">
        <f t="shared" si="9"/>
        <v>0.95081967213114749</v>
      </c>
      <c r="EK10" s="80">
        <f t="shared" si="10"/>
        <v>0.91443167305236273</v>
      </c>
      <c r="EL10" s="80">
        <f t="shared" si="11"/>
        <v>1</v>
      </c>
      <c r="EM10" s="80">
        <f t="shared" si="12"/>
        <v>0.90185312285518193</v>
      </c>
      <c r="EN10" s="74"/>
      <c r="EO10" s="80">
        <f t="shared" si="13"/>
        <v>0.91723136495643753</v>
      </c>
      <c r="EP10" s="80">
        <f t="shared" si="14"/>
        <v>0.93442622950819676</v>
      </c>
      <c r="EQ10" s="80">
        <f t="shared" si="15"/>
        <v>0.9323116219667944</v>
      </c>
      <c r="ER10" s="80">
        <f t="shared" si="16"/>
        <v>0.75</v>
      </c>
      <c r="ES10" s="80">
        <f t="shared" si="17"/>
        <v>0.92141386410432391</v>
      </c>
      <c r="ET10" s="74"/>
      <c r="EU10" s="80">
        <f t="shared" si="18"/>
        <v>0.77637947725072609</v>
      </c>
      <c r="EV10" s="80">
        <f t="shared" si="19"/>
        <v>0.77049180327868849</v>
      </c>
      <c r="EW10" s="80">
        <f t="shared" si="20"/>
        <v>0.76500638569604085</v>
      </c>
      <c r="EX10" s="80">
        <f t="shared" si="21"/>
        <v>0.75</v>
      </c>
      <c r="EY10" s="80">
        <f t="shared" si="22"/>
        <v>0.77316403568977354</v>
      </c>
      <c r="EZ10" s="74"/>
      <c r="FA10" s="80">
        <f t="shared" si="23"/>
        <v>0.77153920619554694</v>
      </c>
      <c r="FB10" s="80">
        <f t="shared" si="24"/>
        <v>0.80327868852459017</v>
      </c>
      <c r="FC10" s="80">
        <f t="shared" si="25"/>
        <v>0.76372924648786722</v>
      </c>
      <c r="FD10" s="80">
        <f t="shared" si="26"/>
        <v>0.75</v>
      </c>
      <c r="FE10" s="80">
        <f t="shared" si="27"/>
        <v>0.77007549759780369</v>
      </c>
      <c r="FF10" s="74"/>
      <c r="FG10" s="80">
        <f t="shared" si="28"/>
        <v>0.92061955469506296</v>
      </c>
      <c r="FH10" s="80">
        <f t="shared" si="29"/>
        <v>0.90163934426229508</v>
      </c>
      <c r="FI10" s="80">
        <f t="shared" si="30"/>
        <v>0.91698595146871009</v>
      </c>
      <c r="FJ10" s="80">
        <f t="shared" si="31"/>
        <v>1</v>
      </c>
      <c r="FK10" s="80">
        <f t="shared" si="32"/>
        <v>0.91935483870967738</v>
      </c>
      <c r="FL10" s="74"/>
      <c r="FM10" s="80">
        <f t="shared" si="33"/>
        <v>0.90609874152952563</v>
      </c>
      <c r="FN10" s="80">
        <f t="shared" si="34"/>
        <v>0.95081967213114749</v>
      </c>
      <c r="FO10" s="80">
        <f t="shared" si="35"/>
        <v>0.92720306513409967</v>
      </c>
      <c r="FP10" s="80">
        <f t="shared" si="36"/>
        <v>1</v>
      </c>
      <c r="FQ10" s="80">
        <f t="shared" si="37"/>
        <v>0.91283459162663005</v>
      </c>
      <c r="FR10" s="74"/>
      <c r="FS10" s="80">
        <f t="shared" si="38"/>
        <v>0.77105517909002907</v>
      </c>
      <c r="FT10" s="80">
        <f t="shared" si="39"/>
        <v>0.80327868852459017</v>
      </c>
      <c r="FU10" s="80">
        <f t="shared" si="40"/>
        <v>0.78799489144316726</v>
      </c>
      <c r="FV10" s="80">
        <f t="shared" si="41"/>
        <v>0.75</v>
      </c>
      <c r="FW10" s="80">
        <f t="shared" si="42"/>
        <v>0.77625257378174328</v>
      </c>
      <c r="FX10" s="74"/>
      <c r="FY10" s="80">
        <f t="shared" si="43"/>
        <v>0.76476282671829621</v>
      </c>
      <c r="FZ10" s="80">
        <f t="shared" si="44"/>
        <v>0.78688524590163933</v>
      </c>
      <c r="GA10" s="80">
        <f t="shared" si="45"/>
        <v>0.78416347381864626</v>
      </c>
      <c r="GB10" s="80">
        <f t="shared" si="46"/>
        <v>0.75</v>
      </c>
      <c r="GC10" s="80">
        <f t="shared" si="47"/>
        <v>0.77041866849691143</v>
      </c>
      <c r="GD10" s="74"/>
      <c r="GE10" s="80">
        <f t="shared" si="48"/>
        <v>0.90319457889641819</v>
      </c>
      <c r="GF10" s="80">
        <f t="shared" si="49"/>
        <v>0.91803278688524592</v>
      </c>
      <c r="GG10" s="80">
        <f t="shared" si="50"/>
        <v>0.91570881226053635</v>
      </c>
      <c r="GH10" s="80">
        <f t="shared" si="51"/>
        <v>1</v>
      </c>
      <c r="GI10" s="80">
        <f t="shared" si="52"/>
        <v>0.9070006863417982</v>
      </c>
    </row>
    <row r="11" spans="1:191" x14ac:dyDescent="0.3">
      <c r="A11" s="60" t="s">
        <v>455</v>
      </c>
      <c r="B11" s="70">
        <v>157954</v>
      </c>
      <c r="C11" s="70"/>
      <c r="D11" s="70">
        <v>5499</v>
      </c>
      <c r="E11" s="70">
        <v>200</v>
      </c>
      <c r="F11" s="70">
        <v>2556</v>
      </c>
      <c r="G11" s="70">
        <v>2</v>
      </c>
      <c r="H11" s="70">
        <v>8257</v>
      </c>
      <c r="I11" s="70">
        <v>2913</v>
      </c>
      <c r="J11" s="70">
        <v>71</v>
      </c>
      <c r="K11" s="70">
        <v>1078</v>
      </c>
      <c r="L11" s="70">
        <v>4</v>
      </c>
      <c r="M11" s="70">
        <v>4066</v>
      </c>
      <c r="N11" s="70">
        <v>3786</v>
      </c>
      <c r="O11" s="70">
        <v>62</v>
      </c>
      <c r="P11" s="70">
        <v>1230</v>
      </c>
      <c r="Q11" s="70">
        <v>4</v>
      </c>
      <c r="R11" s="70">
        <v>5082</v>
      </c>
      <c r="S11" s="70">
        <v>1863</v>
      </c>
      <c r="T11" s="70">
        <v>59</v>
      </c>
      <c r="U11" s="70">
        <v>721</v>
      </c>
      <c r="V11" s="70">
        <v>2</v>
      </c>
      <c r="W11" s="70">
        <v>2645</v>
      </c>
      <c r="X11" s="70">
        <v>712</v>
      </c>
      <c r="Y11" s="70">
        <v>11</v>
      </c>
      <c r="Z11" s="70">
        <v>215</v>
      </c>
      <c r="AA11" s="70">
        <v>0</v>
      </c>
      <c r="AB11" s="70">
        <v>938</v>
      </c>
      <c r="AC11" s="70">
        <v>20988</v>
      </c>
      <c r="AD11" s="70"/>
      <c r="AE11" s="70">
        <v>3781</v>
      </c>
      <c r="AF11" s="70">
        <v>129</v>
      </c>
      <c r="AG11" s="70">
        <v>1497</v>
      </c>
      <c r="AH11" s="70">
        <v>4</v>
      </c>
      <c r="AI11" s="70">
        <v>5411</v>
      </c>
      <c r="AJ11" s="70">
        <v>2343</v>
      </c>
      <c r="AK11" s="70">
        <v>78</v>
      </c>
      <c r="AL11" s="70">
        <v>1079</v>
      </c>
      <c r="AM11" s="70">
        <v>1</v>
      </c>
      <c r="AN11" s="70">
        <v>3501</v>
      </c>
      <c r="AO11" s="70">
        <v>6874</v>
      </c>
      <c r="AP11" s="70">
        <v>172</v>
      </c>
      <c r="AQ11" s="70">
        <v>2593</v>
      </c>
      <c r="AR11" s="70">
        <v>6</v>
      </c>
      <c r="AS11" s="70">
        <v>9645</v>
      </c>
      <c r="AT11" s="70">
        <v>18557</v>
      </c>
      <c r="AU11" s="70"/>
      <c r="AV11" s="70">
        <v>3602</v>
      </c>
      <c r="AW11" s="70">
        <v>140</v>
      </c>
      <c r="AX11" s="70">
        <v>1590</v>
      </c>
      <c r="AY11" s="70">
        <v>5</v>
      </c>
      <c r="AZ11" s="70">
        <v>5337</v>
      </c>
      <c r="BA11" s="70">
        <v>2090</v>
      </c>
      <c r="BB11" s="70">
        <v>54</v>
      </c>
      <c r="BC11" s="70">
        <v>744</v>
      </c>
      <c r="BD11" s="70">
        <v>3</v>
      </c>
      <c r="BE11" s="70">
        <v>2891</v>
      </c>
      <c r="BF11" s="70">
        <v>2795</v>
      </c>
      <c r="BG11" s="70">
        <v>53</v>
      </c>
      <c r="BH11" s="70">
        <v>1061</v>
      </c>
      <c r="BI11" s="70">
        <v>2</v>
      </c>
      <c r="BJ11" s="70">
        <v>3911</v>
      </c>
      <c r="BK11" s="70">
        <v>4582</v>
      </c>
      <c r="BL11" s="70">
        <v>118</v>
      </c>
      <c r="BM11" s="70">
        <v>1826</v>
      </c>
      <c r="BN11" s="70">
        <v>1</v>
      </c>
      <c r="BO11" s="70">
        <v>6527</v>
      </c>
      <c r="BP11" s="70">
        <v>18666</v>
      </c>
      <c r="BQ11" s="74"/>
      <c r="BR11" s="70">
        <v>11796</v>
      </c>
      <c r="BS11" s="70">
        <v>296</v>
      </c>
      <c r="BT11" s="70">
        <v>4625</v>
      </c>
      <c r="BU11" s="70">
        <v>9</v>
      </c>
      <c r="BV11" s="70">
        <v>16726</v>
      </c>
      <c r="BW11" s="70">
        <v>16726</v>
      </c>
      <c r="BX11" s="74"/>
      <c r="BY11" s="70">
        <v>11817</v>
      </c>
      <c r="BZ11" s="70">
        <v>295</v>
      </c>
      <c r="CA11" s="70">
        <v>4686</v>
      </c>
      <c r="CB11" s="70">
        <v>9</v>
      </c>
      <c r="CC11" s="70">
        <v>16807</v>
      </c>
      <c r="CD11" s="70">
        <v>16807</v>
      </c>
      <c r="CE11" s="74"/>
      <c r="CF11" s="70">
        <v>7392</v>
      </c>
      <c r="CG11" s="70">
        <v>176</v>
      </c>
      <c r="CH11" s="70">
        <v>2953</v>
      </c>
      <c r="CI11" s="70">
        <v>4</v>
      </c>
      <c r="CJ11" s="70">
        <v>10525</v>
      </c>
      <c r="CK11" s="70">
        <v>3164</v>
      </c>
      <c r="CL11" s="70">
        <v>110</v>
      </c>
      <c r="CM11" s="70">
        <v>1231</v>
      </c>
      <c r="CN11" s="70">
        <v>3</v>
      </c>
      <c r="CO11" s="70">
        <v>4508</v>
      </c>
      <c r="CP11" s="70">
        <v>2402</v>
      </c>
      <c r="CQ11" s="70">
        <v>78</v>
      </c>
      <c r="CR11" s="70">
        <v>996</v>
      </c>
      <c r="CS11" s="70">
        <v>3</v>
      </c>
      <c r="CT11" s="70">
        <v>3479</v>
      </c>
      <c r="CU11" s="70">
        <v>18512</v>
      </c>
      <c r="CV11" s="74"/>
      <c r="CW11" s="70">
        <v>5198</v>
      </c>
      <c r="CX11" s="70">
        <v>133</v>
      </c>
      <c r="CY11" s="70">
        <v>1957</v>
      </c>
      <c r="CZ11" s="70">
        <v>4</v>
      </c>
      <c r="DA11" s="70">
        <v>7292</v>
      </c>
      <c r="DB11" s="70">
        <v>7843</v>
      </c>
      <c r="DC11" s="70">
        <v>219</v>
      </c>
      <c r="DD11" s="70">
        <v>3277</v>
      </c>
      <c r="DE11" s="70">
        <v>7</v>
      </c>
      <c r="DF11" s="70">
        <v>11346</v>
      </c>
      <c r="DG11" s="70">
        <v>18638</v>
      </c>
      <c r="DH11" s="74"/>
      <c r="DI11" s="70">
        <v>11710</v>
      </c>
      <c r="DJ11" s="70">
        <v>287</v>
      </c>
      <c r="DK11" s="70">
        <v>4625</v>
      </c>
      <c r="DL11" s="70">
        <v>9</v>
      </c>
      <c r="DM11" s="70">
        <v>16631</v>
      </c>
      <c r="DN11" s="70">
        <v>16631</v>
      </c>
      <c r="DO11" s="74"/>
      <c r="DP11" s="70">
        <v>11690</v>
      </c>
      <c r="DQ11" s="70">
        <v>283</v>
      </c>
      <c r="DR11" s="70">
        <v>4622</v>
      </c>
      <c r="DS11" s="70">
        <v>9</v>
      </c>
      <c r="DT11" s="70">
        <v>16604</v>
      </c>
      <c r="DU11" s="70">
        <v>16604</v>
      </c>
      <c r="DV11" s="74"/>
      <c r="DW11" s="70">
        <v>5982</v>
      </c>
      <c r="DX11" s="70">
        <v>139</v>
      </c>
      <c r="DY11" s="70">
        <v>2221</v>
      </c>
      <c r="DZ11" s="70">
        <v>5</v>
      </c>
      <c r="EA11" s="70">
        <v>8347</v>
      </c>
      <c r="EB11" s="70">
        <v>6688</v>
      </c>
      <c r="EC11" s="70">
        <v>226</v>
      </c>
      <c r="ED11" s="70">
        <v>2918</v>
      </c>
      <c r="EE11" s="70">
        <v>6</v>
      </c>
      <c r="EF11" s="70">
        <v>9838</v>
      </c>
      <c r="EG11" s="70">
        <v>18185</v>
      </c>
      <c r="EI11" s="80">
        <f t="shared" si="8"/>
        <v>0.87984837203005484</v>
      </c>
      <c r="EJ11" s="80">
        <f t="shared" si="9"/>
        <v>0.94044665012406947</v>
      </c>
      <c r="EK11" s="80">
        <f t="shared" si="10"/>
        <v>0.89120689655172414</v>
      </c>
      <c r="EL11" s="80">
        <f t="shared" si="11"/>
        <v>0.91666666666666663</v>
      </c>
      <c r="EM11" s="80">
        <f t="shared" si="12"/>
        <v>0.88417190775681342</v>
      </c>
      <c r="EN11" s="74"/>
      <c r="EO11" s="80">
        <f t="shared" si="13"/>
        <v>0.88465443714885261</v>
      </c>
      <c r="EP11" s="80">
        <f t="shared" si="14"/>
        <v>0.90570719602977667</v>
      </c>
      <c r="EQ11" s="80">
        <f t="shared" si="15"/>
        <v>0.90017241379310342</v>
      </c>
      <c r="ER11" s="80">
        <f t="shared" si="16"/>
        <v>0.91666666666666663</v>
      </c>
      <c r="ES11" s="80">
        <f t="shared" si="17"/>
        <v>0.88936535162950259</v>
      </c>
      <c r="ET11" s="74"/>
      <c r="EU11" s="80">
        <f t="shared" si="18"/>
        <v>0.79848372030054826</v>
      </c>
      <c r="EV11" s="80">
        <f t="shared" si="19"/>
        <v>0.73449131513647647</v>
      </c>
      <c r="EW11" s="80">
        <f t="shared" si="20"/>
        <v>0.79741379310344829</v>
      </c>
      <c r="EX11" s="80">
        <f t="shared" si="21"/>
        <v>0.75</v>
      </c>
      <c r="EY11" s="80">
        <f t="shared" si="22"/>
        <v>0.79693157995044783</v>
      </c>
      <c r="EZ11" s="74"/>
      <c r="FA11" s="80">
        <f t="shared" si="23"/>
        <v>0.79990523251878431</v>
      </c>
      <c r="FB11" s="80">
        <f t="shared" si="24"/>
        <v>0.73200992555831268</v>
      </c>
      <c r="FC11" s="80">
        <f t="shared" si="25"/>
        <v>0.8079310344827586</v>
      </c>
      <c r="FD11" s="80">
        <f t="shared" si="26"/>
        <v>0.75</v>
      </c>
      <c r="FE11" s="80">
        <f t="shared" si="27"/>
        <v>0.80079092814941877</v>
      </c>
      <c r="FF11" s="74"/>
      <c r="FG11" s="80">
        <f t="shared" si="28"/>
        <v>0.87714072970960533</v>
      </c>
      <c r="FH11" s="80">
        <f t="shared" si="29"/>
        <v>0.90322580645161288</v>
      </c>
      <c r="FI11" s="80">
        <f t="shared" si="30"/>
        <v>0.89310344827586208</v>
      </c>
      <c r="FJ11" s="80">
        <f t="shared" si="31"/>
        <v>0.83333333333333337</v>
      </c>
      <c r="FK11" s="80">
        <f t="shared" si="32"/>
        <v>0.88202782542405189</v>
      </c>
      <c r="FL11" s="74"/>
      <c r="FM11" s="80">
        <f t="shared" si="33"/>
        <v>0.88275908752453802</v>
      </c>
      <c r="FN11" s="80">
        <f t="shared" si="34"/>
        <v>0.87344913151364767</v>
      </c>
      <c r="FO11" s="80">
        <f t="shared" si="35"/>
        <v>0.90241379310344827</v>
      </c>
      <c r="FP11" s="80">
        <f t="shared" si="36"/>
        <v>0.91666666666666663</v>
      </c>
      <c r="FQ11" s="80">
        <f t="shared" si="37"/>
        <v>0.88803125595578425</v>
      </c>
      <c r="FR11" s="74"/>
      <c r="FS11" s="80">
        <f t="shared" si="38"/>
        <v>0.79266228931158189</v>
      </c>
      <c r="FT11" s="80">
        <f t="shared" si="39"/>
        <v>0.71215880893300243</v>
      </c>
      <c r="FU11" s="80">
        <f t="shared" si="40"/>
        <v>0.79741379310344829</v>
      </c>
      <c r="FV11" s="80">
        <f t="shared" si="41"/>
        <v>0.75</v>
      </c>
      <c r="FW11" s="80">
        <f t="shared" si="42"/>
        <v>0.79240518391461789</v>
      </c>
      <c r="FX11" s="74"/>
      <c r="FY11" s="80">
        <f t="shared" si="43"/>
        <v>0.79130846815135725</v>
      </c>
      <c r="FZ11" s="80">
        <f t="shared" si="44"/>
        <v>0.70223325062034736</v>
      </c>
      <c r="GA11" s="80">
        <f t="shared" si="45"/>
        <v>0.79689655172413798</v>
      </c>
      <c r="GB11" s="80">
        <f t="shared" si="46"/>
        <v>0.75</v>
      </c>
      <c r="GC11" s="80">
        <f t="shared" si="47"/>
        <v>0.79111873451496095</v>
      </c>
      <c r="GD11" s="74"/>
      <c r="GE11" s="80">
        <f t="shared" si="48"/>
        <v>0.85764570500236914</v>
      </c>
      <c r="GF11" s="80">
        <f t="shared" si="49"/>
        <v>0.90570719602977667</v>
      </c>
      <c r="GG11" s="80">
        <f t="shared" si="50"/>
        <v>0.88603448275862073</v>
      </c>
      <c r="GH11" s="80">
        <f t="shared" si="51"/>
        <v>0.91666666666666663</v>
      </c>
      <c r="GI11" s="80">
        <f t="shared" si="52"/>
        <v>0.8664474938059844</v>
      </c>
    </row>
    <row r="12" spans="1:191" x14ac:dyDescent="0.3">
      <c r="A12" s="60" t="s">
        <v>515</v>
      </c>
      <c r="B12" s="70">
        <v>146558</v>
      </c>
      <c r="C12" s="70"/>
      <c r="D12" s="70">
        <v>3642</v>
      </c>
      <c r="E12" s="70">
        <v>103</v>
      </c>
      <c r="F12" s="70">
        <v>1761</v>
      </c>
      <c r="G12" s="70">
        <v>5</v>
      </c>
      <c r="H12" s="70">
        <v>5511</v>
      </c>
      <c r="I12" s="70">
        <v>1231</v>
      </c>
      <c r="J12" s="70">
        <v>31</v>
      </c>
      <c r="K12" s="70">
        <v>473</v>
      </c>
      <c r="L12" s="70">
        <v>1</v>
      </c>
      <c r="M12" s="70">
        <v>1736</v>
      </c>
      <c r="N12" s="70">
        <v>2904</v>
      </c>
      <c r="O12" s="70">
        <v>51</v>
      </c>
      <c r="P12" s="70">
        <v>1018</v>
      </c>
      <c r="Q12" s="70">
        <v>1</v>
      </c>
      <c r="R12" s="70">
        <v>3974</v>
      </c>
      <c r="S12" s="70">
        <v>837</v>
      </c>
      <c r="T12" s="70">
        <v>15</v>
      </c>
      <c r="U12" s="70">
        <v>420</v>
      </c>
      <c r="V12" s="70">
        <v>1</v>
      </c>
      <c r="W12" s="70">
        <v>1273</v>
      </c>
      <c r="X12" s="70">
        <v>376</v>
      </c>
      <c r="Y12" s="70">
        <v>10</v>
      </c>
      <c r="Z12" s="70">
        <v>121</v>
      </c>
      <c r="AA12" s="70">
        <v>1</v>
      </c>
      <c r="AB12" s="70">
        <v>508</v>
      </c>
      <c r="AC12" s="70">
        <v>13002</v>
      </c>
      <c r="AD12" s="70"/>
      <c r="AE12" s="70">
        <v>972</v>
      </c>
      <c r="AF12" s="70">
        <v>26</v>
      </c>
      <c r="AG12" s="70">
        <v>416</v>
      </c>
      <c r="AH12" s="70">
        <v>1</v>
      </c>
      <c r="AI12" s="70">
        <v>1415</v>
      </c>
      <c r="AJ12" s="70">
        <v>4628</v>
      </c>
      <c r="AK12" s="70">
        <v>114</v>
      </c>
      <c r="AL12" s="70">
        <v>2144</v>
      </c>
      <c r="AM12" s="70">
        <v>5</v>
      </c>
      <c r="AN12" s="70">
        <v>6891</v>
      </c>
      <c r="AO12" s="70">
        <v>2999</v>
      </c>
      <c r="AP12" s="70">
        <v>67</v>
      </c>
      <c r="AQ12" s="70">
        <v>1154</v>
      </c>
      <c r="AR12" s="70">
        <v>3</v>
      </c>
      <c r="AS12" s="70">
        <v>4223</v>
      </c>
      <c r="AT12" s="70">
        <v>12529</v>
      </c>
      <c r="AU12" s="70"/>
      <c r="AV12" s="70">
        <v>1715</v>
      </c>
      <c r="AW12" s="70">
        <v>51</v>
      </c>
      <c r="AX12" s="70">
        <v>757</v>
      </c>
      <c r="AY12" s="70">
        <v>2</v>
      </c>
      <c r="AZ12" s="70">
        <v>2525</v>
      </c>
      <c r="BA12" s="70">
        <v>936</v>
      </c>
      <c r="BB12" s="70">
        <v>20</v>
      </c>
      <c r="BC12" s="70">
        <v>365</v>
      </c>
      <c r="BD12" s="70">
        <v>2</v>
      </c>
      <c r="BE12" s="70">
        <v>1323</v>
      </c>
      <c r="BF12" s="70">
        <v>1390</v>
      </c>
      <c r="BG12" s="70">
        <v>23</v>
      </c>
      <c r="BH12" s="70">
        <v>551</v>
      </c>
      <c r="BI12" s="70">
        <v>1</v>
      </c>
      <c r="BJ12" s="70">
        <v>1965</v>
      </c>
      <c r="BK12" s="70">
        <v>4095</v>
      </c>
      <c r="BL12" s="70">
        <v>107</v>
      </c>
      <c r="BM12" s="70">
        <v>1775</v>
      </c>
      <c r="BN12" s="70">
        <v>2</v>
      </c>
      <c r="BO12" s="70">
        <v>5979</v>
      </c>
      <c r="BP12" s="70">
        <v>11792</v>
      </c>
      <c r="BQ12" s="74"/>
      <c r="BR12" s="70">
        <v>7296</v>
      </c>
      <c r="BS12" s="70">
        <v>165</v>
      </c>
      <c r="BT12" s="70">
        <v>3002</v>
      </c>
      <c r="BU12" s="70">
        <v>8</v>
      </c>
      <c r="BV12" s="70">
        <v>10471</v>
      </c>
      <c r="BW12" s="70">
        <v>10471</v>
      </c>
      <c r="BX12" s="74"/>
      <c r="BY12" s="70">
        <v>7341</v>
      </c>
      <c r="BZ12" s="70">
        <v>167</v>
      </c>
      <c r="CA12" s="70">
        <v>3040</v>
      </c>
      <c r="CB12" s="70">
        <v>8</v>
      </c>
      <c r="CC12" s="70">
        <v>10556</v>
      </c>
      <c r="CD12" s="70">
        <v>10556</v>
      </c>
      <c r="CE12" s="74"/>
      <c r="CF12" s="70">
        <v>5027</v>
      </c>
      <c r="CG12" s="70">
        <v>102</v>
      </c>
      <c r="CH12" s="70">
        <v>2040</v>
      </c>
      <c r="CI12" s="70">
        <v>4</v>
      </c>
      <c r="CJ12" s="70">
        <v>7173</v>
      </c>
      <c r="CK12" s="70">
        <v>1863</v>
      </c>
      <c r="CL12" s="70">
        <v>74</v>
      </c>
      <c r="CM12" s="70">
        <v>858</v>
      </c>
      <c r="CN12" s="70">
        <v>1</v>
      </c>
      <c r="CO12" s="70">
        <v>2796</v>
      </c>
      <c r="CP12" s="70">
        <v>1159</v>
      </c>
      <c r="CQ12" s="70">
        <v>21</v>
      </c>
      <c r="CR12" s="70">
        <v>505</v>
      </c>
      <c r="CS12" s="70">
        <v>3</v>
      </c>
      <c r="CT12" s="70">
        <v>1688</v>
      </c>
      <c r="CU12" s="70">
        <v>11657</v>
      </c>
      <c r="CV12" s="74"/>
      <c r="CW12" s="70">
        <v>3290</v>
      </c>
      <c r="CX12" s="70">
        <v>46</v>
      </c>
      <c r="CY12" s="70">
        <v>1163</v>
      </c>
      <c r="CZ12" s="70">
        <v>5</v>
      </c>
      <c r="DA12" s="70">
        <v>4504</v>
      </c>
      <c r="DB12" s="70">
        <v>4858</v>
      </c>
      <c r="DC12" s="70">
        <v>147</v>
      </c>
      <c r="DD12" s="70">
        <v>2279</v>
      </c>
      <c r="DE12" s="70">
        <v>3</v>
      </c>
      <c r="DF12" s="70">
        <v>7287</v>
      </c>
      <c r="DG12" s="70">
        <v>11791</v>
      </c>
      <c r="DH12" s="74"/>
      <c r="DI12" s="70">
        <v>7290</v>
      </c>
      <c r="DJ12" s="70">
        <v>168</v>
      </c>
      <c r="DK12" s="70">
        <v>3071</v>
      </c>
      <c r="DL12" s="70">
        <v>8</v>
      </c>
      <c r="DM12" s="70">
        <v>10537</v>
      </c>
      <c r="DN12" s="70">
        <v>10537</v>
      </c>
      <c r="DO12" s="74"/>
      <c r="DP12" s="70">
        <v>7270</v>
      </c>
      <c r="DQ12" s="70">
        <v>165</v>
      </c>
      <c r="DR12" s="70">
        <v>3018</v>
      </c>
      <c r="DS12" s="70">
        <v>8</v>
      </c>
      <c r="DT12" s="70">
        <v>10461</v>
      </c>
      <c r="DU12" s="70">
        <v>10461</v>
      </c>
      <c r="DV12" s="74"/>
      <c r="DW12" s="70">
        <v>4101</v>
      </c>
      <c r="DX12" s="70">
        <v>84</v>
      </c>
      <c r="DY12" s="70">
        <v>1481</v>
      </c>
      <c r="DZ12" s="70">
        <v>2</v>
      </c>
      <c r="EA12" s="70">
        <v>5668</v>
      </c>
      <c r="EB12" s="70">
        <v>3927</v>
      </c>
      <c r="EC12" s="70">
        <v>111</v>
      </c>
      <c r="ED12" s="70">
        <v>1894</v>
      </c>
      <c r="EE12" s="70">
        <v>6</v>
      </c>
      <c r="EF12" s="70">
        <v>5938</v>
      </c>
      <c r="EG12" s="70">
        <v>11606</v>
      </c>
      <c r="EI12" s="80">
        <f t="shared" si="8"/>
        <v>0.95650723025583984</v>
      </c>
      <c r="EJ12" s="80">
        <f t="shared" si="9"/>
        <v>0.98571428571428577</v>
      </c>
      <c r="EK12" s="80">
        <f t="shared" si="10"/>
        <v>0.97917215924070655</v>
      </c>
      <c r="EL12" s="80">
        <f t="shared" si="11"/>
        <v>1</v>
      </c>
      <c r="EM12" s="80">
        <f t="shared" si="12"/>
        <v>0.96362098138747887</v>
      </c>
      <c r="EN12" s="74"/>
      <c r="EO12" s="80">
        <f t="shared" si="13"/>
        <v>0.90500556173526137</v>
      </c>
      <c r="EP12" s="80">
        <f t="shared" si="14"/>
        <v>0.95714285714285718</v>
      </c>
      <c r="EQ12" s="80">
        <f t="shared" si="15"/>
        <v>0.90904297389928812</v>
      </c>
      <c r="ER12" s="80">
        <f t="shared" si="16"/>
        <v>0.77777777777777779</v>
      </c>
      <c r="ES12" s="80">
        <f t="shared" si="17"/>
        <v>0.9069373942470389</v>
      </c>
      <c r="ET12" s="74"/>
      <c r="EU12" s="80">
        <f t="shared" si="18"/>
        <v>0.81156840934371521</v>
      </c>
      <c r="EV12" s="80">
        <f t="shared" si="19"/>
        <v>0.7857142857142857</v>
      </c>
      <c r="EW12" s="80">
        <f t="shared" si="20"/>
        <v>0.79145794885315057</v>
      </c>
      <c r="EX12" s="80">
        <f t="shared" si="21"/>
        <v>0.88888888888888884</v>
      </c>
      <c r="EY12" s="80">
        <f t="shared" si="22"/>
        <v>0.80533764036302102</v>
      </c>
      <c r="EZ12" s="74"/>
      <c r="FA12" s="80">
        <f t="shared" si="23"/>
        <v>0.81657397107897667</v>
      </c>
      <c r="FB12" s="80">
        <f t="shared" si="24"/>
        <v>0.79523809523809519</v>
      </c>
      <c r="FC12" s="80">
        <f t="shared" si="25"/>
        <v>0.80147640390192465</v>
      </c>
      <c r="FD12" s="80">
        <f t="shared" si="26"/>
        <v>0.88888888888888884</v>
      </c>
      <c r="FE12" s="80">
        <f t="shared" si="27"/>
        <v>0.81187509613905551</v>
      </c>
      <c r="FF12" s="74"/>
      <c r="FG12" s="80">
        <f t="shared" si="28"/>
        <v>0.89532814238042269</v>
      </c>
      <c r="FH12" s="80">
        <f t="shared" si="29"/>
        <v>0.93809523809523809</v>
      </c>
      <c r="FI12" s="80">
        <f t="shared" si="30"/>
        <v>0.8971790139731084</v>
      </c>
      <c r="FJ12" s="80">
        <f t="shared" si="31"/>
        <v>0.88888888888888884</v>
      </c>
      <c r="FK12" s="80">
        <f t="shared" si="32"/>
        <v>0.89655437624980772</v>
      </c>
      <c r="FL12" s="74"/>
      <c r="FM12" s="80">
        <f t="shared" si="33"/>
        <v>0.90634037819799773</v>
      </c>
      <c r="FN12" s="80">
        <f t="shared" si="34"/>
        <v>0.919047619047619</v>
      </c>
      <c r="FO12" s="80">
        <f t="shared" si="35"/>
        <v>0.90746111257579753</v>
      </c>
      <c r="FP12" s="80">
        <f t="shared" si="36"/>
        <v>0.88888888888888884</v>
      </c>
      <c r="FQ12" s="80">
        <f t="shared" si="37"/>
        <v>0.90686048300261501</v>
      </c>
      <c r="FR12" s="74"/>
      <c r="FS12" s="80">
        <f t="shared" si="38"/>
        <v>0.81090100111234709</v>
      </c>
      <c r="FT12" s="80">
        <f t="shared" si="39"/>
        <v>0.8</v>
      </c>
      <c r="FU12" s="80">
        <f t="shared" si="40"/>
        <v>0.80964935407329286</v>
      </c>
      <c r="FV12" s="80">
        <f t="shared" si="41"/>
        <v>0.88888888888888884</v>
      </c>
      <c r="FW12" s="80">
        <f t="shared" si="42"/>
        <v>0.81041378249500073</v>
      </c>
      <c r="FX12" s="74"/>
      <c r="FY12" s="80">
        <f t="shared" si="43"/>
        <v>0.80867630700778648</v>
      </c>
      <c r="FZ12" s="80">
        <f t="shared" si="44"/>
        <v>0.7857142857142857</v>
      </c>
      <c r="GA12" s="80">
        <f t="shared" si="45"/>
        <v>0.79567624571579221</v>
      </c>
      <c r="GB12" s="80">
        <f t="shared" si="46"/>
        <v>0.88888888888888884</v>
      </c>
      <c r="GC12" s="80">
        <f t="shared" si="47"/>
        <v>0.80456852791878175</v>
      </c>
      <c r="GD12" s="74"/>
      <c r="GE12" s="80">
        <f t="shared" si="48"/>
        <v>0.89299221357063407</v>
      </c>
      <c r="GF12" s="80">
        <f t="shared" si="49"/>
        <v>0.9285714285714286</v>
      </c>
      <c r="GG12" s="80">
        <f t="shared" si="50"/>
        <v>0.88979699446348537</v>
      </c>
      <c r="GH12" s="80">
        <f t="shared" si="51"/>
        <v>0.88888888888888884</v>
      </c>
      <c r="GI12" s="80">
        <f t="shared" si="52"/>
        <v>0.89263190278418703</v>
      </c>
    </row>
    <row r="13" spans="1:191" x14ac:dyDescent="0.3">
      <c r="A13" s="60" t="s">
        <v>493</v>
      </c>
      <c r="B13" s="70">
        <v>136496</v>
      </c>
      <c r="C13" s="70"/>
      <c r="D13" s="70">
        <v>6775</v>
      </c>
      <c r="E13" s="70">
        <v>276</v>
      </c>
      <c r="F13" s="70">
        <v>3625</v>
      </c>
      <c r="G13" s="70">
        <v>16</v>
      </c>
      <c r="H13" s="70">
        <v>10692</v>
      </c>
      <c r="I13" s="70">
        <v>2598</v>
      </c>
      <c r="J13" s="70">
        <v>74</v>
      </c>
      <c r="K13" s="70">
        <v>1149</v>
      </c>
      <c r="L13" s="70">
        <v>7</v>
      </c>
      <c r="M13" s="70">
        <v>3828</v>
      </c>
      <c r="N13" s="70">
        <v>3833</v>
      </c>
      <c r="O13" s="70">
        <v>95</v>
      </c>
      <c r="P13" s="70">
        <v>1699</v>
      </c>
      <c r="Q13" s="70">
        <v>8</v>
      </c>
      <c r="R13" s="70">
        <v>5635</v>
      </c>
      <c r="S13" s="70">
        <v>1912</v>
      </c>
      <c r="T13" s="70">
        <v>56</v>
      </c>
      <c r="U13" s="70">
        <v>1085</v>
      </c>
      <c r="V13" s="70">
        <v>3</v>
      </c>
      <c r="W13" s="70">
        <v>3056</v>
      </c>
      <c r="X13" s="70">
        <v>1399</v>
      </c>
      <c r="Y13" s="70">
        <v>62</v>
      </c>
      <c r="Z13" s="70">
        <v>925</v>
      </c>
      <c r="AA13" s="70">
        <v>6</v>
      </c>
      <c r="AB13" s="70">
        <v>2392</v>
      </c>
      <c r="AC13" s="70">
        <v>25603</v>
      </c>
      <c r="AD13" s="70"/>
      <c r="AE13" s="70">
        <v>7091</v>
      </c>
      <c r="AF13" s="70">
        <v>251</v>
      </c>
      <c r="AG13" s="70">
        <v>3762</v>
      </c>
      <c r="AH13" s="70">
        <v>16</v>
      </c>
      <c r="AI13" s="70">
        <v>11120</v>
      </c>
      <c r="AJ13" s="70">
        <v>1871</v>
      </c>
      <c r="AK13" s="70">
        <v>78</v>
      </c>
      <c r="AL13" s="70">
        <v>1137</v>
      </c>
      <c r="AM13" s="70">
        <v>2</v>
      </c>
      <c r="AN13" s="70">
        <v>3088</v>
      </c>
      <c r="AO13" s="70">
        <v>6105</v>
      </c>
      <c r="AP13" s="70">
        <v>196</v>
      </c>
      <c r="AQ13" s="70">
        <v>2939</v>
      </c>
      <c r="AR13" s="70">
        <v>16</v>
      </c>
      <c r="AS13" s="70">
        <v>9256</v>
      </c>
      <c r="AT13" s="70">
        <v>23464</v>
      </c>
      <c r="AU13" s="70"/>
      <c r="AV13" s="70">
        <v>5370</v>
      </c>
      <c r="AW13" s="70">
        <v>215</v>
      </c>
      <c r="AX13" s="70">
        <v>2887</v>
      </c>
      <c r="AY13" s="70">
        <v>14</v>
      </c>
      <c r="AZ13" s="70">
        <v>8486</v>
      </c>
      <c r="BA13" s="70">
        <v>1941</v>
      </c>
      <c r="BB13" s="70">
        <v>86</v>
      </c>
      <c r="BC13" s="70">
        <v>959</v>
      </c>
      <c r="BD13" s="70">
        <v>4</v>
      </c>
      <c r="BE13" s="70">
        <v>2990</v>
      </c>
      <c r="BF13" s="70">
        <v>2294</v>
      </c>
      <c r="BG13" s="70">
        <v>75</v>
      </c>
      <c r="BH13" s="70">
        <v>1132</v>
      </c>
      <c r="BI13" s="70">
        <v>6</v>
      </c>
      <c r="BJ13" s="70">
        <v>3507</v>
      </c>
      <c r="BK13" s="70">
        <v>4472</v>
      </c>
      <c r="BL13" s="70">
        <v>144</v>
      </c>
      <c r="BM13" s="70">
        <v>2410</v>
      </c>
      <c r="BN13" s="70">
        <v>8</v>
      </c>
      <c r="BO13" s="70">
        <v>7034</v>
      </c>
      <c r="BP13" s="70">
        <v>22017</v>
      </c>
      <c r="BQ13" s="74"/>
      <c r="BR13" s="70">
        <v>13153</v>
      </c>
      <c r="BS13" s="70">
        <v>454</v>
      </c>
      <c r="BT13" s="70">
        <v>6735</v>
      </c>
      <c r="BU13" s="70">
        <v>30</v>
      </c>
      <c r="BV13" s="70">
        <v>20372</v>
      </c>
      <c r="BW13" s="70">
        <v>20372</v>
      </c>
      <c r="BX13" s="74"/>
      <c r="BY13" s="70">
        <v>13052</v>
      </c>
      <c r="BZ13" s="70">
        <v>458</v>
      </c>
      <c r="CA13" s="70">
        <v>6675</v>
      </c>
      <c r="CB13" s="70">
        <v>31</v>
      </c>
      <c r="CC13" s="70">
        <v>20216</v>
      </c>
      <c r="CD13" s="70">
        <v>20216</v>
      </c>
      <c r="CE13" s="74"/>
      <c r="CF13" s="70">
        <v>7823</v>
      </c>
      <c r="CG13" s="70">
        <v>265</v>
      </c>
      <c r="CH13" s="70">
        <v>3994</v>
      </c>
      <c r="CI13" s="70">
        <v>20</v>
      </c>
      <c r="CJ13" s="70">
        <v>12102</v>
      </c>
      <c r="CK13" s="70">
        <v>3225</v>
      </c>
      <c r="CL13" s="70">
        <v>137</v>
      </c>
      <c r="CM13" s="70">
        <v>1648</v>
      </c>
      <c r="CN13" s="70">
        <v>7</v>
      </c>
      <c r="CO13" s="70">
        <v>5017</v>
      </c>
      <c r="CP13" s="70">
        <v>2738</v>
      </c>
      <c r="CQ13" s="70">
        <v>109</v>
      </c>
      <c r="CR13" s="70">
        <v>1535</v>
      </c>
      <c r="CS13" s="70">
        <v>4</v>
      </c>
      <c r="CT13" s="70">
        <v>4386</v>
      </c>
      <c r="CU13" s="70">
        <v>21505</v>
      </c>
      <c r="CV13" s="74"/>
      <c r="CW13" s="70">
        <v>5158</v>
      </c>
      <c r="CX13" s="70">
        <v>147</v>
      </c>
      <c r="CY13" s="70">
        <v>2595</v>
      </c>
      <c r="CZ13" s="70">
        <v>10</v>
      </c>
      <c r="DA13" s="70">
        <v>7910</v>
      </c>
      <c r="DB13" s="70">
        <v>9192</v>
      </c>
      <c r="DC13" s="70">
        <v>360</v>
      </c>
      <c r="DD13" s="70">
        <v>4988</v>
      </c>
      <c r="DE13" s="70">
        <v>23</v>
      </c>
      <c r="DF13" s="70">
        <v>14563</v>
      </c>
      <c r="DG13" s="70">
        <v>22473</v>
      </c>
      <c r="DH13" s="74"/>
      <c r="DI13" s="70">
        <v>13140</v>
      </c>
      <c r="DJ13" s="70">
        <v>453</v>
      </c>
      <c r="DK13" s="70">
        <v>6769</v>
      </c>
      <c r="DL13" s="70">
        <v>32</v>
      </c>
      <c r="DM13" s="70">
        <v>20394</v>
      </c>
      <c r="DN13" s="70">
        <v>20394</v>
      </c>
      <c r="DO13" s="74"/>
      <c r="DP13" s="70">
        <v>12834</v>
      </c>
      <c r="DQ13" s="70">
        <v>450</v>
      </c>
      <c r="DR13" s="70">
        <v>6606</v>
      </c>
      <c r="DS13" s="70">
        <v>31</v>
      </c>
      <c r="DT13" s="70">
        <v>19921</v>
      </c>
      <c r="DU13" s="70">
        <v>19921</v>
      </c>
      <c r="DV13" s="74"/>
      <c r="DW13" s="70">
        <v>5949</v>
      </c>
      <c r="DX13" s="70">
        <v>209</v>
      </c>
      <c r="DY13" s="70">
        <v>2961</v>
      </c>
      <c r="DZ13" s="70">
        <v>17</v>
      </c>
      <c r="EA13" s="70">
        <v>9136</v>
      </c>
      <c r="EB13" s="70">
        <v>7892</v>
      </c>
      <c r="EC13" s="70">
        <v>297</v>
      </c>
      <c r="ED13" s="70">
        <v>4352</v>
      </c>
      <c r="EE13" s="70">
        <v>17</v>
      </c>
      <c r="EF13" s="70">
        <v>12558</v>
      </c>
      <c r="EG13" s="70">
        <v>21694</v>
      </c>
      <c r="EI13" s="80">
        <f t="shared" si="8"/>
        <v>0.91221166071320459</v>
      </c>
      <c r="EJ13" s="80">
        <f t="shared" si="9"/>
        <v>0.93250444049733572</v>
      </c>
      <c r="EK13" s="80">
        <f t="shared" si="10"/>
        <v>0.92396557821525405</v>
      </c>
      <c r="EL13" s="80">
        <f t="shared" si="11"/>
        <v>0.85</v>
      </c>
      <c r="EM13" s="80">
        <f t="shared" si="12"/>
        <v>0.91645510291762688</v>
      </c>
      <c r="EN13" s="74"/>
      <c r="EO13" s="80">
        <f t="shared" si="13"/>
        <v>0.85227341526911671</v>
      </c>
      <c r="EP13" s="80">
        <f t="shared" si="14"/>
        <v>0.92362344582593248</v>
      </c>
      <c r="EQ13" s="80">
        <f t="shared" si="15"/>
        <v>0.87091830720264063</v>
      </c>
      <c r="ER13" s="80">
        <f t="shared" si="16"/>
        <v>0.8</v>
      </c>
      <c r="ES13" s="80">
        <f t="shared" si="17"/>
        <v>0.85993828848181852</v>
      </c>
      <c r="ET13" s="74"/>
      <c r="EU13" s="80">
        <f t="shared" si="18"/>
        <v>0.79633105285463457</v>
      </c>
      <c r="EV13" s="80">
        <f t="shared" si="19"/>
        <v>0.80639431616341029</v>
      </c>
      <c r="EW13" s="80">
        <f t="shared" si="20"/>
        <v>0.79394082282211487</v>
      </c>
      <c r="EX13" s="80">
        <f t="shared" si="21"/>
        <v>0.75</v>
      </c>
      <c r="EY13" s="80">
        <f t="shared" si="22"/>
        <v>0.79568800531187756</v>
      </c>
      <c r="EZ13" s="74"/>
      <c r="FA13" s="80">
        <f t="shared" si="23"/>
        <v>0.79021614094569237</v>
      </c>
      <c r="FB13" s="80">
        <f t="shared" si="24"/>
        <v>0.81349911190053281</v>
      </c>
      <c r="FC13" s="80">
        <f t="shared" si="25"/>
        <v>0.78686785335376641</v>
      </c>
      <c r="FD13" s="80">
        <f t="shared" si="26"/>
        <v>0.77500000000000002</v>
      </c>
      <c r="FE13" s="80">
        <f t="shared" si="27"/>
        <v>0.78959496933953055</v>
      </c>
      <c r="FF13" s="74"/>
      <c r="FG13" s="80">
        <f t="shared" si="28"/>
        <v>0.83465520372949087</v>
      </c>
      <c r="FH13" s="80">
        <f t="shared" si="29"/>
        <v>0.90763765541740671</v>
      </c>
      <c r="FI13" s="80">
        <f t="shared" si="30"/>
        <v>0.84604503123894848</v>
      </c>
      <c r="FJ13" s="80">
        <f t="shared" si="31"/>
        <v>0.77500000000000002</v>
      </c>
      <c r="FK13" s="80">
        <f t="shared" si="32"/>
        <v>0.83994063195719249</v>
      </c>
      <c r="FL13" s="74"/>
      <c r="FM13" s="80">
        <f t="shared" si="33"/>
        <v>0.86880184052794096</v>
      </c>
      <c r="FN13" s="80">
        <f t="shared" si="34"/>
        <v>0.90053285968028418</v>
      </c>
      <c r="FO13" s="80">
        <f t="shared" si="35"/>
        <v>0.89390545797477305</v>
      </c>
      <c r="FP13" s="80">
        <f t="shared" si="36"/>
        <v>0.82499999999999996</v>
      </c>
      <c r="FQ13" s="80">
        <f t="shared" si="37"/>
        <v>0.87774870132406357</v>
      </c>
      <c r="FR13" s="74"/>
      <c r="FS13" s="80">
        <f t="shared" si="38"/>
        <v>0.79554398498516676</v>
      </c>
      <c r="FT13" s="80">
        <f t="shared" si="39"/>
        <v>0.80461811722912968</v>
      </c>
      <c r="FU13" s="80">
        <f t="shared" si="40"/>
        <v>0.797948838854179</v>
      </c>
      <c r="FV13" s="80">
        <f t="shared" si="41"/>
        <v>0.8</v>
      </c>
      <c r="FW13" s="80">
        <f t="shared" si="42"/>
        <v>0.79654727961567007</v>
      </c>
      <c r="FX13" s="74"/>
      <c r="FY13" s="80">
        <f t="shared" si="43"/>
        <v>0.77701761821153958</v>
      </c>
      <c r="FZ13" s="80">
        <f t="shared" si="44"/>
        <v>0.79928952042628776</v>
      </c>
      <c r="GA13" s="80">
        <f t="shared" si="45"/>
        <v>0.77873393846516559</v>
      </c>
      <c r="GB13" s="80">
        <f t="shared" si="46"/>
        <v>0.77500000000000002</v>
      </c>
      <c r="GC13" s="80">
        <f t="shared" si="47"/>
        <v>0.77807288208413072</v>
      </c>
      <c r="GD13" s="74"/>
      <c r="GE13" s="80">
        <f t="shared" si="48"/>
        <v>0.83798510625416234</v>
      </c>
      <c r="GF13" s="80">
        <f t="shared" si="49"/>
        <v>0.89875666074600358</v>
      </c>
      <c r="GG13" s="80">
        <f t="shared" si="50"/>
        <v>0.862077095367205</v>
      </c>
      <c r="GH13" s="80">
        <f t="shared" si="51"/>
        <v>0.85</v>
      </c>
      <c r="GI13" s="80">
        <f t="shared" si="52"/>
        <v>0.84732257938522826</v>
      </c>
    </row>
    <row r="14" spans="1:191" x14ac:dyDescent="0.3">
      <c r="A14" s="60" t="s">
        <v>570</v>
      </c>
      <c r="B14" s="70">
        <v>116669</v>
      </c>
      <c r="C14" s="70"/>
      <c r="D14" s="70">
        <v>3437</v>
      </c>
      <c r="E14" s="70">
        <v>148</v>
      </c>
      <c r="F14" s="70">
        <v>892</v>
      </c>
      <c r="G14" s="70">
        <v>3</v>
      </c>
      <c r="H14" s="70">
        <v>4480</v>
      </c>
      <c r="I14" s="70">
        <v>1649</v>
      </c>
      <c r="J14" s="70">
        <v>54</v>
      </c>
      <c r="K14" s="70">
        <v>407</v>
      </c>
      <c r="L14" s="70">
        <v>2</v>
      </c>
      <c r="M14" s="70">
        <v>2112</v>
      </c>
      <c r="N14" s="70">
        <v>2213</v>
      </c>
      <c r="O14" s="70">
        <v>61</v>
      </c>
      <c r="P14" s="70">
        <v>398</v>
      </c>
      <c r="Q14" s="70">
        <v>2</v>
      </c>
      <c r="R14" s="70">
        <v>2674</v>
      </c>
      <c r="S14" s="70">
        <v>655</v>
      </c>
      <c r="T14" s="70">
        <v>12</v>
      </c>
      <c r="U14" s="70">
        <v>134</v>
      </c>
      <c r="V14" s="70">
        <v>2</v>
      </c>
      <c r="W14" s="70">
        <v>803</v>
      </c>
      <c r="X14" s="70">
        <v>278</v>
      </c>
      <c r="Y14" s="70">
        <v>9</v>
      </c>
      <c r="Z14" s="70">
        <v>59</v>
      </c>
      <c r="AA14" s="70">
        <v>0</v>
      </c>
      <c r="AB14" s="70">
        <v>346</v>
      </c>
      <c r="AC14" s="70">
        <v>10415</v>
      </c>
      <c r="AD14" s="70"/>
      <c r="AE14" s="70">
        <v>2659</v>
      </c>
      <c r="AF14" s="70">
        <v>93</v>
      </c>
      <c r="AG14" s="70">
        <v>662</v>
      </c>
      <c r="AH14" s="70">
        <v>1</v>
      </c>
      <c r="AI14" s="70">
        <v>3415</v>
      </c>
      <c r="AJ14" s="70">
        <v>1258</v>
      </c>
      <c r="AK14" s="70">
        <v>62</v>
      </c>
      <c r="AL14" s="70">
        <v>327</v>
      </c>
      <c r="AM14" s="70">
        <v>5</v>
      </c>
      <c r="AN14" s="70">
        <v>1652</v>
      </c>
      <c r="AO14" s="70">
        <v>3425</v>
      </c>
      <c r="AP14" s="70">
        <v>102</v>
      </c>
      <c r="AQ14" s="70">
        <v>688</v>
      </c>
      <c r="AR14" s="70">
        <v>3</v>
      </c>
      <c r="AS14" s="70">
        <v>4218</v>
      </c>
      <c r="AT14" s="70">
        <v>9285</v>
      </c>
      <c r="AU14" s="70"/>
      <c r="AV14" s="70">
        <v>2652</v>
      </c>
      <c r="AW14" s="70">
        <v>100</v>
      </c>
      <c r="AX14" s="70">
        <v>685</v>
      </c>
      <c r="AY14" s="70">
        <v>4</v>
      </c>
      <c r="AZ14" s="70">
        <v>3441</v>
      </c>
      <c r="BA14" s="70">
        <v>1019</v>
      </c>
      <c r="BB14" s="70">
        <v>44</v>
      </c>
      <c r="BC14" s="70">
        <v>251</v>
      </c>
      <c r="BD14" s="70">
        <v>1</v>
      </c>
      <c r="BE14" s="70">
        <v>1315</v>
      </c>
      <c r="BF14" s="70">
        <v>1478</v>
      </c>
      <c r="BG14" s="70">
        <v>42</v>
      </c>
      <c r="BH14" s="70">
        <v>314</v>
      </c>
      <c r="BI14" s="70">
        <v>3</v>
      </c>
      <c r="BJ14" s="70">
        <v>1837</v>
      </c>
      <c r="BK14" s="70">
        <v>1599</v>
      </c>
      <c r="BL14" s="70">
        <v>49</v>
      </c>
      <c r="BM14" s="70">
        <v>306</v>
      </c>
      <c r="BN14" s="70">
        <v>1</v>
      </c>
      <c r="BO14" s="70">
        <v>1955</v>
      </c>
      <c r="BP14" s="70">
        <v>8548</v>
      </c>
      <c r="BQ14" s="74"/>
      <c r="BR14" s="70">
        <v>6258</v>
      </c>
      <c r="BS14" s="70">
        <v>187</v>
      </c>
      <c r="BT14" s="70">
        <v>1473</v>
      </c>
      <c r="BU14" s="70">
        <v>9</v>
      </c>
      <c r="BV14" s="70">
        <v>7927</v>
      </c>
      <c r="BW14" s="70">
        <v>7927</v>
      </c>
      <c r="BX14" s="74"/>
      <c r="BY14" s="70">
        <v>6227</v>
      </c>
      <c r="BZ14" s="70">
        <v>190</v>
      </c>
      <c r="CA14" s="70">
        <v>1468</v>
      </c>
      <c r="CB14" s="70">
        <v>8</v>
      </c>
      <c r="CC14" s="70">
        <v>7893</v>
      </c>
      <c r="CD14" s="70">
        <v>7893</v>
      </c>
      <c r="CE14" s="74"/>
      <c r="CF14" s="70">
        <v>4567</v>
      </c>
      <c r="CG14" s="70">
        <v>164</v>
      </c>
      <c r="CH14" s="70">
        <v>1150</v>
      </c>
      <c r="CI14" s="70">
        <v>6</v>
      </c>
      <c r="CJ14" s="70">
        <v>5887</v>
      </c>
      <c r="CK14" s="70">
        <v>1330</v>
      </c>
      <c r="CL14" s="70">
        <v>53</v>
      </c>
      <c r="CM14" s="70">
        <v>231</v>
      </c>
      <c r="CN14" s="70">
        <v>2</v>
      </c>
      <c r="CO14" s="70">
        <v>1616</v>
      </c>
      <c r="CP14" s="70">
        <v>1127</v>
      </c>
      <c r="CQ14" s="70">
        <v>34</v>
      </c>
      <c r="CR14" s="70">
        <v>248</v>
      </c>
      <c r="CS14" s="70">
        <v>2</v>
      </c>
      <c r="CT14" s="70">
        <v>1411</v>
      </c>
      <c r="CU14" s="70">
        <v>8914</v>
      </c>
      <c r="CV14" s="74"/>
      <c r="CW14" s="70">
        <v>2948</v>
      </c>
      <c r="CX14" s="70">
        <v>79</v>
      </c>
      <c r="CY14" s="70">
        <v>631</v>
      </c>
      <c r="CZ14" s="70">
        <v>2</v>
      </c>
      <c r="DA14" s="70">
        <v>3660</v>
      </c>
      <c r="DB14" s="70">
        <v>4141</v>
      </c>
      <c r="DC14" s="70">
        <v>162</v>
      </c>
      <c r="DD14" s="70">
        <v>1034</v>
      </c>
      <c r="DE14" s="70">
        <v>8</v>
      </c>
      <c r="DF14" s="70">
        <v>5345</v>
      </c>
      <c r="DG14" s="70">
        <v>9005</v>
      </c>
      <c r="DH14" s="74"/>
      <c r="DI14" s="70">
        <v>6347</v>
      </c>
      <c r="DJ14" s="70">
        <v>189</v>
      </c>
      <c r="DK14" s="70">
        <v>1486</v>
      </c>
      <c r="DL14" s="70">
        <v>8</v>
      </c>
      <c r="DM14" s="70">
        <v>8030</v>
      </c>
      <c r="DN14" s="70">
        <v>8030</v>
      </c>
      <c r="DO14" s="74"/>
      <c r="DP14" s="70">
        <v>6096</v>
      </c>
      <c r="DQ14" s="70">
        <v>188</v>
      </c>
      <c r="DR14" s="70">
        <v>1445</v>
      </c>
      <c r="DS14" s="70">
        <v>8</v>
      </c>
      <c r="DT14" s="70">
        <v>7737</v>
      </c>
      <c r="DU14" s="70">
        <v>7737</v>
      </c>
      <c r="DV14" s="74"/>
      <c r="DW14" s="70">
        <v>3404</v>
      </c>
      <c r="DX14" s="70">
        <v>97</v>
      </c>
      <c r="DY14" s="70">
        <v>722</v>
      </c>
      <c r="DZ14" s="70">
        <v>2</v>
      </c>
      <c r="EA14" s="70">
        <v>4225</v>
      </c>
      <c r="EB14" s="70">
        <v>3549</v>
      </c>
      <c r="EC14" s="70">
        <v>151</v>
      </c>
      <c r="ED14" s="70">
        <v>906</v>
      </c>
      <c r="EE14" s="70">
        <v>8</v>
      </c>
      <c r="EF14" s="70">
        <v>4614</v>
      </c>
      <c r="EG14" s="70">
        <v>8839</v>
      </c>
      <c r="EI14" s="80">
        <f t="shared" si="8"/>
        <v>0.89188532555879496</v>
      </c>
      <c r="EJ14" s="80">
        <f t="shared" si="9"/>
        <v>0.90492957746478875</v>
      </c>
      <c r="EK14" s="80">
        <f t="shared" si="10"/>
        <v>0.88730158730158726</v>
      </c>
      <c r="EL14" s="80">
        <f t="shared" si="11"/>
        <v>1</v>
      </c>
      <c r="EM14" s="80">
        <f t="shared" si="12"/>
        <v>0.89150264042246763</v>
      </c>
      <c r="EN14" s="74"/>
      <c r="EO14" s="80">
        <f t="shared" si="13"/>
        <v>0.81972789115646261</v>
      </c>
      <c r="EP14" s="80">
        <f t="shared" si="14"/>
        <v>0.82746478873239437</v>
      </c>
      <c r="EQ14" s="80">
        <f t="shared" si="15"/>
        <v>0.82328042328042328</v>
      </c>
      <c r="ER14" s="80">
        <f t="shared" si="16"/>
        <v>1</v>
      </c>
      <c r="ES14" s="80">
        <f t="shared" si="17"/>
        <v>0.8207393182909265</v>
      </c>
      <c r="ET14" s="74"/>
      <c r="EU14" s="80">
        <f t="shared" si="18"/>
        <v>0.76020408163265307</v>
      </c>
      <c r="EV14" s="80">
        <f t="shared" si="19"/>
        <v>0.65845070422535212</v>
      </c>
      <c r="EW14" s="80">
        <f t="shared" si="20"/>
        <v>0.77936507936507937</v>
      </c>
      <c r="EX14" s="80">
        <f t="shared" si="21"/>
        <v>1</v>
      </c>
      <c r="EY14" s="80">
        <f t="shared" si="22"/>
        <v>0.76111377820451276</v>
      </c>
      <c r="EZ14" s="74"/>
      <c r="FA14" s="80">
        <f t="shared" si="23"/>
        <v>0.7564382896015549</v>
      </c>
      <c r="FB14" s="80">
        <f t="shared" si="24"/>
        <v>0.66901408450704225</v>
      </c>
      <c r="FC14" s="80">
        <f t="shared" si="25"/>
        <v>0.7767195767195767</v>
      </c>
      <c r="FD14" s="80">
        <f t="shared" si="26"/>
        <v>0.88888888888888884</v>
      </c>
      <c r="FE14" s="80">
        <f t="shared" si="27"/>
        <v>0.75784925588094099</v>
      </c>
      <c r="FF14" s="74"/>
      <c r="FG14" s="80">
        <f t="shared" si="28"/>
        <v>0.85325558794946554</v>
      </c>
      <c r="FH14" s="80">
        <f t="shared" si="29"/>
        <v>0.88380281690140849</v>
      </c>
      <c r="FI14" s="80">
        <f t="shared" si="30"/>
        <v>0.86190476190476195</v>
      </c>
      <c r="FJ14" s="80">
        <f t="shared" si="31"/>
        <v>1.1111111111111112</v>
      </c>
      <c r="FK14" s="80">
        <f t="shared" si="32"/>
        <v>0.85588094095055212</v>
      </c>
      <c r="FL14" s="74"/>
      <c r="FM14" s="80">
        <f t="shared" si="33"/>
        <v>0.86115160349854225</v>
      </c>
      <c r="FN14" s="80">
        <f t="shared" si="34"/>
        <v>0.84859154929577463</v>
      </c>
      <c r="FO14" s="80">
        <f t="shared" si="35"/>
        <v>0.88095238095238093</v>
      </c>
      <c r="FP14" s="80">
        <f t="shared" si="36"/>
        <v>1.1111111111111112</v>
      </c>
      <c r="FQ14" s="80">
        <f t="shared" si="37"/>
        <v>0.86461833893422946</v>
      </c>
      <c r="FR14" s="74"/>
      <c r="FS14" s="80">
        <f t="shared" si="38"/>
        <v>0.77101554907677361</v>
      </c>
      <c r="FT14" s="80">
        <f t="shared" si="39"/>
        <v>0.66549295774647887</v>
      </c>
      <c r="FU14" s="80">
        <f t="shared" si="40"/>
        <v>0.78624338624338619</v>
      </c>
      <c r="FV14" s="80">
        <f t="shared" si="41"/>
        <v>0.88888888888888884</v>
      </c>
      <c r="FW14" s="80">
        <f t="shared" si="42"/>
        <v>0.77100336053768603</v>
      </c>
      <c r="FX14" s="74"/>
      <c r="FY14" s="80">
        <f t="shared" si="43"/>
        <v>0.74052478134110788</v>
      </c>
      <c r="FZ14" s="80">
        <f t="shared" si="44"/>
        <v>0.6619718309859155</v>
      </c>
      <c r="GA14" s="80">
        <f t="shared" si="45"/>
        <v>0.76455026455026454</v>
      </c>
      <c r="GB14" s="80">
        <f t="shared" si="46"/>
        <v>0.88888888888888884</v>
      </c>
      <c r="GC14" s="80">
        <f t="shared" si="47"/>
        <v>0.74287085933749397</v>
      </c>
      <c r="GD14" s="74"/>
      <c r="GE14" s="80">
        <f t="shared" si="48"/>
        <v>0.84463070942662777</v>
      </c>
      <c r="GF14" s="80">
        <f t="shared" si="49"/>
        <v>0.87323943661971826</v>
      </c>
      <c r="GG14" s="80">
        <f t="shared" si="50"/>
        <v>0.86137566137566135</v>
      </c>
      <c r="GH14" s="80">
        <f t="shared" si="51"/>
        <v>1.1111111111111112</v>
      </c>
      <c r="GI14" s="80">
        <f t="shared" si="52"/>
        <v>0.84867978876620265</v>
      </c>
    </row>
    <row r="15" spans="1:191" x14ac:dyDescent="0.3">
      <c r="A15" s="60" t="s">
        <v>552</v>
      </c>
      <c r="B15" s="70">
        <v>109196</v>
      </c>
      <c r="C15" s="70"/>
      <c r="D15" s="70">
        <v>3155</v>
      </c>
      <c r="E15" s="70">
        <v>149</v>
      </c>
      <c r="F15" s="70">
        <v>1016</v>
      </c>
      <c r="G15" s="70">
        <v>5</v>
      </c>
      <c r="H15" s="70">
        <v>4325</v>
      </c>
      <c r="I15" s="70">
        <v>1809</v>
      </c>
      <c r="J15" s="70">
        <v>67</v>
      </c>
      <c r="K15" s="70">
        <v>546</v>
      </c>
      <c r="L15" s="70">
        <v>0</v>
      </c>
      <c r="M15" s="70">
        <v>2422</v>
      </c>
      <c r="N15" s="70">
        <v>831</v>
      </c>
      <c r="O15" s="70">
        <v>15</v>
      </c>
      <c r="P15" s="70">
        <v>266</v>
      </c>
      <c r="Q15" s="70">
        <v>0</v>
      </c>
      <c r="R15" s="70">
        <v>1112</v>
      </c>
      <c r="S15" s="70">
        <v>659</v>
      </c>
      <c r="T15" s="70">
        <v>17</v>
      </c>
      <c r="U15" s="70">
        <v>155</v>
      </c>
      <c r="V15" s="70">
        <v>0</v>
      </c>
      <c r="W15" s="70">
        <v>831</v>
      </c>
      <c r="X15" s="70">
        <v>385</v>
      </c>
      <c r="Y15" s="70">
        <v>11</v>
      </c>
      <c r="Z15" s="70">
        <v>92</v>
      </c>
      <c r="AA15" s="70">
        <v>1</v>
      </c>
      <c r="AB15" s="70">
        <v>489</v>
      </c>
      <c r="AC15" s="70">
        <v>9179</v>
      </c>
      <c r="AD15" s="70"/>
      <c r="AE15" s="70">
        <v>1764</v>
      </c>
      <c r="AF15" s="70">
        <v>74</v>
      </c>
      <c r="AG15" s="70">
        <v>588</v>
      </c>
      <c r="AH15" s="70">
        <v>4</v>
      </c>
      <c r="AI15" s="70">
        <v>2430</v>
      </c>
      <c r="AJ15" s="70">
        <v>1116</v>
      </c>
      <c r="AK15" s="70">
        <v>55</v>
      </c>
      <c r="AL15" s="70">
        <v>346</v>
      </c>
      <c r="AM15" s="70">
        <v>1</v>
      </c>
      <c r="AN15" s="70">
        <v>1518</v>
      </c>
      <c r="AO15" s="70">
        <v>3242</v>
      </c>
      <c r="AP15" s="70">
        <v>104</v>
      </c>
      <c r="AQ15" s="70">
        <v>926</v>
      </c>
      <c r="AR15" s="70">
        <v>1</v>
      </c>
      <c r="AS15" s="70">
        <v>4273</v>
      </c>
      <c r="AT15" s="70">
        <v>8221</v>
      </c>
      <c r="AU15" s="70"/>
      <c r="AV15" s="70">
        <v>962</v>
      </c>
      <c r="AW15" s="70">
        <v>33</v>
      </c>
      <c r="AX15" s="70">
        <v>334</v>
      </c>
      <c r="AY15" s="70">
        <v>0</v>
      </c>
      <c r="AZ15" s="70">
        <v>1329</v>
      </c>
      <c r="BA15" s="70">
        <v>510</v>
      </c>
      <c r="BB15" s="70">
        <v>19</v>
      </c>
      <c r="BC15" s="70">
        <v>142</v>
      </c>
      <c r="BD15" s="70">
        <v>0</v>
      </c>
      <c r="BE15" s="70">
        <v>671</v>
      </c>
      <c r="BF15" s="70">
        <v>4448</v>
      </c>
      <c r="BG15" s="70">
        <v>181</v>
      </c>
      <c r="BH15" s="70">
        <v>1330</v>
      </c>
      <c r="BI15" s="70">
        <v>4</v>
      </c>
      <c r="BJ15" s="70">
        <v>5963</v>
      </c>
      <c r="BK15" s="70">
        <v>434</v>
      </c>
      <c r="BL15" s="70">
        <v>13</v>
      </c>
      <c r="BM15" s="70">
        <v>132</v>
      </c>
      <c r="BN15" s="70">
        <v>2</v>
      </c>
      <c r="BO15" s="70">
        <v>581</v>
      </c>
      <c r="BP15" s="70">
        <v>8544</v>
      </c>
      <c r="BQ15" s="74"/>
      <c r="BR15" s="70">
        <v>5425</v>
      </c>
      <c r="BS15" s="70">
        <v>198</v>
      </c>
      <c r="BT15" s="70">
        <v>1626</v>
      </c>
      <c r="BU15" s="70">
        <v>6</v>
      </c>
      <c r="BV15" s="70">
        <v>7255</v>
      </c>
      <c r="BW15" s="70">
        <v>7255</v>
      </c>
      <c r="BX15" s="74"/>
      <c r="BY15" s="70">
        <v>5384</v>
      </c>
      <c r="BZ15" s="70">
        <v>198</v>
      </c>
      <c r="CA15" s="70">
        <v>1602</v>
      </c>
      <c r="CB15" s="70">
        <v>6</v>
      </c>
      <c r="CC15" s="70">
        <v>7190</v>
      </c>
      <c r="CD15" s="70">
        <v>7190</v>
      </c>
      <c r="CE15" s="74"/>
      <c r="CF15" s="70">
        <v>4123</v>
      </c>
      <c r="CG15" s="70">
        <v>167</v>
      </c>
      <c r="CH15" s="70">
        <v>1110</v>
      </c>
      <c r="CI15" s="70">
        <v>4</v>
      </c>
      <c r="CJ15" s="70">
        <v>5404</v>
      </c>
      <c r="CK15" s="70">
        <v>679</v>
      </c>
      <c r="CL15" s="70">
        <v>34</v>
      </c>
      <c r="CM15" s="70">
        <v>250</v>
      </c>
      <c r="CN15" s="70">
        <v>0</v>
      </c>
      <c r="CO15" s="70">
        <v>963</v>
      </c>
      <c r="CP15" s="70">
        <v>1033</v>
      </c>
      <c r="CQ15" s="70">
        <v>34</v>
      </c>
      <c r="CR15" s="70">
        <v>384</v>
      </c>
      <c r="CS15" s="70">
        <v>2</v>
      </c>
      <c r="CT15" s="70">
        <v>1453</v>
      </c>
      <c r="CU15" s="70">
        <v>7820</v>
      </c>
      <c r="CV15" s="74"/>
      <c r="CW15" s="70">
        <v>2214</v>
      </c>
      <c r="CX15" s="70">
        <v>49</v>
      </c>
      <c r="CY15" s="70">
        <v>639</v>
      </c>
      <c r="CZ15" s="70">
        <v>1</v>
      </c>
      <c r="DA15" s="70">
        <v>2903</v>
      </c>
      <c r="DB15" s="70">
        <v>3859</v>
      </c>
      <c r="DC15" s="70">
        <v>195</v>
      </c>
      <c r="DD15" s="70">
        <v>1220</v>
      </c>
      <c r="DE15" s="70">
        <v>5</v>
      </c>
      <c r="DF15" s="70">
        <v>5279</v>
      </c>
      <c r="DG15" s="70">
        <v>8182</v>
      </c>
      <c r="DH15" s="74"/>
      <c r="DI15" s="70">
        <v>5499</v>
      </c>
      <c r="DJ15" s="70">
        <v>199</v>
      </c>
      <c r="DK15" s="70">
        <v>1647</v>
      </c>
      <c r="DL15" s="70">
        <v>6</v>
      </c>
      <c r="DM15" s="70">
        <v>7351</v>
      </c>
      <c r="DN15" s="70">
        <v>7351</v>
      </c>
      <c r="DO15" s="74"/>
      <c r="DP15" s="70">
        <v>5345</v>
      </c>
      <c r="DQ15" s="70">
        <v>204</v>
      </c>
      <c r="DR15" s="70">
        <v>1598</v>
      </c>
      <c r="DS15" s="70">
        <v>6</v>
      </c>
      <c r="DT15" s="70">
        <v>7153</v>
      </c>
      <c r="DU15" s="70">
        <v>7153</v>
      </c>
      <c r="DV15" s="74"/>
      <c r="DW15" s="70">
        <v>2948</v>
      </c>
      <c r="DX15" s="70">
        <v>86</v>
      </c>
      <c r="DY15" s="70">
        <v>832</v>
      </c>
      <c r="DZ15" s="70">
        <v>2</v>
      </c>
      <c r="EA15" s="70">
        <v>3868</v>
      </c>
      <c r="EB15" s="70">
        <v>2884</v>
      </c>
      <c r="EC15" s="70">
        <v>153</v>
      </c>
      <c r="ED15" s="70">
        <v>981</v>
      </c>
      <c r="EE15" s="70">
        <v>4</v>
      </c>
      <c r="EF15" s="70">
        <v>4022</v>
      </c>
      <c r="EG15" s="70">
        <v>7890</v>
      </c>
      <c r="EI15" s="80">
        <f t="shared" si="8"/>
        <v>0.89516011112735783</v>
      </c>
      <c r="EJ15" s="80">
        <f t="shared" si="9"/>
        <v>0.89961389961389959</v>
      </c>
      <c r="EK15" s="80">
        <f t="shared" si="10"/>
        <v>0.89638554216867472</v>
      </c>
      <c r="EL15" s="80">
        <f t="shared" si="11"/>
        <v>1</v>
      </c>
      <c r="EM15" s="80">
        <f t="shared" si="12"/>
        <v>0.89563133238914916</v>
      </c>
      <c r="EN15" s="74"/>
      <c r="EO15" s="80">
        <f t="shared" si="13"/>
        <v>0.92908319929814298</v>
      </c>
      <c r="EP15" s="80">
        <f t="shared" si="14"/>
        <v>0.9498069498069498</v>
      </c>
      <c r="EQ15" s="80">
        <f t="shared" si="15"/>
        <v>0.93397590361445781</v>
      </c>
      <c r="ER15" s="80">
        <f t="shared" si="16"/>
        <v>1</v>
      </c>
      <c r="ES15" s="80">
        <f t="shared" si="17"/>
        <v>0.93082035080074077</v>
      </c>
      <c r="ET15" s="74"/>
      <c r="EU15" s="80">
        <f t="shared" si="18"/>
        <v>0.79324462640736948</v>
      </c>
      <c r="EV15" s="80">
        <f t="shared" si="19"/>
        <v>0.76447876447876451</v>
      </c>
      <c r="EW15" s="80">
        <f t="shared" si="20"/>
        <v>0.78361445783132533</v>
      </c>
      <c r="EX15" s="80">
        <f t="shared" si="21"/>
        <v>1</v>
      </c>
      <c r="EY15" s="80">
        <f t="shared" si="22"/>
        <v>0.79039111014271712</v>
      </c>
      <c r="EZ15" s="74"/>
      <c r="FA15" s="80">
        <f t="shared" si="23"/>
        <v>0.78724959789442905</v>
      </c>
      <c r="FB15" s="80">
        <f t="shared" si="24"/>
        <v>0.76447876447876451</v>
      </c>
      <c r="FC15" s="80">
        <f t="shared" si="25"/>
        <v>0.77204819277108439</v>
      </c>
      <c r="FD15" s="80">
        <f t="shared" si="26"/>
        <v>1</v>
      </c>
      <c r="FE15" s="80">
        <f t="shared" si="27"/>
        <v>0.7833097287286197</v>
      </c>
      <c r="FF15" s="74"/>
      <c r="FG15" s="80">
        <f t="shared" si="28"/>
        <v>0.8531949115367744</v>
      </c>
      <c r="FH15" s="80">
        <f t="shared" si="29"/>
        <v>0.9073359073359073</v>
      </c>
      <c r="FI15" s="80">
        <f t="shared" si="30"/>
        <v>0.8404819277108434</v>
      </c>
      <c r="FJ15" s="80">
        <f t="shared" si="31"/>
        <v>1</v>
      </c>
      <c r="FK15" s="80">
        <f t="shared" si="32"/>
        <v>0.85194465628064064</v>
      </c>
      <c r="FL15" s="74"/>
      <c r="FM15" s="80">
        <f t="shared" si="33"/>
        <v>0.88799532095335576</v>
      </c>
      <c r="FN15" s="80">
        <f t="shared" si="34"/>
        <v>0.94208494208494209</v>
      </c>
      <c r="FO15" s="80">
        <f t="shared" si="35"/>
        <v>0.89590361445783129</v>
      </c>
      <c r="FP15" s="80">
        <f t="shared" si="36"/>
        <v>1</v>
      </c>
      <c r="FQ15" s="80">
        <f t="shared" si="37"/>
        <v>0.89138250354069071</v>
      </c>
      <c r="FR15" s="74"/>
      <c r="FS15" s="80">
        <f t="shared" si="38"/>
        <v>0.80406492177218891</v>
      </c>
      <c r="FT15" s="80">
        <f t="shared" si="39"/>
        <v>0.76833976833976836</v>
      </c>
      <c r="FU15" s="80">
        <f t="shared" si="40"/>
        <v>0.7937349397590362</v>
      </c>
      <c r="FV15" s="80">
        <f t="shared" si="41"/>
        <v>1</v>
      </c>
      <c r="FW15" s="80">
        <f t="shared" si="42"/>
        <v>0.80084976576969169</v>
      </c>
      <c r="FX15" s="74"/>
      <c r="FY15" s="80">
        <f t="shared" si="43"/>
        <v>0.78154700979675396</v>
      </c>
      <c r="FZ15" s="80">
        <f t="shared" si="44"/>
        <v>0.78764478764478763</v>
      </c>
      <c r="GA15" s="80">
        <f t="shared" si="45"/>
        <v>0.77012048192771088</v>
      </c>
      <c r="GB15" s="80">
        <f t="shared" si="46"/>
        <v>1</v>
      </c>
      <c r="GC15" s="80">
        <f t="shared" si="47"/>
        <v>0.77927878853905652</v>
      </c>
      <c r="GD15" s="74"/>
      <c r="GE15" s="80">
        <f t="shared" si="48"/>
        <v>0.8527562509138763</v>
      </c>
      <c r="GF15" s="80">
        <f t="shared" si="49"/>
        <v>0.92277992277992282</v>
      </c>
      <c r="GG15" s="80">
        <f t="shared" si="50"/>
        <v>0.87373493975903616</v>
      </c>
      <c r="GH15" s="80">
        <f t="shared" si="51"/>
        <v>1</v>
      </c>
      <c r="GI15" s="80">
        <f t="shared" si="52"/>
        <v>0.85957075934197624</v>
      </c>
    </row>
    <row r="16" spans="1:191" x14ac:dyDescent="0.3">
      <c r="A16" s="60" t="s">
        <v>506</v>
      </c>
      <c r="B16" s="70">
        <v>109017</v>
      </c>
      <c r="C16" s="70"/>
      <c r="D16" s="70">
        <v>5884</v>
      </c>
      <c r="E16" s="70">
        <v>211</v>
      </c>
      <c r="F16" s="70">
        <v>1528</v>
      </c>
      <c r="G16" s="70">
        <v>7</v>
      </c>
      <c r="H16" s="70">
        <v>7630</v>
      </c>
      <c r="I16" s="70">
        <v>1750</v>
      </c>
      <c r="J16" s="70">
        <v>43</v>
      </c>
      <c r="K16" s="70">
        <v>423</v>
      </c>
      <c r="L16" s="70">
        <v>1</v>
      </c>
      <c r="M16" s="70">
        <v>2217</v>
      </c>
      <c r="N16" s="70">
        <v>2611</v>
      </c>
      <c r="O16" s="70">
        <v>59</v>
      </c>
      <c r="P16" s="70">
        <v>541</v>
      </c>
      <c r="Q16" s="70">
        <v>3</v>
      </c>
      <c r="R16" s="70">
        <v>3214</v>
      </c>
      <c r="S16" s="70">
        <v>1359</v>
      </c>
      <c r="T16" s="70">
        <v>27</v>
      </c>
      <c r="U16" s="70">
        <v>354</v>
      </c>
      <c r="V16" s="70">
        <v>0</v>
      </c>
      <c r="W16" s="70">
        <v>1740</v>
      </c>
      <c r="X16" s="70">
        <v>548</v>
      </c>
      <c r="Y16" s="70">
        <v>20</v>
      </c>
      <c r="Z16" s="70">
        <v>130</v>
      </c>
      <c r="AA16" s="70">
        <v>1</v>
      </c>
      <c r="AB16" s="70">
        <v>699</v>
      </c>
      <c r="AC16" s="70">
        <v>15500</v>
      </c>
      <c r="AD16" s="70"/>
      <c r="AE16" s="70">
        <v>2856</v>
      </c>
      <c r="AF16" s="70">
        <v>104</v>
      </c>
      <c r="AG16" s="70">
        <v>669</v>
      </c>
      <c r="AH16" s="70">
        <v>3</v>
      </c>
      <c r="AI16" s="70">
        <v>3632</v>
      </c>
      <c r="AJ16" s="70">
        <v>1963</v>
      </c>
      <c r="AK16" s="70">
        <v>68</v>
      </c>
      <c r="AL16" s="70">
        <v>620</v>
      </c>
      <c r="AM16" s="70">
        <v>3</v>
      </c>
      <c r="AN16" s="70">
        <v>2654</v>
      </c>
      <c r="AO16" s="70">
        <v>6292</v>
      </c>
      <c r="AP16" s="70">
        <v>177</v>
      </c>
      <c r="AQ16" s="70">
        <v>1516</v>
      </c>
      <c r="AR16" s="70">
        <v>5</v>
      </c>
      <c r="AS16" s="70">
        <v>7990</v>
      </c>
      <c r="AT16" s="70">
        <v>14276</v>
      </c>
      <c r="AU16" s="70"/>
      <c r="AV16" s="70">
        <v>2852</v>
      </c>
      <c r="AW16" s="70">
        <v>115</v>
      </c>
      <c r="AX16" s="70">
        <v>900</v>
      </c>
      <c r="AY16" s="70">
        <v>1</v>
      </c>
      <c r="AZ16" s="70">
        <v>3868</v>
      </c>
      <c r="BA16" s="70">
        <v>1429</v>
      </c>
      <c r="BB16" s="70">
        <v>39</v>
      </c>
      <c r="BC16" s="70">
        <v>284</v>
      </c>
      <c r="BD16" s="70">
        <v>2</v>
      </c>
      <c r="BE16" s="70">
        <v>1754</v>
      </c>
      <c r="BF16" s="70">
        <v>1669</v>
      </c>
      <c r="BG16" s="70">
        <v>56</v>
      </c>
      <c r="BH16" s="70">
        <v>415</v>
      </c>
      <c r="BI16" s="70">
        <v>1</v>
      </c>
      <c r="BJ16" s="70">
        <v>2141</v>
      </c>
      <c r="BK16" s="70">
        <v>4668</v>
      </c>
      <c r="BL16" s="70">
        <v>121</v>
      </c>
      <c r="BM16" s="70">
        <v>1096</v>
      </c>
      <c r="BN16" s="70">
        <v>7</v>
      </c>
      <c r="BO16" s="70">
        <v>5892</v>
      </c>
      <c r="BP16" s="70">
        <v>13655</v>
      </c>
      <c r="BQ16" s="74"/>
      <c r="BR16" s="70">
        <v>9528</v>
      </c>
      <c r="BS16" s="70">
        <v>295</v>
      </c>
      <c r="BT16" s="70">
        <v>2399</v>
      </c>
      <c r="BU16" s="70">
        <v>11</v>
      </c>
      <c r="BV16" s="70">
        <v>12233</v>
      </c>
      <c r="BW16" s="70">
        <v>12233</v>
      </c>
      <c r="BX16" s="74"/>
      <c r="BY16" s="70">
        <v>9821</v>
      </c>
      <c r="BZ16" s="70">
        <v>297</v>
      </c>
      <c r="CA16" s="70">
        <v>2417</v>
      </c>
      <c r="CB16" s="70">
        <v>11</v>
      </c>
      <c r="CC16" s="70">
        <v>12546</v>
      </c>
      <c r="CD16" s="70">
        <v>12546</v>
      </c>
      <c r="CE16" s="74"/>
      <c r="CF16" s="70">
        <v>5945</v>
      </c>
      <c r="CG16" s="70">
        <v>166</v>
      </c>
      <c r="CH16" s="70">
        <v>1388</v>
      </c>
      <c r="CI16" s="70">
        <v>6</v>
      </c>
      <c r="CJ16" s="70">
        <v>7505</v>
      </c>
      <c r="CK16" s="70">
        <v>2551</v>
      </c>
      <c r="CL16" s="70">
        <v>101</v>
      </c>
      <c r="CM16" s="70">
        <v>681</v>
      </c>
      <c r="CN16" s="70">
        <v>3</v>
      </c>
      <c r="CO16" s="70">
        <v>3336</v>
      </c>
      <c r="CP16" s="70">
        <v>2138</v>
      </c>
      <c r="CQ16" s="70">
        <v>68</v>
      </c>
      <c r="CR16" s="70">
        <v>594</v>
      </c>
      <c r="CS16" s="70">
        <v>2</v>
      </c>
      <c r="CT16" s="70">
        <v>2802</v>
      </c>
      <c r="CU16" s="70">
        <v>13643</v>
      </c>
      <c r="CV16" s="74"/>
      <c r="CW16" s="70">
        <v>4425</v>
      </c>
      <c r="CX16" s="70">
        <v>118</v>
      </c>
      <c r="CY16" s="70">
        <v>1107</v>
      </c>
      <c r="CZ16" s="70">
        <v>5</v>
      </c>
      <c r="DA16" s="70">
        <v>5655</v>
      </c>
      <c r="DB16" s="70">
        <v>6337</v>
      </c>
      <c r="DC16" s="70">
        <v>215</v>
      </c>
      <c r="DD16" s="70">
        <v>1608</v>
      </c>
      <c r="DE16" s="70">
        <v>6</v>
      </c>
      <c r="DF16" s="70">
        <v>8166</v>
      </c>
      <c r="DG16" s="70">
        <v>13821</v>
      </c>
      <c r="DH16" s="74"/>
      <c r="DI16" s="70">
        <v>9732</v>
      </c>
      <c r="DJ16" s="70">
        <v>293</v>
      </c>
      <c r="DK16" s="70">
        <v>2456</v>
      </c>
      <c r="DL16" s="70">
        <v>10</v>
      </c>
      <c r="DM16" s="70">
        <v>12491</v>
      </c>
      <c r="DN16" s="70">
        <v>12491</v>
      </c>
      <c r="DO16" s="74"/>
      <c r="DP16" s="70">
        <v>9511</v>
      </c>
      <c r="DQ16" s="70">
        <v>287</v>
      </c>
      <c r="DR16" s="70">
        <v>2385</v>
      </c>
      <c r="DS16" s="70">
        <v>8</v>
      </c>
      <c r="DT16" s="70">
        <v>12191</v>
      </c>
      <c r="DU16" s="70">
        <v>12191</v>
      </c>
      <c r="DV16" s="74"/>
      <c r="DW16" s="70">
        <v>4830</v>
      </c>
      <c r="DX16" s="70">
        <v>144</v>
      </c>
      <c r="DY16" s="70">
        <v>1171</v>
      </c>
      <c r="DZ16" s="70">
        <v>5</v>
      </c>
      <c r="EA16" s="70">
        <v>6150</v>
      </c>
      <c r="EB16" s="70">
        <v>5731</v>
      </c>
      <c r="EC16" s="70">
        <v>185</v>
      </c>
      <c r="ED16" s="70">
        <v>1505</v>
      </c>
      <c r="EE16" s="70">
        <v>5</v>
      </c>
      <c r="EF16" s="70">
        <v>7426</v>
      </c>
      <c r="EG16" s="70">
        <v>13576</v>
      </c>
      <c r="EI16" s="80">
        <f t="shared" si="8"/>
        <v>0.91433508887425941</v>
      </c>
      <c r="EJ16" s="80">
        <f t="shared" si="9"/>
        <v>0.96944444444444444</v>
      </c>
      <c r="EK16" s="80">
        <f t="shared" si="10"/>
        <v>0.94254032258064513</v>
      </c>
      <c r="EL16" s="80">
        <f t="shared" si="11"/>
        <v>0.91666666666666663</v>
      </c>
      <c r="EM16" s="80">
        <f t="shared" si="12"/>
        <v>0.92103225806451616</v>
      </c>
      <c r="EN16" s="74"/>
      <c r="EO16" s="80">
        <f t="shared" si="13"/>
        <v>0.87376563528637263</v>
      </c>
      <c r="EP16" s="80">
        <f t="shared" si="14"/>
        <v>0.9194444444444444</v>
      </c>
      <c r="EQ16" s="80">
        <f t="shared" si="15"/>
        <v>0.90557795698924726</v>
      </c>
      <c r="ER16" s="80">
        <f t="shared" si="16"/>
        <v>0.91666666666666663</v>
      </c>
      <c r="ES16" s="80">
        <f t="shared" si="17"/>
        <v>0.88096774193548388</v>
      </c>
      <c r="ET16" s="74"/>
      <c r="EU16" s="80">
        <f t="shared" si="18"/>
        <v>0.78406846609611591</v>
      </c>
      <c r="EV16" s="80">
        <f t="shared" si="19"/>
        <v>0.81944444444444442</v>
      </c>
      <c r="EW16" s="80">
        <f t="shared" si="20"/>
        <v>0.8061155913978495</v>
      </c>
      <c r="EX16" s="80">
        <f t="shared" si="21"/>
        <v>0.91666666666666663</v>
      </c>
      <c r="EY16" s="80">
        <f t="shared" si="22"/>
        <v>0.78922580645161289</v>
      </c>
      <c r="EZ16" s="74"/>
      <c r="FA16" s="80">
        <f t="shared" si="23"/>
        <v>0.80817972350230416</v>
      </c>
      <c r="FB16" s="80">
        <f t="shared" si="24"/>
        <v>0.82499999999999996</v>
      </c>
      <c r="FC16" s="80">
        <f t="shared" si="25"/>
        <v>0.81216397849462363</v>
      </c>
      <c r="FD16" s="80">
        <f t="shared" si="26"/>
        <v>0.91666666666666663</v>
      </c>
      <c r="FE16" s="80">
        <f t="shared" si="27"/>
        <v>0.80941935483870964</v>
      </c>
      <c r="FF16" s="74"/>
      <c r="FG16" s="80">
        <f t="shared" si="28"/>
        <v>0.87508229098090851</v>
      </c>
      <c r="FH16" s="80">
        <f t="shared" si="29"/>
        <v>0.93055555555555558</v>
      </c>
      <c r="FI16" s="80">
        <f t="shared" si="30"/>
        <v>0.89482526881720426</v>
      </c>
      <c r="FJ16" s="80">
        <f t="shared" si="31"/>
        <v>0.91666666666666663</v>
      </c>
      <c r="FK16" s="80">
        <f t="shared" si="32"/>
        <v>0.88019354838709674</v>
      </c>
      <c r="FL16" s="74"/>
      <c r="FM16" s="80">
        <f t="shared" si="33"/>
        <v>0.88561553653719549</v>
      </c>
      <c r="FN16" s="80">
        <f t="shared" si="34"/>
        <v>0.92500000000000004</v>
      </c>
      <c r="FO16" s="80">
        <f t="shared" si="35"/>
        <v>0.91229838709677424</v>
      </c>
      <c r="FP16" s="80">
        <f t="shared" si="36"/>
        <v>0.91666666666666663</v>
      </c>
      <c r="FQ16" s="80">
        <f t="shared" si="37"/>
        <v>0.89167741935483869</v>
      </c>
      <c r="FR16" s="74"/>
      <c r="FS16" s="80">
        <f t="shared" si="38"/>
        <v>0.80085582620144835</v>
      </c>
      <c r="FT16" s="80">
        <f t="shared" si="39"/>
        <v>0.81388888888888888</v>
      </c>
      <c r="FU16" s="80">
        <f t="shared" si="40"/>
        <v>0.82526881720430112</v>
      </c>
      <c r="FV16" s="80">
        <f t="shared" si="41"/>
        <v>0.83333333333333337</v>
      </c>
      <c r="FW16" s="80">
        <f t="shared" si="42"/>
        <v>0.80587096774193545</v>
      </c>
      <c r="FX16" s="74"/>
      <c r="FY16" s="80">
        <f t="shared" si="43"/>
        <v>0.78266951942067153</v>
      </c>
      <c r="FZ16" s="80">
        <f t="shared" si="44"/>
        <v>0.79722222222222228</v>
      </c>
      <c r="GA16" s="80">
        <f t="shared" si="45"/>
        <v>0.80141129032258063</v>
      </c>
      <c r="GB16" s="80">
        <f t="shared" si="46"/>
        <v>0.66666666666666663</v>
      </c>
      <c r="GC16" s="80">
        <f t="shared" si="47"/>
        <v>0.78651612903225809</v>
      </c>
      <c r="GD16" s="74"/>
      <c r="GE16" s="80">
        <f t="shared" si="48"/>
        <v>0.86907504937458857</v>
      </c>
      <c r="GF16" s="80">
        <f t="shared" si="49"/>
        <v>0.91388888888888886</v>
      </c>
      <c r="GG16" s="80">
        <f t="shared" si="50"/>
        <v>0.89919354838709675</v>
      </c>
      <c r="GH16" s="80">
        <f t="shared" si="51"/>
        <v>0.83333333333333337</v>
      </c>
      <c r="GI16" s="80">
        <f t="shared" si="52"/>
        <v>0.87587096774193551</v>
      </c>
    </row>
    <row r="17" spans="1:191" x14ac:dyDescent="0.3">
      <c r="A17" s="60" t="s">
        <v>556</v>
      </c>
      <c r="B17" s="70">
        <v>97172</v>
      </c>
      <c r="C17" s="70"/>
      <c r="D17" s="70">
        <v>2179</v>
      </c>
      <c r="E17" s="70">
        <v>174</v>
      </c>
      <c r="F17" s="70">
        <v>1534</v>
      </c>
      <c r="G17" s="70">
        <v>0</v>
      </c>
      <c r="H17" s="70">
        <v>3887</v>
      </c>
      <c r="I17" s="70">
        <v>1277</v>
      </c>
      <c r="J17" s="70">
        <v>82</v>
      </c>
      <c r="K17" s="70">
        <v>788</v>
      </c>
      <c r="L17" s="70">
        <v>4</v>
      </c>
      <c r="M17" s="70">
        <v>2151</v>
      </c>
      <c r="N17" s="70">
        <v>2143</v>
      </c>
      <c r="O17" s="70">
        <v>80</v>
      </c>
      <c r="P17" s="70">
        <v>1025</v>
      </c>
      <c r="Q17" s="70">
        <v>0</v>
      </c>
      <c r="R17" s="70">
        <v>3248</v>
      </c>
      <c r="S17" s="70">
        <v>913</v>
      </c>
      <c r="T17" s="70">
        <v>35</v>
      </c>
      <c r="U17" s="70">
        <v>476</v>
      </c>
      <c r="V17" s="70">
        <v>1</v>
      </c>
      <c r="W17" s="70">
        <v>1425</v>
      </c>
      <c r="X17" s="70">
        <v>333</v>
      </c>
      <c r="Y17" s="70">
        <v>12</v>
      </c>
      <c r="Z17" s="70">
        <v>144</v>
      </c>
      <c r="AA17" s="70">
        <v>1</v>
      </c>
      <c r="AB17" s="70">
        <v>490</v>
      </c>
      <c r="AC17" s="70">
        <v>11201</v>
      </c>
      <c r="AD17" s="70"/>
      <c r="AE17" s="70">
        <v>1529</v>
      </c>
      <c r="AF17" s="70">
        <v>107</v>
      </c>
      <c r="AG17" s="70">
        <v>915</v>
      </c>
      <c r="AH17" s="70">
        <v>0</v>
      </c>
      <c r="AI17" s="70">
        <v>2551</v>
      </c>
      <c r="AJ17" s="70">
        <v>1114</v>
      </c>
      <c r="AK17" s="70">
        <v>80</v>
      </c>
      <c r="AL17" s="70">
        <v>800</v>
      </c>
      <c r="AM17" s="70">
        <v>0</v>
      </c>
      <c r="AN17" s="70">
        <v>1994</v>
      </c>
      <c r="AO17" s="70">
        <v>3645</v>
      </c>
      <c r="AP17" s="70">
        <v>178</v>
      </c>
      <c r="AQ17" s="70">
        <v>1980</v>
      </c>
      <c r="AR17" s="70">
        <v>5</v>
      </c>
      <c r="AS17" s="70">
        <v>5808</v>
      </c>
      <c r="AT17" s="70">
        <v>10353</v>
      </c>
      <c r="AU17" s="70"/>
      <c r="AV17" s="70">
        <v>1141</v>
      </c>
      <c r="AW17" s="70">
        <v>89</v>
      </c>
      <c r="AX17" s="70">
        <v>801</v>
      </c>
      <c r="AY17" s="70">
        <v>0</v>
      </c>
      <c r="AZ17" s="70">
        <v>2031</v>
      </c>
      <c r="BA17" s="70">
        <v>763</v>
      </c>
      <c r="BB17" s="70">
        <v>61</v>
      </c>
      <c r="BC17" s="70">
        <v>393</v>
      </c>
      <c r="BD17" s="70">
        <v>0</v>
      </c>
      <c r="BE17" s="70">
        <v>1217</v>
      </c>
      <c r="BF17" s="70">
        <v>1339</v>
      </c>
      <c r="BG17" s="70">
        <v>78</v>
      </c>
      <c r="BH17" s="70">
        <v>788</v>
      </c>
      <c r="BI17" s="70">
        <v>3</v>
      </c>
      <c r="BJ17" s="70">
        <v>2208</v>
      </c>
      <c r="BK17" s="70">
        <v>2833</v>
      </c>
      <c r="BL17" s="70">
        <v>118</v>
      </c>
      <c r="BM17" s="70">
        <v>1639</v>
      </c>
      <c r="BN17" s="70">
        <v>1</v>
      </c>
      <c r="BO17" s="70">
        <v>4591</v>
      </c>
      <c r="BP17" s="70">
        <v>10047</v>
      </c>
      <c r="BQ17" s="74"/>
      <c r="BR17" s="70">
        <v>5386</v>
      </c>
      <c r="BS17" s="70">
        <v>290</v>
      </c>
      <c r="BT17" s="70">
        <v>3160</v>
      </c>
      <c r="BU17" s="70">
        <v>4</v>
      </c>
      <c r="BV17" s="70">
        <v>8840</v>
      </c>
      <c r="BW17" s="70">
        <v>8840</v>
      </c>
      <c r="BX17" s="74"/>
      <c r="BY17" s="70">
        <v>5451</v>
      </c>
      <c r="BZ17" s="70">
        <v>294</v>
      </c>
      <c r="CA17" s="70">
        <v>3216</v>
      </c>
      <c r="CB17" s="70">
        <v>4</v>
      </c>
      <c r="CC17" s="70">
        <v>8965</v>
      </c>
      <c r="CD17" s="70">
        <v>8965</v>
      </c>
      <c r="CE17" s="74"/>
      <c r="CF17" s="70">
        <v>3662</v>
      </c>
      <c r="CG17" s="70">
        <v>176</v>
      </c>
      <c r="CH17" s="70">
        <v>2160</v>
      </c>
      <c r="CI17" s="70">
        <v>2</v>
      </c>
      <c r="CJ17" s="70">
        <v>6000</v>
      </c>
      <c r="CK17" s="70">
        <v>1278</v>
      </c>
      <c r="CL17" s="70">
        <v>120</v>
      </c>
      <c r="CM17" s="70">
        <v>705</v>
      </c>
      <c r="CN17" s="70">
        <v>1</v>
      </c>
      <c r="CO17" s="70">
        <v>2104</v>
      </c>
      <c r="CP17" s="70">
        <v>1095</v>
      </c>
      <c r="CQ17" s="70">
        <v>63</v>
      </c>
      <c r="CR17" s="70">
        <v>726</v>
      </c>
      <c r="CS17" s="70">
        <v>1</v>
      </c>
      <c r="CT17" s="70">
        <v>1885</v>
      </c>
      <c r="CU17" s="70">
        <v>9989</v>
      </c>
      <c r="CV17" s="74"/>
      <c r="CW17" s="70">
        <v>3098</v>
      </c>
      <c r="CX17" s="70">
        <v>135</v>
      </c>
      <c r="CY17" s="70">
        <v>1757</v>
      </c>
      <c r="CZ17" s="70">
        <v>1</v>
      </c>
      <c r="DA17" s="70">
        <v>4991</v>
      </c>
      <c r="DB17" s="70">
        <v>3056</v>
      </c>
      <c r="DC17" s="70">
        <v>210</v>
      </c>
      <c r="DD17" s="70">
        <v>1890</v>
      </c>
      <c r="DE17" s="70">
        <v>3</v>
      </c>
      <c r="DF17" s="70">
        <v>5159</v>
      </c>
      <c r="DG17" s="70">
        <v>10150</v>
      </c>
      <c r="DH17" s="74"/>
      <c r="DI17" s="70">
        <v>5451</v>
      </c>
      <c r="DJ17" s="70">
        <v>288</v>
      </c>
      <c r="DK17" s="70">
        <v>3170</v>
      </c>
      <c r="DL17" s="70">
        <v>4</v>
      </c>
      <c r="DM17" s="70">
        <v>8913</v>
      </c>
      <c r="DN17" s="70">
        <v>8913</v>
      </c>
      <c r="DO17" s="74"/>
      <c r="DP17" s="70">
        <v>5377</v>
      </c>
      <c r="DQ17" s="70">
        <v>282</v>
      </c>
      <c r="DR17" s="70">
        <v>3148</v>
      </c>
      <c r="DS17" s="70">
        <v>3</v>
      </c>
      <c r="DT17" s="70">
        <v>8810</v>
      </c>
      <c r="DU17" s="70">
        <v>8810</v>
      </c>
      <c r="DV17" s="74"/>
      <c r="DW17" s="70">
        <v>3340</v>
      </c>
      <c r="DX17" s="70">
        <v>156</v>
      </c>
      <c r="DY17" s="70">
        <v>1871</v>
      </c>
      <c r="DZ17" s="70">
        <v>4</v>
      </c>
      <c r="EA17" s="70">
        <v>5371</v>
      </c>
      <c r="EB17" s="70">
        <v>2669</v>
      </c>
      <c r="EC17" s="70">
        <v>190</v>
      </c>
      <c r="ED17" s="70">
        <v>1720</v>
      </c>
      <c r="EE17" s="70">
        <v>0</v>
      </c>
      <c r="EF17" s="70">
        <v>4579</v>
      </c>
      <c r="EG17" s="70">
        <v>9950</v>
      </c>
      <c r="EI17" s="80">
        <f t="shared" si="8"/>
        <v>0.9186267348429511</v>
      </c>
      <c r="EJ17" s="80">
        <f t="shared" si="9"/>
        <v>0.95300261096605743</v>
      </c>
      <c r="EK17" s="80">
        <f t="shared" si="10"/>
        <v>0.9314343332493068</v>
      </c>
      <c r="EL17" s="80">
        <f t="shared" si="11"/>
        <v>0.83333333333333337</v>
      </c>
      <c r="EM17" s="80">
        <f t="shared" si="12"/>
        <v>0.92429247388626012</v>
      </c>
      <c r="EN17" s="74"/>
      <c r="EO17" s="80">
        <f t="shared" si="13"/>
        <v>0.88765522279035791</v>
      </c>
      <c r="EP17" s="80">
        <f t="shared" si="14"/>
        <v>0.90339425587467359</v>
      </c>
      <c r="EQ17" s="80">
        <f t="shared" si="15"/>
        <v>0.91278043861860347</v>
      </c>
      <c r="ER17" s="80">
        <f t="shared" si="16"/>
        <v>0.66666666666666663</v>
      </c>
      <c r="ES17" s="80">
        <f t="shared" si="17"/>
        <v>0.89697348451031156</v>
      </c>
      <c r="ET17" s="74"/>
      <c r="EU17" s="80">
        <f t="shared" si="18"/>
        <v>0.78685171658144626</v>
      </c>
      <c r="EV17" s="80">
        <f t="shared" si="19"/>
        <v>0.75718015665796345</v>
      </c>
      <c r="EW17" s="80">
        <f t="shared" si="20"/>
        <v>0.79657171666246529</v>
      </c>
      <c r="EX17" s="80">
        <f t="shared" si="21"/>
        <v>0.66666666666666663</v>
      </c>
      <c r="EY17" s="80">
        <f t="shared" si="22"/>
        <v>0.78921524863851444</v>
      </c>
      <c r="EZ17" s="74"/>
      <c r="FA17" s="80">
        <f t="shared" si="23"/>
        <v>0.7963476990504017</v>
      </c>
      <c r="FB17" s="80">
        <f t="shared" si="24"/>
        <v>0.76762402088772841</v>
      </c>
      <c r="FC17" s="80">
        <f t="shared" si="25"/>
        <v>0.81068817746407862</v>
      </c>
      <c r="FD17" s="80">
        <f t="shared" si="26"/>
        <v>0.66666666666666663</v>
      </c>
      <c r="FE17" s="80">
        <f t="shared" si="27"/>
        <v>0.80037496652084639</v>
      </c>
      <c r="FF17" s="74"/>
      <c r="FG17" s="80">
        <f t="shared" si="28"/>
        <v>0.88166544923301682</v>
      </c>
      <c r="FH17" s="80">
        <f t="shared" si="29"/>
        <v>0.93733681462140994</v>
      </c>
      <c r="FI17" s="80">
        <f t="shared" si="30"/>
        <v>0.90521804890345348</v>
      </c>
      <c r="FJ17" s="80">
        <f t="shared" si="31"/>
        <v>0.66666666666666663</v>
      </c>
      <c r="FK17" s="80">
        <f t="shared" si="32"/>
        <v>0.89179537541290954</v>
      </c>
      <c r="FL17" s="74"/>
      <c r="FM17" s="80">
        <f t="shared" si="33"/>
        <v>0.89905040175310447</v>
      </c>
      <c r="FN17" s="80">
        <f t="shared" si="34"/>
        <v>0.90078328981723232</v>
      </c>
      <c r="FO17" s="80">
        <f t="shared" si="35"/>
        <v>0.9193345097050668</v>
      </c>
      <c r="FP17" s="80">
        <f t="shared" si="36"/>
        <v>0.66666666666666663</v>
      </c>
      <c r="FQ17" s="80">
        <f t="shared" si="37"/>
        <v>0.90616909204535312</v>
      </c>
      <c r="FR17" s="74"/>
      <c r="FS17" s="80">
        <f t="shared" si="38"/>
        <v>0.7963476990504017</v>
      </c>
      <c r="FT17" s="80">
        <f t="shared" si="39"/>
        <v>0.75195822454308092</v>
      </c>
      <c r="FU17" s="80">
        <f t="shared" si="40"/>
        <v>0.79909251323418196</v>
      </c>
      <c r="FV17" s="80">
        <f t="shared" si="41"/>
        <v>0.66666666666666663</v>
      </c>
      <c r="FW17" s="80">
        <f t="shared" si="42"/>
        <v>0.79573252388179627</v>
      </c>
      <c r="FX17" s="74"/>
      <c r="FY17" s="80">
        <f t="shared" si="43"/>
        <v>0.78553688823959089</v>
      </c>
      <c r="FZ17" s="80">
        <f t="shared" si="44"/>
        <v>0.73629242819843344</v>
      </c>
      <c r="GA17" s="80">
        <f t="shared" si="45"/>
        <v>0.79354676077640529</v>
      </c>
      <c r="GB17" s="80">
        <f t="shared" si="46"/>
        <v>0.5</v>
      </c>
      <c r="GC17" s="80">
        <f t="shared" si="47"/>
        <v>0.78653691634675471</v>
      </c>
      <c r="GD17" s="74"/>
      <c r="GE17" s="80">
        <f t="shared" si="48"/>
        <v>0.8778670562454346</v>
      </c>
      <c r="GF17" s="80">
        <f t="shared" si="49"/>
        <v>0.90339425587467359</v>
      </c>
      <c r="GG17" s="80">
        <f t="shared" si="50"/>
        <v>0.90521804890345348</v>
      </c>
      <c r="GH17" s="80">
        <f t="shared" si="51"/>
        <v>0.66666666666666663</v>
      </c>
      <c r="GI17" s="80">
        <f t="shared" si="52"/>
        <v>0.88831354343362201</v>
      </c>
    </row>
    <row r="18" spans="1:191" x14ac:dyDescent="0.3">
      <c r="A18" s="60" t="s">
        <v>435</v>
      </c>
      <c r="B18" s="70">
        <v>96606</v>
      </c>
      <c r="C18" s="70"/>
      <c r="D18" s="70">
        <v>2546</v>
      </c>
      <c r="E18" s="70">
        <v>89</v>
      </c>
      <c r="F18" s="70">
        <v>384</v>
      </c>
      <c r="G18" s="70">
        <v>5</v>
      </c>
      <c r="H18" s="70">
        <v>3024</v>
      </c>
      <c r="I18" s="70">
        <v>977</v>
      </c>
      <c r="J18" s="70">
        <v>54</v>
      </c>
      <c r="K18" s="70">
        <v>162</v>
      </c>
      <c r="L18" s="70">
        <v>0</v>
      </c>
      <c r="M18" s="70">
        <v>1193</v>
      </c>
      <c r="N18" s="70">
        <v>1962</v>
      </c>
      <c r="O18" s="70">
        <v>46</v>
      </c>
      <c r="P18" s="70">
        <v>245</v>
      </c>
      <c r="Q18" s="70">
        <v>5</v>
      </c>
      <c r="R18" s="70">
        <v>2258</v>
      </c>
      <c r="S18" s="70">
        <v>1610</v>
      </c>
      <c r="T18" s="70">
        <v>36</v>
      </c>
      <c r="U18" s="70">
        <v>184</v>
      </c>
      <c r="V18" s="70">
        <v>6</v>
      </c>
      <c r="W18" s="70">
        <v>1836</v>
      </c>
      <c r="X18" s="70">
        <v>205</v>
      </c>
      <c r="Y18" s="70">
        <v>4</v>
      </c>
      <c r="Z18" s="70">
        <v>35</v>
      </c>
      <c r="AA18" s="70">
        <v>0</v>
      </c>
      <c r="AB18" s="70">
        <v>244</v>
      </c>
      <c r="AC18" s="70">
        <v>8555</v>
      </c>
      <c r="AD18" s="70"/>
      <c r="AE18" s="70">
        <v>1598</v>
      </c>
      <c r="AF18" s="70">
        <v>63</v>
      </c>
      <c r="AG18" s="70">
        <v>288</v>
      </c>
      <c r="AH18" s="70">
        <v>4</v>
      </c>
      <c r="AI18" s="70">
        <v>1953</v>
      </c>
      <c r="AJ18" s="70">
        <v>1203</v>
      </c>
      <c r="AK18" s="70">
        <v>50</v>
      </c>
      <c r="AL18" s="70">
        <v>173</v>
      </c>
      <c r="AM18" s="70">
        <v>3</v>
      </c>
      <c r="AN18" s="70">
        <v>1429</v>
      </c>
      <c r="AO18" s="70">
        <v>3423</v>
      </c>
      <c r="AP18" s="70">
        <v>97</v>
      </c>
      <c r="AQ18" s="70">
        <v>422</v>
      </c>
      <c r="AR18" s="70">
        <v>8</v>
      </c>
      <c r="AS18" s="70">
        <v>3950</v>
      </c>
      <c r="AT18" s="70">
        <v>7332</v>
      </c>
      <c r="AU18" s="70"/>
      <c r="AV18" s="70">
        <v>1412</v>
      </c>
      <c r="AW18" s="70">
        <v>45</v>
      </c>
      <c r="AX18" s="70">
        <v>222</v>
      </c>
      <c r="AY18" s="70">
        <v>4</v>
      </c>
      <c r="AZ18" s="70">
        <v>1683</v>
      </c>
      <c r="BA18" s="70">
        <v>1037</v>
      </c>
      <c r="BB18" s="70">
        <v>30</v>
      </c>
      <c r="BC18" s="70">
        <v>150</v>
      </c>
      <c r="BD18" s="70">
        <v>3</v>
      </c>
      <c r="BE18" s="70">
        <v>1220</v>
      </c>
      <c r="BF18" s="70">
        <v>1071</v>
      </c>
      <c r="BG18" s="70">
        <v>31</v>
      </c>
      <c r="BH18" s="70">
        <v>165</v>
      </c>
      <c r="BI18" s="70">
        <v>4</v>
      </c>
      <c r="BJ18" s="70">
        <v>1271</v>
      </c>
      <c r="BK18" s="70">
        <v>2596</v>
      </c>
      <c r="BL18" s="70">
        <v>100</v>
      </c>
      <c r="BM18" s="70">
        <v>362</v>
      </c>
      <c r="BN18" s="70">
        <v>3</v>
      </c>
      <c r="BO18" s="70">
        <v>3061</v>
      </c>
      <c r="BP18" s="70">
        <v>7235</v>
      </c>
      <c r="BQ18" s="74"/>
      <c r="BR18" s="70">
        <v>5349</v>
      </c>
      <c r="BS18" s="70">
        <v>167</v>
      </c>
      <c r="BT18" s="70">
        <v>743</v>
      </c>
      <c r="BU18" s="70">
        <v>12</v>
      </c>
      <c r="BV18" s="70">
        <v>6271</v>
      </c>
      <c r="BW18" s="70">
        <v>6271</v>
      </c>
      <c r="BX18" s="74"/>
      <c r="BY18" s="70">
        <v>5446</v>
      </c>
      <c r="BZ18" s="70">
        <v>173</v>
      </c>
      <c r="CA18" s="70">
        <v>751</v>
      </c>
      <c r="CB18" s="70">
        <v>11</v>
      </c>
      <c r="CC18" s="70">
        <v>6381</v>
      </c>
      <c r="CD18" s="70">
        <v>6381</v>
      </c>
      <c r="CE18" s="74"/>
      <c r="CF18" s="70">
        <v>3885</v>
      </c>
      <c r="CG18" s="70">
        <v>118</v>
      </c>
      <c r="CH18" s="70">
        <v>549</v>
      </c>
      <c r="CI18" s="70">
        <v>10</v>
      </c>
      <c r="CJ18" s="70">
        <v>4562</v>
      </c>
      <c r="CK18" s="70">
        <v>981</v>
      </c>
      <c r="CL18" s="70">
        <v>54</v>
      </c>
      <c r="CM18" s="70">
        <v>133</v>
      </c>
      <c r="CN18" s="70">
        <v>1</v>
      </c>
      <c r="CO18" s="70">
        <v>1169</v>
      </c>
      <c r="CP18" s="70">
        <v>993</v>
      </c>
      <c r="CQ18" s="70">
        <v>27</v>
      </c>
      <c r="CR18" s="70">
        <v>175</v>
      </c>
      <c r="CS18" s="70">
        <v>2</v>
      </c>
      <c r="CT18" s="70">
        <v>1197</v>
      </c>
      <c r="CU18" s="70">
        <v>6928</v>
      </c>
      <c r="CV18" s="74"/>
      <c r="CW18" s="70">
        <v>2506</v>
      </c>
      <c r="CX18" s="70">
        <v>74</v>
      </c>
      <c r="CY18" s="70">
        <v>385</v>
      </c>
      <c r="CZ18" s="70">
        <v>5</v>
      </c>
      <c r="DA18" s="70">
        <v>2970</v>
      </c>
      <c r="DB18" s="70">
        <v>3736</v>
      </c>
      <c r="DC18" s="70">
        <v>134</v>
      </c>
      <c r="DD18" s="70">
        <v>528</v>
      </c>
      <c r="DE18" s="70">
        <v>6</v>
      </c>
      <c r="DF18" s="70">
        <v>4404</v>
      </c>
      <c r="DG18" s="70">
        <v>7374</v>
      </c>
      <c r="DH18" s="74"/>
      <c r="DI18" s="70">
        <v>5333</v>
      </c>
      <c r="DJ18" s="70">
        <v>166</v>
      </c>
      <c r="DK18" s="70">
        <v>735</v>
      </c>
      <c r="DL18" s="70">
        <v>11</v>
      </c>
      <c r="DM18" s="70">
        <v>6245</v>
      </c>
      <c r="DN18" s="70">
        <v>6245</v>
      </c>
      <c r="DO18" s="74"/>
      <c r="DP18" s="70">
        <v>5308</v>
      </c>
      <c r="DQ18" s="70">
        <v>165</v>
      </c>
      <c r="DR18" s="70">
        <v>730</v>
      </c>
      <c r="DS18" s="70">
        <v>10</v>
      </c>
      <c r="DT18" s="70">
        <v>6213</v>
      </c>
      <c r="DU18" s="70">
        <v>6213</v>
      </c>
      <c r="DV18" s="74"/>
      <c r="DW18" s="70">
        <v>2934</v>
      </c>
      <c r="DX18" s="70">
        <v>99</v>
      </c>
      <c r="DY18" s="70">
        <v>410</v>
      </c>
      <c r="DZ18" s="70">
        <v>6</v>
      </c>
      <c r="EA18" s="70">
        <v>3449</v>
      </c>
      <c r="EB18" s="70">
        <v>3077</v>
      </c>
      <c r="EC18" s="70">
        <v>106</v>
      </c>
      <c r="ED18" s="70">
        <v>461</v>
      </c>
      <c r="EE18" s="70">
        <v>5</v>
      </c>
      <c r="EF18" s="70">
        <v>3649</v>
      </c>
      <c r="EG18" s="70">
        <v>7098</v>
      </c>
      <c r="EI18" s="80">
        <f t="shared" si="8"/>
        <v>0.8526027397260274</v>
      </c>
      <c r="EJ18" s="80">
        <f t="shared" si="9"/>
        <v>0.91703056768558955</v>
      </c>
      <c r="EK18" s="80">
        <f t="shared" si="10"/>
        <v>0.87425742574257426</v>
      </c>
      <c r="EL18" s="80">
        <f t="shared" si="11"/>
        <v>0.9375</v>
      </c>
      <c r="EM18" s="80">
        <f t="shared" si="12"/>
        <v>0.85704266510812388</v>
      </c>
      <c r="EN18" s="74"/>
      <c r="EO18" s="80">
        <f t="shared" si="13"/>
        <v>0.83780821917808224</v>
      </c>
      <c r="EP18" s="80">
        <f t="shared" si="14"/>
        <v>0.89956331877729256</v>
      </c>
      <c r="EQ18" s="80">
        <f t="shared" si="15"/>
        <v>0.89009900990099011</v>
      </c>
      <c r="ER18" s="80">
        <f t="shared" si="16"/>
        <v>0.875</v>
      </c>
      <c r="ES18" s="80">
        <f t="shared" si="17"/>
        <v>0.84570426651081243</v>
      </c>
      <c r="ET18" s="74"/>
      <c r="EU18" s="80">
        <f t="shared" si="18"/>
        <v>0.73273972602739723</v>
      </c>
      <c r="EV18" s="80">
        <f t="shared" si="19"/>
        <v>0.72925764192139741</v>
      </c>
      <c r="EW18" s="80">
        <f t="shared" si="20"/>
        <v>0.73564356435643563</v>
      </c>
      <c r="EX18" s="80">
        <f t="shared" si="21"/>
        <v>0.75</v>
      </c>
      <c r="EY18" s="80">
        <f t="shared" si="22"/>
        <v>0.73302162478082988</v>
      </c>
      <c r="EZ18" s="74"/>
      <c r="FA18" s="80">
        <f t="shared" si="23"/>
        <v>0.74602739726027401</v>
      </c>
      <c r="FB18" s="80">
        <f t="shared" si="24"/>
        <v>0.75545851528384278</v>
      </c>
      <c r="FC18" s="80">
        <f t="shared" si="25"/>
        <v>0.74356435643564356</v>
      </c>
      <c r="FD18" s="80">
        <f t="shared" si="26"/>
        <v>0.6875</v>
      </c>
      <c r="FE18" s="80">
        <f t="shared" si="27"/>
        <v>0.74587960257159558</v>
      </c>
      <c r="FF18" s="74"/>
      <c r="FG18" s="80">
        <f t="shared" si="28"/>
        <v>0.80260273972602736</v>
      </c>
      <c r="FH18" s="80">
        <f t="shared" si="29"/>
        <v>0.86899563318777295</v>
      </c>
      <c r="FI18" s="80">
        <f t="shared" si="30"/>
        <v>0.84851485148514849</v>
      </c>
      <c r="FJ18" s="80">
        <f t="shared" si="31"/>
        <v>0.8125</v>
      </c>
      <c r="FK18" s="80">
        <f t="shared" si="32"/>
        <v>0.80981881940385736</v>
      </c>
      <c r="FL18" s="74"/>
      <c r="FM18" s="80">
        <f t="shared" si="33"/>
        <v>0.85506849315068489</v>
      </c>
      <c r="FN18" s="80">
        <f t="shared" si="34"/>
        <v>0.90829694323144106</v>
      </c>
      <c r="FO18" s="80">
        <f t="shared" si="35"/>
        <v>0.90396039603960399</v>
      </c>
      <c r="FP18" s="80">
        <f t="shared" si="36"/>
        <v>0.6875</v>
      </c>
      <c r="FQ18" s="80">
        <f t="shared" si="37"/>
        <v>0.86195207481005265</v>
      </c>
      <c r="FR18" s="74"/>
      <c r="FS18" s="80">
        <f t="shared" si="38"/>
        <v>0.7305479452054795</v>
      </c>
      <c r="FT18" s="80">
        <f t="shared" si="39"/>
        <v>0.72489082969432317</v>
      </c>
      <c r="FU18" s="80">
        <f t="shared" si="40"/>
        <v>0.7277227722772277</v>
      </c>
      <c r="FV18" s="80">
        <f t="shared" si="41"/>
        <v>0.6875</v>
      </c>
      <c r="FW18" s="80">
        <f t="shared" si="42"/>
        <v>0.72998246639392173</v>
      </c>
      <c r="FX18" s="74"/>
      <c r="FY18" s="80">
        <f t="shared" si="43"/>
        <v>0.72712328767123291</v>
      </c>
      <c r="FZ18" s="80">
        <f t="shared" si="44"/>
        <v>0.72052401746724892</v>
      </c>
      <c r="GA18" s="80">
        <f t="shared" si="45"/>
        <v>0.72277227722772275</v>
      </c>
      <c r="GB18" s="80">
        <f t="shared" si="46"/>
        <v>0.625</v>
      </c>
      <c r="GC18" s="80">
        <f t="shared" si="47"/>
        <v>0.72624196376388073</v>
      </c>
      <c r="GD18" s="74"/>
      <c r="GE18" s="80">
        <f t="shared" si="48"/>
        <v>0.82342465753424654</v>
      </c>
      <c r="GF18" s="80">
        <f t="shared" si="49"/>
        <v>0.89519650655021832</v>
      </c>
      <c r="GG18" s="80">
        <f t="shared" si="50"/>
        <v>0.86237623762376237</v>
      </c>
      <c r="GH18" s="80">
        <f t="shared" si="51"/>
        <v>0.6875</v>
      </c>
      <c r="GI18" s="80">
        <f t="shared" si="52"/>
        <v>0.82969023962594979</v>
      </c>
    </row>
    <row r="19" spans="1:191" x14ac:dyDescent="0.3">
      <c r="A19" s="60" t="s">
        <v>465</v>
      </c>
      <c r="B19" s="70">
        <v>90440</v>
      </c>
      <c r="C19" s="70"/>
      <c r="D19" s="70">
        <v>4703</v>
      </c>
      <c r="E19" s="70">
        <v>117</v>
      </c>
      <c r="F19" s="70">
        <v>2120</v>
      </c>
      <c r="G19" s="70">
        <v>8</v>
      </c>
      <c r="H19" s="70">
        <v>6948</v>
      </c>
      <c r="I19" s="70">
        <v>2238</v>
      </c>
      <c r="J19" s="70">
        <v>69</v>
      </c>
      <c r="K19" s="70">
        <v>995</v>
      </c>
      <c r="L19" s="70">
        <v>2</v>
      </c>
      <c r="M19" s="70">
        <v>3304</v>
      </c>
      <c r="N19" s="70">
        <v>2480</v>
      </c>
      <c r="O19" s="70">
        <v>37</v>
      </c>
      <c r="P19" s="70">
        <v>798</v>
      </c>
      <c r="Q19" s="70">
        <v>2</v>
      </c>
      <c r="R19" s="70">
        <v>3317</v>
      </c>
      <c r="S19" s="70">
        <v>723</v>
      </c>
      <c r="T19" s="70">
        <v>25</v>
      </c>
      <c r="U19" s="70">
        <v>274</v>
      </c>
      <c r="V19" s="70">
        <v>1</v>
      </c>
      <c r="W19" s="70">
        <v>1023</v>
      </c>
      <c r="X19" s="70">
        <v>361</v>
      </c>
      <c r="Y19" s="70">
        <v>5</v>
      </c>
      <c r="Z19" s="70">
        <v>143</v>
      </c>
      <c r="AA19" s="70">
        <v>2</v>
      </c>
      <c r="AB19" s="70">
        <v>511</v>
      </c>
      <c r="AC19" s="70">
        <v>15103</v>
      </c>
      <c r="AD19" s="70"/>
      <c r="AE19" s="70">
        <v>3845</v>
      </c>
      <c r="AF19" s="70">
        <v>83</v>
      </c>
      <c r="AG19" s="70">
        <v>1618</v>
      </c>
      <c r="AH19" s="70">
        <v>5</v>
      </c>
      <c r="AI19" s="70">
        <v>5551</v>
      </c>
      <c r="AJ19" s="70">
        <v>1562</v>
      </c>
      <c r="AK19" s="70">
        <v>58</v>
      </c>
      <c r="AL19" s="70">
        <v>730</v>
      </c>
      <c r="AM19" s="70">
        <v>3</v>
      </c>
      <c r="AN19" s="70">
        <v>2353</v>
      </c>
      <c r="AO19" s="70">
        <v>3998</v>
      </c>
      <c r="AP19" s="70">
        <v>89</v>
      </c>
      <c r="AQ19" s="70">
        <v>1573</v>
      </c>
      <c r="AR19" s="70">
        <v>7</v>
      </c>
      <c r="AS19" s="70">
        <v>5667</v>
      </c>
      <c r="AT19" s="70">
        <v>13571</v>
      </c>
      <c r="AU19" s="70"/>
      <c r="AV19" s="70">
        <v>3081</v>
      </c>
      <c r="AW19" s="70">
        <v>77</v>
      </c>
      <c r="AX19" s="70">
        <v>1419</v>
      </c>
      <c r="AY19" s="70">
        <v>4</v>
      </c>
      <c r="AZ19" s="70">
        <v>4581</v>
      </c>
      <c r="BA19" s="70">
        <v>1311</v>
      </c>
      <c r="BB19" s="70">
        <v>45</v>
      </c>
      <c r="BC19" s="70">
        <v>545</v>
      </c>
      <c r="BD19" s="70">
        <v>2</v>
      </c>
      <c r="BE19" s="70">
        <v>1903</v>
      </c>
      <c r="BF19" s="70">
        <v>2154</v>
      </c>
      <c r="BG19" s="70">
        <v>53</v>
      </c>
      <c r="BH19" s="70">
        <v>854</v>
      </c>
      <c r="BI19" s="70">
        <v>5</v>
      </c>
      <c r="BJ19" s="70">
        <v>3066</v>
      </c>
      <c r="BK19" s="70">
        <v>2429</v>
      </c>
      <c r="BL19" s="70">
        <v>42</v>
      </c>
      <c r="BM19" s="70">
        <v>983</v>
      </c>
      <c r="BN19" s="70">
        <v>2</v>
      </c>
      <c r="BO19" s="70">
        <v>3456</v>
      </c>
      <c r="BP19" s="70">
        <v>13006</v>
      </c>
      <c r="BQ19" s="74"/>
      <c r="BR19" s="70">
        <v>8688</v>
      </c>
      <c r="BS19" s="70">
        <v>191</v>
      </c>
      <c r="BT19" s="70">
        <v>3566</v>
      </c>
      <c r="BU19" s="70">
        <v>14</v>
      </c>
      <c r="BV19" s="70">
        <v>12459</v>
      </c>
      <c r="BW19" s="70">
        <v>12459</v>
      </c>
      <c r="BX19" s="74"/>
      <c r="BY19" s="70">
        <v>8727</v>
      </c>
      <c r="BZ19" s="70">
        <v>190</v>
      </c>
      <c r="CA19" s="70">
        <v>3608</v>
      </c>
      <c r="CB19" s="70">
        <v>14</v>
      </c>
      <c r="CC19" s="70">
        <v>12539</v>
      </c>
      <c r="CD19" s="70">
        <v>12539</v>
      </c>
      <c r="CE19" s="74"/>
      <c r="CF19" s="70">
        <v>5426</v>
      </c>
      <c r="CG19" s="70">
        <v>141</v>
      </c>
      <c r="CH19" s="70">
        <v>2564</v>
      </c>
      <c r="CI19" s="70">
        <v>9</v>
      </c>
      <c r="CJ19" s="70">
        <v>8140</v>
      </c>
      <c r="CK19" s="70">
        <v>1861</v>
      </c>
      <c r="CL19" s="70">
        <v>51</v>
      </c>
      <c r="CM19" s="70">
        <v>557</v>
      </c>
      <c r="CN19" s="70">
        <v>0</v>
      </c>
      <c r="CO19" s="70">
        <v>2469</v>
      </c>
      <c r="CP19" s="70">
        <v>1911</v>
      </c>
      <c r="CQ19" s="70">
        <v>33</v>
      </c>
      <c r="CR19" s="70">
        <v>785</v>
      </c>
      <c r="CS19" s="70">
        <v>4</v>
      </c>
      <c r="CT19" s="70">
        <v>2733</v>
      </c>
      <c r="CU19" s="70">
        <v>13342</v>
      </c>
      <c r="CV19" s="74"/>
      <c r="CW19" s="70">
        <v>3196</v>
      </c>
      <c r="CX19" s="70">
        <v>68</v>
      </c>
      <c r="CY19" s="70">
        <v>1255</v>
      </c>
      <c r="CZ19" s="70">
        <v>9</v>
      </c>
      <c r="DA19" s="70">
        <v>4528</v>
      </c>
      <c r="DB19" s="70">
        <v>6249</v>
      </c>
      <c r="DC19" s="70">
        <v>159</v>
      </c>
      <c r="DD19" s="70">
        <v>2706</v>
      </c>
      <c r="DE19" s="70">
        <v>5</v>
      </c>
      <c r="DF19" s="70">
        <v>9119</v>
      </c>
      <c r="DG19" s="70">
        <v>13647</v>
      </c>
      <c r="DH19" s="74"/>
      <c r="DI19" s="70">
        <v>8696</v>
      </c>
      <c r="DJ19" s="70">
        <v>188</v>
      </c>
      <c r="DK19" s="70">
        <v>3606</v>
      </c>
      <c r="DL19" s="70">
        <v>13</v>
      </c>
      <c r="DM19" s="70">
        <v>12503</v>
      </c>
      <c r="DN19" s="70">
        <v>12503</v>
      </c>
      <c r="DO19" s="74"/>
      <c r="DP19" s="70">
        <v>8653</v>
      </c>
      <c r="DQ19" s="70">
        <v>188</v>
      </c>
      <c r="DR19" s="70">
        <v>3593</v>
      </c>
      <c r="DS19" s="70">
        <v>11</v>
      </c>
      <c r="DT19" s="70">
        <v>12445</v>
      </c>
      <c r="DU19" s="70">
        <v>12445</v>
      </c>
      <c r="DV19" s="74"/>
      <c r="DW19" s="70">
        <v>3457</v>
      </c>
      <c r="DX19" s="70">
        <v>71</v>
      </c>
      <c r="DY19" s="70">
        <v>1338</v>
      </c>
      <c r="DZ19" s="70">
        <v>6</v>
      </c>
      <c r="EA19" s="70">
        <v>4872</v>
      </c>
      <c r="EB19" s="70">
        <v>5775</v>
      </c>
      <c r="EC19" s="70">
        <v>150</v>
      </c>
      <c r="ED19" s="70">
        <v>2581</v>
      </c>
      <c r="EE19" s="70">
        <v>8</v>
      </c>
      <c r="EF19" s="70">
        <v>8514</v>
      </c>
      <c r="EG19" s="70">
        <v>13386</v>
      </c>
      <c r="EI19" s="80">
        <f t="shared" si="8"/>
        <v>0.89528795811518325</v>
      </c>
      <c r="EJ19" s="80">
        <f t="shared" si="9"/>
        <v>0.90909090909090906</v>
      </c>
      <c r="EK19" s="80">
        <f t="shared" si="10"/>
        <v>0.90554272517321022</v>
      </c>
      <c r="EL19" s="80">
        <f t="shared" si="11"/>
        <v>1</v>
      </c>
      <c r="EM19" s="80">
        <f t="shared" si="12"/>
        <v>0.89856319936436468</v>
      </c>
      <c r="EN19" s="74"/>
      <c r="EO19" s="80">
        <f t="shared" si="13"/>
        <v>0.85435506901475489</v>
      </c>
      <c r="EP19" s="80">
        <f t="shared" si="14"/>
        <v>0.85770750988142297</v>
      </c>
      <c r="EQ19" s="80">
        <f t="shared" si="15"/>
        <v>0.87782909930715936</v>
      </c>
      <c r="ER19" s="80">
        <f t="shared" si="16"/>
        <v>0.8666666666666667</v>
      </c>
      <c r="ES19" s="80">
        <f t="shared" si="17"/>
        <v>0.86115341322915973</v>
      </c>
      <c r="ET19" s="74"/>
      <c r="EU19" s="80">
        <f t="shared" si="18"/>
        <v>0.82703474535935273</v>
      </c>
      <c r="EV19" s="80">
        <f t="shared" si="19"/>
        <v>0.75494071146245056</v>
      </c>
      <c r="EW19" s="80">
        <f t="shared" si="20"/>
        <v>0.82355658198614323</v>
      </c>
      <c r="EX19" s="80">
        <f t="shared" si="21"/>
        <v>0.93333333333333335</v>
      </c>
      <c r="EY19" s="80">
        <f t="shared" si="22"/>
        <v>0.82493544328941271</v>
      </c>
      <c r="EZ19" s="74"/>
      <c r="FA19" s="80">
        <f t="shared" si="23"/>
        <v>0.83074726320799619</v>
      </c>
      <c r="FB19" s="80">
        <f t="shared" si="24"/>
        <v>0.75098814229249011</v>
      </c>
      <c r="FC19" s="80">
        <f t="shared" si="25"/>
        <v>0.83325635103926099</v>
      </c>
      <c r="FD19" s="80">
        <f t="shared" si="26"/>
        <v>0.93333333333333335</v>
      </c>
      <c r="FE19" s="80">
        <f t="shared" si="27"/>
        <v>0.83023240415811428</v>
      </c>
      <c r="FF19" s="74"/>
      <c r="FG19" s="80">
        <f t="shared" si="28"/>
        <v>0.87558305568776773</v>
      </c>
      <c r="FH19" s="80">
        <f t="shared" si="29"/>
        <v>0.88932806324110669</v>
      </c>
      <c r="FI19" s="80">
        <f t="shared" si="30"/>
        <v>0.90207852193995386</v>
      </c>
      <c r="FJ19" s="80">
        <f t="shared" si="31"/>
        <v>0.8666666666666667</v>
      </c>
      <c r="FK19" s="80">
        <f t="shared" si="32"/>
        <v>0.88340064887770642</v>
      </c>
      <c r="FL19" s="74"/>
      <c r="FM19" s="80">
        <f t="shared" si="33"/>
        <v>0.89909566872917657</v>
      </c>
      <c r="FN19" s="80">
        <f t="shared" si="34"/>
        <v>0.89723320158102771</v>
      </c>
      <c r="FO19" s="80">
        <f t="shared" si="35"/>
        <v>0.9147806004618938</v>
      </c>
      <c r="FP19" s="80">
        <f t="shared" si="36"/>
        <v>0.93333333333333335</v>
      </c>
      <c r="FQ19" s="80">
        <f t="shared" si="37"/>
        <v>0.90359531218963118</v>
      </c>
      <c r="FR19" s="74"/>
      <c r="FS19" s="80">
        <f t="shared" si="38"/>
        <v>0.82779628748215139</v>
      </c>
      <c r="FT19" s="80">
        <f t="shared" si="39"/>
        <v>0.74308300395256921</v>
      </c>
      <c r="FU19" s="80">
        <f t="shared" si="40"/>
        <v>0.83279445727482682</v>
      </c>
      <c r="FV19" s="80">
        <f t="shared" si="41"/>
        <v>0.8666666666666667</v>
      </c>
      <c r="FW19" s="80">
        <f t="shared" si="42"/>
        <v>0.82784877176719862</v>
      </c>
      <c r="FX19" s="74"/>
      <c r="FY19" s="80">
        <f t="shared" si="43"/>
        <v>0.82370299857210849</v>
      </c>
      <c r="FZ19" s="80">
        <f t="shared" si="44"/>
        <v>0.74308300395256921</v>
      </c>
      <c r="GA19" s="80">
        <f t="shared" si="45"/>
        <v>0.82979214780600463</v>
      </c>
      <c r="GB19" s="80">
        <f t="shared" si="46"/>
        <v>0.73333333333333328</v>
      </c>
      <c r="GC19" s="80">
        <f t="shared" si="47"/>
        <v>0.82400847513738995</v>
      </c>
      <c r="GD19" s="74"/>
      <c r="GE19" s="80">
        <f t="shared" si="48"/>
        <v>0.87881960970966211</v>
      </c>
      <c r="GF19" s="80">
        <f t="shared" si="49"/>
        <v>0.87351778656126478</v>
      </c>
      <c r="GG19" s="80">
        <f t="shared" si="50"/>
        <v>0.90508083140877593</v>
      </c>
      <c r="GH19" s="80">
        <f t="shared" si="51"/>
        <v>0.93333333333333335</v>
      </c>
      <c r="GI19" s="80">
        <f t="shared" si="52"/>
        <v>0.88631397735549233</v>
      </c>
    </row>
    <row r="20" spans="1:191" x14ac:dyDescent="0.3">
      <c r="A20" s="60" t="s">
        <v>516</v>
      </c>
      <c r="B20" s="70">
        <v>88737</v>
      </c>
      <c r="C20" s="70"/>
      <c r="D20" s="70">
        <v>1939</v>
      </c>
      <c r="E20" s="70">
        <v>48</v>
      </c>
      <c r="F20" s="70">
        <v>906</v>
      </c>
      <c r="G20" s="70">
        <v>6</v>
      </c>
      <c r="H20" s="70">
        <v>2899</v>
      </c>
      <c r="I20" s="70">
        <v>1100</v>
      </c>
      <c r="J20" s="70">
        <v>31</v>
      </c>
      <c r="K20" s="70">
        <v>574</v>
      </c>
      <c r="L20" s="70">
        <v>0</v>
      </c>
      <c r="M20" s="70">
        <v>1705</v>
      </c>
      <c r="N20" s="70">
        <v>1652</v>
      </c>
      <c r="O20" s="70">
        <v>29</v>
      </c>
      <c r="P20" s="70">
        <v>490</v>
      </c>
      <c r="Q20" s="70">
        <v>4</v>
      </c>
      <c r="R20" s="70">
        <v>2175</v>
      </c>
      <c r="S20" s="70">
        <v>698</v>
      </c>
      <c r="T20" s="70">
        <v>13</v>
      </c>
      <c r="U20" s="70">
        <v>228</v>
      </c>
      <c r="V20" s="70">
        <v>1</v>
      </c>
      <c r="W20" s="70">
        <v>940</v>
      </c>
      <c r="X20" s="70">
        <v>302</v>
      </c>
      <c r="Y20" s="70">
        <v>9</v>
      </c>
      <c r="Z20" s="70">
        <v>102</v>
      </c>
      <c r="AA20" s="70">
        <v>2</v>
      </c>
      <c r="AB20" s="70">
        <v>415</v>
      </c>
      <c r="AC20" s="70">
        <v>8134</v>
      </c>
      <c r="AD20" s="70"/>
      <c r="AE20" s="70">
        <v>1276</v>
      </c>
      <c r="AF20" s="70">
        <v>31</v>
      </c>
      <c r="AG20" s="70">
        <v>573</v>
      </c>
      <c r="AH20" s="70">
        <v>2</v>
      </c>
      <c r="AI20" s="70">
        <v>1882</v>
      </c>
      <c r="AJ20" s="70">
        <v>1512</v>
      </c>
      <c r="AK20" s="70">
        <v>44</v>
      </c>
      <c r="AL20" s="70">
        <v>669</v>
      </c>
      <c r="AM20" s="70">
        <v>4</v>
      </c>
      <c r="AN20" s="70">
        <v>2229</v>
      </c>
      <c r="AO20" s="70">
        <v>2430</v>
      </c>
      <c r="AP20" s="70">
        <v>50</v>
      </c>
      <c r="AQ20" s="70">
        <v>899</v>
      </c>
      <c r="AR20" s="70">
        <v>6</v>
      </c>
      <c r="AS20" s="70">
        <v>3385</v>
      </c>
      <c r="AT20" s="70">
        <v>7496</v>
      </c>
      <c r="AU20" s="70"/>
      <c r="AV20" s="70">
        <v>1247</v>
      </c>
      <c r="AW20" s="70">
        <v>22</v>
      </c>
      <c r="AX20" s="70">
        <v>536</v>
      </c>
      <c r="AY20" s="70">
        <v>6</v>
      </c>
      <c r="AZ20" s="70">
        <v>1811</v>
      </c>
      <c r="BA20" s="70">
        <v>752</v>
      </c>
      <c r="BB20" s="70">
        <v>33</v>
      </c>
      <c r="BC20" s="70">
        <v>289</v>
      </c>
      <c r="BD20" s="70">
        <v>1</v>
      </c>
      <c r="BE20" s="70">
        <v>1075</v>
      </c>
      <c r="BF20" s="70">
        <v>845</v>
      </c>
      <c r="BG20" s="70">
        <v>22</v>
      </c>
      <c r="BH20" s="70">
        <v>309</v>
      </c>
      <c r="BI20" s="70">
        <v>1</v>
      </c>
      <c r="BJ20" s="70">
        <v>1177</v>
      </c>
      <c r="BK20" s="70">
        <v>2243</v>
      </c>
      <c r="BL20" s="70">
        <v>49</v>
      </c>
      <c r="BM20" s="70">
        <v>951</v>
      </c>
      <c r="BN20" s="70">
        <v>4</v>
      </c>
      <c r="BO20" s="70">
        <v>3247</v>
      </c>
      <c r="BP20" s="70">
        <v>7310</v>
      </c>
      <c r="BQ20" s="74"/>
      <c r="BR20" s="70">
        <v>4611</v>
      </c>
      <c r="BS20" s="70">
        <v>103</v>
      </c>
      <c r="BT20" s="70">
        <v>1810</v>
      </c>
      <c r="BU20" s="70">
        <v>12</v>
      </c>
      <c r="BV20" s="70">
        <v>6536</v>
      </c>
      <c r="BW20" s="70">
        <v>6536</v>
      </c>
      <c r="BX20" s="74"/>
      <c r="BY20" s="70">
        <v>4679</v>
      </c>
      <c r="BZ20" s="70">
        <v>105</v>
      </c>
      <c r="CA20" s="70">
        <v>1845</v>
      </c>
      <c r="CB20" s="70">
        <v>12</v>
      </c>
      <c r="CC20" s="70">
        <v>6641</v>
      </c>
      <c r="CD20" s="70">
        <v>6641</v>
      </c>
      <c r="CE20" s="74"/>
      <c r="CF20" s="70">
        <v>3250</v>
      </c>
      <c r="CG20" s="70">
        <v>78</v>
      </c>
      <c r="CH20" s="70">
        <v>1335</v>
      </c>
      <c r="CI20" s="70">
        <v>4</v>
      </c>
      <c r="CJ20" s="70">
        <v>4667</v>
      </c>
      <c r="CK20" s="70">
        <v>649</v>
      </c>
      <c r="CL20" s="70">
        <v>25</v>
      </c>
      <c r="CM20" s="70">
        <v>313</v>
      </c>
      <c r="CN20" s="70">
        <v>2</v>
      </c>
      <c r="CO20" s="70">
        <v>989</v>
      </c>
      <c r="CP20" s="70">
        <v>996</v>
      </c>
      <c r="CQ20" s="70">
        <v>21</v>
      </c>
      <c r="CR20" s="70">
        <v>368</v>
      </c>
      <c r="CS20" s="70">
        <v>6</v>
      </c>
      <c r="CT20" s="70">
        <v>1391</v>
      </c>
      <c r="CU20" s="70">
        <v>7047</v>
      </c>
      <c r="CV20" s="74"/>
      <c r="CW20" s="70">
        <v>1820</v>
      </c>
      <c r="CX20" s="70">
        <v>20</v>
      </c>
      <c r="CY20" s="70">
        <v>635</v>
      </c>
      <c r="CZ20" s="70">
        <v>6</v>
      </c>
      <c r="DA20" s="70">
        <v>2481</v>
      </c>
      <c r="DB20" s="70">
        <v>3336</v>
      </c>
      <c r="DC20" s="70">
        <v>100</v>
      </c>
      <c r="DD20" s="70">
        <v>1488</v>
      </c>
      <c r="DE20" s="70">
        <v>6</v>
      </c>
      <c r="DF20" s="70">
        <v>4930</v>
      </c>
      <c r="DG20" s="70">
        <v>7411</v>
      </c>
      <c r="DH20" s="74"/>
      <c r="DI20" s="70">
        <v>4603</v>
      </c>
      <c r="DJ20" s="70">
        <v>102</v>
      </c>
      <c r="DK20" s="70">
        <v>1850</v>
      </c>
      <c r="DL20" s="70">
        <v>12</v>
      </c>
      <c r="DM20" s="70">
        <v>6567</v>
      </c>
      <c r="DN20" s="70">
        <v>6567</v>
      </c>
      <c r="DO20" s="74"/>
      <c r="DP20" s="70">
        <v>4598</v>
      </c>
      <c r="DQ20" s="70">
        <v>103</v>
      </c>
      <c r="DR20" s="70">
        <v>1831</v>
      </c>
      <c r="DS20" s="70">
        <v>12</v>
      </c>
      <c r="DT20" s="70">
        <v>6544</v>
      </c>
      <c r="DU20" s="70">
        <v>6544</v>
      </c>
      <c r="DV20" s="74"/>
      <c r="DW20" s="70">
        <v>2269</v>
      </c>
      <c r="DX20" s="70">
        <v>33</v>
      </c>
      <c r="DY20" s="70">
        <v>761</v>
      </c>
      <c r="DZ20" s="70">
        <v>5</v>
      </c>
      <c r="EA20" s="70">
        <v>3068</v>
      </c>
      <c r="EB20" s="70">
        <v>2755</v>
      </c>
      <c r="EC20" s="70">
        <v>84</v>
      </c>
      <c r="ED20" s="70">
        <v>1293</v>
      </c>
      <c r="EE20" s="70">
        <v>7</v>
      </c>
      <c r="EF20" s="70">
        <v>4139</v>
      </c>
      <c r="EG20" s="70">
        <v>7207</v>
      </c>
      <c r="EI20" s="80">
        <f t="shared" si="8"/>
        <v>0.91688631172026003</v>
      </c>
      <c r="EJ20" s="80">
        <f t="shared" si="9"/>
        <v>0.96153846153846156</v>
      </c>
      <c r="EK20" s="80">
        <f t="shared" si="10"/>
        <v>0.93086956521739128</v>
      </c>
      <c r="EL20" s="80">
        <f t="shared" si="11"/>
        <v>0.92307692307692313</v>
      </c>
      <c r="EM20" s="80">
        <f t="shared" si="12"/>
        <v>0.92156380624538969</v>
      </c>
      <c r="EN20" s="74"/>
      <c r="EO20" s="80">
        <f t="shared" si="13"/>
        <v>0.89386751010367249</v>
      </c>
      <c r="EP20" s="80">
        <f t="shared" si="14"/>
        <v>0.96923076923076923</v>
      </c>
      <c r="EQ20" s="80">
        <f t="shared" si="15"/>
        <v>0.90652173913043477</v>
      </c>
      <c r="ER20" s="80">
        <f t="shared" si="16"/>
        <v>0.92307692307692313</v>
      </c>
      <c r="ES20" s="80">
        <f t="shared" si="17"/>
        <v>0.89869682812884188</v>
      </c>
      <c r="ET20" s="74"/>
      <c r="EU20" s="80">
        <f t="shared" si="18"/>
        <v>0.81022667369530843</v>
      </c>
      <c r="EV20" s="80">
        <f t="shared" si="19"/>
        <v>0.79230769230769227</v>
      </c>
      <c r="EW20" s="80">
        <f t="shared" si="20"/>
        <v>0.78695652173913044</v>
      </c>
      <c r="EX20" s="80">
        <f t="shared" si="21"/>
        <v>0.92307692307692313</v>
      </c>
      <c r="EY20" s="80">
        <f t="shared" si="22"/>
        <v>0.80354069338578804</v>
      </c>
      <c r="EZ20" s="74"/>
      <c r="FA20" s="80">
        <f t="shared" si="23"/>
        <v>0.82217536461078899</v>
      </c>
      <c r="FB20" s="80">
        <f t="shared" si="24"/>
        <v>0.80769230769230771</v>
      </c>
      <c r="FC20" s="80">
        <f t="shared" si="25"/>
        <v>0.80217391304347829</v>
      </c>
      <c r="FD20" s="80">
        <f t="shared" si="26"/>
        <v>0.92307692307692313</v>
      </c>
      <c r="FE20" s="80">
        <f t="shared" si="27"/>
        <v>0.81644947135480694</v>
      </c>
      <c r="FF20" s="74"/>
      <c r="FG20" s="80">
        <f t="shared" si="28"/>
        <v>0.86013002987172726</v>
      </c>
      <c r="FH20" s="80">
        <f t="shared" si="29"/>
        <v>0.9538461538461539</v>
      </c>
      <c r="FI20" s="80">
        <f t="shared" si="30"/>
        <v>0.87652173913043474</v>
      </c>
      <c r="FJ20" s="80">
        <f t="shared" si="31"/>
        <v>0.92307692307692313</v>
      </c>
      <c r="FK20" s="80">
        <f t="shared" si="32"/>
        <v>0.8663634128350135</v>
      </c>
      <c r="FL20" s="74"/>
      <c r="FM20" s="80">
        <f t="shared" si="33"/>
        <v>0.90599191706202775</v>
      </c>
      <c r="FN20" s="80">
        <f t="shared" si="34"/>
        <v>0.92307692307692313</v>
      </c>
      <c r="FO20" s="80">
        <f t="shared" si="35"/>
        <v>0.92304347826086952</v>
      </c>
      <c r="FP20" s="80">
        <f t="shared" si="36"/>
        <v>0.92307692307692313</v>
      </c>
      <c r="FQ20" s="80">
        <f t="shared" si="37"/>
        <v>0.91111384312761245</v>
      </c>
      <c r="FR20" s="74"/>
      <c r="FS20" s="80">
        <f t="shared" si="38"/>
        <v>0.80882094535231064</v>
      </c>
      <c r="FT20" s="80">
        <f t="shared" si="39"/>
        <v>0.7846153846153846</v>
      </c>
      <c r="FU20" s="80">
        <f t="shared" si="40"/>
        <v>0.80434782608695654</v>
      </c>
      <c r="FV20" s="80">
        <f t="shared" si="41"/>
        <v>0.92307692307692313</v>
      </c>
      <c r="FW20" s="80">
        <f t="shared" si="42"/>
        <v>0.80735185640521268</v>
      </c>
      <c r="FX20" s="74"/>
      <c r="FY20" s="80">
        <f t="shared" si="43"/>
        <v>0.80794236513793705</v>
      </c>
      <c r="FZ20" s="80">
        <f t="shared" si="44"/>
        <v>0.79230769230769227</v>
      </c>
      <c r="GA20" s="80">
        <f t="shared" si="45"/>
        <v>0.79608695652173911</v>
      </c>
      <c r="GB20" s="80">
        <f t="shared" si="46"/>
        <v>0.92307692307692313</v>
      </c>
      <c r="GC20" s="80">
        <f t="shared" si="47"/>
        <v>0.80452421932628471</v>
      </c>
      <c r="GD20" s="74"/>
      <c r="GE20" s="80">
        <f t="shared" si="48"/>
        <v>0.88279739940256541</v>
      </c>
      <c r="GF20" s="80">
        <f t="shared" si="49"/>
        <v>0.9</v>
      </c>
      <c r="GG20" s="80">
        <f t="shared" si="50"/>
        <v>0.89304347826086961</v>
      </c>
      <c r="GH20" s="80">
        <f t="shared" si="51"/>
        <v>0.92307692307692313</v>
      </c>
      <c r="GI20" s="80">
        <f t="shared" si="52"/>
        <v>0.88603393164494715</v>
      </c>
    </row>
    <row r="21" spans="1:191" x14ac:dyDescent="0.3">
      <c r="A21" s="60" t="s">
        <v>468</v>
      </c>
      <c r="B21" s="70">
        <v>87387</v>
      </c>
      <c r="C21" s="70"/>
      <c r="D21" s="70">
        <v>3144</v>
      </c>
      <c r="E21" s="70">
        <v>136</v>
      </c>
      <c r="F21" s="70">
        <v>959</v>
      </c>
      <c r="G21" s="70">
        <v>0</v>
      </c>
      <c r="H21" s="70">
        <v>4239</v>
      </c>
      <c r="I21" s="70">
        <v>1350</v>
      </c>
      <c r="J21" s="70">
        <v>41</v>
      </c>
      <c r="K21" s="70">
        <v>367</v>
      </c>
      <c r="L21" s="70">
        <v>0</v>
      </c>
      <c r="M21" s="70">
        <v>1758</v>
      </c>
      <c r="N21" s="70">
        <v>2232</v>
      </c>
      <c r="O21" s="70">
        <v>41</v>
      </c>
      <c r="P21" s="70">
        <v>403</v>
      </c>
      <c r="Q21" s="70">
        <v>1</v>
      </c>
      <c r="R21" s="70">
        <v>2677</v>
      </c>
      <c r="S21" s="70">
        <v>1060</v>
      </c>
      <c r="T21" s="70">
        <v>16</v>
      </c>
      <c r="U21" s="70">
        <v>275</v>
      </c>
      <c r="V21" s="70">
        <v>0</v>
      </c>
      <c r="W21" s="70">
        <v>1351</v>
      </c>
      <c r="X21" s="70">
        <v>316</v>
      </c>
      <c r="Y21" s="70">
        <v>12</v>
      </c>
      <c r="Z21" s="70">
        <v>109</v>
      </c>
      <c r="AA21" s="70">
        <v>0</v>
      </c>
      <c r="AB21" s="70">
        <v>437</v>
      </c>
      <c r="AC21" s="70">
        <v>10462</v>
      </c>
      <c r="AD21" s="70"/>
      <c r="AE21" s="70">
        <v>1570</v>
      </c>
      <c r="AF21" s="70">
        <v>59</v>
      </c>
      <c r="AG21" s="70">
        <v>472</v>
      </c>
      <c r="AH21" s="70">
        <v>0</v>
      </c>
      <c r="AI21" s="70">
        <v>2101</v>
      </c>
      <c r="AJ21" s="70">
        <v>1940</v>
      </c>
      <c r="AK21" s="70">
        <v>66</v>
      </c>
      <c r="AL21" s="70">
        <v>579</v>
      </c>
      <c r="AM21" s="70">
        <v>0</v>
      </c>
      <c r="AN21" s="70">
        <v>2585</v>
      </c>
      <c r="AO21" s="70">
        <v>3792</v>
      </c>
      <c r="AP21" s="70">
        <v>107</v>
      </c>
      <c r="AQ21" s="70">
        <v>880</v>
      </c>
      <c r="AR21" s="70">
        <v>1</v>
      </c>
      <c r="AS21" s="70">
        <v>4780</v>
      </c>
      <c r="AT21" s="70">
        <v>9466</v>
      </c>
      <c r="AU21" s="70"/>
      <c r="AV21" s="70">
        <v>1170</v>
      </c>
      <c r="AW21" s="70">
        <v>62</v>
      </c>
      <c r="AX21" s="70">
        <v>380</v>
      </c>
      <c r="AY21" s="70">
        <v>1</v>
      </c>
      <c r="AZ21" s="70">
        <v>1613</v>
      </c>
      <c r="BA21" s="70">
        <v>703</v>
      </c>
      <c r="BB21" s="70">
        <v>21</v>
      </c>
      <c r="BC21" s="70">
        <v>176</v>
      </c>
      <c r="BD21" s="70">
        <v>0</v>
      </c>
      <c r="BE21" s="70">
        <v>900</v>
      </c>
      <c r="BF21" s="70">
        <v>2887</v>
      </c>
      <c r="BG21" s="70">
        <v>87</v>
      </c>
      <c r="BH21" s="70">
        <v>721</v>
      </c>
      <c r="BI21" s="70">
        <v>0</v>
      </c>
      <c r="BJ21" s="70">
        <v>3695</v>
      </c>
      <c r="BK21" s="70">
        <v>2666</v>
      </c>
      <c r="BL21" s="70">
        <v>53</v>
      </c>
      <c r="BM21" s="70">
        <v>723</v>
      </c>
      <c r="BN21" s="70">
        <v>0</v>
      </c>
      <c r="BO21" s="70">
        <v>3442</v>
      </c>
      <c r="BP21" s="70">
        <v>9650</v>
      </c>
      <c r="BQ21" s="74"/>
      <c r="BR21" s="70">
        <v>6672</v>
      </c>
      <c r="BS21" s="70">
        <v>201</v>
      </c>
      <c r="BT21" s="70">
        <v>1729</v>
      </c>
      <c r="BU21" s="70">
        <v>1</v>
      </c>
      <c r="BV21" s="70">
        <v>8603</v>
      </c>
      <c r="BW21" s="70">
        <v>8603</v>
      </c>
      <c r="BX21" s="74"/>
      <c r="BY21" s="70">
        <v>6738</v>
      </c>
      <c r="BZ21" s="70">
        <v>208</v>
      </c>
      <c r="CA21" s="70">
        <v>1736</v>
      </c>
      <c r="CB21" s="70">
        <v>1</v>
      </c>
      <c r="CC21" s="70">
        <v>8683</v>
      </c>
      <c r="CD21" s="70">
        <v>8683</v>
      </c>
      <c r="CE21" s="74"/>
      <c r="CF21" s="70">
        <v>4683</v>
      </c>
      <c r="CG21" s="70">
        <v>134</v>
      </c>
      <c r="CH21" s="70">
        <v>1091</v>
      </c>
      <c r="CI21" s="70">
        <v>0</v>
      </c>
      <c r="CJ21" s="70">
        <v>5908</v>
      </c>
      <c r="CK21" s="70">
        <v>1627</v>
      </c>
      <c r="CL21" s="70">
        <v>53</v>
      </c>
      <c r="CM21" s="70">
        <v>512</v>
      </c>
      <c r="CN21" s="70">
        <v>0</v>
      </c>
      <c r="CO21" s="70">
        <v>2192</v>
      </c>
      <c r="CP21" s="70">
        <v>1016</v>
      </c>
      <c r="CQ21" s="70">
        <v>40</v>
      </c>
      <c r="CR21" s="70">
        <v>313</v>
      </c>
      <c r="CS21" s="70">
        <v>1</v>
      </c>
      <c r="CT21" s="70">
        <v>1370</v>
      </c>
      <c r="CU21" s="70">
        <v>9470</v>
      </c>
      <c r="CV21" s="74"/>
      <c r="CW21" s="70">
        <v>2898</v>
      </c>
      <c r="CX21" s="70">
        <v>86</v>
      </c>
      <c r="CY21" s="70">
        <v>697</v>
      </c>
      <c r="CZ21" s="70">
        <v>1</v>
      </c>
      <c r="DA21" s="70">
        <v>3682</v>
      </c>
      <c r="DB21" s="70">
        <v>4554</v>
      </c>
      <c r="DC21" s="70">
        <v>148</v>
      </c>
      <c r="DD21" s="70">
        <v>1267</v>
      </c>
      <c r="DE21" s="70">
        <v>0</v>
      </c>
      <c r="DF21" s="70">
        <v>5969</v>
      </c>
      <c r="DG21" s="70">
        <v>9651</v>
      </c>
      <c r="DH21" s="74"/>
      <c r="DI21" s="70">
        <v>6682</v>
      </c>
      <c r="DJ21" s="70">
        <v>200</v>
      </c>
      <c r="DK21" s="70">
        <v>1717</v>
      </c>
      <c r="DL21" s="70">
        <v>1</v>
      </c>
      <c r="DM21" s="70">
        <v>8600</v>
      </c>
      <c r="DN21" s="70">
        <v>8600</v>
      </c>
      <c r="DO21" s="74"/>
      <c r="DP21" s="70">
        <v>6668</v>
      </c>
      <c r="DQ21" s="70">
        <v>200</v>
      </c>
      <c r="DR21" s="70">
        <v>1721</v>
      </c>
      <c r="DS21" s="70">
        <v>1</v>
      </c>
      <c r="DT21" s="70">
        <v>8590</v>
      </c>
      <c r="DU21" s="70">
        <v>8590</v>
      </c>
      <c r="DV21" s="74"/>
      <c r="DW21" s="70">
        <v>3481</v>
      </c>
      <c r="DX21" s="70">
        <v>94</v>
      </c>
      <c r="DY21" s="70">
        <v>861</v>
      </c>
      <c r="DZ21" s="70">
        <v>0</v>
      </c>
      <c r="EA21" s="70">
        <v>4436</v>
      </c>
      <c r="EB21" s="70">
        <v>3799</v>
      </c>
      <c r="EC21" s="70">
        <v>131</v>
      </c>
      <c r="ED21" s="70">
        <v>1067</v>
      </c>
      <c r="EE21" s="70">
        <v>1</v>
      </c>
      <c r="EF21" s="70">
        <v>4998</v>
      </c>
      <c r="EG21" s="70">
        <v>9434</v>
      </c>
      <c r="EI21" s="80">
        <f t="shared" si="8"/>
        <v>0.90125894840780052</v>
      </c>
      <c r="EJ21" s="80">
        <f t="shared" si="9"/>
        <v>0.94308943089430897</v>
      </c>
      <c r="EK21" s="80">
        <f t="shared" si="10"/>
        <v>0.91386654046379556</v>
      </c>
      <c r="EL21" s="80">
        <f t="shared" si="11"/>
        <v>1</v>
      </c>
      <c r="EM21" s="80">
        <f t="shared" si="12"/>
        <v>0.90479831772127706</v>
      </c>
      <c r="EN21" s="74"/>
      <c r="EO21" s="80">
        <f t="shared" si="13"/>
        <v>0.91656381140459142</v>
      </c>
      <c r="EP21" s="80">
        <f t="shared" si="14"/>
        <v>0.9065040650406504</v>
      </c>
      <c r="EQ21" s="80">
        <f t="shared" si="15"/>
        <v>0.94652153336488409</v>
      </c>
      <c r="ER21" s="80">
        <f t="shared" si="16"/>
        <v>1</v>
      </c>
      <c r="ES21" s="80">
        <f t="shared" si="17"/>
        <v>0.92238577709806924</v>
      </c>
      <c r="ET21" s="74"/>
      <c r="EU21" s="80">
        <f t="shared" si="18"/>
        <v>0.82350037027894352</v>
      </c>
      <c r="EV21" s="80">
        <f t="shared" si="19"/>
        <v>0.81707317073170727</v>
      </c>
      <c r="EW21" s="80">
        <f t="shared" si="20"/>
        <v>0.81826786559394227</v>
      </c>
      <c r="EX21" s="80">
        <f t="shared" si="21"/>
        <v>1</v>
      </c>
      <c r="EY21" s="80">
        <f t="shared" si="22"/>
        <v>0.82230930988338746</v>
      </c>
      <c r="EZ21" s="74"/>
      <c r="FA21" s="80">
        <f t="shared" si="23"/>
        <v>0.83164650703529996</v>
      </c>
      <c r="FB21" s="80">
        <f t="shared" si="24"/>
        <v>0.84552845528455289</v>
      </c>
      <c r="FC21" s="80">
        <f t="shared" si="25"/>
        <v>0.8215806909607194</v>
      </c>
      <c r="FD21" s="80">
        <f t="shared" si="26"/>
        <v>1</v>
      </c>
      <c r="FE21" s="80">
        <f t="shared" si="27"/>
        <v>0.82995603135155804</v>
      </c>
      <c r="FF21" s="74"/>
      <c r="FG21" s="80">
        <f t="shared" si="28"/>
        <v>0.9042211799555665</v>
      </c>
      <c r="FH21" s="80">
        <f t="shared" si="29"/>
        <v>0.92276422764227639</v>
      </c>
      <c r="FI21" s="80">
        <f t="shared" si="30"/>
        <v>0.90676762896355889</v>
      </c>
      <c r="FJ21" s="80">
        <f t="shared" si="31"/>
        <v>1</v>
      </c>
      <c r="FK21" s="80">
        <f t="shared" si="32"/>
        <v>0.90518065379468549</v>
      </c>
      <c r="FL21" s="74"/>
      <c r="FM21" s="80">
        <f t="shared" si="33"/>
        <v>0.9197728955813379</v>
      </c>
      <c r="FN21" s="80">
        <f t="shared" si="34"/>
        <v>0.95121951219512191</v>
      </c>
      <c r="FO21" s="80">
        <f t="shared" si="35"/>
        <v>0.92948414576431615</v>
      </c>
      <c r="FP21" s="80">
        <f t="shared" si="36"/>
        <v>1</v>
      </c>
      <c r="FQ21" s="80">
        <f t="shared" si="37"/>
        <v>0.92248136111642132</v>
      </c>
      <c r="FR21" s="74"/>
      <c r="FS21" s="80">
        <f t="shared" si="38"/>
        <v>0.82473463342384601</v>
      </c>
      <c r="FT21" s="80">
        <f t="shared" si="39"/>
        <v>0.81300813008130079</v>
      </c>
      <c r="FU21" s="80">
        <f t="shared" si="40"/>
        <v>0.81258873639375295</v>
      </c>
      <c r="FV21" s="80">
        <f t="shared" si="41"/>
        <v>1</v>
      </c>
      <c r="FW21" s="80">
        <f t="shared" si="42"/>
        <v>0.82202255782833111</v>
      </c>
      <c r="FX21" s="74"/>
      <c r="FY21" s="80">
        <f t="shared" si="43"/>
        <v>0.82300666502098252</v>
      </c>
      <c r="FZ21" s="80">
        <f t="shared" si="44"/>
        <v>0.81300813008130079</v>
      </c>
      <c r="GA21" s="80">
        <f t="shared" si="45"/>
        <v>0.81448177946048272</v>
      </c>
      <c r="GB21" s="80">
        <f t="shared" si="46"/>
        <v>1</v>
      </c>
      <c r="GC21" s="80">
        <f t="shared" si="47"/>
        <v>0.82106671764480976</v>
      </c>
      <c r="GD21" s="74"/>
      <c r="GE21" s="80">
        <f t="shared" si="48"/>
        <v>0.89854356948901504</v>
      </c>
      <c r="GF21" s="80">
        <f t="shared" si="49"/>
        <v>0.91463414634146345</v>
      </c>
      <c r="GG21" s="80">
        <f t="shared" si="50"/>
        <v>0.91244675816374821</v>
      </c>
      <c r="GH21" s="80">
        <f t="shared" si="51"/>
        <v>1</v>
      </c>
      <c r="GI21" s="80">
        <f t="shared" si="52"/>
        <v>0.90173962913400885</v>
      </c>
    </row>
    <row r="22" spans="1:191" x14ac:dyDescent="0.3">
      <c r="A22" s="60" t="s">
        <v>478</v>
      </c>
      <c r="B22" s="70">
        <v>85173</v>
      </c>
      <c r="C22" s="70"/>
      <c r="D22" s="70">
        <v>1780</v>
      </c>
      <c r="E22" s="70">
        <v>55</v>
      </c>
      <c r="F22" s="70">
        <v>744</v>
      </c>
      <c r="G22" s="70">
        <v>1</v>
      </c>
      <c r="H22" s="70">
        <v>2580</v>
      </c>
      <c r="I22" s="70">
        <v>622</v>
      </c>
      <c r="J22" s="70">
        <v>27</v>
      </c>
      <c r="K22" s="70">
        <v>257</v>
      </c>
      <c r="L22" s="70">
        <v>1</v>
      </c>
      <c r="M22" s="70">
        <v>907</v>
      </c>
      <c r="N22" s="70">
        <v>1268</v>
      </c>
      <c r="O22" s="70">
        <v>19</v>
      </c>
      <c r="P22" s="70">
        <v>361</v>
      </c>
      <c r="Q22" s="70">
        <v>0</v>
      </c>
      <c r="R22" s="70">
        <v>1648</v>
      </c>
      <c r="S22" s="70">
        <v>512</v>
      </c>
      <c r="T22" s="70">
        <v>9</v>
      </c>
      <c r="U22" s="70">
        <v>210</v>
      </c>
      <c r="V22" s="70">
        <v>1</v>
      </c>
      <c r="W22" s="70">
        <v>732</v>
      </c>
      <c r="X22" s="70">
        <v>161</v>
      </c>
      <c r="Y22" s="70">
        <v>4</v>
      </c>
      <c r="Z22" s="70">
        <v>59</v>
      </c>
      <c r="AA22" s="70">
        <v>2</v>
      </c>
      <c r="AB22" s="70">
        <v>226</v>
      </c>
      <c r="AC22" s="70">
        <v>6093</v>
      </c>
      <c r="AD22" s="70"/>
      <c r="AE22" s="70">
        <v>1036</v>
      </c>
      <c r="AF22" s="70">
        <v>33</v>
      </c>
      <c r="AG22" s="70">
        <v>406</v>
      </c>
      <c r="AH22" s="70">
        <v>2</v>
      </c>
      <c r="AI22" s="70">
        <v>1477</v>
      </c>
      <c r="AJ22" s="70">
        <v>860</v>
      </c>
      <c r="AK22" s="70">
        <v>28</v>
      </c>
      <c r="AL22" s="70">
        <v>390</v>
      </c>
      <c r="AM22" s="70">
        <v>1</v>
      </c>
      <c r="AN22" s="70">
        <v>1279</v>
      </c>
      <c r="AO22" s="70">
        <v>2205</v>
      </c>
      <c r="AP22" s="70">
        <v>52</v>
      </c>
      <c r="AQ22" s="70">
        <v>778</v>
      </c>
      <c r="AR22" s="70">
        <v>2</v>
      </c>
      <c r="AS22" s="70">
        <v>3037</v>
      </c>
      <c r="AT22" s="70">
        <v>5793</v>
      </c>
      <c r="AU22" s="70"/>
      <c r="AV22" s="70">
        <v>719</v>
      </c>
      <c r="AW22" s="70">
        <v>28</v>
      </c>
      <c r="AX22" s="70">
        <v>284</v>
      </c>
      <c r="AY22" s="70">
        <v>3</v>
      </c>
      <c r="AZ22" s="70">
        <v>1034</v>
      </c>
      <c r="BA22" s="70">
        <v>404</v>
      </c>
      <c r="BB22" s="70">
        <v>13</v>
      </c>
      <c r="BC22" s="70">
        <v>118</v>
      </c>
      <c r="BD22" s="70">
        <v>1</v>
      </c>
      <c r="BE22" s="70">
        <v>536</v>
      </c>
      <c r="BF22" s="70">
        <v>705</v>
      </c>
      <c r="BG22" s="70">
        <v>13</v>
      </c>
      <c r="BH22" s="70">
        <v>280</v>
      </c>
      <c r="BI22" s="70">
        <v>0</v>
      </c>
      <c r="BJ22" s="70">
        <v>998</v>
      </c>
      <c r="BK22" s="70">
        <v>2131</v>
      </c>
      <c r="BL22" s="70">
        <v>52</v>
      </c>
      <c r="BM22" s="70">
        <v>827</v>
      </c>
      <c r="BN22" s="70">
        <v>1</v>
      </c>
      <c r="BO22" s="70">
        <v>3011</v>
      </c>
      <c r="BP22" s="70">
        <v>5579</v>
      </c>
      <c r="BQ22" s="74"/>
      <c r="BR22" s="70">
        <v>3516</v>
      </c>
      <c r="BS22" s="70">
        <v>101</v>
      </c>
      <c r="BT22" s="70">
        <v>1319</v>
      </c>
      <c r="BU22" s="70">
        <v>4</v>
      </c>
      <c r="BV22" s="70">
        <v>4940</v>
      </c>
      <c r="BW22" s="70">
        <v>4940</v>
      </c>
      <c r="BX22" s="74"/>
      <c r="BY22" s="70">
        <v>3539</v>
      </c>
      <c r="BZ22" s="70">
        <v>100</v>
      </c>
      <c r="CA22" s="70">
        <v>1328</v>
      </c>
      <c r="CB22" s="70">
        <v>5</v>
      </c>
      <c r="CC22" s="70">
        <v>4972</v>
      </c>
      <c r="CD22" s="70">
        <v>4972</v>
      </c>
      <c r="CE22" s="74"/>
      <c r="CF22" s="70">
        <v>2551</v>
      </c>
      <c r="CG22" s="70">
        <v>56</v>
      </c>
      <c r="CH22" s="70">
        <v>899</v>
      </c>
      <c r="CI22" s="70">
        <v>4</v>
      </c>
      <c r="CJ22" s="70">
        <v>3510</v>
      </c>
      <c r="CK22" s="70">
        <v>938</v>
      </c>
      <c r="CL22" s="70">
        <v>48</v>
      </c>
      <c r="CM22" s="70">
        <v>435</v>
      </c>
      <c r="CN22" s="70">
        <v>1</v>
      </c>
      <c r="CO22" s="70">
        <v>1422</v>
      </c>
      <c r="CP22" s="70">
        <v>511</v>
      </c>
      <c r="CQ22" s="70">
        <v>6</v>
      </c>
      <c r="CR22" s="70">
        <v>196</v>
      </c>
      <c r="CS22" s="70">
        <v>0</v>
      </c>
      <c r="CT22" s="70">
        <v>713</v>
      </c>
      <c r="CU22" s="70">
        <v>5645</v>
      </c>
      <c r="CV22" s="74"/>
      <c r="CW22" s="70">
        <v>1745</v>
      </c>
      <c r="CX22" s="70">
        <v>42</v>
      </c>
      <c r="CY22" s="70">
        <v>575</v>
      </c>
      <c r="CZ22" s="70">
        <v>3</v>
      </c>
      <c r="DA22" s="70">
        <v>2365</v>
      </c>
      <c r="DB22" s="70">
        <v>2242</v>
      </c>
      <c r="DC22" s="70">
        <v>69</v>
      </c>
      <c r="DD22" s="70">
        <v>935</v>
      </c>
      <c r="DE22" s="70">
        <v>2</v>
      </c>
      <c r="DF22" s="70">
        <v>3248</v>
      </c>
      <c r="DG22" s="70">
        <v>5613</v>
      </c>
      <c r="DH22" s="74"/>
      <c r="DI22" s="70">
        <v>3560</v>
      </c>
      <c r="DJ22" s="70">
        <v>101</v>
      </c>
      <c r="DK22" s="70">
        <v>1349</v>
      </c>
      <c r="DL22" s="70">
        <v>5</v>
      </c>
      <c r="DM22" s="70">
        <v>5015</v>
      </c>
      <c r="DN22" s="70">
        <v>5015</v>
      </c>
      <c r="DO22" s="74"/>
      <c r="DP22" s="70">
        <v>3530</v>
      </c>
      <c r="DQ22" s="70">
        <v>102</v>
      </c>
      <c r="DR22" s="70">
        <v>1311</v>
      </c>
      <c r="DS22" s="70">
        <v>5</v>
      </c>
      <c r="DT22" s="70">
        <v>4948</v>
      </c>
      <c r="DU22" s="70">
        <v>4948</v>
      </c>
      <c r="DV22" s="74"/>
      <c r="DW22" s="70">
        <v>2177</v>
      </c>
      <c r="DX22" s="70">
        <v>57</v>
      </c>
      <c r="DY22" s="70">
        <v>714</v>
      </c>
      <c r="DZ22" s="70">
        <v>3</v>
      </c>
      <c r="EA22" s="70">
        <v>2951</v>
      </c>
      <c r="EB22" s="70">
        <v>1749</v>
      </c>
      <c r="EC22" s="70">
        <v>51</v>
      </c>
      <c r="ED22" s="70">
        <v>772</v>
      </c>
      <c r="EE22" s="70">
        <v>2</v>
      </c>
      <c r="EF22" s="70">
        <v>2574</v>
      </c>
      <c r="EG22" s="70">
        <v>5525</v>
      </c>
      <c r="EI22" s="80">
        <f t="shared" si="8"/>
        <v>0.94427814874510707</v>
      </c>
      <c r="EJ22" s="80">
        <f t="shared" si="9"/>
        <v>0.99122807017543857</v>
      </c>
      <c r="EK22" s="80">
        <f t="shared" si="10"/>
        <v>0.96505211526670753</v>
      </c>
      <c r="EL22" s="80">
        <f t="shared" si="11"/>
        <v>1</v>
      </c>
      <c r="EM22" s="80">
        <f t="shared" si="12"/>
        <v>0.95076317085179718</v>
      </c>
      <c r="EN22" s="74"/>
      <c r="EO22" s="80">
        <f t="shared" si="13"/>
        <v>0.91158185586000462</v>
      </c>
      <c r="EP22" s="80">
        <f t="shared" si="14"/>
        <v>0.92982456140350878</v>
      </c>
      <c r="EQ22" s="80">
        <f t="shared" si="15"/>
        <v>0.92519926425505827</v>
      </c>
      <c r="ER22" s="80">
        <f t="shared" si="16"/>
        <v>1</v>
      </c>
      <c r="ES22" s="80">
        <f t="shared" si="17"/>
        <v>0.91564089939274573</v>
      </c>
      <c r="ET22" s="74"/>
      <c r="EU22" s="80">
        <f t="shared" si="18"/>
        <v>0.8095786322818328</v>
      </c>
      <c r="EV22" s="80">
        <f t="shared" si="19"/>
        <v>0.88596491228070173</v>
      </c>
      <c r="EW22" s="80">
        <f t="shared" si="20"/>
        <v>0.80870631514408342</v>
      </c>
      <c r="EX22" s="80">
        <f t="shared" si="21"/>
        <v>0.8</v>
      </c>
      <c r="EY22" s="80">
        <f t="shared" si="22"/>
        <v>0.81076645330707364</v>
      </c>
      <c r="EZ22" s="74"/>
      <c r="FA22" s="80">
        <f t="shared" si="23"/>
        <v>0.81487451070688466</v>
      </c>
      <c r="FB22" s="80">
        <f t="shared" si="24"/>
        <v>0.8771929824561403</v>
      </c>
      <c r="FC22" s="80">
        <f t="shared" si="25"/>
        <v>0.8142244022072348</v>
      </c>
      <c r="FD22" s="80">
        <f t="shared" si="26"/>
        <v>1</v>
      </c>
      <c r="FE22" s="80">
        <f t="shared" si="27"/>
        <v>0.81601838174954866</v>
      </c>
      <c r="FF22" s="74"/>
      <c r="FG22" s="80">
        <f t="shared" si="28"/>
        <v>0.92102233479161866</v>
      </c>
      <c r="FH22" s="80">
        <f t="shared" si="29"/>
        <v>0.96491228070175439</v>
      </c>
      <c r="FI22" s="80">
        <f t="shared" si="30"/>
        <v>0.9380748007357449</v>
      </c>
      <c r="FJ22" s="80">
        <f t="shared" si="31"/>
        <v>1</v>
      </c>
      <c r="FK22" s="80">
        <f t="shared" si="32"/>
        <v>0.92647300180535042</v>
      </c>
      <c r="FL22" s="74"/>
      <c r="FM22" s="80">
        <f t="shared" si="33"/>
        <v>0.91802901220354594</v>
      </c>
      <c r="FN22" s="80">
        <f t="shared" si="34"/>
        <v>0.97368421052631582</v>
      </c>
      <c r="FO22" s="80">
        <f t="shared" si="35"/>
        <v>0.92581238503985286</v>
      </c>
      <c r="FP22" s="80">
        <f t="shared" si="36"/>
        <v>1</v>
      </c>
      <c r="FQ22" s="80">
        <f t="shared" si="37"/>
        <v>0.9212210733628754</v>
      </c>
      <c r="FR22" s="74"/>
      <c r="FS22" s="80">
        <f t="shared" si="38"/>
        <v>0.81970987796454065</v>
      </c>
      <c r="FT22" s="80">
        <f t="shared" si="39"/>
        <v>0.88596491228070173</v>
      </c>
      <c r="FU22" s="80">
        <f t="shared" si="40"/>
        <v>0.82709993868792153</v>
      </c>
      <c r="FV22" s="80">
        <f t="shared" si="41"/>
        <v>1</v>
      </c>
      <c r="FW22" s="80">
        <f t="shared" si="42"/>
        <v>0.8230756605941244</v>
      </c>
      <c r="FX22" s="74"/>
      <c r="FY22" s="80">
        <f t="shared" si="43"/>
        <v>0.81280221045360346</v>
      </c>
      <c r="FZ22" s="80">
        <f t="shared" si="44"/>
        <v>0.89473684210526316</v>
      </c>
      <c r="GA22" s="80">
        <f t="shared" si="45"/>
        <v>0.80380134886572652</v>
      </c>
      <c r="GB22" s="80">
        <f t="shared" si="46"/>
        <v>1</v>
      </c>
      <c r="GC22" s="80">
        <f t="shared" si="47"/>
        <v>0.81207943541769245</v>
      </c>
      <c r="GD22" s="74"/>
      <c r="GE22" s="80">
        <f t="shared" si="48"/>
        <v>0.90398342159797374</v>
      </c>
      <c r="GF22" s="80">
        <f t="shared" si="49"/>
        <v>0.94736842105263153</v>
      </c>
      <c r="GG22" s="80">
        <f t="shared" si="50"/>
        <v>0.91109748620478237</v>
      </c>
      <c r="GH22" s="80">
        <f t="shared" si="51"/>
        <v>1</v>
      </c>
      <c r="GI22" s="80">
        <f t="shared" si="52"/>
        <v>0.90677827014606927</v>
      </c>
    </row>
    <row r="23" spans="1:191" x14ac:dyDescent="0.3">
      <c r="A23" s="60" t="s">
        <v>490</v>
      </c>
      <c r="B23" s="70">
        <v>80458</v>
      </c>
      <c r="C23" s="70"/>
      <c r="D23" s="70">
        <v>2886</v>
      </c>
      <c r="E23" s="70">
        <v>52</v>
      </c>
      <c r="F23" s="70">
        <v>1213</v>
      </c>
      <c r="G23" s="70">
        <v>0</v>
      </c>
      <c r="H23" s="70">
        <v>4151</v>
      </c>
      <c r="I23" s="70">
        <v>1592</v>
      </c>
      <c r="J23" s="70">
        <v>18</v>
      </c>
      <c r="K23" s="70">
        <v>618</v>
      </c>
      <c r="L23" s="70">
        <v>0</v>
      </c>
      <c r="M23" s="70">
        <v>2228</v>
      </c>
      <c r="N23" s="70">
        <v>1732</v>
      </c>
      <c r="O23" s="70">
        <v>25</v>
      </c>
      <c r="P23" s="70">
        <v>630</v>
      </c>
      <c r="Q23" s="70">
        <v>2</v>
      </c>
      <c r="R23" s="70">
        <v>2389</v>
      </c>
      <c r="S23" s="70">
        <v>982</v>
      </c>
      <c r="T23" s="70">
        <v>13</v>
      </c>
      <c r="U23" s="70">
        <v>444</v>
      </c>
      <c r="V23" s="70">
        <v>1</v>
      </c>
      <c r="W23" s="70">
        <v>1440</v>
      </c>
      <c r="X23" s="70">
        <v>315</v>
      </c>
      <c r="Y23" s="70">
        <v>1</v>
      </c>
      <c r="Z23" s="70">
        <v>108</v>
      </c>
      <c r="AA23" s="70">
        <v>0</v>
      </c>
      <c r="AB23" s="70">
        <v>424</v>
      </c>
      <c r="AC23" s="70">
        <v>10632</v>
      </c>
      <c r="AD23" s="70"/>
      <c r="AE23" s="70">
        <v>1594</v>
      </c>
      <c r="AF23" s="70">
        <v>29</v>
      </c>
      <c r="AG23" s="70">
        <v>670</v>
      </c>
      <c r="AH23" s="70">
        <v>1</v>
      </c>
      <c r="AI23" s="70">
        <v>2294</v>
      </c>
      <c r="AJ23" s="70">
        <v>1555</v>
      </c>
      <c r="AK23" s="70">
        <v>25</v>
      </c>
      <c r="AL23" s="70">
        <v>732</v>
      </c>
      <c r="AM23" s="70">
        <v>0</v>
      </c>
      <c r="AN23" s="70">
        <v>2312</v>
      </c>
      <c r="AO23" s="70">
        <v>3527</v>
      </c>
      <c r="AP23" s="70">
        <v>54</v>
      </c>
      <c r="AQ23" s="70">
        <v>1365</v>
      </c>
      <c r="AR23" s="70">
        <v>2</v>
      </c>
      <c r="AS23" s="70">
        <v>4948</v>
      </c>
      <c r="AT23" s="70">
        <v>9554</v>
      </c>
      <c r="AU23" s="70"/>
      <c r="AV23" s="70">
        <v>1143</v>
      </c>
      <c r="AW23" s="70">
        <v>31</v>
      </c>
      <c r="AX23" s="70">
        <v>585</v>
      </c>
      <c r="AY23" s="70">
        <v>1</v>
      </c>
      <c r="AZ23" s="70">
        <v>1760</v>
      </c>
      <c r="BA23" s="70">
        <v>805</v>
      </c>
      <c r="BB23" s="70">
        <v>18</v>
      </c>
      <c r="BC23" s="70">
        <v>342</v>
      </c>
      <c r="BD23" s="70">
        <v>0</v>
      </c>
      <c r="BE23" s="70">
        <v>1165</v>
      </c>
      <c r="BF23" s="70">
        <v>1972</v>
      </c>
      <c r="BG23" s="70">
        <v>25</v>
      </c>
      <c r="BH23" s="70">
        <v>834</v>
      </c>
      <c r="BI23" s="70">
        <v>2</v>
      </c>
      <c r="BJ23" s="70">
        <v>2833</v>
      </c>
      <c r="BK23" s="70">
        <v>2636</v>
      </c>
      <c r="BL23" s="70">
        <v>33</v>
      </c>
      <c r="BM23" s="70">
        <v>1044</v>
      </c>
      <c r="BN23" s="70">
        <v>0</v>
      </c>
      <c r="BO23" s="70">
        <v>3713</v>
      </c>
      <c r="BP23" s="70">
        <v>9471</v>
      </c>
      <c r="BQ23" s="74"/>
      <c r="BR23" s="70">
        <v>5860</v>
      </c>
      <c r="BS23" s="70">
        <v>81</v>
      </c>
      <c r="BT23" s="70">
        <v>2392</v>
      </c>
      <c r="BU23" s="70">
        <v>2</v>
      </c>
      <c r="BV23" s="70">
        <v>8335</v>
      </c>
      <c r="BW23" s="70">
        <v>8335</v>
      </c>
      <c r="BX23" s="74"/>
      <c r="BY23" s="70">
        <v>5906</v>
      </c>
      <c r="BZ23" s="70">
        <v>84</v>
      </c>
      <c r="CA23" s="70">
        <v>2387</v>
      </c>
      <c r="CB23" s="70">
        <v>2</v>
      </c>
      <c r="CC23" s="70">
        <v>8379</v>
      </c>
      <c r="CD23" s="70">
        <v>8379</v>
      </c>
      <c r="CE23" s="74"/>
      <c r="CF23" s="70">
        <v>3821</v>
      </c>
      <c r="CG23" s="70">
        <v>60</v>
      </c>
      <c r="CH23" s="70">
        <v>1563</v>
      </c>
      <c r="CI23" s="70">
        <v>0</v>
      </c>
      <c r="CJ23" s="70">
        <v>5444</v>
      </c>
      <c r="CK23" s="70">
        <v>1601</v>
      </c>
      <c r="CL23" s="70">
        <v>34</v>
      </c>
      <c r="CM23" s="70">
        <v>692</v>
      </c>
      <c r="CN23" s="70">
        <v>2</v>
      </c>
      <c r="CO23" s="70">
        <v>2329</v>
      </c>
      <c r="CP23" s="70">
        <v>1231</v>
      </c>
      <c r="CQ23" s="70">
        <v>13</v>
      </c>
      <c r="CR23" s="70">
        <v>499</v>
      </c>
      <c r="CS23" s="70">
        <v>0</v>
      </c>
      <c r="CT23" s="70">
        <v>1743</v>
      </c>
      <c r="CU23" s="70">
        <v>9516</v>
      </c>
      <c r="CV23" s="74"/>
      <c r="CW23" s="70">
        <v>2653</v>
      </c>
      <c r="CX23" s="70">
        <v>36</v>
      </c>
      <c r="CY23" s="70">
        <v>1024</v>
      </c>
      <c r="CZ23" s="70">
        <v>2</v>
      </c>
      <c r="DA23" s="70">
        <v>3715</v>
      </c>
      <c r="DB23" s="70">
        <v>4087</v>
      </c>
      <c r="DC23" s="70">
        <v>69</v>
      </c>
      <c r="DD23" s="70">
        <v>1765</v>
      </c>
      <c r="DE23" s="70">
        <v>1</v>
      </c>
      <c r="DF23" s="70">
        <v>5922</v>
      </c>
      <c r="DG23" s="70">
        <v>9637</v>
      </c>
      <c r="DH23" s="74"/>
      <c r="DI23" s="70">
        <v>5826</v>
      </c>
      <c r="DJ23" s="70">
        <v>79</v>
      </c>
      <c r="DK23" s="70">
        <v>2380</v>
      </c>
      <c r="DL23" s="70">
        <v>2</v>
      </c>
      <c r="DM23" s="70">
        <v>8287</v>
      </c>
      <c r="DN23" s="70">
        <v>8287</v>
      </c>
      <c r="DO23" s="74"/>
      <c r="DP23" s="70">
        <v>5817</v>
      </c>
      <c r="DQ23" s="70">
        <v>81</v>
      </c>
      <c r="DR23" s="70">
        <v>2372</v>
      </c>
      <c r="DS23" s="70">
        <v>2</v>
      </c>
      <c r="DT23" s="70">
        <v>8272</v>
      </c>
      <c r="DU23" s="70">
        <v>8272</v>
      </c>
      <c r="DV23" s="74"/>
      <c r="DW23" s="70">
        <v>2828</v>
      </c>
      <c r="DX23" s="70">
        <v>43</v>
      </c>
      <c r="DY23" s="70">
        <v>1122</v>
      </c>
      <c r="DZ23" s="70">
        <v>3</v>
      </c>
      <c r="EA23" s="70">
        <v>3996</v>
      </c>
      <c r="EB23" s="70">
        <v>3693</v>
      </c>
      <c r="EC23" s="70">
        <v>60</v>
      </c>
      <c r="ED23" s="70">
        <v>1645</v>
      </c>
      <c r="EE23" s="70">
        <v>0</v>
      </c>
      <c r="EF23" s="70">
        <v>5398</v>
      </c>
      <c r="EG23" s="70">
        <v>9394</v>
      </c>
      <c r="EI23" s="80">
        <f t="shared" si="8"/>
        <v>0.88930331690422271</v>
      </c>
      <c r="EJ23" s="80">
        <f t="shared" si="9"/>
        <v>0.99082568807339455</v>
      </c>
      <c r="EK23" s="80">
        <f t="shared" si="10"/>
        <v>0.91835380019913704</v>
      </c>
      <c r="EL23" s="80">
        <f t="shared" si="11"/>
        <v>1</v>
      </c>
      <c r="EM23" s="80">
        <f t="shared" si="12"/>
        <v>0.89860797592174568</v>
      </c>
      <c r="EN23" s="74"/>
      <c r="EO23" s="80">
        <f t="shared" si="13"/>
        <v>0.87331823631277472</v>
      </c>
      <c r="EP23" s="80">
        <f t="shared" si="14"/>
        <v>0.98165137614678899</v>
      </c>
      <c r="EQ23" s="80">
        <f t="shared" si="15"/>
        <v>0.93096581480252238</v>
      </c>
      <c r="ER23" s="80">
        <f t="shared" si="16"/>
        <v>1</v>
      </c>
      <c r="ES23" s="80">
        <f t="shared" si="17"/>
        <v>0.89080135440180586</v>
      </c>
      <c r="ET23" s="74"/>
      <c r="EU23" s="80">
        <f t="shared" si="18"/>
        <v>0.7806047688823764</v>
      </c>
      <c r="EV23" s="80">
        <f t="shared" si="19"/>
        <v>0.74311926605504586</v>
      </c>
      <c r="EW23" s="80">
        <f t="shared" si="20"/>
        <v>0.79389312977099236</v>
      </c>
      <c r="EX23" s="80">
        <f t="shared" si="21"/>
        <v>0.66666666666666663</v>
      </c>
      <c r="EY23" s="80">
        <f t="shared" si="22"/>
        <v>0.78395410082769001</v>
      </c>
      <c r="EZ23" s="74"/>
      <c r="FA23" s="80">
        <f t="shared" si="23"/>
        <v>0.78673238310909821</v>
      </c>
      <c r="FB23" s="80">
        <f t="shared" si="24"/>
        <v>0.77064220183486243</v>
      </c>
      <c r="FC23" s="80">
        <f t="shared" si="25"/>
        <v>0.7922336541652838</v>
      </c>
      <c r="FD23" s="80">
        <f t="shared" si="26"/>
        <v>0.66666666666666663</v>
      </c>
      <c r="FE23" s="80">
        <f t="shared" si="27"/>
        <v>0.78809255079006768</v>
      </c>
      <c r="FF23" s="74"/>
      <c r="FG23" s="80">
        <f t="shared" si="28"/>
        <v>0.88623950979086186</v>
      </c>
      <c r="FH23" s="80">
        <f t="shared" si="29"/>
        <v>0.98165137614678899</v>
      </c>
      <c r="FI23" s="80">
        <f t="shared" si="30"/>
        <v>0.91403916362429471</v>
      </c>
      <c r="FJ23" s="80">
        <f t="shared" si="31"/>
        <v>0.66666666666666663</v>
      </c>
      <c r="FK23" s="80">
        <f t="shared" si="32"/>
        <v>0.89503386004514673</v>
      </c>
      <c r="FL23" s="74"/>
      <c r="FM23" s="80">
        <f t="shared" si="33"/>
        <v>0.89782869321966163</v>
      </c>
      <c r="FN23" s="80">
        <f t="shared" si="34"/>
        <v>0.96330275229357798</v>
      </c>
      <c r="FO23" s="80">
        <f t="shared" si="35"/>
        <v>0.92565549286425486</v>
      </c>
      <c r="FP23" s="80">
        <f t="shared" si="36"/>
        <v>1</v>
      </c>
      <c r="FQ23" s="80">
        <f t="shared" si="37"/>
        <v>0.90641459744168551</v>
      </c>
      <c r="FR23" s="74"/>
      <c r="FS23" s="80">
        <f t="shared" si="38"/>
        <v>0.77607566271479955</v>
      </c>
      <c r="FT23" s="80">
        <f t="shared" si="39"/>
        <v>0.72477064220183485</v>
      </c>
      <c r="FU23" s="80">
        <f t="shared" si="40"/>
        <v>0.78991038831729177</v>
      </c>
      <c r="FV23" s="80">
        <f t="shared" si="41"/>
        <v>0.66666666666666663</v>
      </c>
      <c r="FW23" s="80">
        <f t="shared" si="42"/>
        <v>0.77943942814145972</v>
      </c>
      <c r="FX23" s="74"/>
      <c r="FY23" s="80">
        <f t="shared" si="43"/>
        <v>0.77487678167044094</v>
      </c>
      <c r="FZ23" s="80">
        <f t="shared" si="44"/>
        <v>0.74311926605504586</v>
      </c>
      <c r="GA23" s="80">
        <f t="shared" si="45"/>
        <v>0.787255227348158</v>
      </c>
      <c r="GB23" s="80">
        <f t="shared" si="46"/>
        <v>0.66666666666666663</v>
      </c>
      <c r="GC23" s="80">
        <f t="shared" si="47"/>
        <v>0.77802859292701276</v>
      </c>
      <c r="GD23" s="74"/>
      <c r="GE23" s="80">
        <f t="shared" si="48"/>
        <v>0.86865592114026913</v>
      </c>
      <c r="GF23" s="80">
        <f t="shared" si="49"/>
        <v>0.94495412844036697</v>
      </c>
      <c r="GG23" s="80">
        <f t="shared" si="50"/>
        <v>0.91835380019913704</v>
      </c>
      <c r="GH23" s="80">
        <f t="shared" si="51"/>
        <v>1</v>
      </c>
      <c r="GI23" s="80">
        <f t="shared" si="52"/>
        <v>0.88355906696764486</v>
      </c>
    </row>
    <row r="24" spans="1:191" x14ac:dyDescent="0.3">
      <c r="A24" s="60" t="s">
        <v>448</v>
      </c>
      <c r="B24" s="70">
        <v>69680</v>
      </c>
      <c r="C24" s="70"/>
      <c r="D24" s="70">
        <v>2854</v>
      </c>
      <c r="E24" s="70">
        <v>72</v>
      </c>
      <c r="F24" s="70">
        <v>957</v>
      </c>
      <c r="G24" s="70">
        <v>11</v>
      </c>
      <c r="H24" s="70">
        <v>3894</v>
      </c>
      <c r="I24" s="70">
        <v>943</v>
      </c>
      <c r="J24" s="70">
        <v>12</v>
      </c>
      <c r="K24" s="70">
        <v>303</v>
      </c>
      <c r="L24" s="70">
        <v>0</v>
      </c>
      <c r="M24" s="70">
        <v>1258</v>
      </c>
      <c r="N24" s="70">
        <v>2048</v>
      </c>
      <c r="O24" s="70">
        <v>24</v>
      </c>
      <c r="P24" s="70">
        <v>537</v>
      </c>
      <c r="Q24" s="70">
        <v>6</v>
      </c>
      <c r="R24" s="70">
        <v>2615</v>
      </c>
      <c r="S24" s="70">
        <v>1311</v>
      </c>
      <c r="T24" s="70">
        <v>16</v>
      </c>
      <c r="U24" s="70">
        <v>411</v>
      </c>
      <c r="V24" s="70">
        <v>8</v>
      </c>
      <c r="W24" s="70">
        <v>1746</v>
      </c>
      <c r="X24" s="70">
        <v>243</v>
      </c>
      <c r="Y24" s="70">
        <v>2</v>
      </c>
      <c r="Z24" s="70">
        <v>69</v>
      </c>
      <c r="AA24" s="70">
        <v>1</v>
      </c>
      <c r="AB24" s="70">
        <v>315</v>
      </c>
      <c r="AC24" s="70">
        <v>9828</v>
      </c>
      <c r="AD24" s="70"/>
      <c r="AE24" s="70">
        <v>1770</v>
      </c>
      <c r="AF24" s="70">
        <v>30</v>
      </c>
      <c r="AG24" s="70">
        <v>534</v>
      </c>
      <c r="AH24" s="70">
        <v>5</v>
      </c>
      <c r="AI24" s="70">
        <v>2339</v>
      </c>
      <c r="AJ24" s="70">
        <v>1529</v>
      </c>
      <c r="AK24" s="70">
        <v>32</v>
      </c>
      <c r="AL24" s="70">
        <v>540</v>
      </c>
      <c r="AM24" s="70">
        <v>7</v>
      </c>
      <c r="AN24" s="70">
        <v>2108</v>
      </c>
      <c r="AO24" s="70">
        <v>3217</v>
      </c>
      <c r="AP24" s="70">
        <v>58</v>
      </c>
      <c r="AQ24" s="70">
        <v>945</v>
      </c>
      <c r="AR24" s="70">
        <v>10</v>
      </c>
      <c r="AS24" s="70">
        <v>4230</v>
      </c>
      <c r="AT24" s="70">
        <v>8677</v>
      </c>
      <c r="AU24" s="70"/>
      <c r="AV24" s="70">
        <v>1403</v>
      </c>
      <c r="AW24" s="70">
        <v>23</v>
      </c>
      <c r="AX24" s="70">
        <v>451</v>
      </c>
      <c r="AY24" s="70">
        <v>7</v>
      </c>
      <c r="AZ24" s="70">
        <v>1884</v>
      </c>
      <c r="BA24" s="70">
        <v>785</v>
      </c>
      <c r="BB24" s="70">
        <v>16</v>
      </c>
      <c r="BC24" s="70">
        <v>229</v>
      </c>
      <c r="BD24" s="70">
        <v>1</v>
      </c>
      <c r="BE24" s="70">
        <v>1031</v>
      </c>
      <c r="BF24" s="70">
        <v>1407</v>
      </c>
      <c r="BG24" s="70">
        <v>32</v>
      </c>
      <c r="BH24" s="70">
        <v>500</v>
      </c>
      <c r="BI24" s="70">
        <v>5</v>
      </c>
      <c r="BJ24" s="70">
        <v>1944</v>
      </c>
      <c r="BK24" s="70">
        <v>3030</v>
      </c>
      <c r="BL24" s="70">
        <v>48</v>
      </c>
      <c r="BM24" s="70">
        <v>911</v>
      </c>
      <c r="BN24" s="70">
        <v>6</v>
      </c>
      <c r="BO24" s="70">
        <v>3995</v>
      </c>
      <c r="BP24" s="70">
        <v>8854</v>
      </c>
      <c r="BQ24" s="74"/>
      <c r="BR24" s="70">
        <v>6127</v>
      </c>
      <c r="BS24" s="70">
        <v>110</v>
      </c>
      <c r="BT24" s="70">
        <v>1885</v>
      </c>
      <c r="BU24" s="70">
        <v>23</v>
      </c>
      <c r="BV24" s="70">
        <v>8145</v>
      </c>
      <c r="BW24" s="70">
        <v>8145</v>
      </c>
      <c r="BX24" s="74"/>
      <c r="BY24" s="70">
        <v>6198</v>
      </c>
      <c r="BZ24" s="70">
        <v>111</v>
      </c>
      <c r="CA24" s="70">
        <v>1920</v>
      </c>
      <c r="CB24" s="70">
        <v>23</v>
      </c>
      <c r="CC24" s="70">
        <v>8252</v>
      </c>
      <c r="CD24" s="70">
        <v>8252</v>
      </c>
      <c r="CE24" s="74"/>
      <c r="CF24" s="70">
        <v>5058</v>
      </c>
      <c r="CG24" s="70">
        <v>83</v>
      </c>
      <c r="CH24" s="70">
        <v>1536</v>
      </c>
      <c r="CI24" s="70">
        <v>17</v>
      </c>
      <c r="CJ24" s="70">
        <v>6694</v>
      </c>
      <c r="CK24" s="70">
        <v>1042</v>
      </c>
      <c r="CL24" s="70">
        <v>25</v>
      </c>
      <c r="CM24" s="70">
        <v>337</v>
      </c>
      <c r="CN24" s="70">
        <v>1</v>
      </c>
      <c r="CO24" s="70">
        <v>1405</v>
      </c>
      <c r="CP24" s="70">
        <v>778</v>
      </c>
      <c r="CQ24" s="70">
        <v>12</v>
      </c>
      <c r="CR24" s="70">
        <v>290</v>
      </c>
      <c r="CS24" s="70">
        <v>3</v>
      </c>
      <c r="CT24" s="70">
        <v>1083</v>
      </c>
      <c r="CU24" s="70">
        <v>9182</v>
      </c>
      <c r="CV24" s="74"/>
      <c r="CW24" s="70">
        <v>2882</v>
      </c>
      <c r="CX24" s="70">
        <v>36</v>
      </c>
      <c r="CY24" s="70">
        <v>808</v>
      </c>
      <c r="CZ24" s="70">
        <v>9</v>
      </c>
      <c r="DA24" s="70">
        <v>3735</v>
      </c>
      <c r="DB24" s="70">
        <v>3861</v>
      </c>
      <c r="DC24" s="70">
        <v>85</v>
      </c>
      <c r="DD24" s="70">
        <v>1300</v>
      </c>
      <c r="DE24" s="70">
        <v>15</v>
      </c>
      <c r="DF24" s="70">
        <v>5261</v>
      </c>
      <c r="DG24" s="70">
        <v>8996</v>
      </c>
      <c r="DH24" s="74"/>
      <c r="DI24" s="70">
        <v>6304</v>
      </c>
      <c r="DJ24" s="70">
        <v>110</v>
      </c>
      <c r="DK24" s="70">
        <v>1979</v>
      </c>
      <c r="DL24" s="70">
        <v>24</v>
      </c>
      <c r="DM24" s="70">
        <v>8417</v>
      </c>
      <c r="DN24" s="70">
        <v>8417</v>
      </c>
      <c r="DO24" s="74"/>
      <c r="DP24" s="70">
        <v>6137</v>
      </c>
      <c r="DQ24" s="70">
        <v>108</v>
      </c>
      <c r="DR24" s="70">
        <v>1904</v>
      </c>
      <c r="DS24" s="70">
        <v>23</v>
      </c>
      <c r="DT24" s="70">
        <v>8172</v>
      </c>
      <c r="DU24" s="70">
        <v>8172</v>
      </c>
      <c r="DV24" s="74"/>
      <c r="DW24" s="70">
        <v>3243</v>
      </c>
      <c r="DX24" s="70">
        <v>57</v>
      </c>
      <c r="DY24" s="70">
        <v>945</v>
      </c>
      <c r="DZ24" s="70">
        <v>6</v>
      </c>
      <c r="EA24" s="70">
        <v>4251</v>
      </c>
      <c r="EB24" s="70">
        <v>3389</v>
      </c>
      <c r="EC24" s="70">
        <v>64</v>
      </c>
      <c r="ED24" s="70">
        <v>1134</v>
      </c>
      <c r="EE24" s="70">
        <v>15</v>
      </c>
      <c r="EF24" s="70">
        <v>4602</v>
      </c>
      <c r="EG24" s="70">
        <v>8853</v>
      </c>
      <c r="EI24" s="80">
        <f t="shared" si="8"/>
        <v>0.88065954858764695</v>
      </c>
      <c r="EJ24" s="80">
        <f t="shared" si="9"/>
        <v>0.95238095238095233</v>
      </c>
      <c r="EK24" s="80">
        <f t="shared" si="10"/>
        <v>0.88669301712779969</v>
      </c>
      <c r="EL24" s="80">
        <f t="shared" si="11"/>
        <v>0.84615384615384615</v>
      </c>
      <c r="EM24" s="80">
        <f t="shared" si="12"/>
        <v>0.88288563288563293</v>
      </c>
      <c r="EN24" s="74"/>
      <c r="EO24" s="80">
        <f t="shared" si="13"/>
        <v>0.89539126909041766</v>
      </c>
      <c r="EP24" s="80">
        <f t="shared" si="14"/>
        <v>0.94444444444444442</v>
      </c>
      <c r="EQ24" s="80">
        <f t="shared" si="15"/>
        <v>0.91831357048748352</v>
      </c>
      <c r="ER24" s="80">
        <f t="shared" si="16"/>
        <v>0.73076923076923073</v>
      </c>
      <c r="ES24" s="80">
        <f t="shared" si="17"/>
        <v>0.90089540089540088</v>
      </c>
      <c r="ET24" s="74"/>
      <c r="EU24" s="80">
        <f t="shared" si="18"/>
        <v>0.82808487633463979</v>
      </c>
      <c r="EV24" s="80">
        <f t="shared" si="19"/>
        <v>0.87301587301587302</v>
      </c>
      <c r="EW24" s="80">
        <f t="shared" si="20"/>
        <v>0.82784365393061043</v>
      </c>
      <c r="EX24" s="80">
        <f t="shared" si="21"/>
        <v>0.88461538461538458</v>
      </c>
      <c r="EY24" s="80">
        <f t="shared" si="22"/>
        <v>0.82875457875457881</v>
      </c>
      <c r="EZ24" s="74"/>
      <c r="FA24" s="80">
        <f t="shared" si="23"/>
        <v>0.83768076767130695</v>
      </c>
      <c r="FB24" s="80">
        <f t="shared" si="24"/>
        <v>0.88095238095238093</v>
      </c>
      <c r="FC24" s="80">
        <f t="shared" si="25"/>
        <v>0.8432147562582345</v>
      </c>
      <c r="FD24" s="80">
        <f t="shared" si="26"/>
        <v>0.88461538461538458</v>
      </c>
      <c r="FE24" s="80">
        <f t="shared" si="27"/>
        <v>0.83964183964183969</v>
      </c>
      <c r="FF24" s="74"/>
      <c r="FG24" s="80">
        <f t="shared" si="28"/>
        <v>0.92958507906473853</v>
      </c>
      <c r="FH24" s="80">
        <f t="shared" si="29"/>
        <v>0.95238095238095233</v>
      </c>
      <c r="FI24" s="80">
        <f t="shared" si="30"/>
        <v>0.94993412384716736</v>
      </c>
      <c r="FJ24" s="80">
        <f t="shared" si="31"/>
        <v>0.80769230769230771</v>
      </c>
      <c r="FK24" s="80">
        <f t="shared" si="32"/>
        <v>0.93426943426943432</v>
      </c>
      <c r="FL24" s="74"/>
      <c r="FM24" s="80">
        <f t="shared" si="33"/>
        <v>0.9113393701851602</v>
      </c>
      <c r="FN24" s="80">
        <f t="shared" si="34"/>
        <v>0.96031746031746035</v>
      </c>
      <c r="FO24" s="80">
        <f t="shared" si="35"/>
        <v>0.92577953447518668</v>
      </c>
      <c r="FP24" s="80">
        <f t="shared" si="36"/>
        <v>0.92307692307692313</v>
      </c>
      <c r="FQ24" s="80">
        <f t="shared" si="37"/>
        <v>0.91534391534391535</v>
      </c>
      <c r="FR24" s="74"/>
      <c r="FS24" s="80">
        <f t="shared" si="38"/>
        <v>0.85200702797675365</v>
      </c>
      <c r="FT24" s="80">
        <f t="shared" si="39"/>
        <v>0.87301587301587302</v>
      </c>
      <c r="FU24" s="80">
        <f t="shared" si="40"/>
        <v>0.86912604303908647</v>
      </c>
      <c r="FV24" s="80">
        <f t="shared" si="41"/>
        <v>0.92307692307692313</v>
      </c>
      <c r="FW24" s="80">
        <f t="shared" si="42"/>
        <v>0.85643060643060642</v>
      </c>
      <c r="FX24" s="74"/>
      <c r="FY24" s="80">
        <f t="shared" si="43"/>
        <v>0.82943641032571969</v>
      </c>
      <c r="FZ24" s="80">
        <f t="shared" si="44"/>
        <v>0.8571428571428571</v>
      </c>
      <c r="GA24" s="80">
        <f t="shared" si="45"/>
        <v>0.83618796662274919</v>
      </c>
      <c r="GB24" s="80">
        <f t="shared" si="46"/>
        <v>0.88461538461538458</v>
      </c>
      <c r="GC24" s="80">
        <f t="shared" si="47"/>
        <v>0.83150183150183155</v>
      </c>
      <c r="GD24" s="74"/>
      <c r="GE24" s="80">
        <f t="shared" si="48"/>
        <v>0.89633734288417355</v>
      </c>
      <c r="GF24" s="80">
        <f t="shared" si="49"/>
        <v>0.96031746031746035</v>
      </c>
      <c r="GG24" s="80">
        <f t="shared" si="50"/>
        <v>0.91304347826086951</v>
      </c>
      <c r="GH24" s="80">
        <f t="shared" si="51"/>
        <v>0.80769230769230771</v>
      </c>
      <c r="GI24" s="80">
        <f t="shared" si="52"/>
        <v>0.90079365079365081</v>
      </c>
    </row>
    <row r="25" spans="1:191" x14ac:dyDescent="0.3">
      <c r="A25" s="60" t="s">
        <v>553</v>
      </c>
      <c r="B25" s="70">
        <v>66630</v>
      </c>
      <c r="C25" s="70"/>
      <c r="D25" s="70">
        <v>1483</v>
      </c>
      <c r="E25" s="70">
        <v>37</v>
      </c>
      <c r="F25" s="70">
        <v>456</v>
      </c>
      <c r="G25" s="70">
        <v>0</v>
      </c>
      <c r="H25" s="70">
        <v>1976</v>
      </c>
      <c r="I25" s="70">
        <v>571</v>
      </c>
      <c r="J25" s="70">
        <v>9</v>
      </c>
      <c r="K25" s="70">
        <v>151</v>
      </c>
      <c r="L25" s="70">
        <v>0</v>
      </c>
      <c r="M25" s="70">
        <v>731</v>
      </c>
      <c r="N25" s="70">
        <v>1873</v>
      </c>
      <c r="O25" s="70">
        <v>24</v>
      </c>
      <c r="P25" s="70">
        <v>478</v>
      </c>
      <c r="Q25" s="70">
        <v>0</v>
      </c>
      <c r="R25" s="70">
        <v>2375</v>
      </c>
      <c r="S25" s="70">
        <v>460</v>
      </c>
      <c r="T25" s="70">
        <v>8</v>
      </c>
      <c r="U25" s="70">
        <v>123</v>
      </c>
      <c r="V25" s="70">
        <v>0</v>
      </c>
      <c r="W25" s="70">
        <v>591</v>
      </c>
      <c r="X25" s="70">
        <v>192</v>
      </c>
      <c r="Y25" s="70">
        <v>4</v>
      </c>
      <c r="Z25" s="70">
        <v>51</v>
      </c>
      <c r="AA25" s="70">
        <v>0</v>
      </c>
      <c r="AB25" s="70">
        <v>247</v>
      </c>
      <c r="AC25" s="70">
        <v>5920</v>
      </c>
      <c r="AD25" s="70"/>
      <c r="AE25" s="70">
        <v>535</v>
      </c>
      <c r="AF25" s="70">
        <v>10</v>
      </c>
      <c r="AG25" s="70">
        <v>155</v>
      </c>
      <c r="AH25" s="70">
        <v>0</v>
      </c>
      <c r="AI25" s="70">
        <v>700</v>
      </c>
      <c r="AJ25" s="70">
        <v>2071</v>
      </c>
      <c r="AK25" s="70">
        <v>49</v>
      </c>
      <c r="AL25" s="70">
        <v>651</v>
      </c>
      <c r="AM25" s="70">
        <v>0</v>
      </c>
      <c r="AN25" s="70">
        <v>2771</v>
      </c>
      <c r="AO25" s="70">
        <v>1717</v>
      </c>
      <c r="AP25" s="70">
        <v>23</v>
      </c>
      <c r="AQ25" s="70">
        <v>421</v>
      </c>
      <c r="AR25" s="70">
        <v>0</v>
      </c>
      <c r="AS25" s="70">
        <v>2161</v>
      </c>
      <c r="AT25" s="70">
        <v>5632</v>
      </c>
      <c r="AU25" s="70"/>
      <c r="AV25" s="70">
        <v>791</v>
      </c>
      <c r="AW25" s="70">
        <v>24</v>
      </c>
      <c r="AX25" s="70">
        <v>281</v>
      </c>
      <c r="AY25" s="70">
        <v>0</v>
      </c>
      <c r="AZ25" s="70">
        <v>1096</v>
      </c>
      <c r="BA25" s="70">
        <v>452</v>
      </c>
      <c r="BB25" s="70">
        <v>11</v>
      </c>
      <c r="BC25" s="70">
        <v>117</v>
      </c>
      <c r="BD25" s="70">
        <v>0</v>
      </c>
      <c r="BE25" s="70">
        <v>580</v>
      </c>
      <c r="BF25" s="70">
        <v>875</v>
      </c>
      <c r="BG25" s="70">
        <v>10</v>
      </c>
      <c r="BH25" s="70">
        <v>212</v>
      </c>
      <c r="BI25" s="70">
        <v>0</v>
      </c>
      <c r="BJ25" s="70">
        <v>1097</v>
      </c>
      <c r="BK25" s="70">
        <v>1984</v>
      </c>
      <c r="BL25" s="70">
        <v>36</v>
      </c>
      <c r="BM25" s="70">
        <v>556</v>
      </c>
      <c r="BN25" s="70">
        <v>0</v>
      </c>
      <c r="BO25" s="70">
        <v>2576</v>
      </c>
      <c r="BP25" s="70">
        <v>5349</v>
      </c>
      <c r="BQ25" s="74"/>
      <c r="BR25" s="70">
        <v>3666</v>
      </c>
      <c r="BS25" s="70">
        <v>69</v>
      </c>
      <c r="BT25" s="70">
        <v>1031</v>
      </c>
      <c r="BU25" s="70">
        <v>0</v>
      </c>
      <c r="BV25" s="70">
        <v>4766</v>
      </c>
      <c r="BW25" s="70">
        <v>4766</v>
      </c>
      <c r="BX25" s="74"/>
      <c r="BY25" s="70">
        <v>3744</v>
      </c>
      <c r="BZ25" s="70">
        <v>68</v>
      </c>
      <c r="CA25" s="70">
        <v>1042</v>
      </c>
      <c r="CB25" s="70">
        <v>0</v>
      </c>
      <c r="CC25" s="70">
        <v>4854</v>
      </c>
      <c r="CD25" s="70">
        <v>4854</v>
      </c>
      <c r="CE25" s="74"/>
      <c r="CF25" s="70">
        <v>2477</v>
      </c>
      <c r="CG25" s="70">
        <v>39</v>
      </c>
      <c r="CH25" s="70">
        <v>649</v>
      </c>
      <c r="CI25" s="70">
        <v>0</v>
      </c>
      <c r="CJ25" s="70">
        <v>3165</v>
      </c>
      <c r="CK25" s="70">
        <v>989</v>
      </c>
      <c r="CL25" s="70">
        <v>37</v>
      </c>
      <c r="CM25" s="70">
        <v>319</v>
      </c>
      <c r="CN25" s="70">
        <v>0</v>
      </c>
      <c r="CO25" s="70">
        <v>1345</v>
      </c>
      <c r="CP25" s="70">
        <v>587</v>
      </c>
      <c r="CQ25" s="70">
        <v>5</v>
      </c>
      <c r="CR25" s="70">
        <v>180</v>
      </c>
      <c r="CS25" s="70">
        <v>0</v>
      </c>
      <c r="CT25" s="70">
        <v>772</v>
      </c>
      <c r="CU25" s="70">
        <v>5282</v>
      </c>
      <c r="CV25" s="74"/>
      <c r="CW25" s="70">
        <v>1796</v>
      </c>
      <c r="CX25" s="70">
        <v>23</v>
      </c>
      <c r="CY25" s="70">
        <v>477</v>
      </c>
      <c r="CZ25" s="70">
        <v>0</v>
      </c>
      <c r="DA25" s="70">
        <v>2296</v>
      </c>
      <c r="DB25" s="70">
        <v>2284</v>
      </c>
      <c r="DC25" s="70">
        <v>55</v>
      </c>
      <c r="DD25" s="70">
        <v>684</v>
      </c>
      <c r="DE25" s="70">
        <v>0</v>
      </c>
      <c r="DF25" s="70">
        <v>3023</v>
      </c>
      <c r="DG25" s="70">
        <v>5319</v>
      </c>
      <c r="DH25" s="74"/>
      <c r="DI25" s="70">
        <v>3730</v>
      </c>
      <c r="DJ25" s="70">
        <v>70</v>
      </c>
      <c r="DK25" s="70">
        <v>1058</v>
      </c>
      <c r="DL25" s="70">
        <v>0</v>
      </c>
      <c r="DM25" s="70">
        <v>4858</v>
      </c>
      <c r="DN25" s="70">
        <v>4858</v>
      </c>
      <c r="DO25" s="74"/>
      <c r="DP25" s="70">
        <v>3660</v>
      </c>
      <c r="DQ25" s="70">
        <v>69</v>
      </c>
      <c r="DR25" s="70">
        <v>1029</v>
      </c>
      <c r="DS25" s="70">
        <v>0</v>
      </c>
      <c r="DT25" s="70">
        <v>4758</v>
      </c>
      <c r="DU25" s="70">
        <v>4758</v>
      </c>
      <c r="DV25" s="74"/>
      <c r="DW25" s="70">
        <v>2062</v>
      </c>
      <c r="DX25" s="70">
        <v>37</v>
      </c>
      <c r="DY25" s="70">
        <v>571</v>
      </c>
      <c r="DZ25" s="70">
        <v>0</v>
      </c>
      <c r="EA25" s="70">
        <v>2670</v>
      </c>
      <c r="EB25" s="70">
        <v>1988</v>
      </c>
      <c r="EC25" s="70">
        <v>39</v>
      </c>
      <c r="ED25" s="70">
        <v>581</v>
      </c>
      <c r="EE25" s="70">
        <v>0</v>
      </c>
      <c r="EF25" s="70">
        <v>2608</v>
      </c>
      <c r="EG25" s="70">
        <v>5278</v>
      </c>
      <c r="EI25" s="80">
        <f t="shared" si="8"/>
        <v>0.94409259663682021</v>
      </c>
      <c r="EJ25" s="80">
        <f t="shared" si="9"/>
        <v>1</v>
      </c>
      <c r="EK25" s="80">
        <f t="shared" si="10"/>
        <v>0.97458300238284357</v>
      </c>
      <c r="EL25" s="80" t="e">
        <f t="shared" si="11"/>
        <v>#DIV/0!</v>
      </c>
      <c r="EM25" s="80">
        <f t="shared" si="12"/>
        <v>0.9513513513513514</v>
      </c>
      <c r="EN25" s="74"/>
      <c r="EO25" s="80">
        <f t="shared" si="13"/>
        <v>0.8958287835772003</v>
      </c>
      <c r="EP25" s="80">
        <f t="shared" si="14"/>
        <v>0.98780487804878048</v>
      </c>
      <c r="EQ25" s="80">
        <f t="shared" si="15"/>
        <v>0.92613185067513903</v>
      </c>
      <c r="ER25" s="80" t="e">
        <f t="shared" si="16"/>
        <v>#DIV/0!</v>
      </c>
      <c r="ES25" s="80">
        <f t="shared" si="17"/>
        <v>0.90354729729729732</v>
      </c>
      <c r="ET25" s="74"/>
      <c r="EU25" s="80">
        <f t="shared" si="18"/>
        <v>0.80061148722428477</v>
      </c>
      <c r="EV25" s="80">
        <f t="shared" si="19"/>
        <v>0.84146341463414631</v>
      </c>
      <c r="EW25" s="80">
        <f t="shared" si="20"/>
        <v>0.81890389197776015</v>
      </c>
      <c r="EX25" s="80" t="e">
        <f t="shared" si="21"/>
        <v>#DIV/0!</v>
      </c>
      <c r="EY25" s="80">
        <f t="shared" si="22"/>
        <v>0.80506756756756759</v>
      </c>
      <c r="EZ25" s="74"/>
      <c r="FA25" s="80">
        <f t="shared" si="23"/>
        <v>0.81764577418650364</v>
      </c>
      <c r="FB25" s="80">
        <f t="shared" si="24"/>
        <v>0.82926829268292679</v>
      </c>
      <c r="FC25" s="80">
        <f t="shared" si="25"/>
        <v>0.82764098490865767</v>
      </c>
      <c r="FD25" s="80" t="e">
        <f t="shared" si="26"/>
        <v>#DIV/0!</v>
      </c>
      <c r="FE25" s="80">
        <f t="shared" si="27"/>
        <v>0.81993243243243241</v>
      </c>
      <c r="FF25" s="74"/>
      <c r="FG25" s="80">
        <f t="shared" si="28"/>
        <v>0.88512775715221659</v>
      </c>
      <c r="FH25" s="80">
        <f t="shared" si="29"/>
        <v>0.98780487804878048</v>
      </c>
      <c r="FI25" s="80">
        <f t="shared" si="30"/>
        <v>0.91183478951548846</v>
      </c>
      <c r="FJ25" s="80" t="e">
        <f t="shared" si="31"/>
        <v>#DIV/0!</v>
      </c>
      <c r="FK25" s="80">
        <f t="shared" si="32"/>
        <v>0.89222972972972969</v>
      </c>
      <c r="FL25" s="74"/>
      <c r="FM25" s="80">
        <f t="shared" si="33"/>
        <v>0.89102424110067702</v>
      </c>
      <c r="FN25" s="80">
        <f t="shared" si="34"/>
        <v>0.95121951219512191</v>
      </c>
      <c r="FO25" s="80">
        <f t="shared" si="35"/>
        <v>0.92216044479745829</v>
      </c>
      <c r="FP25" s="80" t="e">
        <f t="shared" si="36"/>
        <v>#DIV/0!</v>
      </c>
      <c r="FQ25" s="80">
        <f t="shared" si="37"/>
        <v>0.89847972972972978</v>
      </c>
      <c r="FR25" s="74"/>
      <c r="FS25" s="80">
        <f t="shared" si="38"/>
        <v>0.81458833806507969</v>
      </c>
      <c r="FT25" s="80">
        <f t="shared" si="39"/>
        <v>0.85365853658536583</v>
      </c>
      <c r="FU25" s="80">
        <f t="shared" si="40"/>
        <v>0.84034948371723595</v>
      </c>
      <c r="FV25" s="80" t="e">
        <f t="shared" si="41"/>
        <v>#DIV/0!</v>
      </c>
      <c r="FW25" s="80">
        <f t="shared" si="42"/>
        <v>0.82060810810810814</v>
      </c>
      <c r="FX25" s="74"/>
      <c r="FY25" s="80">
        <f t="shared" si="43"/>
        <v>0.79930115745796027</v>
      </c>
      <c r="FZ25" s="80">
        <f t="shared" si="44"/>
        <v>0.84146341463414631</v>
      </c>
      <c r="GA25" s="80">
        <f t="shared" si="45"/>
        <v>0.81731532962668785</v>
      </c>
      <c r="GB25" s="80" t="e">
        <f t="shared" si="46"/>
        <v>#DIV/0!</v>
      </c>
      <c r="GC25" s="80">
        <f t="shared" si="47"/>
        <v>0.80371621621621625</v>
      </c>
      <c r="GD25" s="74"/>
      <c r="GE25" s="80">
        <f t="shared" si="48"/>
        <v>0.88447259226905439</v>
      </c>
      <c r="GF25" s="80">
        <f t="shared" si="49"/>
        <v>0.92682926829268297</v>
      </c>
      <c r="GG25" s="80">
        <f t="shared" si="50"/>
        <v>0.91501191421763306</v>
      </c>
      <c r="GH25" s="80" t="e">
        <f t="shared" si="51"/>
        <v>#DIV/0!</v>
      </c>
      <c r="GI25" s="80">
        <f t="shared" si="52"/>
        <v>0.89155405405405408</v>
      </c>
    </row>
    <row r="26" spans="1:191" x14ac:dyDescent="0.3">
      <c r="A26" s="60" t="s">
        <v>456</v>
      </c>
      <c r="B26" s="70">
        <v>66501</v>
      </c>
      <c r="C26" s="70"/>
      <c r="D26" s="70">
        <v>867</v>
      </c>
      <c r="E26" s="70">
        <v>59</v>
      </c>
      <c r="F26" s="70">
        <v>278</v>
      </c>
      <c r="G26" s="70">
        <v>1</v>
      </c>
      <c r="H26" s="70">
        <v>1205</v>
      </c>
      <c r="I26" s="70">
        <v>359</v>
      </c>
      <c r="J26" s="70">
        <v>12</v>
      </c>
      <c r="K26" s="70">
        <v>105</v>
      </c>
      <c r="L26" s="70">
        <v>0</v>
      </c>
      <c r="M26" s="70">
        <v>476</v>
      </c>
      <c r="N26" s="70">
        <v>1749</v>
      </c>
      <c r="O26" s="70">
        <v>105</v>
      </c>
      <c r="P26" s="70">
        <v>688</v>
      </c>
      <c r="Q26" s="70">
        <v>1</v>
      </c>
      <c r="R26" s="70">
        <v>2543</v>
      </c>
      <c r="S26" s="70">
        <v>361</v>
      </c>
      <c r="T26" s="70">
        <v>21</v>
      </c>
      <c r="U26" s="70">
        <v>100</v>
      </c>
      <c r="V26" s="70">
        <v>0</v>
      </c>
      <c r="W26" s="70">
        <v>482</v>
      </c>
      <c r="X26" s="70">
        <v>111</v>
      </c>
      <c r="Y26" s="70">
        <v>12</v>
      </c>
      <c r="Z26" s="70">
        <v>24</v>
      </c>
      <c r="AA26" s="70">
        <v>1</v>
      </c>
      <c r="AB26" s="70">
        <v>148</v>
      </c>
      <c r="AC26" s="70">
        <v>4854</v>
      </c>
      <c r="AD26" s="70"/>
      <c r="AE26" s="70">
        <v>728</v>
      </c>
      <c r="AF26" s="70">
        <v>68</v>
      </c>
      <c r="AG26" s="70">
        <v>227</v>
      </c>
      <c r="AH26" s="70">
        <v>0</v>
      </c>
      <c r="AI26" s="70">
        <v>1023</v>
      </c>
      <c r="AJ26" s="70">
        <v>552</v>
      </c>
      <c r="AK26" s="70">
        <v>40</v>
      </c>
      <c r="AL26" s="70">
        <v>225</v>
      </c>
      <c r="AM26" s="70">
        <v>0</v>
      </c>
      <c r="AN26" s="70">
        <v>817</v>
      </c>
      <c r="AO26" s="70">
        <v>1597</v>
      </c>
      <c r="AP26" s="70">
        <v>83</v>
      </c>
      <c r="AQ26" s="70">
        <v>593</v>
      </c>
      <c r="AR26" s="70">
        <v>3</v>
      </c>
      <c r="AS26" s="70">
        <v>2276</v>
      </c>
      <c r="AT26" s="70">
        <v>4116</v>
      </c>
      <c r="AU26" s="70"/>
      <c r="AV26" s="70">
        <v>579</v>
      </c>
      <c r="AW26" s="70">
        <v>41</v>
      </c>
      <c r="AX26" s="70">
        <v>221</v>
      </c>
      <c r="AY26" s="70">
        <v>2</v>
      </c>
      <c r="AZ26" s="70">
        <v>843</v>
      </c>
      <c r="BA26" s="70">
        <v>457</v>
      </c>
      <c r="BB26" s="70">
        <v>27</v>
      </c>
      <c r="BC26" s="70">
        <v>140</v>
      </c>
      <c r="BD26" s="70">
        <v>0</v>
      </c>
      <c r="BE26" s="70">
        <v>624</v>
      </c>
      <c r="BF26" s="70">
        <v>488</v>
      </c>
      <c r="BG26" s="70">
        <v>38</v>
      </c>
      <c r="BH26" s="70">
        <v>222</v>
      </c>
      <c r="BI26" s="70">
        <v>1</v>
      </c>
      <c r="BJ26" s="70">
        <v>749</v>
      </c>
      <c r="BK26" s="70">
        <v>1262</v>
      </c>
      <c r="BL26" s="70">
        <v>84</v>
      </c>
      <c r="BM26" s="70">
        <v>417</v>
      </c>
      <c r="BN26" s="70">
        <v>0</v>
      </c>
      <c r="BO26" s="70">
        <v>1763</v>
      </c>
      <c r="BP26" s="70">
        <v>3979</v>
      </c>
      <c r="BQ26" s="74"/>
      <c r="BR26" s="70">
        <v>2659</v>
      </c>
      <c r="BS26" s="70">
        <v>166</v>
      </c>
      <c r="BT26" s="70">
        <v>924</v>
      </c>
      <c r="BU26" s="70">
        <v>2</v>
      </c>
      <c r="BV26" s="70">
        <v>3751</v>
      </c>
      <c r="BW26" s="70">
        <v>3751</v>
      </c>
      <c r="BX26" s="74"/>
      <c r="BY26" s="70">
        <v>2727</v>
      </c>
      <c r="BZ26" s="70">
        <v>172</v>
      </c>
      <c r="CA26" s="70">
        <v>952</v>
      </c>
      <c r="CB26" s="70">
        <v>1</v>
      </c>
      <c r="CC26" s="70">
        <v>3852</v>
      </c>
      <c r="CD26" s="70">
        <v>3852</v>
      </c>
      <c r="CE26" s="74"/>
      <c r="CF26" s="70">
        <v>1307</v>
      </c>
      <c r="CG26" s="70">
        <v>56</v>
      </c>
      <c r="CH26" s="70">
        <v>416</v>
      </c>
      <c r="CI26" s="70">
        <v>1</v>
      </c>
      <c r="CJ26" s="70">
        <v>1780</v>
      </c>
      <c r="CK26" s="70">
        <v>1034</v>
      </c>
      <c r="CL26" s="70">
        <v>98</v>
      </c>
      <c r="CM26" s="70">
        <v>416</v>
      </c>
      <c r="CN26" s="70">
        <v>2</v>
      </c>
      <c r="CO26" s="70">
        <v>1550</v>
      </c>
      <c r="CP26" s="70">
        <v>511</v>
      </c>
      <c r="CQ26" s="70">
        <v>33</v>
      </c>
      <c r="CR26" s="70">
        <v>159</v>
      </c>
      <c r="CS26" s="70">
        <v>0</v>
      </c>
      <c r="CT26" s="70">
        <v>703</v>
      </c>
      <c r="CU26" s="70">
        <v>4033</v>
      </c>
      <c r="CV26" s="74"/>
      <c r="CW26" s="70">
        <v>992</v>
      </c>
      <c r="CX26" s="70">
        <v>43</v>
      </c>
      <c r="CY26" s="70">
        <v>311</v>
      </c>
      <c r="CZ26" s="70">
        <v>1</v>
      </c>
      <c r="DA26" s="70">
        <v>1347</v>
      </c>
      <c r="DB26" s="70">
        <v>1890</v>
      </c>
      <c r="DC26" s="70">
        <v>146</v>
      </c>
      <c r="DD26" s="70">
        <v>715</v>
      </c>
      <c r="DE26" s="70">
        <v>0</v>
      </c>
      <c r="DF26" s="70">
        <v>2751</v>
      </c>
      <c r="DG26" s="70">
        <v>4098</v>
      </c>
      <c r="DH26" s="74"/>
      <c r="DI26" s="70">
        <v>2625</v>
      </c>
      <c r="DJ26" s="70">
        <v>162</v>
      </c>
      <c r="DK26" s="70">
        <v>932</v>
      </c>
      <c r="DL26" s="70">
        <v>2</v>
      </c>
      <c r="DM26" s="70">
        <v>3721</v>
      </c>
      <c r="DN26" s="70">
        <v>3721</v>
      </c>
      <c r="DO26" s="74"/>
      <c r="DP26" s="70">
        <v>2605</v>
      </c>
      <c r="DQ26" s="70">
        <v>160</v>
      </c>
      <c r="DR26" s="70">
        <v>921</v>
      </c>
      <c r="DS26" s="70">
        <v>2</v>
      </c>
      <c r="DT26" s="70">
        <v>3688</v>
      </c>
      <c r="DU26" s="70">
        <v>3688</v>
      </c>
      <c r="DV26" s="74"/>
      <c r="DW26" s="70">
        <v>1221</v>
      </c>
      <c r="DX26" s="70">
        <v>76</v>
      </c>
      <c r="DY26" s="70">
        <v>398</v>
      </c>
      <c r="DZ26" s="70">
        <v>0</v>
      </c>
      <c r="EA26" s="70">
        <v>1695</v>
      </c>
      <c r="EB26" s="70">
        <v>1565</v>
      </c>
      <c r="EC26" s="70">
        <v>104</v>
      </c>
      <c r="ED26" s="70">
        <v>609</v>
      </c>
      <c r="EE26" s="70">
        <v>1</v>
      </c>
      <c r="EF26" s="70">
        <v>2279</v>
      </c>
      <c r="EG26" s="70">
        <v>3974</v>
      </c>
      <c r="EI26" s="80">
        <f t="shared" si="8"/>
        <v>0.83463881636205395</v>
      </c>
      <c r="EJ26" s="80">
        <f t="shared" si="9"/>
        <v>0.9138755980861244</v>
      </c>
      <c r="EK26" s="80">
        <f t="shared" si="10"/>
        <v>0.87447698744769875</v>
      </c>
      <c r="EL26" s="80">
        <f t="shared" si="11"/>
        <v>1</v>
      </c>
      <c r="EM26" s="80">
        <f t="shared" si="12"/>
        <v>0.84796044499381951</v>
      </c>
      <c r="EN26" s="74"/>
      <c r="EO26" s="80">
        <f t="shared" si="13"/>
        <v>0.80823904844792571</v>
      </c>
      <c r="EP26" s="80">
        <f t="shared" si="14"/>
        <v>0.90909090909090906</v>
      </c>
      <c r="EQ26" s="80">
        <f t="shared" si="15"/>
        <v>0.83682008368200833</v>
      </c>
      <c r="ER26" s="80">
        <f t="shared" si="16"/>
        <v>1</v>
      </c>
      <c r="ES26" s="80">
        <f t="shared" si="17"/>
        <v>0.81973629995879682</v>
      </c>
      <c r="ET26" s="74"/>
      <c r="EU26" s="80">
        <f t="shared" si="18"/>
        <v>0.77139541630403252</v>
      </c>
      <c r="EV26" s="80">
        <f t="shared" si="19"/>
        <v>0.79425837320574166</v>
      </c>
      <c r="EW26" s="80">
        <f t="shared" si="20"/>
        <v>0.77322175732217568</v>
      </c>
      <c r="EX26" s="80">
        <f t="shared" si="21"/>
        <v>0.66666666666666663</v>
      </c>
      <c r="EY26" s="80">
        <f t="shared" si="22"/>
        <v>0.7727647301194891</v>
      </c>
      <c r="EZ26" s="74"/>
      <c r="FA26" s="80">
        <f t="shared" si="23"/>
        <v>0.79112271540469969</v>
      </c>
      <c r="FB26" s="80">
        <f t="shared" si="24"/>
        <v>0.82296650717703346</v>
      </c>
      <c r="FC26" s="80">
        <f t="shared" si="25"/>
        <v>0.79665271966527196</v>
      </c>
      <c r="FD26" s="80">
        <f t="shared" si="26"/>
        <v>0.33333333333333331</v>
      </c>
      <c r="FE26" s="80">
        <f t="shared" si="27"/>
        <v>0.79357231149567364</v>
      </c>
      <c r="FF26" s="74"/>
      <c r="FG26" s="80">
        <f t="shared" si="28"/>
        <v>0.82738613286916163</v>
      </c>
      <c r="FH26" s="80">
        <f t="shared" si="29"/>
        <v>0.89473684210526316</v>
      </c>
      <c r="FI26" s="80">
        <f t="shared" si="30"/>
        <v>0.82928870292887025</v>
      </c>
      <c r="FJ26" s="80">
        <f t="shared" si="31"/>
        <v>1</v>
      </c>
      <c r="FK26" s="80">
        <f t="shared" si="32"/>
        <v>0.83086114544705403</v>
      </c>
      <c r="FL26" s="74"/>
      <c r="FM26" s="80">
        <f t="shared" si="33"/>
        <v>0.83608935306063248</v>
      </c>
      <c r="FN26" s="80">
        <f t="shared" si="34"/>
        <v>0.90430622009569372</v>
      </c>
      <c r="FO26" s="80">
        <f t="shared" si="35"/>
        <v>0.85857740585774056</v>
      </c>
      <c r="FP26" s="80">
        <f t="shared" si="36"/>
        <v>0.33333333333333331</v>
      </c>
      <c r="FQ26" s="80">
        <f t="shared" si="37"/>
        <v>0.84425216316440055</v>
      </c>
      <c r="FR26" s="74"/>
      <c r="FS26" s="80">
        <f t="shared" si="38"/>
        <v>0.76153176675369882</v>
      </c>
      <c r="FT26" s="80">
        <f t="shared" si="39"/>
        <v>0.77511961722488043</v>
      </c>
      <c r="FU26" s="80">
        <f t="shared" si="40"/>
        <v>0.77991631799163175</v>
      </c>
      <c r="FV26" s="80">
        <f t="shared" si="41"/>
        <v>0.66666666666666663</v>
      </c>
      <c r="FW26" s="80">
        <f t="shared" si="42"/>
        <v>0.76658426040379068</v>
      </c>
      <c r="FX26" s="74"/>
      <c r="FY26" s="80">
        <f t="shared" si="43"/>
        <v>0.75572961995938492</v>
      </c>
      <c r="FZ26" s="80">
        <f t="shared" si="44"/>
        <v>0.76555023923444976</v>
      </c>
      <c r="GA26" s="80">
        <f t="shared" si="45"/>
        <v>0.77071129707112973</v>
      </c>
      <c r="GB26" s="80">
        <f t="shared" si="46"/>
        <v>0.66666666666666663</v>
      </c>
      <c r="GC26" s="80">
        <f t="shared" si="47"/>
        <v>0.75978574371652241</v>
      </c>
      <c r="GD26" s="74"/>
      <c r="GE26" s="80">
        <f t="shared" si="48"/>
        <v>0.80823904844792571</v>
      </c>
      <c r="GF26" s="80">
        <f t="shared" si="49"/>
        <v>0.86124401913875603</v>
      </c>
      <c r="GG26" s="80">
        <f t="shared" si="50"/>
        <v>0.84267782426778237</v>
      </c>
      <c r="GH26" s="80">
        <f t="shared" si="51"/>
        <v>0.33333333333333331</v>
      </c>
      <c r="GI26" s="80">
        <f t="shared" si="52"/>
        <v>0.81870622167284712</v>
      </c>
    </row>
    <row r="27" spans="1:191" x14ac:dyDescent="0.3">
      <c r="A27" s="60" t="s">
        <v>535</v>
      </c>
      <c r="B27" s="70">
        <v>64230</v>
      </c>
      <c r="C27" s="70"/>
      <c r="D27" s="70">
        <v>1130</v>
      </c>
      <c r="E27" s="70">
        <v>27</v>
      </c>
      <c r="F27" s="70">
        <v>764</v>
      </c>
      <c r="G27" s="70">
        <v>22</v>
      </c>
      <c r="H27" s="70">
        <v>1943</v>
      </c>
      <c r="I27" s="70">
        <v>723</v>
      </c>
      <c r="J27" s="70">
        <v>25</v>
      </c>
      <c r="K27" s="70">
        <v>361</v>
      </c>
      <c r="L27" s="70">
        <v>11</v>
      </c>
      <c r="M27" s="70">
        <v>1120</v>
      </c>
      <c r="N27" s="70">
        <v>958</v>
      </c>
      <c r="O27" s="70">
        <v>14</v>
      </c>
      <c r="P27" s="70">
        <v>494</v>
      </c>
      <c r="Q27" s="70">
        <v>13</v>
      </c>
      <c r="R27" s="70">
        <v>1479</v>
      </c>
      <c r="S27" s="70">
        <v>350</v>
      </c>
      <c r="T27" s="70">
        <v>5</v>
      </c>
      <c r="U27" s="70">
        <v>164</v>
      </c>
      <c r="V27" s="70">
        <v>4</v>
      </c>
      <c r="W27" s="70">
        <v>523</v>
      </c>
      <c r="X27" s="70">
        <v>241</v>
      </c>
      <c r="Y27" s="70">
        <v>1</v>
      </c>
      <c r="Z27" s="70">
        <v>87</v>
      </c>
      <c r="AA27" s="70">
        <v>4</v>
      </c>
      <c r="AB27" s="70">
        <v>333</v>
      </c>
      <c r="AC27" s="70">
        <v>5398</v>
      </c>
      <c r="AD27" s="70"/>
      <c r="AE27" s="70">
        <v>1132</v>
      </c>
      <c r="AF27" s="70">
        <v>27</v>
      </c>
      <c r="AG27" s="70">
        <v>674</v>
      </c>
      <c r="AH27" s="70">
        <v>19</v>
      </c>
      <c r="AI27" s="70">
        <v>1852</v>
      </c>
      <c r="AJ27" s="70">
        <v>807</v>
      </c>
      <c r="AK27" s="70">
        <v>18</v>
      </c>
      <c r="AL27" s="70">
        <v>434</v>
      </c>
      <c r="AM27" s="70">
        <v>14</v>
      </c>
      <c r="AN27" s="70">
        <v>1273</v>
      </c>
      <c r="AO27" s="70">
        <v>1009</v>
      </c>
      <c r="AP27" s="70">
        <v>23</v>
      </c>
      <c r="AQ27" s="70">
        <v>542</v>
      </c>
      <c r="AR27" s="70">
        <v>12</v>
      </c>
      <c r="AS27" s="70">
        <v>1586</v>
      </c>
      <c r="AT27" s="70">
        <v>4711</v>
      </c>
      <c r="AU27" s="70"/>
      <c r="AV27" s="70">
        <v>1261</v>
      </c>
      <c r="AW27" s="70">
        <v>31</v>
      </c>
      <c r="AX27" s="70">
        <v>780</v>
      </c>
      <c r="AY27" s="70">
        <v>12</v>
      </c>
      <c r="AZ27" s="70">
        <v>2084</v>
      </c>
      <c r="BA27" s="70">
        <v>627</v>
      </c>
      <c r="BB27" s="70">
        <v>11</v>
      </c>
      <c r="BC27" s="70">
        <v>345</v>
      </c>
      <c r="BD27" s="70">
        <v>13</v>
      </c>
      <c r="BE27" s="70">
        <v>996</v>
      </c>
      <c r="BF27" s="70">
        <v>552</v>
      </c>
      <c r="BG27" s="70">
        <v>15</v>
      </c>
      <c r="BH27" s="70">
        <v>262</v>
      </c>
      <c r="BI27" s="70">
        <v>11</v>
      </c>
      <c r="BJ27" s="70">
        <v>840</v>
      </c>
      <c r="BK27" s="70">
        <v>390</v>
      </c>
      <c r="BL27" s="70">
        <v>7</v>
      </c>
      <c r="BM27" s="70">
        <v>218</v>
      </c>
      <c r="BN27" s="70">
        <v>8</v>
      </c>
      <c r="BO27" s="70">
        <v>623</v>
      </c>
      <c r="BP27" s="70">
        <v>4543</v>
      </c>
      <c r="BQ27" s="74"/>
      <c r="BR27" s="70">
        <v>2746</v>
      </c>
      <c r="BS27" s="70">
        <v>53</v>
      </c>
      <c r="BT27" s="70">
        <v>1491</v>
      </c>
      <c r="BU27" s="70">
        <v>43</v>
      </c>
      <c r="BV27" s="70">
        <v>4333</v>
      </c>
      <c r="BW27" s="70">
        <v>4333</v>
      </c>
      <c r="BX27" s="74"/>
      <c r="BY27" s="70">
        <v>2821</v>
      </c>
      <c r="BZ27" s="70">
        <v>53</v>
      </c>
      <c r="CA27" s="70">
        <v>1542</v>
      </c>
      <c r="CB27" s="70">
        <v>45</v>
      </c>
      <c r="CC27" s="70">
        <v>4461</v>
      </c>
      <c r="CD27" s="70">
        <v>4461</v>
      </c>
      <c r="CE27" s="74"/>
      <c r="CF27" s="70">
        <v>1876</v>
      </c>
      <c r="CG27" s="70">
        <v>38</v>
      </c>
      <c r="CH27" s="70">
        <v>1075</v>
      </c>
      <c r="CI27" s="70">
        <v>31</v>
      </c>
      <c r="CJ27" s="70">
        <v>3020</v>
      </c>
      <c r="CK27" s="70">
        <v>343</v>
      </c>
      <c r="CL27" s="70">
        <v>20</v>
      </c>
      <c r="CM27" s="70">
        <v>200</v>
      </c>
      <c r="CN27" s="70">
        <v>10</v>
      </c>
      <c r="CO27" s="70">
        <v>573</v>
      </c>
      <c r="CP27" s="70">
        <v>672</v>
      </c>
      <c r="CQ27" s="70">
        <v>8</v>
      </c>
      <c r="CR27" s="70">
        <v>364</v>
      </c>
      <c r="CS27" s="70">
        <v>6</v>
      </c>
      <c r="CT27" s="70">
        <v>1050</v>
      </c>
      <c r="CU27" s="70">
        <v>4643</v>
      </c>
      <c r="CV27" s="74"/>
      <c r="CW27" s="70">
        <v>1113</v>
      </c>
      <c r="CX27" s="70">
        <v>24</v>
      </c>
      <c r="CY27" s="70">
        <v>583</v>
      </c>
      <c r="CZ27" s="70">
        <v>22</v>
      </c>
      <c r="DA27" s="70">
        <v>1742</v>
      </c>
      <c r="DB27" s="70">
        <v>1932</v>
      </c>
      <c r="DC27" s="70">
        <v>42</v>
      </c>
      <c r="DD27" s="70">
        <v>1121</v>
      </c>
      <c r="DE27" s="70">
        <v>27</v>
      </c>
      <c r="DF27" s="70">
        <v>3122</v>
      </c>
      <c r="DG27" s="70">
        <v>4864</v>
      </c>
      <c r="DH27" s="74"/>
      <c r="DI27" s="70">
        <v>2727</v>
      </c>
      <c r="DJ27" s="70">
        <v>52</v>
      </c>
      <c r="DK27" s="70">
        <v>1479</v>
      </c>
      <c r="DL27" s="70">
        <v>42</v>
      </c>
      <c r="DM27" s="70">
        <v>4300</v>
      </c>
      <c r="DN27" s="70">
        <v>4300</v>
      </c>
      <c r="DO27" s="74"/>
      <c r="DP27" s="70">
        <v>2713</v>
      </c>
      <c r="DQ27" s="70">
        <v>52</v>
      </c>
      <c r="DR27" s="70">
        <v>1473</v>
      </c>
      <c r="DS27" s="70">
        <v>40</v>
      </c>
      <c r="DT27" s="70">
        <v>4278</v>
      </c>
      <c r="DU27" s="70">
        <v>4278</v>
      </c>
      <c r="DV27" s="74"/>
      <c r="DW27" s="70">
        <v>1468</v>
      </c>
      <c r="DX27" s="70">
        <v>40</v>
      </c>
      <c r="DY27" s="70">
        <v>837</v>
      </c>
      <c r="DZ27" s="70">
        <v>28</v>
      </c>
      <c r="EA27" s="70">
        <v>2373</v>
      </c>
      <c r="EB27" s="70">
        <v>1465</v>
      </c>
      <c r="EC27" s="70">
        <v>26</v>
      </c>
      <c r="ED27" s="70">
        <v>811</v>
      </c>
      <c r="EE27" s="70">
        <v>18</v>
      </c>
      <c r="EF27" s="70">
        <v>2320</v>
      </c>
      <c r="EG27" s="70">
        <v>4693</v>
      </c>
      <c r="EI27" s="80">
        <f t="shared" si="8"/>
        <v>0.86654908877131098</v>
      </c>
      <c r="EJ27" s="80">
        <f t="shared" si="9"/>
        <v>0.94444444444444442</v>
      </c>
      <c r="EK27" s="80">
        <f t="shared" si="10"/>
        <v>0.88235294117647056</v>
      </c>
      <c r="EL27" s="80">
        <f t="shared" si="11"/>
        <v>0.83333333333333337</v>
      </c>
      <c r="EM27" s="80">
        <f t="shared" si="12"/>
        <v>0.87273064097814002</v>
      </c>
      <c r="EN27" s="74"/>
      <c r="EO27" s="80">
        <f t="shared" si="13"/>
        <v>0.83186360964138739</v>
      </c>
      <c r="EP27" s="80">
        <f t="shared" si="14"/>
        <v>0.88888888888888884</v>
      </c>
      <c r="EQ27" s="80">
        <f t="shared" si="15"/>
        <v>0.85828877005347592</v>
      </c>
      <c r="ER27" s="80">
        <f t="shared" si="16"/>
        <v>0.81481481481481477</v>
      </c>
      <c r="ES27" s="80">
        <f t="shared" si="17"/>
        <v>0.8416080029640608</v>
      </c>
      <c r="ET27" s="74"/>
      <c r="EU27" s="80">
        <f t="shared" si="18"/>
        <v>0.80717225161669603</v>
      </c>
      <c r="EV27" s="80">
        <f t="shared" si="19"/>
        <v>0.73611111111111116</v>
      </c>
      <c r="EW27" s="80">
        <f t="shared" si="20"/>
        <v>0.79732620320855618</v>
      </c>
      <c r="EX27" s="80">
        <f t="shared" si="21"/>
        <v>0.79629629629629628</v>
      </c>
      <c r="EY27" s="80">
        <f t="shared" si="22"/>
        <v>0.80270470544646166</v>
      </c>
      <c r="EZ27" s="74"/>
      <c r="FA27" s="80">
        <f t="shared" si="23"/>
        <v>0.82921810699588472</v>
      </c>
      <c r="FB27" s="80">
        <f t="shared" si="24"/>
        <v>0.73611111111111116</v>
      </c>
      <c r="FC27" s="80">
        <f t="shared" si="25"/>
        <v>0.82459893048128341</v>
      </c>
      <c r="FD27" s="80">
        <f t="shared" si="26"/>
        <v>0.83333333333333337</v>
      </c>
      <c r="FE27" s="80">
        <f t="shared" si="27"/>
        <v>0.82641719155242688</v>
      </c>
      <c r="FF27" s="74"/>
      <c r="FG27" s="80">
        <f t="shared" si="28"/>
        <v>0.84979423868312753</v>
      </c>
      <c r="FH27" s="80">
        <f t="shared" si="29"/>
        <v>0.91666666666666663</v>
      </c>
      <c r="FI27" s="80">
        <f t="shared" si="30"/>
        <v>0.87647058823529411</v>
      </c>
      <c r="FJ27" s="80">
        <f t="shared" si="31"/>
        <v>0.87037037037037035</v>
      </c>
      <c r="FK27" s="80">
        <f t="shared" si="32"/>
        <v>0.86013338273434603</v>
      </c>
      <c r="FL27" s="74"/>
      <c r="FM27" s="80">
        <f t="shared" si="33"/>
        <v>0.89506172839506171</v>
      </c>
      <c r="FN27" s="80">
        <f t="shared" si="34"/>
        <v>0.91666666666666663</v>
      </c>
      <c r="FO27" s="80">
        <f t="shared" si="35"/>
        <v>0.91122994652406419</v>
      </c>
      <c r="FP27" s="80">
        <f t="shared" si="36"/>
        <v>0.90740740740740744</v>
      </c>
      <c r="FQ27" s="80">
        <f t="shared" si="37"/>
        <v>0.90107447202667657</v>
      </c>
      <c r="FR27" s="74"/>
      <c r="FS27" s="80">
        <f t="shared" si="38"/>
        <v>0.80158730158730163</v>
      </c>
      <c r="FT27" s="80">
        <f t="shared" si="39"/>
        <v>0.72222222222222221</v>
      </c>
      <c r="FU27" s="80">
        <f t="shared" si="40"/>
        <v>0.79090909090909089</v>
      </c>
      <c r="FV27" s="80">
        <f t="shared" si="41"/>
        <v>0.77777777777777779</v>
      </c>
      <c r="FW27" s="80">
        <f t="shared" si="42"/>
        <v>0.79659133012226746</v>
      </c>
      <c r="FX27" s="74"/>
      <c r="FY27" s="80">
        <f t="shared" si="43"/>
        <v>0.79747207524985297</v>
      </c>
      <c r="FZ27" s="80">
        <f t="shared" si="44"/>
        <v>0.72222222222222221</v>
      </c>
      <c r="GA27" s="80">
        <f t="shared" si="45"/>
        <v>0.78770053475935831</v>
      </c>
      <c r="GB27" s="80">
        <f t="shared" si="46"/>
        <v>0.7407407407407407</v>
      </c>
      <c r="GC27" s="80">
        <f t="shared" si="47"/>
        <v>0.79251574657280477</v>
      </c>
      <c r="GD27" s="74"/>
      <c r="GE27" s="80">
        <f t="shared" si="48"/>
        <v>0.86213991769547327</v>
      </c>
      <c r="GF27" s="80">
        <f t="shared" si="49"/>
        <v>0.91666666666666663</v>
      </c>
      <c r="GG27" s="80">
        <f t="shared" si="50"/>
        <v>0.881283422459893</v>
      </c>
      <c r="GH27" s="80">
        <f t="shared" si="51"/>
        <v>0.85185185185185186</v>
      </c>
      <c r="GI27" s="80">
        <f t="shared" si="52"/>
        <v>0.8693960726194887</v>
      </c>
    </row>
    <row r="28" spans="1:191" x14ac:dyDescent="0.3">
      <c r="A28" s="60" t="s">
        <v>432</v>
      </c>
      <c r="B28" s="70">
        <v>61235</v>
      </c>
      <c r="C28" s="70"/>
      <c r="D28" s="70">
        <v>2080</v>
      </c>
      <c r="E28" s="70">
        <v>64</v>
      </c>
      <c r="F28" s="70">
        <v>519</v>
      </c>
      <c r="G28" s="70">
        <v>1</v>
      </c>
      <c r="H28" s="70">
        <v>2664</v>
      </c>
      <c r="I28" s="70">
        <v>781</v>
      </c>
      <c r="J28" s="70">
        <v>17</v>
      </c>
      <c r="K28" s="70">
        <v>159</v>
      </c>
      <c r="L28" s="70">
        <v>0</v>
      </c>
      <c r="M28" s="70">
        <v>957</v>
      </c>
      <c r="N28" s="70">
        <v>1625</v>
      </c>
      <c r="O28" s="70">
        <v>29</v>
      </c>
      <c r="P28" s="70">
        <v>383</v>
      </c>
      <c r="Q28" s="70">
        <v>3</v>
      </c>
      <c r="R28" s="70">
        <v>2040</v>
      </c>
      <c r="S28" s="70">
        <v>637</v>
      </c>
      <c r="T28" s="70">
        <v>4</v>
      </c>
      <c r="U28" s="70">
        <v>155</v>
      </c>
      <c r="V28" s="70">
        <v>0</v>
      </c>
      <c r="W28" s="70">
        <v>796</v>
      </c>
      <c r="X28" s="70">
        <v>295</v>
      </c>
      <c r="Y28" s="70">
        <v>8</v>
      </c>
      <c r="Z28" s="70">
        <v>53</v>
      </c>
      <c r="AA28" s="70">
        <v>0</v>
      </c>
      <c r="AB28" s="70">
        <v>356</v>
      </c>
      <c r="AC28" s="70">
        <v>6813</v>
      </c>
      <c r="AD28" s="70"/>
      <c r="AE28" s="70">
        <v>1334</v>
      </c>
      <c r="AF28" s="70">
        <v>26</v>
      </c>
      <c r="AG28" s="70">
        <v>279</v>
      </c>
      <c r="AH28" s="70">
        <v>0</v>
      </c>
      <c r="AI28" s="70">
        <v>1639</v>
      </c>
      <c r="AJ28" s="70">
        <v>883</v>
      </c>
      <c r="AK28" s="70">
        <v>37</v>
      </c>
      <c r="AL28" s="70">
        <v>281</v>
      </c>
      <c r="AM28" s="70">
        <v>1</v>
      </c>
      <c r="AN28" s="70">
        <v>1202</v>
      </c>
      <c r="AO28" s="70">
        <v>2622</v>
      </c>
      <c r="AP28" s="70">
        <v>58</v>
      </c>
      <c r="AQ28" s="70">
        <v>585</v>
      </c>
      <c r="AR28" s="70">
        <v>3</v>
      </c>
      <c r="AS28" s="70">
        <v>3268</v>
      </c>
      <c r="AT28" s="70">
        <v>6109</v>
      </c>
      <c r="AU28" s="70"/>
      <c r="AV28" s="70">
        <v>1252</v>
      </c>
      <c r="AW28" s="70">
        <v>40</v>
      </c>
      <c r="AX28" s="70">
        <v>335</v>
      </c>
      <c r="AY28" s="70">
        <v>0</v>
      </c>
      <c r="AZ28" s="70">
        <v>1627</v>
      </c>
      <c r="BA28" s="70">
        <v>723</v>
      </c>
      <c r="BB28" s="70">
        <v>15</v>
      </c>
      <c r="BC28" s="70">
        <v>176</v>
      </c>
      <c r="BD28" s="70">
        <v>2</v>
      </c>
      <c r="BE28" s="70">
        <v>916</v>
      </c>
      <c r="BF28" s="70">
        <v>1070</v>
      </c>
      <c r="BG28" s="70">
        <v>21</v>
      </c>
      <c r="BH28" s="70">
        <v>206</v>
      </c>
      <c r="BI28" s="70">
        <v>1</v>
      </c>
      <c r="BJ28" s="70">
        <v>1298</v>
      </c>
      <c r="BK28" s="70">
        <v>1757</v>
      </c>
      <c r="BL28" s="70">
        <v>39</v>
      </c>
      <c r="BM28" s="70">
        <v>417</v>
      </c>
      <c r="BN28" s="70">
        <v>1</v>
      </c>
      <c r="BO28" s="70">
        <v>2214</v>
      </c>
      <c r="BP28" s="70">
        <v>6055</v>
      </c>
      <c r="BQ28" s="74"/>
      <c r="BR28" s="70">
        <v>4343</v>
      </c>
      <c r="BS28" s="70">
        <v>99</v>
      </c>
      <c r="BT28" s="70">
        <v>962</v>
      </c>
      <c r="BU28" s="70">
        <v>4</v>
      </c>
      <c r="BV28" s="70">
        <v>5408</v>
      </c>
      <c r="BW28" s="70">
        <v>5408</v>
      </c>
      <c r="BX28" s="74"/>
      <c r="BY28" s="70">
        <v>4414</v>
      </c>
      <c r="BZ28" s="70">
        <v>99</v>
      </c>
      <c r="CA28" s="70">
        <v>975</v>
      </c>
      <c r="CB28" s="70">
        <v>4</v>
      </c>
      <c r="CC28" s="70">
        <v>5492</v>
      </c>
      <c r="CD28" s="70">
        <v>5492</v>
      </c>
      <c r="CE28" s="74"/>
      <c r="CF28" s="70">
        <v>2902</v>
      </c>
      <c r="CG28" s="70">
        <v>63</v>
      </c>
      <c r="CH28" s="70">
        <v>655</v>
      </c>
      <c r="CI28" s="70">
        <v>4</v>
      </c>
      <c r="CJ28" s="70">
        <v>3624</v>
      </c>
      <c r="CK28" s="70">
        <v>973</v>
      </c>
      <c r="CL28" s="70">
        <v>30</v>
      </c>
      <c r="CM28" s="70">
        <v>242</v>
      </c>
      <c r="CN28" s="70">
        <v>0</v>
      </c>
      <c r="CO28" s="70">
        <v>1245</v>
      </c>
      <c r="CP28" s="70">
        <v>972</v>
      </c>
      <c r="CQ28" s="70">
        <v>17</v>
      </c>
      <c r="CR28" s="70">
        <v>238</v>
      </c>
      <c r="CS28" s="70">
        <v>0</v>
      </c>
      <c r="CT28" s="70">
        <v>1227</v>
      </c>
      <c r="CU28" s="70">
        <v>6096</v>
      </c>
      <c r="CV28" s="74"/>
      <c r="CW28" s="70">
        <v>2963</v>
      </c>
      <c r="CX28" s="70">
        <v>65</v>
      </c>
      <c r="CY28" s="70">
        <v>718</v>
      </c>
      <c r="CZ28" s="70">
        <v>3</v>
      </c>
      <c r="DA28" s="70">
        <v>3749</v>
      </c>
      <c r="DB28" s="70">
        <v>2036</v>
      </c>
      <c r="DC28" s="70">
        <v>48</v>
      </c>
      <c r="DD28" s="70">
        <v>472</v>
      </c>
      <c r="DE28" s="70">
        <v>1</v>
      </c>
      <c r="DF28" s="70">
        <v>2557</v>
      </c>
      <c r="DG28" s="70">
        <v>6306</v>
      </c>
      <c r="DH28" s="74"/>
      <c r="DI28" s="70">
        <v>4372</v>
      </c>
      <c r="DJ28" s="70">
        <v>98</v>
      </c>
      <c r="DK28" s="70">
        <v>968</v>
      </c>
      <c r="DL28" s="70">
        <v>4</v>
      </c>
      <c r="DM28" s="70">
        <v>5442</v>
      </c>
      <c r="DN28" s="70">
        <v>5442</v>
      </c>
      <c r="DO28" s="74"/>
      <c r="DP28" s="70">
        <v>4333</v>
      </c>
      <c r="DQ28" s="70">
        <v>97</v>
      </c>
      <c r="DR28" s="70">
        <v>964</v>
      </c>
      <c r="DS28" s="70">
        <v>3</v>
      </c>
      <c r="DT28" s="70">
        <v>5397</v>
      </c>
      <c r="DU28" s="70">
        <v>5397</v>
      </c>
      <c r="DV28" s="74"/>
      <c r="DW28" s="70">
        <v>2564</v>
      </c>
      <c r="DX28" s="70">
        <v>54</v>
      </c>
      <c r="DY28" s="70">
        <v>544</v>
      </c>
      <c r="DZ28" s="70">
        <v>3</v>
      </c>
      <c r="EA28" s="70">
        <v>3165</v>
      </c>
      <c r="EB28" s="70">
        <v>2217</v>
      </c>
      <c r="EC28" s="70">
        <v>57</v>
      </c>
      <c r="ED28" s="70">
        <v>596</v>
      </c>
      <c r="EE28" s="70">
        <v>1</v>
      </c>
      <c r="EF28" s="70">
        <v>2871</v>
      </c>
      <c r="EG28" s="70">
        <v>6036</v>
      </c>
      <c r="EI28" s="80">
        <f t="shared" si="8"/>
        <v>0.89313399778516056</v>
      </c>
      <c r="EJ28" s="80">
        <f t="shared" si="9"/>
        <v>0.99180327868852458</v>
      </c>
      <c r="EK28" s="80">
        <f t="shared" si="10"/>
        <v>0.90228526398739162</v>
      </c>
      <c r="EL28" s="80">
        <f t="shared" si="11"/>
        <v>1</v>
      </c>
      <c r="EM28" s="80">
        <f t="shared" si="12"/>
        <v>0.89666813444884774</v>
      </c>
      <c r="EN28" s="74"/>
      <c r="EO28" s="80">
        <f t="shared" si="13"/>
        <v>0.8863049095607235</v>
      </c>
      <c r="EP28" s="80">
        <f t="shared" si="14"/>
        <v>0.94262295081967218</v>
      </c>
      <c r="EQ28" s="80">
        <f t="shared" si="15"/>
        <v>0.8936170212765957</v>
      </c>
      <c r="ER28" s="80">
        <f t="shared" si="16"/>
        <v>1</v>
      </c>
      <c r="ES28" s="80">
        <f t="shared" si="17"/>
        <v>0.88874211067077646</v>
      </c>
      <c r="ET28" s="74"/>
      <c r="EU28" s="80">
        <f t="shared" si="18"/>
        <v>0.80158730158730163</v>
      </c>
      <c r="EV28" s="80">
        <f t="shared" si="19"/>
        <v>0.81147540983606559</v>
      </c>
      <c r="EW28" s="80">
        <f t="shared" si="20"/>
        <v>0.75807722616233253</v>
      </c>
      <c r="EX28" s="80">
        <f t="shared" si="21"/>
        <v>1</v>
      </c>
      <c r="EY28" s="80">
        <f t="shared" si="22"/>
        <v>0.79377660355203283</v>
      </c>
      <c r="EZ28" s="74"/>
      <c r="FA28" s="80">
        <f t="shared" si="23"/>
        <v>0.81469176818014022</v>
      </c>
      <c r="FB28" s="80">
        <f t="shared" si="24"/>
        <v>0.81147540983606559</v>
      </c>
      <c r="FC28" s="80">
        <f t="shared" si="25"/>
        <v>0.76832151300236406</v>
      </c>
      <c r="FD28" s="80">
        <f t="shared" si="26"/>
        <v>1</v>
      </c>
      <c r="FE28" s="80">
        <f t="shared" si="27"/>
        <v>0.80610597387347716</v>
      </c>
      <c r="FF28" s="74"/>
      <c r="FG28" s="80">
        <f t="shared" si="28"/>
        <v>0.89461055740125506</v>
      </c>
      <c r="FH28" s="80">
        <f t="shared" si="29"/>
        <v>0.90163934426229508</v>
      </c>
      <c r="FI28" s="80">
        <f t="shared" si="30"/>
        <v>0.89440504334121351</v>
      </c>
      <c r="FJ28" s="80">
        <f t="shared" si="31"/>
        <v>1</v>
      </c>
      <c r="FK28" s="80">
        <f t="shared" si="32"/>
        <v>0.89476001761338619</v>
      </c>
      <c r="FL28" s="74"/>
      <c r="FM28" s="80">
        <f t="shared" si="33"/>
        <v>0.92266519010705061</v>
      </c>
      <c r="FN28" s="80">
        <f t="shared" si="34"/>
        <v>0.92622950819672134</v>
      </c>
      <c r="FO28" s="80">
        <f t="shared" si="35"/>
        <v>0.93774625689519309</v>
      </c>
      <c r="FP28" s="80">
        <f t="shared" si="36"/>
        <v>1</v>
      </c>
      <c r="FQ28" s="80">
        <f t="shared" si="37"/>
        <v>0.92558344341699694</v>
      </c>
      <c r="FR28" s="74"/>
      <c r="FS28" s="80">
        <f t="shared" si="38"/>
        <v>0.80693983019564419</v>
      </c>
      <c r="FT28" s="80">
        <f t="shared" si="39"/>
        <v>0.80327868852459017</v>
      </c>
      <c r="FU28" s="80">
        <f t="shared" si="40"/>
        <v>0.76280535855003939</v>
      </c>
      <c r="FV28" s="80">
        <f t="shared" si="41"/>
        <v>1</v>
      </c>
      <c r="FW28" s="80">
        <f t="shared" si="42"/>
        <v>0.7987670629678556</v>
      </c>
      <c r="FX28" s="74"/>
      <c r="FY28" s="80">
        <f t="shared" si="43"/>
        <v>0.79974160206718348</v>
      </c>
      <c r="FZ28" s="80">
        <f t="shared" si="44"/>
        <v>0.79508196721311475</v>
      </c>
      <c r="GA28" s="80">
        <f t="shared" si="45"/>
        <v>0.75965327029156815</v>
      </c>
      <c r="GB28" s="80">
        <f t="shared" si="46"/>
        <v>0.75</v>
      </c>
      <c r="GC28" s="80">
        <f t="shared" si="47"/>
        <v>0.79216204315279615</v>
      </c>
      <c r="GD28" s="74"/>
      <c r="GE28" s="80">
        <f t="shared" si="48"/>
        <v>0.88242894056847543</v>
      </c>
      <c r="GF28" s="80">
        <f t="shared" si="49"/>
        <v>0.9098360655737705</v>
      </c>
      <c r="GG28" s="80">
        <f t="shared" si="50"/>
        <v>0.89834515366430256</v>
      </c>
      <c r="GH28" s="80">
        <f t="shared" si="51"/>
        <v>1</v>
      </c>
      <c r="GI28" s="80">
        <f t="shared" si="52"/>
        <v>0.88595332452664022</v>
      </c>
    </row>
    <row r="29" spans="1:191" x14ac:dyDescent="0.3">
      <c r="A29" s="60" t="s">
        <v>597</v>
      </c>
      <c r="B29" s="70">
        <v>59040</v>
      </c>
      <c r="C29" s="70"/>
      <c r="D29" s="70">
        <v>1906</v>
      </c>
      <c r="E29" s="70">
        <v>76</v>
      </c>
      <c r="F29" s="70">
        <v>404</v>
      </c>
      <c r="G29" s="70">
        <v>0</v>
      </c>
      <c r="H29" s="70">
        <v>2386</v>
      </c>
      <c r="I29" s="70">
        <v>933</v>
      </c>
      <c r="J29" s="70">
        <v>33</v>
      </c>
      <c r="K29" s="70">
        <v>158</v>
      </c>
      <c r="L29" s="70">
        <v>1</v>
      </c>
      <c r="M29" s="70">
        <v>1125</v>
      </c>
      <c r="N29" s="70">
        <v>2928</v>
      </c>
      <c r="O29" s="70">
        <v>38</v>
      </c>
      <c r="P29" s="70">
        <v>395</v>
      </c>
      <c r="Q29" s="70">
        <v>4</v>
      </c>
      <c r="R29" s="70">
        <v>3365</v>
      </c>
      <c r="S29" s="70">
        <v>806</v>
      </c>
      <c r="T29" s="70">
        <v>22</v>
      </c>
      <c r="U29" s="70">
        <v>150</v>
      </c>
      <c r="V29" s="70">
        <v>0</v>
      </c>
      <c r="W29" s="70">
        <v>978</v>
      </c>
      <c r="X29" s="70">
        <v>350</v>
      </c>
      <c r="Y29" s="70">
        <v>9</v>
      </c>
      <c r="Z29" s="70">
        <v>52</v>
      </c>
      <c r="AA29" s="70">
        <v>1</v>
      </c>
      <c r="AB29" s="70">
        <v>412</v>
      </c>
      <c r="AC29" s="70">
        <v>8266</v>
      </c>
      <c r="AD29" s="70"/>
      <c r="AE29" s="70">
        <v>1472</v>
      </c>
      <c r="AF29" s="70">
        <v>45</v>
      </c>
      <c r="AG29" s="70">
        <v>268</v>
      </c>
      <c r="AH29" s="70">
        <v>2</v>
      </c>
      <c r="AI29" s="70">
        <v>1787</v>
      </c>
      <c r="AJ29" s="70">
        <v>1608</v>
      </c>
      <c r="AK29" s="70">
        <v>41</v>
      </c>
      <c r="AL29" s="70">
        <v>327</v>
      </c>
      <c r="AM29" s="70">
        <v>1</v>
      </c>
      <c r="AN29" s="70">
        <v>1977</v>
      </c>
      <c r="AO29" s="70">
        <v>3356</v>
      </c>
      <c r="AP29" s="70">
        <v>86</v>
      </c>
      <c r="AQ29" s="70">
        <v>525</v>
      </c>
      <c r="AR29" s="70">
        <v>2</v>
      </c>
      <c r="AS29" s="70">
        <v>3969</v>
      </c>
      <c r="AT29" s="70">
        <v>7733</v>
      </c>
      <c r="AU29" s="70"/>
      <c r="AV29" s="70">
        <v>1292</v>
      </c>
      <c r="AW29" s="70">
        <v>49</v>
      </c>
      <c r="AX29" s="70">
        <v>260</v>
      </c>
      <c r="AY29" s="70">
        <v>1</v>
      </c>
      <c r="AZ29" s="70">
        <v>1602</v>
      </c>
      <c r="BA29" s="70">
        <v>1073</v>
      </c>
      <c r="BB29" s="70">
        <v>24</v>
      </c>
      <c r="BC29" s="70">
        <v>189</v>
      </c>
      <c r="BD29" s="70">
        <v>2</v>
      </c>
      <c r="BE29" s="70">
        <v>1288</v>
      </c>
      <c r="BF29" s="70">
        <v>857</v>
      </c>
      <c r="BG29" s="70">
        <v>27</v>
      </c>
      <c r="BH29" s="70">
        <v>163</v>
      </c>
      <c r="BI29" s="70">
        <v>1</v>
      </c>
      <c r="BJ29" s="70">
        <v>1048</v>
      </c>
      <c r="BK29" s="70">
        <v>3017</v>
      </c>
      <c r="BL29" s="70">
        <v>66</v>
      </c>
      <c r="BM29" s="70">
        <v>475</v>
      </c>
      <c r="BN29" s="70">
        <v>1</v>
      </c>
      <c r="BO29" s="70">
        <v>3559</v>
      </c>
      <c r="BP29" s="70">
        <v>7497</v>
      </c>
      <c r="BQ29" s="74"/>
      <c r="BR29" s="70">
        <v>5589</v>
      </c>
      <c r="BS29" s="70">
        <v>137</v>
      </c>
      <c r="BT29" s="70">
        <v>913</v>
      </c>
      <c r="BU29" s="70">
        <v>4</v>
      </c>
      <c r="BV29" s="70">
        <v>6643</v>
      </c>
      <c r="BW29" s="70">
        <v>6643</v>
      </c>
      <c r="BX29" s="74"/>
      <c r="BY29" s="70">
        <v>5686</v>
      </c>
      <c r="BZ29" s="70">
        <v>138</v>
      </c>
      <c r="CA29" s="70">
        <v>930</v>
      </c>
      <c r="CB29" s="70">
        <v>4</v>
      </c>
      <c r="CC29" s="70">
        <v>6758</v>
      </c>
      <c r="CD29" s="70">
        <v>6758</v>
      </c>
      <c r="CE29" s="74"/>
      <c r="CF29" s="70">
        <v>3699</v>
      </c>
      <c r="CG29" s="70">
        <v>102</v>
      </c>
      <c r="CH29" s="70">
        <v>593</v>
      </c>
      <c r="CI29" s="70">
        <v>2</v>
      </c>
      <c r="CJ29" s="70">
        <v>4396</v>
      </c>
      <c r="CK29" s="70">
        <v>1558</v>
      </c>
      <c r="CL29" s="70">
        <v>42</v>
      </c>
      <c r="CM29" s="70">
        <v>277</v>
      </c>
      <c r="CN29" s="70">
        <v>2</v>
      </c>
      <c r="CO29" s="70">
        <v>1879</v>
      </c>
      <c r="CP29" s="70">
        <v>977</v>
      </c>
      <c r="CQ29" s="70">
        <v>23</v>
      </c>
      <c r="CR29" s="70">
        <v>178</v>
      </c>
      <c r="CS29" s="70">
        <v>1</v>
      </c>
      <c r="CT29" s="70">
        <v>1179</v>
      </c>
      <c r="CU29" s="70">
        <v>7454</v>
      </c>
      <c r="CV29" s="74"/>
      <c r="CW29" s="70">
        <v>2462</v>
      </c>
      <c r="CX29" s="70">
        <v>65</v>
      </c>
      <c r="CY29" s="70">
        <v>379</v>
      </c>
      <c r="CZ29" s="70">
        <v>4</v>
      </c>
      <c r="DA29" s="70">
        <v>2910</v>
      </c>
      <c r="DB29" s="70">
        <v>3771</v>
      </c>
      <c r="DC29" s="70">
        <v>92</v>
      </c>
      <c r="DD29" s="70">
        <v>670</v>
      </c>
      <c r="DE29" s="70">
        <v>1</v>
      </c>
      <c r="DF29" s="70">
        <v>4534</v>
      </c>
      <c r="DG29" s="70">
        <v>7444</v>
      </c>
      <c r="DH29" s="74"/>
      <c r="DI29" s="70">
        <v>5657</v>
      </c>
      <c r="DJ29" s="70">
        <v>130</v>
      </c>
      <c r="DK29" s="70">
        <v>930</v>
      </c>
      <c r="DL29" s="70">
        <v>3</v>
      </c>
      <c r="DM29" s="70">
        <v>6720</v>
      </c>
      <c r="DN29" s="70">
        <v>6720</v>
      </c>
      <c r="DO29" s="74"/>
      <c r="DP29" s="70">
        <v>5647</v>
      </c>
      <c r="DQ29" s="70">
        <v>134</v>
      </c>
      <c r="DR29" s="70">
        <v>923</v>
      </c>
      <c r="DS29" s="70">
        <v>4</v>
      </c>
      <c r="DT29" s="70">
        <v>6708</v>
      </c>
      <c r="DU29" s="70">
        <v>6708</v>
      </c>
      <c r="DV29" s="74"/>
      <c r="DW29" s="70">
        <v>2998</v>
      </c>
      <c r="DX29" s="70">
        <v>67</v>
      </c>
      <c r="DY29" s="70">
        <v>451</v>
      </c>
      <c r="DZ29" s="70">
        <v>3</v>
      </c>
      <c r="EA29" s="70">
        <v>3519</v>
      </c>
      <c r="EB29" s="70">
        <v>3187</v>
      </c>
      <c r="EC29" s="70">
        <v>94</v>
      </c>
      <c r="ED29" s="70">
        <v>606</v>
      </c>
      <c r="EE29" s="70">
        <v>2</v>
      </c>
      <c r="EF29" s="70">
        <v>3889</v>
      </c>
      <c r="EG29" s="70">
        <v>7408</v>
      </c>
      <c r="EI29" s="80">
        <f t="shared" si="8"/>
        <v>0.92965477394193263</v>
      </c>
      <c r="EJ29" s="80">
        <f t="shared" si="9"/>
        <v>0.9662921348314607</v>
      </c>
      <c r="EK29" s="80">
        <f t="shared" si="10"/>
        <v>0.96635030198446936</v>
      </c>
      <c r="EL29" s="80">
        <f t="shared" si="11"/>
        <v>0.83333333333333337</v>
      </c>
      <c r="EM29" s="80">
        <f t="shared" si="12"/>
        <v>0.93551899346721512</v>
      </c>
      <c r="EN29" s="74"/>
      <c r="EO29" s="80">
        <f t="shared" si="13"/>
        <v>0.90119890221002452</v>
      </c>
      <c r="EP29" s="80">
        <f t="shared" si="14"/>
        <v>0.93258426966292129</v>
      </c>
      <c r="EQ29" s="80">
        <f t="shared" si="15"/>
        <v>0.93787748058671272</v>
      </c>
      <c r="ER29" s="80">
        <f t="shared" si="16"/>
        <v>0.83333333333333337</v>
      </c>
      <c r="ES29" s="80">
        <f t="shared" si="17"/>
        <v>0.90696830389547545</v>
      </c>
      <c r="ET29" s="74"/>
      <c r="EU29" s="80">
        <f t="shared" si="18"/>
        <v>0.80730897009966773</v>
      </c>
      <c r="EV29" s="80">
        <f t="shared" si="19"/>
        <v>0.7696629213483146</v>
      </c>
      <c r="EW29" s="80">
        <f t="shared" si="20"/>
        <v>0.78774805867126829</v>
      </c>
      <c r="EX29" s="80">
        <f t="shared" si="21"/>
        <v>0.66666666666666663</v>
      </c>
      <c r="EY29" s="80">
        <f t="shared" si="22"/>
        <v>0.80365352044519722</v>
      </c>
      <c r="EZ29" s="74"/>
      <c r="FA29" s="80">
        <f t="shared" si="23"/>
        <v>0.821320236891521</v>
      </c>
      <c r="FB29" s="80">
        <f t="shared" si="24"/>
        <v>0.7752808988764045</v>
      </c>
      <c r="FC29" s="80">
        <f t="shared" si="25"/>
        <v>0.80241587575496121</v>
      </c>
      <c r="FD29" s="80">
        <f t="shared" si="26"/>
        <v>0.66666666666666663</v>
      </c>
      <c r="FE29" s="80">
        <f t="shared" si="27"/>
        <v>0.81756593273651101</v>
      </c>
      <c r="FF29" s="74"/>
      <c r="FG29" s="80">
        <f t="shared" si="28"/>
        <v>0.90047667196302184</v>
      </c>
      <c r="FH29" s="80">
        <f t="shared" si="29"/>
        <v>0.9382022471910112</v>
      </c>
      <c r="FI29" s="80">
        <f t="shared" si="30"/>
        <v>0.90422778257118208</v>
      </c>
      <c r="FJ29" s="80">
        <f t="shared" si="31"/>
        <v>0.83333333333333337</v>
      </c>
      <c r="FK29" s="80">
        <f t="shared" si="32"/>
        <v>0.90176627147350596</v>
      </c>
      <c r="FL29" s="74"/>
      <c r="FM29" s="80">
        <f t="shared" si="33"/>
        <v>0.90033222591362128</v>
      </c>
      <c r="FN29" s="80">
        <f t="shared" si="34"/>
        <v>0.8820224719101124</v>
      </c>
      <c r="FO29" s="80">
        <f t="shared" si="35"/>
        <v>0.90509059534081104</v>
      </c>
      <c r="FP29" s="80">
        <f t="shared" si="36"/>
        <v>0.83333333333333337</v>
      </c>
      <c r="FQ29" s="80">
        <f t="shared" si="37"/>
        <v>0.90055649649165259</v>
      </c>
      <c r="FR29" s="74"/>
      <c r="FS29" s="80">
        <f t="shared" si="38"/>
        <v>0.81713130145890511</v>
      </c>
      <c r="FT29" s="80">
        <f t="shared" si="39"/>
        <v>0.7303370786516854</v>
      </c>
      <c r="FU29" s="80">
        <f t="shared" si="40"/>
        <v>0.80241587575496121</v>
      </c>
      <c r="FV29" s="80">
        <f t="shared" si="41"/>
        <v>0.5</v>
      </c>
      <c r="FW29" s="80">
        <f t="shared" si="42"/>
        <v>0.81296878780546822</v>
      </c>
      <c r="FX29" s="74"/>
      <c r="FY29" s="80">
        <f t="shared" si="43"/>
        <v>0.81568684096489963</v>
      </c>
      <c r="FZ29" s="80">
        <f t="shared" si="44"/>
        <v>0.7528089887640449</v>
      </c>
      <c r="GA29" s="80">
        <f t="shared" si="45"/>
        <v>0.79637618636755825</v>
      </c>
      <c r="GB29" s="80">
        <f t="shared" si="46"/>
        <v>0.66666666666666663</v>
      </c>
      <c r="GC29" s="80">
        <f t="shared" si="47"/>
        <v>0.81151705782724415</v>
      </c>
      <c r="GD29" s="74"/>
      <c r="GE29" s="80">
        <f t="shared" si="48"/>
        <v>0.89339881554239486</v>
      </c>
      <c r="GF29" s="80">
        <f t="shared" si="49"/>
        <v>0.9044943820224719</v>
      </c>
      <c r="GG29" s="80">
        <f t="shared" si="50"/>
        <v>0.91199309749784296</v>
      </c>
      <c r="GH29" s="80">
        <f t="shared" si="51"/>
        <v>0.83333333333333337</v>
      </c>
      <c r="GI29" s="80">
        <f t="shared" si="52"/>
        <v>0.89620130655698038</v>
      </c>
    </row>
    <row r="30" spans="1:191" x14ac:dyDescent="0.3">
      <c r="A30" s="60" t="s">
        <v>571</v>
      </c>
      <c r="B30" s="70">
        <v>56656</v>
      </c>
      <c r="C30" s="70"/>
      <c r="D30" s="70">
        <v>1096</v>
      </c>
      <c r="E30" s="70">
        <v>49</v>
      </c>
      <c r="F30" s="70">
        <v>935</v>
      </c>
      <c r="G30" s="70">
        <v>3</v>
      </c>
      <c r="H30" s="70">
        <v>2083</v>
      </c>
      <c r="I30" s="70">
        <v>340</v>
      </c>
      <c r="J30" s="70">
        <v>19</v>
      </c>
      <c r="K30" s="70">
        <v>255</v>
      </c>
      <c r="L30" s="70">
        <v>0</v>
      </c>
      <c r="M30" s="70">
        <v>614</v>
      </c>
      <c r="N30" s="70">
        <v>891</v>
      </c>
      <c r="O30" s="70">
        <v>22</v>
      </c>
      <c r="P30" s="70">
        <v>492</v>
      </c>
      <c r="Q30" s="70">
        <v>3</v>
      </c>
      <c r="R30" s="70">
        <v>1408</v>
      </c>
      <c r="S30" s="70">
        <v>272</v>
      </c>
      <c r="T30" s="70">
        <v>14</v>
      </c>
      <c r="U30" s="70">
        <v>252</v>
      </c>
      <c r="V30" s="70">
        <v>0</v>
      </c>
      <c r="W30" s="70">
        <v>538</v>
      </c>
      <c r="X30" s="70">
        <v>121</v>
      </c>
      <c r="Y30" s="70">
        <v>5</v>
      </c>
      <c r="Z30" s="70">
        <v>98</v>
      </c>
      <c r="AA30" s="70">
        <v>0</v>
      </c>
      <c r="AB30" s="70">
        <v>224</v>
      </c>
      <c r="AC30" s="70">
        <v>4867</v>
      </c>
      <c r="AD30" s="70"/>
      <c r="AE30" s="70">
        <v>415</v>
      </c>
      <c r="AF30" s="70">
        <v>32</v>
      </c>
      <c r="AG30" s="70">
        <v>389</v>
      </c>
      <c r="AH30" s="70">
        <v>1</v>
      </c>
      <c r="AI30" s="70">
        <v>837</v>
      </c>
      <c r="AJ30" s="70">
        <v>820</v>
      </c>
      <c r="AK30" s="70">
        <v>35</v>
      </c>
      <c r="AL30" s="70">
        <v>715</v>
      </c>
      <c r="AM30" s="70">
        <v>0</v>
      </c>
      <c r="AN30" s="70">
        <v>1570</v>
      </c>
      <c r="AO30" s="70">
        <v>1323</v>
      </c>
      <c r="AP30" s="70">
        <v>39</v>
      </c>
      <c r="AQ30" s="70">
        <v>849</v>
      </c>
      <c r="AR30" s="70">
        <v>5</v>
      </c>
      <c r="AS30" s="70">
        <v>2216</v>
      </c>
      <c r="AT30" s="70">
        <v>4623</v>
      </c>
      <c r="AU30" s="70"/>
      <c r="AV30" s="70">
        <v>489</v>
      </c>
      <c r="AW30" s="70">
        <v>34</v>
      </c>
      <c r="AX30" s="70">
        <v>404</v>
      </c>
      <c r="AY30" s="70">
        <v>0</v>
      </c>
      <c r="AZ30" s="70">
        <v>927</v>
      </c>
      <c r="BA30" s="70">
        <v>350</v>
      </c>
      <c r="BB30" s="70">
        <v>11</v>
      </c>
      <c r="BC30" s="70">
        <v>240</v>
      </c>
      <c r="BD30" s="70">
        <v>1</v>
      </c>
      <c r="BE30" s="70">
        <v>602</v>
      </c>
      <c r="BF30" s="70">
        <v>362</v>
      </c>
      <c r="BG30" s="70">
        <v>10</v>
      </c>
      <c r="BH30" s="70">
        <v>297</v>
      </c>
      <c r="BI30" s="70">
        <v>0</v>
      </c>
      <c r="BJ30" s="70">
        <v>669</v>
      </c>
      <c r="BK30" s="70">
        <v>1208</v>
      </c>
      <c r="BL30" s="70">
        <v>42</v>
      </c>
      <c r="BM30" s="70">
        <v>915</v>
      </c>
      <c r="BN30" s="70">
        <v>5</v>
      </c>
      <c r="BO30" s="70">
        <v>2170</v>
      </c>
      <c r="BP30" s="70">
        <v>4368</v>
      </c>
      <c r="BQ30" s="74"/>
      <c r="BR30" s="70">
        <v>2095</v>
      </c>
      <c r="BS30" s="70">
        <v>86</v>
      </c>
      <c r="BT30" s="70">
        <v>1598</v>
      </c>
      <c r="BU30" s="70">
        <v>4</v>
      </c>
      <c r="BV30" s="70">
        <v>3783</v>
      </c>
      <c r="BW30" s="70">
        <v>3783</v>
      </c>
      <c r="BX30" s="74"/>
      <c r="BY30" s="70">
        <v>2101</v>
      </c>
      <c r="BZ30" s="70">
        <v>85</v>
      </c>
      <c r="CA30" s="70">
        <v>1624</v>
      </c>
      <c r="CB30" s="70">
        <v>4</v>
      </c>
      <c r="CC30" s="70">
        <v>3814</v>
      </c>
      <c r="CD30" s="70">
        <v>3814</v>
      </c>
      <c r="CE30" s="74"/>
      <c r="CF30" s="70">
        <v>1429</v>
      </c>
      <c r="CG30" s="70">
        <v>47</v>
      </c>
      <c r="CH30" s="70">
        <v>1095</v>
      </c>
      <c r="CI30" s="70">
        <v>2</v>
      </c>
      <c r="CJ30" s="70">
        <v>2573</v>
      </c>
      <c r="CK30" s="70">
        <v>649</v>
      </c>
      <c r="CL30" s="70">
        <v>37</v>
      </c>
      <c r="CM30" s="70">
        <v>493</v>
      </c>
      <c r="CN30" s="70">
        <v>4</v>
      </c>
      <c r="CO30" s="70">
        <v>1183</v>
      </c>
      <c r="CP30" s="70">
        <v>330</v>
      </c>
      <c r="CQ30" s="70">
        <v>12</v>
      </c>
      <c r="CR30" s="70">
        <v>253</v>
      </c>
      <c r="CS30" s="70">
        <v>0</v>
      </c>
      <c r="CT30" s="70">
        <v>595</v>
      </c>
      <c r="CU30" s="70">
        <v>4351</v>
      </c>
      <c r="CV30" s="74"/>
      <c r="CW30" s="70">
        <v>1015</v>
      </c>
      <c r="CX30" s="70">
        <v>35</v>
      </c>
      <c r="CY30" s="70">
        <v>661</v>
      </c>
      <c r="CZ30" s="70">
        <v>4</v>
      </c>
      <c r="DA30" s="70">
        <v>1715</v>
      </c>
      <c r="DB30" s="70">
        <v>1423</v>
      </c>
      <c r="DC30" s="70">
        <v>61</v>
      </c>
      <c r="DD30" s="70">
        <v>1193</v>
      </c>
      <c r="DE30" s="70">
        <v>2</v>
      </c>
      <c r="DF30" s="70">
        <v>2679</v>
      </c>
      <c r="DG30" s="70">
        <v>4394</v>
      </c>
      <c r="DH30" s="74"/>
      <c r="DI30" s="70">
        <v>2122</v>
      </c>
      <c r="DJ30" s="70">
        <v>87</v>
      </c>
      <c r="DK30" s="70">
        <v>1626</v>
      </c>
      <c r="DL30" s="70">
        <v>3</v>
      </c>
      <c r="DM30" s="70">
        <v>3838</v>
      </c>
      <c r="DN30" s="70">
        <v>3838</v>
      </c>
      <c r="DO30" s="74"/>
      <c r="DP30" s="70">
        <v>2078</v>
      </c>
      <c r="DQ30" s="70">
        <v>88</v>
      </c>
      <c r="DR30" s="70">
        <v>1598</v>
      </c>
      <c r="DS30" s="70">
        <v>4</v>
      </c>
      <c r="DT30" s="70">
        <v>3768</v>
      </c>
      <c r="DU30" s="70">
        <v>3768</v>
      </c>
      <c r="DV30" s="74"/>
      <c r="DW30" s="70">
        <v>1279</v>
      </c>
      <c r="DX30" s="70">
        <v>34</v>
      </c>
      <c r="DY30" s="70">
        <v>904</v>
      </c>
      <c r="DZ30" s="70">
        <v>3</v>
      </c>
      <c r="EA30" s="70">
        <v>2220</v>
      </c>
      <c r="EB30" s="70">
        <v>1084</v>
      </c>
      <c r="EC30" s="70">
        <v>59</v>
      </c>
      <c r="ED30" s="70">
        <v>948</v>
      </c>
      <c r="EE30" s="70">
        <v>2</v>
      </c>
      <c r="EF30" s="70">
        <v>2093</v>
      </c>
      <c r="EG30" s="70">
        <v>4313</v>
      </c>
      <c r="EI30" s="80">
        <f t="shared" si="8"/>
        <v>0.94044117647058822</v>
      </c>
      <c r="EJ30" s="80">
        <f t="shared" si="9"/>
        <v>0.97247706422018354</v>
      </c>
      <c r="EK30" s="80">
        <f t="shared" si="10"/>
        <v>0.96112204724409445</v>
      </c>
      <c r="EL30" s="80">
        <f t="shared" si="11"/>
        <v>1</v>
      </c>
      <c r="EM30" s="80">
        <f t="shared" si="12"/>
        <v>0.94986644750359561</v>
      </c>
      <c r="EN30" s="74"/>
      <c r="EO30" s="80">
        <f t="shared" si="13"/>
        <v>0.88566176470588232</v>
      </c>
      <c r="EP30" s="80">
        <f t="shared" si="14"/>
        <v>0.88990825688073394</v>
      </c>
      <c r="EQ30" s="80">
        <f t="shared" si="15"/>
        <v>0.91338582677165359</v>
      </c>
      <c r="ER30" s="80">
        <f t="shared" si="16"/>
        <v>1</v>
      </c>
      <c r="ES30" s="80">
        <f t="shared" si="17"/>
        <v>0.89747277583727147</v>
      </c>
      <c r="ET30" s="74"/>
      <c r="EU30" s="80">
        <f t="shared" si="18"/>
        <v>0.77022058823529416</v>
      </c>
      <c r="EV30" s="80">
        <f t="shared" si="19"/>
        <v>0.78899082568807344</v>
      </c>
      <c r="EW30" s="80">
        <f t="shared" si="20"/>
        <v>0.78641732283464572</v>
      </c>
      <c r="EX30" s="80">
        <f t="shared" si="21"/>
        <v>0.66666666666666663</v>
      </c>
      <c r="EY30" s="80">
        <f t="shared" si="22"/>
        <v>0.77727552907335118</v>
      </c>
      <c r="EZ30" s="74"/>
      <c r="FA30" s="80">
        <f t="shared" si="23"/>
        <v>0.77242647058823533</v>
      </c>
      <c r="FB30" s="80">
        <f t="shared" si="24"/>
        <v>0.77981651376146788</v>
      </c>
      <c r="FC30" s="80">
        <f t="shared" si="25"/>
        <v>0.79921259842519687</v>
      </c>
      <c r="FD30" s="80">
        <f t="shared" si="26"/>
        <v>0.66666666666666663</v>
      </c>
      <c r="FE30" s="80">
        <f t="shared" si="27"/>
        <v>0.78364495582494353</v>
      </c>
      <c r="FF30" s="74"/>
      <c r="FG30" s="80">
        <f t="shared" si="28"/>
        <v>0.88529411764705879</v>
      </c>
      <c r="FH30" s="80">
        <f t="shared" si="29"/>
        <v>0.88073394495412849</v>
      </c>
      <c r="FI30" s="80">
        <f t="shared" si="30"/>
        <v>0.90600393700787396</v>
      </c>
      <c r="FJ30" s="80">
        <f t="shared" si="31"/>
        <v>1</v>
      </c>
      <c r="FK30" s="80">
        <f t="shared" si="32"/>
        <v>0.89397986439284982</v>
      </c>
      <c r="FL30" s="74"/>
      <c r="FM30" s="80">
        <f t="shared" si="33"/>
        <v>0.89632352941176474</v>
      </c>
      <c r="FN30" s="80">
        <f t="shared" si="34"/>
        <v>0.88073394495412849</v>
      </c>
      <c r="FO30" s="80">
        <f t="shared" si="35"/>
        <v>0.91240157480314965</v>
      </c>
      <c r="FP30" s="80">
        <f t="shared" si="36"/>
        <v>1</v>
      </c>
      <c r="FQ30" s="80">
        <f t="shared" si="37"/>
        <v>0.90281487569344565</v>
      </c>
      <c r="FR30" s="74"/>
      <c r="FS30" s="80">
        <f t="shared" si="38"/>
        <v>0.78014705882352942</v>
      </c>
      <c r="FT30" s="80">
        <f t="shared" si="39"/>
        <v>0.79816513761467889</v>
      </c>
      <c r="FU30" s="80">
        <f t="shared" si="40"/>
        <v>0.80019685039370081</v>
      </c>
      <c r="FV30" s="80">
        <f t="shared" si="41"/>
        <v>0.5</v>
      </c>
      <c r="FW30" s="80">
        <f t="shared" si="42"/>
        <v>0.78857612492295048</v>
      </c>
      <c r="FX30" s="74"/>
      <c r="FY30" s="80">
        <f t="shared" si="43"/>
        <v>0.76397058823529407</v>
      </c>
      <c r="FZ30" s="80">
        <f t="shared" si="44"/>
        <v>0.80733944954128445</v>
      </c>
      <c r="GA30" s="80">
        <f t="shared" si="45"/>
        <v>0.78641732283464572</v>
      </c>
      <c r="GB30" s="80">
        <f t="shared" si="46"/>
        <v>0.66666666666666663</v>
      </c>
      <c r="GC30" s="80">
        <f t="shared" si="47"/>
        <v>0.77419354838709675</v>
      </c>
      <c r="GD30" s="74"/>
      <c r="GE30" s="80">
        <f t="shared" si="48"/>
        <v>0.86875000000000002</v>
      </c>
      <c r="GF30" s="80">
        <f t="shared" si="49"/>
        <v>0.85321100917431192</v>
      </c>
      <c r="GG30" s="80">
        <f t="shared" si="50"/>
        <v>0.91141732283464572</v>
      </c>
      <c r="GH30" s="80">
        <f t="shared" si="51"/>
        <v>0.83333333333333337</v>
      </c>
      <c r="GI30" s="80">
        <f t="shared" si="52"/>
        <v>0.88617217998767206</v>
      </c>
    </row>
    <row r="31" spans="1:191" x14ac:dyDescent="0.3">
      <c r="A31" s="60" t="s">
        <v>477</v>
      </c>
      <c r="B31" s="70">
        <v>54844</v>
      </c>
      <c r="C31" s="70"/>
      <c r="D31" s="70">
        <v>1250</v>
      </c>
      <c r="E31" s="70">
        <v>23</v>
      </c>
      <c r="F31" s="70">
        <v>183</v>
      </c>
      <c r="G31" s="70">
        <v>1</v>
      </c>
      <c r="H31" s="70">
        <v>1457</v>
      </c>
      <c r="I31" s="70">
        <v>528</v>
      </c>
      <c r="J31" s="70">
        <v>11</v>
      </c>
      <c r="K31" s="70">
        <v>79</v>
      </c>
      <c r="L31" s="70">
        <v>1</v>
      </c>
      <c r="M31" s="70">
        <v>619</v>
      </c>
      <c r="N31" s="70">
        <v>316</v>
      </c>
      <c r="O31" s="70">
        <v>10</v>
      </c>
      <c r="P31" s="70">
        <v>34</v>
      </c>
      <c r="Q31" s="70">
        <v>0</v>
      </c>
      <c r="R31" s="70">
        <v>360</v>
      </c>
      <c r="S31" s="70">
        <v>194</v>
      </c>
      <c r="T31" s="70">
        <v>3</v>
      </c>
      <c r="U31" s="70">
        <v>15</v>
      </c>
      <c r="V31" s="70">
        <v>0</v>
      </c>
      <c r="W31" s="70">
        <v>212</v>
      </c>
      <c r="X31" s="70">
        <v>86</v>
      </c>
      <c r="Y31" s="70">
        <v>1</v>
      </c>
      <c r="Z31" s="70">
        <v>11</v>
      </c>
      <c r="AA31" s="70">
        <v>0</v>
      </c>
      <c r="AB31" s="70">
        <v>98</v>
      </c>
      <c r="AC31" s="70">
        <v>2746</v>
      </c>
      <c r="AD31" s="70"/>
      <c r="AE31" s="70">
        <v>578</v>
      </c>
      <c r="AF31" s="70">
        <v>11</v>
      </c>
      <c r="AG31" s="70">
        <v>75</v>
      </c>
      <c r="AH31" s="70">
        <v>0</v>
      </c>
      <c r="AI31" s="70">
        <v>664</v>
      </c>
      <c r="AJ31" s="70">
        <v>378</v>
      </c>
      <c r="AK31" s="70">
        <v>17</v>
      </c>
      <c r="AL31" s="70">
        <v>60</v>
      </c>
      <c r="AM31" s="70">
        <v>0</v>
      </c>
      <c r="AN31" s="70">
        <v>455</v>
      </c>
      <c r="AO31" s="70">
        <v>1122</v>
      </c>
      <c r="AP31" s="70">
        <v>19</v>
      </c>
      <c r="AQ31" s="70">
        <v>152</v>
      </c>
      <c r="AR31" s="70">
        <v>2</v>
      </c>
      <c r="AS31" s="70">
        <v>1295</v>
      </c>
      <c r="AT31" s="70">
        <v>2414</v>
      </c>
      <c r="AU31" s="70"/>
      <c r="AV31" s="70">
        <v>479</v>
      </c>
      <c r="AW31" s="70">
        <v>11</v>
      </c>
      <c r="AX31" s="70">
        <v>77</v>
      </c>
      <c r="AY31" s="70">
        <v>0</v>
      </c>
      <c r="AZ31" s="70">
        <v>567</v>
      </c>
      <c r="BA31" s="70">
        <v>373</v>
      </c>
      <c r="BB31" s="70">
        <v>5</v>
      </c>
      <c r="BC31" s="70">
        <v>58</v>
      </c>
      <c r="BD31" s="70">
        <v>0</v>
      </c>
      <c r="BE31" s="70">
        <v>436</v>
      </c>
      <c r="BF31" s="70">
        <v>331</v>
      </c>
      <c r="BG31" s="70">
        <v>7</v>
      </c>
      <c r="BH31" s="70">
        <v>32</v>
      </c>
      <c r="BI31" s="70">
        <v>0</v>
      </c>
      <c r="BJ31" s="70">
        <v>370</v>
      </c>
      <c r="BK31" s="70">
        <v>908</v>
      </c>
      <c r="BL31" s="70">
        <v>21</v>
      </c>
      <c r="BM31" s="70">
        <v>125</v>
      </c>
      <c r="BN31" s="70">
        <v>2</v>
      </c>
      <c r="BO31" s="70">
        <v>1056</v>
      </c>
      <c r="BP31" s="70">
        <v>2429</v>
      </c>
      <c r="BQ31" s="74"/>
      <c r="BR31" s="70">
        <v>1935</v>
      </c>
      <c r="BS31" s="70">
        <v>38</v>
      </c>
      <c r="BT31" s="70">
        <v>268</v>
      </c>
      <c r="BU31" s="70">
        <v>1</v>
      </c>
      <c r="BV31" s="70">
        <v>2242</v>
      </c>
      <c r="BW31" s="70">
        <v>2242</v>
      </c>
      <c r="BX31" s="74"/>
      <c r="BY31" s="70">
        <v>1962</v>
      </c>
      <c r="BZ31" s="70">
        <v>39</v>
      </c>
      <c r="CA31" s="70">
        <v>274</v>
      </c>
      <c r="CB31" s="70">
        <v>2</v>
      </c>
      <c r="CC31" s="70">
        <v>2277</v>
      </c>
      <c r="CD31" s="70">
        <v>2277</v>
      </c>
      <c r="CE31" s="74"/>
      <c r="CF31" s="70">
        <v>1221</v>
      </c>
      <c r="CG31" s="70">
        <v>27</v>
      </c>
      <c r="CH31" s="70">
        <v>147</v>
      </c>
      <c r="CI31" s="70">
        <v>1</v>
      </c>
      <c r="CJ31" s="70">
        <v>1396</v>
      </c>
      <c r="CK31" s="70">
        <v>278</v>
      </c>
      <c r="CL31" s="70">
        <v>7</v>
      </c>
      <c r="CM31" s="70">
        <v>35</v>
      </c>
      <c r="CN31" s="70">
        <v>0</v>
      </c>
      <c r="CO31" s="70">
        <v>320</v>
      </c>
      <c r="CP31" s="70">
        <v>485</v>
      </c>
      <c r="CQ31" s="70">
        <v>11</v>
      </c>
      <c r="CR31" s="70">
        <v>97</v>
      </c>
      <c r="CS31" s="70">
        <v>1</v>
      </c>
      <c r="CT31" s="70">
        <v>594</v>
      </c>
      <c r="CU31" s="70">
        <v>2310</v>
      </c>
      <c r="CV31" s="74"/>
      <c r="CW31" s="70">
        <v>699</v>
      </c>
      <c r="CX31" s="70">
        <v>18</v>
      </c>
      <c r="CY31" s="70">
        <v>81</v>
      </c>
      <c r="CZ31" s="70">
        <v>1</v>
      </c>
      <c r="DA31" s="70">
        <v>799</v>
      </c>
      <c r="DB31" s="70">
        <v>1275</v>
      </c>
      <c r="DC31" s="70">
        <v>25</v>
      </c>
      <c r="DD31" s="70">
        <v>190</v>
      </c>
      <c r="DE31" s="70">
        <v>1</v>
      </c>
      <c r="DF31" s="70">
        <v>1491</v>
      </c>
      <c r="DG31" s="70">
        <v>2290</v>
      </c>
      <c r="DH31" s="74"/>
      <c r="DI31" s="70">
        <v>1933</v>
      </c>
      <c r="DJ31" s="70">
        <v>37</v>
      </c>
      <c r="DK31" s="70">
        <v>273</v>
      </c>
      <c r="DL31" s="70">
        <v>2</v>
      </c>
      <c r="DM31" s="70">
        <v>2245</v>
      </c>
      <c r="DN31" s="70">
        <v>2245</v>
      </c>
      <c r="DO31" s="74"/>
      <c r="DP31" s="70">
        <v>1917</v>
      </c>
      <c r="DQ31" s="70">
        <v>37</v>
      </c>
      <c r="DR31" s="70">
        <v>264</v>
      </c>
      <c r="DS31" s="70">
        <v>1</v>
      </c>
      <c r="DT31" s="70">
        <v>2219</v>
      </c>
      <c r="DU31" s="70">
        <v>2219</v>
      </c>
      <c r="DV31" s="74"/>
      <c r="DW31" s="70">
        <v>1086</v>
      </c>
      <c r="DX31" s="70">
        <v>23</v>
      </c>
      <c r="DY31" s="70">
        <v>139</v>
      </c>
      <c r="DZ31" s="70">
        <v>2</v>
      </c>
      <c r="EA31" s="70">
        <v>1250</v>
      </c>
      <c r="EB31" s="70">
        <v>993</v>
      </c>
      <c r="EC31" s="70">
        <v>18</v>
      </c>
      <c r="ED31" s="70">
        <v>150</v>
      </c>
      <c r="EE31" s="70">
        <v>0</v>
      </c>
      <c r="EF31" s="70">
        <v>1161</v>
      </c>
      <c r="EG31" s="70">
        <v>2411</v>
      </c>
      <c r="EI31" s="80">
        <f t="shared" si="8"/>
        <v>0.87531592249368151</v>
      </c>
      <c r="EJ31" s="80">
        <f t="shared" si="9"/>
        <v>0.97916666666666663</v>
      </c>
      <c r="EK31" s="80">
        <f t="shared" si="10"/>
        <v>0.89130434782608692</v>
      </c>
      <c r="EL31" s="80">
        <f t="shared" si="11"/>
        <v>1</v>
      </c>
      <c r="EM31" s="80">
        <f t="shared" si="12"/>
        <v>0.87909686817188637</v>
      </c>
      <c r="EN31" s="74"/>
      <c r="EO31" s="80">
        <f t="shared" si="13"/>
        <v>0.88079191238416177</v>
      </c>
      <c r="EP31" s="80">
        <f t="shared" si="14"/>
        <v>0.91666666666666663</v>
      </c>
      <c r="EQ31" s="80">
        <f t="shared" si="15"/>
        <v>0.90683229813664601</v>
      </c>
      <c r="ER31" s="80">
        <f t="shared" si="16"/>
        <v>1</v>
      </c>
      <c r="ES31" s="80">
        <f t="shared" si="17"/>
        <v>0.88455935906773486</v>
      </c>
      <c r="ET31" s="74"/>
      <c r="EU31" s="80">
        <f t="shared" si="18"/>
        <v>0.81508003369839932</v>
      </c>
      <c r="EV31" s="80">
        <f t="shared" si="19"/>
        <v>0.79166666666666663</v>
      </c>
      <c r="EW31" s="80">
        <f t="shared" si="20"/>
        <v>0.83229813664596275</v>
      </c>
      <c r="EX31" s="80">
        <f t="shared" si="21"/>
        <v>0.5</v>
      </c>
      <c r="EY31" s="80">
        <f t="shared" si="22"/>
        <v>0.81646030589949015</v>
      </c>
      <c r="EZ31" s="74"/>
      <c r="FA31" s="80">
        <f t="shared" si="23"/>
        <v>0.82645324347093518</v>
      </c>
      <c r="FB31" s="80">
        <f t="shared" si="24"/>
        <v>0.8125</v>
      </c>
      <c r="FC31" s="80">
        <f t="shared" si="25"/>
        <v>0.85093167701863359</v>
      </c>
      <c r="FD31" s="80">
        <f t="shared" si="26"/>
        <v>1</v>
      </c>
      <c r="FE31" s="80">
        <f t="shared" si="27"/>
        <v>0.82920611798980337</v>
      </c>
      <c r="FF31" s="74"/>
      <c r="FG31" s="80">
        <f t="shared" si="28"/>
        <v>0.83572030328559388</v>
      </c>
      <c r="FH31" s="80">
        <f t="shared" si="29"/>
        <v>0.9375</v>
      </c>
      <c r="FI31" s="80">
        <f t="shared" si="30"/>
        <v>0.86645962732919257</v>
      </c>
      <c r="FJ31" s="80">
        <f t="shared" si="31"/>
        <v>1</v>
      </c>
      <c r="FK31" s="80">
        <f t="shared" si="32"/>
        <v>0.84122359796067003</v>
      </c>
      <c r="FL31" s="74"/>
      <c r="FM31" s="80">
        <f t="shared" si="33"/>
        <v>0.83150800336983999</v>
      </c>
      <c r="FN31" s="80">
        <f t="shared" si="34"/>
        <v>0.89583333333333337</v>
      </c>
      <c r="FO31" s="80">
        <f t="shared" si="35"/>
        <v>0.84161490683229812</v>
      </c>
      <c r="FP31" s="80">
        <f t="shared" si="36"/>
        <v>1</v>
      </c>
      <c r="FQ31" s="80">
        <f t="shared" si="37"/>
        <v>0.83394027676620541</v>
      </c>
      <c r="FR31" s="74"/>
      <c r="FS31" s="80">
        <f t="shared" si="38"/>
        <v>0.81423757371524852</v>
      </c>
      <c r="FT31" s="80">
        <f t="shared" si="39"/>
        <v>0.77083333333333337</v>
      </c>
      <c r="FU31" s="80">
        <f t="shared" si="40"/>
        <v>0.84782608695652173</v>
      </c>
      <c r="FV31" s="80">
        <f t="shared" si="41"/>
        <v>1</v>
      </c>
      <c r="FW31" s="80">
        <f t="shared" si="42"/>
        <v>0.81755280407865982</v>
      </c>
      <c r="FX31" s="74"/>
      <c r="FY31" s="80">
        <f t="shared" si="43"/>
        <v>0.80749789385004211</v>
      </c>
      <c r="FZ31" s="80">
        <f t="shared" si="44"/>
        <v>0.77083333333333337</v>
      </c>
      <c r="GA31" s="80">
        <f t="shared" si="45"/>
        <v>0.81987577639751552</v>
      </c>
      <c r="GB31" s="80">
        <f t="shared" si="46"/>
        <v>0.5</v>
      </c>
      <c r="GC31" s="80">
        <f t="shared" si="47"/>
        <v>0.80808448652585574</v>
      </c>
      <c r="GD31" s="74"/>
      <c r="GE31" s="80">
        <f t="shared" si="48"/>
        <v>0.87573715248525696</v>
      </c>
      <c r="GF31" s="80">
        <f t="shared" si="49"/>
        <v>0.85416666666666663</v>
      </c>
      <c r="GG31" s="80">
        <f t="shared" si="50"/>
        <v>0.89751552795031053</v>
      </c>
      <c r="GH31" s="80">
        <f t="shared" si="51"/>
        <v>1</v>
      </c>
      <c r="GI31" s="80">
        <f t="shared" si="52"/>
        <v>0.87800436999271669</v>
      </c>
    </row>
    <row r="32" spans="1:191" x14ac:dyDescent="0.3">
      <c r="A32" s="60" t="s">
        <v>499</v>
      </c>
      <c r="B32" s="70">
        <v>51320</v>
      </c>
      <c r="C32" s="70"/>
      <c r="D32" s="70">
        <v>1190</v>
      </c>
      <c r="E32" s="70">
        <v>26</v>
      </c>
      <c r="F32" s="70">
        <v>699</v>
      </c>
      <c r="G32" s="70">
        <v>11</v>
      </c>
      <c r="H32" s="70">
        <v>1926</v>
      </c>
      <c r="I32" s="70">
        <v>1331</v>
      </c>
      <c r="J32" s="70">
        <v>25</v>
      </c>
      <c r="K32" s="70">
        <v>595</v>
      </c>
      <c r="L32" s="70">
        <v>4</v>
      </c>
      <c r="M32" s="70">
        <v>1955</v>
      </c>
      <c r="N32" s="70">
        <v>1018</v>
      </c>
      <c r="O32" s="70">
        <v>21</v>
      </c>
      <c r="P32" s="70">
        <v>576</v>
      </c>
      <c r="Q32" s="70">
        <v>2</v>
      </c>
      <c r="R32" s="70">
        <v>1617</v>
      </c>
      <c r="S32" s="70">
        <v>574</v>
      </c>
      <c r="T32" s="70">
        <v>14</v>
      </c>
      <c r="U32" s="70">
        <v>253</v>
      </c>
      <c r="V32" s="70">
        <v>1</v>
      </c>
      <c r="W32" s="70">
        <v>842</v>
      </c>
      <c r="X32" s="70">
        <v>355</v>
      </c>
      <c r="Y32" s="70">
        <v>2</v>
      </c>
      <c r="Z32" s="70">
        <v>110</v>
      </c>
      <c r="AA32" s="70">
        <v>1</v>
      </c>
      <c r="AB32" s="70">
        <v>468</v>
      </c>
      <c r="AC32" s="70">
        <v>6808</v>
      </c>
      <c r="AD32" s="70"/>
      <c r="AE32" s="70">
        <v>1195</v>
      </c>
      <c r="AF32" s="70">
        <v>30</v>
      </c>
      <c r="AG32" s="70">
        <v>552</v>
      </c>
      <c r="AH32" s="70">
        <v>10</v>
      </c>
      <c r="AI32" s="70">
        <v>1787</v>
      </c>
      <c r="AJ32" s="70">
        <v>959</v>
      </c>
      <c r="AK32" s="70">
        <v>27</v>
      </c>
      <c r="AL32" s="70">
        <v>640</v>
      </c>
      <c r="AM32" s="70">
        <v>0</v>
      </c>
      <c r="AN32" s="70">
        <v>1626</v>
      </c>
      <c r="AO32" s="70">
        <v>1724</v>
      </c>
      <c r="AP32" s="70">
        <v>28</v>
      </c>
      <c r="AQ32" s="70">
        <v>734</v>
      </c>
      <c r="AR32" s="70">
        <v>7</v>
      </c>
      <c r="AS32" s="70">
        <v>2493</v>
      </c>
      <c r="AT32" s="70">
        <v>5906</v>
      </c>
      <c r="AU32" s="70"/>
      <c r="AV32" s="70">
        <v>1148</v>
      </c>
      <c r="AW32" s="70">
        <v>36</v>
      </c>
      <c r="AX32" s="70">
        <v>635</v>
      </c>
      <c r="AY32" s="70">
        <v>3</v>
      </c>
      <c r="AZ32" s="70">
        <v>1822</v>
      </c>
      <c r="BA32" s="70">
        <v>661</v>
      </c>
      <c r="BB32" s="70">
        <v>12</v>
      </c>
      <c r="BC32" s="70">
        <v>307</v>
      </c>
      <c r="BD32" s="70">
        <v>4</v>
      </c>
      <c r="BE32" s="70">
        <v>984</v>
      </c>
      <c r="BF32" s="70">
        <v>1085</v>
      </c>
      <c r="BG32" s="70">
        <v>20</v>
      </c>
      <c r="BH32" s="70">
        <v>486</v>
      </c>
      <c r="BI32" s="70">
        <v>6</v>
      </c>
      <c r="BJ32" s="70">
        <v>1597</v>
      </c>
      <c r="BK32" s="70">
        <v>790</v>
      </c>
      <c r="BL32" s="70">
        <v>8</v>
      </c>
      <c r="BM32" s="70">
        <v>432</v>
      </c>
      <c r="BN32" s="70">
        <v>1</v>
      </c>
      <c r="BO32" s="70">
        <v>1231</v>
      </c>
      <c r="BP32" s="70">
        <v>5634</v>
      </c>
      <c r="BQ32" s="74"/>
      <c r="BR32" s="70">
        <v>3519</v>
      </c>
      <c r="BS32" s="70">
        <v>69</v>
      </c>
      <c r="BT32" s="70">
        <v>1773</v>
      </c>
      <c r="BU32" s="70">
        <v>16</v>
      </c>
      <c r="BV32" s="70">
        <v>5377</v>
      </c>
      <c r="BW32" s="70">
        <v>5377</v>
      </c>
      <c r="BX32" s="74"/>
      <c r="BY32" s="70">
        <v>3562</v>
      </c>
      <c r="BZ32" s="70">
        <v>68</v>
      </c>
      <c r="CA32" s="70">
        <v>1748</v>
      </c>
      <c r="CB32" s="70">
        <v>17</v>
      </c>
      <c r="CC32" s="70">
        <v>5395</v>
      </c>
      <c r="CD32" s="70">
        <v>5395</v>
      </c>
      <c r="CE32" s="74"/>
      <c r="CF32" s="70">
        <v>2005</v>
      </c>
      <c r="CG32" s="70">
        <v>47</v>
      </c>
      <c r="CH32" s="70">
        <v>977</v>
      </c>
      <c r="CI32" s="70">
        <v>11</v>
      </c>
      <c r="CJ32" s="70">
        <v>3040</v>
      </c>
      <c r="CK32" s="70">
        <v>695</v>
      </c>
      <c r="CL32" s="70">
        <v>15</v>
      </c>
      <c r="CM32" s="70">
        <v>412</v>
      </c>
      <c r="CN32" s="70">
        <v>1</v>
      </c>
      <c r="CO32" s="70">
        <v>1123</v>
      </c>
      <c r="CP32" s="70">
        <v>987</v>
      </c>
      <c r="CQ32" s="70">
        <v>15</v>
      </c>
      <c r="CR32" s="70">
        <v>487</v>
      </c>
      <c r="CS32" s="70">
        <v>5</v>
      </c>
      <c r="CT32" s="70">
        <v>1494</v>
      </c>
      <c r="CU32" s="70">
        <v>5657</v>
      </c>
      <c r="CV32" s="74"/>
      <c r="CW32" s="70">
        <v>1938</v>
      </c>
      <c r="CX32" s="70">
        <v>47</v>
      </c>
      <c r="CY32" s="70">
        <v>936</v>
      </c>
      <c r="CZ32" s="70">
        <v>9</v>
      </c>
      <c r="DA32" s="70">
        <v>2930</v>
      </c>
      <c r="DB32" s="70">
        <v>2095</v>
      </c>
      <c r="DC32" s="70">
        <v>37</v>
      </c>
      <c r="DD32" s="70">
        <v>1082</v>
      </c>
      <c r="DE32" s="70">
        <v>8</v>
      </c>
      <c r="DF32" s="70">
        <v>3222</v>
      </c>
      <c r="DG32" s="70">
        <v>6152</v>
      </c>
      <c r="DH32" s="74"/>
      <c r="DI32" s="70">
        <v>3524</v>
      </c>
      <c r="DJ32" s="70">
        <v>66</v>
      </c>
      <c r="DK32" s="70">
        <v>1773</v>
      </c>
      <c r="DL32" s="70">
        <v>17</v>
      </c>
      <c r="DM32" s="70">
        <v>5380</v>
      </c>
      <c r="DN32" s="70">
        <v>5380</v>
      </c>
      <c r="DO32" s="74"/>
      <c r="DP32" s="70">
        <v>3509</v>
      </c>
      <c r="DQ32" s="70">
        <v>64</v>
      </c>
      <c r="DR32" s="70">
        <v>1762</v>
      </c>
      <c r="DS32" s="70">
        <v>16</v>
      </c>
      <c r="DT32" s="70">
        <v>5351</v>
      </c>
      <c r="DU32" s="70">
        <v>5351</v>
      </c>
      <c r="DV32" s="74"/>
      <c r="DW32" s="70">
        <v>1957</v>
      </c>
      <c r="DX32" s="70">
        <v>37</v>
      </c>
      <c r="DY32" s="70">
        <v>910</v>
      </c>
      <c r="DZ32" s="70">
        <v>10</v>
      </c>
      <c r="EA32" s="70">
        <v>2914</v>
      </c>
      <c r="EB32" s="70">
        <v>1843</v>
      </c>
      <c r="EC32" s="70">
        <v>42</v>
      </c>
      <c r="ED32" s="70">
        <v>1020</v>
      </c>
      <c r="EE32" s="70">
        <v>7</v>
      </c>
      <c r="EF32" s="70">
        <v>2912</v>
      </c>
      <c r="EG32" s="70">
        <v>5826</v>
      </c>
      <c r="EI32" s="80">
        <f t="shared" si="8"/>
        <v>0.86794986571172783</v>
      </c>
      <c r="EJ32" s="80">
        <f t="shared" si="9"/>
        <v>0.96590909090909094</v>
      </c>
      <c r="EK32" s="80">
        <f t="shared" si="10"/>
        <v>0.86251679355127631</v>
      </c>
      <c r="EL32" s="80">
        <f t="shared" si="11"/>
        <v>0.89473684210526316</v>
      </c>
      <c r="EM32" s="80">
        <f t="shared" si="12"/>
        <v>0.86750881316098705</v>
      </c>
      <c r="EN32" s="74"/>
      <c r="EO32" s="80">
        <f t="shared" si="13"/>
        <v>0.82452999104744851</v>
      </c>
      <c r="EP32" s="80">
        <f t="shared" si="14"/>
        <v>0.86363636363636365</v>
      </c>
      <c r="EQ32" s="80">
        <f t="shared" si="15"/>
        <v>0.83296014330497092</v>
      </c>
      <c r="ER32" s="80">
        <f t="shared" si="16"/>
        <v>0.73684210526315785</v>
      </c>
      <c r="ES32" s="80">
        <f t="shared" si="17"/>
        <v>0.82755581668625144</v>
      </c>
      <c r="ET32" s="74"/>
      <c r="EU32" s="80">
        <f t="shared" si="18"/>
        <v>0.7876007162041182</v>
      </c>
      <c r="EV32" s="80">
        <f t="shared" si="19"/>
        <v>0.78409090909090906</v>
      </c>
      <c r="EW32" s="80">
        <f t="shared" si="20"/>
        <v>0.79399910434393195</v>
      </c>
      <c r="EX32" s="80">
        <f t="shared" si="21"/>
        <v>0.84210526315789469</v>
      </c>
      <c r="EY32" s="80">
        <f t="shared" si="22"/>
        <v>0.78980611045828442</v>
      </c>
      <c r="EZ32" s="74"/>
      <c r="FA32" s="80">
        <f t="shared" si="23"/>
        <v>0.79722470904207698</v>
      </c>
      <c r="FB32" s="80">
        <f t="shared" si="24"/>
        <v>0.77272727272727271</v>
      </c>
      <c r="FC32" s="80">
        <f t="shared" si="25"/>
        <v>0.78280340349305866</v>
      </c>
      <c r="FD32" s="80">
        <f t="shared" si="26"/>
        <v>0.89473684210526316</v>
      </c>
      <c r="FE32" s="80">
        <f t="shared" si="27"/>
        <v>0.79245005875440655</v>
      </c>
      <c r="FF32" s="74"/>
      <c r="FG32" s="80">
        <f t="shared" si="28"/>
        <v>0.8252014324082364</v>
      </c>
      <c r="FH32" s="80">
        <f t="shared" si="29"/>
        <v>0.875</v>
      </c>
      <c r="FI32" s="80">
        <f t="shared" si="30"/>
        <v>0.84012539184952983</v>
      </c>
      <c r="FJ32" s="80">
        <f t="shared" si="31"/>
        <v>0.89473684210526316</v>
      </c>
      <c r="FK32" s="80">
        <f t="shared" si="32"/>
        <v>0.83093419506462984</v>
      </c>
      <c r="FL32" s="74"/>
      <c r="FM32" s="80">
        <f t="shared" si="33"/>
        <v>0.90264100268576541</v>
      </c>
      <c r="FN32" s="80">
        <f t="shared" si="34"/>
        <v>0.95454545454545459</v>
      </c>
      <c r="FO32" s="80">
        <f t="shared" si="35"/>
        <v>0.90371697268248996</v>
      </c>
      <c r="FP32" s="80">
        <f t="shared" si="36"/>
        <v>0.89473684210526316</v>
      </c>
      <c r="FQ32" s="80">
        <f t="shared" si="37"/>
        <v>0.90364277320799058</v>
      </c>
      <c r="FR32" s="74"/>
      <c r="FS32" s="80">
        <f t="shared" si="38"/>
        <v>0.78871978513876451</v>
      </c>
      <c r="FT32" s="80">
        <f t="shared" si="39"/>
        <v>0.75</v>
      </c>
      <c r="FU32" s="80">
        <f t="shared" si="40"/>
        <v>0.79399910434393195</v>
      </c>
      <c r="FV32" s="80">
        <f t="shared" si="41"/>
        <v>0.89473684210526316</v>
      </c>
      <c r="FW32" s="80">
        <f t="shared" si="42"/>
        <v>0.79024676850763809</v>
      </c>
      <c r="FX32" s="74"/>
      <c r="FY32" s="80">
        <f t="shared" si="43"/>
        <v>0.78536257833482548</v>
      </c>
      <c r="FZ32" s="80">
        <f t="shared" si="44"/>
        <v>0.72727272727272729</v>
      </c>
      <c r="GA32" s="80">
        <f t="shared" si="45"/>
        <v>0.78907299596954772</v>
      </c>
      <c r="GB32" s="80">
        <f t="shared" si="46"/>
        <v>0.84210526315789469</v>
      </c>
      <c r="GC32" s="80">
        <f t="shared" si="47"/>
        <v>0.78598707403055235</v>
      </c>
      <c r="GD32" s="74"/>
      <c r="GE32" s="80">
        <f t="shared" si="48"/>
        <v>0.85049239033124435</v>
      </c>
      <c r="GF32" s="80">
        <f t="shared" si="49"/>
        <v>0.89772727272727271</v>
      </c>
      <c r="GG32" s="80">
        <f t="shared" si="50"/>
        <v>0.86430810568741601</v>
      </c>
      <c r="GH32" s="80">
        <f t="shared" si="51"/>
        <v>0.89473684210526316</v>
      </c>
      <c r="GI32" s="80">
        <f t="shared" si="52"/>
        <v>0.85575793184488835</v>
      </c>
    </row>
    <row r="33" spans="1:191" x14ac:dyDescent="0.3">
      <c r="A33" s="60" t="s">
        <v>491</v>
      </c>
      <c r="B33" s="70">
        <v>50776</v>
      </c>
      <c r="C33" s="70"/>
      <c r="D33" s="70">
        <v>2329</v>
      </c>
      <c r="E33" s="70">
        <v>42</v>
      </c>
      <c r="F33" s="70">
        <v>949</v>
      </c>
      <c r="G33" s="70">
        <v>10</v>
      </c>
      <c r="H33" s="70">
        <v>3330</v>
      </c>
      <c r="I33" s="70">
        <v>790</v>
      </c>
      <c r="J33" s="70">
        <v>24</v>
      </c>
      <c r="K33" s="70">
        <v>261</v>
      </c>
      <c r="L33" s="70">
        <v>2</v>
      </c>
      <c r="M33" s="70">
        <v>1077</v>
      </c>
      <c r="N33" s="70">
        <v>1260</v>
      </c>
      <c r="O33" s="70">
        <v>10</v>
      </c>
      <c r="P33" s="70">
        <v>318</v>
      </c>
      <c r="Q33" s="70">
        <v>1</v>
      </c>
      <c r="R33" s="70">
        <v>1589</v>
      </c>
      <c r="S33" s="70">
        <v>626</v>
      </c>
      <c r="T33" s="70">
        <v>8</v>
      </c>
      <c r="U33" s="70">
        <v>180</v>
      </c>
      <c r="V33" s="70">
        <v>2</v>
      </c>
      <c r="W33" s="70">
        <v>816</v>
      </c>
      <c r="X33" s="70">
        <v>242</v>
      </c>
      <c r="Y33" s="70">
        <v>3</v>
      </c>
      <c r="Z33" s="70">
        <v>63</v>
      </c>
      <c r="AA33" s="70">
        <v>0</v>
      </c>
      <c r="AB33" s="70">
        <v>308</v>
      </c>
      <c r="AC33" s="70">
        <v>7120</v>
      </c>
      <c r="AD33" s="70"/>
      <c r="AE33" s="70">
        <v>1188</v>
      </c>
      <c r="AF33" s="70">
        <v>27</v>
      </c>
      <c r="AG33" s="70">
        <v>389</v>
      </c>
      <c r="AH33" s="70">
        <v>0</v>
      </c>
      <c r="AI33" s="70">
        <v>1604</v>
      </c>
      <c r="AJ33" s="70">
        <v>992</v>
      </c>
      <c r="AK33" s="70">
        <v>20</v>
      </c>
      <c r="AL33" s="70">
        <v>378</v>
      </c>
      <c r="AM33" s="70">
        <v>6</v>
      </c>
      <c r="AN33" s="70">
        <v>1396</v>
      </c>
      <c r="AO33" s="70">
        <v>2479</v>
      </c>
      <c r="AP33" s="70">
        <v>36</v>
      </c>
      <c r="AQ33" s="70">
        <v>783</v>
      </c>
      <c r="AR33" s="70">
        <v>8</v>
      </c>
      <c r="AS33" s="70">
        <v>3306</v>
      </c>
      <c r="AT33" s="70">
        <v>6306</v>
      </c>
      <c r="AU33" s="70"/>
      <c r="AV33" s="70">
        <v>1155</v>
      </c>
      <c r="AW33" s="70">
        <v>33</v>
      </c>
      <c r="AX33" s="70">
        <v>426</v>
      </c>
      <c r="AY33" s="70">
        <v>2</v>
      </c>
      <c r="AZ33" s="70">
        <v>1616</v>
      </c>
      <c r="BA33" s="70">
        <v>590</v>
      </c>
      <c r="BB33" s="70">
        <v>10</v>
      </c>
      <c r="BC33" s="70">
        <v>207</v>
      </c>
      <c r="BD33" s="70">
        <v>0</v>
      </c>
      <c r="BE33" s="70">
        <v>807</v>
      </c>
      <c r="BF33" s="70">
        <v>762</v>
      </c>
      <c r="BG33" s="70">
        <v>12</v>
      </c>
      <c r="BH33" s="70">
        <v>255</v>
      </c>
      <c r="BI33" s="70">
        <v>3</v>
      </c>
      <c r="BJ33" s="70">
        <v>1032</v>
      </c>
      <c r="BK33" s="70">
        <v>1848</v>
      </c>
      <c r="BL33" s="70">
        <v>22</v>
      </c>
      <c r="BM33" s="70">
        <v>568</v>
      </c>
      <c r="BN33" s="70">
        <v>7</v>
      </c>
      <c r="BO33" s="70">
        <v>2445</v>
      </c>
      <c r="BP33" s="70">
        <v>5900</v>
      </c>
      <c r="BQ33" s="74"/>
      <c r="BR33" s="70">
        <v>4101</v>
      </c>
      <c r="BS33" s="70">
        <v>58</v>
      </c>
      <c r="BT33" s="70">
        <v>1364</v>
      </c>
      <c r="BU33" s="70">
        <v>12</v>
      </c>
      <c r="BV33" s="70">
        <v>5535</v>
      </c>
      <c r="BW33" s="70">
        <v>5535</v>
      </c>
      <c r="BX33" s="74"/>
      <c r="BY33" s="70">
        <v>4125</v>
      </c>
      <c r="BZ33" s="70">
        <v>56</v>
      </c>
      <c r="CA33" s="70">
        <v>1377</v>
      </c>
      <c r="CB33" s="70">
        <v>11</v>
      </c>
      <c r="CC33" s="70">
        <v>5569</v>
      </c>
      <c r="CD33" s="70">
        <v>5569</v>
      </c>
      <c r="CE33" s="74"/>
      <c r="CF33" s="70">
        <v>2869</v>
      </c>
      <c r="CG33" s="70">
        <v>46</v>
      </c>
      <c r="CH33" s="70">
        <v>878</v>
      </c>
      <c r="CI33" s="70">
        <v>6</v>
      </c>
      <c r="CJ33" s="70">
        <v>3799</v>
      </c>
      <c r="CK33" s="70">
        <v>738</v>
      </c>
      <c r="CL33" s="70">
        <v>14</v>
      </c>
      <c r="CM33" s="70">
        <v>270</v>
      </c>
      <c r="CN33" s="70">
        <v>3</v>
      </c>
      <c r="CO33" s="70">
        <v>1025</v>
      </c>
      <c r="CP33" s="70">
        <v>788</v>
      </c>
      <c r="CQ33" s="70">
        <v>15</v>
      </c>
      <c r="CR33" s="70">
        <v>287</v>
      </c>
      <c r="CS33" s="70">
        <v>3</v>
      </c>
      <c r="CT33" s="70">
        <v>1093</v>
      </c>
      <c r="CU33" s="70">
        <v>5917</v>
      </c>
      <c r="CV33" s="74"/>
      <c r="CW33" s="70">
        <v>2735</v>
      </c>
      <c r="CX33" s="70">
        <v>46</v>
      </c>
      <c r="CY33" s="70">
        <v>933</v>
      </c>
      <c r="CZ33" s="70">
        <v>7</v>
      </c>
      <c r="DA33" s="70">
        <v>3721</v>
      </c>
      <c r="DB33" s="70">
        <v>2077</v>
      </c>
      <c r="DC33" s="70">
        <v>38</v>
      </c>
      <c r="DD33" s="70">
        <v>696</v>
      </c>
      <c r="DE33" s="70">
        <v>5</v>
      </c>
      <c r="DF33" s="70">
        <v>2816</v>
      </c>
      <c r="DG33" s="70">
        <v>6537</v>
      </c>
      <c r="DH33" s="74"/>
      <c r="DI33" s="70">
        <v>4145</v>
      </c>
      <c r="DJ33" s="70">
        <v>58</v>
      </c>
      <c r="DK33" s="70">
        <v>1382</v>
      </c>
      <c r="DL33" s="70">
        <v>12</v>
      </c>
      <c r="DM33" s="70">
        <v>5597</v>
      </c>
      <c r="DN33" s="70">
        <v>5597</v>
      </c>
      <c r="DO33" s="74"/>
      <c r="DP33" s="70">
        <v>4135</v>
      </c>
      <c r="DQ33" s="70">
        <v>60</v>
      </c>
      <c r="DR33" s="70">
        <v>1361</v>
      </c>
      <c r="DS33" s="70">
        <v>11</v>
      </c>
      <c r="DT33" s="70">
        <v>5567</v>
      </c>
      <c r="DU33" s="70">
        <v>5567</v>
      </c>
      <c r="DV33" s="74"/>
      <c r="DW33" s="70">
        <v>1950</v>
      </c>
      <c r="DX33" s="70">
        <v>34</v>
      </c>
      <c r="DY33" s="70">
        <v>561</v>
      </c>
      <c r="DZ33" s="70">
        <v>2</v>
      </c>
      <c r="EA33" s="70">
        <v>2547</v>
      </c>
      <c r="EB33" s="70">
        <v>2621</v>
      </c>
      <c r="EC33" s="70">
        <v>44</v>
      </c>
      <c r="ED33" s="70">
        <v>968</v>
      </c>
      <c r="EE33" s="70">
        <v>9</v>
      </c>
      <c r="EF33" s="70">
        <v>3642</v>
      </c>
      <c r="EG33" s="70">
        <v>6189</v>
      </c>
      <c r="EI33" s="80">
        <f t="shared" si="8"/>
        <v>0.88793596340766157</v>
      </c>
      <c r="EJ33" s="80">
        <f t="shared" si="9"/>
        <v>0.95402298850574707</v>
      </c>
      <c r="EK33" s="80">
        <f t="shared" si="10"/>
        <v>0.87521174477696217</v>
      </c>
      <c r="EL33" s="80">
        <f t="shared" si="11"/>
        <v>0.93333333333333335</v>
      </c>
      <c r="EM33" s="80">
        <f t="shared" si="12"/>
        <v>0.88567415730337073</v>
      </c>
      <c r="EN33" s="74"/>
      <c r="EO33" s="80">
        <f t="shared" si="13"/>
        <v>0.82999809414903758</v>
      </c>
      <c r="EP33" s="80">
        <f t="shared" si="14"/>
        <v>0.88505747126436785</v>
      </c>
      <c r="EQ33" s="80">
        <f t="shared" si="15"/>
        <v>0.82213438735177868</v>
      </c>
      <c r="ER33" s="80">
        <f t="shared" si="16"/>
        <v>0.8</v>
      </c>
      <c r="ES33" s="80">
        <f t="shared" si="17"/>
        <v>0.8286516853932584</v>
      </c>
      <c r="ET33" s="74"/>
      <c r="EU33" s="80">
        <f t="shared" si="18"/>
        <v>0.78158947970268722</v>
      </c>
      <c r="EV33" s="80">
        <f t="shared" si="19"/>
        <v>0.66666666666666663</v>
      </c>
      <c r="EW33" s="80">
        <f t="shared" si="20"/>
        <v>0.77018633540372672</v>
      </c>
      <c r="EX33" s="80">
        <f t="shared" si="21"/>
        <v>0.8</v>
      </c>
      <c r="EY33" s="80">
        <f t="shared" si="22"/>
        <v>0.7773876404494382</v>
      </c>
      <c r="EZ33" s="74"/>
      <c r="FA33" s="80">
        <f t="shared" si="23"/>
        <v>0.78616352201257866</v>
      </c>
      <c r="FB33" s="80">
        <f t="shared" si="24"/>
        <v>0.64367816091954022</v>
      </c>
      <c r="FC33" s="80">
        <f t="shared" si="25"/>
        <v>0.77752682100508186</v>
      </c>
      <c r="FD33" s="80">
        <f t="shared" si="26"/>
        <v>0.73333333333333328</v>
      </c>
      <c r="FE33" s="80">
        <f t="shared" si="27"/>
        <v>0.78216292134831455</v>
      </c>
      <c r="FF33" s="74"/>
      <c r="FG33" s="80">
        <f t="shared" si="28"/>
        <v>0.83762149799885643</v>
      </c>
      <c r="FH33" s="80">
        <f t="shared" si="29"/>
        <v>0.86206896551724133</v>
      </c>
      <c r="FI33" s="80">
        <f t="shared" si="30"/>
        <v>0.81027667984189722</v>
      </c>
      <c r="FJ33" s="80">
        <f t="shared" si="31"/>
        <v>0.8</v>
      </c>
      <c r="FK33" s="80">
        <f t="shared" si="32"/>
        <v>0.83103932584269657</v>
      </c>
      <c r="FL33" s="74"/>
      <c r="FM33" s="80">
        <f t="shared" si="33"/>
        <v>0.91709548313321898</v>
      </c>
      <c r="FN33" s="80">
        <f t="shared" si="34"/>
        <v>0.96551724137931039</v>
      </c>
      <c r="FO33" s="80">
        <f t="shared" si="35"/>
        <v>0.919819311123659</v>
      </c>
      <c r="FP33" s="80">
        <f t="shared" si="36"/>
        <v>0.8</v>
      </c>
      <c r="FQ33" s="80">
        <f t="shared" si="37"/>
        <v>0.91811797752808988</v>
      </c>
      <c r="FR33" s="74"/>
      <c r="FS33" s="80">
        <f t="shared" si="38"/>
        <v>0.78997522393748809</v>
      </c>
      <c r="FT33" s="80">
        <f t="shared" si="39"/>
        <v>0.66666666666666663</v>
      </c>
      <c r="FU33" s="80">
        <f t="shared" si="40"/>
        <v>0.78035008469791078</v>
      </c>
      <c r="FV33" s="80">
        <f t="shared" si="41"/>
        <v>0.8</v>
      </c>
      <c r="FW33" s="80">
        <f t="shared" si="42"/>
        <v>0.78609550561797747</v>
      </c>
      <c r="FX33" s="74"/>
      <c r="FY33" s="80">
        <f t="shared" si="43"/>
        <v>0.78806937297503332</v>
      </c>
      <c r="FZ33" s="80">
        <f t="shared" si="44"/>
        <v>0.68965517241379315</v>
      </c>
      <c r="GA33" s="80">
        <f t="shared" si="45"/>
        <v>0.76849237718802932</v>
      </c>
      <c r="GB33" s="80">
        <f t="shared" si="46"/>
        <v>0.73333333333333328</v>
      </c>
      <c r="GC33" s="80">
        <f t="shared" si="47"/>
        <v>0.78188202247191008</v>
      </c>
      <c r="GD33" s="74"/>
      <c r="GE33" s="80">
        <f t="shared" si="48"/>
        <v>0.87116447493805982</v>
      </c>
      <c r="GF33" s="80">
        <f t="shared" si="49"/>
        <v>0.89655172413793105</v>
      </c>
      <c r="GG33" s="80">
        <f t="shared" si="50"/>
        <v>0.86335403726708071</v>
      </c>
      <c r="GH33" s="80">
        <f t="shared" si="51"/>
        <v>0.73333333333333328</v>
      </c>
      <c r="GI33" s="80">
        <f t="shared" si="52"/>
        <v>0.86924157303370786</v>
      </c>
    </row>
    <row r="34" spans="1:191" x14ac:dyDescent="0.3">
      <c r="A34" s="60" t="s">
        <v>431</v>
      </c>
      <c r="B34" s="70">
        <v>44903</v>
      </c>
      <c r="C34" s="70"/>
      <c r="D34" s="70">
        <v>1259</v>
      </c>
      <c r="E34" s="70">
        <v>67</v>
      </c>
      <c r="F34" s="70">
        <v>404</v>
      </c>
      <c r="G34" s="70">
        <v>1</v>
      </c>
      <c r="H34" s="70">
        <v>1731</v>
      </c>
      <c r="I34" s="70">
        <v>545</v>
      </c>
      <c r="J34" s="70">
        <v>10</v>
      </c>
      <c r="K34" s="70">
        <v>160</v>
      </c>
      <c r="L34" s="70">
        <v>0</v>
      </c>
      <c r="M34" s="70">
        <v>715</v>
      </c>
      <c r="N34" s="70">
        <v>1309</v>
      </c>
      <c r="O34" s="70">
        <v>27</v>
      </c>
      <c r="P34" s="70">
        <v>370</v>
      </c>
      <c r="Q34" s="70">
        <v>0</v>
      </c>
      <c r="R34" s="70">
        <v>1706</v>
      </c>
      <c r="S34" s="70">
        <v>483</v>
      </c>
      <c r="T34" s="70">
        <v>15</v>
      </c>
      <c r="U34" s="70">
        <v>139</v>
      </c>
      <c r="V34" s="70">
        <v>0</v>
      </c>
      <c r="W34" s="70">
        <v>637</v>
      </c>
      <c r="X34" s="70">
        <v>248</v>
      </c>
      <c r="Y34" s="70">
        <v>8</v>
      </c>
      <c r="Z34" s="70">
        <v>47</v>
      </c>
      <c r="AA34" s="70">
        <v>0</v>
      </c>
      <c r="AB34" s="70">
        <v>303</v>
      </c>
      <c r="AC34" s="70">
        <v>5092</v>
      </c>
      <c r="AD34" s="70"/>
      <c r="AE34" s="70">
        <v>802</v>
      </c>
      <c r="AF34" s="70">
        <v>29</v>
      </c>
      <c r="AG34" s="70">
        <v>198</v>
      </c>
      <c r="AH34" s="70">
        <v>0</v>
      </c>
      <c r="AI34" s="70">
        <v>1029</v>
      </c>
      <c r="AJ34" s="70">
        <v>595</v>
      </c>
      <c r="AK34" s="70">
        <v>31</v>
      </c>
      <c r="AL34" s="70">
        <v>219</v>
      </c>
      <c r="AM34" s="70">
        <v>1</v>
      </c>
      <c r="AN34" s="70">
        <v>846</v>
      </c>
      <c r="AO34" s="70">
        <v>2070</v>
      </c>
      <c r="AP34" s="70">
        <v>58</v>
      </c>
      <c r="AQ34" s="70">
        <v>590</v>
      </c>
      <c r="AR34" s="70">
        <v>0</v>
      </c>
      <c r="AS34" s="70">
        <v>2718</v>
      </c>
      <c r="AT34" s="70">
        <v>4593</v>
      </c>
      <c r="AU34" s="70"/>
      <c r="AV34" s="70">
        <v>730</v>
      </c>
      <c r="AW34" s="70">
        <v>22</v>
      </c>
      <c r="AX34" s="70">
        <v>270</v>
      </c>
      <c r="AY34" s="70">
        <v>0</v>
      </c>
      <c r="AZ34" s="70">
        <v>1022</v>
      </c>
      <c r="BA34" s="70">
        <v>663</v>
      </c>
      <c r="BB34" s="70">
        <v>21</v>
      </c>
      <c r="BC34" s="70">
        <v>144</v>
      </c>
      <c r="BD34" s="70">
        <v>0</v>
      </c>
      <c r="BE34" s="70">
        <v>828</v>
      </c>
      <c r="BF34" s="70">
        <v>506</v>
      </c>
      <c r="BG34" s="70">
        <v>12</v>
      </c>
      <c r="BH34" s="70">
        <v>145</v>
      </c>
      <c r="BI34" s="70">
        <v>0</v>
      </c>
      <c r="BJ34" s="70">
        <v>663</v>
      </c>
      <c r="BK34" s="70">
        <v>1645</v>
      </c>
      <c r="BL34" s="70">
        <v>57</v>
      </c>
      <c r="BM34" s="70">
        <v>499</v>
      </c>
      <c r="BN34" s="70">
        <v>1</v>
      </c>
      <c r="BO34" s="70">
        <v>2202</v>
      </c>
      <c r="BP34" s="70">
        <v>4715</v>
      </c>
      <c r="BQ34" s="74"/>
      <c r="BR34" s="70">
        <v>3190</v>
      </c>
      <c r="BS34" s="70">
        <v>103</v>
      </c>
      <c r="BT34" s="70">
        <v>940</v>
      </c>
      <c r="BU34" s="70">
        <v>1</v>
      </c>
      <c r="BV34" s="70">
        <v>4234</v>
      </c>
      <c r="BW34" s="70">
        <v>4234</v>
      </c>
      <c r="BX34" s="74"/>
      <c r="BY34" s="70">
        <v>3242</v>
      </c>
      <c r="BZ34" s="70">
        <v>107</v>
      </c>
      <c r="CA34" s="70">
        <v>969</v>
      </c>
      <c r="CB34" s="70">
        <v>1</v>
      </c>
      <c r="CC34" s="70">
        <v>4319</v>
      </c>
      <c r="CD34" s="70">
        <v>4319</v>
      </c>
      <c r="CE34" s="74"/>
      <c r="CF34" s="70">
        <v>1939</v>
      </c>
      <c r="CG34" s="70">
        <v>50</v>
      </c>
      <c r="CH34" s="70">
        <v>568</v>
      </c>
      <c r="CI34" s="70">
        <v>1</v>
      </c>
      <c r="CJ34" s="70">
        <v>2558</v>
      </c>
      <c r="CK34" s="70">
        <v>729</v>
      </c>
      <c r="CL34" s="70">
        <v>23</v>
      </c>
      <c r="CM34" s="70">
        <v>222</v>
      </c>
      <c r="CN34" s="70">
        <v>0</v>
      </c>
      <c r="CO34" s="70">
        <v>974</v>
      </c>
      <c r="CP34" s="70">
        <v>867</v>
      </c>
      <c r="CQ34" s="70">
        <v>39</v>
      </c>
      <c r="CR34" s="70">
        <v>267</v>
      </c>
      <c r="CS34" s="70">
        <v>0</v>
      </c>
      <c r="CT34" s="70">
        <v>1173</v>
      </c>
      <c r="CU34" s="70">
        <v>4705</v>
      </c>
      <c r="CV34" s="74"/>
      <c r="CW34" s="70">
        <v>1534</v>
      </c>
      <c r="CX34" s="70">
        <v>40</v>
      </c>
      <c r="CY34" s="70">
        <v>445</v>
      </c>
      <c r="CZ34" s="70">
        <v>0</v>
      </c>
      <c r="DA34" s="70">
        <v>2019</v>
      </c>
      <c r="DB34" s="70">
        <v>1977</v>
      </c>
      <c r="DC34" s="70">
        <v>74</v>
      </c>
      <c r="DD34" s="70">
        <v>598</v>
      </c>
      <c r="DE34" s="70">
        <v>0</v>
      </c>
      <c r="DF34" s="70">
        <v>2649</v>
      </c>
      <c r="DG34" s="70">
        <v>4668</v>
      </c>
      <c r="DH34" s="74"/>
      <c r="DI34" s="70">
        <v>3212</v>
      </c>
      <c r="DJ34" s="70">
        <v>103</v>
      </c>
      <c r="DK34" s="70">
        <v>958</v>
      </c>
      <c r="DL34" s="70">
        <v>1</v>
      </c>
      <c r="DM34" s="70">
        <v>4274</v>
      </c>
      <c r="DN34" s="70">
        <v>4274</v>
      </c>
      <c r="DO34" s="74"/>
      <c r="DP34" s="70">
        <v>3198</v>
      </c>
      <c r="DQ34" s="70">
        <v>103</v>
      </c>
      <c r="DR34" s="70">
        <v>958</v>
      </c>
      <c r="DS34" s="70">
        <v>0</v>
      </c>
      <c r="DT34" s="70">
        <v>4259</v>
      </c>
      <c r="DU34" s="70">
        <v>4259</v>
      </c>
      <c r="DV34" s="74"/>
      <c r="DW34" s="70">
        <v>1929</v>
      </c>
      <c r="DX34" s="70">
        <v>49</v>
      </c>
      <c r="DY34" s="70">
        <v>520</v>
      </c>
      <c r="DZ34" s="70">
        <v>0</v>
      </c>
      <c r="EA34" s="70">
        <v>2498</v>
      </c>
      <c r="EB34" s="70">
        <v>1535</v>
      </c>
      <c r="EC34" s="70">
        <v>60</v>
      </c>
      <c r="ED34" s="70">
        <v>507</v>
      </c>
      <c r="EE34" s="70">
        <v>1</v>
      </c>
      <c r="EF34" s="70">
        <v>2103</v>
      </c>
      <c r="EG34" s="70">
        <v>4601</v>
      </c>
      <c r="EI34" s="80">
        <f t="shared" si="8"/>
        <v>0.90192507804370448</v>
      </c>
      <c r="EJ34" s="80">
        <f t="shared" si="9"/>
        <v>0.92913385826771655</v>
      </c>
      <c r="EK34" s="80">
        <f t="shared" si="10"/>
        <v>0.89910714285714288</v>
      </c>
      <c r="EL34" s="80">
        <f t="shared" si="11"/>
        <v>1</v>
      </c>
      <c r="EM34" s="80">
        <f t="shared" si="12"/>
        <v>0.90200314218381772</v>
      </c>
      <c r="EN34" s="74"/>
      <c r="EO34" s="80">
        <f t="shared" si="13"/>
        <v>0.9219562955254943</v>
      </c>
      <c r="EP34" s="80">
        <f t="shared" si="14"/>
        <v>0.88188976377952755</v>
      </c>
      <c r="EQ34" s="80">
        <f t="shared" si="15"/>
        <v>0.94464285714285712</v>
      </c>
      <c r="ER34" s="80">
        <f t="shared" si="16"/>
        <v>1</v>
      </c>
      <c r="ES34" s="80">
        <f t="shared" si="17"/>
        <v>0.92596229379418693</v>
      </c>
      <c r="ET34" s="74"/>
      <c r="EU34" s="80">
        <f t="shared" si="18"/>
        <v>0.82986472424557756</v>
      </c>
      <c r="EV34" s="80">
        <f t="shared" si="19"/>
        <v>0.8110236220472441</v>
      </c>
      <c r="EW34" s="80">
        <f t="shared" si="20"/>
        <v>0.8392857142857143</v>
      </c>
      <c r="EX34" s="80">
        <f t="shared" si="21"/>
        <v>1</v>
      </c>
      <c r="EY34" s="80">
        <f t="shared" si="22"/>
        <v>0.83150039277297727</v>
      </c>
      <c r="EZ34" s="74"/>
      <c r="FA34" s="80">
        <f t="shared" si="23"/>
        <v>0.84339229968782514</v>
      </c>
      <c r="FB34" s="80">
        <f t="shared" si="24"/>
        <v>0.84251968503937003</v>
      </c>
      <c r="FC34" s="80">
        <f t="shared" si="25"/>
        <v>0.86517857142857146</v>
      </c>
      <c r="FD34" s="80">
        <f t="shared" si="26"/>
        <v>1</v>
      </c>
      <c r="FE34" s="80">
        <f t="shared" si="27"/>
        <v>0.84819324430479182</v>
      </c>
      <c r="FF34" s="74"/>
      <c r="FG34" s="80">
        <f t="shared" si="28"/>
        <v>0.9196149843912591</v>
      </c>
      <c r="FH34" s="80">
        <f t="shared" si="29"/>
        <v>0.88188976377952755</v>
      </c>
      <c r="FI34" s="80">
        <f t="shared" si="30"/>
        <v>0.94374999999999998</v>
      </c>
      <c r="FJ34" s="80">
        <f t="shared" si="31"/>
        <v>1</v>
      </c>
      <c r="FK34" s="80">
        <f t="shared" si="32"/>
        <v>0.92399842890809114</v>
      </c>
      <c r="FL34" s="74"/>
      <c r="FM34" s="80">
        <f t="shared" si="33"/>
        <v>0.9133714880332986</v>
      </c>
      <c r="FN34" s="80">
        <f t="shared" si="34"/>
        <v>0.89763779527559051</v>
      </c>
      <c r="FO34" s="80">
        <f t="shared" si="35"/>
        <v>0.93125000000000002</v>
      </c>
      <c r="FP34" s="80">
        <f t="shared" si="36"/>
        <v>0</v>
      </c>
      <c r="FQ34" s="80">
        <f t="shared" si="37"/>
        <v>0.91673212882953647</v>
      </c>
      <c r="FR34" s="74"/>
      <c r="FS34" s="80">
        <f t="shared" si="38"/>
        <v>0.83558792924037462</v>
      </c>
      <c r="FT34" s="80">
        <f t="shared" si="39"/>
        <v>0.8110236220472441</v>
      </c>
      <c r="FU34" s="80">
        <f t="shared" si="40"/>
        <v>0.85535714285714282</v>
      </c>
      <c r="FV34" s="80">
        <f t="shared" si="41"/>
        <v>1</v>
      </c>
      <c r="FW34" s="80">
        <f t="shared" si="42"/>
        <v>0.83935585231736054</v>
      </c>
      <c r="FX34" s="74"/>
      <c r="FY34" s="80">
        <f t="shared" si="43"/>
        <v>0.83194588969823102</v>
      </c>
      <c r="FZ34" s="80">
        <f t="shared" si="44"/>
        <v>0.8110236220472441</v>
      </c>
      <c r="GA34" s="80">
        <f t="shared" si="45"/>
        <v>0.85535714285714282</v>
      </c>
      <c r="GB34" s="80">
        <f t="shared" si="46"/>
        <v>0</v>
      </c>
      <c r="GC34" s="80">
        <f t="shared" si="47"/>
        <v>0.83641005498821686</v>
      </c>
      <c r="GD34" s="74"/>
      <c r="GE34" s="80">
        <f t="shared" si="48"/>
        <v>0.90114464099895941</v>
      </c>
      <c r="GF34" s="80">
        <f t="shared" si="49"/>
        <v>0.8582677165354331</v>
      </c>
      <c r="GG34" s="80">
        <f t="shared" si="50"/>
        <v>0.91696428571428568</v>
      </c>
      <c r="GH34" s="80">
        <f t="shared" si="51"/>
        <v>1</v>
      </c>
      <c r="GI34" s="80">
        <f t="shared" si="52"/>
        <v>0.90357423409269444</v>
      </c>
    </row>
    <row r="35" spans="1:191" x14ac:dyDescent="0.3">
      <c r="A35" s="60" t="s">
        <v>607</v>
      </c>
      <c r="B35" s="70">
        <v>43940</v>
      </c>
      <c r="C35" s="70"/>
      <c r="D35" s="70">
        <v>1106</v>
      </c>
      <c r="E35" s="70">
        <v>14</v>
      </c>
      <c r="F35" s="70">
        <v>276</v>
      </c>
      <c r="G35" s="70">
        <v>0</v>
      </c>
      <c r="H35" s="70">
        <v>1396</v>
      </c>
      <c r="I35" s="70">
        <v>1068</v>
      </c>
      <c r="J35" s="70">
        <v>10</v>
      </c>
      <c r="K35" s="70">
        <v>263</v>
      </c>
      <c r="L35" s="70">
        <v>1</v>
      </c>
      <c r="M35" s="70">
        <v>1342</v>
      </c>
      <c r="N35" s="70">
        <v>652</v>
      </c>
      <c r="O35" s="70">
        <v>15</v>
      </c>
      <c r="P35" s="70">
        <v>177</v>
      </c>
      <c r="Q35" s="70">
        <v>2</v>
      </c>
      <c r="R35" s="70">
        <v>846</v>
      </c>
      <c r="S35" s="70">
        <v>379</v>
      </c>
      <c r="T35" s="70">
        <v>5</v>
      </c>
      <c r="U35" s="70">
        <v>67</v>
      </c>
      <c r="V35" s="70">
        <v>0</v>
      </c>
      <c r="W35" s="70">
        <v>451</v>
      </c>
      <c r="X35" s="70">
        <v>395</v>
      </c>
      <c r="Y35" s="70">
        <v>3</v>
      </c>
      <c r="Z35" s="70">
        <v>85</v>
      </c>
      <c r="AA35" s="70">
        <v>0</v>
      </c>
      <c r="AB35" s="70">
        <v>483</v>
      </c>
      <c r="AC35" s="70">
        <v>4518</v>
      </c>
      <c r="AD35" s="70"/>
      <c r="AE35" s="70">
        <v>945</v>
      </c>
      <c r="AF35" s="70">
        <v>16</v>
      </c>
      <c r="AG35" s="70">
        <v>251</v>
      </c>
      <c r="AH35" s="70">
        <v>1</v>
      </c>
      <c r="AI35" s="70">
        <v>1213</v>
      </c>
      <c r="AJ35" s="70">
        <v>902</v>
      </c>
      <c r="AK35" s="70">
        <v>13</v>
      </c>
      <c r="AL35" s="70">
        <v>239</v>
      </c>
      <c r="AM35" s="70">
        <v>2</v>
      </c>
      <c r="AN35" s="70">
        <v>1156</v>
      </c>
      <c r="AO35" s="70">
        <v>1274</v>
      </c>
      <c r="AP35" s="70">
        <v>8</v>
      </c>
      <c r="AQ35" s="70">
        <v>278</v>
      </c>
      <c r="AR35" s="70">
        <v>0</v>
      </c>
      <c r="AS35" s="70">
        <v>1560</v>
      </c>
      <c r="AT35" s="70">
        <v>3929</v>
      </c>
      <c r="AU35" s="70"/>
      <c r="AV35" s="70">
        <v>957</v>
      </c>
      <c r="AW35" s="70">
        <v>9</v>
      </c>
      <c r="AX35" s="70">
        <v>222</v>
      </c>
      <c r="AY35" s="70">
        <v>1</v>
      </c>
      <c r="AZ35" s="70">
        <v>1189</v>
      </c>
      <c r="BA35" s="70">
        <v>611</v>
      </c>
      <c r="BB35" s="70">
        <v>13</v>
      </c>
      <c r="BC35" s="70">
        <v>125</v>
      </c>
      <c r="BD35" s="70">
        <v>1</v>
      </c>
      <c r="BE35" s="70">
        <v>750</v>
      </c>
      <c r="BF35" s="70">
        <v>750</v>
      </c>
      <c r="BG35" s="70">
        <v>9</v>
      </c>
      <c r="BH35" s="70">
        <v>224</v>
      </c>
      <c r="BI35" s="70">
        <v>0</v>
      </c>
      <c r="BJ35" s="70">
        <v>983</v>
      </c>
      <c r="BK35" s="70">
        <v>757</v>
      </c>
      <c r="BL35" s="70">
        <v>6</v>
      </c>
      <c r="BM35" s="70">
        <v>201</v>
      </c>
      <c r="BN35" s="70">
        <v>1</v>
      </c>
      <c r="BO35" s="70">
        <v>965</v>
      </c>
      <c r="BP35" s="70">
        <v>3887</v>
      </c>
      <c r="BQ35" s="74"/>
      <c r="BR35" s="70">
        <v>2689</v>
      </c>
      <c r="BS35" s="70">
        <v>30</v>
      </c>
      <c r="BT35" s="70">
        <v>649</v>
      </c>
      <c r="BU35" s="70">
        <v>3</v>
      </c>
      <c r="BV35" s="70">
        <v>3371</v>
      </c>
      <c r="BW35" s="70">
        <v>3371</v>
      </c>
      <c r="BX35" s="74"/>
      <c r="BY35" s="70">
        <v>2727</v>
      </c>
      <c r="BZ35" s="70">
        <v>31</v>
      </c>
      <c r="CA35" s="70">
        <v>670</v>
      </c>
      <c r="CB35" s="70">
        <v>3</v>
      </c>
      <c r="CC35" s="70">
        <v>3431</v>
      </c>
      <c r="CD35" s="70">
        <v>3431</v>
      </c>
      <c r="CE35" s="74"/>
      <c r="CF35" s="70">
        <v>1837</v>
      </c>
      <c r="CG35" s="70">
        <v>29</v>
      </c>
      <c r="CH35" s="70">
        <v>448</v>
      </c>
      <c r="CI35" s="70">
        <v>2</v>
      </c>
      <c r="CJ35" s="70">
        <v>2316</v>
      </c>
      <c r="CK35" s="70">
        <v>569</v>
      </c>
      <c r="CL35" s="70">
        <v>8</v>
      </c>
      <c r="CM35" s="70">
        <v>125</v>
      </c>
      <c r="CN35" s="70">
        <v>0</v>
      </c>
      <c r="CO35" s="70">
        <v>702</v>
      </c>
      <c r="CP35" s="70">
        <v>708</v>
      </c>
      <c r="CQ35" s="70">
        <v>5</v>
      </c>
      <c r="CR35" s="70">
        <v>185</v>
      </c>
      <c r="CS35" s="70">
        <v>1</v>
      </c>
      <c r="CT35" s="70">
        <v>899</v>
      </c>
      <c r="CU35" s="70">
        <v>3917</v>
      </c>
      <c r="CV35" s="74"/>
      <c r="CW35" s="70">
        <v>1497</v>
      </c>
      <c r="CX35" s="70">
        <v>16</v>
      </c>
      <c r="CY35" s="70">
        <v>341</v>
      </c>
      <c r="CZ35" s="70">
        <v>2</v>
      </c>
      <c r="DA35" s="70">
        <v>1856</v>
      </c>
      <c r="DB35" s="70">
        <v>1717</v>
      </c>
      <c r="DC35" s="70">
        <v>25</v>
      </c>
      <c r="DD35" s="70">
        <v>458</v>
      </c>
      <c r="DE35" s="70">
        <v>1</v>
      </c>
      <c r="DF35" s="70">
        <v>2201</v>
      </c>
      <c r="DG35" s="70">
        <v>4057</v>
      </c>
      <c r="DH35" s="74"/>
      <c r="DI35" s="70">
        <v>2708</v>
      </c>
      <c r="DJ35" s="70">
        <v>28</v>
      </c>
      <c r="DK35" s="70">
        <v>670</v>
      </c>
      <c r="DL35" s="70">
        <v>3</v>
      </c>
      <c r="DM35" s="70">
        <v>3409</v>
      </c>
      <c r="DN35" s="70">
        <v>3409</v>
      </c>
      <c r="DO35" s="74"/>
      <c r="DP35" s="70">
        <v>2726</v>
      </c>
      <c r="DQ35" s="70">
        <v>29</v>
      </c>
      <c r="DR35" s="70">
        <v>668</v>
      </c>
      <c r="DS35" s="70">
        <v>3</v>
      </c>
      <c r="DT35" s="70">
        <v>3426</v>
      </c>
      <c r="DU35" s="70">
        <v>3426</v>
      </c>
      <c r="DV35" s="74"/>
      <c r="DW35" s="70">
        <v>1768</v>
      </c>
      <c r="DX35" s="70">
        <v>19</v>
      </c>
      <c r="DY35" s="70">
        <v>405</v>
      </c>
      <c r="DZ35" s="70">
        <v>2</v>
      </c>
      <c r="EA35" s="70">
        <v>2194</v>
      </c>
      <c r="EB35" s="70">
        <v>1443</v>
      </c>
      <c r="EC35" s="70">
        <v>22</v>
      </c>
      <c r="ED35" s="70">
        <v>397</v>
      </c>
      <c r="EE35" s="70">
        <v>1</v>
      </c>
      <c r="EF35" s="70">
        <v>1863</v>
      </c>
      <c r="EG35" s="70">
        <v>4057</v>
      </c>
      <c r="EI35" s="80">
        <f t="shared" si="8"/>
        <v>0.86694444444444441</v>
      </c>
      <c r="EJ35" s="80">
        <f t="shared" si="9"/>
        <v>0.78723404255319152</v>
      </c>
      <c r="EK35" s="80">
        <f t="shared" si="10"/>
        <v>0.88479262672811065</v>
      </c>
      <c r="EL35" s="80">
        <f t="shared" si="11"/>
        <v>1</v>
      </c>
      <c r="EM35" s="80">
        <f t="shared" si="12"/>
        <v>0.86963258078795924</v>
      </c>
      <c r="EN35" s="74"/>
      <c r="EO35" s="80">
        <f t="shared" si="13"/>
        <v>0.85416666666666663</v>
      </c>
      <c r="EP35" s="80">
        <f t="shared" si="14"/>
        <v>0.78723404255319152</v>
      </c>
      <c r="EQ35" s="80">
        <f t="shared" si="15"/>
        <v>0.88940092165898621</v>
      </c>
      <c r="ER35" s="80">
        <f t="shared" si="16"/>
        <v>1</v>
      </c>
      <c r="ES35" s="80">
        <f t="shared" si="17"/>
        <v>0.86033643204957944</v>
      </c>
      <c r="ET35" s="74"/>
      <c r="EU35" s="80">
        <f t="shared" si="18"/>
        <v>0.74694444444444441</v>
      </c>
      <c r="EV35" s="80">
        <f t="shared" si="19"/>
        <v>0.63829787234042556</v>
      </c>
      <c r="EW35" s="80">
        <f t="shared" si="20"/>
        <v>0.74769585253456217</v>
      </c>
      <c r="EX35" s="80">
        <f t="shared" si="21"/>
        <v>1</v>
      </c>
      <c r="EY35" s="80">
        <f t="shared" si="22"/>
        <v>0.74612660469234171</v>
      </c>
      <c r="EZ35" s="74"/>
      <c r="FA35" s="80">
        <f t="shared" si="23"/>
        <v>0.75749999999999995</v>
      </c>
      <c r="FB35" s="80">
        <f t="shared" si="24"/>
        <v>0.65957446808510634</v>
      </c>
      <c r="FC35" s="80">
        <f t="shared" si="25"/>
        <v>0.77188940092165903</v>
      </c>
      <c r="FD35" s="80">
        <f t="shared" si="26"/>
        <v>1</v>
      </c>
      <c r="FE35" s="80">
        <f t="shared" si="27"/>
        <v>0.75940681717574143</v>
      </c>
      <c r="FF35" s="74"/>
      <c r="FG35" s="80">
        <f t="shared" si="28"/>
        <v>0.86499999999999999</v>
      </c>
      <c r="FH35" s="80">
        <f t="shared" si="29"/>
        <v>0.8936170212765957</v>
      </c>
      <c r="FI35" s="80">
        <f t="shared" si="30"/>
        <v>0.87327188940092171</v>
      </c>
      <c r="FJ35" s="80">
        <f t="shared" si="31"/>
        <v>1</v>
      </c>
      <c r="FK35" s="80">
        <f t="shared" si="32"/>
        <v>0.8669765382912793</v>
      </c>
      <c r="FL35" s="74"/>
      <c r="FM35" s="80">
        <f t="shared" si="33"/>
        <v>0.89277777777777778</v>
      </c>
      <c r="FN35" s="80">
        <f t="shared" si="34"/>
        <v>0.87234042553191493</v>
      </c>
      <c r="FO35" s="80">
        <f t="shared" si="35"/>
        <v>0.92050691244239635</v>
      </c>
      <c r="FP35" s="80">
        <f t="shared" si="36"/>
        <v>1</v>
      </c>
      <c r="FQ35" s="80">
        <f t="shared" si="37"/>
        <v>0.89796370075254539</v>
      </c>
      <c r="FR35" s="74"/>
      <c r="FS35" s="80">
        <f t="shared" si="38"/>
        <v>0.75222222222222224</v>
      </c>
      <c r="FT35" s="80">
        <f t="shared" si="39"/>
        <v>0.5957446808510638</v>
      </c>
      <c r="FU35" s="80">
        <f t="shared" si="40"/>
        <v>0.77188940092165903</v>
      </c>
      <c r="FV35" s="80">
        <f t="shared" si="41"/>
        <v>1</v>
      </c>
      <c r="FW35" s="80">
        <f t="shared" si="42"/>
        <v>0.75453740593182828</v>
      </c>
      <c r="FX35" s="74"/>
      <c r="FY35" s="80">
        <f t="shared" si="43"/>
        <v>0.75722222222222224</v>
      </c>
      <c r="FZ35" s="80">
        <f t="shared" si="44"/>
        <v>0.61702127659574468</v>
      </c>
      <c r="GA35" s="80">
        <f t="shared" si="45"/>
        <v>0.7695852534562212</v>
      </c>
      <c r="GB35" s="80">
        <f t="shared" si="46"/>
        <v>1</v>
      </c>
      <c r="GC35" s="80">
        <f t="shared" si="47"/>
        <v>0.75830013280212483</v>
      </c>
      <c r="GD35" s="74"/>
      <c r="GE35" s="80">
        <f t="shared" si="48"/>
        <v>0.89194444444444443</v>
      </c>
      <c r="GF35" s="80">
        <f t="shared" si="49"/>
        <v>0.87234042553191493</v>
      </c>
      <c r="GG35" s="80">
        <f t="shared" si="50"/>
        <v>0.92396313364055305</v>
      </c>
      <c r="GH35" s="80">
        <f t="shared" si="51"/>
        <v>1</v>
      </c>
      <c r="GI35" s="80">
        <f t="shared" si="52"/>
        <v>0.89796370075254539</v>
      </c>
    </row>
    <row r="36" spans="1:191" x14ac:dyDescent="0.3">
      <c r="A36" s="60" t="s">
        <v>575</v>
      </c>
      <c r="B36" s="70">
        <v>39554</v>
      </c>
      <c r="C36" s="70"/>
      <c r="D36" s="70">
        <v>1469</v>
      </c>
      <c r="E36" s="70">
        <v>52</v>
      </c>
      <c r="F36" s="70">
        <v>937</v>
      </c>
      <c r="G36" s="70">
        <v>0</v>
      </c>
      <c r="H36" s="70">
        <v>2458</v>
      </c>
      <c r="I36" s="70">
        <v>469</v>
      </c>
      <c r="J36" s="70">
        <v>14</v>
      </c>
      <c r="K36" s="70">
        <v>314</v>
      </c>
      <c r="L36" s="70">
        <v>0</v>
      </c>
      <c r="M36" s="70">
        <v>797</v>
      </c>
      <c r="N36" s="70">
        <v>1096</v>
      </c>
      <c r="O36" s="70">
        <v>23</v>
      </c>
      <c r="P36" s="70">
        <v>466</v>
      </c>
      <c r="Q36" s="70">
        <v>0</v>
      </c>
      <c r="R36" s="70">
        <v>1585</v>
      </c>
      <c r="S36" s="70">
        <v>409</v>
      </c>
      <c r="T36" s="70">
        <v>18</v>
      </c>
      <c r="U36" s="70">
        <v>246</v>
      </c>
      <c r="V36" s="70">
        <v>0</v>
      </c>
      <c r="W36" s="70">
        <v>673</v>
      </c>
      <c r="X36" s="70">
        <v>114</v>
      </c>
      <c r="Y36" s="70">
        <v>4</v>
      </c>
      <c r="Z36" s="70">
        <v>91</v>
      </c>
      <c r="AA36" s="70">
        <v>0</v>
      </c>
      <c r="AB36" s="70">
        <v>209</v>
      </c>
      <c r="AC36" s="70">
        <v>5722</v>
      </c>
      <c r="AD36" s="70"/>
      <c r="AE36" s="70">
        <v>733</v>
      </c>
      <c r="AF36" s="70">
        <v>26</v>
      </c>
      <c r="AG36" s="70">
        <v>420</v>
      </c>
      <c r="AH36" s="70">
        <v>0</v>
      </c>
      <c r="AI36" s="70">
        <v>1179</v>
      </c>
      <c r="AJ36" s="70">
        <v>980</v>
      </c>
      <c r="AK36" s="70">
        <v>40</v>
      </c>
      <c r="AL36" s="70">
        <v>657</v>
      </c>
      <c r="AM36" s="70">
        <v>0</v>
      </c>
      <c r="AN36" s="70">
        <v>1677</v>
      </c>
      <c r="AO36" s="70">
        <v>1486</v>
      </c>
      <c r="AP36" s="70">
        <v>39</v>
      </c>
      <c r="AQ36" s="70">
        <v>799</v>
      </c>
      <c r="AR36" s="70">
        <v>0</v>
      </c>
      <c r="AS36" s="70">
        <v>2324</v>
      </c>
      <c r="AT36" s="70">
        <v>5180</v>
      </c>
      <c r="AU36" s="70"/>
      <c r="AV36" s="70">
        <v>786</v>
      </c>
      <c r="AW36" s="70">
        <v>22</v>
      </c>
      <c r="AX36" s="70">
        <v>564</v>
      </c>
      <c r="AY36" s="70">
        <v>0</v>
      </c>
      <c r="AZ36" s="70">
        <v>1372</v>
      </c>
      <c r="BA36" s="70">
        <v>351</v>
      </c>
      <c r="BB36" s="70">
        <v>9</v>
      </c>
      <c r="BC36" s="70">
        <v>200</v>
      </c>
      <c r="BD36" s="70">
        <v>0</v>
      </c>
      <c r="BE36" s="70">
        <v>560</v>
      </c>
      <c r="BF36" s="70">
        <v>761</v>
      </c>
      <c r="BG36" s="70">
        <v>24</v>
      </c>
      <c r="BH36" s="70">
        <v>417</v>
      </c>
      <c r="BI36" s="70">
        <v>0</v>
      </c>
      <c r="BJ36" s="70">
        <v>1202</v>
      </c>
      <c r="BK36" s="70">
        <v>1255</v>
      </c>
      <c r="BL36" s="70">
        <v>41</v>
      </c>
      <c r="BM36" s="70">
        <v>675</v>
      </c>
      <c r="BN36" s="70">
        <v>0</v>
      </c>
      <c r="BO36" s="70">
        <v>1971</v>
      </c>
      <c r="BP36" s="70">
        <v>5105</v>
      </c>
      <c r="BQ36" s="74"/>
      <c r="BR36" s="70">
        <v>2894</v>
      </c>
      <c r="BS36" s="70">
        <v>85</v>
      </c>
      <c r="BT36" s="70">
        <v>1693</v>
      </c>
      <c r="BU36" s="70">
        <v>0</v>
      </c>
      <c r="BV36" s="70">
        <v>4672</v>
      </c>
      <c r="BW36" s="70">
        <v>4672</v>
      </c>
      <c r="BX36" s="74"/>
      <c r="BY36" s="70">
        <v>2918</v>
      </c>
      <c r="BZ36" s="70">
        <v>85</v>
      </c>
      <c r="CA36" s="70">
        <v>1722</v>
      </c>
      <c r="CB36" s="70">
        <v>0</v>
      </c>
      <c r="CC36" s="70">
        <v>4725</v>
      </c>
      <c r="CD36" s="70">
        <v>4725</v>
      </c>
      <c r="CE36" s="74"/>
      <c r="CF36" s="70">
        <v>2066</v>
      </c>
      <c r="CG36" s="70">
        <v>69</v>
      </c>
      <c r="CH36" s="70">
        <v>1129</v>
      </c>
      <c r="CI36" s="70">
        <v>0</v>
      </c>
      <c r="CJ36" s="70">
        <v>3264</v>
      </c>
      <c r="CK36" s="70">
        <v>606</v>
      </c>
      <c r="CL36" s="70">
        <v>23</v>
      </c>
      <c r="CM36" s="70">
        <v>410</v>
      </c>
      <c r="CN36" s="70">
        <v>0</v>
      </c>
      <c r="CO36" s="70">
        <v>1039</v>
      </c>
      <c r="CP36" s="70">
        <v>508</v>
      </c>
      <c r="CQ36" s="70">
        <v>8</v>
      </c>
      <c r="CR36" s="70">
        <v>325</v>
      </c>
      <c r="CS36" s="70">
        <v>0</v>
      </c>
      <c r="CT36" s="70">
        <v>841</v>
      </c>
      <c r="CU36" s="70">
        <v>5144</v>
      </c>
      <c r="CV36" s="74"/>
      <c r="CW36" s="70">
        <v>1529</v>
      </c>
      <c r="CX36" s="70">
        <v>34</v>
      </c>
      <c r="CY36" s="70">
        <v>761</v>
      </c>
      <c r="CZ36" s="70">
        <v>0</v>
      </c>
      <c r="DA36" s="70">
        <v>2324</v>
      </c>
      <c r="DB36" s="70">
        <v>1674</v>
      </c>
      <c r="DC36" s="70">
        <v>66</v>
      </c>
      <c r="DD36" s="70">
        <v>1146</v>
      </c>
      <c r="DE36" s="70">
        <v>0</v>
      </c>
      <c r="DF36" s="70">
        <v>2886</v>
      </c>
      <c r="DG36" s="70">
        <v>5210</v>
      </c>
      <c r="DH36" s="74"/>
      <c r="DI36" s="70">
        <v>2908</v>
      </c>
      <c r="DJ36" s="70">
        <v>82</v>
      </c>
      <c r="DK36" s="70">
        <v>1710</v>
      </c>
      <c r="DL36" s="70">
        <v>0</v>
      </c>
      <c r="DM36" s="70">
        <v>4700</v>
      </c>
      <c r="DN36" s="70">
        <v>4700</v>
      </c>
      <c r="DO36" s="74"/>
      <c r="DP36" s="70">
        <v>2888</v>
      </c>
      <c r="DQ36" s="70">
        <v>82</v>
      </c>
      <c r="DR36" s="70">
        <v>1698</v>
      </c>
      <c r="DS36" s="70">
        <v>0</v>
      </c>
      <c r="DT36" s="70">
        <v>4668</v>
      </c>
      <c r="DU36" s="70">
        <v>4668</v>
      </c>
      <c r="DV36" s="74"/>
      <c r="DW36" s="70">
        <v>1657</v>
      </c>
      <c r="DX36" s="70">
        <v>38</v>
      </c>
      <c r="DY36" s="70">
        <v>838</v>
      </c>
      <c r="DZ36" s="70">
        <v>0</v>
      </c>
      <c r="EA36" s="70">
        <v>2533</v>
      </c>
      <c r="EB36" s="70">
        <v>1505</v>
      </c>
      <c r="EC36" s="70">
        <v>60</v>
      </c>
      <c r="ED36" s="70">
        <v>1025</v>
      </c>
      <c r="EE36" s="70">
        <v>0</v>
      </c>
      <c r="EF36" s="70">
        <v>2590</v>
      </c>
      <c r="EG36" s="70">
        <v>5123</v>
      </c>
      <c r="EI36" s="80">
        <f t="shared" si="8"/>
        <v>0.8993533876862525</v>
      </c>
      <c r="EJ36" s="80">
        <f t="shared" si="9"/>
        <v>0.94594594594594594</v>
      </c>
      <c r="EK36" s="80">
        <f t="shared" si="10"/>
        <v>0.91333982473222974</v>
      </c>
      <c r="EL36" s="80" t="e">
        <f t="shared" si="11"/>
        <v>#DIV/0!</v>
      </c>
      <c r="EM36" s="80">
        <f t="shared" si="12"/>
        <v>0.90527787486892697</v>
      </c>
      <c r="EN36" s="74"/>
      <c r="EO36" s="80">
        <f t="shared" si="13"/>
        <v>0.88642114141130168</v>
      </c>
      <c r="EP36" s="80">
        <f t="shared" si="14"/>
        <v>0.86486486486486491</v>
      </c>
      <c r="EQ36" s="80">
        <f t="shared" si="15"/>
        <v>0.90360272638753647</v>
      </c>
      <c r="ER36" s="80" t="e">
        <f t="shared" si="16"/>
        <v>#DIV/0!</v>
      </c>
      <c r="ES36" s="80">
        <f t="shared" si="17"/>
        <v>0.89217056973086328</v>
      </c>
      <c r="ET36" s="74"/>
      <c r="EU36" s="80">
        <f t="shared" si="18"/>
        <v>0.81360697216755695</v>
      </c>
      <c r="EV36" s="80">
        <f t="shared" si="19"/>
        <v>0.76576576576576572</v>
      </c>
      <c r="EW36" s="80">
        <f t="shared" si="20"/>
        <v>0.82424537487828631</v>
      </c>
      <c r="EX36" s="80" t="e">
        <f t="shared" si="21"/>
        <v>#DIV/0!</v>
      </c>
      <c r="EY36" s="80">
        <f t="shared" si="22"/>
        <v>0.81649772806710941</v>
      </c>
      <c r="EZ36" s="74"/>
      <c r="FA36" s="80">
        <f t="shared" si="23"/>
        <v>0.82035423109361827</v>
      </c>
      <c r="FB36" s="80">
        <f t="shared" si="24"/>
        <v>0.76576576576576572</v>
      </c>
      <c r="FC36" s="80">
        <f t="shared" si="25"/>
        <v>0.8383641674780915</v>
      </c>
      <c r="FD36" s="80" t="e">
        <f t="shared" si="26"/>
        <v>#DIV/0!</v>
      </c>
      <c r="FE36" s="80">
        <f t="shared" si="27"/>
        <v>0.82576022369800772</v>
      </c>
      <c r="FF36" s="74"/>
      <c r="FG36" s="80">
        <f t="shared" si="28"/>
        <v>0.89401180770312061</v>
      </c>
      <c r="FH36" s="80">
        <f t="shared" si="29"/>
        <v>0.90090090090090091</v>
      </c>
      <c r="FI36" s="80">
        <f t="shared" si="30"/>
        <v>0.90749756572541385</v>
      </c>
      <c r="FJ36" s="80" t="e">
        <f t="shared" si="31"/>
        <v>#DIV/0!</v>
      </c>
      <c r="FK36" s="80">
        <f t="shared" si="32"/>
        <v>0.89898636840265644</v>
      </c>
      <c r="FL36" s="74"/>
      <c r="FM36" s="80">
        <f t="shared" si="33"/>
        <v>0.90047793084059602</v>
      </c>
      <c r="FN36" s="80">
        <f t="shared" si="34"/>
        <v>0.90090090090090091</v>
      </c>
      <c r="FO36" s="80">
        <f t="shared" si="35"/>
        <v>0.92843232716650437</v>
      </c>
      <c r="FP36" s="80" t="e">
        <f t="shared" si="36"/>
        <v>#DIV/0!</v>
      </c>
      <c r="FQ36" s="80">
        <f t="shared" si="37"/>
        <v>0.91052079692415244</v>
      </c>
      <c r="FR36" s="74"/>
      <c r="FS36" s="80">
        <f t="shared" si="38"/>
        <v>0.81754287320775931</v>
      </c>
      <c r="FT36" s="80">
        <f t="shared" si="39"/>
        <v>0.73873873873873874</v>
      </c>
      <c r="FU36" s="80">
        <f t="shared" si="40"/>
        <v>0.83252190847127561</v>
      </c>
      <c r="FV36" s="80" t="e">
        <f t="shared" si="41"/>
        <v>#DIV/0!</v>
      </c>
      <c r="FW36" s="80">
        <f t="shared" si="42"/>
        <v>0.82139112198531983</v>
      </c>
      <c r="FX36" s="74"/>
      <c r="FY36" s="80">
        <f t="shared" si="43"/>
        <v>0.81192015743604162</v>
      </c>
      <c r="FZ36" s="80">
        <f t="shared" si="44"/>
        <v>0.73873873873873874</v>
      </c>
      <c r="GA36" s="80">
        <f t="shared" si="45"/>
        <v>0.8266796494644596</v>
      </c>
      <c r="GB36" s="80" t="e">
        <f t="shared" si="46"/>
        <v>#DIV/0!</v>
      </c>
      <c r="GC36" s="80">
        <f t="shared" si="47"/>
        <v>0.8157986717930793</v>
      </c>
      <c r="GD36" s="74"/>
      <c r="GE36" s="80">
        <f t="shared" si="48"/>
        <v>0.88895136350857462</v>
      </c>
      <c r="GF36" s="80">
        <f t="shared" si="49"/>
        <v>0.88288288288288286</v>
      </c>
      <c r="GG36" s="80">
        <f t="shared" si="50"/>
        <v>0.90701071080817919</v>
      </c>
      <c r="GH36" s="80" t="e">
        <f t="shared" si="51"/>
        <v>#DIV/0!</v>
      </c>
      <c r="GI36" s="80">
        <f t="shared" si="52"/>
        <v>0.89531632296399866</v>
      </c>
    </row>
    <row r="37" spans="1:191" x14ac:dyDescent="0.3">
      <c r="A37" s="60" t="s">
        <v>518</v>
      </c>
      <c r="B37" s="70">
        <v>39170</v>
      </c>
      <c r="C37" s="70"/>
      <c r="D37" s="70">
        <v>1360</v>
      </c>
      <c r="E37" s="70">
        <v>59</v>
      </c>
      <c r="F37" s="70">
        <v>692</v>
      </c>
      <c r="G37" s="70">
        <v>0</v>
      </c>
      <c r="H37" s="70">
        <v>2111</v>
      </c>
      <c r="I37" s="70">
        <v>525</v>
      </c>
      <c r="J37" s="70">
        <v>9</v>
      </c>
      <c r="K37" s="70">
        <v>194</v>
      </c>
      <c r="L37" s="70">
        <v>1</v>
      </c>
      <c r="M37" s="70">
        <v>729</v>
      </c>
      <c r="N37" s="70">
        <v>1462</v>
      </c>
      <c r="O37" s="70">
        <v>35</v>
      </c>
      <c r="P37" s="70">
        <v>553</v>
      </c>
      <c r="Q37" s="70">
        <v>1</v>
      </c>
      <c r="R37" s="70">
        <v>2051</v>
      </c>
      <c r="S37" s="70">
        <v>497</v>
      </c>
      <c r="T37" s="70">
        <v>8</v>
      </c>
      <c r="U37" s="70">
        <v>216</v>
      </c>
      <c r="V37" s="70">
        <v>0</v>
      </c>
      <c r="W37" s="70">
        <v>721</v>
      </c>
      <c r="X37" s="70">
        <v>226</v>
      </c>
      <c r="Y37" s="70">
        <v>2</v>
      </c>
      <c r="Z37" s="70">
        <v>76</v>
      </c>
      <c r="AA37" s="70">
        <v>1</v>
      </c>
      <c r="AB37" s="70">
        <v>305</v>
      </c>
      <c r="AC37" s="70">
        <v>5917</v>
      </c>
      <c r="AD37" s="70"/>
      <c r="AE37" s="70">
        <v>811</v>
      </c>
      <c r="AF37" s="70">
        <v>25</v>
      </c>
      <c r="AG37" s="70">
        <v>384</v>
      </c>
      <c r="AH37" s="70">
        <v>0</v>
      </c>
      <c r="AI37" s="70">
        <v>1220</v>
      </c>
      <c r="AJ37" s="70">
        <v>716</v>
      </c>
      <c r="AK37" s="70">
        <v>23</v>
      </c>
      <c r="AL37" s="70">
        <v>318</v>
      </c>
      <c r="AM37" s="70">
        <v>1</v>
      </c>
      <c r="AN37" s="70">
        <v>1058</v>
      </c>
      <c r="AO37" s="70">
        <v>2201</v>
      </c>
      <c r="AP37" s="70">
        <v>68</v>
      </c>
      <c r="AQ37" s="70">
        <v>949</v>
      </c>
      <c r="AR37" s="70">
        <v>2</v>
      </c>
      <c r="AS37" s="70">
        <v>3220</v>
      </c>
      <c r="AT37" s="70">
        <v>5498</v>
      </c>
      <c r="AU37" s="70"/>
      <c r="AV37" s="70">
        <v>859</v>
      </c>
      <c r="AW37" s="70">
        <v>38</v>
      </c>
      <c r="AX37" s="70">
        <v>452</v>
      </c>
      <c r="AY37" s="70">
        <v>0</v>
      </c>
      <c r="AZ37" s="70">
        <v>1349</v>
      </c>
      <c r="BA37" s="70">
        <v>528</v>
      </c>
      <c r="BB37" s="70">
        <v>10</v>
      </c>
      <c r="BC37" s="70">
        <v>199</v>
      </c>
      <c r="BD37" s="70">
        <v>1</v>
      </c>
      <c r="BE37" s="70">
        <v>738</v>
      </c>
      <c r="BF37" s="70">
        <v>601</v>
      </c>
      <c r="BG37" s="70">
        <v>21</v>
      </c>
      <c r="BH37" s="70">
        <v>209</v>
      </c>
      <c r="BI37" s="70">
        <v>1</v>
      </c>
      <c r="BJ37" s="70">
        <v>832</v>
      </c>
      <c r="BK37" s="70">
        <v>1616</v>
      </c>
      <c r="BL37" s="70">
        <v>43</v>
      </c>
      <c r="BM37" s="70">
        <v>748</v>
      </c>
      <c r="BN37" s="70">
        <v>1</v>
      </c>
      <c r="BO37" s="70">
        <v>2408</v>
      </c>
      <c r="BP37" s="70">
        <v>5327</v>
      </c>
      <c r="BQ37" s="74"/>
      <c r="BR37" s="70">
        <v>3343</v>
      </c>
      <c r="BS37" s="70">
        <v>94</v>
      </c>
      <c r="BT37" s="70">
        <v>1450</v>
      </c>
      <c r="BU37" s="70">
        <v>3</v>
      </c>
      <c r="BV37" s="70">
        <v>4890</v>
      </c>
      <c r="BW37" s="70">
        <v>4890</v>
      </c>
      <c r="BX37" s="74"/>
      <c r="BY37" s="70">
        <v>3466</v>
      </c>
      <c r="BZ37" s="70">
        <v>97</v>
      </c>
      <c r="CA37" s="70">
        <v>1520</v>
      </c>
      <c r="CB37" s="70">
        <v>3</v>
      </c>
      <c r="CC37" s="70">
        <v>5086</v>
      </c>
      <c r="CD37" s="70">
        <v>5086</v>
      </c>
      <c r="CE37" s="74"/>
      <c r="CF37" s="70">
        <v>1701</v>
      </c>
      <c r="CG37" s="70">
        <v>54</v>
      </c>
      <c r="CH37" s="70">
        <v>704</v>
      </c>
      <c r="CI37" s="70">
        <v>2</v>
      </c>
      <c r="CJ37" s="70">
        <v>2461</v>
      </c>
      <c r="CK37" s="70">
        <v>693</v>
      </c>
      <c r="CL37" s="70">
        <v>29</v>
      </c>
      <c r="CM37" s="70">
        <v>338</v>
      </c>
      <c r="CN37" s="70">
        <v>1</v>
      </c>
      <c r="CO37" s="70">
        <v>1061</v>
      </c>
      <c r="CP37" s="70">
        <v>1289</v>
      </c>
      <c r="CQ37" s="70">
        <v>31</v>
      </c>
      <c r="CR37" s="70">
        <v>576</v>
      </c>
      <c r="CS37" s="70">
        <v>0</v>
      </c>
      <c r="CT37" s="70">
        <v>1896</v>
      </c>
      <c r="CU37" s="70">
        <v>5418</v>
      </c>
      <c r="CV37" s="74"/>
      <c r="CW37" s="70">
        <v>1502</v>
      </c>
      <c r="CX37" s="70">
        <v>35</v>
      </c>
      <c r="CY37" s="70">
        <v>564</v>
      </c>
      <c r="CZ37" s="70">
        <v>0</v>
      </c>
      <c r="DA37" s="70">
        <v>2101</v>
      </c>
      <c r="DB37" s="70">
        <v>2166</v>
      </c>
      <c r="DC37" s="70">
        <v>72</v>
      </c>
      <c r="DD37" s="70">
        <v>1069</v>
      </c>
      <c r="DE37" s="70">
        <v>3</v>
      </c>
      <c r="DF37" s="70">
        <v>3310</v>
      </c>
      <c r="DG37" s="70">
        <v>5411</v>
      </c>
      <c r="DH37" s="74"/>
      <c r="DI37" s="70">
        <v>3378</v>
      </c>
      <c r="DJ37" s="70">
        <v>92</v>
      </c>
      <c r="DK37" s="70">
        <v>1498</v>
      </c>
      <c r="DL37" s="70">
        <v>3</v>
      </c>
      <c r="DM37" s="70">
        <v>4971</v>
      </c>
      <c r="DN37" s="70">
        <v>4971</v>
      </c>
      <c r="DO37" s="74"/>
      <c r="DP37" s="70">
        <v>3301</v>
      </c>
      <c r="DQ37" s="70">
        <v>91</v>
      </c>
      <c r="DR37" s="70">
        <v>1460</v>
      </c>
      <c r="DS37" s="70">
        <v>3</v>
      </c>
      <c r="DT37" s="70">
        <v>4855</v>
      </c>
      <c r="DU37" s="70">
        <v>4855</v>
      </c>
      <c r="DV37" s="74"/>
      <c r="DW37" s="70">
        <v>1820</v>
      </c>
      <c r="DX37" s="70">
        <v>48</v>
      </c>
      <c r="DY37" s="70">
        <v>697</v>
      </c>
      <c r="DZ37" s="70">
        <v>1</v>
      </c>
      <c r="EA37" s="70">
        <v>2566</v>
      </c>
      <c r="EB37" s="70">
        <v>1791</v>
      </c>
      <c r="EC37" s="70">
        <v>61</v>
      </c>
      <c r="ED37" s="70">
        <v>924</v>
      </c>
      <c r="EE37" s="70">
        <v>2</v>
      </c>
      <c r="EF37" s="70">
        <v>2778</v>
      </c>
      <c r="EG37" s="70">
        <v>5344</v>
      </c>
      <c r="EI37" s="80">
        <f t="shared" si="8"/>
        <v>0.91597051597051593</v>
      </c>
      <c r="EJ37" s="80">
        <f t="shared" si="9"/>
        <v>1.0265486725663717</v>
      </c>
      <c r="EK37" s="80">
        <f t="shared" si="10"/>
        <v>0.95378393991912191</v>
      </c>
      <c r="EL37" s="80">
        <f t="shared" si="11"/>
        <v>1</v>
      </c>
      <c r="EM37" s="80">
        <f t="shared" si="12"/>
        <v>0.9291870880513774</v>
      </c>
      <c r="EN37" s="74"/>
      <c r="EO37" s="80">
        <f t="shared" si="13"/>
        <v>0.88550368550368552</v>
      </c>
      <c r="EP37" s="80">
        <f t="shared" si="14"/>
        <v>0.99115044247787609</v>
      </c>
      <c r="EQ37" s="80">
        <f t="shared" si="15"/>
        <v>0.92894280762564996</v>
      </c>
      <c r="ER37" s="80">
        <f t="shared" si="16"/>
        <v>1</v>
      </c>
      <c r="ES37" s="80">
        <f t="shared" si="17"/>
        <v>0.90028730775730947</v>
      </c>
      <c r="ET37" s="74"/>
      <c r="EU37" s="80">
        <f t="shared" si="18"/>
        <v>0.82137592137592141</v>
      </c>
      <c r="EV37" s="80">
        <f t="shared" si="19"/>
        <v>0.83185840707964598</v>
      </c>
      <c r="EW37" s="80">
        <f t="shared" si="20"/>
        <v>0.83766608896591566</v>
      </c>
      <c r="EX37" s="80">
        <f t="shared" si="21"/>
        <v>1</v>
      </c>
      <c r="EY37" s="80">
        <f t="shared" si="22"/>
        <v>0.82643231367246917</v>
      </c>
      <c r="EZ37" s="74"/>
      <c r="FA37" s="80">
        <f t="shared" si="23"/>
        <v>0.85159705159705157</v>
      </c>
      <c r="FB37" s="80">
        <f t="shared" si="24"/>
        <v>0.8584070796460177</v>
      </c>
      <c r="FC37" s="80">
        <f t="shared" si="25"/>
        <v>0.87810514153668395</v>
      </c>
      <c r="FD37" s="80">
        <f t="shared" si="26"/>
        <v>1</v>
      </c>
      <c r="FE37" s="80">
        <f t="shared" si="27"/>
        <v>0.85955720804461722</v>
      </c>
      <c r="FF37" s="74"/>
      <c r="FG37" s="80">
        <f t="shared" si="28"/>
        <v>0.90491400491400487</v>
      </c>
      <c r="FH37" s="80">
        <f t="shared" si="29"/>
        <v>1.0088495575221239</v>
      </c>
      <c r="FI37" s="80">
        <f t="shared" si="30"/>
        <v>0.93471981513575964</v>
      </c>
      <c r="FJ37" s="80">
        <f t="shared" si="31"/>
        <v>1</v>
      </c>
      <c r="FK37" s="80">
        <f t="shared" si="32"/>
        <v>0.91566672300152108</v>
      </c>
      <c r="FL37" s="74"/>
      <c r="FM37" s="80">
        <f t="shared" si="33"/>
        <v>0.90122850122850118</v>
      </c>
      <c r="FN37" s="80">
        <f t="shared" si="34"/>
        <v>0.94690265486725667</v>
      </c>
      <c r="FO37" s="80">
        <f t="shared" si="35"/>
        <v>0.94338532640092432</v>
      </c>
      <c r="FP37" s="80">
        <f t="shared" si="36"/>
        <v>1</v>
      </c>
      <c r="FQ37" s="80">
        <f t="shared" si="37"/>
        <v>0.91448369105965865</v>
      </c>
      <c r="FR37" s="74"/>
      <c r="FS37" s="80">
        <f t="shared" si="38"/>
        <v>0.82997542997542995</v>
      </c>
      <c r="FT37" s="80">
        <f t="shared" si="39"/>
        <v>0.81415929203539827</v>
      </c>
      <c r="FU37" s="80">
        <f t="shared" si="40"/>
        <v>0.86539572501444251</v>
      </c>
      <c r="FV37" s="80">
        <f t="shared" si="41"/>
        <v>1</v>
      </c>
      <c r="FW37" s="80">
        <f t="shared" si="42"/>
        <v>0.84012168328544867</v>
      </c>
      <c r="FX37" s="74"/>
      <c r="FY37" s="80">
        <f t="shared" si="43"/>
        <v>0.81105651105651111</v>
      </c>
      <c r="FZ37" s="80">
        <f t="shared" si="44"/>
        <v>0.80530973451327437</v>
      </c>
      <c r="GA37" s="80">
        <f t="shared" si="45"/>
        <v>0.84344309647602544</v>
      </c>
      <c r="GB37" s="80">
        <f t="shared" si="46"/>
        <v>1</v>
      </c>
      <c r="GC37" s="80">
        <f t="shared" si="47"/>
        <v>0.82051715396315705</v>
      </c>
      <c r="GD37" s="74"/>
      <c r="GE37" s="80">
        <f t="shared" si="48"/>
        <v>0.88722358722358718</v>
      </c>
      <c r="GF37" s="80">
        <f t="shared" si="49"/>
        <v>0.96460176991150437</v>
      </c>
      <c r="GG37" s="80">
        <f t="shared" si="50"/>
        <v>0.93645291738879266</v>
      </c>
      <c r="GH37" s="80">
        <f t="shared" si="51"/>
        <v>1</v>
      </c>
      <c r="GI37" s="80">
        <f t="shared" si="52"/>
        <v>0.90316038533040388</v>
      </c>
    </row>
    <row r="38" spans="1:191" x14ac:dyDescent="0.3">
      <c r="A38" s="60" t="s">
        <v>449</v>
      </c>
      <c r="B38" s="70">
        <v>38670</v>
      </c>
      <c r="C38" s="70"/>
      <c r="D38" s="70">
        <v>1069</v>
      </c>
      <c r="E38" s="70">
        <v>15</v>
      </c>
      <c r="F38" s="70">
        <v>527</v>
      </c>
      <c r="G38" s="70">
        <v>0</v>
      </c>
      <c r="H38" s="70">
        <v>1611</v>
      </c>
      <c r="I38" s="70">
        <v>618</v>
      </c>
      <c r="J38" s="70">
        <v>10</v>
      </c>
      <c r="K38" s="70">
        <v>197</v>
      </c>
      <c r="L38" s="70">
        <v>2</v>
      </c>
      <c r="M38" s="70">
        <v>827</v>
      </c>
      <c r="N38" s="70">
        <v>403</v>
      </c>
      <c r="O38" s="70">
        <v>5</v>
      </c>
      <c r="P38" s="70">
        <v>175</v>
      </c>
      <c r="Q38" s="70">
        <v>0</v>
      </c>
      <c r="R38" s="70">
        <v>583</v>
      </c>
      <c r="S38" s="70">
        <v>267</v>
      </c>
      <c r="T38" s="70">
        <v>5</v>
      </c>
      <c r="U38" s="70">
        <v>112</v>
      </c>
      <c r="V38" s="70">
        <v>0</v>
      </c>
      <c r="W38" s="70">
        <v>384</v>
      </c>
      <c r="X38" s="70">
        <v>256</v>
      </c>
      <c r="Y38" s="70">
        <v>2</v>
      </c>
      <c r="Z38" s="70">
        <v>79</v>
      </c>
      <c r="AA38" s="70">
        <v>2</v>
      </c>
      <c r="AB38" s="70">
        <v>339</v>
      </c>
      <c r="AC38" s="70">
        <v>3744</v>
      </c>
      <c r="AD38" s="70"/>
      <c r="AE38" s="70">
        <v>715</v>
      </c>
      <c r="AF38" s="70">
        <v>12</v>
      </c>
      <c r="AG38" s="70">
        <v>317</v>
      </c>
      <c r="AH38" s="70">
        <v>0</v>
      </c>
      <c r="AI38" s="70">
        <v>1044</v>
      </c>
      <c r="AJ38" s="70">
        <v>583</v>
      </c>
      <c r="AK38" s="70">
        <v>10</v>
      </c>
      <c r="AL38" s="70">
        <v>338</v>
      </c>
      <c r="AM38" s="70">
        <v>3</v>
      </c>
      <c r="AN38" s="70">
        <v>934</v>
      </c>
      <c r="AO38" s="70">
        <v>988</v>
      </c>
      <c r="AP38" s="70">
        <v>10</v>
      </c>
      <c r="AQ38" s="70">
        <v>335</v>
      </c>
      <c r="AR38" s="70">
        <v>1</v>
      </c>
      <c r="AS38" s="70">
        <v>1334</v>
      </c>
      <c r="AT38" s="70">
        <v>3312</v>
      </c>
      <c r="AU38" s="70"/>
      <c r="AV38" s="70">
        <v>842</v>
      </c>
      <c r="AW38" s="70">
        <v>10</v>
      </c>
      <c r="AX38" s="70">
        <v>367</v>
      </c>
      <c r="AY38" s="70">
        <v>1</v>
      </c>
      <c r="AZ38" s="70">
        <v>1220</v>
      </c>
      <c r="BA38" s="70">
        <v>494</v>
      </c>
      <c r="BB38" s="70">
        <v>3</v>
      </c>
      <c r="BC38" s="70">
        <v>214</v>
      </c>
      <c r="BD38" s="70">
        <v>0</v>
      </c>
      <c r="BE38" s="70">
        <v>711</v>
      </c>
      <c r="BF38" s="70">
        <v>550</v>
      </c>
      <c r="BG38" s="70">
        <v>9</v>
      </c>
      <c r="BH38" s="70">
        <v>218</v>
      </c>
      <c r="BI38" s="70">
        <v>1</v>
      </c>
      <c r="BJ38" s="70">
        <v>778</v>
      </c>
      <c r="BK38" s="70">
        <v>392</v>
      </c>
      <c r="BL38" s="70">
        <v>7</v>
      </c>
      <c r="BM38" s="70">
        <v>192</v>
      </c>
      <c r="BN38" s="70">
        <v>1</v>
      </c>
      <c r="BO38" s="70">
        <v>592</v>
      </c>
      <c r="BP38" s="70">
        <v>3301</v>
      </c>
      <c r="BQ38" s="74"/>
      <c r="BR38" s="70">
        <v>2169</v>
      </c>
      <c r="BS38" s="70">
        <v>30</v>
      </c>
      <c r="BT38" s="70">
        <v>908</v>
      </c>
      <c r="BU38" s="70">
        <v>3</v>
      </c>
      <c r="BV38" s="70">
        <v>3110</v>
      </c>
      <c r="BW38" s="70">
        <v>3110</v>
      </c>
      <c r="BX38" s="74"/>
      <c r="BY38" s="70">
        <v>2210</v>
      </c>
      <c r="BZ38" s="70">
        <v>30</v>
      </c>
      <c r="CA38" s="70">
        <v>921</v>
      </c>
      <c r="CB38" s="70">
        <v>3</v>
      </c>
      <c r="CC38" s="70">
        <v>3164</v>
      </c>
      <c r="CD38" s="70">
        <v>3164</v>
      </c>
      <c r="CE38" s="74"/>
      <c r="CF38" s="70">
        <v>1284</v>
      </c>
      <c r="CG38" s="70">
        <v>18</v>
      </c>
      <c r="CH38" s="70">
        <v>559</v>
      </c>
      <c r="CI38" s="70">
        <v>1</v>
      </c>
      <c r="CJ38" s="70">
        <v>1862</v>
      </c>
      <c r="CK38" s="70">
        <v>394</v>
      </c>
      <c r="CL38" s="70">
        <v>8</v>
      </c>
      <c r="CM38" s="70">
        <v>176</v>
      </c>
      <c r="CN38" s="70">
        <v>1</v>
      </c>
      <c r="CO38" s="70">
        <v>579</v>
      </c>
      <c r="CP38" s="70">
        <v>616</v>
      </c>
      <c r="CQ38" s="70">
        <v>6</v>
      </c>
      <c r="CR38" s="70">
        <v>250</v>
      </c>
      <c r="CS38" s="70">
        <v>2</v>
      </c>
      <c r="CT38" s="70">
        <v>874</v>
      </c>
      <c r="CU38" s="70">
        <v>3315</v>
      </c>
      <c r="CV38" s="74"/>
      <c r="CW38" s="70">
        <v>963</v>
      </c>
      <c r="CX38" s="70">
        <v>10</v>
      </c>
      <c r="CY38" s="70">
        <v>437</v>
      </c>
      <c r="CZ38" s="70">
        <v>2</v>
      </c>
      <c r="DA38" s="70">
        <v>1412</v>
      </c>
      <c r="DB38" s="70">
        <v>1436</v>
      </c>
      <c r="DC38" s="70">
        <v>23</v>
      </c>
      <c r="DD38" s="70">
        <v>585</v>
      </c>
      <c r="DE38" s="70">
        <v>2</v>
      </c>
      <c r="DF38" s="70">
        <v>2046</v>
      </c>
      <c r="DG38" s="70">
        <v>3458</v>
      </c>
      <c r="DH38" s="74"/>
      <c r="DI38" s="70">
        <v>2169</v>
      </c>
      <c r="DJ38" s="70">
        <v>30</v>
      </c>
      <c r="DK38" s="70">
        <v>900</v>
      </c>
      <c r="DL38" s="70">
        <v>4</v>
      </c>
      <c r="DM38" s="70">
        <v>3103</v>
      </c>
      <c r="DN38" s="70">
        <v>3103</v>
      </c>
      <c r="DO38" s="74"/>
      <c r="DP38" s="70">
        <v>2181</v>
      </c>
      <c r="DQ38" s="70">
        <v>30</v>
      </c>
      <c r="DR38" s="70">
        <v>901</v>
      </c>
      <c r="DS38" s="70">
        <v>3</v>
      </c>
      <c r="DT38" s="70">
        <v>3115</v>
      </c>
      <c r="DU38" s="70">
        <v>3115</v>
      </c>
      <c r="DV38" s="74"/>
      <c r="DW38" s="70">
        <v>1077</v>
      </c>
      <c r="DX38" s="70">
        <v>16</v>
      </c>
      <c r="DY38" s="70">
        <v>430</v>
      </c>
      <c r="DZ38" s="70">
        <v>3</v>
      </c>
      <c r="EA38" s="70">
        <v>1526</v>
      </c>
      <c r="EB38" s="70">
        <v>1277</v>
      </c>
      <c r="EC38" s="70">
        <v>17</v>
      </c>
      <c r="ED38" s="70">
        <v>577</v>
      </c>
      <c r="EE38" s="70">
        <v>1</v>
      </c>
      <c r="EF38" s="70">
        <v>1872</v>
      </c>
      <c r="EG38" s="70">
        <v>3398</v>
      </c>
      <c r="EI38" s="80">
        <f t="shared" si="8"/>
        <v>0.87485648679678529</v>
      </c>
      <c r="EJ38" s="80">
        <f t="shared" si="9"/>
        <v>0.86486486486486491</v>
      </c>
      <c r="EK38" s="80">
        <f t="shared" si="10"/>
        <v>0.90825688073394495</v>
      </c>
      <c r="EL38" s="80">
        <f t="shared" si="11"/>
        <v>1</v>
      </c>
      <c r="EM38" s="80">
        <f t="shared" si="12"/>
        <v>0.88461538461538458</v>
      </c>
      <c r="EN38" s="74"/>
      <c r="EO38" s="80">
        <f t="shared" si="13"/>
        <v>0.87179487179487181</v>
      </c>
      <c r="EP38" s="80">
        <f t="shared" si="14"/>
        <v>0.78378378378378377</v>
      </c>
      <c r="EQ38" s="80">
        <f t="shared" si="15"/>
        <v>0.90917431192660547</v>
      </c>
      <c r="ER38" s="80">
        <f t="shared" si="16"/>
        <v>0.75</v>
      </c>
      <c r="ES38" s="80">
        <f t="shared" si="17"/>
        <v>0.8816773504273504</v>
      </c>
      <c r="ET38" s="74"/>
      <c r="EU38" s="80">
        <f t="shared" si="18"/>
        <v>0.8300803673938002</v>
      </c>
      <c r="EV38" s="80">
        <f t="shared" si="19"/>
        <v>0.81081081081081086</v>
      </c>
      <c r="EW38" s="80">
        <f t="shared" si="20"/>
        <v>0.83302752293577986</v>
      </c>
      <c r="EX38" s="80">
        <f t="shared" si="21"/>
        <v>0.75</v>
      </c>
      <c r="EY38" s="80">
        <f t="shared" si="22"/>
        <v>0.83066239316239321</v>
      </c>
      <c r="EZ38" s="74"/>
      <c r="FA38" s="80">
        <f t="shared" si="23"/>
        <v>0.845771144278607</v>
      </c>
      <c r="FB38" s="80">
        <f t="shared" si="24"/>
        <v>0.81081081081081086</v>
      </c>
      <c r="FC38" s="80">
        <f t="shared" si="25"/>
        <v>0.84495412844036699</v>
      </c>
      <c r="FD38" s="80">
        <f t="shared" si="26"/>
        <v>0.75</v>
      </c>
      <c r="FE38" s="80">
        <f t="shared" si="27"/>
        <v>0.84508547008547008</v>
      </c>
      <c r="FF38" s="74"/>
      <c r="FG38" s="80">
        <f t="shared" si="28"/>
        <v>0.87791810179869878</v>
      </c>
      <c r="FH38" s="80">
        <f t="shared" si="29"/>
        <v>0.86486486486486491</v>
      </c>
      <c r="FI38" s="80">
        <f t="shared" si="30"/>
        <v>0.90366972477064222</v>
      </c>
      <c r="FJ38" s="80">
        <f t="shared" si="31"/>
        <v>1</v>
      </c>
      <c r="FK38" s="80">
        <f t="shared" si="32"/>
        <v>0.88541666666666663</v>
      </c>
      <c r="FL38" s="74"/>
      <c r="FM38" s="80">
        <f t="shared" si="33"/>
        <v>0.91810179869881359</v>
      </c>
      <c r="FN38" s="80">
        <f t="shared" si="34"/>
        <v>0.89189189189189189</v>
      </c>
      <c r="FO38" s="80">
        <f t="shared" si="35"/>
        <v>0.93761467889908257</v>
      </c>
      <c r="FP38" s="80">
        <f t="shared" si="36"/>
        <v>1</v>
      </c>
      <c r="FQ38" s="80">
        <f t="shared" si="37"/>
        <v>0.92361111111111116</v>
      </c>
      <c r="FR38" s="74"/>
      <c r="FS38" s="80">
        <f t="shared" si="38"/>
        <v>0.8300803673938002</v>
      </c>
      <c r="FT38" s="80">
        <f t="shared" si="39"/>
        <v>0.81081081081081086</v>
      </c>
      <c r="FU38" s="80">
        <f t="shared" si="40"/>
        <v>0.82568807339449546</v>
      </c>
      <c r="FV38" s="80">
        <f t="shared" si="41"/>
        <v>1</v>
      </c>
      <c r="FW38" s="80">
        <f t="shared" si="42"/>
        <v>0.8287927350427351</v>
      </c>
      <c r="FX38" s="74"/>
      <c r="FY38" s="80">
        <f t="shared" si="43"/>
        <v>0.83467278989667049</v>
      </c>
      <c r="FZ38" s="80">
        <f t="shared" si="44"/>
        <v>0.81081081081081086</v>
      </c>
      <c r="GA38" s="80">
        <f t="shared" si="45"/>
        <v>0.82660550458715598</v>
      </c>
      <c r="GB38" s="80">
        <f t="shared" si="46"/>
        <v>0.75</v>
      </c>
      <c r="GC38" s="80">
        <f t="shared" si="47"/>
        <v>0.83199786324786329</v>
      </c>
      <c r="GD38" s="74"/>
      <c r="GE38" s="80">
        <f t="shared" si="48"/>
        <v>0.9008802143130501</v>
      </c>
      <c r="GF38" s="80">
        <f t="shared" si="49"/>
        <v>0.89189189189189189</v>
      </c>
      <c r="GG38" s="80">
        <f t="shared" si="50"/>
        <v>0.92385321100917428</v>
      </c>
      <c r="GH38" s="80">
        <f t="shared" si="51"/>
        <v>1</v>
      </c>
      <c r="GI38" s="80">
        <f t="shared" si="52"/>
        <v>0.90758547008547008</v>
      </c>
    </row>
    <row r="39" spans="1:191" x14ac:dyDescent="0.3">
      <c r="A39" s="60" t="s">
        <v>440</v>
      </c>
      <c r="B39" s="70">
        <v>38640</v>
      </c>
      <c r="C39" s="70"/>
      <c r="D39" s="70">
        <v>1425</v>
      </c>
      <c r="E39" s="70">
        <v>46</v>
      </c>
      <c r="F39" s="70">
        <v>535</v>
      </c>
      <c r="G39" s="70">
        <v>3</v>
      </c>
      <c r="H39" s="70">
        <v>2009</v>
      </c>
      <c r="I39" s="70">
        <v>555</v>
      </c>
      <c r="J39" s="70">
        <v>31</v>
      </c>
      <c r="K39" s="70">
        <v>228</v>
      </c>
      <c r="L39" s="70">
        <v>0</v>
      </c>
      <c r="M39" s="70">
        <v>814</v>
      </c>
      <c r="N39" s="70">
        <v>905</v>
      </c>
      <c r="O39" s="70">
        <v>20</v>
      </c>
      <c r="P39" s="70">
        <v>274</v>
      </c>
      <c r="Q39" s="70">
        <v>0</v>
      </c>
      <c r="R39" s="70">
        <v>1199</v>
      </c>
      <c r="S39" s="70">
        <v>359</v>
      </c>
      <c r="T39" s="70">
        <v>6</v>
      </c>
      <c r="U39" s="70">
        <v>120</v>
      </c>
      <c r="V39" s="70">
        <v>1</v>
      </c>
      <c r="W39" s="70">
        <v>486</v>
      </c>
      <c r="X39" s="70">
        <v>134</v>
      </c>
      <c r="Y39" s="70">
        <v>5</v>
      </c>
      <c r="Z39" s="70">
        <v>38</v>
      </c>
      <c r="AA39" s="70">
        <v>1</v>
      </c>
      <c r="AB39" s="70">
        <v>178</v>
      </c>
      <c r="AC39" s="70">
        <v>4686</v>
      </c>
      <c r="AD39" s="70"/>
      <c r="AE39" s="70">
        <v>840</v>
      </c>
      <c r="AF39" s="70">
        <v>37</v>
      </c>
      <c r="AG39" s="70">
        <v>333</v>
      </c>
      <c r="AH39" s="70">
        <v>1</v>
      </c>
      <c r="AI39" s="70">
        <v>1211</v>
      </c>
      <c r="AJ39" s="70">
        <v>888</v>
      </c>
      <c r="AK39" s="70">
        <v>37</v>
      </c>
      <c r="AL39" s="70">
        <v>355</v>
      </c>
      <c r="AM39" s="70">
        <v>1</v>
      </c>
      <c r="AN39" s="70">
        <v>1281</v>
      </c>
      <c r="AO39" s="70">
        <v>1326</v>
      </c>
      <c r="AP39" s="70">
        <v>26</v>
      </c>
      <c r="AQ39" s="70">
        <v>412</v>
      </c>
      <c r="AR39" s="70">
        <v>1</v>
      </c>
      <c r="AS39" s="70">
        <v>1765</v>
      </c>
      <c r="AT39" s="70">
        <v>4257</v>
      </c>
      <c r="AU39" s="70"/>
      <c r="AV39" s="70">
        <v>1008</v>
      </c>
      <c r="AW39" s="70">
        <v>29</v>
      </c>
      <c r="AX39" s="70">
        <v>398</v>
      </c>
      <c r="AY39" s="70">
        <v>1</v>
      </c>
      <c r="AZ39" s="70">
        <v>1436</v>
      </c>
      <c r="BA39" s="70">
        <v>571</v>
      </c>
      <c r="BB39" s="70">
        <v>14</v>
      </c>
      <c r="BC39" s="70">
        <v>184</v>
      </c>
      <c r="BD39" s="70">
        <v>2</v>
      </c>
      <c r="BE39" s="70">
        <v>771</v>
      </c>
      <c r="BF39" s="70">
        <v>674</v>
      </c>
      <c r="BG39" s="70">
        <v>23</v>
      </c>
      <c r="BH39" s="70">
        <v>247</v>
      </c>
      <c r="BI39" s="70">
        <v>0</v>
      </c>
      <c r="BJ39" s="70">
        <v>944</v>
      </c>
      <c r="BK39" s="70">
        <v>586</v>
      </c>
      <c r="BL39" s="70">
        <v>25</v>
      </c>
      <c r="BM39" s="70">
        <v>180</v>
      </c>
      <c r="BN39" s="70">
        <v>0</v>
      </c>
      <c r="BO39" s="70">
        <v>791</v>
      </c>
      <c r="BP39" s="70">
        <v>3942</v>
      </c>
      <c r="BQ39" s="74"/>
      <c r="BR39" s="70">
        <v>2724</v>
      </c>
      <c r="BS39" s="70">
        <v>70</v>
      </c>
      <c r="BT39" s="70">
        <v>945</v>
      </c>
      <c r="BU39" s="70">
        <v>4</v>
      </c>
      <c r="BV39" s="70">
        <v>3743</v>
      </c>
      <c r="BW39" s="70">
        <v>3743</v>
      </c>
      <c r="BX39" s="74"/>
      <c r="BY39" s="70">
        <v>2800</v>
      </c>
      <c r="BZ39" s="70">
        <v>71</v>
      </c>
      <c r="CA39" s="70">
        <v>978</v>
      </c>
      <c r="CB39" s="70">
        <v>4</v>
      </c>
      <c r="CC39" s="70">
        <v>3853</v>
      </c>
      <c r="CD39" s="70">
        <v>3853</v>
      </c>
      <c r="CE39" s="74"/>
      <c r="CF39" s="70">
        <v>1937</v>
      </c>
      <c r="CG39" s="70">
        <v>58</v>
      </c>
      <c r="CH39" s="70">
        <v>672</v>
      </c>
      <c r="CI39" s="70">
        <v>2</v>
      </c>
      <c r="CJ39" s="70">
        <v>2669</v>
      </c>
      <c r="CK39" s="70">
        <v>336</v>
      </c>
      <c r="CL39" s="70">
        <v>16</v>
      </c>
      <c r="CM39" s="70">
        <v>176</v>
      </c>
      <c r="CN39" s="70">
        <v>0</v>
      </c>
      <c r="CO39" s="70">
        <v>528</v>
      </c>
      <c r="CP39" s="70">
        <v>603</v>
      </c>
      <c r="CQ39" s="70">
        <v>21</v>
      </c>
      <c r="CR39" s="70">
        <v>183</v>
      </c>
      <c r="CS39" s="70">
        <v>1</v>
      </c>
      <c r="CT39" s="70">
        <v>808</v>
      </c>
      <c r="CU39" s="70">
        <v>4005</v>
      </c>
      <c r="CV39" s="74"/>
      <c r="CW39" s="70">
        <v>1058</v>
      </c>
      <c r="CX39" s="70">
        <v>29</v>
      </c>
      <c r="CY39" s="70">
        <v>340</v>
      </c>
      <c r="CZ39" s="70">
        <v>2</v>
      </c>
      <c r="DA39" s="70">
        <v>1429</v>
      </c>
      <c r="DB39" s="70">
        <v>2004</v>
      </c>
      <c r="DC39" s="70">
        <v>68</v>
      </c>
      <c r="DD39" s="70">
        <v>739</v>
      </c>
      <c r="DE39" s="70">
        <v>1</v>
      </c>
      <c r="DF39" s="70">
        <v>2812</v>
      </c>
      <c r="DG39" s="70">
        <v>4241</v>
      </c>
      <c r="DH39" s="74"/>
      <c r="DI39" s="70">
        <v>2745</v>
      </c>
      <c r="DJ39" s="70">
        <v>72</v>
      </c>
      <c r="DK39" s="70">
        <v>961</v>
      </c>
      <c r="DL39" s="70">
        <v>4</v>
      </c>
      <c r="DM39" s="70">
        <v>3782</v>
      </c>
      <c r="DN39" s="70">
        <v>3782</v>
      </c>
      <c r="DO39" s="74"/>
      <c r="DP39" s="70">
        <v>2664</v>
      </c>
      <c r="DQ39" s="70">
        <v>69</v>
      </c>
      <c r="DR39" s="70">
        <v>938</v>
      </c>
      <c r="DS39" s="70">
        <v>4</v>
      </c>
      <c r="DT39" s="70">
        <v>3675</v>
      </c>
      <c r="DU39" s="70">
        <v>3675</v>
      </c>
      <c r="DV39" s="74"/>
      <c r="DW39" s="70">
        <v>1365</v>
      </c>
      <c r="DX39" s="70">
        <v>33</v>
      </c>
      <c r="DY39" s="70">
        <v>464</v>
      </c>
      <c r="DZ39" s="70">
        <v>4</v>
      </c>
      <c r="EA39" s="70">
        <v>1866</v>
      </c>
      <c r="EB39" s="70">
        <v>1599</v>
      </c>
      <c r="EC39" s="70">
        <v>68</v>
      </c>
      <c r="ED39" s="70">
        <v>600</v>
      </c>
      <c r="EE39" s="70">
        <v>0</v>
      </c>
      <c r="EF39" s="70">
        <v>2267</v>
      </c>
      <c r="EG39" s="70">
        <v>4133</v>
      </c>
      <c r="EI39" s="80">
        <f t="shared" si="8"/>
        <v>0.9040852575488455</v>
      </c>
      <c r="EJ39" s="80">
        <f t="shared" si="9"/>
        <v>0.92592592592592593</v>
      </c>
      <c r="EK39" s="80">
        <f t="shared" si="10"/>
        <v>0.92050209205020916</v>
      </c>
      <c r="EL39" s="80">
        <f t="shared" si="11"/>
        <v>0.6</v>
      </c>
      <c r="EM39" s="80">
        <f t="shared" si="12"/>
        <v>0.90845070422535212</v>
      </c>
      <c r="EN39" s="74"/>
      <c r="EO39" s="80">
        <f t="shared" si="13"/>
        <v>0.8404381290704559</v>
      </c>
      <c r="EP39" s="80">
        <f t="shared" si="14"/>
        <v>0.84259259259259256</v>
      </c>
      <c r="EQ39" s="80">
        <f t="shared" si="15"/>
        <v>0.84435146443514641</v>
      </c>
      <c r="ER39" s="80">
        <f t="shared" si="16"/>
        <v>0.6</v>
      </c>
      <c r="ES39" s="80">
        <f t="shared" si="17"/>
        <v>0.84122919334186941</v>
      </c>
      <c r="ET39" s="74"/>
      <c r="EU39" s="80">
        <f t="shared" si="18"/>
        <v>0.80639431616341029</v>
      </c>
      <c r="EV39" s="80">
        <f t="shared" si="19"/>
        <v>0.64814814814814814</v>
      </c>
      <c r="EW39" s="80">
        <f t="shared" si="20"/>
        <v>0.79079497907949792</v>
      </c>
      <c r="EX39" s="80">
        <f t="shared" si="21"/>
        <v>0.8</v>
      </c>
      <c r="EY39" s="80">
        <f t="shared" si="22"/>
        <v>0.79876227059325655</v>
      </c>
      <c r="EZ39" s="74"/>
      <c r="FA39" s="80">
        <f t="shared" si="23"/>
        <v>0.82889283599763175</v>
      </c>
      <c r="FB39" s="80">
        <f t="shared" si="24"/>
        <v>0.65740740740740744</v>
      </c>
      <c r="FC39" s="80">
        <f t="shared" si="25"/>
        <v>0.81841004184100419</v>
      </c>
      <c r="FD39" s="80">
        <f t="shared" si="26"/>
        <v>0.8</v>
      </c>
      <c r="FE39" s="80">
        <f t="shared" si="27"/>
        <v>0.82223644899701243</v>
      </c>
      <c r="FF39" s="74"/>
      <c r="FG39" s="80">
        <f t="shared" si="28"/>
        <v>0.85139135583185321</v>
      </c>
      <c r="FH39" s="80">
        <f t="shared" si="29"/>
        <v>0.87962962962962965</v>
      </c>
      <c r="FI39" s="80">
        <f t="shared" si="30"/>
        <v>0.86276150627615067</v>
      </c>
      <c r="FJ39" s="80">
        <f t="shared" si="31"/>
        <v>0.6</v>
      </c>
      <c r="FK39" s="80">
        <f t="shared" si="32"/>
        <v>0.85467349551856597</v>
      </c>
      <c r="FL39" s="74"/>
      <c r="FM39" s="80">
        <f t="shared" si="33"/>
        <v>0.90645352279455293</v>
      </c>
      <c r="FN39" s="80">
        <f t="shared" si="34"/>
        <v>0.89814814814814814</v>
      </c>
      <c r="FO39" s="80">
        <f t="shared" si="35"/>
        <v>0.90292887029288704</v>
      </c>
      <c r="FP39" s="80">
        <f t="shared" si="36"/>
        <v>0.6</v>
      </c>
      <c r="FQ39" s="80">
        <f t="shared" si="37"/>
        <v>0.90503627827571487</v>
      </c>
      <c r="FR39" s="74"/>
      <c r="FS39" s="80">
        <f t="shared" si="38"/>
        <v>0.81261101243339251</v>
      </c>
      <c r="FT39" s="80">
        <f t="shared" si="39"/>
        <v>0.66666666666666663</v>
      </c>
      <c r="FU39" s="80">
        <f t="shared" si="40"/>
        <v>0.80418410041841004</v>
      </c>
      <c r="FV39" s="80">
        <f t="shared" si="41"/>
        <v>0.8</v>
      </c>
      <c r="FW39" s="80">
        <f t="shared" si="42"/>
        <v>0.80708493384549718</v>
      </c>
      <c r="FX39" s="74"/>
      <c r="FY39" s="80">
        <f t="shared" si="43"/>
        <v>0.78863232682060391</v>
      </c>
      <c r="FZ39" s="80">
        <f t="shared" si="44"/>
        <v>0.63888888888888884</v>
      </c>
      <c r="GA39" s="80">
        <f t="shared" si="45"/>
        <v>0.78493723849372388</v>
      </c>
      <c r="GB39" s="80">
        <f t="shared" si="46"/>
        <v>0.8</v>
      </c>
      <c r="GC39" s="80">
        <f t="shared" si="47"/>
        <v>0.78425096030729835</v>
      </c>
      <c r="GD39" s="74"/>
      <c r="GE39" s="80">
        <f t="shared" si="48"/>
        <v>0.87744227353463589</v>
      </c>
      <c r="GF39" s="80">
        <f t="shared" si="49"/>
        <v>0.93518518518518523</v>
      </c>
      <c r="GG39" s="80">
        <f t="shared" si="50"/>
        <v>0.89037656903765694</v>
      </c>
      <c r="GH39" s="80">
        <f t="shared" si="51"/>
        <v>0.8</v>
      </c>
      <c r="GI39" s="80">
        <f t="shared" si="52"/>
        <v>0.88198890311566369</v>
      </c>
    </row>
    <row r="40" spans="1:191" x14ac:dyDescent="0.3">
      <c r="A40" s="60" t="s">
        <v>591</v>
      </c>
      <c r="B40" s="70">
        <v>37764</v>
      </c>
      <c r="C40" s="70"/>
      <c r="D40" s="70">
        <v>1564</v>
      </c>
      <c r="E40" s="70">
        <v>55</v>
      </c>
      <c r="F40" s="70">
        <v>580</v>
      </c>
      <c r="G40" s="70">
        <v>8</v>
      </c>
      <c r="H40" s="70">
        <v>2207</v>
      </c>
      <c r="I40" s="70">
        <v>439</v>
      </c>
      <c r="J40" s="70">
        <v>16</v>
      </c>
      <c r="K40" s="70">
        <v>108</v>
      </c>
      <c r="L40" s="70">
        <v>0</v>
      </c>
      <c r="M40" s="70">
        <v>563</v>
      </c>
      <c r="N40" s="70">
        <v>688</v>
      </c>
      <c r="O40" s="70">
        <v>14</v>
      </c>
      <c r="P40" s="70">
        <v>182</v>
      </c>
      <c r="Q40" s="70">
        <v>3</v>
      </c>
      <c r="R40" s="70">
        <v>887</v>
      </c>
      <c r="S40" s="70">
        <v>408</v>
      </c>
      <c r="T40" s="70">
        <v>9</v>
      </c>
      <c r="U40" s="70">
        <v>111</v>
      </c>
      <c r="V40" s="70">
        <v>0</v>
      </c>
      <c r="W40" s="70">
        <v>528</v>
      </c>
      <c r="X40" s="70">
        <v>137</v>
      </c>
      <c r="Y40" s="70">
        <v>3</v>
      </c>
      <c r="Z40" s="70">
        <v>24</v>
      </c>
      <c r="AA40" s="70">
        <v>1</v>
      </c>
      <c r="AB40" s="70">
        <v>165</v>
      </c>
      <c r="AC40" s="70">
        <v>4350</v>
      </c>
      <c r="AD40" s="70"/>
      <c r="AE40" s="70">
        <v>764</v>
      </c>
      <c r="AF40" s="70">
        <v>16</v>
      </c>
      <c r="AG40" s="70">
        <v>238</v>
      </c>
      <c r="AH40" s="70">
        <v>3</v>
      </c>
      <c r="AI40" s="70">
        <v>1021</v>
      </c>
      <c r="AJ40" s="70">
        <v>704</v>
      </c>
      <c r="AK40" s="70">
        <v>24</v>
      </c>
      <c r="AL40" s="70">
        <v>244</v>
      </c>
      <c r="AM40" s="70">
        <v>3</v>
      </c>
      <c r="AN40" s="70">
        <v>975</v>
      </c>
      <c r="AO40" s="70">
        <v>1535</v>
      </c>
      <c r="AP40" s="70">
        <v>55</v>
      </c>
      <c r="AQ40" s="70">
        <v>459</v>
      </c>
      <c r="AR40" s="70">
        <v>5</v>
      </c>
      <c r="AS40" s="70">
        <v>2054</v>
      </c>
      <c r="AT40" s="70">
        <v>4050</v>
      </c>
      <c r="AU40" s="70"/>
      <c r="AV40" s="70">
        <v>694</v>
      </c>
      <c r="AW40" s="70">
        <v>28</v>
      </c>
      <c r="AX40" s="70">
        <v>218</v>
      </c>
      <c r="AY40" s="70">
        <v>0</v>
      </c>
      <c r="AZ40" s="70">
        <v>940</v>
      </c>
      <c r="BA40" s="70">
        <v>243</v>
      </c>
      <c r="BB40" s="70">
        <v>2</v>
      </c>
      <c r="BC40" s="70">
        <v>81</v>
      </c>
      <c r="BD40" s="70">
        <v>3</v>
      </c>
      <c r="BE40" s="70">
        <v>329</v>
      </c>
      <c r="BF40" s="70">
        <v>1398</v>
      </c>
      <c r="BG40" s="70">
        <v>45</v>
      </c>
      <c r="BH40" s="70">
        <v>424</v>
      </c>
      <c r="BI40" s="70">
        <v>6</v>
      </c>
      <c r="BJ40" s="70">
        <v>1873</v>
      </c>
      <c r="BK40" s="70">
        <v>690</v>
      </c>
      <c r="BL40" s="70">
        <v>21</v>
      </c>
      <c r="BM40" s="70">
        <v>206</v>
      </c>
      <c r="BN40" s="70">
        <v>1</v>
      </c>
      <c r="BO40" s="70">
        <v>918</v>
      </c>
      <c r="BP40" s="70">
        <v>4060</v>
      </c>
      <c r="BQ40" s="74"/>
      <c r="BR40" s="70">
        <v>2738</v>
      </c>
      <c r="BS40" s="70">
        <v>87</v>
      </c>
      <c r="BT40" s="70">
        <v>861</v>
      </c>
      <c r="BU40" s="70">
        <v>11</v>
      </c>
      <c r="BV40" s="70">
        <v>3697</v>
      </c>
      <c r="BW40" s="70">
        <v>3697</v>
      </c>
      <c r="BX40" s="74"/>
      <c r="BY40" s="70">
        <v>2775</v>
      </c>
      <c r="BZ40" s="70">
        <v>86</v>
      </c>
      <c r="CA40" s="70">
        <v>867</v>
      </c>
      <c r="CB40" s="70">
        <v>10</v>
      </c>
      <c r="CC40" s="70">
        <v>3738</v>
      </c>
      <c r="CD40" s="70">
        <v>3738</v>
      </c>
      <c r="CE40" s="74"/>
      <c r="CF40" s="70">
        <v>1997</v>
      </c>
      <c r="CG40" s="70">
        <v>64</v>
      </c>
      <c r="CH40" s="70">
        <v>594</v>
      </c>
      <c r="CI40" s="70">
        <v>7</v>
      </c>
      <c r="CJ40" s="70">
        <v>2662</v>
      </c>
      <c r="CK40" s="70">
        <v>453</v>
      </c>
      <c r="CL40" s="70">
        <v>13</v>
      </c>
      <c r="CM40" s="70">
        <v>135</v>
      </c>
      <c r="CN40" s="70">
        <v>1</v>
      </c>
      <c r="CO40" s="70">
        <v>602</v>
      </c>
      <c r="CP40" s="70">
        <v>487</v>
      </c>
      <c r="CQ40" s="70">
        <v>17</v>
      </c>
      <c r="CR40" s="70">
        <v>175</v>
      </c>
      <c r="CS40" s="70">
        <v>2</v>
      </c>
      <c r="CT40" s="70">
        <v>681</v>
      </c>
      <c r="CU40" s="70">
        <v>3945</v>
      </c>
      <c r="CV40" s="74"/>
      <c r="CW40" s="70">
        <v>1262</v>
      </c>
      <c r="CX40" s="70">
        <v>30</v>
      </c>
      <c r="CY40" s="70">
        <v>361</v>
      </c>
      <c r="CZ40" s="70">
        <v>4</v>
      </c>
      <c r="DA40" s="70">
        <v>1657</v>
      </c>
      <c r="DB40" s="70">
        <v>1779</v>
      </c>
      <c r="DC40" s="70">
        <v>63</v>
      </c>
      <c r="DD40" s="70">
        <v>576</v>
      </c>
      <c r="DE40" s="70">
        <v>7</v>
      </c>
      <c r="DF40" s="70">
        <v>2425</v>
      </c>
      <c r="DG40" s="70">
        <v>4082</v>
      </c>
      <c r="DH40" s="74"/>
      <c r="DI40" s="70">
        <v>2780</v>
      </c>
      <c r="DJ40" s="70">
        <v>84</v>
      </c>
      <c r="DK40" s="70">
        <v>862</v>
      </c>
      <c r="DL40" s="70">
        <v>9</v>
      </c>
      <c r="DM40" s="70">
        <v>3735</v>
      </c>
      <c r="DN40" s="70">
        <v>3735</v>
      </c>
      <c r="DO40" s="74"/>
      <c r="DP40" s="70">
        <v>2769</v>
      </c>
      <c r="DQ40" s="70">
        <v>88</v>
      </c>
      <c r="DR40" s="70">
        <v>868</v>
      </c>
      <c r="DS40" s="70">
        <v>9</v>
      </c>
      <c r="DT40" s="70">
        <v>3734</v>
      </c>
      <c r="DU40" s="70">
        <v>3734</v>
      </c>
      <c r="DV40" s="74"/>
      <c r="DW40" s="70">
        <v>1358</v>
      </c>
      <c r="DX40" s="70">
        <v>36</v>
      </c>
      <c r="DY40" s="70">
        <v>373</v>
      </c>
      <c r="DZ40" s="70">
        <v>4</v>
      </c>
      <c r="EA40" s="70">
        <v>1771</v>
      </c>
      <c r="EB40" s="70">
        <v>1584</v>
      </c>
      <c r="EC40" s="70">
        <v>55</v>
      </c>
      <c r="ED40" s="70">
        <v>559</v>
      </c>
      <c r="EE40" s="70">
        <v>5</v>
      </c>
      <c r="EF40" s="70">
        <v>2203</v>
      </c>
      <c r="EG40" s="70">
        <v>3974</v>
      </c>
      <c r="EI40" s="80">
        <f t="shared" si="8"/>
        <v>0.92799752781211375</v>
      </c>
      <c r="EJ40" s="80">
        <f t="shared" si="9"/>
        <v>0.97938144329896903</v>
      </c>
      <c r="EK40" s="80">
        <f t="shared" si="10"/>
        <v>0.93631840796019905</v>
      </c>
      <c r="EL40" s="80">
        <f t="shared" si="11"/>
        <v>0.91666666666666663</v>
      </c>
      <c r="EM40" s="80">
        <f t="shared" si="12"/>
        <v>0.93103448275862066</v>
      </c>
      <c r="EN40" s="74"/>
      <c r="EO40" s="80">
        <f t="shared" si="13"/>
        <v>0.93479604449938192</v>
      </c>
      <c r="EP40" s="80">
        <f t="shared" si="14"/>
        <v>0.98969072164948457</v>
      </c>
      <c r="EQ40" s="80">
        <f t="shared" si="15"/>
        <v>0.92437810945273635</v>
      </c>
      <c r="ER40" s="80">
        <f t="shared" si="16"/>
        <v>0.83333333333333337</v>
      </c>
      <c r="ES40" s="80">
        <f t="shared" si="17"/>
        <v>0.93333333333333335</v>
      </c>
      <c r="ET40" s="74"/>
      <c r="EU40" s="80">
        <f t="shared" si="18"/>
        <v>0.84610630407911003</v>
      </c>
      <c r="EV40" s="80">
        <f t="shared" si="19"/>
        <v>0.89690721649484539</v>
      </c>
      <c r="EW40" s="80">
        <f t="shared" si="20"/>
        <v>0.85671641791044773</v>
      </c>
      <c r="EX40" s="80">
        <f t="shared" si="21"/>
        <v>0.91666666666666663</v>
      </c>
      <c r="EY40" s="80">
        <f t="shared" si="22"/>
        <v>0.84988505747126442</v>
      </c>
      <c r="EZ40" s="74"/>
      <c r="FA40" s="80">
        <f t="shared" si="23"/>
        <v>0.857540173053152</v>
      </c>
      <c r="FB40" s="80">
        <f t="shared" si="24"/>
        <v>0.88659793814432986</v>
      </c>
      <c r="FC40" s="80">
        <f t="shared" si="25"/>
        <v>0.86268656716417913</v>
      </c>
      <c r="FD40" s="80">
        <f t="shared" si="26"/>
        <v>0.83333333333333337</v>
      </c>
      <c r="FE40" s="80">
        <f t="shared" si="27"/>
        <v>0.85931034482758617</v>
      </c>
      <c r="FF40" s="74"/>
      <c r="FG40" s="80">
        <f t="shared" si="28"/>
        <v>0.90760197775030904</v>
      </c>
      <c r="FH40" s="80">
        <f t="shared" si="29"/>
        <v>0.96907216494845361</v>
      </c>
      <c r="FI40" s="80">
        <f t="shared" si="30"/>
        <v>0.89950248756218909</v>
      </c>
      <c r="FJ40" s="80">
        <f t="shared" si="31"/>
        <v>0.83333333333333337</v>
      </c>
      <c r="FK40" s="80">
        <f t="shared" si="32"/>
        <v>0.90689655172413797</v>
      </c>
      <c r="FL40" s="74"/>
      <c r="FM40" s="80">
        <f t="shared" si="33"/>
        <v>0.93974042027194071</v>
      </c>
      <c r="FN40" s="80">
        <f t="shared" si="34"/>
        <v>0.95876288659793818</v>
      </c>
      <c r="FO40" s="80">
        <f t="shared" si="35"/>
        <v>0.93233830845771148</v>
      </c>
      <c r="FP40" s="80">
        <f t="shared" si="36"/>
        <v>0.91666666666666663</v>
      </c>
      <c r="FQ40" s="80">
        <f t="shared" si="37"/>
        <v>0.93839080459770119</v>
      </c>
      <c r="FR40" s="74"/>
      <c r="FS40" s="80">
        <f t="shared" si="38"/>
        <v>0.8590852904820766</v>
      </c>
      <c r="FT40" s="80">
        <f t="shared" si="39"/>
        <v>0.865979381443299</v>
      </c>
      <c r="FU40" s="80">
        <f t="shared" si="40"/>
        <v>0.8577114427860697</v>
      </c>
      <c r="FV40" s="80">
        <f t="shared" si="41"/>
        <v>0.75</v>
      </c>
      <c r="FW40" s="80">
        <f t="shared" si="42"/>
        <v>0.85862068965517246</v>
      </c>
      <c r="FX40" s="74"/>
      <c r="FY40" s="80">
        <f t="shared" si="43"/>
        <v>0.85568603213844252</v>
      </c>
      <c r="FZ40" s="80">
        <f t="shared" si="44"/>
        <v>0.90721649484536082</v>
      </c>
      <c r="GA40" s="80">
        <f t="shared" si="45"/>
        <v>0.86368159203980099</v>
      </c>
      <c r="GB40" s="80">
        <f t="shared" si="46"/>
        <v>0.75</v>
      </c>
      <c r="GC40" s="80">
        <f t="shared" si="47"/>
        <v>0.85839080459770112</v>
      </c>
      <c r="GD40" s="74"/>
      <c r="GE40" s="80">
        <f t="shared" si="48"/>
        <v>0.90914709517923364</v>
      </c>
      <c r="GF40" s="80">
        <f t="shared" si="49"/>
        <v>0.93814432989690721</v>
      </c>
      <c r="GG40" s="80">
        <f t="shared" si="50"/>
        <v>0.92736318407960194</v>
      </c>
      <c r="GH40" s="80">
        <f t="shared" si="51"/>
        <v>0.75</v>
      </c>
      <c r="GI40" s="80">
        <f t="shared" si="52"/>
        <v>0.91356321839080457</v>
      </c>
    </row>
    <row r="41" spans="1:191" x14ac:dyDescent="0.3">
      <c r="A41" s="60" t="s">
        <v>596</v>
      </c>
      <c r="B41" s="70">
        <v>37015</v>
      </c>
      <c r="C41" s="70"/>
      <c r="D41" s="70">
        <v>1295</v>
      </c>
      <c r="E41" s="70">
        <v>48</v>
      </c>
      <c r="F41" s="70">
        <v>230</v>
      </c>
      <c r="G41" s="70">
        <v>1</v>
      </c>
      <c r="H41" s="70">
        <v>1574</v>
      </c>
      <c r="I41" s="70">
        <v>762</v>
      </c>
      <c r="J41" s="70">
        <v>16</v>
      </c>
      <c r="K41" s="70">
        <v>121</v>
      </c>
      <c r="L41" s="70">
        <v>0</v>
      </c>
      <c r="M41" s="70">
        <v>899</v>
      </c>
      <c r="N41" s="70">
        <v>382</v>
      </c>
      <c r="O41" s="70">
        <v>5</v>
      </c>
      <c r="P41" s="70">
        <v>88</v>
      </c>
      <c r="Q41" s="70">
        <v>1</v>
      </c>
      <c r="R41" s="70">
        <v>476</v>
      </c>
      <c r="S41" s="70">
        <v>410</v>
      </c>
      <c r="T41" s="70">
        <v>18</v>
      </c>
      <c r="U41" s="70">
        <v>64</v>
      </c>
      <c r="V41" s="70">
        <v>0</v>
      </c>
      <c r="W41" s="70">
        <v>492</v>
      </c>
      <c r="X41" s="70">
        <v>275</v>
      </c>
      <c r="Y41" s="70">
        <v>10</v>
      </c>
      <c r="Z41" s="70">
        <v>36</v>
      </c>
      <c r="AA41" s="70">
        <v>0</v>
      </c>
      <c r="AB41" s="70">
        <v>321</v>
      </c>
      <c r="AC41" s="70">
        <v>3762</v>
      </c>
      <c r="AD41" s="70"/>
      <c r="AE41" s="70">
        <v>815</v>
      </c>
      <c r="AF41" s="70">
        <v>28</v>
      </c>
      <c r="AG41" s="70">
        <v>152</v>
      </c>
      <c r="AH41" s="70">
        <v>0</v>
      </c>
      <c r="AI41" s="70">
        <v>995</v>
      </c>
      <c r="AJ41" s="70">
        <v>703</v>
      </c>
      <c r="AK41" s="70">
        <v>27</v>
      </c>
      <c r="AL41" s="70">
        <v>133</v>
      </c>
      <c r="AM41" s="70">
        <v>1</v>
      </c>
      <c r="AN41" s="70">
        <v>864</v>
      </c>
      <c r="AO41" s="70">
        <v>1228</v>
      </c>
      <c r="AP41" s="70">
        <v>40</v>
      </c>
      <c r="AQ41" s="70">
        <v>184</v>
      </c>
      <c r="AR41" s="70">
        <v>2</v>
      </c>
      <c r="AS41" s="70">
        <v>1454</v>
      </c>
      <c r="AT41" s="70">
        <v>3313</v>
      </c>
      <c r="AU41" s="70"/>
      <c r="AV41" s="70">
        <v>898</v>
      </c>
      <c r="AW41" s="70">
        <v>47</v>
      </c>
      <c r="AX41" s="70">
        <v>167</v>
      </c>
      <c r="AY41" s="70">
        <v>1</v>
      </c>
      <c r="AZ41" s="70">
        <v>1113</v>
      </c>
      <c r="BA41" s="70">
        <v>594</v>
      </c>
      <c r="BB41" s="70">
        <v>20</v>
      </c>
      <c r="BC41" s="70">
        <v>76</v>
      </c>
      <c r="BD41" s="70">
        <v>0</v>
      </c>
      <c r="BE41" s="70">
        <v>690</v>
      </c>
      <c r="BF41" s="70">
        <v>694</v>
      </c>
      <c r="BG41" s="70">
        <v>15</v>
      </c>
      <c r="BH41" s="70">
        <v>135</v>
      </c>
      <c r="BI41" s="70">
        <v>2</v>
      </c>
      <c r="BJ41" s="70">
        <v>846</v>
      </c>
      <c r="BK41" s="70">
        <v>535</v>
      </c>
      <c r="BL41" s="70">
        <v>8</v>
      </c>
      <c r="BM41" s="70">
        <v>104</v>
      </c>
      <c r="BN41" s="70">
        <v>0</v>
      </c>
      <c r="BO41" s="70">
        <v>647</v>
      </c>
      <c r="BP41" s="70">
        <v>3296</v>
      </c>
      <c r="BQ41" s="74"/>
      <c r="BR41" s="70">
        <v>2484</v>
      </c>
      <c r="BS41" s="70">
        <v>76</v>
      </c>
      <c r="BT41" s="70">
        <v>430</v>
      </c>
      <c r="BU41" s="70">
        <v>2</v>
      </c>
      <c r="BV41" s="70">
        <v>2992</v>
      </c>
      <c r="BW41" s="70">
        <v>2992</v>
      </c>
      <c r="BX41" s="74"/>
      <c r="BY41" s="70">
        <v>2536</v>
      </c>
      <c r="BZ41" s="70">
        <v>76</v>
      </c>
      <c r="CA41" s="70">
        <v>441</v>
      </c>
      <c r="CB41" s="70">
        <v>3</v>
      </c>
      <c r="CC41" s="70">
        <v>3056</v>
      </c>
      <c r="CD41" s="70">
        <v>3056</v>
      </c>
      <c r="CE41" s="74"/>
      <c r="CF41" s="70">
        <v>1457</v>
      </c>
      <c r="CG41" s="70">
        <v>53</v>
      </c>
      <c r="CH41" s="70">
        <v>263</v>
      </c>
      <c r="CI41" s="70">
        <v>2</v>
      </c>
      <c r="CJ41" s="70">
        <v>1775</v>
      </c>
      <c r="CK41" s="70">
        <v>614</v>
      </c>
      <c r="CL41" s="70">
        <v>26</v>
      </c>
      <c r="CM41" s="70">
        <v>115</v>
      </c>
      <c r="CN41" s="70">
        <v>1</v>
      </c>
      <c r="CO41" s="70">
        <v>756</v>
      </c>
      <c r="CP41" s="70">
        <v>674</v>
      </c>
      <c r="CQ41" s="70">
        <v>12</v>
      </c>
      <c r="CR41" s="70">
        <v>100</v>
      </c>
      <c r="CS41" s="70">
        <v>0</v>
      </c>
      <c r="CT41" s="70">
        <v>786</v>
      </c>
      <c r="CU41" s="70">
        <v>3317</v>
      </c>
      <c r="CV41" s="74"/>
      <c r="CW41" s="70">
        <v>1261</v>
      </c>
      <c r="CX41" s="70">
        <v>36</v>
      </c>
      <c r="CY41" s="70">
        <v>202</v>
      </c>
      <c r="CZ41" s="70">
        <v>1</v>
      </c>
      <c r="DA41" s="70">
        <v>1500</v>
      </c>
      <c r="DB41" s="70">
        <v>1577</v>
      </c>
      <c r="DC41" s="70">
        <v>55</v>
      </c>
      <c r="DD41" s="70">
        <v>301</v>
      </c>
      <c r="DE41" s="70">
        <v>2</v>
      </c>
      <c r="DF41" s="70">
        <v>1935</v>
      </c>
      <c r="DG41" s="70">
        <v>3435</v>
      </c>
      <c r="DH41" s="74"/>
      <c r="DI41" s="70">
        <v>2493</v>
      </c>
      <c r="DJ41" s="70">
        <v>75</v>
      </c>
      <c r="DK41" s="70">
        <v>437</v>
      </c>
      <c r="DL41" s="70">
        <v>2</v>
      </c>
      <c r="DM41" s="70">
        <v>3007</v>
      </c>
      <c r="DN41" s="70">
        <v>3007</v>
      </c>
      <c r="DO41" s="74"/>
      <c r="DP41" s="70">
        <v>2492</v>
      </c>
      <c r="DQ41" s="70">
        <v>73</v>
      </c>
      <c r="DR41" s="70">
        <v>435</v>
      </c>
      <c r="DS41" s="70">
        <v>2</v>
      </c>
      <c r="DT41" s="70">
        <v>3002</v>
      </c>
      <c r="DU41" s="70">
        <v>3002</v>
      </c>
      <c r="DV41" s="74"/>
      <c r="DW41" s="70">
        <v>1395</v>
      </c>
      <c r="DX41" s="70">
        <v>32</v>
      </c>
      <c r="DY41" s="70">
        <v>222</v>
      </c>
      <c r="DZ41" s="70">
        <v>2</v>
      </c>
      <c r="EA41" s="70">
        <v>1651</v>
      </c>
      <c r="EB41" s="70">
        <v>1400</v>
      </c>
      <c r="EC41" s="70">
        <v>59</v>
      </c>
      <c r="ED41" s="70">
        <v>265</v>
      </c>
      <c r="EE41" s="70">
        <v>1</v>
      </c>
      <c r="EF41" s="70">
        <v>1725</v>
      </c>
      <c r="EG41" s="70">
        <v>3376</v>
      </c>
      <c r="EI41" s="80">
        <f t="shared" si="8"/>
        <v>0.87900128040973113</v>
      </c>
      <c r="EJ41" s="80">
        <f t="shared" si="9"/>
        <v>0.97938144329896903</v>
      </c>
      <c r="EK41" s="80">
        <f t="shared" si="10"/>
        <v>0.87012987012987009</v>
      </c>
      <c r="EL41" s="80">
        <f t="shared" si="11"/>
        <v>1.5</v>
      </c>
      <c r="EM41" s="80">
        <f t="shared" si="12"/>
        <v>0.88064859117490701</v>
      </c>
      <c r="EN41" s="74"/>
      <c r="EO41" s="80">
        <f t="shared" si="13"/>
        <v>0.87099871959026887</v>
      </c>
      <c r="EP41" s="80">
        <f t="shared" si="14"/>
        <v>0.92783505154639179</v>
      </c>
      <c r="EQ41" s="80">
        <f t="shared" si="15"/>
        <v>0.89424860853432286</v>
      </c>
      <c r="ER41" s="80">
        <f t="shared" si="16"/>
        <v>1.5</v>
      </c>
      <c r="ES41" s="80">
        <f t="shared" si="17"/>
        <v>0.87612971823498142</v>
      </c>
      <c r="ET41" s="74"/>
      <c r="EU41" s="80">
        <f t="shared" si="18"/>
        <v>0.79513444302176695</v>
      </c>
      <c r="EV41" s="80">
        <f t="shared" si="19"/>
        <v>0.78350515463917525</v>
      </c>
      <c r="EW41" s="80">
        <f t="shared" si="20"/>
        <v>0.79777365491651209</v>
      </c>
      <c r="EX41" s="80">
        <f t="shared" si="21"/>
        <v>1</v>
      </c>
      <c r="EY41" s="80">
        <f t="shared" si="22"/>
        <v>0.79532163742690054</v>
      </c>
      <c r="EZ41" s="74"/>
      <c r="FA41" s="80">
        <f t="shared" si="23"/>
        <v>0.81177976952624842</v>
      </c>
      <c r="FB41" s="80">
        <f t="shared" si="24"/>
        <v>0.78350515463917525</v>
      </c>
      <c r="FC41" s="80">
        <f t="shared" si="25"/>
        <v>0.81818181818181823</v>
      </c>
      <c r="FD41" s="80">
        <f t="shared" si="26"/>
        <v>1.5</v>
      </c>
      <c r="FE41" s="80">
        <f t="shared" si="27"/>
        <v>0.81233386496544391</v>
      </c>
      <c r="FF41" s="74"/>
      <c r="FG41" s="80">
        <f t="shared" si="28"/>
        <v>0.87868117797695267</v>
      </c>
      <c r="FH41" s="80">
        <f t="shared" si="29"/>
        <v>0.93814432989690721</v>
      </c>
      <c r="FI41" s="80">
        <f t="shared" si="30"/>
        <v>0.88682745825602971</v>
      </c>
      <c r="FJ41" s="80">
        <f t="shared" si="31"/>
        <v>1.5</v>
      </c>
      <c r="FK41" s="80">
        <f t="shared" si="32"/>
        <v>0.88171185539606589</v>
      </c>
      <c r="FL41" s="74"/>
      <c r="FM41" s="80">
        <f t="shared" si="33"/>
        <v>0.90845070422535212</v>
      </c>
      <c r="FN41" s="80">
        <f t="shared" si="34"/>
        <v>0.93814432989690721</v>
      </c>
      <c r="FO41" s="80">
        <f t="shared" si="35"/>
        <v>0.93320964749536173</v>
      </c>
      <c r="FP41" s="80">
        <f t="shared" si="36"/>
        <v>1.5</v>
      </c>
      <c r="FQ41" s="80">
        <f t="shared" si="37"/>
        <v>0.91307814992025516</v>
      </c>
      <c r="FR41" s="74"/>
      <c r="FS41" s="80">
        <f t="shared" si="38"/>
        <v>0.79801536491677338</v>
      </c>
      <c r="FT41" s="80">
        <f t="shared" si="39"/>
        <v>0.77319587628865982</v>
      </c>
      <c r="FU41" s="80">
        <f t="shared" si="40"/>
        <v>0.81076066790352508</v>
      </c>
      <c r="FV41" s="80">
        <f t="shared" si="41"/>
        <v>1</v>
      </c>
      <c r="FW41" s="80">
        <f t="shared" si="42"/>
        <v>0.79930887825624664</v>
      </c>
      <c r="FX41" s="74"/>
      <c r="FY41" s="80">
        <f t="shared" si="43"/>
        <v>0.79769526248399492</v>
      </c>
      <c r="FZ41" s="80">
        <f t="shared" si="44"/>
        <v>0.75257731958762886</v>
      </c>
      <c r="GA41" s="80">
        <f t="shared" si="45"/>
        <v>0.80705009276437845</v>
      </c>
      <c r="GB41" s="80">
        <f t="shared" si="46"/>
        <v>1</v>
      </c>
      <c r="GC41" s="80">
        <f t="shared" si="47"/>
        <v>0.79797979797979801</v>
      </c>
      <c r="GD41" s="74"/>
      <c r="GE41" s="80">
        <f t="shared" si="48"/>
        <v>0.89468629961587709</v>
      </c>
      <c r="GF41" s="80">
        <f t="shared" si="49"/>
        <v>0.93814432989690721</v>
      </c>
      <c r="GG41" s="80">
        <f t="shared" si="50"/>
        <v>0.90352504638218922</v>
      </c>
      <c r="GH41" s="80">
        <f t="shared" si="51"/>
        <v>1.5</v>
      </c>
      <c r="GI41" s="80">
        <f t="shared" si="52"/>
        <v>0.89739500265816052</v>
      </c>
    </row>
    <row r="42" spans="1:191" x14ac:dyDescent="0.3">
      <c r="A42" s="60" t="s">
        <v>483</v>
      </c>
      <c r="B42" s="70">
        <v>36284</v>
      </c>
      <c r="C42" s="70"/>
      <c r="D42" s="70">
        <v>1017</v>
      </c>
      <c r="E42" s="70">
        <v>24</v>
      </c>
      <c r="F42" s="70">
        <v>315</v>
      </c>
      <c r="G42" s="70">
        <v>0</v>
      </c>
      <c r="H42" s="70">
        <v>1356</v>
      </c>
      <c r="I42" s="70">
        <v>686</v>
      </c>
      <c r="J42" s="70">
        <v>15</v>
      </c>
      <c r="K42" s="70">
        <v>157</v>
      </c>
      <c r="L42" s="70">
        <v>0</v>
      </c>
      <c r="M42" s="70">
        <v>858</v>
      </c>
      <c r="N42" s="70">
        <v>880</v>
      </c>
      <c r="O42" s="70">
        <v>7</v>
      </c>
      <c r="P42" s="70">
        <v>182</v>
      </c>
      <c r="Q42" s="70">
        <v>0</v>
      </c>
      <c r="R42" s="70">
        <v>1069</v>
      </c>
      <c r="S42" s="70">
        <v>328</v>
      </c>
      <c r="T42" s="70">
        <v>4</v>
      </c>
      <c r="U42" s="70">
        <v>51</v>
      </c>
      <c r="V42" s="70">
        <v>0</v>
      </c>
      <c r="W42" s="70">
        <v>383</v>
      </c>
      <c r="X42" s="70">
        <v>185</v>
      </c>
      <c r="Y42" s="70">
        <v>3</v>
      </c>
      <c r="Z42" s="70">
        <v>46</v>
      </c>
      <c r="AA42" s="70">
        <v>0</v>
      </c>
      <c r="AB42" s="70">
        <v>234</v>
      </c>
      <c r="AC42" s="70">
        <v>3900</v>
      </c>
      <c r="AD42" s="70"/>
      <c r="AE42" s="70">
        <v>746</v>
      </c>
      <c r="AF42" s="70">
        <v>9</v>
      </c>
      <c r="AG42" s="70">
        <v>177</v>
      </c>
      <c r="AH42" s="70">
        <v>0</v>
      </c>
      <c r="AI42" s="70">
        <v>932</v>
      </c>
      <c r="AJ42" s="70">
        <v>753</v>
      </c>
      <c r="AK42" s="70">
        <v>20</v>
      </c>
      <c r="AL42" s="70">
        <v>276</v>
      </c>
      <c r="AM42" s="70">
        <v>0</v>
      </c>
      <c r="AN42" s="70">
        <v>1049</v>
      </c>
      <c r="AO42" s="70">
        <v>1342</v>
      </c>
      <c r="AP42" s="70">
        <v>18</v>
      </c>
      <c r="AQ42" s="70">
        <v>255</v>
      </c>
      <c r="AR42" s="70">
        <v>0</v>
      </c>
      <c r="AS42" s="70">
        <v>1615</v>
      </c>
      <c r="AT42" s="70">
        <v>3596</v>
      </c>
      <c r="AU42" s="70"/>
      <c r="AV42" s="70">
        <v>937</v>
      </c>
      <c r="AW42" s="70">
        <v>18</v>
      </c>
      <c r="AX42" s="70">
        <v>276</v>
      </c>
      <c r="AY42" s="70">
        <v>0</v>
      </c>
      <c r="AZ42" s="70">
        <v>1231</v>
      </c>
      <c r="BA42" s="70">
        <v>537</v>
      </c>
      <c r="BB42" s="70">
        <v>10</v>
      </c>
      <c r="BC42" s="70">
        <v>134</v>
      </c>
      <c r="BD42" s="70">
        <v>0</v>
      </c>
      <c r="BE42" s="70">
        <v>681</v>
      </c>
      <c r="BF42" s="70">
        <v>659</v>
      </c>
      <c r="BG42" s="70">
        <v>9</v>
      </c>
      <c r="BH42" s="70">
        <v>122</v>
      </c>
      <c r="BI42" s="70">
        <v>0</v>
      </c>
      <c r="BJ42" s="70">
        <v>790</v>
      </c>
      <c r="BK42" s="70">
        <v>511</v>
      </c>
      <c r="BL42" s="70">
        <v>8</v>
      </c>
      <c r="BM42" s="70">
        <v>131</v>
      </c>
      <c r="BN42" s="70">
        <v>0</v>
      </c>
      <c r="BO42" s="70">
        <v>650</v>
      </c>
      <c r="BP42" s="70">
        <v>3352</v>
      </c>
      <c r="BQ42" s="74"/>
      <c r="BR42" s="70">
        <v>2526</v>
      </c>
      <c r="BS42" s="70">
        <v>49</v>
      </c>
      <c r="BT42" s="70">
        <v>609</v>
      </c>
      <c r="BU42" s="70">
        <v>0</v>
      </c>
      <c r="BV42" s="70">
        <v>3184</v>
      </c>
      <c r="BW42" s="70">
        <v>3184</v>
      </c>
      <c r="BX42" s="74"/>
      <c r="BY42" s="70">
        <v>2536</v>
      </c>
      <c r="BZ42" s="70">
        <v>49</v>
      </c>
      <c r="CA42" s="70">
        <v>624</v>
      </c>
      <c r="CB42" s="70">
        <v>0</v>
      </c>
      <c r="CC42" s="70">
        <v>3209</v>
      </c>
      <c r="CD42" s="70">
        <v>3209</v>
      </c>
      <c r="CE42" s="74"/>
      <c r="CF42" s="70">
        <v>1747</v>
      </c>
      <c r="CG42" s="70">
        <v>28</v>
      </c>
      <c r="CH42" s="70">
        <v>462</v>
      </c>
      <c r="CI42" s="70">
        <v>0</v>
      </c>
      <c r="CJ42" s="70">
        <v>2237</v>
      </c>
      <c r="CK42" s="70">
        <v>421</v>
      </c>
      <c r="CL42" s="70">
        <v>11</v>
      </c>
      <c r="CM42" s="70">
        <v>78</v>
      </c>
      <c r="CN42" s="70">
        <v>0</v>
      </c>
      <c r="CO42" s="70">
        <v>510</v>
      </c>
      <c r="CP42" s="70">
        <v>547</v>
      </c>
      <c r="CQ42" s="70">
        <v>7</v>
      </c>
      <c r="CR42" s="70">
        <v>131</v>
      </c>
      <c r="CS42" s="70">
        <v>0</v>
      </c>
      <c r="CT42" s="70">
        <v>685</v>
      </c>
      <c r="CU42" s="70">
        <v>3432</v>
      </c>
      <c r="CV42" s="74"/>
      <c r="CW42" s="70">
        <v>1145</v>
      </c>
      <c r="CX42" s="70">
        <v>16</v>
      </c>
      <c r="CY42" s="70">
        <v>233</v>
      </c>
      <c r="CZ42" s="70">
        <v>0</v>
      </c>
      <c r="DA42" s="70">
        <v>1394</v>
      </c>
      <c r="DB42" s="70">
        <v>1635</v>
      </c>
      <c r="DC42" s="70">
        <v>30</v>
      </c>
      <c r="DD42" s="70">
        <v>467</v>
      </c>
      <c r="DE42" s="70">
        <v>0</v>
      </c>
      <c r="DF42" s="70">
        <v>2132</v>
      </c>
      <c r="DG42" s="70">
        <v>3526</v>
      </c>
      <c r="DH42" s="74"/>
      <c r="DI42" s="70">
        <v>2574</v>
      </c>
      <c r="DJ42" s="70">
        <v>49</v>
      </c>
      <c r="DK42" s="70">
        <v>628</v>
      </c>
      <c r="DL42" s="70">
        <v>0</v>
      </c>
      <c r="DM42" s="70">
        <v>3251</v>
      </c>
      <c r="DN42" s="70">
        <v>3251</v>
      </c>
      <c r="DO42" s="74"/>
      <c r="DP42" s="70">
        <v>2506</v>
      </c>
      <c r="DQ42" s="70">
        <v>48</v>
      </c>
      <c r="DR42" s="70">
        <v>611</v>
      </c>
      <c r="DS42" s="70">
        <v>0</v>
      </c>
      <c r="DT42" s="70">
        <v>3165</v>
      </c>
      <c r="DU42" s="70">
        <v>3165</v>
      </c>
      <c r="DV42" s="74"/>
      <c r="DW42" s="70">
        <v>1618</v>
      </c>
      <c r="DX42" s="70">
        <v>34</v>
      </c>
      <c r="DY42" s="70">
        <v>370</v>
      </c>
      <c r="DZ42" s="70">
        <v>0</v>
      </c>
      <c r="EA42" s="70">
        <v>2022</v>
      </c>
      <c r="EB42" s="70">
        <v>1137</v>
      </c>
      <c r="EC42" s="70">
        <v>15</v>
      </c>
      <c r="ED42" s="70">
        <v>329</v>
      </c>
      <c r="EE42" s="70">
        <v>0</v>
      </c>
      <c r="EF42" s="70">
        <v>1481</v>
      </c>
      <c r="EG42" s="70">
        <v>3503</v>
      </c>
      <c r="EI42" s="80">
        <f t="shared" si="8"/>
        <v>0.91763565891472865</v>
      </c>
      <c r="EJ42" s="80">
        <f t="shared" si="9"/>
        <v>0.8867924528301887</v>
      </c>
      <c r="EK42" s="80">
        <f t="shared" si="10"/>
        <v>0.94274300932090549</v>
      </c>
      <c r="EL42" s="80" t="e">
        <f t="shared" si="11"/>
        <v>#DIV/0!</v>
      </c>
      <c r="EM42" s="80">
        <f t="shared" si="12"/>
        <v>0.92205128205128206</v>
      </c>
      <c r="EN42" s="74"/>
      <c r="EO42" s="80">
        <f t="shared" si="13"/>
        <v>0.85400516795865633</v>
      </c>
      <c r="EP42" s="80">
        <f t="shared" si="14"/>
        <v>0.84905660377358494</v>
      </c>
      <c r="EQ42" s="80">
        <f t="shared" si="15"/>
        <v>0.88282290279627162</v>
      </c>
      <c r="ER42" s="80" t="e">
        <f t="shared" si="16"/>
        <v>#DIV/0!</v>
      </c>
      <c r="ES42" s="80">
        <f t="shared" si="17"/>
        <v>0.85948717948717945</v>
      </c>
      <c r="ET42" s="74"/>
      <c r="EU42" s="80">
        <f t="shared" si="18"/>
        <v>0.81589147286821706</v>
      </c>
      <c r="EV42" s="80">
        <f t="shared" si="19"/>
        <v>0.92452830188679247</v>
      </c>
      <c r="EW42" s="80">
        <f t="shared" si="20"/>
        <v>0.81091877496671105</v>
      </c>
      <c r="EX42" s="80" t="e">
        <f t="shared" si="21"/>
        <v>#DIV/0!</v>
      </c>
      <c r="EY42" s="80">
        <f t="shared" si="22"/>
        <v>0.81641025641025644</v>
      </c>
      <c r="EZ42" s="74"/>
      <c r="FA42" s="80">
        <f t="shared" si="23"/>
        <v>0.81912144702842382</v>
      </c>
      <c r="FB42" s="80">
        <f t="shared" si="24"/>
        <v>0.92452830188679247</v>
      </c>
      <c r="FC42" s="80">
        <f t="shared" si="25"/>
        <v>0.83089214380825571</v>
      </c>
      <c r="FD42" s="80" t="e">
        <f t="shared" si="26"/>
        <v>#DIV/0!</v>
      </c>
      <c r="FE42" s="80">
        <f t="shared" si="27"/>
        <v>0.82282051282051283</v>
      </c>
      <c r="FF42" s="74"/>
      <c r="FG42" s="80">
        <f t="shared" si="28"/>
        <v>0.87693798449612403</v>
      </c>
      <c r="FH42" s="80">
        <f t="shared" si="29"/>
        <v>0.86792452830188682</v>
      </c>
      <c r="FI42" s="80">
        <f t="shared" si="30"/>
        <v>0.89347536617842871</v>
      </c>
      <c r="FJ42" s="80" t="e">
        <f t="shared" si="31"/>
        <v>#DIV/0!</v>
      </c>
      <c r="FK42" s="80">
        <f t="shared" si="32"/>
        <v>0.88</v>
      </c>
      <c r="FL42" s="74"/>
      <c r="FM42" s="80">
        <f t="shared" si="33"/>
        <v>0.8979328165374677</v>
      </c>
      <c r="FN42" s="80">
        <f t="shared" si="34"/>
        <v>0.86792452830188682</v>
      </c>
      <c r="FO42" s="80">
        <f t="shared" si="35"/>
        <v>0.93209054593874829</v>
      </c>
      <c r="FP42" s="80" t="e">
        <f t="shared" si="36"/>
        <v>#DIV/0!</v>
      </c>
      <c r="FQ42" s="80">
        <f t="shared" si="37"/>
        <v>0.90410256410256407</v>
      </c>
      <c r="FR42" s="74"/>
      <c r="FS42" s="80">
        <f t="shared" si="38"/>
        <v>0.83139534883720934</v>
      </c>
      <c r="FT42" s="80">
        <f t="shared" si="39"/>
        <v>0.92452830188679247</v>
      </c>
      <c r="FU42" s="80">
        <f t="shared" si="40"/>
        <v>0.8362183754993342</v>
      </c>
      <c r="FV42" s="80" t="e">
        <f t="shared" si="41"/>
        <v>#DIV/0!</v>
      </c>
      <c r="FW42" s="80">
        <f t="shared" si="42"/>
        <v>0.83358974358974358</v>
      </c>
      <c r="FX42" s="74"/>
      <c r="FY42" s="80">
        <f t="shared" si="43"/>
        <v>0.80943152454780365</v>
      </c>
      <c r="FZ42" s="80">
        <f t="shared" si="44"/>
        <v>0.90566037735849059</v>
      </c>
      <c r="GA42" s="80">
        <f t="shared" si="45"/>
        <v>0.8135818908122503</v>
      </c>
      <c r="GB42" s="80" t="e">
        <f t="shared" si="46"/>
        <v>#DIV/0!</v>
      </c>
      <c r="GC42" s="80">
        <f t="shared" si="47"/>
        <v>0.81153846153846154</v>
      </c>
      <c r="GD42" s="74"/>
      <c r="GE42" s="80">
        <f t="shared" si="48"/>
        <v>0.88985788113695086</v>
      </c>
      <c r="GF42" s="80">
        <f t="shared" si="49"/>
        <v>0.92452830188679247</v>
      </c>
      <c r="GG42" s="80">
        <f t="shared" si="50"/>
        <v>0.93075898801597867</v>
      </c>
      <c r="GH42" s="80" t="e">
        <f t="shared" si="51"/>
        <v>#DIV/0!</v>
      </c>
      <c r="GI42" s="80">
        <f t="shared" si="52"/>
        <v>0.89820512820512821</v>
      </c>
    </row>
    <row r="43" spans="1:191" x14ac:dyDescent="0.3">
      <c r="A43" s="60" t="s">
        <v>446</v>
      </c>
      <c r="B43" s="70">
        <v>29830</v>
      </c>
      <c r="C43" s="70"/>
      <c r="D43" s="70">
        <v>665</v>
      </c>
      <c r="E43" s="70">
        <v>61</v>
      </c>
      <c r="F43" s="70">
        <v>239</v>
      </c>
      <c r="G43" s="70">
        <v>0</v>
      </c>
      <c r="H43" s="70">
        <v>965</v>
      </c>
      <c r="I43" s="70">
        <v>332</v>
      </c>
      <c r="J43" s="70">
        <v>37</v>
      </c>
      <c r="K43" s="70">
        <v>120</v>
      </c>
      <c r="L43" s="70">
        <v>0</v>
      </c>
      <c r="M43" s="70">
        <v>489</v>
      </c>
      <c r="N43" s="70">
        <v>815</v>
      </c>
      <c r="O43" s="70">
        <v>46</v>
      </c>
      <c r="P43" s="70">
        <v>408</v>
      </c>
      <c r="Q43" s="70">
        <v>0</v>
      </c>
      <c r="R43" s="70">
        <v>1269</v>
      </c>
      <c r="S43" s="70">
        <v>388</v>
      </c>
      <c r="T43" s="70">
        <v>18</v>
      </c>
      <c r="U43" s="70">
        <v>71</v>
      </c>
      <c r="V43" s="70">
        <v>0</v>
      </c>
      <c r="W43" s="70">
        <v>477</v>
      </c>
      <c r="X43" s="70">
        <v>194</v>
      </c>
      <c r="Y43" s="70">
        <v>15</v>
      </c>
      <c r="Z43" s="70">
        <v>39</v>
      </c>
      <c r="AA43" s="70">
        <v>0</v>
      </c>
      <c r="AB43" s="70">
        <v>248</v>
      </c>
      <c r="AC43" s="70">
        <v>3448</v>
      </c>
      <c r="AD43" s="70"/>
      <c r="AE43" s="70">
        <v>725</v>
      </c>
      <c r="AF43" s="70">
        <v>57</v>
      </c>
      <c r="AG43" s="70">
        <v>279</v>
      </c>
      <c r="AH43" s="70">
        <v>0</v>
      </c>
      <c r="AI43" s="70">
        <v>1061</v>
      </c>
      <c r="AJ43" s="70">
        <v>628</v>
      </c>
      <c r="AK43" s="70">
        <v>47</v>
      </c>
      <c r="AL43" s="70">
        <v>289</v>
      </c>
      <c r="AM43" s="70">
        <v>0</v>
      </c>
      <c r="AN43" s="70">
        <v>964</v>
      </c>
      <c r="AO43" s="70">
        <v>821</v>
      </c>
      <c r="AP43" s="70">
        <v>56</v>
      </c>
      <c r="AQ43" s="70">
        <v>232</v>
      </c>
      <c r="AR43" s="70">
        <v>0</v>
      </c>
      <c r="AS43" s="70">
        <v>1109</v>
      </c>
      <c r="AT43" s="70">
        <v>3134</v>
      </c>
      <c r="AU43" s="70"/>
      <c r="AV43" s="70">
        <v>666</v>
      </c>
      <c r="AW43" s="70">
        <v>58</v>
      </c>
      <c r="AX43" s="70">
        <v>273</v>
      </c>
      <c r="AY43" s="70">
        <v>0</v>
      </c>
      <c r="AZ43" s="70">
        <v>997</v>
      </c>
      <c r="BA43" s="70">
        <v>428</v>
      </c>
      <c r="BB43" s="70">
        <v>33</v>
      </c>
      <c r="BC43" s="70">
        <v>157</v>
      </c>
      <c r="BD43" s="70">
        <v>0</v>
      </c>
      <c r="BE43" s="70">
        <v>618</v>
      </c>
      <c r="BF43" s="70">
        <v>657</v>
      </c>
      <c r="BG43" s="70">
        <v>39</v>
      </c>
      <c r="BH43" s="70">
        <v>187</v>
      </c>
      <c r="BI43" s="70">
        <v>0</v>
      </c>
      <c r="BJ43" s="70">
        <v>883</v>
      </c>
      <c r="BK43" s="70">
        <v>341</v>
      </c>
      <c r="BL43" s="70">
        <v>27</v>
      </c>
      <c r="BM43" s="70">
        <v>157</v>
      </c>
      <c r="BN43" s="70">
        <v>0</v>
      </c>
      <c r="BO43" s="70">
        <v>525</v>
      </c>
      <c r="BP43" s="70">
        <v>3023</v>
      </c>
      <c r="BQ43" s="74"/>
      <c r="BR43" s="70">
        <v>2002</v>
      </c>
      <c r="BS43" s="70">
        <v>140</v>
      </c>
      <c r="BT43" s="70">
        <v>718</v>
      </c>
      <c r="BU43" s="70">
        <v>0</v>
      </c>
      <c r="BV43" s="70">
        <v>2860</v>
      </c>
      <c r="BW43" s="70">
        <v>2860</v>
      </c>
      <c r="BX43" s="74"/>
      <c r="BY43" s="70">
        <v>2004</v>
      </c>
      <c r="BZ43" s="70">
        <v>147</v>
      </c>
      <c r="CA43" s="70">
        <v>728</v>
      </c>
      <c r="CB43" s="70">
        <v>0</v>
      </c>
      <c r="CC43" s="70">
        <v>2879</v>
      </c>
      <c r="CD43" s="70">
        <v>2879</v>
      </c>
      <c r="CE43" s="74"/>
      <c r="CF43" s="70">
        <v>1341</v>
      </c>
      <c r="CG43" s="70">
        <v>96</v>
      </c>
      <c r="CH43" s="70">
        <v>486</v>
      </c>
      <c r="CI43" s="70">
        <v>0</v>
      </c>
      <c r="CJ43" s="70">
        <v>1923</v>
      </c>
      <c r="CK43" s="70">
        <v>243</v>
      </c>
      <c r="CL43" s="70">
        <v>21</v>
      </c>
      <c r="CM43" s="70">
        <v>117</v>
      </c>
      <c r="CN43" s="70">
        <v>0</v>
      </c>
      <c r="CO43" s="70">
        <v>381</v>
      </c>
      <c r="CP43" s="70">
        <v>494</v>
      </c>
      <c r="CQ43" s="70">
        <v>43</v>
      </c>
      <c r="CR43" s="70">
        <v>164</v>
      </c>
      <c r="CS43" s="70">
        <v>0</v>
      </c>
      <c r="CT43" s="70">
        <v>701</v>
      </c>
      <c r="CU43" s="70">
        <v>3005</v>
      </c>
      <c r="CV43" s="74"/>
      <c r="CW43" s="70">
        <v>1021</v>
      </c>
      <c r="CX43" s="70">
        <v>68</v>
      </c>
      <c r="CY43" s="70">
        <v>339</v>
      </c>
      <c r="CZ43" s="70">
        <v>0</v>
      </c>
      <c r="DA43" s="70">
        <v>1428</v>
      </c>
      <c r="DB43" s="70">
        <v>1240</v>
      </c>
      <c r="DC43" s="70">
        <v>105</v>
      </c>
      <c r="DD43" s="70">
        <v>491</v>
      </c>
      <c r="DE43" s="70">
        <v>0</v>
      </c>
      <c r="DF43" s="70">
        <v>1836</v>
      </c>
      <c r="DG43" s="70">
        <v>3264</v>
      </c>
      <c r="DH43" s="74"/>
      <c r="DI43" s="70">
        <v>2002</v>
      </c>
      <c r="DJ43" s="70">
        <v>146</v>
      </c>
      <c r="DK43" s="70">
        <v>713</v>
      </c>
      <c r="DL43" s="70">
        <v>0</v>
      </c>
      <c r="DM43" s="70">
        <v>2861</v>
      </c>
      <c r="DN43" s="70">
        <v>2861</v>
      </c>
      <c r="DO43" s="74"/>
      <c r="DP43" s="70">
        <v>2002</v>
      </c>
      <c r="DQ43" s="70">
        <v>144</v>
      </c>
      <c r="DR43" s="70">
        <v>710</v>
      </c>
      <c r="DS43" s="70">
        <v>0</v>
      </c>
      <c r="DT43" s="70">
        <v>2856</v>
      </c>
      <c r="DU43" s="70">
        <v>2856</v>
      </c>
      <c r="DV43" s="74"/>
      <c r="DW43" s="70">
        <v>1143</v>
      </c>
      <c r="DX43" s="70">
        <v>68</v>
      </c>
      <c r="DY43" s="70">
        <v>333</v>
      </c>
      <c r="DZ43" s="70">
        <v>0</v>
      </c>
      <c r="EA43" s="70">
        <v>1544</v>
      </c>
      <c r="EB43" s="70">
        <v>1020</v>
      </c>
      <c r="EC43" s="70">
        <v>97</v>
      </c>
      <c r="ED43" s="70">
        <v>456</v>
      </c>
      <c r="EE43" s="70">
        <v>0</v>
      </c>
      <c r="EF43" s="70">
        <v>1573</v>
      </c>
      <c r="EG43" s="70">
        <v>3117</v>
      </c>
      <c r="EI43" s="80">
        <f t="shared" si="8"/>
        <v>0.90810359231411864</v>
      </c>
      <c r="EJ43" s="80">
        <f t="shared" si="9"/>
        <v>0.903954802259887</v>
      </c>
      <c r="EK43" s="80">
        <f t="shared" si="10"/>
        <v>0.91220068415051314</v>
      </c>
      <c r="EL43" s="80" t="e">
        <f t="shared" si="11"/>
        <v>#DIV/0!</v>
      </c>
      <c r="EM43" s="80">
        <f t="shared" si="12"/>
        <v>0.9089327146171694</v>
      </c>
      <c r="EN43" s="74"/>
      <c r="EO43" s="80">
        <f t="shared" si="13"/>
        <v>0.87385129490392643</v>
      </c>
      <c r="EP43" s="80">
        <f t="shared" si="14"/>
        <v>0.88700564971751417</v>
      </c>
      <c r="EQ43" s="80">
        <f t="shared" si="15"/>
        <v>0.88255416191562142</v>
      </c>
      <c r="ER43" s="80" t="e">
        <f t="shared" si="16"/>
        <v>#DIV/0!</v>
      </c>
      <c r="ES43" s="80">
        <f t="shared" si="17"/>
        <v>0.87674013921113692</v>
      </c>
      <c r="ET43" s="74"/>
      <c r="EU43" s="80">
        <f t="shared" si="18"/>
        <v>0.83625730994152048</v>
      </c>
      <c r="EV43" s="80">
        <f t="shared" si="19"/>
        <v>0.79096045197740117</v>
      </c>
      <c r="EW43" s="80">
        <f t="shared" si="20"/>
        <v>0.81870011402508547</v>
      </c>
      <c r="EX43" s="80" t="e">
        <f t="shared" si="21"/>
        <v>#DIV/0!</v>
      </c>
      <c r="EY43" s="80">
        <f t="shared" si="22"/>
        <v>0.82946635730858465</v>
      </c>
      <c r="EZ43" s="74"/>
      <c r="FA43" s="80">
        <f t="shared" si="23"/>
        <v>0.83709273182957389</v>
      </c>
      <c r="FB43" s="80">
        <f t="shared" si="24"/>
        <v>0.83050847457627119</v>
      </c>
      <c r="FC43" s="80">
        <f t="shared" si="25"/>
        <v>0.83010262257696699</v>
      </c>
      <c r="FD43" s="80" t="e">
        <f t="shared" si="26"/>
        <v>#DIV/0!</v>
      </c>
      <c r="FE43" s="80">
        <f t="shared" si="27"/>
        <v>0.83497679814385151</v>
      </c>
      <c r="FF43" s="74"/>
      <c r="FG43" s="80">
        <f t="shared" si="28"/>
        <v>0.86800334168755222</v>
      </c>
      <c r="FH43" s="80">
        <f t="shared" si="29"/>
        <v>0.903954802259887</v>
      </c>
      <c r="FI43" s="80">
        <f t="shared" si="30"/>
        <v>0.87457240592930441</v>
      </c>
      <c r="FJ43" s="80" t="e">
        <f t="shared" si="31"/>
        <v>#DIV/0!</v>
      </c>
      <c r="FK43" s="80">
        <f t="shared" si="32"/>
        <v>0.87151972157772617</v>
      </c>
      <c r="FL43" s="74"/>
      <c r="FM43" s="80">
        <f t="shared" si="33"/>
        <v>0.94444444444444442</v>
      </c>
      <c r="FN43" s="80">
        <f t="shared" si="34"/>
        <v>0.97740112994350281</v>
      </c>
      <c r="FO43" s="80">
        <f t="shared" si="35"/>
        <v>0.94640820980615736</v>
      </c>
      <c r="FP43" s="80" t="e">
        <f t="shared" si="36"/>
        <v>#DIV/0!</v>
      </c>
      <c r="FQ43" s="80">
        <f t="shared" si="37"/>
        <v>0.94663573085846864</v>
      </c>
      <c r="FR43" s="74"/>
      <c r="FS43" s="80">
        <f t="shared" si="38"/>
        <v>0.83625730994152048</v>
      </c>
      <c r="FT43" s="80">
        <f t="shared" si="39"/>
        <v>0.82485875706214684</v>
      </c>
      <c r="FU43" s="80">
        <f t="shared" si="40"/>
        <v>0.81299885974914476</v>
      </c>
      <c r="FV43" s="80" t="e">
        <f t="shared" si="41"/>
        <v>#DIV/0!</v>
      </c>
      <c r="FW43" s="80">
        <f t="shared" si="42"/>
        <v>0.82975638051044087</v>
      </c>
      <c r="FX43" s="74"/>
      <c r="FY43" s="80">
        <f t="shared" si="43"/>
        <v>0.83625730994152048</v>
      </c>
      <c r="FZ43" s="80">
        <f t="shared" si="44"/>
        <v>0.81355932203389836</v>
      </c>
      <c r="GA43" s="80">
        <f t="shared" si="45"/>
        <v>0.80957810718358036</v>
      </c>
      <c r="GB43" s="80" t="e">
        <f t="shared" si="46"/>
        <v>#DIV/0!</v>
      </c>
      <c r="GC43" s="80">
        <f t="shared" si="47"/>
        <v>0.82830626450116007</v>
      </c>
      <c r="GD43" s="74"/>
      <c r="GE43" s="80">
        <f t="shared" si="48"/>
        <v>0.90350877192982459</v>
      </c>
      <c r="GF43" s="80">
        <f t="shared" si="49"/>
        <v>0.93220338983050843</v>
      </c>
      <c r="GG43" s="80">
        <f t="shared" si="50"/>
        <v>0.89965792474344353</v>
      </c>
      <c r="GH43" s="80" t="e">
        <f t="shared" si="51"/>
        <v>#DIV/0!</v>
      </c>
      <c r="GI43" s="80">
        <f t="shared" si="52"/>
        <v>0.90400232018561488</v>
      </c>
    </row>
    <row r="44" spans="1:191" x14ac:dyDescent="0.3">
      <c r="A44" s="60" t="s">
        <v>532</v>
      </c>
      <c r="B44" s="70">
        <v>29218</v>
      </c>
      <c r="C44" s="70"/>
      <c r="D44" s="70">
        <v>531</v>
      </c>
      <c r="E44" s="70">
        <v>10</v>
      </c>
      <c r="F44" s="70">
        <v>225</v>
      </c>
      <c r="G44" s="70">
        <v>0</v>
      </c>
      <c r="H44" s="70">
        <v>766</v>
      </c>
      <c r="I44" s="70">
        <v>212</v>
      </c>
      <c r="J44" s="70">
        <v>5</v>
      </c>
      <c r="K44" s="70">
        <v>91</v>
      </c>
      <c r="L44" s="70">
        <v>0</v>
      </c>
      <c r="M44" s="70">
        <v>308</v>
      </c>
      <c r="N44" s="70">
        <v>371</v>
      </c>
      <c r="O44" s="70">
        <v>5</v>
      </c>
      <c r="P44" s="70">
        <v>92</v>
      </c>
      <c r="Q44" s="70">
        <v>0</v>
      </c>
      <c r="R44" s="70">
        <v>468</v>
      </c>
      <c r="S44" s="70">
        <v>126</v>
      </c>
      <c r="T44" s="70">
        <v>2</v>
      </c>
      <c r="U44" s="70">
        <v>41</v>
      </c>
      <c r="V44" s="70">
        <v>0</v>
      </c>
      <c r="W44" s="70">
        <v>169</v>
      </c>
      <c r="X44" s="70">
        <v>88</v>
      </c>
      <c r="Y44" s="70">
        <v>1</v>
      </c>
      <c r="Z44" s="70">
        <v>17</v>
      </c>
      <c r="AA44" s="70">
        <v>0</v>
      </c>
      <c r="AB44" s="70">
        <v>106</v>
      </c>
      <c r="AC44" s="70">
        <v>1817</v>
      </c>
      <c r="AD44" s="70"/>
      <c r="AE44" s="70">
        <v>282</v>
      </c>
      <c r="AF44" s="70">
        <v>8</v>
      </c>
      <c r="AG44" s="70">
        <v>121</v>
      </c>
      <c r="AH44" s="70">
        <v>0</v>
      </c>
      <c r="AI44" s="70">
        <v>411</v>
      </c>
      <c r="AJ44" s="70">
        <v>258</v>
      </c>
      <c r="AK44" s="70">
        <v>5</v>
      </c>
      <c r="AL44" s="70">
        <v>86</v>
      </c>
      <c r="AM44" s="70">
        <v>0</v>
      </c>
      <c r="AN44" s="70">
        <v>349</v>
      </c>
      <c r="AO44" s="70">
        <v>608</v>
      </c>
      <c r="AP44" s="70">
        <v>7</v>
      </c>
      <c r="AQ44" s="70">
        <v>174</v>
      </c>
      <c r="AR44" s="70">
        <v>0</v>
      </c>
      <c r="AS44" s="70">
        <v>789</v>
      </c>
      <c r="AT44" s="70">
        <v>1549</v>
      </c>
      <c r="AU44" s="70"/>
      <c r="AV44" s="70">
        <v>423</v>
      </c>
      <c r="AW44" s="70">
        <v>10</v>
      </c>
      <c r="AX44" s="70">
        <v>148</v>
      </c>
      <c r="AY44" s="70">
        <v>0</v>
      </c>
      <c r="AZ44" s="70">
        <v>581</v>
      </c>
      <c r="BA44" s="70">
        <v>202</v>
      </c>
      <c r="BB44" s="70">
        <v>4</v>
      </c>
      <c r="BC44" s="70">
        <v>83</v>
      </c>
      <c r="BD44" s="70">
        <v>0</v>
      </c>
      <c r="BE44" s="70">
        <v>289</v>
      </c>
      <c r="BF44" s="70">
        <v>277</v>
      </c>
      <c r="BG44" s="70">
        <v>3</v>
      </c>
      <c r="BH44" s="70">
        <v>86</v>
      </c>
      <c r="BI44" s="70">
        <v>0</v>
      </c>
      <c r="BJ44" s="70">
        <v>366</v>
      </c>
      <c r="BK44" s="70">
        <v>170</v>
      </c>
      <c r="BL44" s="70">
        <v>2</v>
      </c>
      <c r="BM44" s="70">
        <v>58</v>
      </c>
      <c r="BN44" s="70">
        <v>0</v>
      </c>
      <c r="BO44" s="70">
        <v>230</v>
      </c>
      <c r="BP44" s="70">
        <v>1466</v>
      </c>
      <c r="BQ44" s="74"/>
      <c r="BR44" s="70">
        <v>979</v>
      </c>
      <c r="BS44" s="70">
        <v>20</v>
      </c>
      <c r="BT44" s="70">
        <v>345</v>
      </c>
      <c r="BU44" s="70">
        <v>0</v>
      </c>
      <c r="BV44" s="70">
        <v>1344</v>
      </c>
      <c r="BW44" s="70">
        <v>1344</v>
      </c>
      <c r="BX44" s="74"/>
      <c r="BY44" s="70">
        <v>999</v>
      </c>
      <c r="BZ44" s="70">
        <v>18</v>
      </c>
      <c r="CA44" s="70">
        <v>356</v>
      </c>
      <c r="CB44" s="70">
        <v>0</v>
      </c>
      <c r="CC44" s="70">
        <v>1373</v>
      </c>
      <c r="CD44" s="70">
        <v>1373</v>
      </c>
      <c r="CE44" s="74"/>
      <c r="CF44" s="70">
        <v>740</v>
      </c>
      <c r="CG44" s="70">
        <v>12</v>
      </c>
      <c r="CH44" s="70">
        <v>231</v>
      </c>
      <c r="CI44" s="70">
        <v>0</v>
      </c>
      <c r="CJ44" s="70">
        <v>983</v>
      </c>
      <c r="CK44" s="70">
        <v>146</v>
      </c>
      <c r="CL44" s="70">
        <v>2</v>
      </c>
      <c r="CM44" s="70">
        <v>59</v>
      </c>
      <c r="CN44" s="70">
        <v>0</v>
      </c>
      <c r="CO44" s="70">
        <v>207</v>
      </c>
      <c r="CP44" s="70">
        <v>212</v>
      </c>
      <c r="CQ44" s="70">
        <v>2</v>
      </c>
      <c r="CR44" s="70">
        <v>92</v>
      </c>
      <c r="CS44" s="70">
        <v>0</v>
      </c>
      <c r="CT44" s="70">
        <v>306</v>
      </c>
      <c r="CU44" s="70">
        <v>1496</v>
      </c>
      <c r="CV44" s="74"/>
      <c r="CW44" s="70">
        <v>647</v>
      </c>
      <c r="CX44" s="70">
        <v>11</v>
      </c>
      <c r="CY44" s="70">
        <v>215</v>
      </c>
      <c r="CZ44" s="70">
        <v>0</v>
      </c>
      <c r="DA44" s="70">
        <v>873</v>
      </c>
      <c r="DB44" s="70">
        <v>521</v>
      </c>
      <c r="DC44" s="70">
        <v>10</v>
      </c>
      <c r="DD44" s="70">
        <v>200</v>
      </c>
      <c r="DE44" s="70">
        <v>0</v>
      </c>
      <c r="DF44" s="70">
        <v>731</v>
      </c>
      <c r="DG44" s="70">
        <v>1604</v>
      </c>
      <c r="DH44" s="74"/>
      <c r="DI44" s="70">
        <v>975</v>
      </c>
      <c r="DJ44" s="70">
        <v>20</v>
      </c>
      <c r="DK44" s="70">
        <v>352</v>
      </c>
      <c r="DL44" s="70">
        <v>0</v>
      </c>
      <c r="DM44" s="70">
        <v>1347</v>
      </c>
      <c r="DN44" s="70">
        <v>1347</v>
      </c>
      <c r="DO44" s="74"/>
      <c r="DP44" s="70">
        <v>977</v>
      </c>
      <c r="DQ44" s="70">
        <v>20</v>
      </c>
      <c r="DR44" s="70">
        <v>348</v>
      </c>
      <c r="DS44" s="70">
        <v>0</v>
      </c>
      <c r="DT44" s="70">
        <v>1345</v>
      </c>
      <c r="DU44" s="70">
        <v>1345</v>
      </c>
      <c r="DV44" s="74"/>
      <c r="DW44" s="70">
        <v>670</v>
      </c>
      <c r="DX44" s="70">
        <v>12</v>
      </c>
      <c r="DY44" s="70">
        <v>205</v>
      </c>
      <c r="DZ44" s="70">
        <v>0</v>
      </c>
      <c r="EA44" s="70">
        <v>887</v>
      </c>
      <c r="EB44" s="70">
        <v>448</v>
      </c>
      <c r="EC44" s="70">
        <v>6</v>
      </c>
      <c r="ED44" s="70">
        <v>185</v>
      </c>
      <c r="EE44" s="70">
        <v>0</v>
      </c>
      <c r="EF44" s="70">
        <v>639</v>
      </c>
      <c r="EG44" s="70">
        <v>1526</v>
      </c>
      <c r="EI44" s="80">
        <f t="shared" si="8"/>
        <v>0.86445783132530118</v>
      </c>
      <c r="EJ44" s="80">
        <f t="shared" si="9"/>
        <v>0.86956521739130432</v>
      </c>
      <c r="EK44" s="80">
        <f t="shared" si="10"/>
        <v>0.81759656652360513</v>
      </c>
      <c r="EL44" s="80" t="e">
        <f t="shared" si="11"/>
        <v>#DIV/0!</v>
      </c>
      <c r="EM44" s="80">
        <f t="shared" si="12"/>
        <v>0.852504127682994</v>
      </c>
      <c r="EN44" s="74"/>
      <c r="EO44" s="80">
        <f t="shared" si="13"/>
        <v>0.80722891566265065</v>
      </c>
      <c r="EP44" s="80">
        <f t="shared" si="14"/>
        <v>0.82608695652173914</v>
      </c>
      <c r="EQ44" s="80">
        <f t="shared" si="15"/>
        <v>0.80472103004291851</v>
      </c>
      <c r="ER44" s="80" t="e">
        <f t="shared" si="16"/>
        <v>#DIV/0!</v>
      </c>
      <c r="ES44" s="80">
        <f t="shared" si="17"/>
        <v>0.8068244358833242</v>
      </c>
      <c r="ET44" s="74"/>
      <c r="EU44" s="80">
        <f t="shared" si="18"/>
        <v>0.73719879518072284</v>
      </c>
      <c r="EV44" s="80">
        <f t="shared" si="19"/>
        <v>0.86956521739130432</v>
      </c>
      <c r="EW44" s="80">
        <f t="shared" si="20"/>
        <v>0.74034334763948495</v>
      </c>
      <c r="EX44" s="80" t="e">
        <f t="shared" si="21"/>
        <v>#DIV/0!</v>
      </c>
      <c r="EY44" s="80">
        <f t="shared" si="22"/>
        <v>0.73968079251513486</v>
      </c>
      <c r="EZ44" s="74"/>
      <c r="FA44" s="80">
        <f t="shared" si="23"/>
        <v>0.75225903614457834</v>
      </c>
      <c r="FB44" s="80">
        <f t="shared" si="24"/>
        <v>0.78260869565217395</v>
      </c>
      <c r="FC44" s="80">
        <f t="shared" si="25"/>
        <v>0.76394849785407726</v>
      </c>
      <c r="FD44" s="80" t="e">
        <f t="shared" si="26"/>
        <v>#DIV/0!</v>
      </c>
      <c r="FE44" s="80">
        <f t="shared" si="27"/>
        <v>0.75564116675839299</v>
      </c>
      <c r="FF44" s="74"/>
      <c r="FG44" s="80">
        <f t="shared" si="28"/>
        <v>0.82680722891566261</v>
      </c>
      <c r="FH44" s="80">
        <f t="shared" si="29"/>
        <v>0.69565217391304346</v>
      </c>
      <c r="FI44" s="80">
        <f t="shared" si="30"/>
        <v>0.81974248927038629</v>
      </c>
      <c r="FJ44" s="80" t="e">
        <f t="shared" si="31"/>
        <v>#DIV/0!</v>
      </c>
      <c r="FK44" s="80">
        <f t="shared" si="32"/>
        <v>0.82333516785910843</v>
      </c>
      <c r="FL44" s="74"/>
      <c r="FM44" s="80">
        <f t="shared" si="33"/>
        <v>0.87951807228915657</v>
      </c>
      <c r="FN44" s="80">
        <f t="shared" si="34"/>
        <v>0.91304347826086951</v>
      </c>
      <c r="FO44" s="80">
        <f t="shared" si="35"/>
        <v>0.8905579399141631</v>
      </c>
      <c r="FP44" s="80" t="e">
        <f t="shared" si="36"/>
        <v>#DIV/0!</v>
      </c>
      <c r="FQ44" s="80">
        <f t="shared" si="37"/>
        <v>0.88277380297193175</v>
      </c>
      <c r="FR44" s="74"/>
      <c r="FS44" s="80">
        <f t="shared" si="38"/>
        <v>0.73418674698795183</v>
      </c>
      <c r="FT44" s="80">
        <f t="shared" si="39"/>
        <v>0.86956521739130432</v>
      </c>
      <c r="FU44" s="80">
        <f t="shared" si="40"/>
        <v>0.75536480686695284</v>
      </c>
      <c r="FV44" s="80" t="e">
        <f t="shared" si="41"/>
        <v>#DIV/0!</v>
      </c>
      <c r="FW44" s="80">
        <f t="shared" si="42"/>
        <v>0.74133186571271326</v>
      </c>
      <c r="FX44" s="74"/>
      <c r="FY44" s="80">
        <f t="shared" si="43"/>
        <v>0.73569277108433739</v>
      </c>
      <c r="FZ44" s="80">
        <f t="shared" si="44"/>
        <v>0.86956521739130432</v>
      </c>
      <c r="GA44" s="80">
        <f t="shared" si="45"/>
        <v>0.74678111587982832</v>
      </c>
      <c r="GB44" s="80" t="e">
        <f t="shared" si="46"/>
        <v>#DIV/0!</v>
      </c>
      <c r="GC44" s="80">
        <f t="shared" si="47"/>
        <v>0.74023115024766095</v>
      </c>
      <c r="GD44" s="74"/>
      <c r="GE44" s="80">
        <f t="shared" si="48"/>
        <v>0.8418674698795181</v>
      </c>
      <c r="GF44" s="80">
        <f t="shared" si="49"/>
        <v>0.78260869565217395</v>
      </c>
      <c r="GG44" s="80">
        <f t="shared" si="50"/>
        <v>0.83690987124463523</v>
      </c>
      <c r="GH44" s="80" t="e">
        <f t="shared" si="51"/>
        <v>#DIV/0!</v>
      </c>
      <c r="GI44" s="80">
        <f t="shared" si="52"/>
        <v>0.83984589983489266</v>
      </c>
    </row>
    <row r="45" spans="1:191" x14ac:dyDescent="0.3">
      <c r="A45" s="60" t="s">
        <v>500</v>
      </c>
      <c r="B45" s="70">
        <v>28664</v>
      </c>
      <c r="C45" s="70"/>
      <c r="D45" s="70">
        <v>1128</v>
      </c>
      <c r="E45" s="70">
        <v>41</v>
      </c>
      <c r="F45" s="70">
        <v>430</v>
      </c>
      <c r="G45" s="70">
        <v>0</v>
      </c>
      <c r="H45" s="70">
        <v>1599</v>
      </c>
      <c r="I45" s="70">
        <v>412</v>
      </c>
      <c r="J45" s="70">
        <v>5</v>
      </c>
      <c r="K45" s="70">
        <v>110</v>
      </c>
      <c r="L45" s="70">
        <v>0</v>
      </c>
      <c r="M45" s="70">
        <v>527</v>
      </c>
      <c r="N45" s="70">
        <v>783</v>
      </c>
      <c r="O45" s="70">
        <v>4</v>
      </c>
      <c r="P45" s="70">
        <v>213</v>
      </c>
      <c r="Q45" s="70">
        <v>2</v>
      </c>
      <c r="R45" s="70">
        <v>1002</v>
      </c>
      <c r="S45" s="70">
        <v>364</v>
      </c>
      <c r="T45" s="70">
        <v>14</v>
      </c>
      <c r="U45" s="70">
        <v>90</v>
      </c>
      <c r="V45" s="70">
        <v>0</v>
      </c>
      <c r="W45" s="70">
        <v>468</v>
      </c>
      <c r="X45" s="70">
        <v>171</v>
      </c>
      <c r="Y45" s="70">
        <v>4</v>
      </c>
      <c r="Z45" s="70">
        <v>61</v>
      </c>
      <c r="AA45" s="70">
        <v>0</v>
      </c>
      <c r="AB45" s="70">
        <v>236</v>
      </c>
      <c r="AC45" s="70">
        <v>3832</v>
      </c>
      <c r="AD45" s="70"/>
      <c r="AE45" s="70">
        <v>665</v>
      </c>
      <c r="AF45" s="70">
        <v>18</v>
      </c>
      <c r="AG45" s="70">
        <v>226</v>
      </c>
      <c r="AH45" s="70">
        <v>1</v>
      </c>
      <c r="AI45" s="70">
        <v>910</v>
      </c>
      <c r="AJ45" s="70">
        <v>676</v>
      </c>
      <c r="AK45" s="70">
        <v>19</v>
      </c>
      <c r="AL45" s="70">
        <v>231</v>
      </c>
      <c r="AM45" s="70">
        <v>0</v>
      </c>
      <c r="AN45" s="70">
        <v>926</v>
      </c>
      <c r="AO45" s="70">
        <v>1238</v>
      </c>
      <c r="AP45" s="70">
        <v>30</v>
      </c>
      <c r="AQ45" s="70">
        <v>365</v>
      </c>
      <c r="AR45" s="70">
        <v>1</v>
      </c>
      <c r="AS45" s="70">
        <v>1634</v>
      </c>
      <c r="AT45" s="70">
        <v>3470</v>
      </c>
      <c r="AU45" s="70"/>
      <c r="AV45" s="70">
        <v>664</v>
      </c>
      <c r="AW45" s="70">
        <v>20</v>
      </c>
      <c r="AX45" s="70">
        <v>245</v>
      </c>
      <c r="AY45" s="70">
        <v>0</v>
      </c>
      <c r="AZ45" s="70">
        <v>929</v>
      </c>
      <c r="BA45" s="70">
        <v>370</v>
      </c>
      <c r="BB45" s="70">
        <v>4</v>
      </c>
      <c r="BC45" s="70">
        <v>120</v>
      </c>
      <c r="BD45" s="70">
        <v>1</v>
      </c>
      <c r="BE45" s="70">
        <v>495</v>
      </c>
      <c r="BF45" s="70">
        <v>353</v>
      </c>
      <c r="BG45" s="70">
        <v>4</v>
      </c>
      <c r="BH45" s="70">
        <v>142</v>
      </c>
      <c r="BI45" s="70">
        <v>0</v>
      </c>
      <c r="BJ45" s="70">
        <v>499</v>
      </c>
      <c r="BK45" s="70">
        <v>1054</v>
      </c>
      <c r="BL45" s="70">
        <v>35</v>
      </c>
      <c r="BM45" s="70">
        <v>287</v>
      </c>
      <c r="BN45" s="70">
        <v>1</v>
      </c>
      <c r="BO45" s="70">
        <v>1377</v>
      </c>
      <c r="BP45" s="70">
        <v>3300</v>
      </c>
      <c r="BQ45" s="74"/>
      <c r="BR45" s="70">
        <v>2069</v>
      </c>
      <c r="BS45" s="70">
        <v>55</v>
      </c>
      <c r="BT45" s="70">
        <v>662</v>
      </c>
      <c r="BU45" s="70">
        <v>2</v>
      </c>
      <c r="BV45" s="70">
        <v>2788</v>
      </c>
      <c r="BW45" s="70">
        <v>2788</v>
      </c>
      <c r="BX45" s="74"/>
      <c r="BY45" s="70">
        <v>2176</v>
      </c>
      <c r="BZ45" s="70">
        <v>58</v>
      </c>
      <c r="CA45" s="70">
        <v>676</v>
      </c>
      <c r="CB45" s="70">
        <v>2</v>
      </c>
      <c r="CC45" s="70">
        <v>2912</v>
      </c>
      <c r="CD45" s="70">
        <v>2912</v>
      </c>
      <c r="CE45" s="74"/>
      <c r="CF45" s="70">
        <v>1564</v>
      </c>
      <c r="CG45" s="70">
        <v>41</v>
      </c>
      <c r="CH45" s="70">
        <v>493</v>
      </c>
      <c r="CI45" s="70">
        <v>1</v>
      </c>
      <c r="CJ45" s="70">
        <v>2099</v>
      </c>
      <c r="CK45" s="70">
        <v>423</v>
      </c>
      <c r="CL45" s="70">
        <v>11</v>
      </c>
      <c r="CM45" s="70">
        <v>147</v>
      </c>
      <c r="CN45" s="70">
        <v>0</v>
      </c>
      <c r="CO45" s="70">
        <v>581</v>
      </c>
      <c r="CP45" s="70">
        <v>469</v>
      </c>
      <c r="CQ45" s="70">
        <v>13</v>
      </c>
      <c r="CR45" s="70">
        <v>156</v>
      </c>
      <c r="CS45" s="70">
        <v>1</v>
      </c>
      <c r="CT45" s="70">
        <v>639</v>
      </c>
      <c r="CU45" s="70">
        <v>3319</v>
      </c>
      <c r="CV45" s="74"/>
      <c r="CW45" s="70">
        <v>1364</v>
      </c>
      <c r="CX45" s="70">
        <v>22</v>
      </c>
      <c r="CY45" s="70">
        <v>370</v>
      </c>
      <c r="CZ45" s="70">
        <v>2</v>
      </c>
      <c r="DA45" s="70">
        <v>1758</v>
      </c>
      <c r="DB45" s="70">
        <v>1206</v>
      </c>
      <c r="DC45" s="70">
        <v>43</v>
      </c>
      <c r="DD45" s="70">
        <v>438</v>
      </c>
      <c r="DE45" s="70">
        <v>0</v>
      </c>
      <c r="DF45" s="70">
        <v>1687</v>
      </c>
      <c r="DG45" s="70">
        <v>3445</v>
      </c>
      <c r="DH45" s="74"/>
      <c r="DI45" s="70">
        <v>2080</v>
      </c>
      <c r="DJ45" s="70">
        <v>55</v>
      </c>
      <c r="DK45" s="70">
        <v>661</v>
      </c>
      <c r="DL45" s="70">
        <v>2</v>
      </c>
      <c r="DM45" s="70">
        <v>2798</v>
      </c>
      <c r="DN45" s="70">
        <v>2798</v>
      </c>
      <c r="DO45" s="74"/>
      <c r="DP45" s="70">
        <v>2068</v>
      </c>
      <c r="DQ45" s="70">
        <v>53</v>
      </c>
      <c r="DR45" s="70">
        <v>670</v>
      </c>
      <c r="DS45" s="70">
        <v>2</v>
      </c>
      <c r="DT45" s="70">
        <v>2793</v>
      </c>
      <c r="DU45" s="70">
        <v>2793</v>
      </c>
      <c r="DV45" s="74"/>
      <c r="DW45" s="70">
        <v>1334</v>
      </c>
      <c r="DX45" s="70">
        <v>31</v>
      </c>
      <c r="DY45" s="70">
        <v>377</v>
      </c>
      <c r="DZ45" s="70">
        <v>1</v>
      </c>
      <c r="EA45" s="70">
        <v>1743</v>
      </c>
      <c r="EB45" s="70">
        <v>1099</v>
      </c>
      <c r="EC45" s="70">
        <v>29</v>
      </c>
      <c r="ED45" s="70">
        <v>395</v>
      </c>
      <c r="EE45" s="70">
        <v>1</v>
      </c>
      <c r="EF45" s="70">
        <v>1524</v>
      </c>
      <c r="EG45" s="70">
        <v>3267</v>
      </c>
      <c r="EI45" s="80">
        <f t="shared" si="8"/>
        <v>0.90237928621413577</v>
      </c>
      <c r="EJ45" s="80">
        <f t="shared" si="9"/>
        <v>0.98529411764705888</v>
      </c>
      <c r="EK45" s="80">
        <f t="shared" si="10"/>
        <v>0.90929203539823011</v>
      </c>
      <c r="EL45" s="80">
        <f t="shared" si="11"/>
        <v>1</v>
      </c>
      <c r="EM45" s="80">
        <f t="shared" si="12"/>
        <v>0.9055323590814196</v>
      </c>
      <c r="EN45" s="74"/>
      <c r="EO45" s="80">
        <f t="shared" si="13"/>
        <v>0.85409377186843949</v>
      </c>
      <c r="EP45" s="80">
        <f t="shared" si="14"/>
        <v>0.92647058823529416</v>
      </c>
      <c r="EQ45" s="80">
        <f t="shared" si="15"/>
        <v>0.87831858407079644</v>
      </c>
      <c r="ER45" s="80">
        <f t="shared" si="16"/>
        <v>1</v>
      </c>
      <c r="ES45" s="80">
        <f t="shared" si="17"/>
        <v>0.86116910229645094</v>
      </c>
      <c r="ET45" s="74"/>
      <c r="EU45" s="80">
        <f t="shared" si="18"/>
        <v>0.72393282015395377</v>
      </c>
      <c r="EV45" s="80">
        <f t="shared" si="19"/>
        <v>0.80882352941176472</v>
      </c>
      <c r="EW45" s="80">
        <f t="shared" si="20"/>
        <v>0.73230088495575218</v>
      </c>
      <c r="EX45" s="80">
        <f t="shared" si="21"/>
        <v>1</v>
      </c>
      <c r="EY45" s="80">
        <f t="shared" si="22"/>
        <v>0.72755741127348639</v>
      </c>
      <c r="EZ45" s="74"/>
      <c r="FA45" s="80">
        <f t="shared" si="23"/>
        <v>0.761371588523443</v>
      </c>
      <c r="FB45" s="80">
        <f t="shared" si="24"/>
        <v>0.8529411764705882</v>
      </c>
      <c r="FC45" s="80">
        <f t="shared" si="25"/>
        <v>0.74778761061946908</v>
      </c>
      <c r="FD45" s="80">
        <f t="shared" si="26"/>
        <v>1</v>
      </c>
      <c r="FE45" s="80">
        <f t="shared" si="27"/>
        <v>0.75991649269311068</v>
      </c>
      <c r="FF45" s="74"/>
      <c r="FG45" s="80">
        <f t="shared" si="28"/>
        <v>0.85934219734079775</v>
      </c>
      <c r="FH45" s="80">
        <f t="shared" si="29"/>
        <v>0.95588235294117652</v>
      </c>
      <c r="FI45" s="80">
        <f t="shared" si="30"/>
        <v>0.88053097345132747</v>
      </c>
      <c r="FJ45" s="80">
        <f t="shared" si="31"/>
        <v>1</v>
      </c>
      <c r="FK45" s="80">
        <f t="shared" si="32"/>
        <v>0.86612734864300622</v>
      </c>
      <c r="FL45" s="74"/>
      <c r="FM45" s="80">
        <f t="shared" si="33"/>
        <v>0.89923023093072074</v>
      </c>
      <c r="FN45" s="80">
        <f t="shared" si="34"/>
        <v>0.95588235294117652</v>
      </c>
      <c r="FO45" s="80">
        <f t="shared" si="35"/>
        <v>0.89380530973451322</v>
      </c>
      <c r="FP45" s="80">
        <f t="shared" si="36"/>
        <v>1</v>
      </c>
      <c r="FQ45" s="80">
        <f t="shared" si="37"/>
        <v>0.89900835073068897</v>
      </c>
      <c r="FR45" s="74"/>
      <c r="FS45" s="80">
        <f t="shared" si="38"/>
        <v>0.72778166550034995</v>
      </c>
      <c r="FT45" s="80">
        <f t="shared" si="39"/>
        <v>0.80882352941176472</v>
      </c>
      <c r="FU45" s="80">
        <f t="shared" si="40"/>
        <v>0.73119469026548678</v>
      </c>
      <c r="FV45" s="80">
        <f t="shared" si="41"/>
        <v>1</v>
      </c>
      <c r="FW45" s="80">
        <f t="shared" si="42"/>
        <v>0.73016701461377875</v>
      </c>
      <c r="FX45" s="74"/>
      <c r="FY45" s="80">
        <f t="shared" si="43"/>
        <v>0.72358292512246325</v>
      </c>
      <c r="FZ45" s="80">
        <f t="shared" si="44"/>
        <v>0.77941176470588236</v>
      </c>
      <c r="GA45" s="80">
        <f t="shared" si="45"/>
        <v>0.74115044247787609</v>
      </c>
      <c r="GB45" s="80">
        <f t="shared" si="46"/>
        <v>1</v>
      </c>
      <c r="GC45" s="80">
        <f t="shared" si="47"/>
        <v>0.72886221294363251</v>
      </c>
      <c r="GD45" s="74"/>
      <c r="GE45" s="80">
        <f t="shared" si="48"/>
        <v>0.8512946116165151</v>
      </c>
      <c r="GF45" s="80">
        <f t="shared" si="49"/>
        <v>0.88235294117647056</v>
      </c>
      <c r="GG45" s="80">
        <f t="shared" si="50"/>
        <v>0.85398230088495575</v>
      </c>
      <c r="GH45" s="80">
        <f t="shared" si="51"/>
        <v>1</v>
      </c>
      <c r="GI45" s="80">
        <f t="shared" si="52"/>
        <v>0.85255741127348639</v>
      </c>
    </row>
    <row r="46" spans="1:191" x14ac:dyDescent="0.3">
      <c r="A46" s="60" t="s">
        <v>530</v>
      </c>
      <c r="B46" s="70">
        <v>27417</v>
      </c>
      <c r="C46" s="70"/>
      <c r="D46" s="70">
        <v>1013</v>
      </c>
      <c r="E46" s="70">
        <v>102</v>
      </c>
      <c r="F46" s="70">
        <v>324</v>
      </c>
      <c r="G46" s="70">
        <v>0</v>
      </c>
      <c r="H46" s="70">
        <v>1439</v>
      </c>
      <c r="I46" s="70">
        <v>564</v>
      </c>
      <c r="J46" s="70">
        <v>51</v>
      </c>
      <c r="K46" s="70">
        <v>200</v>
      </c>
      <c r="L46" s="70">
        <v>0</v>
      </c>
      <c r="M46" s="70">
        <v>815</v>
      </c>
      <c r="N46" s="70">
        <v>1097</v>
      </c>
      <c r="O46" s="70">
        <v>38</v>
      </c>
      <c r="P46" s="70">
        <v>228</v>
      </c>
      <c r="Q46" s="70">
        <v>0</v>
      </c>
      <c r="R46" s="70">
        <v>1363</v>
      </c>
      <c r="S46" s="70">
        <v>339</v>
      </c>
      <c r="T46" s="70">
        <v>13</v>
      </c>
      <c r="U46" s="70">
        <v>61</v>
      </c>
      <c r="V46" s="70">
        <v>0</v>
      </c>
      <c r="W46" s="70">
        <v>413</v>
      </c>
      <c r="X46" s="70">
        <v>123</v>
      </c>
      <c r="Y46" s="70">
        <v>7</v>
      </c>
      <c r="Z46" s="70">
        <v>32</v>
      </c>
      <c r="AA46" s="70">
        <v>0</v>
      </c>
      <c r="AB46" s="70">
        <v>162</v>
      </c>
      <c r="AC46" s="70">
        <v>4192</v>
      </c>
      <c r="AD46" s="70"/>
      <c r="AE46" s="70">
        <v>559</v>
      </c>
      <c r="AF46" s="70">
        <v>53</v>
      </c>
      <c r="AG46" s="70">
        <v>166</v>
      </c>
      <c r="AH46" s="70">
        <v>0</v>
      </c>
      <c r="AI46" s="70">
        <v>778</v>
      </c>
      <c r="AJ46" s="70">
        <v>977</v>
      </c>
      <c r="AK46" s="70">
        <v>53</v>
      </c>
      <c r="AL46" s="70">
        <v>317</v>
      </c>
      <c r="AM46" s="70">
        <v>0</v>
      </c>
      <c r="AN46" s="70">
        <v>1347</v>
      </c>
      <c r="AO46" s="70">
        <v>1197</v>
      </c>
      <c r="AP46" s="70">
        <v>86</v>
      </c>
      <c r="AQ46" s="70">
        <v>274</v>
      </c>
      <c r="AR46" s="70">
        <v>0</v>
      </c>
      <c r="AS46" s="70">
        <v>1557</v>
      </c>
      <c r="AT46" s="70">
        <v>3682</v>
      </c>
      <c r="AU46" s="70"/>
      <c r="AV46" s="70">
        <v>835</v>
      </c>
      <c r="AW46" s="70">
        <v>68</v>
      </c>
      <c r="AX46" s="70">
        <v>250</v>
      </c>
      <c r="AY46" s="70">
        <v>0</v>
      </c>
      <c r="AZ46" s="70">
        <v>1153</v>
      </c>
      <c r="BA46" s="70">
        <v>357</v>
      </c>
      <c r="BB46" s="70">
        <v>39</v>
      </c>
      <c r="BC46" s="70">
        <v>94</v>
      </c>
      <c r="BD46" s="70">
        <v>0</v>
      </c>
      <c r="BE46" s="70">
        <v>490</v>
      </c>
      <c r="BF46" s="70">
        <v>343</v>
      </c>
      <c r="BG46" s="70">
        <v>38</v>
      </c>
      <c r="BH46" s="70">
        <v>106</v>
      </c>
      <c r="BI46" s="70">
        <v>0</v>
      </c>
      <c r="BJ46" s="70">
        <v>487</v>
      </c>
      <c r="BK46" s="70">
        <v>1083</v>
      </c>
      <c r="BL46" s="70">
        <v>48</v>
      </c>
      <c r="BM46" s="70">
        <v>284</v>
      </c>
      <c r="BN46" s="70">
        <v>0</v>
      </c>
      <c r="BO46" s="70">
        <v>1415</v>
      </c>
      <c r="BP46" s="70">
        <v>3545</v>
      </c>
      <c r="BQ46" s="74"/>
      <c r="BR46" s="70">
        <v>2261</v>
      </c>
      <c r="BS46" s="70">
        <v>166</v>
      </c>
      <c r="BT46" s="70">
        <v>599</v>
      </c>
      <c r="BU46" s="70">
        <v>0</v>
      </c>
      <c r="BV46" s="70">
        <v>3026</v>
      </c>
      <c r="BW46" s="70">
        <v>3026</v>
      </c>
      <c r="BX46" s="74"/>
      <c r="BY46" s="70">
        <v>2344</v>
      </c>
      <c r="BZ46" s="70">
        <v>165</v>
      </c>
      <c r="CA46" s="70">
        <v>639</v>
      </c>
      <c r="CB46" s="70">
        <v>0</v>
      </c>
      <c r="CC46" s="70">
        <v>3148</v>
      </c>
      <c r="CD46" s="70">
        <v>3148</v>
      </c>
      <c r="CE46" s="74"/>
      <c r="CF46" s="70">
        <v>1743</v>
      </c>
      <c r="CG46" s="70">
        <v>130</v>
      </c>
      <c r="CH46" s="70">
        <v>503</v>
      </c>
      <c r="CI46" s="70">
        <v>0</v>
      </c>
      <c r="CJ46" s="70">
        <v>2376</v>
      </c>
      <c r="CK46" s="70">
        <v>363</v>
      </c>
      <c r="CL46" s="70">
        <v>29</v>
      </c>
      <c r="CM46" s="70">
        <v>94</v>
      </c>
      <c r="CN46" s="70">
        <v>0</v>
      </c>
      <c r="CO46" s="70">
        <v>486</v>
      </c>
      <c r="CP46" s="70">
        <v>428</v>
      </c>
      <c r="CQ46" s="70">
        <v>37</v>
      </c>
      <c r="CR46" s="70">
        <v>117</v>
      </c>
      <c r="CS46" s="70">
        <v>0</v>
      </c>
      <c r="CT46" s="70">
        <v>582</v>
      </c>
      <c r="CU46" s="70">
        <v>3444</v>
      </c>
      <c r="CV46" s="74"/>
      <c r="CW46" s="70">
        <v>1101</v>
      </c>
      <c r="CX46" s="70">
        <v>61</v>
      </c>
      <c r="CY46" s="70">
        <v>306</v>
      </c>
      <c r="CZ46" s="70">
        <v>0</v>
      </c>
      <c r="DA46" s="70">
        <v>1468</v>
      </c>
      <c r="DB46" s="70">
        <v>1605</v>
      </c>
      <c r="DC46" s="70">
        <v>140</v>
      </c>
      <c r="DD46" s="70">
        <v>436</v>
      </c>
      <c r="DE46" s="70">
        <v>0</v>
      </c>
      <c r="DF46" s="70">
        <v>2181</v>
      </c>
      <c r="DG46" s="70">
        <v>3649</v>
      </c>
      <c r="DH46" s="74"/>
      <c r="DI46" s="70">
        <v>2375</v>
      </c>
      <c r="DJ46" s="70">
        <v>164</v>
      </c>
      <c r="DK46" s="70">
        <v>649</v>
      </c>
      <c r="DL46" s="70">
        <v>0</v>
      </c>
      <c r="DM46" s="70">
        <v>3188</v>
      </c>
      <c r="DN46" s="70">
        <v>3188</v>
      </c>
      <c r="DO46" s="74"/>
      <c r="DP46" s="70">
        <v>2246</v>
      </c>
      <c r="DQ46" s="70">
        <v>167</v>
      </c>
      <c r="DR46" s="70">
        <v>596</v>
      </c>
      <c r="DS46" s="70">
        <v>0</v>
      </c>
      <c r="DT46" s="70">
        <v>3009</v>
      </c>
      <c r="DU46" s="70">
        <v>3009</v>
      </c>
      <c r="DV46" s="74"/>
      <c r="DW46" s="70">
        <v>1325</v>
      </c>
      <c r="DX46" s="70">
        <v>88</v>
      </c>
      <c r="DY46" s="70">
        <v>374</v>
      </c>
      <c r="DZ46" s="70">
        <v>0</v>
      </c>
      <c r="EA46" s="70">
        <v>1787</v>
      </c>
      <c r="EB46" s="70">
        <v>1271</v>
      </c>
      <c r="EC46" s="70">
        <v>107</v>
      </c>
      <c r="ED46" s="70">
        <v>365</v>
      </c>
      <c r="EE46" s="70">
        <v>0</v>
      </c>
      <c r="EF46" s="70">
        <v>1743</v>
      </c>
      <c r="EG46" s="70">
        <v>3530</v>
      </c>
      <c r="EI46" s="80">
        <f t="shared" si="8"/>
        <v>0.87149234693877553</v>
      </c>
      <c r="EJ46" s="80">
        <f t="shared" si="9"/>
        <v>0.90995260663507105</v>
      </c>
      <c r="EK46" s="80">
        <f t="shared" si="10"/>
        <v>0.89585798816568052</v>
      </c>
      <c r="EL46" s="80" t="e">
        <f t="shared" si="11"/>
        <v>#DIV/0!</v>
      </c>
      <c r="EM46" s="80">
        <f t="shared" si="12"/>
        <v>0.87833969465648853</v>
      </c>
      <c r="EN46" s="74"/>
      <c r="EO46" s="80">
        <f t="shared" si="13"/>
        <v>0.8348214285714286</v>
      </c>
      <c r="EP46" s="80">
        <f t="shared" si="14"/>
        <v>0.91469194312796209</v>
      </c>
      <c r="EQ46" s="80">
        <f t="shared" si="15"/>
        <v>0.86863905325443791</v>
      </c>
      <c r="ER46" s="80" t="e">
        <f t="shared" si="16"/>
        <v>#DIV/0!</v>
      </c>
      <c r="ES46" s="80">
        <f t="shared" si="17"/>
        <v>0.84565839694656486</v>
      </c>
      <c r="ET46" s="74"/>
      <c r="EU46" s="80">
        <f t="shared" si="18"/>
        <v>0.7209821428571429</v>
      </c>
      <c r="EV46" s="80">
        <f t="shared" si="19"/>
        <v>0.78672985781990523</v>
      </c>
      <c r="EW46" s="80">
        <f t="shared" si="20"/>
        <v>0.70887573964497042</v>
      </c>
      <c r="EX46" s="80" t="e">
        <f t="shared" si="21"/>
        <v>#DIV/0!</v>
      </c>
      <c r="EY46" s="80">
        <f t="shared" si="22"/>
        <v>0.72185114503816794</v>
      </c>
      <c r="EZ46" s="74"/>
      <c r="FA46" s="80">
        <f t="shared" si="23"/>
        <v>0.74744897959183676</v>
      </c>
      <c r="FB46" s="80">
        <f t="shared" si="24"/>
        <v>0.78199052132701419</v>
      </c>
      <c r="FC46" s="80">
        <f t="shared" si="25"/>
        <v>0.75621301775147931</v>
      </c>
      <c r="FD46" s="80" t="e">
        <f t="shared" si="26"/>
        <v>#DIV/0!</v>
      </c>
      <c r="FE46" s="80">
        <f t="shared" si="27"/>
        <v>0.75095419847328249</v>
      </c>
      <c r="FF46" s="74"/>
      <c r="FG46" s="80">
        <f t="shared" si="28"/>
        <v>0.8080357142857143</v>
      </c>
      <c r="FH46" s="80">
        <f t="shared" si="29"/>
        <v>0.92890995260663511</v>
      </c>
      <c r="FI46" s="80">
        <f t="shared" si="30"/>
        <v>0.84497041420118346</v>
      </c>
      <c r="FJ46" s="80" t="e">
        <f t="shared" si="31"/>
        <v>#DIV/0!</v>
      </c>
      <c r="FK46" s="80">
        <f t="shared" si="32"/>
        <v>0.82156488549618323</v>
      </c>
      <c r="FL46" s="74"/>
      <c r="FM46" s="80">
        <f t="shared" si="33"/>
        <v>0.86288265306122447</v>
      </c>
      <c r="FN46" s="80">
        <f t="shared" si="34"/>
        <v>0.95260663507109</v>
      </c>
      <c r="FO46" s="80">
        <f t="shared" si="35"/>
        <v>0.8781065088757396</v>
      </c>
      <c r="FP46" s="80" t="e">
        <f t="shared" si="36"/>
        <v>#DIV/0!</v>
      </c>
      <c r="FQ46" s="80">
        <f t="shared" si="37"/>
        <v>0.87046755725190839</v>
      </c>
      <c r="FR46" s="74"/>
      <c r="FS46" s="80">
        <f t="shared" si="38"/>
        <v>0.75733418367346939</v>
      </c>
      <c r="FT46" s="80">
        <f t="shared" si="39"/>
        <v>0.77725118483412325</v>
      </c>
      <c r="FU46" s="80">
        <f t="shared" si="40"/>
        <v>0.76804733727810648</v>
      </c>
      <c r="FV46" s="80" t="e">
        <f t="shared" si="41"/>
        <v>#DIV/0!</v>
      </c>
      <c r="FW46" s="80">
        <f t="shared" si="42"/>
        <v>0.7604961832061069</v>
      </c>
      <c r="FX46" s="74"/>
      <c r="FY46" s="80">
        <f t="shared" si="43"/>
        <v>0.71619897959183676</v>
      </c>
      <c r="FZ46" s="80">
        <f t="shared" si="44"/>
        <v>0.79146919431279616</v>
      </c>
      <c r="GA46" s="80">
        <f t="shared" si="45"/>
        <v>0.70532544378698225</v>
      </c>
      <c r="GB46" s="80" t="e">
        <f t="shared" si="46"/>
        <v>#DIV/0!</v>
      </c>
      <c r="GC46" s="80">
        <f t="shared" si="47"/>
        <v>0.71779580152671751</v>
      </c>
      <c r="GD46" s="74"/>
      <c r="GE46" s="80">
        <f t="shared" si="48"/>
        <v>0.82780612244897955</v>
      </c>
      <c r="GF46" s="80">
        <f t="shared" si="49"/>
        <v>0.92417061611374407</v>
      </c>
      <c r="GG46" s="80">
        <f t="shared" si="50"/>
        <v>0.87455621301775144</v>
      </c>
      <c r="GH46" s="80" t="e">
        <f t="shared" si="51"/>
        <v>#DIV/0!</v>
      </c>
      <c r="GI46" s="80">
        <f t="shared" si="52"/>
        <v>0.84208015267175573</v>
      </c>
    </row>
    <row r="47" spans="1:191" x14ac:dyDescent="0.3">
      <c r="A47" s="60" t="s">
        <v>585</v>
      </c>
      <c r="B47" s="70">
        <v>26771</v>
      </c>
      <c r="C47" s="70"/>
      <c r="D47" s="70">
        <v>610</v>
      </c>
      <c r="E47" s="70">
        <v>19</v>
      </c>
      <c r="F47" s="70">
        <v>201</v>
      </c>
      <c r="G47" s="70">
        <v>0</v>
      </c>
      <c r="H47" s="70">
        <v>830</v>
      </c>
      <c r="I47" s="70">
        <v>341</v>
      </c>
      <c r="J47" s="70">
        <v>5</v>
      </c>
      <c r="K47" s="70">
        <v>113</v>
      </c>
      <c r="L47" s="70">
        <v>0</v>
      </c>
      <c r="M47" s="70">
        <v>459</v>
      </c>
      <c r="N47" s="70">
        <v>436</v>
      </c>
      <c r="O47" s="70">
        <v>4</v>
      </c>
      <c r="P47" s="70">
        <v>115</v>
      </c>
      <c r="Q47" s="70">
        <v>0</v>
      </c>
      <c r="R47" s="70">
        <v>555</v>
      </c>
      <c r="S47" s="70">
        <v>180</v>
      </c>
      <c r="T47" s="70">
        <v>2</v>
      </c>
      <c r="U47" s="70">
        <v>46</v>
      </c>
      <c r="V47" s="70">
        <v>0</v>
      </c>
      <c r="W47" s="70">
        <v>228</v>
      </c>
      <c r="X47" s="70">
        <v>123</v>
      </c>
      <c r="Y47" s="70">
        <v>2</v>
      </c>
      <c r="Z47" s="70">
        <v>36</v>
      </c>
      <c r="AA47" s="70">
        <v>0</v>
      </c>
      <c r="AB47" s="70">
        <v>161</v>
      </c>
      <c r="AC47" s="70">
        <v>2233</v>
      </c>
      <c r="AD47" s="70"/>
      <c r="AE47" s="70">
        <v>532</v>
      </c>
      <c r="AF47" s="70">
        <v>10</v>
      </c>
      <c r="AG47" s="70">
        <v>172</v>
      </c>
      <c r="AH47" s="70">
        <v>0</v>
      </c>
      <c r="AI47" s="70">
        <v>714</v>
      </c>
      <c r="AJ47" s="70">
        <v>407</v>
      </c>
      <c r="AK47" s="70">
        <v>11</v>
      </c>
      <c r="AL47" s="70">
        <v>122</v>
      </c>
      <c r="AM47" s="70">
        <v>0</v>
      </c>
      <c r="AN47" s="70">
        <v>540</v>
      </c>
      <c r="AO47" s="70">
        <v>511</v>
      </c>
      <c r="AP47" s="70">
        <v>11</v>
      </c>
      <c r="AQ47" s="70">
        <v>160</v>
      </c>
      <c r="AR47" s="70">
        <v>0</v>
      </c>
      <c r="AS47" s="70">
        <v>682</v>
      </c>
      <c r="AT47" s="70">
        <v>1936</v>
      </c>
      <c r="AU47" s="70"/>
      <c r="AV47" s="70">
        <v>624</v>
      </c>
      <c r="AW47" s="70">
        <v>12</v>
      </c>
      <c r="AX47" s="70">
        <v>204</v>
      </c>
      <c r="AY47" s="70">
        <v>0</v>
      </c>
      <c r="AZ47" s="70">
        <v>840</v>
      </c>
      <c r="BA47" s="70">
        <v>361</v>
      </c>
      <c r="BB47" s="70">
        <v>6</v>
      </c>
      <c r="BC47" s="70">
        <v>116</v>
      </c>
      <c r="BD47" s="70">
        <v>0</v>
      </c>
      <c r="BE47" s="70">
        <v>483</v>
      </c>
      <c r="BF47" s="70">
        <v>281</v>
      </c>
      <c r="BG47" s="70">
        <v>5</v>
      </c>
      <c r="BH47" s="70">
        <v>85</v>
      </c>
      <c r="BI47" s="70">
        <v>0</v>
      </c>
      <c r="BJ47" s="70">
        <v>371</v>
      </c>
      <c r="BK47" s="70">
        <v>191</v>
      </c>
      <c r="BL47" s="70">
        <v>8</v>
      </c>
      <c r="BM47" s="70">
        <v>57</v>
      </c>
      <c r="BN47" s="70">
        <v>0</v>
      </c>
      <c r="BO47" s="70">
        <v>256</v>
      </c>
      <c r="BP47" s="70">
        <v>1950</v>
      </c>
      <c r="BQ47" s="74"/>
      <c r="BR47" s="70">
        <v>1346</v>
      </c>
      <c r="BS47" s="70">
        <v>28</v>
      </c>
      <c r="BT47" s="70">
        <v>406</v>
      </c>
      <c r="BU47" s="70">
        <v>0</v>
      </c>
      <c r="BV47" s="70">
        <v>1780</v>
      </c>
      <c r="BW47" s="70">
        <v>1780</v>
      </c>
      <c r="BX47" s="74"/>
      <c r="BY47" s="70">
        <v>1378</v>
      </c>
      <c r="BZ47" s="70">
        <v>28</v>
      </c>
      <c r="CA47" s="70">
        <v>429</v>
      </c>
      <c r="CB47" s="70">
        <v>0</v>
      </c>
      <c r="CC47" s="70">
        <v>1835</v>
      </c>
      <c r="CD47" s="70">
        <v>1835</v>
      </c>
      <c r="CE47" s="74"/>
      <c r="CF47" s="70">
        <v>863</v>
      </c>
      <c r="CG47" s="70">
        <v>14</v>
      </c>
      <c r="CH47" s="70">
        <v>284</v>
      </c>
      <c r="CI47" s="70">
        <v>0</v>
      </c>
      <c r="CJ47" s="70">
        <v>1161</v>
      </c>
      <c r="CK47" s="70">
        <v>317</v>
      </c>
      <c r="CL47" s="70">
        <v>11</v>
      </c>
      <c r="CM47" s="70">
        <v>112</v>
      </c>
      <c r="CN47" s="70">
        <v>0</v>
      </c>
      <c r="CO47" s="70">
        <v>440</v>
      </c>
      <c r="CP47" s="70">
        <v>260</v>
      </c>
      <c r="CQ47" s="70">
        <v>5</v>
      </c>
      <c r="CR47" s="70">
        <v>63</v>
      </c>
      <c r="CS47" s="70">
        <v>0</v>
      </c>
      <c r="CT47" s="70">
        <v>328</v>
      </c>
      <c r="CU47" s="70">
        <v>1929</v>
      </c>
      <c r="CV47" s="74"/>
      <c r="CW47" s="70">
        <v>472</v>
      </c>
      <c r="CX47" s="70">
        <v>9</v>
      </c>
      <c r="CY47" s="70">
        <v>123</v>
      </c>
      <c r="CZ47" s="70">
        <v>0</v>
      </c>
      <c r="DA47" s="70">
        <v>604</v>
      </c>
      <c r="DB47" s="70">
        <v>1038</v>
      </c>
      <c r="DC47" s="70">
        <v>19</v>
      </c>
      <c r="DD47" s="70">
        <v>349</v>
      </c>
      <c r="DE47" s="70">
        <v>0</v>
      </c>
      <c r="DF47" s="70">
        <v>1406</v>
      </c>
      <c r="DG47" s="70">
        <v>2010</v>
      </c>
      <c r="DH47" s="74"/>
      <c r="DI47" s="70">
        <v>1353</v>
      </c>
      <c r="DJ47" s="70">
        <v>26</v>
      </c>
      <c r="DK47" s="70">
        <v>415</v>
      </c>
      <c r="DL47" s="70">
        <v>0</v>
      </c>
      <c r="DM47" s="70">
        <v>1794</v>
      </c>
      <c r="DN47" s="70">
        <v>1794</v>
      </c>
      <c r="DO47" s="74"/>
      <c r="DP47" s="70">
        <v>1350</v>
      </c>
      <c r="DQ47" s="70">
        <v>25</v>
      </c>
      <c r="DR47" s="70">
        <v>417</v>
      </c>
      <c r="DS47" s="70">
        <v>0</v>
      </c>
      <c r="DT47" s="70">
        <v>1792</v>
      </c>
      <c r="DU47" s="70">
        <v>1792</v>
      </c>
      <c r="DV47" s="74"/>
      <c r="DW47" s="70">
        <v>769</v>
      </c>
      <c r="DX47" s="70">
        <v>10</v>
      </c>
      <c r="DY47" s="70">
        <v>190</v>
      </c>
      <c r="DZ47" s="70">
        <v>0</v>
      </c>
      <c r="EA47" s="70">
        <v>969</v>
      </c>
      <c r="EB47" s="70">
        <v>728</v>
      </c>
      <c r="EC47" s="70">
        <v>20</v>
      </c>
      <c r="ED47" s="70">
        <v>274</v>
      </c>
      <c r="EE47" s="70">
        <v>0</v>
      </c>
      <c r="EF47" s="70">
        <v>1022</v>
      </c>
      <c r="EG47" s="70">
        <v>1991</v>
      </c>
      <c r="EI47" s="80">
        <f t="shared" si="8"/>
        <v>0.85798816568047342</v>
      </c>
      <c r="EJ47" s="80">
        <f t="shared" si="9"/>
        <v>1</v>
      </c>
      <c r="EK47" s="80">
        <f t="shared" si="10"/>
        <v>0.88845401174168293</v>
      </c>
      <c r="EL47" s="80" t="e">
        <f t="shared" si="11"/>
        <v>#DIV/0!</v>
      </c>
      <c r="EM47" s="80">
        <f t="shared" si="12"/>
        <v>0.86699507389162567</v>
      </c>
      <c r="EN47" s="74"/>
      <c r="EO47" s="80">
        <f t="shared" si="13"/>
        <v>0.86213017751479293</v>
      </c>
      <c r="EP47" s="80">
        <f t="shared" si="14"/>
        <v>0.96875</v>
      </c>
      <c r="EQ47" s="80">
        <f t="shared" si="15"/>
        <v>0.90410958904109584</v>
      </c>
      <c r="ER47" s="80" t="e">
        <f t="shared" si="16"/>
        <v>#DIV/0!</v>
      </c>
      <c r="ES47" s="80">
        <f t="shared" si="17"/>
        <v>0.87326466636811462</v>
      </c>
      <c r="ET47" s="74"/>
      <c r="EU47" s="80">
        <f t="shared" si="18"/>
        <v>0.79644970414201188</v>
      </c>
      <c r="EV47" s="80">
        <f t="shared" si="19"/>
        <v>0.875</v>
      </c>
      <c r="EW47" s="80">
        <f t="shared" si="20"/>
        <v>0.79452054794520544</v>
      </c>
      <c r="EX47" s="80" t="e">
        <f t="shared" si="21"/>
        <v>#DIV/0!</v>
      </c>
      <c r="EY47" s="80">
        <f t="shared" si="22"/>
        <v>0.79713390058217648</v>
      </c>
      <c r="EZ47" s="74"/>
      <c r="FA47" s="80">
        <f t="shared" si="23"/>
        <v>0.81538461538461537</v>
      </c>
      <c r="FB47" s="80">
        <f t="shared" si="24"/>
        <v>0.875</v>
      </c>
      <c r="FC47" s="80">
        <f t="shared" si="25"/>
        <v>0.83953033268101762</v>
      </c>
      <c r="FD47" s="80" t="e">
        <f t="shared" si="26"/>
        <v>#DIV/0!</v>
      </c>
      <c r="FE47" s="80">
        <f t="shared" si="27"/>
        <v>0.82176444245409763</v>
      </c>
      <c r="FF47" s="74"/>
      <c r="FG47" s="80">
        <f t="shared" si="28"/>
        <v>0.85207100591715978</v>
      </c>
      <c r="FH47" s="80">
        <f t="shared" si="29"/>
        <v>0.9375</v>
      </c>
      <c r="FI47" s="80">
        <f t="shared" si="30"/>
        <v>0.89823874755381605</v>
      </c>
      <c r="FJ47" s="80" t="e">
        <f t="shared" si="31"/>
        <v>#DIV/0!</v>
      </c>
      <c r="FK47" s="80">
        <f t="shared" si="32"/>
        <v>0.86386027765338114</v>
      </c>
      <c r="FL47" s="74"/>
      <c r="FM47" s="80">
        <f t="shared" si="33"/>
        <v>0.89349112426035504</v>
      </c>
      <c r="FN47" s="80">
        <f t="shared" si="34"/>
        <v>0.875</v>
      </c>
      <c r="FO47" s="80">
        <f t="shared" si="35"/>
        <v>0.92367906066536198</v>
      </c>
      <c r="FP47" s="80" t="e">
        <f t="shared" si="36"/>
        <v>#DIV/0!</v>
      </c>
      <c r="FQ47" s="80">
        <f t="shared" si="37"/>
        <v>0.90013434841021045</v>
      </c>
      <c r="FR47" s="74"/>
      <c r="FS47" s="80">
        <f t="shared" si="38"/>
        <v>0.80059171597633139</v>
      </c>
      <c r="FT47" s="80">
        <f t="shared" si="39"/>
        <v>0.8125</v>
      </c>
      <c r="FU47" s="80">
        <f t="shared" si="40"/>
        <v>0.81213307240704502</v>
      </c>
      <c r="FV47" s="80" t="e">
        <f t="shared" si="41"/>
        <v>#DIV/0!</v>
      </c>
      <c r="FW47" s="80">
        <f t="shared" si="42"/>
        <v>0.80340349305866543</v>
      </c>
      <c r="FX47" s="74"/>
      <c r="FY47" s="80">
        <f t="shared" si="43"/>
        <v>0.79881656804733725</v>
      </c>
      <c r="FZ47" s="80">
        <f t="shared" si="44"/>
        <v>0.78125</v>
      </c>
      <c r="GA47" s="80">
        <f t="shared" si="45"/>
        <v>0.81604696673189825</v>
      </c>
      <c r="GB47" s="80" t="e">
        <f t="shared" si="46"/>
        <v>#DIV/0!</v>
      </c>
      <c r="GC47" s="80">
        <f t="shared" si="47"/>
        <v>0.80250783699059558</v>
      </c>
      <c r="GD47" s="74"/>
      <c r="GE47" s="80">
        <f t="shared" si="48"/>
        <v>0.88579881656804738</v>
      </c>
      <c r="GF47" s="80">
        <f t="shared" si="49"/>
        <v>0.9375</v>
      </c>
      <c r="GG47" s="80">
        <f t="shared" si="50"/>
        <v>0.90802348336594907</v>
      </c>
      <c r="GH47" s="80" t="e">
        <f t="shared" si="51"/>
        <v>#DIV/0!</v>
      </c>
      <c r="GI47" s="80">
        <f t="shared" si="52"/>
        <v>0.89162561576354682</v>
      </c>
    </row>
    <row r="48" spans="1:191" x14ac:dyDescent="0.3">
      <c r="A48" s="60" t="s">
        <v>554</v>
      </c>
      <c r="B48" s="70">
        <v>26261</v>
      </c>
      <c r="C48" s="70"/>
      <c r="D48" s="70">
        <v>770</v>
      </c>
      <c r="E48" s="70">
        <v>23</v>
      </c>
      <c r="F48" s="70">
        <v>468</v>
      </c>
      <c r="G48" s="70">
        <v>0</v>
      </c>
      <c r="H48" s="70">
        <v>1261</v>
      </c>
      <c r="I48" s="70">
        <v>427</v>
      </c>
      <c r="J48" s="70">
        <v>6</v>
      </c>
      <c r="K48" s="70">
        <v>159</v>
      </c>
      <c r="L48" s="70">
        <v>0</v>
      </c>
      <c r="M48" s="70">
        <v>592</v>
      </c>
      <c r="N48" s="70">
        <v>1946</v>
      </c>
      <c r="O48" s="70">
        <v>40</v>
      </c>
      <c r="P48" s="70">
        <v>1070</v>
      </c>
      <c r="Q48" s="70">
        <v>1</v>
      </c>
      <c r="R48" s="70">
        <v>3057</v>
      </c>
      <c r="S48" s="70">
        <v>441</v>
      </c>
      <c r="T48" s="70">
        <v>6</v>
      </c>
      <c r="U48" s="70">
        <v>178</v>
      </c>
      <c r="V48" s="70">
        <v>0</v>
      </c>
      <c r="W48" s="70">
        <v>625</v>
      </c>
      <c r="X48" s="70">
        <v>77</v>
      </c>
      <c r="Y48" s="70">
        <v>3</v>
      </c>
      <c r="Z48" s="70">
        <v>54</v>
      </c>
      <c r="AA48" s="70">
        <v>0</v>
      </c>
      <c r="AB48" s="70">
        <v>134</v>
      </c>
      <c r="AC48" s="70">
        <v>5669</v>
      </c>
      <c r="AD48" s="70"/>
      <c r="AE48" s="70">
        <v>745</v>
      </c>
      <c r="AF48" s="70">
        <v>21</v>
      </c>
      <c r="AG48" s="70">
        <v>459</v>
      </c>
      <c r="AH48" s="70">
        <v>0</v>
      </c>
      <c r="AI48" s="70">
        <v>1225</v>
      </c>
      <c r="AJ48" s="70">
        <v>668</v>
      </c>
      <c r="AK48" s="70">
        <v>14</v>
      </c>
      <c r="AL48" s="70">
        <v>338</v>
      </c>
      <c r="AM48" s="70">
        <v>1</v>
      </c>
      <c r="AN48" s="70">
        <v>1021</v>
      </c>
      <c r="AO48" s="70">
        <v>1743</v>
      </c>
      <c r="AP48" s="70">
        <v>37</v>
      </c>
      <c r="AQ48" s="70">
        <v>924</v>
      </c>
      <c r="AR48" s="70">
        <v>0</v>
      </c>
      <c r="AS48" s="70">
        <v>2704</v>
      </c>
      <c r="AT48" s="70">
        <v>4950</v>
      </c>
      <c r="AU48" s="70"/>
      <c r="AV48" s="70">
        <v>603</v>
      </c>
      <c r="AW48" s="70">
        <v>11</v>
      </c>
      <c r="AX48" s="70">
        <v>368</v>
      </c>
      <c r="AY48" s="70">
        <v>0</v>
      </c>
      <c r="AZ48" s="70">
        <v>982</v>
      </c>
      <c r="BA48" s="70">
        <v>427</v>
      </c>
      <c r="BB48" s="70">
        <v>10</v>
      </c>
      <c r="BC48" s="70">
        <v>246</v>
      </c>
      <c r="BD48" s="70">
        <v>0</v>
      </c>
      <c r="BE48" s="70">
        <v>683</v>
      </c>
      <c r="BF48" s="70">
        <v>468</v>
      </c>
      <c r="BG48" s="70">
        <v>16</v>
      </c>
      <c r="BH48" s="70">
        <v>278</v>
      </c>
      <c r="BI48" s="70">
        <v>0</v>
      </c>
      <c r="BJ48" s="70">
        <v>762</v>
      </c>
      <c r="BK48" s="70">
        <v>1519</v>
      </c>
      <c r="BL48" s="70">
        <v>34</v>
      </c>
      <c r="BM48" s="70">
        <v>778</v>
      </c>
      <c r="BN48" s="70">
        <v>0</v>
      </c>
      <c r="BO48" s="70">
        <v>2331</v>
      </c>
      <c r="BP48" s="70">
        <v>4758</v>
      </c>
      <c r="BQ48" s="74"/>
      <c r="BR48" s="70">
        <v>2826</v>
      </c>
      <c r="BS48" s="70">
        <v>59</v>
      </c>
      <c r="BT48" s="70">
        <v>1541</v>
      </c>
      <c r="BU48" s="70">
        <v>0</v>
      </c>
      <c r="BV48" s="70">
        <v>4426</v>
      </c>
      <c r="BW48" s="70">
        <v>4426</v>
      </c>
      <c r="BX48" s="74"/>
      <c r="BY48" s="70">
        <v>2941</v>
      </c>
      <c r="BZ48" s="70">
        <v>61</v>
      </c>
      <c r="CA48" s="70">
        <v>1581</v>
      </c>
      <c r="CB48" s="70">
        <v>0</v>
      </c>
      <c r="CC48" s="70">
        <v>4583</v>
      </c>
      <c r="CD48" s="70">
        <v>4583</v>
      </c>
      <c r="CE48" s="74"/>
      <c r="CF48" s="70">
        <v>1515</v>
      </c>
      <c r="CG48" s="70">
        <v>30</v>
      </c>
      <c r="CH48" s="70">
        <v>772</v>
      </c>
      <c r="CI48" s="70">
        <v>0</v>
      </c>
      <c r="CJ48" s="70">
        <v>2317</v>
      </c>
      <c r="CK48" s="70">
        <v>1012</v>
      </c>
      <c r="CL48" s="70">
        <v>24</v>
      </c>
      <c r="CM48" s="70">
        <v>560</v>
      </c>
      <c r="CN48" s="70">
        <v>0</v>
      </c>
      <c r="CO48" s="70">
        <v>1596</v>
      </c>
      <c r="CP48" s="70">
        <v>503</v>
      </c>
      <c r="CQ48" s="70">
        <v>12</v>
      </c>
      <c r="CR48" s="70">
        <v>292</v>
      </c>
      <c r="CS48" s="70">
        <v>0</v>
      </c>
      <c r="CT48" s="70">
        <v>807</v>
      </c>
      <c r="CU48" s="70">
        <v>4720</v>
      </c>
      <c r="CV48" s="74"/>
      <c r="CW48" s="70">
        <v>973</v>
      </c>
      <c r="CX48" s="70">
        <v>22</v>
      </c>
      <c r="CY48" s="70">
        <v>500</v>
      </c>
      <c r="CZ48" s="70">
        <v>0</v>
      </c>
      <c r="DA48" s="70">
        <v>1495</v>
      </c>
      <c r="DB48" s="70">
        <v>2165</v>
      </c>
      <c r="DC48" s="70">
        <v>46</v>
      </c>
      <c r="DD48" s="70">
        <v>1226</v>
      </c>
      <c r="DE48" s="70">
        <v>0</v>
      </c>
      <c r="DF48" s="70">
        <v>3437</v>
      </c>
      <c r="DG48" s="70">
        <v>4932</v>
      </c>
      <c r="DH48" s="74"/>
      <c r="DI48" s="70">
        <v>2847</v>
      </c>
      <c r="DJ48" s="70">
        <v>58</v>
      </c>
      <c r="DK48" s="70">
        <v>1553</v>
      </c>
      <c r="DL48" s="70">
        <v>0</v>
      </c>
      <c r="DM48" s="70">
        <v>4458</v>
      </c>
      <c r="DN48" s="70">
        <v>4458</v>
      </c>
      <c r="DO48" s="74"/>
      <c r="DP48" s="70">
        <v>2783</v>
      </c>
      <c r="DQ48" s="70">
        <v>57</v>
      </c>
      <c r="DR48" s="70">
        <v>1538</v>
      </c>
      <c r="DS48" s="70">
        <v>0</v>
      </c>
      <c r="DT48" s="70">
        <v>4378</v>
      </c>
      <c r="DU48" s="70">
        <v>4378</v>
      </c>
      <c r="DV48" s="74"/>
      <c r="DW48" s="70">
        <v>1230</v>
      </c>
      <c r="DX48" s="70">
        <v>21</v>
      </c>
      <c r="DY48" s="70">
        <v>578</v>
      </c>
      <c r="DZ48" s="70">
        <v>0</v>
      </c>
      <c r="EA48" s="70">
        <v>1829</v>
      </c>
      <c r="EB48" s="70">
        <v>1807</v>
      </c>
      <c r="EC48" s="70">
        <v>46</v>
      </c>
      <c r="ED48" s="70">
        <v>1110</v>
      </c>
      <c r="EE48" s="70">
        <v>0</v>
      </c>
      <c r="EF48" s="70">
        <v>2963</v>
      </c>
      <c r="EG48" s="70">
        <v>4792</v>
      </c>
      <c r="EI48" s="80">
        <f t="shared" si="8"/>
        <v>0.86205954657197492</v>
      </c>
      <c r="EJ48" s="80">
        <f t="shared" si="9"/>
        <v>0.92307692307692313</v>
      </c>
      <c r="EK48" s="80">
        <f t="shared" si="10"/>
        <v>0.89217210990150342</v>
      </c>
      <c r="EL48" s="80">
        <f t="shared" si="11"/>
        <v>1</v>
      </c>
      <c r="EM48" s="80">
        <f t="shared" si="12"/>
        <v>0.87316987122949374</v>
      </c>
      <c r="EN48" s="74"/>
      <c r="EO48" s="80">
        <f t="shared" si="13"/>
        <v>0.82409177820267687</v>
      </c>
      <c r="EP48" s="80">
        <f t="shared" si="14"/>
        <v>0.91025641025641024</v>
      </c>
      <c r="EQ48" s="80">
        <f t="shared" si="15"/>
        <v>0.86573354069466046</v>
      </c>
      <c r="ER48" s="80">
        <f t="shared" si="16"/>
        <v>0</v>
      </c>
      <c r="ES48" s="80">
        <f t="shared" si="17"/>
        <v>0.83930146410301643</v>
      </c>
      <c r="ET48" s="74"/>
      <c r="EU48" s="80">
        <f t="shared" si="18"/>
        <v>0.77192024037148321</v>
      </c>
      <c r="EV48" s="80">
        <f t="shared" si="19"/>
        <v>0.75641025641025639</v>
      </c>
      <c r="EW48" s="80">
        <f t="shared" si="20"/>
        <v>0.79885951270088129</v>
      </c>
      <c r="EX48" s="80">
        <f t="shared" si="21"/>
        <v>0</v>
      </c>
      <c r="EY48" s="80">
        <f t="shared" si="22"/>
        <v>0.780737343446816</v>
      </c>
      <c r="EZ48" s="74"/>
      <c r="FA48" s="80">
        <f t="shared" si="23"/>
        <v>0.80333242283529094</v>
      </c>
      <c r="FB48" s="80">
        <f t="shared" si="24"/>
        <v>0.78205128205128205</v>
      </c>
      <c r="FC48" s="80">
        <f t="shared" si="25"/>
        <v>0.81959564541213059</v>
      </c>
      <c r="FD48" s="80">
        <f t="shared" si="26"/>
        <v>0</v>
      </c>
      <c r="FE48" s="80">
        <f t="shared" si="27"/>
        <v>0.80843182219086263</v>
      </c>
      <c r="FF48" s="74"/>
      <c r="FG48" s="80">
        <f t="shared" si="28"/>
        <v>0.8276427205681508</v>
      </c>
      <c r="FH48" s="80">
        <f t="shared" si="29"/>
        <v>0.84615384615384615</v>
      </c>
      <c r="FI48" s="80">
        <f t="shared" si="30"/>
        <v>0.84188698807672369</v>
      </c>
      <c r="FJ48" s="80">
        <f t="shared" si="31"/>
        <v>0</v>
      </c>
      <c r="FK48" s="80">
        <f t="shared" si="32"/>
        <v>0.83259834185923443</v>
      </c>
      <c r="FL48" s="74"/>
      <c r="FM48" s="80">
        <f t="shared" si="33"/>
        <v>0.8571428571428571</v>
      </c>
      <c r="FN48" s="80">
        <f t="shared" si="34"/>
        <v>0.87179487179487181</v>
      </c>
      <c r="FO48" s="80">
        <f t="shared" si="35"/>
        <v>0.89476412649040948</v>
      </c>
      <c r="FP48" s="80">
        <f t="shared" si="36"/>
        <v>0</v>
      </c>
      <c r="FQ48" s="80">
        <f t="shared" si="37"/>
        <v>0.86999470806138646</v>
      </c>
      <c r="FR48" s="74"/>
      <c r="FS48" s="80">
        <f t="shared" si="38"/>
        <v>0.77765637803878718</v>
      </c>
      <c r="FT48" s="80">
        <f t="shared" si="39"/>
        <v>0.74358974358974361</v>
      </c>
      <c r="FU48" s="80">
        <f t="shared" si="40"/>
        <v>0.80508035251425614</v>
      </c>
      <c r="FV48" s="80">
        <f t="shared" si="41"/>
        <v>0</v>
      </c>
      <c r="FW48" s="80">
        <f t="shared" si="42"/>
        <v>0.78638207796789561</v>
      </c>
      <c r="FX48" s="74"/>
      <c r="FY48" s="80">
        <f t="shared" si="43"/>
        <v>0.76017481562414646</v>
      </c>
      <c r="FZ48" s="80">
        <f t="shared" si="44"/>
        <v>0.73076923076923073</v>
      </c>
      <c r="GA48" s="80">
        <f t="shared" si="45"/>
        <v>0.79730430274753761</v>
      </c>
      <c r="GB48" s="80">
        <f t="shared" si="46"/>
        <v>0</v>
      </c>
      <c r="GC48" s="80">
        <f t="shared" si="47"/>
        <v>0.77227024166519664</v>
      </c>
      <c r="GD48" s="74"/>
      <c r="GE48" s="80">
        <f t="shared" si="48"/>
        <v>0.82955476645725212</v>
      </c>
      <c r="GF48" s="80">
        <f t="shared" si="49"/>
        <v>0.85897435897435892</v>
      </c>
      <c r="GG48" s="80">
        <f t="shared" si="50"/>
        <v>0.87506480041472268</v>
      </c>
      <c r="GH48" s="80">
        <f t="shared" si="51"/>
        <v>0</v>
      </c>
      <c r="GI48" s="80">
        <f t="shared" si="52"/>
        <v>0.84529899453166346</v>
      </c>
    </row>
    <row r="49" spans="1:191" x14ac:dyDescent="0.3">
      <c r="A49" s="60" t="s">
        <v>439</v>
      </c>
      <c r="B49" s="70">
        <v>23877</v>
      </c>
      <c r="C49" s="70"/>
      <c r="D49" s="70">
        <v>536</v>
      </c>
      <c r="E49" s="70">
        <v>8</v>
      </c>
      <c r="F49" s="70">
        <v>362</v>
      </c>
      <c r="G49" s="70">
        <v>1</v>
      </c>
      <c r="H49" s="70">
        <v>907</v>
      </c>
      <c r="I49" s="70">
        <v>281</v>
      </c>
      <c r="J49" s="70">
        <v>2</v>
      </c>
      <c r="K49" s="70">
        <v>169</v>
      </c>
      <c r="L49" s="70">
        <v>2</v>
      </c>
      <c r="M49" s="70">
        <v>454</v>
      </c>
      <c r="N49" s="70">
        <v>296</v>
      </c>
      <c r="O49" s="70">
        <v>3</v>
      </c>
      <c r="P49" s="70">
        <v>134</v>
      </c>
      <c r="Q49" s="70">
        <v>0</v>
      </c>
      <c r="R49" s="70">
        <v>433</v>
      </c>
      <c r="S49" s="70">
        <v>190</v>
      </c>
      <c r="T49" s="70">
        <v>2</v>
      </c>
      <c r="U49" s="70">
        <v>92</v>
      </c>
      <c r="V49" s="70">
        <v>1</v>
      </c>
      <c r="W49" s="70">
        <v>285</v>
      </c>
      <c r="X49" s="70">
        <v>80</v>
      </c>
      <c r="Y49" s="70">
        <v>0</v>
      </c>
      <c r="Z49" s="70">
        <v>56</v>
      </c>
      <c r="AA49" s="70">
        <v>0</v>
      </c>
      <c r="AB49" s="70">
        <v>136</v>
      </c>
      <c r="AC49" s="70">
        <v>2215</v>
      </c>
      <c r="AD49" s="70"/>
      <c r="AE49" s="70">
        <v>311</v>
      </c>
      <c r="AF49" s="70">
        <v>3</v>
      </c>
      <c r="AG49" s="70">
        <v>191</v>
      </c>
      <c r="AH49" s="70">
        <v>4</v>
      </c>
      <c r="AI49" s="70">
        <v>509</v>
      </c>
      <c r="AJ49" s="70">
        <v>290</v>
      </c>
      <c r="AK49" s="70">
        <v>8</v>
      </c>
      <c r="AL49" s="70">
        <v>234</v>
      </c>
      <c r="AM49" s="70">
        <v>0</v>
      </c>
      <c r="AN49" s="70">
        <v>532</v>
      </c>
      <c r="AO49" s="70">
        <v>614</v>
      </c>
      <c r="AP49" s="70">
        <v>4</v>
      </c>
      <c r="AQ49" s="70">
        <v>302</v>
      </c>
      <c r="AR49" s="70">
        <v>0</v>
      </c>
      <c r="AS49" s="70">
        <v>920</v>
      </c>
      <c r="AT49" s="70">
        <v>1961</v>
      </c>
      <c r="AU49" s="70"/>
      <c r="AV49" s="70">
        <v>404</v>
      </c>
      <c r="AW49" s="70">
        <v>2</v>
      </c>
      <c r="AX49" s="70">
        <v>270</v>
      </c>
      <c r="AY49" s="70">
        <v>1</v>
      </c>
      <c r="AZ49" s="70">
        <v>677</v>
      </c>
      <c r="BA49" s="70">
        <v>268</v>
      </c>
      <c r="BB49" s="70">
        <v>3</v>
      </c>
      <c r="BC49" s="70">
        <v>145</v>
      </c>
      <c r="BD49" s="70">
        <v>1</v>
      </c>
      <c r="BE49" s="70">
        <v>417</v>
      </c>
      <c r="BF49" s="70">
        <v>308</v>
      </c>
      <c r="BG49" s="70">
        <v>4</v>
      </c>
      <c r="BH49" s="70">
        <v>154</v>
      </c>
      <c r="BI49" s="70">
        <v>1</v>
      </c>
      <c r="BJ49" s="70">
        <v>467</v>
      </c>
      <c r="BK49" s="70">
        <v>206</v>
      </c>
      <c r="BL49" s="70">
        <v>3</v>
      </c>
      <c r="BM49" s="70">
        <v>122</v>
      </c>
      <c r="BN49" s="70">
        <v>0</v>
      </c>
      <c r="BO49" s="70">
        <v>331</v>
      </c>
      <c r="BP49" s="70">
        <v>1892</v>
      </c>
      <c r="BQ49" s="74"/>
      <c r="BR49" s="70">
        <v>1127</v>
      </c>
      <c r="BS49" s="70">
        <v>12</v>
      </c>
      <c r="BT49" s="70">
        <v>656</v>
      </c>
      <c r="BU49" s="70">
        <v>2</v>
      </c>
      <c r="BV49" s="70">
        <v>1797</v>
      </c>
      <c r="BW49" s="70">
        <v>1797</v>
      </c>
      <c r="BX49" s="74"/>
      <c r="BY49" s="70">
        <v>1142</v>
      </c>
      <c r="BZ49" s="70">
        <v>11</v>
      </c>
      <c r="CA49" s="70">
        <v>665</v>
      </c>
      <c r="CB49" s="70">
        <v>3</v>
      </c>
      <c r="CC49" s="70">
        <v>1821</v>
      </c>
      <c r="CD49" s="70">
        <v>1821</v>
      </c>
      <c r="CE49" s="74"/>
      <c r="CF49" s="70">
        <v>774</v>
      </c>
      <c r="CG49" s="70">
        <v>7</v>
      </c>
      <c r="CH49" s="70">
        <v>400</v>
      </c>
      <c r="CI49" s="70">
        <v>1</v>
      </c>
      <c r="CJ49" s="70">
        <v>1182</v>
      </c>
      <c r="CK49" s="70">
        <v>192</v>
      </c>
      <c r="CL49" s="70">
        <v>2</v>
      </c>
      <c r="CM49" s="70">
        <v>109</v>
      </c>
      <c r="CN49" s="70">
        <v>0</v>
      </c>
      <c r="CO49" s="70">
        <v>303</v>
      </c>
      <c r="CP49" s="70">
        <v>253</v>
      </c>
      <c r="CQ49" s="70">
        <v>3</v>
      </c>
      <c r="CR49" s="70">
        <v>177</v>
      </c>
      <c r="CS49" s="70">
        <v>2</v>
      </c>
      <c r="CT49" s="70">
        <v>435</v>
      </c>
      <c r="CU49" s="70">
        <v>1920</v>
      </c>
      <c r="CV49" s="74"/>
      <c r="CW49" s="70">
        <v>513</v>
      </c>
      <c r="CX49" s="70">
        <v>2</v>
      </c>
      <c r="CY49" s="70">
        <v>302</v>
      </c>
      <c r="CZ49" s="70">
        <v>0</v>
      </c>
      <c r="DA49" s="70">
        <v>817</v>
      </c>
      <c r="DB49" s="70">
        <v>727</v>
      </c>
      <c r="DC49" s="70">
        <v>11</v>
      </c>
      <c r="DD49" s="70">
        <v>421</v>
      </c>
      <c r="DE49" s="70">
        <v>3</v>
      </c>
      <c r="DF49" s="70">
        <v>1162</v>
      </c>
      <c r="DG49" s="70">
        <v>1979</v>
      </c>
      <c r="DH49" s="74"/>
      <c r="DI49" s="70">
        <v>1134</v>
      </c>
      <c r="DJ49" s="70">
        <v>11</v>
      </c>
      <c r="DK49" s="70">
        <v>659</v>
      </c>
      <c r="DL49" s="70">
        <v>2</v>
      </c>
      <c r="DM49" s="70">
        <v>1806</v>
      </c>
      <c r="DN49" s="70">
        <v>1806</v>
      </c>
      <c r="DO49" s="74"/>
      <c r="DP49" s="70">
        <v>1135</v>
      </c>
      <c r="DQ49" s="70">
        <v>11</v>
      </c>
      <c r="DR49" s="70">
        <v>661</v>
      </c>
      <c r="DS49" s="70">
        <v>2</v>
      </c>
      <c r="DT49" s="70">
        <v>1809</v>
      </c>
      <c r="DU49" s="70">
        <v>1809</v>
      </c>
      <c r="DV49" s="74"/>
      <c r="DW49" s="70">
        <v>605</v>
      </c>
      <c r="DX49" s="70">
        <v>4</v>
      </c>
      <c r="DY49" s="70">
        <v>321</v>
      </c>
      <c r="DZ49" s="70">
        <v>2</v>
      </c>
      <c r="EA49" s="70">
        <v>932</v>
      </c>
      <c r="EB49" s="70">
        <v>627</v>
      </c>
      <c r="EC49" s="70">
        <v>9</v>
      </c>
      <c r="ED49" s="70">
        <v>393</v>
      </c>
      <c r="EE49" s="70">
        <v>1</v>
      </c>
      <c r="EF49" s="70">
        <v>1030</v>
      </c>
      <c r="EG49" s="70">
        <v>1962</v>
      </c>
      <c r="EI49" s="80">
        <f t="shared" si="8"/>
        <v>0.87852494577006512</v>
      </c>
      <c r="EJ49" s="80">
        <f t="shared" si="9"/>
        <v>1</v>
      </c>
      <c r="EK49" s="80">
        <f t="shared" si="10"/>
        <v>0.89421894218942188</v>
      </c>
      <c r="EL49" s="80">
        <f t="shared" si="11"/>
        <v>1</v>
      </c>
      <c r="EM49" s="80">
        <f t="shared" si="12"/>
        <v>0.88532731376975171</v>
      </c>
      <c r="EN49" s="74"/>
      <c r="EO49" s="80">
        <f t="shared" si="13"/>
        <v>0.85755603759942156</v>
      </c>
      <c r="EP49" s="80">
        <f t="shared" si="14"/>
        <v>0.8</v>
      </c>
      <c r="EQ49" s="80">
        <f t="shared" si="15"/>
        <v>0.84993849938499388</v>
      </c>
      <c r="ER49" s="80">
        <f t="shared" si="16"/>
        <v>0.75</v>
      </c>
      <c r="ES49" s="80">
        <f t="shared" si="17"/>
        <v>0.854176072234763</v>
      </c>
      <c r="ET49" s="74"/>
      <c r="EU49" s="80">
        <f t="shared" si="18"/>
        <v>0.81489515545914681</v>
      </c>
      <c r="EV49" s="80">
        <f t="shared" si="19"/>
        <v>0.8</v>
      </c>
      <c r="EW49" s="80">
        <f t="shared" si="20"/>
        <v>0.80688806888068876</v>
      </c>
      <c r="EX49" s="80">
        <f t="shared" si="21"/>
        <v>0.5</v>
      </c>
      <c r="EY49" s="80">
        <f t="shared" si="22"/>
        <v>0.81128668171557561</v>
      </c>
      <c r="EZ49" s="74"/>
      <c r="FA49" s="80">
        <f t="shared" si="23"/>
        <v>0.82574114244396235</v>
      </c>
      <c r="FB49" s="80">
        <f t="shared" si="24"/>
        <v>0.73333333333333328</v>
      </c>
      <c r="FC49" s="80">
        <f t="shared" si="25"/>
        <v>0.81795817958179584</v>
      </c>
      <c r="FD49" s="80">
        <f t="shared" si="26"/>
        <v>0.75</v>
      </c>
      <c r="FE49" s="80">
        <f t="shared" si="27"/>
        <v>0.82212189616252818</v>
      </c>
      <c r="FF49" s="74"/>
      <c r="FG49" s="80">
        <f t="shared" si="28"/>
        <v>0.88141720896601594</v>
      </c>
      <c r="FH49" s="80">
        <f t="shared" si="29"/>
        <v>0.8</v>
      </c>
      <c r="FI49" s="80">
        <f t="shared" si="30"/>
        <v>0.84378843788437885</v>
      </c>
      <c r="FJ49" s="80">
        <f t="shared" si="31"/>
        <v>0.75</v>
      </c>
      <c r="FK49" s="80">
        <f t="shared" si="32"/>
        <v>0.86681715575620766</v>
      </c>
      <c r="FL49" s="74"/>
      <c r="FM49" s="80">
        <f t="shared" si="33"/>
        <v>0.89660159074475776</v>
      </c>
      <c r="FN49" s="80">
        <f t="shared" si="34"/>
        <v>0.8666666666666667</v>
      </c>
      <c r="FO49" s="80">
        <f t="shared" si="35"/>
        <v>0.88929889298892983</v>
      </c>
      <c r="FP49" s="80">
        <f t="shared" si="36"/>
        <v>0.75</v>
      </c>
      <c r="FQ49" s="80">
        <f t="shared" si="37"/>
        <v>0.89345372460496619</v>
      </c>
      <c r="FR49" s="74"/>
      <c r="FS49" s="80">
        <f t="shared" si="38"/>
        <v>0.81995661605206072</v>
      </c>
      <c r="FT49" s="80">
        <f t="shared" si="39"/>
        <v>0.73333333333333328</v>
      </c>
      <c r="FU49" s="80">
        <f t="shared" si="40"/>
        <v>0.81057810578105782</v>
      </c>
      <c r="FV49" s="80">
        <f t="shared" si="41"/>
        <v>0.5</v>
      </c>
      <c r="FW49" s="80">
        <f t="shared" si="42"/>
        <v>0.81534988713318279</v>
      </c>
      <c r="FX49" s="74"/>
      <c r="FY49" s="80">
        <f t="shared" si="43"/>
        <v>0.82067968185104845</v>
      </c>
      <c r="FZ49" s="80">
        <f t="shared" si="44"/>
        <v>0.73333333333333328</v>
      </c>
      <c r="GA49" s="80">
        <f t="shared" si="45"/>
        <v>0.81303813038130379</v>
      </c>
      <c r="GB49" s="80">
        <f t="shared" si="46"/>
        <v>0.5</v>
      </c>
      <c r="GC49" s="80">
        <f t="shared" si="47"/>
        <v>0.81670428893905189</v>
      </c>
      <c r="GD49" s="74"/>
      <c r="GE49" s="80">
        <f t="shared" si="48"/>
        <v>0.89081706435285612</v>
      </c>
      <c r="GF49" s="80">
        <f t="shared" si="49"/>
        <v>0.8666666666666667</v>
      </c>
      <c r="GG49" s="80">
        <f t="shared" si="50"/>
        <v>0.87822878228782286</v>
      </c>
      <c r="GH49" s="80">
        <f t="shared" si="51"/>
        <v>0.75</v>
      </c>
      <c r="GI49" s="80">
        <f t="shared" si="52"/>
        <v>0.88577878103837471</v>
      </c>
    </row>
    <row r="50" spans="1:191" x14ac:dyDescent="0.3">
      <c r="A50" s="60" t="s">
        <v>505</v>
      </c>
      <c r="B50" s="70">
        <v>23535</v>
      </c>
      <c r="C50" s="70"/>
      <c r="D50" s="70">
        <v>963</v>
      </c>
      <c r="E50" s="70">
        <v>166</v>
      </c>
      <c r="F50" s="70">
        <v>872</v>
      </c>
      <c r="G50" s="70">
        <v>0</v>
      </c>
      <c r="H50" s="70">
        <v>2001</v>
      </c>
      <c r="I50" s="70">
        <v>350</v>
      </c>
      <c r="J50" s="70">
        <v>24</v>
      </c>
      <c r="K50" s="70">
        <v>230</v>
      </c>
      <c r="L50" s="70">
        <v>0</v>
      </c>
      <c r="M50" s="70">
        <v>604</v>
      </c>
      <c r="N50" s="70">
        <v>735</v>
      </c>
      <c r="O50" s="70">
        <v>42</v>
      </c>
      <c r="P50" s="70">
        <v>530</v>
      </c>
      <c r="Q50" s="70">
        <v>0</v>
      </c>
      <c r="R50" s="70">
        <v>1307</v>
      </c>
      <c r="S50" s="70">
        <v>277</v>
      </c>
      <c r="T50" s="70">
        <v>24</v>
      </c>
      <c r="U50" s="70">
        <v>201</v>
      </c>
      <c r="V50" s="70">
        <v>0</v>
      </c>
      <c r="W50" s="70">
        <v>502</v>
      </c>
      <c r="X50" s="70">
        <v>150</v>
      </c>
      <c r="Y50" s="70">
        <v>16</v>
      </c>
      <c r="Z50" s="70">
        <v>93</v>
      </c>
      <c r="AA50" s="70">
        <v>0</v>
      </c>
      <c r="AB50" s="70">
        <v>259</v>
      </c>
      <c r="AC50" s="70">
        <v>4673</v>
      </c>
      <c r="AD50" s="70"/>
      <c r="AE50" s="70">
        <v>506</v>
      </c>
      <c r="AF50" s="70">
        <v>59</v>
      </c>
      <c r="AG50" s="70">
        <v>390</v>
      </c>
      <c r="AH50" s="70">
        <v>0</v>
      </c>
      <c r="AI50" s="70">
        <v>955</v>
      </c>
      <c r="AJ50" s="70">
        <v>469</v>
      </c>
      <c r="AK50" s="70">
        <v>63</v>
      </c>
      <c r="AL50" s="70">
        <v>417</v>
      </c>
      <c r="AM50" s="70">
        <v>0</v>
      </c>
      <c r="AN50" s="70">
        <v>949</v>
      </c>
      <c r="AO50" s="70">
        <v>1280</v>
      </c>
      <c r="AP50" s="70">
        <v>140</v>
      </c>
      <c r="AQ50" s="70">
        <v>987</v>
      </c>
      <c r="AR50" s="70">
        <v>0</v>
      </c>
      <c r="AS50" s="70">
        <v>2407</v>
      </c>
      <c r="AT50" s="70">
        <v>4311</v>
      </c>
      <c r="AU50" s="70"/>
      <c r="AV50" s="70">
        <v>433</v>
      </c>
      <c r="AW50" s="70">
        <v>81</v>
      </c>
      <c r="AX50" s="70">
        <v>422</v>
      </c>
      <c r="AY50" s="70">
        <v>0</v>
      </c>
      <c r="AZ50" s="70">
        <v>936</v>
      </c>
      <c r="BA50" s="70">
        <v>389</v>
      </c>
      <c r="BB50" s="70">
        <v>45</v>
      </c>
      <c r="BC50" s="70">
        <v>273</v>
      </c>
      <c r="BD50" s="70">
        <v>0</v>
      </c>
      <c r="BE50" s="70">
        <v>707</v>
      </c>
      <c r="BF50" s="70">
        <v>256</v>
      </c>
      <c r="BG50" s="70">
        <v>40</v>
      </c>
      <c r="BH50" s="70">
        <v>154</v>
      </c>
      <c r="BI50" s="70">
        <v>0</v>
      </c>
      <c r="BJ50" s="70">
        <v>450</v>
      </c>
      <c r="BK50" s="70">
        <v>1056</v>
      </c>
      <c r="BL50" s="70">
        <v>78</v>
      </c>
      <c r="BM50" s="70">
        <v>842</v>
      </c>
      <c r="BN50" s="70">
        <v>0</v>
      </c>
      <c r="BO50" s="70">
        <v>1976</v>
      </c>
      <c r="BP50" s="70">
        <v>4069</v>
      </c>
      <c r="BQ50" s="74"/>
      <c r="BR50" s="70">
        <v>1845</v>
      </c>
      <c r="BS50" s="70">
        <v>209</v>
      </c>
      <c r="BT50" s="70">
        <v>1419</v>
      </c>
      <c r="BU50" s="70">
        <v>0</v>
      </c>
      <c r="BV50" s="70">
        <v>3473</v>
      </c>
      <c r="BW50" s="70">
        <v>3473</v>
      </c>
      <c r="BX50" s="74"/>
      <c r="BY50" s="70">
        <v>1923</v>
      </c>
      <c r="BZ50" s="70">
        <v>218</v>
      </c>
      <c r="CA50" s="70">
        <v>1517</v>
      </c>
      <c r="CB50" s="70">
        <v>0</v>
      </c>
      <c r="CC50" s="70">
        <v>3658</v>
      </c>
      <c r="CD50" s="70">
        <v>3658</v>
      </c>
      <c r="CE50" s="74"/>
      <c r="CF50" s="70">
        <v>1297</v>
      </c>
      <c r="CG50" s="70">
        <v>137</v>
      </c>
      <c r="CH50" s="70">
        <v>1056</v>
      </c>
      <c r="CI50" s="70">
        <v>0</v>
      </c>
      <c r="CJ50" s="70">
        <v>2490</v>
      </c>
      <c r="CK50" s="70">
        <v>428</v>
      </c>
      <c r="CL50" s="70">
        <v>59</v>
      </c>
      <c r="CM50" s="70">
        <v>346</v>
      </c>
      <c r="CN50" s="70">
        <v>0</v>
      </c>
      <c r="CO50" s="70">
        <v>833</v>
      </c>
      <c r="CP50" s="70">
        <v>404</v>
      </c>
      <c r="CQ50" s="70">
        <v>51</v>
      </c>
      <c r="CR50" s="70">
        <v>285</v>
      </c>
      <c r="CS50" s="70">
        <v>0</v>
      </c>
      <c r="CT50" s="70">
        <v>740</v>
      </c>
      <c r="CU50" s="70">
        <v>4063</v>
      </c>
      <c r="CV50" s="74"/>
      <c r="CW50" s="70">
        <v>896</v>
      </c>
      <c r="CX50" s="70">
        <v>89</v>
      </c>
      <c r="CY50" s="70">
        <v>676</v>
      </c>
      <c r="CZ50" s="70">
        <v>0</v>
      </c>
      <c r="DA50" s="70">
        <v>1661</v>
      </c>
      <c r="DB50" s="70">
        <v>1299</v>
      </c>
      <c r="DC50" s="70">
        <v>162</v>
      </c>
      <c r="DD50" s="70">
        <v>1073</v>
      </c>
      <c r="DE50" s="70">
        <v>0</v>
      </c>
      <c r="DF50" s="70">
        <v>2534</v>
      </c>
      <c r="DG50" s="70">
        <v>4195</v>
      </c>
      <c r="DH50" s="74"/>
      <c r="DI50" s="70">
        <v>1889</v>
      </c>
      <c r="DJ50" s="70">
        <v>206</v>
      </c>
      <c r="DK50" s="70">
        <v>1493</v>
      </c>
      <c r="DL50" s="70">
        <v>0</v>
      </c>
      <c r="DM50" s="70">
        <v>3588</v>
      </c>
      <c r="DN50" s="70">
        <v>3588</v>
      </c>
      <c r="DO50" s="74"/>
      <c r="DP50" s="70">
        <v>1811</v>
      </c>
      <c r="DQ50" s="70">
        <v>206</v>
      </c>
      <c r="DR50" s="70">
        <v>1440</v>
      </c>
      <c r="DS50" s="70">
        <v>0</v>
      </c>
      <c r="DT50" s="70">
        <v>3457</v>
      </c>
      <c r="DU50" s="70">
        <v>3457</v>
      </c>
      <c r="DV50" s="74"/>
      <c r="DW50" s="70">
        <v>1034</v>
      </c>
      <c r="DX50" s="70">
        <v>112</v>
      </c>
      <c r="DY50" s="70">
        <v>785</v>
      </c>
      <c r="DZ50" s="70">
        <v>0</v>
      </c>
      <c r="EA50" s="70">
        <v>1931</v>
      </c>
      <c r="EB50" s="70">
        <v>1094</v>
      </c>
      <c r="EC50" s="70">
        <v>133</v>
      </c>
      <c r="ED50" s="70">
        <v>907</v>
      </c>
      <c r="EE50" s="70">
        <v>0</v>
      </c>
      <c r="EF50" s="70">
        <v>2134</v>
      </c>
      <c r="EG50" s="70">
        <v>4065</v>
      </c>
      <c r="EI50" s="80">
        <f t="shared" si="8"/>
        <v>0.91111111111111109</v>
      </c>
      <c r="EJ50" s="80">
        <f t="shared" si="9"/>
        <v>0.96323529411764708</v>
      </c>
      <c r="EK50" s="80">
        <f t="shared" si="10"/>
        <v>0.93146417445482865</v>
      </c>
      <c r="EL50" s="80" t="e">
        <f t="shared" si="11"/>
        <v>#DIV/0!</v>
      </c>
      <c r="EM50" s="80">
        <f t="shared" si="12"/>
        <v>0.92253370425850634</v>
      </c>
      <c r="EN50" s="74"/>
      <c r="EO50" s="80">
        <f t="shared" si="13"/>
        <v>0.86222222222222222</v>
      </c>
      <c r="EP50" s="80">
        <f t="shared" si="14"/>
        <v>0.8970588235294118</v>
      </c>
      <c r="EQ50" s="80">
        <f t="shared" si="15"/>
        <v>0.87798546209761164</v>
      </c>
      <c r="ER50" s="80" t="e">
        <f t="shared" si="16"/>
        <v>#DIV/0!</v>
      </c>
      <c r="ES50" s="80">
        <f t="shared" si="17"/>
        <v>0.87074684356944143</v>
      </c>
      <c r="ET50" s="74"/>
      <c r="EU50" s="80">
        <f t="shared" si="18"/>
        <v>0.74545454545454548</v>
      </c>
      <c r="EV50" s="80">
        <f t="shared" si="19"/>
        <v>0.76838235294117652</v>
      </c>
      <c r="EW50" s="80">
        <f t="shared" si="20"/>
        <v>0.73676012461059193</v>
      </c>
      <c r="EX50" s="80" t="e">
        <f t="shared" si="21"/>
        <v>#DIV/0!</v>
      </c>
      <c r="EY50" s="80">
        <f t="shared" si="22"/>
        <v>0.74320564947571155</v>
      </c>
      <c r="EZ50" s="74"/>
      <c r="FA50" s="80">
        <f t="shared" si="23"/>
        <v>0.77696969696969698</v>
      </c>
      <c r="FB50" s="80">
        <f t="shared" si="24"/>
        <v>0.80147058823529416</v>
      </c>
      <c r="FC50" s="80">
        <f t="shared" si="25"/>
        <v>0.78764278296988577</v>
      </c>
      <c r="FD50" s="80" t="e">
        <f t="shared" si="26"/>
        <v>#DIV/0!</v>
      </c>
      <c r="FE50" s="80">
        <f t="shared" si="27"/>
        <v>0.78279477851487267</v>
      </c>
      <c r="FF50" s="74"/>
      <c r="FG50" s="80">
        <f t="shared" si="28"/>
        <v>0.86020202020202019</v>
      </c>
      <c r="FH50" s="80">
        <f t="shared" si="29"/>
        <v>0.90808823529411764</v>
      </c>
      <c r="FI50" s="80">
        <f t="shared" si="30"/>
        <v>0.87590861889927307</v>
      </c>
      <c r="FJ50" s="80" t="e">
        <f t="shared" si="31"/>
        <v>#DIV/0!</v>
      </c>
      <c r="FK50" s="80">
        <f t="shared" si="32"/>
        <v>0.86946287181682003</v>
      </c>
      <c r="FL50" s="74"/>
      <c r="FM50" s="80">
        <f t="shared" si="33"/>
        <v>0.88686868686868692</v>
      </c>
      <c r="FN50" s="80">
        <f t="shared" si="34"/>
        <v>0.92279411764705888</v>
      </c>
      <c r="FO50" s="80">
        <f t="shared" si="35"/>
        <v>0.90809968847352029</v>
      </c>
      <c r="FP50" s="80" t="e">
        <f t="shared" si="36"/>
        <v>#DIV/0!</v>
      </c>
      <c r="FQ50" s="80">
        <f t="shared" si="37"/>
        <v>0.89771025037449181</v>
      </c>
      <c r="FR50" s="74"/>
      <c r="FS50" s="80">
        <f t="shared" si="38"/>
        <v>0.76323232323232326</v>
      </c>
      <c r="FT50" s="80">
        <f t="shared" si="39"/>
        <v>0.75735294117647056</v>
      </c>
      <c r="FU50" s="80">
        <f t="shared" si="40"/>
        <v>0.77518172377985461</v>
      </c>
      <c r="FV50" s="80" t="e">
        <f t="shared" si="41"/>
        <v>#DIV/0!</v>
      </c>
      <c r="FW50" s="80">
        <f t="shared" si="42"/>
        <v>0.76781510806762254</v>
      </c>
      <c r="FX50" s="74"/>
      <c r="FY50" s="80">
        <f t="shared" si="43"/>
        <v>0.73171717171717177</v>
      </c>
      <c r="FZ50" s="80">
        <f t="shared" si="44"/>
        <v>0.75735294117647056</v>
      </c>
      <c r="GA50" s="80">
        <f t="shared" si="45"/>
        <v>0.74766355140186913</v>
      </c>
      <c r="GB50" s="80" t="e">
        <f t="shared" si="46"/>
        <v>#DIV/0!</v>
      </c>
      <c r="GC50" s="80">
        <f t="shared" si="47"/>
        <v>0.7397817248020544</v>
      </c>
      <c r="GD50" s="74"/>
      <c r="GE50" s="80">
        <f t="shared" si="48"/>
        <v>0.85979797979797978</v>
      </c>
      <c r="GF50" s="80">
        <f t="shared" si="49"/>
        <v>0.90073529411764708</v>
      </c>
      <c r="GG50" s="80">
        <f t="shared" si="50"/>
        <v>0.87850467289719625</v>
      </c>
      <c r="GH50" s="80" t="e">
        <f t="shared" si="51"/>
        <v>#DIV/0!</v>
      </c>
      <c r="GI50" s="80">
        <f t="shared" si="52"/>
        <v>0.8698908624010272</v>
      </c>
    </row>
    <row r="51" spans="1:191" x14ac:dyDescent="0.3">
      <c r="A51" s="60" t="s">
        <v>429</v>
      </c>
      <c r="B51" s="70">
        <v>22535</v>
      </c>
      <c r="C51" s="70"/>
      <c r="D51" s="70">
        <v>594</v>
      </c>
      <c r="E51" s="70">
        <v>32</v>
      </c>
      <c r="F51" s="70">
        <v>245</v>
      </c>
      <c r="G51" s="70">
        <v>1</v>
      </c>
      <c r="H51" s="70">
        <v>872</v>
      </c>
      <c r="I51" s="70">
        <v>281</v>
      </c>
      <c r="J51" s="70">
        <v>11</v>
      </c>
      <c r="K51" s="70">
        <v>135</v>
      </c>
      <c r="L51" s="70">
        <v>0</v>
      </c>
      <c r="M51" s="70">
        <v>427</v>
      </c>
      <c r="N51" s="70">
        <v>528</v>
      </c>
      <c r="O51" s="70">
        <v>10</v>
      </c>
      <c r="P51" s="70">
        <v>169</v>
      </c>
      <c r="Q51" s="70">
        <v>0</v>
      </c>
      <c r="R51" s="70">
        <v>707</v>
      </c>
      <c r="S51" s="70">
        <v>205</v>
      </c>
      <c r="T51" s="70">
        <v>3</v>
      </c>
      <c r="U51" s="70">
        <v>72</v>
      </c>
      <c r="V51" s="70">
        <v>1</v>
      </c>
      <c r="W51" s="70">
        <v>281</v>
      </c>
      <c r="X51" s="70">
        <v>49</v>
      </c>
      <c r="Y51" s="70">
        <v>2</v>
      </c>
      <c r="Z51" s="70">
        <v>11</v>
      </c>
      <c r="AA51" s="70">
        <v>0</v>
      </c>
      <c r="AB51" s="70">
        <v>62</v>
      </c>
      <c r="AC51" s="70">
        <v>2349</v>
      </c>
      <c r="AD51" s="70"/>
      <c r="AE51" s="70">
        <v>364</v>
      </c>
      <c r="AF51" s="70">
        <v>14</v>
      </c>
      <c r="AG51" s="70">
        <v>135</v>
      </c>
      <c r="AH51" s="70">
        <v>0</v>
      </c>
      <c r="AI51" s="70">
        <v>513</v>
      </c>
      <c r="AJ51" s="70">
        <v>533</v>
      </c>
      <c r="AK51" s="70">
        <v>15</v>
      </c>
      <c r="AL51" s="70">
        <v>234</v>
      </c>
      <c r="AM51" s="70">
        <v>1</v>
      </c>
      <c r="AN51" s="70">
        <v>783</v>
      </c>
      <c r="AO51" s="70">
        <v>611</v>
      </c>
      <c r="AP51" s="70">
        <v>24</v>
      </c>
      <c r="AQ51" s="70">
        <v>222</v>
      </c>
      <c r="AR51" s="70">
        <v>1</v>
      </c>
      <c r="AS51" s="70">
        <v>858</v>
      </c>
      <c r="AT51" s="70">
        <v>2154</v>
      </c>
      <c r="AU51" s="70"/>
      <c r="AV51" s="70">
        <v>394</v>
      </c>
      <c r="AW51" s="70">
        <v>19</v>
      </c>
      <c r="AX51" s="70">
        <v>136</v>
      </c>
      <c r="AY51" s="70">
        <v>0</v>
      </c>
      <c r="AZ51" s="70">
        <v>549</v>
      </c>
      <c r="BA51" s="70">
        <v>188</v>
      </c>
      <c r="BB51" s="70">
        <v>6</v>
      </c>
      <c r="BC51" s="70">
        <v>58</v>
      </c>
      <c r="BD51" s="70">
        <v>2</v>
      </c>
      <c r="BE51" s="70">
        <v>254</v>
      </c>
      <c r="BF51" s="70">
        <v>215</v>
      </c>
      <c r="BG51" s="70">
        <v>6</v>
      </c>
      <c r="BH51" s="70">
        <v>102</v>
      </c>
      <c r="BI51" s="70">
        <v>0</v>
      </c>
      <c r="BJ51" s="70">
        <v>323</v>
      </c>
      <c r="BK51" s="70">
        <v>644</v>
      </c>
      <c r="BL51" s="70">
        <v>17</v>
      </c>
      <c r="BM51" s="70">
        <v>272</v>
      </c>
      <c r="BN51" s="70">
        <v>0</v>
      </c>
      <c r="BO51" s="70">
        <v>933</v>
      </c>
      <c r="BP51" s="70">
        <v>2059</v>
      </c>
      <c r="BQ51" s="74"/>
      <c r="BR51" s="70">
        <v>1267</v>
      </c>
      <c r="BS51" s="70">
        <v>44</v>
      </c>
      <c r="BT51" s="70">
        <v>505</v>
      </c>
      <c r="BU51" s="70">
        <v>1</v>
      </c>
      <c r="BV51" s="70">
        <v>1817</v>
      </c>
      <c r="BW51" s="70">
        <v>1817</v>
      </c>
      <c r="BX51" s="74"/>
      <c r="BY51" s="70">
        <v>1298</v>
      </c>
      <c r="BZ51" s="70">
        <v>44</v>
      </c>
      <c r="CA51" s="70">
        <v>508</v>
      </c>
      <c r="CB51" s="70">
        <v>1</v>
      </c>
      <c r="CC51" s="70">
        <v>1851</v>
      </c>
      <c r="CD51" s="70">
        <v>1851</v>
      </c>
      <c r="CE51" s="74"/>
      <c r="CF51" s="70">
        <v>924</v>
      </c>
      <c r="CG51" s="70">
        <v>26</v>
      </c>
      <c r="CH51" s="70">
        <v>333</v>
      </c>
      <c r="CI51" s="70">
        <v>2</v>
      </c>
      <c r="CJ51" s="70">
        <v>1285</v>
      </c>
      <c r="CK51" s="70">
        <v>208</v>
      </c>
      <c r="CL51" s="70">
        <v>13</v>
      </c>
      <c r="CM51" s="70">
        <v>109</v>
      </c>
      <c r="CN51" s="70">
        <v>0</v>
      </c>
      <c r="CO51" s="70">
        <v>330</v>
      </c>
      <c r="CP51" s="70">
        <v>271</v>
      </c>
      <c r="CQ51" s="70">
        <v>9</v>
      </c>
      <c r="CR51" s="70">
        <v>97</v>
      </c>
      <c r="CS51" s="70">
        <v>0</v>
      </c>
      <c r="CT51" s="70">
        <v>377</v>
      </c>
      <c r="CU51" s="70">
        <v>1992</v>
      </c>
      <c r="CV51" s="74"/>
      <c r="CW51" s="70">
        <v>583</v>
      </c>
      <c r="CX51" s="70">
        <v>18</v>
      </c>
      <c r="CY51" s="70">
        <v>192</v>
      </c>
      <c r="CZ51" s="70">
        <v>1</v>
      </c>
      <c r="DA51" s="70">
        <v>794</v>
      </c>
      <c r="DB51" s="70">
        <v>886</v>
      </c>
      <c r="DC51" s="70">
        <v>37</v>
      </c>
      <c r="DD51" s="70">
        <v>380</v>
      </c>
      <c r="DE51" s="70">
        <v>0</v>
      </c>
      <c r="DF51" s="70">
        <v>1303</v>
      </c>
      <c r="DG51" s="70">
        <v>2097</v>
      </c>
      <c r="DH51" s="74"/>
      <c r="DI51" s="70">
        <v>1284</v>
      </c>
      <c r="DJ51" s="70">
        <v>42</v>
      </c>
      <c r="DK51" s="70">
        <v>505</v>
      </c>
      <c r="DL51" s="70">
        <v>1</v>
      </c>
      <c r="DM51" s="70">
        <v>1832</v>
      </c>
      <c r="DN51" s="70">
        <v>1832</v>
      </c>
      <c r="DO51" s="74"/>
      <c r="DP51" s="70">
        <v>1253</v>
      </c>
      <c r="DQ51" s="70">
        <v>42</v>
      </c>
      <c r="DR51" s="70">
        <v>493</v>
      </c>
      <c r="DS51" s="70">
        <v>1</v>
      </c>
      <c r="DT51" s="70">
        <v>1789</v>
      </c>
      <c r="DU51" s="70">
        <v>1789</v>
      </c>
      <c r="DV51" s="74"/>
      <c r="DW51" s="70">
        <v>682</v>
      </c>
      <c r="DX51" s="70">
        <v>20</v>
      </c>
      <c r="DY51" s="70">
        <v>235</v>
      </c>
      <c r="DZ51" s="70">
        <v>2</v>
      </c>
      <c r="EA51" s="70">
        <v>939</v>
      </c>
      <c r="EB51" s="70">
        <v>759</v>
      </c>
      <c r="EC51" s="70">
        <v>31</v>
      </c>
      <c r="ED51" s="70">
        <v>334</v>
      </c>
      <c r="EE51" s="70">
        <v>0</v>
      </c>
      <c r="EF51" s="70">
        <v>1124</v>
      </c>
      <c r="EG51" s="70">
        <v>2063</v>
      </c>
      <c r="EI51" s="80">
        <f t="shared" si="8"/>
        <v>0.91007845503922757</v>
      </c>
      <c r="EJ51" s="80">
        <f t="shared" si="9"/>
        <v>0.91379310344827591</v>
      </c>
      <c r="EK51" s="80">
        <f t="shared" si="10"/>
        <v>0.935126582278481</v>
      </c>
      <c r="EL51" s="80">
        <f t="shared" si="11"/>
        <v>1</v>
      </c>
      <c r="EM51" s="80">
        <f t="shared" si="12"/>
        <v>0.91698595146871009</v>
      </c>
      <c r="EN51" s="74"/>
      <c r="EO51" s="80">
        <f t="shared" si="13"/>
        <v>0.86964393482196745</v>
      </c>
      <c r="EP51" s="80">
        <f t="shared" si="14"/>
        <v>0.82758620689655171</v>
      </c>
      <c r="EQ51" s="80">
        <f t="shared" si="15"/>
        <v>0.89873417721518989</v>
      </c>
      <c r="ER51" s="80">
        <f t="shared" si="16"/>
        <v>1</v>
      </c>
      <c r="ES51" s="80">
        <f t="shared" si="17"/>
        <v>0.87654320987654322</v>
      </c>
      <c r="ET51" s="74"/>
      <c r="EU51" s="80">
        <f t="shared" si="18"/>
        <v>0.76463488231744114</v>
      </c>
      <c r="EV51" s="80">
        <f t="shared" si="19"/>
        <v>0.75862068965517238</v>
      </c>
      <c r="EW51" s="80">
        <f t="shared" si="20"/>
        <v>0.79905063291139244</v>
      </c>
      <c r="EX51" s="80">
        <f t="shared" si="21"/>
        <v>0.5</v>
      </c>
      <c r="EY51" s="80">
        <f t="shared" si="22"/>
        <v>0.77352064708386548</v>
      </c>
      <c r="EZ51" s="74"/>
      <c r="FA51" s="80">
        <f t="shared" si="23"/>
        <v>0.78334339167169587</v>
      </c>
      <c r="FB51" s="80">
        <f t="shared" si="24"/>
        <v>0.75862068965517238</v>
      </c>
      <c r="FC51" s="80">
        <f t="shared" si="25"/>
        <v>0.80379746835443033</v>
      </c>
      <c r="FD51" s="80">
        <f t="shared" si="26"/>
        <v>0.5</v>
      </c>
      <c r="FE51" s="80">
        <f t="shared" si="27"/>
        <v>0.78799489144316726</v>
      </c>
      <c r="FF51" s="74"/>
      <c r="FG51" s="80">
        <f t="shared" si="28"/>
        <v>0.84671092335546172</v>
      </c>
      <c r="FH51" s="80">
        <f t="shared" si="29"/>
        <v>0.82758620689655171</v>
      </c>
      <c r="FI51" s="80">
        <f t="shared" si="30"/>
        <v>0.85284810126582278</v>
      </c>
      <c r="FJ51" s="80">
        <f t="shared" si="31"/>
        <v>1</v>
      </c>
      <c r="FK51" s="80">
        <f t="shared" si="32"/>
        <v>0.84802043422733075</v>
      </c>
      <c r="FL51" s="74"/>
      <c r="FM51" s="80">
        <f t="shared" si="33"/>
        <v>0.88654194327097169</v>
      </c>
      <c r="FN51" s="80">
        <f t="shared" si="34"/>
        <v>0.94827586206896552</v>
      </c>
      <c r="FO51" s="80">
        <f t="shared" si="35"/>
        <v>0.90506329113924056</v>
      </c>
      <c r="FP51" s="80">
        <f t="shared" si="36"/>
        <v>0.5</v>
      </c>
      <c r="FQ51" s="80">
        <f t="shared" si="37"/>
        <v>0.89272030651340994</v>
      </c>
      <c r="FR51" s="74"/>
      <c r="FS51" s="80">
        <f t="shared" si="38"/>
        <v>0.77489438744719374</v>
      </c>
      <c r="FT51" s="80">
        <f t="shared" si="39"/>
        <v>0.72413793103448276</v>
      </c>
      <c r="FU51" s="80">
        <f t="shared" si="40"/>
        <v>0.79905063291139244</v>
      </c>
      <c r="FV51" s="80">
        <f t="shared" si="41"/>
        <v>0.5</v>
      </c>
      <c r="FW51" s="80">
        <f t="shared" si="42"/>
        <v>0.77990634312473395</v>
      </c>
      <c r="FX51" s="74"/>
      <c r="FY51" s="80">
        <f t="shared" si="43"/>
        <v>0.75618587809293902</v>
      </c>
      <c r="FZ51" s="80">
        <f t="shared" si="44"/>
        <v>0.72413793103448276</v>
      </c>
      <c r="GA51" s="80">
        <f t="shared" si="45"/>
        <v>0.78006329113924056</v>
      </c>
      <c r="GB51" s="80">
        <f t="shared" si="46"/>
        <v>0.5</v>
      </c>
      <c r="GC51" s="80">
        <f t="shared" si="47"/>
        <v>0.76160068114091106</v>
      </c>
      <c r="GD51" s="74"/>
      <c r="GE51" s="80">
        <f t="shared" si="48"/>
        <v>0.86964393482196745</v>
      </c>
      <c r="GF51" s="80">
        <f t="shared" si="49"/>
        <v>0.87931034482758619</v>
      </c>
      <c r="GG51" s="80">
        <f t="shared" si="50"/>
        <v>0.90031645569620256</v>
      </c>
      <c r="GH51" s="80">
        <f t="shared" si="51"/>
        <v>1</v>
      </c>
      <c r="GI51" s="80">
        <f t="shared" si="52"/>
        <v>0.87824606215410816</v>
      </c>
    </row>
    <row r="52" spans="1:191" x14ac:dyDescent="0.3">
      <c r="A52" s="60" t="s">
        <v>510</v>
      </c>
      <c r="B52" s="70">
        <v>21869</v>
      </c>
      <c r="C52" s="70"/>
      <c r="D52" s="70">
        <v>1293</v>
      </c>
      <c r="E52" s="70">
        <v>43</v>
      </c>
      <c r="F52" s="70">
        <v>448</v>
      </c>
      <c r="G52" s="70">
        <v>2</v>
      </c>
      <c r="H52" s="70">
        <v>1786</v>
      </c>
      <c r="I52" s="70">
        <v>667</v>
      </c>
      <c r="J52" s="70">
        <v>18</v>
      </c>
      <c r="K52" s="70">
        <v>238</v>
      </c>
      <c r="L52" s="70">
        <v>0</v>
      </c>
      <c r="M52" s="70">
        <v>923</v>
      </c>
      <c r="N52" s="70">
        <v>419</v>
      </c>
      <c r="O52" s="70">
        <v>18</v>
      </c>
      <c r="P52" s="70">
        <v>147</v>
      </c>
      <c r="Q52" s="70">
        <v>0</v>
      </c>
      <c r="R52" s="70">
        <v>584</v>
      </c>
      <c r="S52" s="70">
        <v>294</v>
      </c>
      <c r="T52" s="70">
        <v>13</v>
      </c>
      <c r="U52" s="70">
        <v>76</v>
      </c>
      <c r="V52" s="70">
        <v>1</v>
      </c>
      <c r="W52" s="70">
        <v>384</v>
      </c>
      <c r="X52" s="70">
        <v>206</v>
      </c>
      <c r="Y52" s="70">
        <v>3</v>
      </c>
      <c r="Z52" s="70">
        <v>67</v>
      </c>
      <c r="AA52" s="70">
        <v>0</v>
      </c>
      <c r="AB52" s="70">
        <v>276</v>
      </c>
      <c r="AC52" s="70">
        <v>3953</v>
      </c>
      <c r="AD52" s="70"/>
      <c r="AE52" s="70">
        <v>794</v>
      </c>
      <c r="AF52" s="70">
        <v>22</v>
      </c>
      <c r="AG52" s="70">
        <v>246</v>
      </c>
      <c r="AH52" s="70">
        <v>1</v>
      </c>
      <c r="AI52" s="70">
        <v>1063</v>
      </c>
      <c r="AJ52" s="70">
        <v>557</v>
      </c>
      <c r="AK52" s="70">
        <v>20</v>
      </c>
      <c r="AL52" s="70">
        <v>201</v>
      </c>
      <c r="AM52" s="70">
        <v>0</v>
      </c>
      <c r="AN52" s="70">
        <v>778</v>
      </c>
      <c r="AO52" s="70">
        <v>1272</v>
      </c>
      <c r="AP52" s="70">
        <v>45</v>
      </c>
      <c r="AQ52" s="70">
        <v>445</v>
      </c>
      <c r="AR52" s="70">
        <v>1</v>
      </c>
      <c r="AS52" s="70">
        <v>1763</v>
      </c>
      <c r="AT52" s="70">
        <v>3604</v>
      </c>
      <c r="AU52" s="70"/>
      <c r="AV52" s="70">
        <v>542</v>
      </c>
      <c r="AW52" s="70">
        <v>22</v>
      </c>
      <c r="AX52" s="70">
        <v>150</v>
      </c>
      <c r="AY52" s="70">
        <v>0</v>
      </c>
      <c r="AZ52" s="70">
        <v>714</v>
      </c>
      <c r="BA52" s="70">
        <v>192</v>
      </c>
      <c r="BB52" s="70">
        <v>7</v>
      </c>
      <c r="BC52" s="70">
        <v>60</v>
      </c>
      <c r="BD52" s="70">
        <v>0</v>
      </c>
      <c r="BE52" s="70">
        <v>259</v>
      </c>
      <c r="BF52" s="70">
        <v>1830</v>
      </c>
      <c r="BG52" s="70">
        <v>57</v>
      </c>
      <c r="BH52" s="70">
        <v>630</v>
      </c>
      <c r="BI52" s="70">
        <v>2</v>
      </c>
      <c r="BJ52" s="70">
        <v>2519</v>
      </c>
      <c r="BK52" s="70">
        <v>149</v>
      </c>
      <c r="BL52" s="70">
        <v>5</v>
      </c>
      <c r="BM52" s="70">
        <v>76</v>
      </c>
      <c r="BN52" s="70">
        <v>0</v>
      </c>
      <c r="BO52" s="70">
        <v>230</v>
      </c>
      <c r="BP52" s="70">
        <v>3722</v>
      </c>
      <c r="BQ52" s="74"/>
      <c r="BR52" s="70">
        <v>2390</v>
      </c>
      <c r="BS52" s="70">
        <v>71</v>
      </c>
      <c r="BT52" s="70">
        <v>807</v>
      </c>
      <c r="BU52" s="70">
        <v>3</v>
      </c>
      <c r="BV52" s="70">
        <v>3271</v>
      </c>
      <c r="BW52" s="70">
        <v>3271</v>
      </c>
      <c r="BX52" s="74"/>
      <c r="BY52" s="70">
        <v>2389</v>
      </c>
      <c r="BZ52" s="70">
        <v>72</v>
      </c>
      <c r="CA52" s="70">
        <v>806</v>
      </c>
      <c r="CB52" s="70">
        <v>3</v>
      </c>
      <c r="CC52" s="70">
        <v>3270</v>
      </c>
      <c r="CD52" s="70">
        <v>3270</v>
      </c>
      <c r="CE52" s="74"/>
      <c r="CF52" s="70">
        <v>1735</v>
      </c>
      <c r="CG52" s="70">
        <v>62</v>
      </c>
      <c r="CH52" s="70">
        <v>533</v>
      </c>
      <c r="CI52" s="70">
        <v>1</v>
      </c>
      <c r="CJ52" s="70">
        <v>2331</v>
      </c>
      <c r="CK52" s="70">
        <v>299</v>
      </c>
      <c r="CL52" s="70">
        <v>11</v>
      </c>
      <c r="CM52" s="70">
        <v>110</v>
      </c>
      <c r="CN52" s="70">
        <v>1</v>
      </c>
      <c r="CO52" s="70">
        <v>421</v>
      </c>
      <c r="CP52" s="70">
        <v>486</v>
      </c>
      <c r="CQ52" s="70">
        <v>15</v>
      </c>
      <c r="CR52" s="70">
        <v>207</v>
      </c>
      <c r="CS52" s="70">
        <v>0</v>
      </c>
      <c r="CT52" s="70">
        <v>708</v>
      </c>
      <c r="CU52" s="70">
        <v>3460</v>
      </c>
      <c r="CV52" s="74"/>
      <c r="CW52" s="70">
        <v>942</v>
      </c>
      <c r="CX52" s="70">
        <v>16</v>
      </c>
      <c r="CY52" s="70">
        <v>283</v>
      </c>
      <c r="CZ52" s="70">
        <v>0</v>
      </c>
      <c r="DA52" s="70">
        <v>1241</v>
      </c>
      <c r="DB52" s="70">
        <v>1706</v>
      </c>
      <c r="DC52" s="70">
        <v>68</v>
      </c>
      <c r="DD52" s="70">
        <v>628</v>
      </c>
      <c r="DE52" s="70">
        <v>3</v>
      </c>
      <c r="DF52" s="70">
        <v>2405</v>
      </c>
      <c r="DG52" s="70">
        <v>3646</v>
      </c>
      <c r="DH52" s="74"/>
      <c r="DI52" s="70">
        <v>2373</v>
      </c>
      <c r="DJ52" s="70">
        <v>71</v>
      </c>
      <c r="DK52" s="70">
        <v>805</v>
      </c>
      <c r="DL52" s="70">
        <v>3</v>
      </c>
      <c r="DM52" s="70">
        <v>3252</v>
      </c>
      <c r="DN52" s="70">
        <v>3252</v>
      </c>
      <c r="DO52" s="74"/>
      <c r="DP52" s="70">
        <v>2384</v>
      </c>
      <c r="DQ52" s="70">
        <v>72</v>
      </c>
      <c r="DR52" s="70">
        <v>791</v>
      </c>
      <c r="DS52" s="70">
        <v>2</v>
      </c>
      <c r="DT52" s="70">
        <v>3249</v>
      </c>
      <c r="DU52" s="70">
        <v>3249</v>
      </c>
      <c r="DV52" s="74"/>
      <c r="DW52" s="70">
        <v>1156</v>
      </c>
      <c r="DX52" s="70">
        <v>31</v>
      </c>
      <c r="DY52" s="70">
        <v>331</v>
      </c>
      <c r="DZ52" s="70">
        <v>2</v>
      </c>
      <c r="EA52" s="70">
        <v>1520</v>
      </c>
      <c r="EB52" s="70">
        <v>1403</v>
      </c>
      <c r="EC52" s="70">
        <v>52</v>
      </c>
      <c r="ED52" s="70">
        <v>547</v>
      </c>
      <c r="EE52" s="70">
        <v>0</v>
      </c>
      <c r="EF52" s="70">
        <v>2002</v>
      </c>
      <c r="EG52" s="70">
        <v>3522</v>
      </c>
      <c r="EI52" s="80">
        <f t="shared" si="8"/>
        <v>0.91108023619312262</v>
      </c>
      <c r="EJ52" s="80">
        <f t="shared" si="9"/>
        <v>0.91578947368421049</v>
      </c>
      <c r="EK52" s="80">
        <f t="shared" si="10"/>
        <v>0.91393442622950816</v>
      </c>
      <c r="EL52" s="80">
        <f t="shared" si="11"/>
        <v>0.66666666666666663</v>
      </c>
      <c r="EM52" s="80">
        <f t="shared" si="12"/>
        <v>0.91171262332405767</v>
      </c>
      <c r="EN52" s="74"/>
      <c r="EO52" s="80">
        <f t="shared" si="13"/>
        <v>0.94234109065647798</v>
      </c>
      <c r="EP52" s="80">
        <f t="shared" si="14"/>
        <v>0.95789473684210524</v>
      </c>
      <c r="EQ52" s="80">
        <f t="shared" si="15"/>
        <v>0.93852459016393441</v>
      </c>
      <c r="ER52" s="80">
        <f t="shared" si="16"/>
        <v>0.66666666666666663</v>
      </c>
      <c r="ES52" s="80">
        <f t="shared" si="17"/>
        <v>0.94156336959271436</v>
      </c>
      <c r="ET52" s="74"/>
      <c r="EU52" s="80">
        <f t="shared" si="18"/>
        <v>0.83014935741576934</v>
      </c>
      <c r="EV52" s="80">
        <f t="shared" si="19"/>
        <v>0.74736842105263157</v>
      </c>
      <c r="EW52" s="80">
        <f t="shared" si="20"/>
        <v>0.82684426229508201</v>
      </c>
      <c r="EX52" s="80">
        <f t="shared" si="21"/>
        <v>1</v>
      </c>
      <c r="EY52" s="80">
        <f t="shared" si="22"/>
        <v>0.82747280546420443</v>
      </c>
      <c r="EZ52" s="74"/>
      <c r="FA52" s="80">
        <f t="shared" si="23"/>
        <v>0.82980201458839875</v>
      </c>
      <c r="FB52" s="80">
        <f t="shared" si="24"/>
        <v>0.75789473684210529</v>
      </c>
      <c r="FC52" s="80">
        <f t="shared" si="25"/>
        <v>0.82581967213114749</v>
      </c>
      <c r="FD52" s="80">
        <f t="shared" si="26"/>
        <v>1</v>
      </c>
      <c r="FE52" s="80">
        <f t="shared" si="27"/>
        <v>0.82721983303819879</v>
      </c>
      <c r="FF52" s="74"/>
      <c r="FG52" s="80">
        <f t="shared" si="28"/>
        <v>0.87530392497394927</v>
      </c>
      <c r="FH52" s="80">
        <f t="shared" si="29"/>
        <v>0.9263157894736842</v>
      </c>
      <c r="FI52" s="80">
        <f t="shared" si="30"/>
        <v>0.87090163934426235</v>
      </c>
      <c r="FJ52" s="80">
        <f t="shared" si="31"/>
        <v>0.66666666666666663</v>
      </c>
      <c r="FK52" s="80">
        <f t="shared" si="32"/>
        <v>0.87528459397925629</v>
      </c>
      <c r="FL52" s="74"/>
      <c r="FM52" s="80">
        <f t="shared" si="33"/>
        <v>0.91976380687738801</v>
      </c>
      <c r="FN52" s="80">
        <f t="shared" si="34"/>
        <v>0.88421052631578945</v>
      </c>
      <c r="FO52" s="80">
        <f t="shared" si="35"/>
        <v>0.93340163934426235</v>
      </c>
      <c r="FP52" s="80">
        <f t="shared" si="36"/>
        <v>1</v>
      </c>
      <c r="FQ52" s="80">
        <f t="shared" si="37"/>
        <v>0.92233746521629145</v>
      </c>
      <c r="FR52" s="74"/>
      <c r="FS52" s="80">
        <f t="shared" si="38"/>
        <v>0.82424452935046888</v>
      </c>
      <c r="FT52" s="80">
        <f t="shared" si="39"/>
        <v>0.74736842105263157</v>
      </c>
      <c r="FU52" s="80">
        <f t="shared" si="40"/>
        <v>0.82479508196721307</v>
      </c>
      <c r="FV52" s="80">
        <f t="shared" si="41"/>
        <v>1</v>
      </c>
      <c r="FW52" s="80">
        <f t="shared" si="42"/>
        <v>0.82266632937009865</v>
      </c>
      <c r="FX52" s="74"/>
      <c r="FY52" s="80">
        <f t="shared" si="43"/>
        <v>0.82806530045154569</v>
      </c>
      <c r="FZ52" s="80">
        <f t="shared" si="44"/>
        <v>0.75789473684210529</v>
      </c>
      <c r="GA52" s="80">
        <f t="shared" si="45"/>
        <v>0.81045081967213117</v>
      </c>
      <c r="GB52" s="80">
        <f t="shared" si="46"/>
        <v>0.66666666666666663</v>
      </c>
      <c r="GC52" s="80">
        <f t="shared" si="47"/>
        <v>0.82190741209208196</v>
      </c>
      <c r="GD52" s="74"/>
      <c r="GE52" s="80">
        <f t="shared" si="48"/>
        <v>0.88885029524140324</v>
      </c>
      <c r="GF52" s="80">
        <f t="shared" si="49"/>
        <v>0.87368421052631584</v>
      </c>
      <c r="GG52" s="80">
        <f t="shared" si="50"/>
        <v>0.89959016393442626</v>
      </c>
      <c r="GH52" s="80">
        <f t="shared" si="51"/>
        <v>0.66666666666666663</v>
      </c>
      <c r="GI52" s="80">
        <f t="shared" si="52"/>
        <v>0.89096888439160127</v>
      </c>
    </row>
    <row r="53" spans="1:191" x14ac:dyDescent="0.3">
      <c r="A53" s="60" t="s">
        <v>586</v>
      </c>
      <c r="B53" s="70">
        <v>21110</v>
      </c>
      <c r="C53" s="70"/>
      <c r="D53" s="70">
        <v>806</v>
      </c>
      <c r="E53" s="70">
        <v>17</v>
      </c>
      <c r="F53" s="70">
        <v>500</v>
      </c>
      <c r="G53" s="70">
        <v>0</v>
      </c>
      <c r="H53" s="70">
        <v>1323</v>
      </c>
      <c r="I53" s="70">
        <v>422</v>
      </c>
      <c r="J53" s="70">
        <v>7</v>
      </c>
      <c r="K53" s="70">
        <v>222</v>
      </c>
      <c r="L53" s="70">
        <v>0</v>
      </c>
      <c r="M53" s="70">
        <v>651</v>
      </c>
      <c r="N53" s="70">
        <v>560</v>
      </c>
      <c r="O53" s="70">
        <v>8</v>
      </c>
      <c r="P53" s="70">
        <v>219</v>
      </c>
      <c r="Q53" s="70">
        <v>0</v>
      </c>
      <c r="R53" s="70">
        <v>787</v>
      </c>
      <c r="S53" s="70">
        <v>219</v>
      </c>
      <c r="T53" s="70">
        <v>5</v>
      </c>
      <c r="U53" s="70">
        <v>105</v>
      </c>
      <c r="V53" s="70">
        <v>0</v>
      </c>
      <c r="W53" s="70">
        <v>329</v>
      </c>
      <c r="X53" s="70">
        <v>68</v>
      </c>
      <c r="Y53" s="70">
        <v>0</v>
      </c>
      <c r="Z53" s="70">
        <v>33</v>
      </c>
      <c r="AA53" s="70">
        <v>0</v>
      </c>
      <c r="AB53" s="70">
        <v>101</v>
      </c>
      <c r="AC53" s="70">
        <v>3191</v>
      </c>
      <c r="AD53" s="70"/>
      <c r="AE53" s="70">
        <v>469</v>
      </c>
      <c r="AF53" s="70">
        <v>6</v>
      </c>
      <c r="AG53" s="70">
        <v>256</v>
      </c>
      <c r="AH53" s="70">
        <v>0</v>
      </c>
      <c r="AI53" s="70">
        <v>731</v>
      </c>
      <c r="AJ53" s="70">
        <v>498</v>
      </c>
      <c r="AK53" s="70">
        <v>15</v>
      </c>
      <c r="AL53" s="70">
        <v>323</v>
      </c>
      <c r="AM53" s="70">
        <v>0</v>
      </c>
      <c r="AN53" s="70">
        <v>836</v>
      </c>
      <c r="AO53" s="70">
        <v>807</v>
      </c>
      <c r="AP53" s="70">
        <v>13</v>
      </c>
      <c r="AQ53" s="70">
        <v>347</v>
      </c>
      <c r="AR53" s="70">
        <v>0</v>
      </c>
      <c r="AS53" s="70">
        <v>1167</v>
      </c>
      <c r="AT53" s="70">
        <v>2734</v>
      </c>
      <c r="AU53" s="70"/>
      <c r="AV53" s="70">
        <v>479</v>
      </c>
      <c r="AW53" s="70">
        <v>7</v>
      </c>
      <c r="AX53" s="70">
        <v>257</v>
      </c>
      <c r="AY53" s="70">
        <v>0</v>
      </c>
      <c r="AZ53" s="70">
        <v>743</v>
      </c>
      <c r="BA53" s="70">
        <v>322</v>
      </c>
      <c r="BB53" s="70">
        <v>4</v>
      </c>
      <c r="BC53" s="70">
        <v>180</v>
      </c>
      <c r="BD53" s="70">
        <v>0</v>
      </c>
      <c r="BE53" s="70">
        <v>506</v>
      </c>
      <c r="BF53" s="70">
        <v>300</v>
      </c>
      <c r="BG53" s="70">
        <v>9</v>
      </c>
      <c r="BH53" s="70">
        <v>142</v>
      </c>
      <c r="BI53" s="70">
        <v>0</v>
      </c>
      <c r="BJ53" s="70">
        <v>451</v>
      </c>
      <c r="BK53" s="70">
        <v>618</v>
      </c>
      <c r="BL53" s="70">
        <v>17</v>
      </c>
      <c r="BM53" s="70">
        <v>342</v>
      </c>
      <c r="BN53" s="70">
        <v>0</v>
      </c>
      <c r="BO53" s="70">
        <v>977</v>
      </c>
      <c r="BP53" s="70">
        <v>2677</v>
      </c>
      <c r="BQ53" s="74"/>
      <c r="BR53" s="70">
        <v>1641</v>
      </c>
      <c r="BS53" s="70">
        <v>30</v>
      </c>
      <c r="BT53" s="70">
        <v>847</v>
      </c>
      <c r="BU53" s="70">
        <v>0</v>
      </c>
      <c r="BV53" s="70">
        <v>2518</v>
      </c>
      <c r="BW53" s="70">
        <v>2518</v>
      </c>
      <c r="BX53" s="74"/>
      <c r="BY53" s="70">
        <v>1730</v>
      </c>
      <c r="BZ53" s="70">
        <v>33</v>
      </c>
      <c r="CA53" s="70">
        <v>897</v>
      </c>
      <c r="CB53" s="70">
        <v>0</v>
      </c>
      <c r="CC53" s="70">
        <v>2660</v>
      </c>
      <c r="CD53" s="70">
        <v>2660</v>
      </c>
      <c r="CE53" s="74"/>
      <c r="CF53" s="70">
        <v>1094</v>
      </c>
      <c r="CG53" s="70">
        <v>18</v>
      </c>
      <c r="CH53" s="70">
        <v>613</v>
      </c>
      <c r="CI53" s="70">
        <v>0</v>
      </c>
      <c r="CJ53" s="70">
        <v>1725</v>
      </c>
      <c r="CK53" s="70">
        <v>238</v>
      </c>
      <c r="CL53" s="70">
        <v>10</v>
      </c>
      <c r="CM53" s="70">
        <v>128</v>
      </c>
      <c r="CN53" s="70">
        <v>0</v>
      </c>
      <c r="CO53" s="70">
        <v>376</v>
      </c>
      <c r="CP53" s="70">
        <v>361</v>
      </c>
      <c r="CQ53" s="70">
        <v>8</v>
      </c>
      <c r="CR53" s="70">
        <v>168</v>
      </c>
      <c r="CS53" s="70">
        <v>0</v>
      </c>
      <c r="CT53" s="70">
        <v>537</v>
      </c>
      <c r="CU53" s="70">
        <v>2638</v>
      </c>
      <c r="CV53" s="74"/>
      <c r="CW53" s="70">
        <v>495</v>
      </c>
      <c r="CX53" s="70">
        <v>12</v>
      </c>
      <c r="CY53" s="70">
        <v>230</v>
      </c>
      <c r="CZ53" s="70">
        <v>0</v>
      </c>
      <c r="DA53" s="70">
        <v>737</v>
      </c>
      <c r="DB53" s="70">
        <v>1463</v>
      </c>
      <c r="DC53" s="70">
        <v>25</v>
      </c>
      <c r="DD53" s="70">
        <v>782</v>
      </c>
      <c r="DE53" s="70">
        <v>0</v>
      </c>
      <c r="DF53" s="70">
        <v>2270</v>
      </c>
      <c r="DG53" s="70">
        <v>3007</v>
      </c>
      <c r="DH53" s="74"/>
      <c r="DI53" s="70">
        <v>1671</v>
      </c>
      <c r="DJ53" s="70">
        <v>31</v>
      </c>
      <c r="DK53" s="70">
        <v>866</v>
      </c>
      <c r="DL53" s="70">
        <v>0</v>
      </c>
      <c r="DM53" s="70">
        <v>2568</v>
      </c>
      <c r="DN53" s="70">
        <v>2568</v>
      </c>
      <c r="DO53" s="74"/>
      <c r="DP53" s="70">
        <v>1651</v>
      </c>
      <c r="DQ53" s="70">
        <v>31</v>
      </c>
      <c r="DR53" s="70">
        <v>860</v>
      </c>
      <c r="DS53" s="70">
        <v>0</v>
      </c>
      <c r="DT53" s="70">
        <v>2542</v>
      </c>
      <c r="DU53" s="70">
        <v>2542</v>
      </c>
      <c r="DV53" s="74"/>
      <c r="DW53" s="70">
        <v>847</v>
      </c>
      <c r="DX53" s="70">
        <v>15</v>
      </c>
      <c r="DY53" s="70">
        <v>384</v>
      </c>
      <c r="DZ53" s="70">
        <v>0</v>
      </c>
      <c r="EA53" s="70">
        <v>1246</v>
      </c>
      <c r="EB53" s="70">
        <v>935</v>
      </c>
      <c r="EC53" s="70">
        <v>19</v>
      </c>
      <c r="ED53" s="70">
        <v>554</v>
      </c>
      <c r="EE53" s="70">
        <v>0</v>
      </c>
      <c r="EF53" s="70">
        <v>1508</v>
      </c>
      <c r="EG53" s="70">
        <v>2754</v>
      </c>
      <c r="EI53" s="80">
        <f t="shared" si="8"/>
        <v>0.85493975903614461</v>
      </c>
      <c r="EJ53" s="80">
        <f t="shared" si="9"/>
        <v>0.91891891891891897</v>
      </c>
      <c r="EK53" s="80">
        <f t="shared" si="10"/>
        <v>0.85820203892493052</v>
      </c>
      <c r="EL53" s="80" t="e">
        <f t="shared" si="11"/>
        <v>#DIV/0!</v>
      </c>
      <c r="EM53" s="80">
        <f t="shared" si="12"/>
        <v>0.85678470698840492</v>
      </c>
      <c r="EN53" s="74"/>
      <c r="EO53" s="80">
        <f t="shared" si="13"/>
        <v>0.82843373493975903</v>
      </c>
      <c r="EP53" s="80">
        <f t="shared" si="14"/>
        <v>1</v>
      </c>
      <c r="EQ53" s="80">
        <f t="shared" si="15"/>
        <v>0.85356811862835957</v>
      </c>
      <c r="ER53" s="80" t="e">
        <f t="shared" si="16"/>
        <v>#DIV/0!</v>
      </c>
      <c r="ES53" s="80">
        <f t="shared" si="17"/>
        <v>0.83892196803509866</v>
      </c>
      <c r="ET53" s="74"/>
      <c r="EU53" s="80">
        <f t="shared" si="18"/>
        <v>0.79084337349397593</v>
      </c>
      <c r="EV53" s="80">
        <f t="shared" si="19"/>
        <v>0.81081081081081086</v>
      </c>
      <c r="EW53" s="80">
        <f t="shared" si="20"/>
        <v>0.78498609823911025</v>
      </c>
      <c r="EX53" s="80" t="e">
        <f t="shared" si="21"/>
        <v>#DIV/0!</v>
      </c>
      <c r="EY53" s="80">
        <f t="shared" si="22"/>
        <v>0.7890943277969289</v>
      </c>
      <c r="EZ53" s="74"/>
      <c r="FA53" s="80">
        <f t="shared" si="23"/>
        <v>0.83373493975903612</v>
      </c>
      <c r="FB53" s="80">
        <f t="shared" si="24"/>
        <v>0.89189189189189189</v>
      </c>
      <c r="FC53" s="80">
        <f t="shared" si="25"/>
        <v>0.83132530120481929</v>
      </c>
      <c r="FD53" s="80" t="e">
        <f t="shared" si="26"/>
        <v>#DIV/0!</v>
      </c>
      <c r="FE53" s="80">
        <f t="shared" si="27"/>
        <v>0.83359448448762141</v>
      </c>
      <c r="FF53" s="74"/>
      <c r="FG53" s="80">
        <f t="shared" si="28"/>
        <v>0.81590361445783133</v>
      </c>
      <c r="FH53" s="80">
        <f t="shared" si="29"/>
        <v>0.97297297297297303</v>
      </c>
      <c r="FI53" s="80">
        <f t="shared" si="30"/>
        <v>0.84244670991658943</v>
      </c>
      <c r="FJ53" s="80" t="e">
        <f t="shared" si="31"/>
        <v>#DIV/0!</v>
      </c>
      <c r="FK53" s="80">
        <f t="shared" si="32"/>
        <v>0.82670009401441558</v>
      </c>
      <c r="FL53" s="74"/>
      <c r="FM53" s="80">
        <f t="shared" si="33"/>
        <v>0.94361445783132525</v>
      </c>
      <c r="FN53" s="80">
        <f t="shared" si="34"/>
        <v>1</v>
      </c>
      <c r="FO53" s="80">
        <f t="shared" si="35"/>
        <v>0.93790546802594998</v>
      </c>
      <c r="FP53" s="80" t="e">
        <f t="shared" si="36"/>
        <v>#DIV/0!</v>
      </c>
      <c r="FQ53" s="80">
        <f t="shared" si="37"/>
        <v>0.94233782513318709</v>
      </c>
      <c r="FR53" s="74"/>
      <c r="FS53" s="80">
        <f t="shared" si="38"/>
        <v>0.80530120481927714</v>
      </c>
      <c r="FT53" s="80">
        <f t="shared" si="39"/>
        <v>0.83783783783783783</v>
      </c>
      <c r="FU53" s="80">
        <f t="shared" si="40"/>
        <v>0.8025949953660797</v>
      </c>
      <c r="FV53" s="80" t="e">
        <f t="shared" si="41"/>
        <v>#DIV/0!</v>
      </c>
      <c r="FW53" s="80">
        <f t="shared" si="42"/>
        <v>0.80476339705421496</v>
      </c>
      <c r="FX53" s="74"/>
      <c r="FY53" s="80">
        <f t="shared" si="43"/>
        <v>0.79566265060240959</v>
      </c>
      <c r="FZ53" s="80">
        <f t="shared" si="44"/>
        <v>0.83783783783783783</v>
      </c>
      <c r="GA53" s="80">
        <f t="shared" si="45"/>
        <v>0.79703429101019463</v>
      </c>
      <c r="GB53" s="80" t="e">
        <f t="shared" si="46"/>
        <v>#DIV/0!</v>
      </c>
      <c r="GC53" s="80">
        <f t="shared" si="47"/>
        <v>0.79661548104042623</v>
      </c>
      <c r="GD53" s="74"/>
      <c r="GE53" s="80">
        <f t="shared" si="48"/>
        <v>0.85879518072289152</v>
      </c>
      <c r="GF53" s="80">
        <f t="shared" si="49"/>
        <v>0.91891891891891897</v>
      </c>
      <c r="GG53" s="80">
        <f t="shared" si="50"/>
        <v>0.86932344763670066</v>
      </c>
      <c r="GH53" s="80" t="e">
        <f t="shared" si="51"/>
        <v>#DIV/0!</v>
      </c>
      <c r="GI53" s="80">
        <f t="shared" si="52"/>
        <v>0.86305233469131937</v>
      </c>
    </row>
    <row r="54" spans="1:191" x14ac:dyDescent="0.3">
      <c r="A54" s="60" t="s">
        <v>464</v>
      </c>
      <c r="B54" s="70">
        <v>20927</v>
      </c>
      <c r="C54" s="70"/>
      <c r="D54" s="70">
        <v>1017</v>
      </c>
      <c r="E54" s="70">
        <v>12</v>
      </c>
      <c r="F54" s="70">
        <v>391</v>
      </c>
      <c r="G54" s="70">
        <v>0</v>
      </c>
      <c r="H54" s="70">
        <v>1420</v>
      </c>
      <c r="I54" s="70">
        <v>509</v>
      </c>
      <c r="J54" s="70">
        <v>7</v>
      </c>
      <c r="K54" s="70">
        <v>207</v>
      </c>
      <c r="L54" s="70">
        <v>1</v>
      </c>
      <c r="M54" s="70">
        <v>724</v>
      </c>
      <c r="N54" s="70">
        <v>659</v>
      </c>
      <c r="O54" s="70">
        <v>3</v>
      </c>
      <c r="P54" s="70">
        <v>190</v>
      </c>
      <c r="Q54" s="70">
        <v>1</v>
      </c>
      <c r="R54" s="70">
        <v>853</v>
      </c>
      <c r="S54" s="70">
        <v>258</v>
      </c>
      <c r="T54" s="70">
        <v>5</v>
      </c>
      <c r="U54" s="70">
        <v>72</v>
      </c>
      <c r="V54" s="70">
        <v>0</v>
      </c>
      <c r="W54" s="70">
        <v>335</v>
      </c>
      <c r="X54" s="70">
        <v>124</v>
      </c>
      <c r="Y54" s="70">
        <v>0</v>
      </c>
      <c r="Z54" s="70">
        <v>44</v>
      </c>
      <c r="AA54" s="70">
        <v>0</v>
      </c>
      <c r="AB54" s="70">
        <v>168</v>
      </c>
      <c r="AC54" s="70">
        <v>3500</v>
      </c>
      <c r="AD54" s="70"/>
      <c r="AE54" s="70">
        <v>642</v>
      </c>
      <c r="AF54" s="70">
        <v>9</v>
      </c>
      <c r="AG54" s="70">
        <v>203</v>
      </c>
      <c r="AH54" s="70">
        <v>0</v>
      </c>
      <c r="AI54" s="70">
        <v>854</v>
      </c>
      <c r="AJ54" s="70">
        <v>701</v>
      </c>
      <c r="AK54" s="70">
        <v>11</v>
      </c>
      <c r="AL54" s="70">
        <v>260</v>
      </c>
      <c r="AM54" s="70">
        <v>0</v>
      </c>
      <c r="AN54" s="70">
        <v>972</v>
      </c>
      <c r="AO54" s="70">
        <v>842</v>
      </c>
      <c r="AP54" s="70">
        <v>7</v>
      </c>
      <c r="AQ54" s="70">
        <v>320</v>
      </c>
      <c r="AR54" s="70">
        <v>2</v>
      </c>
      <c r="AS54" s="70">
        <v>1171</v>
      </c>
      <c r="AT54" s="70">
        <v>2997</v>
      </c>
      <c r="AU54" s="70"/>
      <c r="AV54" s="70">
        <v>794</v>
      </c>
      <c r="AW54" s="70">
        <v>10</v>
      </c>
      <c r="AX54" s="70">
        <v>338</v>
      </c>
      <c r="AY54" s="70">
        <v>0</v>
      </c>
      <c r="AZ54" s="70">
        <v>1142</v>
      </c>
      <c r="BA54" s="70">
        <v>398</v>
      </c>
      <c r="BB54" s="70">
        <v>4</v>
      </c>
      <c r="BC54" s="70">
        <v>134</v>
      </c>
      <c r="BD54" s="70">
        <v>1</v>
      </c>
      <c r="BE54" s="70">
        <v>537</v>
      </c>
      <c r="BF54" s="70">
        <v>283</v>
      </c>
      <c r="BG54" s="70">
        <v>3</v>
      </c>
      <c r="BH54" s="70">
        <v>111</v>
      </c>
      <c r="BI54" s="70">
        <v>0</v>
      </c>
      <c r="BJ54" s="70">
        <v>397</v>
      </c>
      <c r="BK54" s="70">
        <v>681</v>
      </c>
      <c r="BL54" s="70">
        <v>9</v>
      </c>
      <c r="BM54" s="70">
        <v>198</v>
      </c>
      <c r="BN54" s="70">
        <v>1</v>
      </c>
      <c r="BO54" s="70">
        <v>889</v>
      </c>
      <c r="BP54" s="70">
        <v>2965</v>
      </c>
      <c r="BQ54" s="74"/>
      <c r="BR54" s="70">
        <v>1988</v>
      </c>
      <c r="BS54" s="70">
        <v>25</v>
      </c>
      <c r="BT54" s="70">
        <v>705</v>
      </c>
      <c r="BU54" s="70">
        <v>1</v>
      </c>
      <c r="BV54" s="70">
        <v>2719</v>
      </c>
      <c r="BW54" s="70">
        <v>2719</v>
      </c>
      <c r="BX54" s="74"/>
      <c r="BY54" s="70">
        <v>2118</v>
      </c>
      <c r="BZ54" s="70">
        <v>24</v>
      </c>
      <c r="CA54" s="70">
        <v>746</v>
      </c>
      <c r="CB54" s="70">
        <v>1</v>
      </c>
      <c r="CC54" s="70">
        <v>2889</v>
      </c>
      <c r="CD54" s="70">
        <v>2889</v>
      </c>
      <c r="CE54" s="74"/>
      <c r="CF54" s="70">
        <v>1384</v>
      </c>
      <c r="CG54" s="70">
        <v>18</v>
      </c>
      <c r="CH54" s="70">
        <v>500</v>
      </c>
      <c r="CI54" s="70">
        <v>2</v>
      </c>
      <c r="CJ54" s="70">
        <v>1904</v>
      </c>
      <c r="CK54" s="70">
        <v>301</v>
      </c>
      <c r="CL54" s="70">
        <v>5</v>
      </c>
      <c r="CM54" s="70">
        <v>134</v>
      </c>
      <c r="CN54" s="70">
        <v>0</v>
      </c>
      <c r="CO54" s="70">
        <v>440</v>
      </c>
      <c r="CP54" s="70">
        <v>406</v>
      </c>
      <c r="CQ54" s="70">
        <v>4</v>
      </c>
      <c r="CR54" s="70">
        <v>137</v>
      </c>
      <c r="CS54" s="70">
        <v>0</v>
      </c>
      <c r="CT54" s="70">
        <v>547</v>
      </c>
      <c r="CU54" s="70">
        <v>2891</v>
      </c>
      <c r="CV54" s="74"/>
      <c r="CW54" s="70">
        <v>813</v>
      </c>
      <c r="CX54" s="70">
        <v>15</v>
      </c>
      <c r="CY54" s="70">
        <v>290</v>
      </c>
      <c r="CZ54" s="70">
        <v>1</v>
      </c>
      <c r="DA54" s="70">
        <v>1119</v>
      </c>
      <c r="DB54" s="70">
        <v>1430</v>
      </c>
      <c r="DC54" s="70">
        <v>12</v>
      </c>
      <c r="DD54" s="70">
        <v>532</v>
      </c>
      <c r="DE54" s="70">
        <v>0</v>
      </c>
      <c r="DF54" s="70">
        <v>1974</v>
      </c>
      <c r="DG54" s="70">
        <v>3093</v>
      </c>
      <c r="DH54" s="74"/>
      <c r="DI54" s="70">
        <v>2006</v>
      </c>
      <c r="DJ54" s="70">
        <v>22</v>
      </c>
      <c r="DK54" s="70">
        <v>710</v>
      </c>
      <c r="DL54" s="70">
        <v>1</v>
      </c>
      <c r="DM54" s="70">
        <v>2739</v>
      </c>
      <c r="DN54" s="70">
        <v>2739</v>
      </c>
      <c r="DO54" s="74"/>
      <c r="DP54" s="70">
        <v>2008</v>
      </c>
      <c r="DQ54" s="70">
        <v>21</v>
      </c>
      <c r="DR54" s="70">
        <v>710</v>
      </c>
      <c r="DS54" s="70">
        <v>1</v>
      </c>
      <c r="DT54" s="70">
        <v>2740</v>
      </c>
      <c r="DU54" s="70">
        <v>2740</v>
      </c>
      <c r="DV54" s="74"/>
      <c r="DW54" s="70">
        <v>1077</v>
      </c>
      <c r="DX54" s="70">
        <v>15</v>
      </c>
      <c r="DY54" s="70">
        <v>371</v>
      </c>
      <c r="DZ54" s="70">
        <v>1</v>
      </c>
      <c r="EA54" s="70">
        <v>1464</v>
      </c>
      <c r="EB54" s="70">
        <v>1073</v>
      </c>
      <c r="EC54" s="70">
        <v>12</v>
      </c>
      <c r="ED54" s="70">
        <v>434</v>
      </c>
      <c r="EE54" s="70">
        <v>0</v>
      </c>
      <c r="EF54" s="70">
        <v>1519</v>
      </c>
      <c r="EG54" s="70">
        <v>2983</v>
      </c>
      <c r="EI54" s="80">
        <f t="shared" si="8"/>
        <v>0.85118815738215814</v>
      </c>
      <c r="EJ54" s="80">
        <f t="shared" si="9"/>
        <v>1</v>
      </c>
      <c r="EK54" s="80">
        <f t="shared" si="10"/>
        <v>0.86615044247787609</v>
      </c>
      <c r="EL54" s="80">
        <f t="shared" si="11"/>
        <v>1</v>
      </c>
      <c r="EM54" s="80">
        <f t="shared" si="12"/>
        <v>0.85628571428571432</v>
      </c>
      <c r="EN54" s="74"/>
      <c r="EO54" s="80">
        <f t="shared" si="13"/>
        <v>0.83989092325671988</v>
      </c>
      <c r="EP54" s="80">
        <f t="shared" si="14"/>
        <v>0.96296296296296291</v>
      </c>
      <c r="EQ54" s="80">
        <f t="shared" si="15"/>
        <v>0.86393805309734517</v>
      </c>
      <c r="ER54" s="80">
        <f t="shared" si="16"/>
        <v>1</v>
      </c>
      <c r="ES54" s="80">
        <f t="shared" si="17"/>
        <v>0.8471428571428572</v>
      </c>
      <c r="ET54" s="74"/>
      <c r="EU54" s="80">
        <f t="shared" si="18"/>
        <v>0.77444487728866385</v>
      </c>
      <c r="EV54" s="80">
        <f t="shared" si="19"/>
        <v>0.92592592592592593</v>
      </c>
      <c r="EW54" s="80">
        <f t="shared" si="20"/>
        <v>0.77986725663716816</v>
      </c>
      <c r="EX54" s="80">
        <f t="shared" si="21"/>
        <v>0.5</v>
      </c>
      <c r="EY54" s="80">
        <f t="shared" si="22"/>
        <v>0.7768571428571428</v>
      </c>
      <c r="EZ54" s="74"/>
      <c r="FA54" s="80">
        <f t="shared" si="23"/>
        <v>0.82508765095442149</v>
      </c>
      <c r="FB54" s="80">
        <f t="shared" si="24"/>
        <v>0.88888888888888884</v>
      </c>
      <c r="FC54" s="80">
        <f t="shared" si="25"/>
        <v>0.8252212389380531</v>
      </c>
      <c r="FD54" s="80">
        <f t="shared" si="26"/>
        <v>0.5</v>
      </c>
      <c r="FE54" s="80">
        <f t="shared" si="27"/>
        <v>0.8254285714285714</v>
      </c>
      <c r="FF54" s="74"/>
      <c r="FG54" s="80">
        <f t="shared" si="28"/>
        <v>0.81456953642384111</v>
      </c>
      <c r="FH54" s="80">
        <f t="shared" si="29"/>
        <v>1</v>
      </c>
      <c r="FI54" s="80">
        <f t="shared" si="30"/>
        <v>0.85287610619469023</v>
      </c>
      <c r="FJ54" s="80">
        <f t="shared" si="31"/>
        <v>1</v>
      </c>
      <c r="FK54" s="80">
        <f t="shared" si="32"/>
        <v>0.82599999999999996</v>
      </c>
      <c r="FL54" s="74"/>
      <c r="FM54" s="80">
        <f t="shared" si="33"/>
        <v>0.87378262563303466</v>
      </c>
      <c r="FN54" s="80">
        <f t="shared" si="34"/>
        <v>1</v>
      </c>
      <c r="FO54" s="80">
        <f t="shared" si="35"/>
        <v>0.90929203539823011</v>
      </c>
      <c r="FP54" s="80">
        <f t="shared" si="36"/>
        <v>0.5</v>
      </c>
      <c r="FQ54" s="80">
        <f t="shared" si="37"/>
        <v>0.88371428571428567</v>
      </c>
      <c r="FR54" s="74"/>
      <c r="FS54" s="80">
        <f t="shared" si="38"/>
        <v>0.7814569536423841</v>
      </c>
      <c r="FT54" s="80">
        <f t="shared" si="39"/>
        <v>0.81481481481481477</v>
      </c>
      <c r="FU54" s="80">
        <f t="shared" si="40"/>
        <v>0.78539823008849563</v>
      </c>
      <c r="FV54" s="80">
        <f t="shared" si="41"/>
        <v>0.5</v>
      </c>
      <c r="FW54" s="80">
        <f t="shared" si="42"/>
        <v>0.78257142857142858</v>
      </c>
      <c r="FX54" s="74"/>
      <c r="FY54" s="80">
        <f t="shared" si="43"/>
        <v>0.78223607323724187</v>
      </c>
      <c r="FZ54" s="80">
        <f t="shared" si="44"/>
        <v>0.77777777777777779</v>
      </c>
      <c r="GA54" s="80">
        <f t="shared" si="45"/>
        <v>0.78539823008849563</v>
      </c>
      <c r="GB54" s="80">
        <f t="shared" si="46"/>
        <v>0.5</v>
      </c>
      <c r="GC54" s="80">
        <f t="shared" si="47"/>
        <v>0.78285714285714281</v>
      </c>
      <c r="GD54" s="74"/>
      <c r="GE54" s="80">
        <f t="shared" si="48"/>
        <v>0.83755356447214646</v>
      </c>
      <c r="GF54" s="80">
        <f t="shared" si="49"/>
        <v>1</v>
      </c>
      <c r="GG54" s="80">
        <f t="shared" si="50"/>
        <v>0.89048672566371678</v>
      </c>
      <c r="GH54" s="80">
        <f t="shared" si="51"/>
        <v>0.5</v>
      </c>
      <c r="GI54" s="80">
        <f t="shared" si="52"/>
        <v>0.85228571428571431</v>
      </c>
    </row>
    <row r="55" spans="1:191" x14ac:dyDescent="0.3">
      <c r="A55" s="60" t="s">
        <v>463</v>
      </c>
      <c r="B55" s="70">
        <v>20865</v>
      </c>
      <c r="C55" s="70"/>
      <c r="D55" s="70">
        <v>543</v>
      </c>
      <c r="E55" s="70">
        <v>4</v>
      </c>
      <c r="F55" s="70">
        <v>260</v>
      </c>
      <c r="G55" s="70">
        <v>0</v>
      </c>
      <c r="H55" s="70">
        <v>807</v>
      </c>
      <c r="I55" s="70">
        <v>212</v>
      </c>
      <c r="J55" s="70">
        <v>3</v>
      </c>
      <c r="K55" s="70">
        <v>129</v>
      </c>
      <c r="L55" s="70">
        <v>0</v>
      </c>
      <c r="M55" s="70">
        <v>344</v>
      </c>
      <c r="N55" s="70">
        <v>268</v>
      </c>
      <c r="O55" s="70">
        <v>2</v>
      </c>
      <c r="P55" s="70">
        <v>111</v>
      </c>
      <c r="Q55" s="70">
        <v>0</v>
      </c>
      <c r="R55" s="70">
        <v>381</v>
      </c>
      <c r="S55" s="70">
        <v>156</v>
      </c>
      <c r="T55" s="70">
        <v>1</v>
      </c>
      <c r="U55" s="70">
        <v>40</v>
      </c>
      <c r="V55" s="70">
        <v>0</v>
      </c>
      <c r="W55" s="70">
        <v>197</v>
      </c>
      <c r="X55" s="70">
        <v>112</v>
      </c>
      <c r="Y55" s="70">
        <v>0</v>
      </c>
      <c r="Z55" s="70">
        <v>22</v>
      </c>
      <c r="AA55" s="70">
        <v>0</v>
      </c>
      <c r="AB55" s="70">
        <v>134</v>
      </c>
      <c r="AC55" s="70">
        <v>1863</v>
      </c>
      <c r="AD55" s="70"/>
      <c r="AE55" s="70">
        <v>281</v>
      </c>
      <c r="AF55" s="70">
        <v>2</v>
      </c>
      <c r="AG55" s="70">
        <v>134</v>
      </c>
      <c r="AH55" s="70">
        <v>0</v>
      </c>
      <c r="AI55" s="70">
        <v>417</v>
      </c>
      <c r="AJ55" s="70">
        <v>404</v>
      </c>
      <c r="AK55" s="70">
        <v>2</v>
      </c>
      <c r="AL55" s="70">
        <v>203</v>
      </c>
      <c r="AM55" s="70">
        <v>0</v>
      </c>
      <c r="AN55" s="70">
        <v>609</v>
      </c>
      <c r="AO55" s="70">
        <v>465</v>
      </c>
      <c r="AP55" s="70">
        <v>5</v>
      </c>
      <c r="AQ55" s="70">
        <v>164</v>
      </c>
      <c r="AR55" s="70">
        <v>0</v>
      </c>
      <c r="AS55" s="70">
        <v>634</v>
      </c>
      <c r="AT55" s="70">
        <v>1660</v>
      </c>
      <c r="AU55" s="70"/>
      <c r="AV55" s="70">
        <v>294</v>
      </c>
      <c r="AW55" s="70">
        <v>2</v>
      </c>
      <c r="AX55" s="70">
        <v>136</v>
      </c>
      <c r="AY55" s="70">
        <v>0</v>
      </c>
      <c r="AZ55" s="70">
        <v>432</v>
      </c>
      <c r="BA55" s="70">
        <v>139</v>
      </c>
      <c r="BB55" s="70">
        <v>0</v>
      </c>
      <c r="BC55" s="70">
        <v>57</v>
      </c>
      <c r="BD55" s="70">
        <v>0</v>
      </c>
      <c r="BE55" s="70">
        <v>196</v>
      </c>
      <c r="BF55" s="70">
        <v>159</v>
      </c>
      <c r="BG55" s="70">
        <v>0</v>
      </c>
      <c r="BH55" s="70">
        <v>54</v>
      </c>
      <c r="BI55" s="70">
        <v>0</v>
      </c>
      <c r="BJ55" s="70">
        <v>213</v>
      </c>
      <c r="BK55" s="70">
        <v>509</v>
      </c>
      <c r="BL55" s="70">
        <v>5</v>
      </c>
      <c r="BM55" s="70">
        <v>253</v>
      </c>
      <c r="BN55" s="70">
        <v>0</v>
      </c>
      <c r="BO55" s="70">
        <v>767</v>
      </c>
      <c r="BP55" s="70">
        <v>1608</v>
      </c>
      <c r="BQ55" s="74"/>
      <c r="BR55" s="70">
        <v>926</v>
      </c>
      <c r="BS55" s="70">
        <v>9</v>
      </c>
      <c r="BT55" s="70">
        <v>420</v>
      </c>
      <c r="BU55" s="70">
        <v>0</v>
      </c>
      <c r="BV55" s="70">
        <v>1355</v>
      </c>
      <c r="BW55" s="70">
        <v>1355</v>
      </c>
      <c r="BX55" s="74"/>
      <c r="BY55" s="70">
        <v>969</v>
      </c>
      <c r="BZ55" s="70">
        <v>9</v>
      </c>
      <c r="CA55" s="70">
        <v>429</v>
      </c>
      <c r="CB55" s="70">
        <v>0</v>
      </c>
      <c r="CC55" s="70">
        <v>1407</v>
      </c>
      <c r="CD55" s="70">
        <v>1407</v>
      </c>
      <c r="CE55" s="74"/>
      <c r="CF55" s="70">
        <v>721</v>
      </c>
      <c r="CG55" s="70">
        <v>5</v>
      </c>
      <c r="CH55" s="70">
        <v>333</v>
      </c>
      <c r="CI55" s="70">
        <v>0</v>
      </c>
      <c r="CJ55" s="70">
        <v>1059</v>
      </c>
      <c r="CK55" s="70">
        <v>157</v>
      </c>
      <c r="CL55" s="70">
        <v>2</v>
      </c>
      <c r="CM55" s="70">
        <v>71</v>
      </c>
      <c r="CN55" s="70">
        <v>0</v>
      </c>
      <c r="CO55" s="70">
        <v>230</v>
      </c>
      <c r="CP55" s="70">
        <v>213</v>
      </c>
      <c r="CQ55" s="70">
        <v>1</v>
      </c>
      <c r="CR55" s="70">
        <v>91</v>
      </c>
      <c r="CS55" s="70">
        <v>0</v>
      </c>
      <c r="CT55" s="70">
        <v>305</v>
      </c>
      <c r="CU55" s="70">
        <v>1594</v>
      </c>
      <c r="CV55" s="74"/>
      <c r="CW55" s="70">
        <v>321</v>
      </c>
      <c r="CX55" s="70">
        <v>0</v>
      </c>
      <c r="CY55" s="70">
        <v>135</v>
      </c>
      <c r="CZ55" s="70">
        <v>0</v>
      </c>
      <c r="DA55" s="70">
        <v>456</v>
      </c>
      <c r="DB55" s="70">
        <v>717</v>
      </c>
      <c r="DC55" s="70">
        <v>9</v>
      </c>
      <c r="DD55" s="70">
        <v>329</v>
      </c>
      <c r="DE55" s="70">
        <v>0</v>
      </c>
      <c r="DF55" s="70">
        <v>1055</v>
      </c>
      <c r="DG55" s="70">
        <v>1511</v>
      </c>
      <c r="DH55" s="74"/>
      <c r="DI55" s="70">
        <v>962</v>
      </c>
      <c r="DJ55" s="70">
        <v>9</v>
      </c>
      <c r="DK55" s="70">
        <v>435</v>
      </c>
      <c r="DL55" s="70">
        <v>0</v>
      </c>
      <c r="DM55" s="70">
        <v>1406</v>
      </c>
      <c r="DN55" s="70">
        <v>1406</v>
      </c>
      <c r="DO55" s="74"/>
      <c r="DP55" s="70">
        <v>942</v>
      </c>
      <c r="DQ55" s="70">
        <v>9</v>
      </c>
      <c r="DR55" s="70">
        <v>423</v>
      </c>
      <c r="DS55" s="70">
        <v>0</v>
      </c>
      <c r="DT55" s="70">
        <v>1374</v>
      </c>
      <c r="DU55" s="70">
        <v>1374</v>
      </c>
      <c r="DV55" s="74"/>
      <c r="DW55" s="70">
        <v>553</v>
      </c>
      <c r="DX55" s="70">
        <v>0</v>
      </c>
      <c r="DY55" s="70">
        <v>205</v>
      </c>
      <c r="DZ55" s="70">
        <v>0</v>
      </c>
      <c r="EA55" s="70">
        <v>758</v>
      </c>
      <c r="EB55" s="70">
        <v>550</v>
      </c>
      <c r="EC55" s="70">
        <v>7</v>
      </c>
      <c r="ED55" s="70">
        <v>291</v>
      </c>
      <c r="EE55" s="70">
        <v>0</v>
      </c>
      <c r="EF55" s="70">
        <v>848</v>
      </c>
      <c r="EG55" s="70">
        <v>1606</v>
      </c>
      <c r="EI55" s="80">
        <f t="shared" si="8"/>
        <v>0.89078233927188222</v>
      </c>
      <c r="EJ55" s="80">
        <f t="shared" si="9"/>
        <v>0.9</v>
      </c>
      <c r="EK55" s="80">
        <f t="shared" si="10"/>
        <v>0.89145907473309605</v>
      </c>
      <c r="EL55" s="80" t="e">
        <f t="shared" si="11"/>
        <v>#DIV/0!</v>
      </c>
      <c r="EM55" s="80">
        <f t="shared" si="12"/>
        <v>0.89103596349973158</v>
      </c>
      <c r="EN55" s="74"/>
      <c r="EO55" s="80">
        <f t="shared" si="13"/>
        <v>0.85282726568551515</v>
      </c>
      <c r="EP55" s="80">
        <f t="shared" si="14"/>
        <v>0.7</v>
      </c>
      <c r="EQ55" s="80">
        <f t="shared" si="15"/>
        <v>0.88967971530249113</v>
      </c>
      <c r="ER55" s="80" t="e">
        <f t="shared" si="16"/>
        <v>#DIV/0!</v>
      </c>
      <c r="ES55" s="80">
        <f t="shared" si="17"/>
        <v>0.86312399355877611</v>
      </c>
      <c r="ET55" s="74"/>
      <c r="EU55" s="80">
        <f t="shared" si="18"/>
        <v>0.71727343144848954</v>
      </c>
      <c r="EV55" s="80">
        <f t="shared" si="19"/>
        <v>0.9</v>
      </c>
      <c r="EW55" s="80">
        <f t="shared" si="20"/>
        <v>0.74733096085409256</v>
      </c>
      <c r="EX55" s="80" t="e">
        <f t="shared" si="21"/>
        <v>#DIV/0!</v>
      </c>
      <c r="EY55" s="80">
        <f t="shared" si="22"/>
        <v>0.72732152442297371</v>
      </c>
      <c r="EZ55" s="74"/>
      <c r="FA55" s="80">
        <f t="shared" si="23"/>
        <v>0.75058094500387296</v>
      </c>
      <c r="FB55" s="80">
        <f t="shared" si="24"/>
        <v>0.9</v>
      </c>
      <c r="FC55" s="80">
        <f t="shared" si="25"/>
        <v>0.76334519572953741</v>
      </c>
      <c r="FD55" s="80" t="e">
        <f t="shared" si="26"/>
        <v>#DIV/0!</v>
      </c>
      <c r="FE55" s="80">
        <f t="shared" si="27"/>
        <v>0.75523349436392917</v>
      </c>
      <c r="FF55" s="74"/>
      <c r="FG55" s="80">
        <f t="shared" si="28"/>
        <v>0.84508133230054217</v>
      </c>
      <c r="FH55" s="80">
        <f t="shared" si="29"/>
        <v>0.8</v>
      </c>
      <c r="FI55" s="80">
        <f t="shared" si="30"/>
        <v>0.88078291814946619</v>
      </c>
      <c r="FJ55" s="80" t="e">
        <f t="shared" si="31"/>
        <v>#DIV/0!</v>
      </c>
      <c r="FK55" s="80">
        <f t="shared" si="32"/>
        <v>0.85560923242082665</v>
      </c>
      <c r="FL55" s="74"/>
      <c r="FM55" s="80">
        <f t="shared" si="33"/>
        <v>0.80402788536018588</v>
      </c>
      <c r="FN55" s="80">
        <f t="shared" si="34"/>
        <v>0.9</v>
      </c>
      <c r="FO55" s="80">
        <f t="shared" si="35"/>
        <v>0.82562277580071175</v>
      </c>
      <c r="FP55" s="80" t="e">
        <f t="shared" si="36"/>
        <v>#DIV/0!</v>
      </c>
      <c r="FQ55" s="80">
        <f t="shared" si="37"/>
        <v>0.81105743424584009</v>
      </c>
      <c r="FR55" s="74"/>
      <c r="FS55" s="80">
        <f t="shared" si="38"/>
        <v>0.74515879163439191</v>
      </c>
      <c r="FT55" s="80">
        <f t="shared" si="39"/>
        <v>0.9</v>
      </c>
      <c r="FU55" s="80">
        <f t="shared" si="40"/>
        <v>0.77402135231316727</v>
      </c>
      <c r="FV55" s="80" t="e">
        <f t="shared" si="41"/>
        <v>#DIV/0!</v>
      </c>
      <c r="FW55" s="80">
        <f t="shared" si="42"/>
        <v>0.75469672571121849</v>
      </c>
      <c r="FX55" s="74"/>
      <c r="FY55" s="80">
        <f t="shared" si="43"/>
        <v>0.72966692486444618</v>
      </c>
      <c r="FZ55" s="80">
        <f t="shared" si="44"/>
        <v>0.9</v>
      </c>
      <c r="GA55" s="80">
        <f t="shared" si="45"/>
        <v>0.75266903914590744</v>
      </c>
      <c r="GB55" s="80" t="e">
        <f t="shared" si="46"/>
        <v>#DIV/0!</v>
      </c>
      <c r="GC55" s="80">
        <f t="shared" si="47"/>
        <v>0.7375201288244766</v>
      </c>
      <c r="GD55" s="74"/>
      <c r="GE55" s="80">
        <f t="shared" si="48"/>
        <v>0.8543764523625097</v>
      </c>
      <c r="GF55" s="80">
        <f t="shared" si="49"/>
        <v>0.7</v>
      </c>
      <c r="GG55" s="80">
        <f t="shared" si="50"/>
        <v>0.88256227758007122</v>
      </c>
      <c r="GH55" s="80" t="e">
        <f t="shared" si="51"/>
        <v>#DIV/0!</v>
      </c>
      <c r="GI55" s="80">
        <f t="shared" si="52"/>
        <v>0.86205045625335486</v>
      </c>
    </row>
    <row r="56" spans="1:191" x14ac:dyDescent="0.3">
      <c r="A56" s="60" t="s">
        <v>562</v>
      </c>
      <c r="B56" s="70">
        <v>20184</v>
      </c>
      <c r="C56" s="70"/>
      <c r="D56" s="70">
        <v>675</v>
      </c>
      <c r="E56" s="70">
        <v>27</v>
      </c>
      <c r="F56" s="70">
        <v>398</v>
      </c>
      <c r="G56" s="70">
        <v>0</v>
      </c>
      <c r="H56" s="70">
        <v>1100</v>
      </c>
      <c r="I56" s="70">
        <v>275</v>
      </c>
      <c r="J56" s="70">
        <v>3</v>
      </c>
      <c r="K56" s="70">
        <v>151</v>
      </c>
      <c r="L56" s="70">
        <v>0</v>
      </c>
      <c r="M56" s="70">
        <v>429</v>
      </c>
      <c r="N56" s="70">
        <v>502</v>
      </c>
      <c r="O56" s="70">
        <v>5</v>
      </c>
      <c r="P56" s="70">
        <v>159</v>
      </c>
      <c r="Q56" s="70">
        <v>0</v>
      </c>
      <c r="R56" s="70">
        <v>666</v>
      </c>
      <c r="S56" s="70">
        <v>293</v>
      </c>
      <c r="T56" s="70">
        <v>6</v>
      </c>
      <c r="U56" s="70">
        <v>102</v>
      </c>
      <c r="V56" s="70">
        <v>0</v>
      </c>
      <c r="W56" s="70">
        <v>401</v>
      </c>
      <c r="X56" s="70">
        <v>66</v>
      </c>
      <c r="Y56" s="70">
        <v>1</v>
      </c>
      <c r="Z56" s="70">
        <v>37</v>
      </c>
      <c r="AA56" s="70">
        <v>0</v>
      </c>
      <c r="AB56" s="70">
        <v>104</v>
      </c>
      <c r="AC56" s="70">
        <v>2700</v>
      </c>
      <c r="AD56" s="70"/>
      <c r="AE56" s="70">
        <v>373</v>
      </c>
      <c r="AF56" s="70">
        <v>8</v>
      </c>
      <c r="AG56" s="70">
        <v>167</v>
      </c>
      <c r="AH56" s="70">
        <v>0</v>
      </c>
      <c r="AI56" s="70">
        <v>548</v>
      </c>
      <c r="AJ56" s="70">
        <v>393</v>
      </c>
      <c r="AK56" s="70">
        <v>7</v>
      </c>
      <c r="AL56" s="70">
        <v>225</v>
      </c>
      <c r="AM56" s="70">
        <v>0</v>
      </c>
      <c r="AN56" s="70">
        <v>625</v>
      </c>
      <c r="AO56" s="70">
        <v>909</v>
      </c>
      <c r="AP56" s="70">
        <v>22</v>
      </c>
      <c r="AQ56" s="70">
        <v>400</v>
      </c>
      <c r="AR56" s="70">
        <v>0</v>
      </c>
      <c r="AS56" s="70">
        <v>1331</v>
      </c>
      <c r="AT56" s="70">
        <v>2504</v>
      </c>
      <c r="AU56" s="70"/>
      <c r="AV56" s="70">
        <v>350</v>
      </c>
      <c r="AW56" s="70">
        <v>9</v>
      </c>
      <c r="AX56" s="70">
        <v>209</v>
      </c>
      <c r="AY56" s="70">
        <v>0</v>
      </c>
      <c r="AZ56" s="70">
        <v>568</v>
      </c>
      <c r="BA56" s="70">
        <v>251</v>
      </c>
      <c r="BB56" s="70">
        <v>10</v>
      </c>
      <c r="BC56" s="70">
        <v>90</v>
      </c>
      <c r="BD56" s="70">
        <v>0</v>
      </c>
      <c r="BE56" s="70">
        <v>351</v>
      </c>
      <c r="BF56" s="70">
        <v>246</v>
      </c>
      <c r="BG56" s="70">
        <v>5</v>
      </c>
      <c r="BH56" s="70">
        <v>101</v>
      </c>
      <c r="BI56" s="70">
        <v>0</v>
      </c>
      <c r="BJ56" s="70">
        <v>352</v>
      </c>
      <c r="BK56" s="70">
        <v>741</v>
      </c>
      <c r="BL56" s="70">
        <v>15</v>
      </c>
      <c r="BM56" s="70">
        <v>359</v>
      </c>
      <c r="BN56" s="70">
        <v>0</v>
      </c>
      <c r="BO56" s="70">
        <v>1115</v>
      </c>
      <c r="BP56" s="70">
        <v>2386</v>
      </c>
      <c r="BQ56" s="74"/>
      <c r="BR56" s="70">
        <v>1370</v>
      </c>
      <c r="BS56" s="70">
        <v>32</v>
      </c>
      <c r="BT56" s="70">
        <v>646</v>
      </c>
      <c r="BU56" s="70">
        <v>0</v>
      </c>
      <c r="BV56" s="70">
        <v>2048</v>
      </c>
      <c r="BW56" s="70">
        <v>2048</v>
      </c>
      <c r="BX56" s="74"/>
      <c r="BY56" s="70">
        <v>1401</v>
      </c>
      <c r="BZ56" s="70">
        <v>31</v>
      </c>
      <c r="CA56" s="70">
        <v>656</v>
      </c>
      <c r="CB56" s="70">
        <v>0</v>
      </c>
      <c r="CC56" s="70">
        <v>2088</v>
      </c>
      <c r="CD56" s="70">
        <v>2088</v>
      </c>
      <c r="CE56" s="74"/>
      <c r="CF56" s="70">
        <v>1046</v>
      </c>
      <c r="CG56" s="70">
        <v>24</v>
      </c>
      <c r="CH56" s="70">
        <v>507</v>
      </c>
      <c r="CI56" s="70">
        <v>0</v>
      </c>
      <c r="CJ56" s="70">
        <v>1577</v>
      </c>
      <c r="CK56" s="70">
        <v>269</v>
      </c>
      <c r="CL56" s="70">
        <v>8</v>
      </c>
      <c r="CM56" s="70">
        <v>117</v>
      </c>
      <c r="CN56" s="70">
        <v>0</v>
      </c>
      <c r="CO56" s="70">
        <v>394</v>
      </c>
      <c r="CP56" s="70">
        <v>280</v>
      </c>
      <c r="CQ56" s="70">
        <v>8</v>
      </c>
      <c r="CR56" s="70">
        <v>146</v>
      </c>
      <c r="CS56" s="70">
        <v>0</v>
      </c>
      <c r="CT56" s="70">
        <v>434</v>
      </c>
      <c r="CU56" s="70">
        <v>2405</v>
      </c>
      <c r="CV56" s="74"/>
      <c r="CW56" s="70">
        <v>831</v>
      </c>
      <c r="CX56" s="70">
        <v>15</v>
      </c>
      <c r="CY56" s="70">
        <v>376</v>
      </c>
      <c r="CZ56" s="70">
        <v>0</v>
      </c>
      <c r="DA56" s="70">
        <v>1222</v>
      </c>
      <c r="DB56" s="70">
        <v>807</v>
      </c>
      <c r="DC56" s="70">
        <v>23</v>
      </c>
      <c r="DD56" s="70">
        <v>415</v>
      </c>
      <c r="DE56" s="70">
        <v>0</v>
      </c>
      <c r="DF56" s="70">
        <v>1245</v>
      </c>
      <c r="DG56" s="70">
        <v>2467</v>
      </c>
      <c r="DH56" s="74"/>
      <c r="DI56" s="70">
        <v>1418</v>
      </c>
      <c r="DJ56" s="70">
        <v>32</v>
      </c>
      <c r="DK56" s="70">
        <v>680</v>
      </c>
      <c r="DL56" s="70">
        <v>0</v>
      </c>
      <c r="DM56" s="70">
        <v>2130</v>
      </c>
      <c r="DN56" s="70">
        <v>2130</v>
      </c>
      <c r="DO56" s="74"/>
      <c r="DP56" s="70">
        <v>1366</v>
      </c>
      <c r="DQ56" s="70">
        <v>33</v>
      </c>
      <c r="DR56" s="70">
        <v>646</v>
      </c>
      <c r="DS56" s="70">
        <v>0</v>
      </c>
      <c r="DT56" s="70">
        <v>2045</v>
      </c>
      <c r="DU56" s="70">
        <v>2045</v>
      </c>
      <c r="DV56" s="74"/>
      <c r="DW56" s="70">
        <v>836</v>
      </c>
      <c r="DX56" s="70">
        <v>14</v>
      </c>
      <c r="DY56" s="70">
        <v>379</v>
      </c>
      <c r="DZ56" s="70">
        <v>0</v>
      </c>
      <c r="EA56" s="70">
        <v>1229</v>
      </c>
      <c r="EB56" s="70">
        <v>756</v>
      </c>
      <c r="EC56" s="70">
        <v>24</v>
      </c>
      <c r="ED56" s="70">
        <v>374</v>
      </c>
      <c r="EE56" s="70">
        <v>0</v>
      </c>
      <c r="EF56" s="70">
        <v>1154</v>
      </c>
      <c r="EG56" s="70">
        <v>2383</v>
      </c>
      <c r="EI56" s="80">
        <f t="shared" si="8"/>
        <v>0.92490336830480402</v>
      </c>
      <c r="EJ56" s="80">
        <f t="shared" si="9"/>
        <v>0.88095238095238093</v>
      </c>
      <c r="EK56" s="80">
        <f t="shared" si="10"/>
        <v>0.93506493506493504</v>
      </c>
      <c r="EL56" s="80" t="e">
        <f t="shared" si="11"/>
        <v>#DIV/0!</v>
      </c>
      <c r="EM56" s="80">
        <f t="shared" si="12"/>
        <v>0.92740740740740746</v>
      </c>
      <c r="EN56" s="74"/>
      <c r="EO56" s="80">
        <f t="shared" si="13"/>
        <v>0.87686361126449475</v>
      </c>
      <c r="EP56" s="80">
        <f t="shared" si="14"/>
        <v>0.9285714285714286</v>
      </c>
      <c r="EQ56" s="80">
        <f t="shared" si="15"/>
        <v>0.89610389610389607</v>
      </c>
      <c r="ER56" s="80" t="e">
        <f t="shared" si="16"/>
        <v>#DIV/0!</v>
      </c>
      <c r="ES56" s="80">
        <f t="shared" si="17"/>
        <v>0.88370370370370366</v>
      </c>
      <c r="ET56" s="74"/>
      <c r="EU56" s="80">
        <f t="shared" si="18"/>
        <v>0.75648812810601873</v>
      </c>
      <c r="EV56" s="80">
        <f t="shared" si="19"/>
        <v>0.76190476190476186</v>
      </c>
      <c r="EW56" s="80">
        <f t="shared" si="20"/>
        <v>0.76269185360094449</v>
      </c>
      <c r="EX56" s="80" t="e">
        <f t="shared" si="21"/>
        <v>#DIV/0!</v>
      </c>
      <c r="EY56" s="80">
        <f t="shared" si="22"/>
        <v>0.75851851851851848</v>
      </c>
      <c r="EZ56" s="74"/>
      <c r="FA56" s="80">
        <f t="shared" si="23"/>
        <v>0.77360574268360027</v>
      </c>
      <c r="FB56" s="80">
        <f t="shared" si="24"/>
        <v>0.73809523809523814</v>
      </c>
      <c r="FC56" s="80">
        <f t="shared" si="25"/>
        <v>0.77449822904368359</v>
      </c>
      <c r="FD56" s="80" t="e">
        <f t="shared" si="26"/>
        <v>#DIV/0!</v>
      </c>
      <c r="FE56" s="80">
        <f t="shared" si="27"/>
        <v>0.77333333333333332</v>
      </c>
      <c r="FF56" s="74"/>
      <c r="FG56" s="80">
        <f t="shared" si="28"/>
        <v>0.88072887907233577</v>
      </c>
      <c r="FH56" s="80">
        <f t="shared" si="29"/>
        <v>0.95238095238095233</v>
      </c>
      <c r="FI56" s="80">
        <f t="shared" si="30"/>
        <v>0.90909090909090906</v>
      </c>
      <c r="FJ56" s="80" t="e">
        <f t="shared" si="31"/>
        <v>#DIV/0!</v>
      </c>
      <c r="FK56" s="80">
        <f t="shared" si="32"/>
        <v>0.89074074074074072</v>
      </c>
      <c r="FL56" s="74"/>
      <c r="FM56" s="80">
        <f t="shared" si="33"/>
        <v>0.90447266703478746</v>
      </c>
      <c r="FN56" s="80">
        <f t="shared" si="34"/>
        <v>0.90476190476190477</v>
      </c>
      <c r="FO56" s="80">
        <f t="shared" si="35"/>
        <v>0.93388429752066116</v>
      </c>
      <c r="FP56" s="80" t="e">
        <f t="shared" si="36"/>
        <v>#DIV/0!</v>
      </c>
      <c r="FQ56" s="80">
        <f t="shared" si="37"/>
        <v>0.91370370370370368</v>
      </c>
      <c r="FR56" s="74"/>
      <c r="FS56" s="80">
        <f t="shared" si="38"/>
        <v>0.78299282164549977</v>
      </c>
      <c r="FT56" s="80">
        <f t="shared" si="39"/>
        <v>0.76190476190476186</v>
      </c>
      <c r="FU56" s="80">
        <f t="shared" si="40"/>
        <v>0.80283353010625735</v>
      </c>
      <c r="FV56" s="80" t="e">
        <f t="shared" si="41"/>
        <v>#DIV/0!</v>
      </c>
      <c r="FW56" s="80">
        <f t="shared" si="42"/>
        <v>0.78888888888888886</v>
      </c>
      <c r="FX56" s="74"/>
      <c r="FY56" s="80">
        <f t="shared" si="43"/>
        <v>0.75427940364439539</v>
      </c>
      <c r="FZ56" s="80">
        <f t="shared" si="44"/>
        <v>0.7857142857142857</v>
      </c>
      <c r="GA56" s="80">
        <f t="shared" si="45"/>
        <v>0.76269185360094449</v>
      </c>
      <c r="GB56" s="80" t="e">
        <f t="shared" si="46"/>
        <v>#DIV/0!</v>
      </c>
      <c r="GC56" s="80">
        <f t="shared" si="47"/>
        <v>0.75740740740740742</v>
      </c>
      <c r="GD56" s="74"/>
      <c r="GE56" s="80">
        <f t="shared" si="48"/>
        <v>0.8790723357261182</v>
      </c>
      <c r="GF56" s="80">
        <f t="shared" si="49"/>
        <v>0.90476190476190477</v>
      </c>
      <c r="GG56" s="80">
        <f t="shared" si="50"/>
        <v>0.88902007083825263</v>
      </c>
      <c r="GH56" s="80" t="e">
        <f t="shared" si="51"/>
        <v>#DIV/0!</v>
      </c>
      <c r="GI56" s="80">
        <f t="shared" si="52"/>
        <v>0.8825925925925926</v>
      </c>
    </row>
    <row r="57" spans="1:191" x14ac:dyDescent="0.3">
      <c r="A57" s="60" t="s">
        <v>531</v>
      </c>
      <c r="B57" s="70">
        <v>20079</v>
      </c>
      <c r="C57" s="70"/>
      <c r="D57" s="70">
        <v>863</v>
      </c>
      <c r="E57" s="70">
        <v>17</v>
      </c>
      <c r="F57" s="70">
        <v>283</v>
      </c>
      <c r="G57" s="70">
        <v>0</v>
      </c>
      <c r="H57" s="70">
        <v>1163</v>
      </c>
      <c r="I57" s="70">
        <v>475</v>
      </c>
      <c r="J57" s="70">
        <v>10</v>
      </c>
      <c r="K57" s="70">
        <v>145</v>
      </c>
      <c r="L57" s="70">
        <v>0</v>
      </c>
      <c r="M57" s="70">
        <v>630</v>
      </c>
      <c r="N57" s="70">
        <v>239</v>
      </c>
      <c r="O57" s="70">
        <v>4</v>
      </c>
      <c r="P57" s="70">
        <v>53</v>
      </c>
      <c r="Q57" s="70">
        <v>0</v>
      </c>
      <c r="R57" s="70">
        <v>296</v>
      </c>
      <c r="S57" s="70">
        <v>267</v>
      </c>
      <c r="T57" s="70">
        <v>3</v>
      </c>
      <c r="U57" s="70">
        <v>46</v>
      </c>
      <c r="V57" s="70">
        <v>0</v>
      </c>
      <c r="W57" s="70">
        <v>316</v>
      </c>
      <c r="X57" s="70">
        <v>116</v>
      </c>
      <c r="Y57" s="70">
        <v>1</v>
      </c>
      <c r="Z57" s="70">
        <v>27</v>
      </c>
      <c r="AA57" s="70">
        <v>0</v>
      </c>
      <c r="AB57" s="70">
        <v>144</v>
      </c>
      <c r="AC57" s="70">
        <v>2549</v>
      </c>
      <c r="AD57" s="70"/>
      <c r="AE57" s="70">
        <v>523</v>
      </c>
      <c r="AF57" s="70">
        <v>12</v>
      </c>
      <c r="AG57" s="70">
        <v>157</v>
      </c>
      <c r="AH57" s="70">
        <v>0</v>
      </c>
      <c r="AI57" s="70">
        <v>692</v>
      </c>
      <c r="AJ57" s="70">
        <v>436</v>
      </c>
      <c r="AK57" s="70">
        <v>11</v>
      </c>
      <c r="AL57" s="70">
        <v>153</v>
      </c>
      <c r="AM57" s="70">
        <v>0</v>
      </c>
      <c r="AN57" s="70">
        <v>600</v>
      </c>
      <c r="AO57" s="70">
        <v>816</v>
      </c>
      <c r="AP57" s="70">
        <v>10</v>
      </c>
      <c r="AQ57" s="70">
        <v>208</v>
      </c>
      <c r="AR57" s="70">
        <v>0</v>
      </c>
      <c r="AS57" s="70">
        <v>1034</v>
      </c>
      <c r="AT57" s="70">
        <v>2326</v>
      </c>
      <c r="AU57" s="70"/>
      <c r="AV57" s="70">
        <v>436</v>
      </c>
      <c r="AW57" s="70">
        <v>13</v>
      </c>
      <c r="AX57" s="70">
        <v>172</v>
      </c>
      <c r="AY57" s="70">
        <v>0</v>
      </c>
      <c r="AZ57" s="70">
        <v>621</v>
      </c>
      <c r="BA57" s="70">
        <v>454</v>
      </c>
      <c r="BB57" s="70">
        <v>4</v>
      </c>
      <c r="BC57" s="70">
        <v>97</v>
      </c>
      <c r="BD57" s="70">
        <v>0</v>
      </c>
      <c r="BE57" s="70">
        <v>555</v>
      </c>
      <c r="BF57" s="70">
        <v>235</v>
      </c>
      <c r="BG57" s="70">
        <v>5</v>
      </c>
      <c r="BH57" s="70">
        <v>90</v>
      </c>
      <c r="BI57" s="70">
        <v>0</v>
      </c>
      <c r="BJ57" s="70">
        <v>330</v>
      </c>
      <c r="BK57" s="70">
        <v>658</v>
      </c>
      <c r="BL57" s="70">
        <v>8</v>
      </c>
      <c r="BM57" s="70">
        <v>158</v>
      </c>
      <c r="BN57" s="70">
        <v>0</v>
      </c>
      <c r="BO57" s="70">
        <v>824</v>
      </c>
      <c r="BP57" s="70">
        <v>2330</v>
      </c>
      <c r="BQ57" s="74"/>
      <c r="BR57" s="70">
        <v>1666</v>
      </c>
      <c r="BS57" s="70">
        <v>29</v>
      </c>
      <c r="BT57" s="70">
        <v>479</v>
      </c>
      <c r="BU57" s="70">
        <v>0</v>
      </c>
      <c r="BV57" s="70">
        <v>2174</v>
      </c>
      <c r="BW57" s="70">
        <v>2174</v>
      </c>
      <c r="BX57" s="74"/>
      <c r="BY57" s="70">
        <v>1698</v>
      </c>
      <c r="BZ57" s="70">
        <v>27</v>
      </c>
      <c r="CA57" s="70">
        <v>483</v>
      </c>
      <c r="CB57" s="70">
        <v>0</v>
      </c>
      <c r="CC57" s="70">
        <v>2208</v>
      </c>
      <c r="CD57" s="70">
        <v>2208</v>
      </c>
      <c r="CE57" s="74"/>
      <c r="CF57" s="70">
        <v>1171</v>
      </c>
      <c r="CG57" s="70">
        <v>20</v>
      </c>
      <c r="CH57" s="70">
        <v>369</v>
      </c>
      <c r="CI57" s="70">
        <v>0</v>
      </c>
      <c r="CJ57" s="70">
        <v>1560</v>
      </c>
      <c r="CK57" s="70">
        <v>209</v>
      </c>
      <c r="CL57" s="70">
        <v>7</v>
      </c>
      <c r="CM57" s="70">
        <v>68</v>
      </c>
      <c r="CN57" s="70">
        <v>0</v>
      </c>
      <c r="CO57" s="70">
        <v>284</v>
      </c>
      <c r="CP57" s="70">
        <v>375</v>
      </c>
      <c r="CQ57" s="70">
        <v>4</v>
      </c>
      <c r="CR57" s="70">
        <v>89</v>
      </c>
      <c r="CS57" s="70">
        <v>0</v>
      </c>
      <c r="CT57" s="70">
        <v>468</v>
      </c>
      <c r="CU57" s="70">
        <v>2312</v>
      </c>
      <c r="CV57" s="74"/>
      <c r="CW57" s="70">
        <v>677</v>
      </c>
      <c r="CX57" s="70">
        <v>12</v>
      </c>
      <c r="CY57" s="70">
        <v>170</v>
      </c>
      <c r="CZ57" s="70">
        <v>0</v>
      </c>
      <c r="DA57" s="70">
        <v>859</v>
      </c>
      <c r="DB57" s="70">
        <v>1153</v>
      </c>
      <c r="DC57" s="70">
        <v>20</v>
      </c>
      <c r="DD57" s="70">
        <v>362</v>
      </c>
      <c r="DE57" s="70">
        <v>0</v>
      </c>
      <c r="DF57" s="70">
        <v>1535</v>
      </c>
      <c r="DG57" s="70">
        <v>2394</v>
      </c>
      <c r="DH57" s="74"/>
      <c r="DI57" s="70">
        <v>1677</v>
      </c>
      <c r="DJ57" s="70">
        <v>28</v>
      </c>
      <c r="DK57" s="70">
        <v>488</v>
      </c>
      <c r="DL57" s="70">
        <v>0</v>
      </c>
      <c r="DM57" s="70">
        <v>2193</v>
      </c>
      <c r="DN57" s="70">
        <v>2193</v>
      </c>
      <c r="DO57" s="74"/>
      <c r="DP57" s="70">
        <v>1676</v>
      </c>
      <c r="DQ57" s="70">
        <v>25</v>
      </c>
      <c r="DR57" s="70">
        <v>489</v>
      </c>
      <c r="DS57" s="70">
        <v>0</v>
      </c>
      <c r="DT57" s="70">
        <v>2190</v>
      </c>
      <c r="DU57" s="70">
        <v>2190</v>
      </c>
      <c r="DV57" s="74"/>
      <c r="DW57" s="70">
        <v>904</v>
      </c>
      <c r="DX57" s="70">
        <v>11</v>
      </c>
      <c r="DY57" s="70">
        <v>220</v>
      </c>
      <c r="DZ57" s="70">
        <v>0</v>
      </c>
      <c r="EA57" s="70">
        <v>1135</v>
      </c>
      <c r="EB57" s="70">
        <v>875</v>
      </c>
      <c r="EC57" s="70">
        <v>19</v>
      </c>
      <c r="ED57" s="70">
        <v>303</v>
      </c>
      <c r="EE57" s="70">
        <v>0</v>
      </c>
      <c r="EF57" s="70">
        <v>1197</v>
      </c>
      <c r="EG57" s="70">
        <v>2332</v>
      </c>
      <c r="EI57" s="80">
        <f t="shared" si="8"/>
        <v>0.90561224489795922</v>
      </c>
      <c r="EJ57" s="80">
        <f t="shared" si="9"/>
        <v>0.94285714285714284</v>
      </c>
      <c r="EK57" s="80">
        <f t="shared" si="10"/>
        <v>0.93501805054151621</v>
      </c>
      <c r="EL57" s="80" t="e">
        <f t="shared" si="11"/>
        <v>#DIV/0!</v>
      </c>
      <c r="EM57" s="80">
        <f t="shared" si="12"/>
        <v>0.91251471165162812</v>
      </c>
      <c r="EN57" s="74"/>
      <c r="EO57" s="80">
        <f t="shared" si="13"/>
        <v>0.90969387755102038</v>
      </c>
      <c r="EP57" s="80">
        <f t="shared" si="14"/>
        <v>0.8571428571428571</v>
      </c>
      <c r="EQ57" s="80">
        <f t="shared" si="15"/>
        <v>0.93321299638989175</v>
      </c>
      <c r="ER57" s="80" t="e">
        <f t="shared" si="16"/>
        <v>#DIV/0!</v>
      </c>
      <c r="ES57" s="80">
        <f t="shared" si="17"/>
        <v>0.91408395449195767</v>
      </c>
      <c r="ET57" s="74"/>
      <c r="EU57" s="80">
        <f t="shared" si="18"/>
        <v>0.85</v>
      </c>
      <c r="EV57" s="80">
        <f t="shared" si="19"/>
        <v>0.82857142857142863</v>
      </c>
      <c r="EW57" s="80">
        <f t="shared" si="20"/>
        <v>0.86462093862815881</v>
      </c>
      <c r="EX57" s="80" t="e">
        <f t="shared" si="21"/>
        <v>#DIV/0!</v>
      </c>
      <c r="EY57" s="80">
        <f t="shared" si="22"/>
        <v>0.8528834837191055</v>
      </c>
      <c r="EZ57" s="74"/>
      <c r="FA57" s="80">
        <f t="shared" si="23"/>
        <v>0.86632653061224485</v>
      </c>
      <c r="FB57" s="80">
        <f t="shared" si="24"/>
        <v>0.77142857142857146</v>
      </c>
      <c r="FC57" s="80">
        <f t="shared" si="25"/>
        <v>0.87184115523465699</v>
      </c>
      <c r="FD57" s="80" t="e">
        <f t="shared" si="26"/>
        <v>#DIV/0!</v>
      </c>
      <c r="FE57" s="80">
        <f t="shared" si="27"/>
        <v>0.8662220478619066</v>
      </c>
      <c r="FF57" s="74"/>
      <c r="FG57" s="80">
        <f t="shared" si="28"/>
        <v>0.89540816326530615</v>
      </c>
      <c r="FH57" s="80">
        <f t="shared" si="29"/>
        <v>0.88571428571428568</v>
      </c>
      <c r="FI57" s="80">
        <f t="shared" si="30"/>
        <v>0.94945848375451258</v>
      </c>
      <c r="FJ57" s="80" t="e">
        <f t="shared" si="31"/>
        <v>#DIV/0!</v>
      </c>
      <c r="FK57" s="80">
        <f t="shared" si="32"/>
        <v>0.90702236171047468</v>
      </c>
      <c r="FL57" s="74"/>
      <c r="FM57" s="80">
        <f t="shared" si="33"/>
        <v>0.93367346938775508</v>
      </c>
      <c r="FN57" s="80">
        <f t="shared" si="34"/>
        <v>0.91428571428571426</v>
      </c>
      <c r="FO57" s="80">
        <f t="shared" si="35"/>
        <v>0.96028880866425992</v>
      </c>
      <c r="FP57" s="80" t="e">
        <f t="shared" si="36"/>
        <v>#DIV/0!</v>
      </c>
      <c r="FQ57" s="80">
        <f t="shared" si="37"/>
        <v>0.93919183993723032</v>
      </c>
      <c r="FR57" s="74"/>
      <c r="FS57" s="80">
        <f t="shared" si="38"/>
        <v>0.85561224489795917</v>
      </c>
      <c r="FT57" s="80">
        <f t="shared" si="39"/>
        <v>0.8</v>
      </c>
      <c r="FU57" s="80">
        <f t="shared" si="40"/>
        <v>0.88086642599277976</v>
      </c>
      <c r="FV57" s="80" t="e">
        <f t="shared" si="41"/>
        <v>#DIV/0!</v>
      </c>
      <c r="FW57" s="80">
        <f t="shared" si="42"/>
        <v>0.86033738721067088</v>
      </c>
      <c r="FX57" s="74"/>
      <c r="FY57" s="80">
        <f t="shared" si="43"/>
        <v>0.85510204081632657</v>
      </c>
      <c r="FZ57" s="80">
        <f t="shared" si="44"/>
        <v>0.7142857142857143</v>
      </c>
      <c r="GA57" s="80">
        <f t="shared" si="45"/>
        <v>0.88267148014440433</v>
      </c>
      <c r="GB57" s="80" t="e">
        <f t="shared" si="46"/>
        <v>#DIV/0!</v>
      </c>
      <c r="GC57" s="80">
        <f t="shared" si="47"/>
        <v>0.85916045508042371</v>
      </c>
      <c r="GD57" s="74"/>
      <c r="GE57" s="80">
        <f t="shared" si="48"/>
        <v>0.90765306122448974</v>
      </c>
      <c r="GF57" s="80">
        <f t="shared" si="49"/>
        <v>0.8571428571428571</v>
      </c>
      <c r="GG57" s="80">
        <f t="shared" si="50"/>
        <v>0.94404332129963897</v>
      </c>
      <c r="GH57" s="80" t="e">
        <f t="shared" si="51"/>
        <v>#DIV/0!</v>
      </c>
      <c r="GI57" s="80">
        <f t="shared" si="52"/>
        <v>0.91486857591212245</v>
      </c>
    </row>
    <row r="58" spans="1:191" x14ac:dyDescent="0.3">
      <c r="A58" s="60" t="s">
        <v>558</v>
      </c>
      <c r="B58" s="70">
        <v>20001</v>
      </c>
      <c r="C58" s="70"/>
      <c r="D58" s="70">
        <v>1029</v>
      </c>
      <c r="E58" s="70">
        <v>13</v>
      </c>
      <c r="F58" s="70">
        <v>732</v>
      </c>
      <c r="G58" s="70">
        <v>0</v>
      </c>
      <c r="H58" s="70">
        <v>1774</v>
      </c>
      <c r="I58" s="70">
        <v>385</v>
      </c>
      <c r="J58" s="70">
        <v>1</v>
      </c>
      <c r="K58" s="70">
        <v>184</v>
      </c>
      <c r="L58" s="70">
        <v>0</v>
      </c>
      <c r="M58" s="70">
        <v>570</v>
      </c>
      <c r="N58" s="70">
        <v>859</v>
      </c>
      <c r="O58" s="70">
        <v>0</v>
      </c>
      <c r="P58" s="70">
        <v>391</v>
      </c>
      <c r="Q58" s="70">
        <v>0</v>
      </c>
      <c r="R58" s="70">
        <v>1250</v>
      </c>
      <c r="S58" s="70">
        <v>317</v>
      </c>
      <c r="T58" s="70">
        <v>0</v>
      </c>
      <c r="U58" s="70">
        <v>192</v>
      </c>
      <c r="V58" s="70">
        <v>0</v>
      </c>
      <c r="W58" s="70">
        <v>509</v>
      </c>
      <c r="X58" s="70">
        <v>125</v>
      </c>
      <c r="Y58" s="70">
        <v>1</v>
      </c>
      <c r="Z58" s="70">
        <v>73</v>
      </c>
      <c r="AA58" s="70">
        <v>0</v>
      </c>
      <c r="AB58" s="70">
        <v>199</v>
      </c>
      <c r="AC58" s="70">
        <v>4302</v>
      </c>
      <c r="AD58" s="70"/>
      <c r="AE58" s="70">
        <v>420</v>
      </c>
      <c r="AF58" s="70">
        <v>5</v>
      </c>
      <c r="AG58" s="70">
        <v>313</v>
      </c>
      <c r="AH58" s="70">
        <v>0</v>
      </c>
      <c r="AI58" s="70">
        <v>738</v>
      </c>
      <c r="AJ58" s="70">
        <v>912</v>
      </c>
      <c r="AK58" s="70">
        <v>3</v>
      </c>
      <c r="AL58" s="70">
        <v>576</v>
      </c>
      <c r="AM58" s="70">
        <v>0</v>
      </c>
      <c r="AN58" s="70">
        <v>1491</v>
      </c>
      <c r="AO58" s="70">
        <v>1131</v>
      </c>
      <c r="AP58" s="70">
        <v>6</v>
      </c>
      <c r="AQ58" s="70">
        <v>544</v>
      </c>
      <c r="AR58" s="70">
        <v>0</v>
      </c>
      <c r="AS58" s="70">
        <v>1681</v>
      </c>
      <c r="AT58" s="70">
        <v>3910</v>
      </c>
      <c r="AU58" s="70"/>
      <c r="AV58" s="70">
        <v>597</v>
      </c>
      <c r="AW58" s="70">
        <v>3</v>
      </c>
      <c r="AX58" s="70">
        <v>491</v>
      </c>
      <c r="AY58" s="70">
        <v>0</v>
      </c>
      <c r="AZ58" s="70">
        <v>1091</v>
      </c>
      <c r="BA58" s="70">
        <v>310</v>
      </c>
      <c r="BB58" s="70">
        <v>0</v>
      </c>
      <c r="BC58" s="70">
        <v>159</v>
      </c>
      <c r="BD58" s="70">
        <v>0</v>
      </c>
      <c r="BE58" s="70">
        <v>469</v>
      </c>
      <c r="BF58" s="70">
        <v>446</v>
      </c>
      <c r="BG58" s="70">
        <v>1</v>
      </c>
      <c r="BH58" s="70">
        <v>176</v>
      </c>
      <c r="BI58" s="70">
        <v>0</v>
      </c>
      <c r="BJ58" s="70">
        <v>623</v>
      </c>
      <c r="BK58" s="70">
        <v>912</v>
      </c>
      <c r="BL58" s="70">
        <v>9</v>
      </c>
      <c r="BM58" s="70">
        <v>524</v>
      </c>
      <c r="BN58" s="70">
        <v>0</v>
      </c>
      <c r="BO58" s="70">
        <v>1445</v>
      </c>
      <c r="BP58" s="70">
        <v>3628</v>
      </c>
      <c r="BQ58" s="74"/>
      <c r="BR58" s="70">
        <v>2040</v>
      </c>
      <c r="BS58" s="70">
        <v>10</v>
      </c>
      <c r="BT58" s="70">
        <v>1201</v>
      </c>
      <c r="BU58" s="70">
        <v>0</v>
      </c>
      <c r="BV58" s="70">
        <v>3251</v>
      </c>
      <c r="BW58" s="70">
        <v>3251</v>
      </c>
      <c r="BX58" s="74"/>
      <c r="BY58" s="70">
        <v>2080</v>
      </c>
      <c r="BZ58" s="70">
        <v>10</v>
      </c>
      <c r="CA58" s="70">
        <v>1195</v>
      </c>
      <c r="CB58" s="70">
        <v>0</v>
      </c>
      <c r="CC58" s="70">
        <v>3285</v>
      </c>
      <c r="CD58" s="70">
        <v>3285</v>
      </c>
      <c r="CE58" s="74"/>
      <c r="CF58" s="70">
        <v>1399</v>
      </c>
      <c r="CG58" s="70">
        <v>10</v>
      </c>
      <c r="CH58" s="70">
        <v>759</v>
      </c>
      <c r="CI58" s="70">
        <v>0</v>
      </c>
      <c r="CJ58" s="70">
        <v>2168</v>
      </c>
      <c r="CK58" s="70">
        <v>486</v>
      </c>
      <c r="CL58" s="70">
        <v>2</v>
      </c>
      <c r="CM58" s="70">
        <v>285</v>
      </c>
      <c r="CN58" s="70">
        <v>0</v>
      </c>
      <c r="CO58" s="70">
        <v>773</v>
      </c>
      <c r="CP58" s="70">
        <v>410</v>
      </c>
      <c r="CQ58" s="70">
        <v>2</v>
      </c>
      <c r="CR58" s="70">
        <v>322</v>
      </c>
      <c r="CS58" s="70">
        <v>0</v>
      </c>
      <c r="CT58" s="70">
        <v>734</v>
      </c>
      <c r="CU58" s="70">
        <v>3675</v>
      </c>
      <c r="CV58" s="74"/>
      <c r="CW58" s="70">
        <v>1055</v>
      </c>
      <c r="CX58" s="70">
        <v>5</v>
      </c>
      <c r="CY58" s="70">
        <v>640</v>
      </c>
      <c r="CZ58" s="70">
        <v>0</v>
      </c>
      <c r="DA58" s="70">
        <v>1700</v>
      </c>
      <c r="DB58" s="70">
        <v>1303</v>
      </c>
      <c r="DC58" s="70">
        <v>8</v>
      </c>
      <c r="DD58" s="70">
        <v>779</v>
      </c>
      <c r="DE58" s="70">
        <v>0</v>
      </c>
      <c r="DF58" s="70">
        <v>2090</v>
      </c>
      <c r="DG58" s="70">
        <v>3790</v>
      </c>
      <c r="DH58" s="74"/>
      <c r="DI58" s="70">
        <v>2070</v>
      </c>
      <c r="DJ58" s="70">
        <v>10</v>
      </c>
      <c r="DK58" s="70">
        <v>1186</v>
      </c>
      <c r="DL58" s="70">
        <v>0</v>
      </c>
      <c r="DM58" s="70">
        <v>3266</v>
      </c>
      <c r="DN58" s="70">
        <v>3266</v>
      </c>
      <c r="DO58" s="74"/>
      <c r="DP58" s="70">
        <v>2020</v>
      </c>
      <c r="DQ58" s="70">
        <v>10</v>
      </c>
      <c r="DR58" s="70">
        <v>1191</v>
      </c>
      <c r="DS58" s="70">
        <v>0</v>
      </c>
      <c r="DT58" s="70">
        <v>3221</v>
      </c>
      <c r="DU58" s="70">
        <v>3221</v>
      </c>
      <c r="DV58" s="74"/>
      <c r="DW58" s="70">
        <v>1064</v>
      </c>
      <c r="DX58" s="70">
        <v>6</v>
      </c>
      <c r="DY58" s="70">
        <v>661</v>
      </c>
      <c r="DZ58" s="70">
        <v>0</v>
      </c>
      <c r="EA58" s="70">
        <v>1731</v>
      </c>
      <c r="EB58" s="70">
        <v>1206</v>
      </c>
      <c r="EC58" s="70">
        <v>7</v>
      </c>
      <c r="ED58" s="70">
        <v>706</v>
      </c>
      <c r="EE58" s="70">
        <v>0</v>
      </c>
      <c r="EF58" s="70">
        <v>1919</v>
      </c>
      <c r="EG58" s="70">
        <v>3650</v>
      </c>
      <c r="EI58" s="80">
        <f t="shared" si="8"/>
        <v>0.90718232044198899</v>
      </c>
      <c r="EJ58" s="80">
        <f t="shared" si="9"/>
        <v>0.93333333333333335</v>
      </c>
      <c r="EK58" s="80">
        <f t="shared" si="10"/>
        <v>0.91157760814249367</v>
      </c>
      <c r="EL58" s="80" t="e">
        <f t="shared" si="11"/>
        <v>#DIV/0!</v>
      </c>
      <c r="EM58" s="80">
        <f t="shared" si="12"/>
        <v>0.90887959088795911</v>
      </c>
      <c r="EN58" s="74"/>
      <c r="EO58" s="80">
        <f t="shared" si="13"/>
        <v>0.83425414364640882</v>
      </c>
      <c r="EP58" s="80">
        <f t="shared" si="14"/>
        <v>0.8666666666666667</v>
      </c>
      <c r="EQ58" s="80">
        <f t="shared" si="15"/>
        <v>0.85877862595419852</v>
      </c>
      <c r="ER58" s="80" t="e">
        <f t="shared" si="16"/>
        <v>#DIV/0!</v>
      </c>
      <c r="ES58" s="80">
        <f t="shared" si="17"/>
        <v>0.84332868433286845</v>
      </c>
      <c r="ET58" s="74"/>
      <c r="EU58" s="80">
        <f t="shared" si="18"/>
        <v>0.75138121546961323</v>
      </c>
      <c r="EV58" s="80">
        <f t="shared" si="19"/>
        <v>0.66666666666666663</v>
      </c>
      <c r="EW58" s="80">
        <f t="shared" si="20"/>
        <v>0.76399491094147587</v>
      </c>
      <c r="EX58" s="80" t="e">
        <f t="shared" si="21"/>
        <v>#DIV/0!</v>
      </c>
      <c r="EY58" s="80">
        <f t="shared" si="22"/>
        <v>0.75569502556950252</v>
      </c>
      <c r="EZ58" s="74"/>
      <c r="FA58" s="80">
        <f t="shared" si="23"/>
        <v>0.7661141804788214</v>
      </c>
      <c r="FB58" s="80">
        <f t="shared" si="24"/>
        <v>0.66666666666666663</v>
      </c>
      <c r="FC58" s="80">
        <f t="shared" si="25"/>
        <v>0.76017811704834604</v>
      </c>
      <c r="FD58" s="80" t="e">
        <f t="shared" si="26"/>
        <v>#DIV/0!</v>
      </c>
      <c r="FE58" s="80">
        <f t="shared" si="27"/>
        <v>0.7635983263598326</v>
      </c>
      <c r="FF58" s="74"/>
      <c r="FG58" s="80">
        <f t="shared" si="28"/>
        <v>0.84530386740331487</v>
      </c>
      <c r="FH58" s="80">
        <f t="shared" si="29"/>
        <v>0.93333333333333335</v>
      </c>
      <c r="FI58" s="80">
        <f t="shared" si="30"/>
        <v>0.86895674300254455</v>
      </c>
      <c r="FJ58" s="80" t="e">
        <f t="shared" si="31"/>
        <v>#DIV/0!</v>
      </c>
      <c r="FK58" s="80">
        <f t="shared" si="32"/>
        <v>0.85425383542538358</v>
      </c>
      <c r="FL58" s="74"/>
      <c r="FM58" s="80">
        <f t="shared" si="33"/>
        <v>0.8685082872928177</v>
      </c>
      <c r="FN58" s="80">
        <f t="shared" si="34"/>
        <v>0.8666666666666667</v>
      </c>
      <c r="FO58" s="80">
        <f t="shared" si="35"/>
        <v>0.90267175572519087</v>
      </c>
      <c r="FP58" s="80" t="e">
        <f t="shared" si="36"/>
        <v>#DIV/0!</v>
      </c>
      <c r="FQ58" s="80">
        <f t="shared" si="37"/>
        <v>0.88098558809855876</v>
      </c>
      <c r="FR58" s="74"/>
      <c r="FS58" s="80">
        <f t="shared" si="38"/>
        <v>0.76243093922651939</v>
      </c>
      <c r="FT58" s="80">
        <f t="shared" si="39"/>
        <v>0.66666666666666663</v>
      </c>
      <c r="FU58" s="80">
        <f t="shared" si="40"/>
        <v>0.75445292620865145</v>
      </c>
      <c r="FV58" s="80" t="e">
        <f t="shared" si="41"/>
        <v>#DIV/0!</v>
      </c>
      <c r="FW58" s="80">
        <f t="shared" si="42"/>
        <v>0.75918177591817759</v>
      </c>
      <c r="FX58" s="74"/>
      <c r="FY58" s="80">
        <f t="shared" si="43"/>
        <v>0.7440147329650092</v>
      </c>
      <c r="FZ58" s="80">
        <f t="shared" si="44"/>
        <v>0.66666666666666663</v>
      </c>
      <c r="GA58" s="80">
        <f t="shared" si="45"/>
        <v>0.75763358778625955</v>
      </c>
      <c r="GB58" s="80" t="e">
        <f t="shared" si="46"/>
        <v>#DIV/0!</v>
      </c>
      <c r="GC58" s="80">
        <f t="shared" si="47"/>
        <v>0.74872152487215249</v>
      </c>
      <c r="GD58" s="74"/>
      <c r="GE58" s="80">
        <f t="shared" si="48"/>
        <v>0.83609576427255983</v>
      </c>
      <c r="GF58" s="80">
        <f t="shared" si="49"/>
        <v>0.8666666666666667</v>
      </c>
      <c r="GG58" s="80">
        <f t="shared" si="50"/>
        <v>0.86959287531806617</v>
      </c>
      <c r="GH58" s="80" t="e">
        <f t="shared" si="51"/>
        <v>#DIV/0!</v>
      </c>
      <c r="GI58" s="80">
        <f t="shared" si="52"/>
        <v>0.8484425848442585</v>
      </c>
    </row>
    <row r="59" spans="1:191" x14ac:dyDescent="0.3">
      <c r="A59" s="60" t="s">
        <v>536</v>
      </c>
      <c r="B59" s="70">
        <v>18716</v>
      </c>
      <c r="C59" s="70"/>
      <c r="D59" s="70">
        <v>655</v>
      </c>
      <c r="E59" s="70">
        <v>38</v>
      </c>
      <c r="F59" s="70">
        <v>481</v>
      </c>
      <c r="G59" s="70">
        <v>1</v>
      </c>
      <c r="H59" s="70">
        <v>1175</v>
      </c>
      <c r="I59" s="70">
        <v>269</v>
      </c>
      <c r="J59" s="70">
        <v>11</v>
      </c>
      <c r="K59" s="70">
        <v>143</v>
      </c>
      <c r="L59" s="70">
        <v>0</v>
      </c>
      <c r="M59" s="70">
        <v>423</v>
      </c>
      <c r="N59" s="70">
        <v>379</v>
      </c>
      <c r="O59" s="70">
        <v>14</v>
      </c>
      <c r="P59" s="70">
        <v>170</v>
      </c>
      <c r="Q59" s="70">
        <v>0</v>
      </c>
      <c r="R59" s="70">
        <v>563</v>
      </c>
      <c r="S59" s="70">
        <v>227</v>
      </c>
      <c r="T59" s="70">
        <v>2</v>
      </c>
      <c r="U59" s="70">
        <v>161</v>
      </c>
      <c r="V59" s="70">
        <v>0</v>
      </c>
      <c r="W59" s="70">
        <v>390</v>
      </c>
      <c r="X59" s="70">
        <v>109</v>
      </c>
      <c r="Y59" s="70">
        <v>8</v>
      </c>
      <c r="Z59" s="70">
        <v>41</v>
      </c>
      <c r="AA59" s="70">
        <v>0</v>
      </c>
      <c r="AB59" s="70">
        <v>158</v>
      </c>
      <c r="AC59" s="70">
        <v>2709</v>
      </c>
      <c r="AD59" s="70"/>
      <c r="AE59" s="70">
        <v>392</v>
      </c>
      <c r="AF59" s="70">
        <v>20</v>
      </c>
      <c r="AG59" s="70">
        <v>224</v>
      </c>
      <c r="AH59" s="70">
        <v>0</v>
      </c>
      <c r="AI59" s="70">
        <v>636</v>
      </c>
      <c r="AJ59" s="70">
        <v>318</v>
      </c>
      <c r="AK59" s="70">
        <v>13</v>
      </c>
      <c r="AL59" s="70">
        <v>233</v>
      </c>
      <c r="AM59" s="70">
        <v>0</v>
      </c>
      <c r="AN59" s="70">
        <v>564</v>
      </c>
      <c r="AO59" s="70">
        <v>780</v>
      </c>
      <c r="AP59" s="70">
        <v>38</v>
      </c>
      <c r="AQ59" s="70">
        <v>478</v>
      </c>
      <c r="AR59" s="70">
        <v>0</v>
      </c>
      <c r="AS59" s="70">
        <v>1296</v>
      </c>
      <c r="AT59" s="70">
        <v>2496</v>
      </c>
      <c r="AU59" s="70"/>
      <c r="AV59" s="70">
        <v>345</v>
      </c>
      <c r="AW59" s="70">
        <v>18</v>
      </c>
      <c r="AX59" s="70">
        <v>233</v>
      </c>
      <c r="AY59" s="70">
        <v>0</v>
      </c>
      <c r="AZ59" s="70">
        <v>596</v>
      </c>
      <c r="BA59" s="70">
        <v>172</v>
      </c>
      <c r="BB59" s="70">
        <v>9</v>
      </c>
      <c r="BC59" s="70">
        <v>100</v>
      </c>
      <c r="BD59" s="70">
        <v>0</v>
      </c>
      <c r="BE59" s="70">
        <v>281</v>
      </c>
      <c r="BF59" s="70">
        <v>306</v>
      </c>
      <c r="BG59" s="70">
        <v>15</v>
      </c>
      <c r="BH59" s="70">
        <v>173</v>
      </c>
      <c r="BI59" s="70">
        <v>0</v>
      </c>
      <c r="BJ59" s="70">
        <v>494</v>
      </c>
      <c r="BK59" s="70">
        <v>592</v>
      </c>
      <c r="BL59" s="70">
        <v>24</v>
      </c>
      <c r="BM59" s="70">
        <v>395</v>
      </c>
      <c r="BN59" s="70">
        <v>0</v>
      </c>
      <c r="BO59" s="70">
        <v>1011</v>
      </c>
      <c r="BP59" s="70">
        <v>2382</v>
      </c>
      <c r="BQ59" s="74"/>
      <c r="BR59" s="70">
        <v>1226</v>
      </c>
      <c r="BS59" s="70">
        <v>47</v>
      </c>
      <c r="BT59" s="70">
        <v>752</v>
      </c>
      <c r="BU59" s="70">
        <v>1</v>
      </c>
      <c r="BV59" s="70">
        <v>2026</v>
      </c>
      <c r="BW59" s="70">
        <v>2026</v>
      </c>
      <c r="BX59" s="74"/>
      <c r="BY59" s="70">
        <v>1248</v>
      </c>
      <c r="BZ59" s="70">
        <v>51</v>
      </c>
      <c r="CA59" s="70">
        <v>781</v>
      </c>
      <c r="CB59" s="70">
        <v>1</v>
      </c>
      <c r="CC59" s="70">
        <v>2081</v>
      </c>
      <c r="CD59" s="70">
        <v>2081</v>
      </c>
      <c r="CE59" s="74"/>
      <c r="CF59" s="70">
        <v>807</v>
      </c>
      <c r="CG59" s="70">
        <v>45</v>
      </c>
      <c r="CH59" s="70">
        <v>513</v>
      </c>
      <c r="CI59" s="70">
        <v>0</v>
      </c>
      <c r="CJ59" s="70">
        <v>1365</v>
      </c>
      <c r="CK59" s="70">
        <v>334</v>
      </c>
      <c r="CL59" s="70">
        <v>14</v>
      </c>
      <c r="CM59" s="70">
        <v>203</v>
      </c>
      <c r="CN59" s="70">
        <v>0</v>
      </c>
      <c r="CO59" s="70">
        <v>551</v>
      </c>
      <c r="CP59" s="70">
        <v>267</v>
      </c>
      <c r="CQ59" s="70">
        <v>11</v>
      </c>
      <c r="CR59" s="70">
        <v>178</v>
      </c>
      <c r="CS59" s="70">
        <v>0</v>
      </c>
      <c r="CT59" s="70">
        <v>456</v>
      </c>
      <c r="CU59" s="70">
        <v>2372</v>
      </c>
      <c r="CV59" s="74"/>
      <c r="CW59" s="70">
        <v>614</v>
      </c>
      <c r="CX59" s="70">
        <v>22</v>
      </c>
      <c r="CY59" s="70">
        <v>385</v>
      </c>
      <c r="CZ59" s="70">
        <v>0</v>
      </c>
      <c r="DA59" s="70">
        <v>1021</v>
      </c>
      <c r="DB59" s="70">
        <v>798</v>
      </c>
      <c r="DC59" s="70">
        <v>44</v>
      </c>
      <c r="DD59" s="70">
        <v>527</v>
      </c>
      <c r="DE59" s="70">
        <v>1</v>
      </c>
      <c r="DF59" s="70">
        <v>1370</v>
      </c>
      <c r="DG59" s="70">
        <v>2391</v>
      </c>
      <c r="DH59" s="74"/>
      <c r="DI59" s="70">
        <v>1227</v>
      </c>
      <c r="DJ59" s="70">
        <v>53</v>
      </c>
      <c r="DK59" s="70">
        <v>776</v>
      </c>
      <c r="DL59" s="70">
        <v>1</v>
      </c>
      <c r="DM59" s="70">
        <v>2057</v>
      </c>
      <c r="DN59" s="70">
        <v>2057</v>
      </c>
      <c r="DO59" s="74"/>
      <c r="DP59" s="70">
        <v>1189</v>
      </c>
      <c r="DQ59" s="70">
        <v>51</v>
      </c>
      <c r="DR59" s="70">
        <v>774</v>
      </c>
      <c r="DS59" s="70">
        <v>1</v>
      </c>
      <c r="DT59" s="70">
        <v>2015</v>
      </c>
      <c r="DU59" s="70">
        <v>2015</v>
      </c>
      <c r="DV59" s="74"/>
      <c r="DW59" s="70">
        <v>728</v>
      </c>
      <c r="DX59" s="70">
        <v>28</v>
      </c>
      <c r="DY59" s="70">
        <v>452</v>
      </c>
      <c r="DZ59" s="70">
        <v>1</v>
      </c>
      <c r="EA59" s="70">
        <v>1209</v>
      </c>
      <c r="EB59" s="70">
        <v>666</v>
      </c>
      <c r="EC59" s="70">
        <v>40</v>
      </c>
      <c r="ED59" s="70">
        <v>442</v>
      </c>
      <c r="EE59" s="70">
        <v>0</v>
      </c>
      <c r="EF59" s="70">
        <v>1148</v>
      </c>
      <c r="EG59" s="70">
        <v>2357</v>
      </c>
      <c r="EI59" s="80">
        <f t="shared" si="8"/>
        <v>0.90909090909090906</v>
      </c>
      <c r="EJ59" s="80">
        <f t="shared" si="9"/>
        <v>0.9726027397260274</v>
      </c>
      <c r="EK59" s="80">
        <f t="shared" si="10"/>
        <v>0.9387550200803213</v>
      </c>
      <c r="EL59" s="80">
        <f t="shared" si="11"/>
        <v>0</v>
      </c>
      <c r="EM59" s="80">
        <f t="shared" si="12"/>
        <v>0.92137320044296789</v>
      </c>
      <c r="EN59" s="74"/>
      <c r="EO59" s="80">
        <f t="shared" si="13"/>
        <v>0.86333129957291033</v>
      </c>
      <c r="EP59" s="80">
        <f t="shared" si="14"/>
        <v>0.90410958904109584</v>
      </c>
      <c r="EQ59" s="80">
        <f t="shared" si="15"/>
        <v>0.90461847389558236</v>
      </c>
      <c r="ER59" s="80">
        <f t="shared" si="16"/>
        <v>0</v>
      </c>
      <c r="ES59" s="80">
        <f t="shared" si="17"/>
        <v>0.87929125138427466</v>
      </c>
      <c r="ET59" s="74"/>
      <c r="EU59" s="80">
        <f t="shared" si="18"/>
        <v>0.74801708358755337</v>
      </c>
      <c r="EV59" s="80">
        <f t="shared" si="19"/>
        <v>0.64383561643835618</v>
      </c>
      <c r="EW59" s="80">
        <f t="shared" si="20"/>
        <v>0.75502008032128509</v>
      </c>
      <c r="EX59" s="80">
        <f t="shared" si="21"/>
        <v>1</v>
      </c>
      <c r="EY59" s="80">
        <f t="shared" si="22"/>
        <v>0.7478774455518642</v>
      </c>
      <c r="EZ59" s="74"/>
      <c r="FA59" s="80">
        <f t="shared" si="23"/>
        <v>0.76143990237949966</v>
      </c>
      <c r="FB59" s="80">
        <f t="shared" si="24"/>
        <v>0.69863013698630139</v>
      </c>
      <c r="FC59" s="80">
        <f t="shared" si="25"/>
        <v>0.78413654618473894</v>
      </c>
      <c r="FD59" s="80">
        <f t="shared" si="26"/>
        <v>1</v>
      </c>
      <c r="FE59" s="80">
        <f t="shared" si="27"/>
        <v>0.7681801402731635</v>
      </c>
      <c r="FF59" s="74"/>
      <c r="FG59" s="80">
        <f t="shared" si="28"/>
        <v>0.85906040268456374</v>
      </c>
      <c r="FH59" s="80">
        <f t="shared" si="29"/>
        <v>0.95890410958904104</v>
      </c>
      <c r="FI59" s="80">
        <f t="shared" si="30"/>
        <v>0.89759036144578308</v>
      </c>
      <c r="FJ59" s="80">
        <f t="shared" si="31"/>
        <v>0</v>
      </c>
      <c r="FK59" s="80">
        <f t="shared" si="32"/>
        <v>0.87559985234403837</v>
      </c>
      <c r="FL59" s="74"/>
      <c r="FM59" s="80">
        <f t="shared" si="33"/>
        <v>0.86150091519219041</v>
      </c>
      <c r="FN59" s="80">
        <f t="shared" si="34"/>
        <v>0.90410958904109584</v>
      </c>
      <c r="FO59" s="80">
        <f t="shared" si="35"/>
        <v>0.91566265060240959</v>
      </c>
      <c r="FP59" s="80">
        <f t="shared" si="36"/>
        <v>1</v>
      </c>
      <c r="FQ59" s="80">
        <f t="shared" si="37"/>
        <v>0.88261351052048731</v>
      </c>
      <c r="FR59" s="74"/>
      <c r="FS59" s="80">
        <f t="shared" si="38"/>
        <v>0.74862721171446001</v>
      </c>
      <c r="FT59" s="80">
        <f t="shared" si="39"/>
        <v>0.72602739726027399</v>
      </c>
      <c r="FU59" s="80">
        <f t="shared" si="40"/>
        <v>0.77911646586345384</v>
      </c>
      <c r="FV59" s="80">
        <f t="shared" si="41"/>
        <v>1</v>
      </c>
      <c r="FW59" s="80">
        <f t="shared" si="42"/>
        <v>0.75932078257659652</v>
      </c>
      <c r="FX59" s="74"/>
      <c r="FY59" s="80">
        <f t="shared" si="43"/>
        <v>0.72544234289200737</v>
      </c>
      <c r="FZ59" s="80">
        <f t="shared" si="44"/>
        <v>0.69863013698630139</v>
      </c>
      <c r="GA59" s="80">
        <f t="shared" si="45"/>
        <v>0.77710843373493976</v>
      </c>
      <c r="GB59" s="80">
        <f t="shared" si="46"/>
        <v>1</v>
      </c>
      <c r="GC59" s="80">
        <f t="shared" si="47"/>
        <v>0.74381690660760424</v>
      </c>
      <c r="GD59" s="74"/>
      <c r="GE59" s="80">
        <f t="shared" si="48"/>
        <v>0.85051860890787068</v>
      </c>
      <c r="GF59" s="80">
        <f t="shared" si="49"/>
        <v>0.93150684931506844</v>
      </c>
      <c r="GG59" s="80">
        <f t="shared" si="50"/>
        <v>0.89759036144578308</v>
      </c>
      <c r="GH59" s="80">
        <f t="shared" si="51"/>
        <v>1</v>
      </c>
      <c r="GI59" s="80">
        <f t="shared" si="52"/>
        <v>0.87006275378368403</v>
      </c>
    </row>
    <row r="60" spans="1:191" x14ac:dyDescent="0.3">
      <c r="A60" s="60" t="s">
        <v>550</v>
      </c>
      <c r="B60" s="70">
        <v>18311</v>
      </c>
      <c r="C60" s="70"/>
      <c r="D60" s="70">
        <v>458</v>
      </c>
      <c r="E60" s="70">
        <v>4</v>
      </c>
      <c r="F60" s="70">
        <v>121</v>
      </c>
      <c r="G60" s="70">
        <v>0</v>
      </c>
      <c r="H60" s="70">
        <v>583</v>
      </c>
      <c r="I60" s="70">
        <v>481</v>
      </c>
      <c r="J60" s="70">
        <v>2</v>
      </c>
      <c r="K60" s="70">
        <v>94</v>
      </c>
      <c r="L60" s="70">
        <v>0</v>
      </c>
      <c r="M60" s="70">
        <v>577</v>
      </c>
      <c r="N60" s="70">
        <v>352</v>
      </c>
      <c r="O60" s="70">
        <v>8</v>
      </c>
      <c r="P60" s="70">
        <v>119</v>
      </c>
      <c r="Q60" s="70">
        <v>0</v>
      </c>
      <c r="R60" s="70">
        <v>479</v>
      </c>
      <c r="S60" s="70">
        <v>236</v>
      </c>
      <c r="T60" s="70">
        <v>5</v>
      </c>
      <c r="U60" s="70">
        <v>35</v>
      </c>
      <c r="V60" s="70">
        <v>0</v>
      </c>
      <c r="W60" s="70">
        <v>276</v>
      </c>
      <c r="X60" s="70">
        <v>170</v>
      </c>
      <c r="Y60" s="70">
        <v>2</v>
      </c>
      <c r="Z60" s="70">
        <v>38</v>
      </c>
      <c r="AA60" s="70">
        <v>0</v>
      </c>
      <c r="AB60" s="70">
        <v>210</v>
      </c>
      <c r="AC60" s="70">
        <v>2125</v>
      </c>
      <c r="AD60" s="70"/>
      <c r="AE60" s="70">
        <v>433</v>
      </c>
      <c r="AF60" s="70">
        <v>7</v>
      </c>
      <c r="AG60" s="70">
        <v>108</v>
      </c>
      <c r="AH60" s="70">
        <v>0</v>
      </c>
      <c r="AI60" s="70">
        <v>548</v>
      </c>
      <c r="AJ60" s="70">
        <v>560</v>
      </c>
      <c r="AK60" s="70">
        <v>4</v>
      </c>
      <c r="AL60" s="70">
        <v>167</v>
      </c>
      <c r="AM60" s="70">
        <v>0</v>
      </c>
      <c r="AN60" s="70">
        <v>731</v>
      </c>
      <c r="AO60" s="70">
        <v>511</v>
      </c>
      <c r="AP60" s="70">
        <v>8</v>
      </c>
      <c r="AQ60" s="70">
        <v>103</v>
      </c>
      <c r="AR60" s="70">
        <v>0</v>
      </c>
      <c r="AS60" s="70">
        <v>622</v>
      </c>
      <c r="AT60" s="70">
        <v>1901</v>
      </c>
      <c r="AU60" s="70"/>
      <c r="AV60" s="70">
        <v>526</v>
      </c>
      <c r="AW60" s="70">
        <v>6</v>
      </c>
      <c r="AX60" s="70">
        <v>132</v>
      </c>
      <c r="AY60" s="70">
        <v>0</v>
      </c>
      <c r="AZ60" s="70">
        <v>664</v>
      </c>
      <c r="BA60" s="70">
        <v>285</v>
      </c>
      <c r="BB60" s="70">
        <v>2</v>
      </c>
      <c r="BC60" s="70">
        <v>67</v>
      </c>
      <c r="BD60" s="70">
        <v>0</v>
      </c>
      <c r="BE60" s="70">
        <v>354</v>
      </c>
      <c r="BF60" s="70">
        <v>273</v>
      </c>
      <c r="BG60" s="70">
        <v>8</v>
      </c>
      <c r="BH60" s="70">
        <v>85</v>
      </c>
      <c r="BI60" s="70">
        <v>0</v>
      </c>
      <c r="BJ60" s="70">
        <v>366</v>
      </c>
      <c r="BK60" s="70">
        <v>319</v>
      </c>
      <c r="BL60" s="70">
        <v>3</v>
      </c>
      <c r="BM60" s="70">
        <v>79</v>
      </c>
      <c r="BN60" s="70">
        <v>0</v>
      </c>
      <c r="BO60" s="70">
        <v>401</v>
      </c>
      <c r="BP60" s="70">
        <v>1785</v>
      </c>
      <c r="BQ60" s="74"/>
      <c r="BR60" s="70">
        <v>1242</v>
      </c>
      <c r="BS60" s="70">
        <v>15</v>
      </c>
      <c r="BT60" s="70">
        <v>310</v>
      </c>
      <c r="BU60" s="70">
        <v>0</v>
      </c>
      <c r="BV60" s="70">
        <v>1567</v>
      </c>
      <c r="BW60" s="70">
        <v>1567</v>
      </c>
      <c r="BX60" s="74"/>
      <c r="BY60" s="70">
        <v>1279</v>
      </c>
      <c r="BZ60" s="70">
        <v>17</v>
      </c>
      <c r="CA60" s="70">
        <v>317</v>
      </c>
      <c r="CB60" s="70">
        <v>0</v>
      </c>
      <c r="CC60" s="70">
        <v>1613</v>
      </c>
      <c r="CD60" s="70">
        <v>1613</v>
      </c>
      <c r="CE60" s="74"/>
      <c r="CF60" s="70">
        <v>900</v>
      </c>
      <c r="CG60" s="70">
        <v>14</v>
      </c>
      <c r="CH60" s="70">
        <v>232</v>
      </c>
      <c r="CI60" s="70">
        <v>0</v>
      </c>
      <c r="CJ60" s="70">
        <v>1146</v>
      </c>
      <c r="CK60" s="70">
        <v>146</v>
      </c>
      <c r="CL60" s="70">
        <v>4</v>
      </c>
      <c r="CM60" s="70">
        <v>47</v>
      </c>
      <c r="CN60" s="70">
        <v>0</v>
      </c>
      <c r="CO60" s="70">
        <v>197</v>
      </c>
      <c r="CP60" s="70">
        <v>396</v>
      </c>
      <c r="CQ60" s="70">
        <v>1</v>
      </c>
      <c r="CR60" s="70">
        <v>89</v>
      </c>
      <c r="CS60" s="70">
        <v>0</v>
      </c>
      <c r="CT60" s="70">
        <v>486</v>
      </c>
      <c r="CU60" s="70">
        <v>1829</v>
      </c>
      <c r="CV60" s="74"/>
      <c r="CW60" s="70">
        <v>708</v>
      </c>
      <c r="CX60" s="70">
        <v>6</v>
      </c>
      <c r="CY60" s="70">
        <v>153</v>
      </c>
      <c r="CZ60" s="70">
        <v>0</v>
      </c>
      <c r="DA60" s="70">
        <v>867</v>
      </c>
      <c r="DB60" s="70">
        <v>798</v>
      </c>
      <c r="DC60" s="70">
        <v>12</v>
      </c>
      <c r="DD60" s="70">
        <v>223</v>
      </c>
      <c r="DE60" s="70">
        <v>0</v>
      </c>
      <c r="DF60" s="70">
        <v>1033</v>
      </c>
      <c r="DG60" s="70">
        <v>1900</v>
      </c>
      <c r="DH60" s="74"/>
      <c r="DI60" s="70">
        <v>1255</v>
      </c>
      <c r="DJ60" s="70">
        <v>15</v>
      </c>
      <c r="DK60" s="70">
        <v>314</v>
      </c>
      <c r="DL60" s="70">
        <v>0</v>
      </c>
      <c r="DM60" s="70">
        <v>1584</v>
      </c>
      <c r="DN60" s="70">
        <v>1584</v>
      </c>
      <c r="DO60" s="74"/>
      <c r="DP60" s="70">
        <v>1250</v>
      </c>
      <c r="DQ60" s="70">
        <v>14</v>
      </c>
      <c r="DR60" s="70">
        <v>313</v>
      </c>
      <c r="DS60" s="70">
        <v>0</v>
      </c>
      <c r="DT60" s="70">
        <v>1577</v>
      </c>
      <c r="DU60" s="70">
        <v>1577</v>
      </c>
      <c r="DV60" s="74"/>
      <c r="DW60" s="70">
        <v>781</v>
      </c>
      <c r="DX60" s="70">
        <v>7</v>
      </c>
      <c r="DY60" s="70">
        <v>170</v>
      </c>
      <c r="DZ60" s="70">
        <v>0</v>
      </c>
      <c r="EA60" s="70">
        <v>958</v>
      </c>
      <c r="EB60" s="70">
        <v>665</v>
      </c>
      <c r="EC60" s="70">
        <v>10</v>
      </c>
      <c r="ED60" s="70">
        <v>193</v>
      </c>
      <c r="EE60" s="70">
        <v>0</v>
      </c>
      <c r="EF60" s="70">
        <v>868</v>
      </c>
      <c r="EG60" s="70">
        <v>1826</v>
      </c>
      <c r="EI60" s="80">
        <f t="shared" si="8"/>
        <v>0.88626988803771356</v>
      </c>
      <c r="EJ60" s="80">
        <f t="shared" si="9"/>
        <v>0.90476190476190477</v>
      </c>
      <c r="EK60" s="80">
        <f t="shared" si="10"/>
        <v>0.92874692874692877</v>
      </c>
      <c r="EL60" s="80" t="e">
        <f t="shared" si="11"/>
        <v>#DIV/0!</v>
      </c>
      <c r="EM60" s="80">
        <f t="shared" si="12"/>
        <v>0.89458823529411768</v>
      </c>
      <c r="EN60" s="74"/>
      <c r="EO60" s="80">
        <f t="shared" si="13"/>
        <v>0.82675309369475547</v>
      </c>
      <c r="EP60" s="80">
        <f t="shared" si="14"/>
        <v>0.90476190476190477</v>
      </c>
      <c r="EQ60" s="80">
        <f t="shared" si="15"/>
        <v>0.89189189189189189</v>
      </c>
      <c r="ER60" s="80" t="e">
        <f t="shared" si="16"/>
        <v>#DIV/0!</v>
      </c>
      <c r="ES60" s="80">
        <f t="shared" si="17"/>
        <v>0.84</v>
      </c>
      <c r="ET60" s="74"/>
      <c r="EU60" s="80">
        <f t="shared" si="18"/>
        <v>0.73187978786093111</v>
      </c>
      <c r="EV60" s="80">
        <f t="shared" si="19"/>
        <v>0.7142857142857143</v>
      </c>
      <c r="EW60" s="80">
        <f t="shared" si="20"/>
        <v>0.76167076167076164</v>
      </c>
      <c r="EX60" s="80" t="e">
        <f t="shared" si="21"/>
        <v>#DIV/0!</v>
      </c>
      <c r="EY60" s="80">
        <f t="shared" si="22"/>
        <v>0.73741176470588232</v>
      </c>
      <c r="EZ60" s="74"/>
      <c r="FA60" s="80">
        <f t="shared" si="23"/>
        <v>0.75368296994696526</v>
      </c>
      <c r="FB60" s="80">
        <f t="shared" si="24"/>
        <v>0.80952380952380953</v>
      </c>
      <c r="FC60" s="80">
        <f t="shared" si="25"/>
        <v>0.77886977886977882</v>
      </c>
      <c r="FD60" s="80" t="e">
        <f t="shared" si="26"/>
        <v>#DIV/0!</v>
      </c>
      <c r="FE60" s="80">
        <f t="shared" si="27"/>
        <v>0.75905882352941179</v>
      </c>
      <c r="FF60" s="74"/>
      <c r="FG60" s="80">
        <f t="shared" si="28"/>
        <v>0.84973482616381846</v>
      </c>
      <c r="FH60" s="80">
        <f t="shared" si="29"/>
        <v>0.90476190476190477</v>
      </c>
      <c r="FI60" s="80">
        <f t="shared" si="30"/>
        <v>0.90417690417690422</v>
      </c>
      <c r="FJ60" s="80" t="e">
        <f t="shared" si="31"/>
        <v>#DIV/0!</v>
      </c>
      <c r="FK60" s="80">
        <f t="shared" si="32"/>
        <v>0.86070588235294121</v>
      </c>
      <c r="FL60" s="74"/>
      <c r="FM60" s="80">
        <f t="shared" si="33"/>
        <v>0.8874484384207425</v>
      </c>
      <c r="FN60" s="80">
        <f t="shared" si="34"/>
        <v>0.8571428571428571</v>
      </c>
      <c r="FO60" s="80">
        <f t="shared" si="35"/>
        <v>0.92383292383292381</v>
      </c>
      <c r="FP60" s="80" t="e">
        <f t="shared" si="36"/>
        <v>#DIV/0!</v>
      </c>
      <c r="FQ60" s="80">
        <f t="shared" si="37"/>
        <v>0.89411764705882357</v>
      </c>
      <c r="FR60" s="74"/>
      <c r="FS60" s="80">
        <f t="shared" si="38"/>
        <v>0.73954036535061873</v>
      </c>
      <c r="FT60" s="80">
        <f t="shared" si="39"/>
        <v>0.7142857142857143</v>
      </c>
      <c r="FU60" s="80">
        <f t="shared" si="40"/>
        <v>0.77149877149877155</v>
      </c>
      <c r="FV60" s="80" t="e">
        <f t="shared" si="41"/>
        <v>#DIV/0!</v>
      </c>
      <c r="FW60" s="80">
        <f t="shared" si="42"/>
        <v>0.74541176470588233</v>
      </c>
      <c r="FX60" s="74"/>
      <c r="FY60" s="80">
        <f t="shared" si="43"/>
        <v>0.73659398939304654</v>
      </c>
      <c r="FZ60" s="80">
        <f t="shared" si="44"/>
        <v>0.66666666666666663</v>
      </c>
      <c r="GA60" s="80">
        <f t="shared" si="45"/>
        <v>0.76904176904176902</v>
      </c>
      <c r="GB60" s="80" t="e">
        <f t="shared" si="46"/>
        <v>#DIV/0!</v>
      </c>
      <c r="GC60" s="80">
        <f t="shared" si="47"/>
        <v>0.74211764705882355</v>
      </c>
      <c r="GD60" s="74"/>
      <c r="GE60" s="80">
        <f t="shared" si="48"/>
        <v>0.85209192692987623</v>
      </c>
      <c r="GF60" s="80">
        <f t="shared" si="49"/>
        <v>0.80952380952380953</v>
      </c>
      <c r="GG60" s="80">
        <f t="shared" si="50"/>
        <v>0.89189189189189189</v>
      </c>
      <c r="GH60" s="80" t="e">
        <f t="shared" si="51"/>
        <v>#DIV/0!</v>
      </c>
      <c r="GI60" s="80">
        <f t="shared" si="52"/>
        <v>0.85929411764705887</v>
      </c>
    </row>
    <row r="61" spans="1:191" x14ac:dyDescent="0.3">
      <c r="A61" s="60" t="s">
        <v>598</v>
      </c>
      <c r="B61" s="70">
        <v>17981</v>
      </c>
      <c r="C61" s="70"/>
      <c r="D61" s="70">
        <v>648</v>
      </c>
      <c r="E61" s="70">
        <v>26</v>
      </c>
      <c r="F61" s="70">
        <v>280</v>
      </c>
      <c r="G61" s="70">
        <v>2</v>
      </c>
      <c r="H61" s="70">
        <v>956</v>
      </c>
      <c r="I61" s="70">
        <v>420</v>
      </c>
      <c r="J61" s="70">
        <v>6</v>
      </c>
      <c r="K61" s="70">
        <v>127</v>
      </c>
      <c r="L61" s="70">
        <v>0</v>
      </c>
      <c r="M61" s="70">
        <v>553</v>
      </c>
      <c r="N61" s="70">
        <v>325</v>
      </c>
      <c r="O61" s="70">
        <v>6</v>
      </c>
      <c r="P61" s="70">
        <v>89</v>
      </c>
      <c r="Q61" s="70">
        <v>0</v>
      </c>
      <c r="R61" s="70">
        <v>420</v>
      </c>
      <c r="S61" s="70">
        <v>278</v>
      </c>
      <c r="T61" s="70">
        <v>5</v>
      </c>
      <c r="U61" s="70">
        <v>52</v>
      </c>
      <c r="V61" s="70">
        <v>0</v>
      </c>
      <c r="W61" s="70">
        <v>335</v>
      </c>
      <c r="X61" s="70">
        <v>166</v>
      </c>
      <c r="Y61" s="70">
        <v>4</v>
      </c>
      <c r="Z61" s="70">
        <v>46</v>
      </c>
      <c r="AA61" s="70">
        <v>0</v>
      </c>
      <c r="AB61" s="70">
        <v>216</v>
      </c>
      <c r="AC61" s="70">
        <v>2480</v>
      </c>
      <c r="AD61" s="70"/>
      <c r="AE61" s="70">
        <v>424</v>
      </c>
      <c r="AF61" s="70">
        <v>9</v>
      </c>
      <c r="AG61" s="70">
        <v>142</v>
      </c>
      <c r="AH61" s="70">
        <v>0</v>
      </c>
      <c r="AI61" s="70">
        <v>575</v>
      </c>
      <c r="AJ61" s="70">
        <v>463</v>
      </c>
      <c r="AK61" s="70">
        <v>17</v>
      </c>
      <c r="AL61" s="70">
        <v>164</v>
      </c>
      <c r="AM61" s="70">
        <v>0</v>
      </c>
      <c r="AN61" s="70">
        <v>644</v>
      </c>
      <c r="AO61" s="70">
        <v>759</v>
      </c>
      <c r="AP61" s="70">
        <v>22</v>
      </c>
      <c r="AQ61" s="70">
        <v>240</v>
      </c>
      <c r="AR61" s="70">
        <v>2</v>
      </c>
      <c r="AS61" s="70">
        <v>1023</v>
      </c>
      <c r="AT61" s="70">
        <v>2242</v>
      </c>
      <c r="AU61" s="70"/>
      <c r="AV61" s="70">
        <v>476</v>
      </c>
      <c r="AW61" s="70">
        <v>19</v>
      </c>
      <c r="AX61" s="70">
        <v>163</v>
      </c>
      <c r="AY61" s="70">
        <v>0</v>
      </c>
      <c r="AZ61" s="70">
        <v>658</v>
      </c>
      <c r="BA61" s="70">
        <v>300</v>
      </c>
      <c r="BB61" s="70">
        <v>10</v>
      </c>
      <c r="BC61" s="70">
        <v>78</v>
      </c>
      <c r="BD61" s="70">
        <v>0</v>
      </c>
      <c r="BE61" s="70">
        <v>388</v>
      </c>
      <c r="BF61" s="70">
        <v>546</v>
      </c>
      <c r="BG61" s="70">
        <v>12</v>
      </c>
      <c r="BH61" s="70">
        <v>220</v>
      </c>
      <c r="BI61" s="70">
        <v>1</v>
      </c>
      <c r="BJ61" s="70">
        <v>779</v>
      </c>
      <c r="BK61" s="70">
        <v>290</v>
      </c>
      <c r="BL61" s="70">
        <v>5</v>
      </c>
      <c r="BM61" s="70">
        <v>86</v>
      </c>
      <c r="BN61" s="70">
        <v>1</v>
      </c>
      <c r="BO61" s="70">
        <v>382</v>
      </c>
      <c r="BP61" s="70">
        <v>2207</v>
      </c>
      <c r="BQ61" s="74"/>
      <c r="BR61" s="70">
        <v>1405</v>
      </c>
      <c r="BS61" s="70">
        <v>43</v>
      </c>
      <c r="BT61" s="70">
        <v>476</v>
      </c>
      <c r="BU61" s="70">
        <v>2</v>
      </c>
      <c r="BV61" s="70">
        <v>1926</v>
      </c>
      <c r="BW61" s="70">
        <v>1926</v>
      </c>
      <c r="BX61" s="74"/>
      <c r="BY61" s="70">
        <v>1439</v>
      </c>
      <c r="BZ61" s="70">
        <v>45</v>
      </c>
      <c r="CA61" s="70">
        <v>494</v>
      </c>
      <c r="CB61" s="70">
        <v>2</v>
      </c>
      <c r="CC61" s="70">
        <v>1980</v>
      </c>
      <c r="CD61" s="70">
        <v>1980</v>
      </c>
      <c r="CE61" s="74"/>
      <c r="CF61" s="70">
        <v>1161</v>
      </c>
      <c r="CG61" s="70">
        <v>32</v>
      </c>
      <c r="CH61" s="70">
        <v>425</v>
      </c>
      <c r="CI61" s="70">
        <v>1</v>
      </c>
      <c r="CJ61" s="70">
        <v>1619</v>
      </c>
      <c r="CK61" s="70">
        <v>147</v>
      </c>
      <c r="CL61" s="70">
        <v>4</v>
      </c>
      <c r="CM61" s="70">
        <v>46</v>
      </c>
      <c r="CN61" s="70">
        <v>0</v>
      </c>
      <c r="CO61" s="70">
        <v>197</v>
      </c>
      <c r="CP61" s="70">
        <v>307</v>
      </c>
      <c r="CQ61" s="70">
        <v>11</v>
      </c>
      <c r="CR61" s="70">
        <v>77</v>
      </c>
      <c r="CS61" s="70">
        <v>0</v>
      </c>
      <c r="CT61" s="70">
        <v>395</v>
      </c>
      <c r="CU61" s="70">
        <v>2211</v>
      </c>
      <c r="CV61" s="74"/>
      <c r="CW61" s="70">
        <v>628</v>
      </c>
      <c r="CX61" s="70">
        <v>5</v>
      </c>
      <c r="CY61" s="70">
        <v>206</v>
      </c>
      <c r="CZ61" s="70">
        <v>0</v>
      </c>
      <c r="DA61" s="70">
        <v>839</v>
      </c>
      <c r="DB61" s="70">
        <v>1053</v>
      </c>
      <c r="DC61" s="70">
        <v>41</v>
      </c>
      <c r="DD61" s="70">
        <v>346</v>
      </c>
      <c r="DE61" s="70">
        <v>2</v>
      </c>
      <c r="DF61" s="70">
        <v>1442</v>
      </c>
      <c r="DG61" s="70">
        <v>2281</v>
      </c>
      <c r="DH61" s="74"/>
      <c r="DI61" s="70">
        <v>1442</v>
      </c>
      <c r="DJ61" s="70">
        <v>44</v>
      </c>
      <c r="DK61" s="70">
        <v>493</v>
      </c>
      <c r="DL61" s="70">
        <v>2</v>
      </c>
      <c r="DM61" s="70">
        <v>1981</v>
      </c>
      <c r="DN61" s="70">
        <v>1981</v>
      </c>
      <c r="DO61" s="74"/>
      <c r="DP61" s="70">
        <v>1432</v>
      </c>
      <c r="DQ61" s="70">
        <v>46</v>
      </c>
      <c r="DR61" s="70">
        <v>493</v>
      </c>
      <c r="DS61" s="70">
        <v>2</v>
      </c>
      <c r="DT61" s="70">
        <v>1973</v>
      </c>
      <c r="DU61" s="70">
        <v>1973</v>
      </c>
      <c r="DV61" s="74"/>
      <c r="DW61" s="70">
        <v>824</v>
      </c>
      <c r="DX61" s="70">
        <v>19</v>
      </c>
      <c r="DY61" s="70">
        <v>249</v>
      </c>
      <c r="DZ61" s="70">
        <v>1</v>
      </c>
      <c r="EA61" s="70">
        <v>1093</v>
      </c>
      <c r="EB61" s="70">
        <v>795</v>
      </c>
      <c r="EC61" s="70">
        <v>24</v>
      </c>
      <c r="ED61" s="70">
        <v>295</v>
      </c>
      <c r="EE61" s="70">
        <v>1</v>
      </c>
      <c r="EF61" s="70">
        <v>1115</v>
      </c>
      <c r="EG61" s="70">
        <v>2208</v>
      </c>
      <c r="EI61" s="80">
        <f t="shared" si="8"/>
        <v>0.89602612955906369</v>
      </c>
      <c r="EJ61" s="80">
        <f t="shared" si="9"/>
        <v>1.0212765957446808</v>
      </c>
      <c r="EK61" s="80">
        <f t="shared" si="10"/>
        <v>0.91919191919191923</v>
      </c>
      <c r="EL61" s="80">
        <f t="shared" si="11"/>
        <v>1</v>
      </c>
      <c r="EM61" s="80">
        <f t="shared" si="12"/>
        <v>0.90403225806451615</v>
      </c>
      <c r="EN61" s="74"/>
      <c r="EO61" s="80">
        <f t="shared" si="13"/>
        <v>0.87751769188894935</v>
      </c>
      <c r="EP61" s="80">
        <f t="shared" si="14"/>
        <v>0.97872340425531912</v>
      </c>
      <c r="EQ61" s="80">
        <f t="shared" si="15"/>
        <v>0.92087542087542085</v>
      </c>
      <c r="ER61" s="80">
        <f t="shared" si="16"/>
        <v>1</v>
      </c>
      <c r="ES61" s="80">
        <f t="shared" si="17"/>
        <v>0.88991935483870965</v>
      </c>
      <c r="ET61" s="74"/>
      <c r="EU61" s="80">
        <f t="shared" si="18"/>
        <v>0.76483396842678275</v>
      </c>
      <c r="EV61" s="80">
        <f t="shared" si="19"/>
        <v>0.91489361702127658</v>
      </c>
      <c r="EW61" s="80">
        <f t="shared" si="20"/>
        <v>0.80134680134680136</v>
      </c>
      <c r="EX61" s="80">
        <f t="shared" si="21"/>
        <v>1</v>
      </c>
      <c r="EY61" s="80">
        <f t="shared" si="22"/>
        <v>0.77661290322580645</v>
      </c>
      <c r="EZ61" s="74"/>
      <c r="FA61" s="80">
        <f t="shared" si="23"/>
        <v>0.78334240609689709</v>
      </c>
      <c r="FB61" s="80">
        <f t="shared" si="24"/>
        <v>0.95744680851063835</v>
      </c>
      <c r="FC61" s="80">
        <f t="shared" si="25"/>
        <v>0.83164983164983164</v>
      </c>
      <c r="FD61" s="80">
        <f t="shared" si="26"/>
        <v>1</v>
      </c>
      <c r="FE61" s="80">
        <f t="shared" si="27"/>
        <v>0.79838709677419351</v>
      </c>
      <c r="FF61" s="74"/>
      <c r="FG61" s="80">
        <f t="shared" si="28"/>
        <v>0.87915078933043</v>
      </c>
      <c r="FH61" s="80">
        <f t="shared" si="29"/>
        <v>1</v>
      </c>
      <c r="FI61" s="80">
        <f t="shared" si="30"/>
        <v>0.92255892255892258</v>
      </c>
      <c r="FJ61" s="80">
        <f t="shared" si="31"/>
        <v>0.5</v>
      </c>
      <c r="FK61" s="80">
        <f t="shared" si="32"/>
        <v>0.89153225806451608</v>
      </c>
      <c r="FL61" s="74"/>
      <c r="FM61" s="80">
        <f t="shared" si="33"/>
        <v>0.91507893304300492</v>
      </c>
      <c r="FN61" s="80">
        <f t="shared" si="34"/>
        <v>0.97872340425531912</v>
      </c>
      <c r="FO61" s="80">
        <f t="shared" si="35"/>
        <v>0.92929292929292928</v>
      </c>
      <c r="FP61" s="80">
        <f t="shared" si="36"/>
        <v>1</v>
      </c>
      <c r="FQ61" s="80">
        <f t="shared" si="37"/>
        <v>0.91975806451612907</v>
      </c>
      <c r="FR61" s="74"/>
      <c r="FS61" s="80">
        <f t="shared" si="38"/>
        <v>0.78497550353837775</v>
      </c>
      <c r="FT61" s="80">
        <f t="shared" si="39"/>
        <v>0.93617021276595747</v>
      </c>
      <c r="FU61" s="80">
        <f t="shared" si="40"/>
        <v>0.82996632996633002</v>
      </c>
      <c r="FV61" s="80">
        <f t="shared" si="41"/>
        <v>1</v>
      </c>
      <c r="FW61" s="80">
        <f t="shared" si="42"/>
        <v>0.7987903225806452</v>
      </c>
      <c r="FX61" s="74"/>
      <c r="FY61" s="80">
        <f t="shared" si="43"/>
        <v>0.77953184540010889</v>
      </c>
      <c r="FZ61" s="80">
        <f t="shared" si="44"/>
        <v>0.97872340425531912</v>
      </c>
      <c r="GA61" s="80">
        <f t="shared" si="45"/>
        <v>0.82996632996633002</v>
      </c>
      <c r="GB61" s="80">
        <f t="shared" si="46"/>
        <v>1</v>
      </c>
      <c r="GC61" s="80">
        <f t="shared" si="47"/>
        <v>0.79556451612903223</v>
      </c>
      <c r="GD61" s="74"/>
      <c r="GE61" s="80">
        <f t="shared" si="48"/>
        <v>0.88132825258573766</v>
      </c>
      <c r="GF61" s="80">
        <f t="shared" si="49"/>
        <v>0.91489361702127658</v>
      </c>
      <c r="GG61" s="80">
        <f t="shared" si="50"/>
        <v>0.91582491582491588</v>
      </c>
      <c r="GH61" s="80">
        <f t="shared" si="51"/>
        <v>1</v>
      </c>
      <c r="GI61" s="80">
        <f t="shared" si="52"/>
        <v>0.89032258064516134</v>
      </c>
    </row>
    <row r="62" spans="1:191" x14ac:dyDescent="0.3">
      <c r="A62" s="60" t="s">
        <v>547</v>
      </c>
      <c r="B62" s="70">
        <v>17972</v>
      </c>
      <c r="C62" s="70"/>
      <c r="D62" s="70">
        <v>849</v>
      </c>
      <c r="E62" s="70">
        <v>21</v>
      </c>
      <c r="F62" s="70">
        <v>317</v>
      </c>
      <c r="G62" s="70">
        <v>1</v>
      </c>
      <c r="H62" s="70">
        <v>1188</v>
      </c>
      <c r="I62" s="70">
        <v>553</v>
      </c>
      <c r="J62" s="70">
        <v>12</v>
      </c>
      <c r="K62" s="70">
        <v>180</v>
      </c>
      <c r="L62" s="70">
        <v>1</v>
      </c>
      <c r="M62" s="70">
        <v>746</v>
      </c>
      <c r="N62" s="70">
        <v>474</v>
      </c>
      <c r="O62" s="70">
        <v>6</v>
      </c>
      <c r="P62" s="70">
        <v>108</v>
      </c>
      <c r="Q62" s="70">
        <v>0</v>
      </c>
      <c r="R62" s="70">
        <v>588</v>
      </c>
      <c r="S62" s="70">
        <v>652</v>
      </c>
      <c r="T62" s="70">
        <v>18</v>
      </c>
      <c r="U62" s="70">
        <v>196</v>
      </c>
      <c r="V62" s="70">
        <v>1</v>
      </c>
      <c r="W62" s="70">
        <v>867</v>
      </c>
      <c r="X62" s="70">
        <v>85</v>
      </c>
      <c r="Y62" s="70">
        <v>1</v>
      </c>
      <c r="Z62" s="70">
        <v>22</v>
      </c>
      <c r="AA62" s="70">
        <v>0</v>
      </c>
      <c r="AB62" s="70">
        <v>108</v>
      </c>
      <c r="AC62" s="70">
        <v>3497</v>
      </c>
      <c r="AD62" s="70"/>
      <c r="AE62" s="70">
        <v>558</v>
      </c>
      <c r="AF62" s="70">
        <v>17</v>
      </c>
      <c r="AG62" s="70">
        <v>193</v>
      </c>
      <c r="AH62" s="70">
        <v>0</v>
      </c>
      <c r="AI62" s="70">
        <v>768</v>
      </c>
      <c r="AJ62" s="70">
        <v>693</v>
      </c>
      <c r="AK62" s="70">
        <v>16</v>
      </c>
      <c r="AL62" s="70">
        <v>270</v>
      </c>
      <c r="AM62" s="70">
        <v>1</v>
      </c>
      <c r="AN62" s="70">
        <v>980</v>
      </c>
      <c r="AO62" s="70">
        <v>1107</v>
      </c>
      <c r="AP62" s="70">
        <v>22</v>
      </c>
      <c r="AQ62" s="70">
        <v>285</v>
      </c>
      <c r="AR62" s="70">
        <v>1</v>
      </c>
      <c r="AS62" s="70">
        <v>1415</v>
      </c>
      <c r="AT62" s="70">
        <v>3163</v>
      </c>
      <c r="AU62" s="70"/>
      <c r="AV62" s="70">
        <v>472</v>
      </c>
      <c r="AW62" s="70">
        <v>20</v>
      </c>
      <c r="AX62" s="70">
        <v>208</v>
      </c>
      <c r="AY62" s="70">
        <v>0</v>
      </c>
      <c r="AZ62" s="70">
        <v>700</v>
      </c>
      <c r="BA62" s="70">
        <v>415</v>
      </c>
      <c r="BB62" s="70">
        <v>12</v>
      </c>
      <c r="BC62" s="70">
        <v>106</v>
      </c>
      <c r="BD62" s="70">
        <v>0</v>
      </c>
      <c r="BE62" s="70">
        <v>533</v>
      </c>
      <c r="BF62" s="70">
        <v>370</v>
      </c>
      <c r="BG62" s="70">
        <v>5</v>
      </c>
      <c r="BH62" s="70">
        <v>123</v>
      </c>
      <c r="BI62" s="70">
        <v>1</v>
      </c>
      <c r="BJ62" s="70">
        <v>499</v>
      </c>
      <c r="BK62" s="70">
        <v>1015</v>
      </c>
      <c r="BL62" s="70">
        <v>20</v>
      </c>
      <c r="BM62" s="70">
        <v>304</v>
      </c>
      <c r="BN62" s="70">
        <v>1</v>
      </c>
      <c r="BO62" s="70">
        <v>1340</v>
      </c>
      <c r="BP62" s="70">
        <v>3072</v>
      </c>
      <c r="BQ62" s="74"/>
      <c r="BR62" s="70">
        <v>1966</v>
      </c>
      <c r="BS62" s="70">
        <v>43</v>
      </c>
      <c r="BT62" s="70">
        <v>599</v>
      </c>
      <c r="BU62" s="70">
        <v>3</v>
      </c>
      <c r="BV62" s="70">
        <v>2611</v>
      </c>
      <c r="BW62" s="70">
        <v>2611</v>
      </c>
      <c r="BX62" s="74"/>
      <c r="BY62" s="70">
        <v>2016</v>
      </c>
      <c r="BZ62" s="70">
        <v>44</v>
      </c>
      <c r="CA62" s="70">
        <v>603</v>
      </c>
      <c r="CB62" s="70">
        <v>3</v>
      </c>
      <c r="CC62" s="70">
        <v>2666</v>
      </c>
      <c r="CD62" s="70">
        <v>2666</v>
      </c>
      <c r="CE62" s="74"/>
      <c r="CF62" s="70">
        <v>1423</v>
      </c>
      <c r="CG62" s="70">
        <v>30</v>
      </c>
      <c r="CH62" s="70">
        <v>451</v>
      </c>
      <c r="CI62" s="70">
        <v>3</v>
      </c>
      <c r="CJ62" s="70">
        <v>1907</v>
      </c>
      <c r="CK62" s="70">
        <v>360</v>
      </c>
      <c r="CL62" s="70">
        <v>8</v>
      </c>
      <c r="CM62" s="70">
        <v>139</v>
      </c>
      <c r="CN62" s="70">
        <v>0</v>
      </c>
      <c r="CO62" s="70">
        <v>507</v>
      </c>
      <c r="CP62" s="70">
        <v>366</v>
      </c>
      <c r="CQ62" s="70">
        <v>12</v>
      </c>
      <c r="CR62" s="70">
        <v>111</v>
      </c>
      <c r="CS62" s="70">
        <v>0</v>
      </c>
      <c r="CT62" s="70">
        <v>489</v>
      </c>
      <c r="CU62" s="70">
        <v>2903</v>
      </c>
      <c r="CV62" s="74"/>
      <c r="CW62" s="70">
        <v>931</v>
      </c>
      <c r="CX62" s="70">
        <v>16</v>
      </c>
      <c r="CY62" s="70">
        <v>309</v>
      </c>
      <c r="CZ62" s="70">
        <v>0</v>
      </c>
      <c r="DA62" s="70">
        <v>1256</v>
      </c>
      <c r="DB62" s="70">
        <v>1340</v>
      </c>
      <c r="DC62" s="70">
        <v>40</v>
      </c>
      <c r="DD62" s="70">
        <v>421</v>
      </c>
      <c r="DE62" s="70">
        <v>2</v>
      </c>
      <c r="DF62" s="70">
        <v>1803</v>
      </c>
      <c r="DG62" s="70">
        <v>3059</v>
      </c>
      <c r="DH62" s="74"/>
      <c r="DI62" s="70">
        <v>1962</v>
      </c>
      <c r="DJ62" s="70">
        <v>41</v>
      </c>
      <c r="DK62" s="70">
        <v>609</v>
      </c>
      <c r="DL62" s="70">
        <v>2</v>
      </c>
      <c r="DM62" s="70">
        <v>2614</v>
      </c>
      <c r="DN62" s="70">
        <v>2614</v>
      </c>
      <c r="DO62" s="74"/>
      <c r="DP62" s="70">
        <v>1946</v>
      </c>
      <c r="DQ62" s="70">
        <v>39</v>
      </c>
      <c r="DR62" s="70">
        <v>607</v>
      </c>
      <c r="DS62" s="70">
        <v>2</v>
      </c>
      <c r="DT62" s="70">
        <v>2594</v>
      </c>
      <c r="DU62" s="70">
        <v>2594</v>
      </c>
      <c r="DV62" s="74"/>
      <c r="DW62" s="70">
        <v>1082</v>
      </c>
      <c r="DX62" s="70">
        <v>18</v>
      </c>
      <c r="DY62" s="70">
        <v>343</v>
      </c>
      <c r="DZ62" s="70">
        <v>1</v>
      </c>
      <c r="EA62" s="70">
        <v>1444</v>
      </c>
      <c r="EB62" s="70">
        <v>1130</v>
      </c>
      <c r="EC62" s="70">
        <v>31</v>
      </c>
      <c r="ED62" s="70">
        <v>361</v>
      </c>
      <c r="EE62" s="70">
        <v>1</v>
      </c>
      <c r="EF62" s="70">
        <v>1523</v>
      </c>
      <c r="EG62" s="70">
        <v>2967</v>
      </c>
      <c r="EI62" s="80">
        <f t="shared" si="8"/>
        <v>0.9024110218140069</v>
      </c>
      <c r="EJ62" s="80">
        <f t="shared" si="9"/>
        <v>0.94827586206896552</v>
      </c>
      <c r="EK62" s="80">
        <f t="shared" si="10"/>
        <v>0.90886998784933171</v>
      </c>
      <c r="EL62" s="80">
        <f t="shared" si="11"/>
        <v>0.66666666666666663</v>
      </c>
      <c r="EM62" s="80">
        <f t="shared" si="12"/>
        <v>0.90448956248212753</v>
      </c>
      <c r="EN62" s="74"/>
      <c r="EO62" s="80">
        <f t="shared" si="13"/>
        <v>0.86949866054343661</v>
      </c>
      <c r="EP62" s="80">
        <f t="shared" si="14"/>
        <v>0.98275862068965514</v>
      </c>
      <c r="EQ62" s="80">
        <f t="shared" si="15"/>
        <v>0.90036452004860268</v>
      </c>
      <c r="ER62" s="80">
        <f t="shared" si="16"/>
        <v>0.66666666666666663</v>
      </c>
      <c r="ES62" s="80">
        <f t="shared" si="17"/>
        <v>0.8784672576494138</v>
      </c>
      <c r="ET62" s="74"/>
      <c r="EU62" s="80">
        <f t="shared" si="18"/>
        <v>0.75239188672024493</v>
      </c>
      <c r="EV62" s="80">
        <f t="shared" si="19"/>
        <v>0.74137931034482762</v>
      </c>
      <c r="EW62" s="80">
        <f t="shared" si="20"/>
        <v>0.72782503037667068</v>
      </c>
      <c r="EX62" s="80">
        <f t="shared" si="21"/>
        <v>1</v>
      </c>
      <c r="EY62" s="80">
        <f t="shared" si="22"/>
        <v>0.74663997712324848</v>
      </c>
      <c r="EZ62" s="74"/>
      <c r="FA62" s="80">
        <f t="shared" si="23"/>
        <v>0.77152698048220436</v>
      </c>
      <c r="FB62" s="80">
        <f t="shared" si="24"/>
        <v>0.75862068965517238</v>
      </c>
      <c r="FC62" s="80">
        <f t="shared" si="25"/>
        <v>0.73268529769137303</v>
      </c>
      <c r="FD62" s="80">
        <f t="shared" si="26"/>
        <v>1</v>
      </c>
      <c r="FE62" s="80">
        <f t="shared" si="27"/>
        <v>0.76236774378038319</v>
      </c>
      <c r="FF62" s="74"/>
      <c r="FG62" s="80">
        <f t="shared" si="28"/>
        <v>0.82242632988901643</v>
      </c>
      <c r="FH62" s="80">
        <f t="shared" si="29"/>
        <v>0.86206896551724133</v>
      </c>
      <c r="FI62" s="80">
        <f t="shared" si="30"/>
        <v>0.85176184690157963</v>
      </c>
      <c r="FJ62" s="80">
        <f t="shared" si="31"/>
        <v>1</v>
      </c>
      <c r="FK62" s="80">
        <f t="shared" si="32"/>
        <v>0.83014012010294536</v>
      </c>
      <c r="FL62" s="74"/>
      <c r="FM62" s="80">
        <f t="shared" si="33"/>
        <v>0.86911595866819746</v>
      </c>
      <c r="FN62" s="80">
        <f t="shared" si="34"/>
        <v>0.96551724137931039</v>
      </c>
      <c r="FO62" s="80">
        <f t="shared" si="35"/>
        <v>0.8869987849331713</v>
      </c>
      <c r="FP62" s="80">
        <f t="shared" si="36"/>
        <v>0.66666666666666663</v>
      </c>
      <c r="FQ62" s="80">
        <f t="shared" si="37"/>
        <v>0.87474978553045468</v>
      </c>
      <c r="FR62" s="74"/>
      <c r="FS62" s="80">
        <f t="shared" si="38"/>
        <v>0.75086107921928813</v>
      </c>
      <c r="FT62" s="80">
        <f t="shared" si="39"/>
        <v>0.7068965517241379</v>
      </c>
      <c r="FU62" s="80">
        <f t="shared" si="40"/>
        <v>0.7399756986634265</v>
      </c>
      <c r="FV62" s="80">
        <f t="shared" si="41"/>
        <v>0.66666666666666663</v>
      </c>
      <c r="FW62" s="80">
        <f t="shared" si="42"/>
        <v>0.74749785530454671</v>
      </c>
      <c r="FX62" s="74"/>
      <c r="FY62" s="80">
        <f t="shared" si="43"/>
        <v>0.74473784921546116</v>
      </c>
      <c r="FZ62" s="80">
        <f t="shared" si="44"/>
        <v>0.67241379310344829</v>
      </c>
      <c r="GA62" s="80">
        <f t="shared" si="45"/>
        <v>0.73754556500607538</v>
      </c>
      <c r="GB62" s="80">
        <f t="shared" si="46"/>
        <v>0.66666666666666663</v>
      </c>
      <c r="GC62" s="80">
        <f t="shared" si="47"/>
        <v>0.74177866742922505</v>
      </c>
      <c r="GD62" s="74"/>
      <c r="GE62" s="80">
        <f t="shared" si="48"/>
        <v>0.84653654802908529</v>
      </c>
      <c r="GF62" s="80">
        <f t="shared" si="49"/>
        <v>0.84482758620689657</v>
      </c>
      <c r="GG62" s="80">
        <f t="shared" si="50"/>
        <v>0.85540704738760631</v>
      </c>
      <c r="GH62" s="80">
        <f t="shared" si="51"/>
        <v>0.66666666666666663</v>
      </c>
      <c r="GI62" s="80">
        <f t="shared" si="52"/>
        <v>0.84844152130397488</v>
      </c>
    </row>
    <row r="63" spans="1:191" x14ac:dyDescent="0.3">
      <c r="A63" s="60" t="s">
        <v>497</v>
      </c>
      <c r="B63" s="70">
        <v>17855</v>
      </c>
      <c r="C63" s="70"/>
      <c r="D63" s="70">
        <v>969</v>
      </c>
      <c r="E63" s="70">
        <v>100</v>
      </c>
      <c r="F63" s="70">
        <v>402</v>
      </c>
      <c r="G63" s="70">
        <v>0</v>
      </c>
      <c r="H63" s="70">
        <v>1471</v>
      </c>
      <c r="I63" s="70">
        <v>453</v>
      </c>
      <c r="J63" s="70">
        <v>35</v>
      </c>
      <c r="K63" s="70">
        <v>220</v>
      </c>
      <c r="L63" s="70">
        <v>3</v>
      </c>
      <c r="M63" s="70">
        <v>711</v>
      </c>
      <c r="N63" s="70">
        <v>779</v>
      </c>
      <c r="O63" s="70">
        <v>34</v>
      </c>
      <c r="P63" s="70">
        <v>252</v>
      </c>
      <c r="Q63" s="70">
        <v>0</v>
      </c>
      <c r="R63" s="70">
        <v>1065</v>
      </c>
      <c r="S63" s="70">
        <v>271</v>
      </c>
      <c r="T63" s="70">
        <v>13</v>
      </c>
      <c r="U63" s="70">
        <v>99</v>
      </c>
      <c r="V63" s="70">
        <v>0</v>
      </c>
      <c r="W63" s="70">
        <v>383</v>
      </c>
      <c r="X63" s="70">
        <v>138</v>
      </c>
      <c r="Y63" s="70">
        <v>7</v>
      </c>
      <c r="Z63" s="70">
        <v>53</v>
      </c>
      <c r="AA63" s="70">
        <v>2</v>
      </c>
      <c r="AB63" s="70">
        <v>200</v>
      </c>
      <c r="AC63" s="70">
        <v>3830</v>
      </c>
      <c r="AD63" s="70"/>
      <c r="AE63" s="70">
        <v>559</v>
      </c>
      <c r="AF63" s="70">
        <v>47</v>
      </c>
      <c r="AG63" s="70">
        <v>232</v>
      </c>
      <c r="AH63" s="70">
        <v>1</v>
      </c>
      <c r="AI63" s="70">
        <v>839</v>
      </c>
      <c r="AJ63" s="70">
        <v>577</v>
      </c>
      <c r="AK63" s="70">
        <v>70</v>
      </c>
      <c r="AL63" s="70">
        <v>293</v>
      </c>
      <c r="AM63" s="70">
        <v>2</v>
      </c>
      <c r="AN63" s="70">
        <v>942</v>
      </c>
      <c r="AO63" s="70">
        <v>1171</v>
      </c>
      <c r="AP63" s="70">
        <v>60</v>
      </c>
      <c r="AQ63" s="70">
        <v>381</v>
      </c>
      <c r="AR63" s="70">
        <v>2</v>
      </c>
      <c r="AS63" s="70">
        <v>1614</v>
      </c>
      <c r="AT63" s="70">
        <v>3395</v>
      </c>
      <c r="AU63" s="70"/>
      <c r="AV63" s="70">
        <v>616</v>
      </c>
      <c r="AW63" s="70">
        <v>78</v>
      </c>
      <c r="AX63" s="70">
        <v>271</v>
      </c>
      <c r="AY63" s="70">
        <v>4</v>
      </c>
      <c r="AZ63" s="70">
        <v>969</v>
      </c>
      <c r="BA63" s="70">
        <v>306</v>
      </c>
      <c r="BB63" s="70">
        <v>22</v>
      </c>
      <c r="BC63" s="70">
        <v>137</v>
      </c>
      <c r="BD63" s="70">
        <v>0</v>
      </c>
      <c r="BE63" s="70">
        <v>465</v>
      </c>
      <c r="BF63" s="70">
        <v>371</v>
      </c>
      <c r="BG63" s="70">
        <v>23</v>
      </c>
      <c r="BH63" s="70">
        <v>180</v>
      </c>
      <c r="BI63" s="70">
        <v>1</v>
      </c>
      <c r="BJ63" s="70">
        <v>575</v>
      </c>
      <c r="BK63" s="70">
        <v>963</v>
      </c>
      <c r="BL63" s="70">
        <v>44</v>
      </c>
      <c r="BM63" s="70">
        <v>319</v>
      </c>
      <c r="BN63" s="70">
        <v>0</v>
      </c>
      <c r="BO63" s="70">
        <v>1326</v>
      </c>
      <c r="BP63" s="70">
        <v>3335</v>
      </c>
      <c r="BQ63" s="74"/>
      <c r="BR63" s="70">
        <v>1997</v>
      </c>
      <c r="BS63" s="70">
        <v>157</v>
      </c>
      <c r="BT63" s="70">
        <v>791</v>
      </c>
      <c r="BU63" s="70">
        <v>5</v>
      </c>
      <c r="BV63" s="70">
        <v>2950</v>
      </c>
      <c r="BW63" s="70">
        <v>2950</v>
      </c>
      <c r="BX63" s="74"/>
      <c r="BY63" s="70">
        <v>2066</v>
      </c>
      <c r="BZ63" s="70">
        <v>160</v>
      </c>
      <c r="CA63" s="70">
        <v>826</v>
      </c>
      <c r="CB63" s="70">
        <v>4</v>
      </c>
      <c r="CC63" s="70">
        <v>3056</v>
      </c>
      <c r="CD63" s="70">
        <v>3056</v>
      </c>
      <c r="CE63" s="74"/>
      <c r="CF63" s="70">
        <v>1415</v>
      </c>
      <c r="CG63" s="70">
        <v>106</v>
      </c>
      <c r="CH63" s="70">
        <v>541</v>
      </c>
      <c r="CI63" s="70">
        <v>3</v>
      </c>
      <c r="CJ63" s="70">
        <v>2065</v>
      </c>
      <c r="CK63" s="70">
        <v>458</v>
      </c>
      <c r="CL63" s="70">
        <v>38</v>
      </c>
      <c r="CM63" s="70">
        <v>203</v>
      </c>
      <c r="CN63" s="70">
        <v>1</v>
      </c>
      <c r="CO63" s="70">
        <v>700</v>
      </c>
      <c r="CP63" s="70">
        <v>392</v>
      </c>
      <c r="CQ63" s="70">
        <v>26</v>
      </c>
      <c r="CR63" s="70">
        <v>169</v>
      </c>
      <c r="CS63" s="70">
        <v>1</v>
      </c>
      <c r="CT63" s="70">
        <v>588</v>
      </c>
      <c r="CU63" s="70">
        <v>3353</v>
      </c>
      <c r="CV63" s="74"/>
      <c r="CW63" s="70">
        <v>983</v>
      </c>
      <c r="CX63" s="70">
        <v>53</v>
      </c>
      <c r="CY63" s="70">
        <v>359</v>
      </c>
      <c r="CZ63" s="70">
        <v>1</v>
      </c>
      <c r="DA63" s="70">
        <v>1396</v>
      </c>
      <c r="DB63" s="70">
        <v>1304</v>
      </c>
      <c r="DC63" s="70">
        <v>123</v>
      </c>
      <c r="DD63" s="70">
        <v>552</v>
      </c>
      <c r="DE63" s="70">
        <v>4</v>
      </c>
      <c r="DF63" s="70">
        <v>1983</v>
      </c>
      <c r="DG63" s="70">
        <v>3379</v>
      </c>
      <c r="DH63" s="74"/>
      <c r="DI63" s="70">
        <v>1989</v>
      </c>
      <c r="DJ63" s="70">
        <v>157</v>
      </c>
      <c r="DK63" s="70">
        <v>798</v>
      </c>
      <c r="DL63" s="70">
        <v>5</v>
      </c>
      <c r="DM63" s="70">
        <v>2949</v>
      </c>
      <c r="DN63" s="70">
        <v>2949</v>
      </c>
      <c r="DO63" s="74"/>
      <c r="DP63" s="70">
        <v>2004</v>
      </c>
      <c r="DQ63" s="70">
        <v>152</v>
      </c>
      <c r="DR63" s="70">
        <v>795</v>
      </c>
      <c r="DS63" s="70">
        <v>5</v>
      </c>
      <c r="DT63" s="70">
        <v>2956</v>
      </c>
      <c r="DU63" s="70">
        <v>2956</v>
      </c>
      <c r="DV63" s="74"/>
      <c r="DW63" s="70">
        <v>1093</v>
      </c>
      <c r="DX63" s="70">
        <v>74</v>
      </c>
      <c r="DY63" s="70">
        <v>390</v>
      </c>
      <c r="DZ63" s="70">
        <v>3</v>
      </c>
      <c r="EA63" s="70">
        <v>1560</v>
      </c>
      <c r="EB63" s="70">
        <v>1125</v>
      </c>
      <c r="EC63" s="70">
        <v>93</v>
      </c>
      <c r="ED63" s="70">
        <v>500</v>
      </c>
      <c r="EE63" s="70">
        <v>2</v>
      </c>
      <c r="EF63" s="70">
        <v>1720</v>
      </c>
      <c r="EG63" s="70">
        <v>3280</v>
      </c>
      <c r="EI63" s="80">
        <f t="shared" si="8"/>
        <v>0.88390804597701145</v>
      </c>
      <c r="EJ63" s="80">
        <f t="shared" si="9"/>
        <v>0.93650793650793651</v>
      </c>
      <c r="EK63" s="80">
        <f t="shared" si="10"/>
        <v>0.88304093567251463</v>
      </c>
      <c r="EL63" s="80">
        <f t="shared" si="11"/>
        <v>1</v>
      </c>
      <c r="EM63" s="80">
        <f t="shared" si="12"/>
        <v>0.88642297650130553</v>
      </c>
      <c r="EN63" s="74"/>
      <c r="EO63" s="80">
        <f t="shared" si="13"/>
        <v>0.86436781609195401</v>
      </c>
      <c r="EP63" s="80">
        <f t="shared" si="14"/>
        <v>0.8835978835978836</v>
      </c>
      <c r="EQ63" s="80">
        <f t="shared" si="15"/>
        <v>0.88401559454191037</v>
      </c>
      <c r="ER63" s="80">
        <f t="shared" si="16"/>
        <v>1</v>
      </c>
      <c r="ES63" s="80">
        <f t="shared" si="17"/>
        <v>0.87075718015665793</v>
      </c>
      <c r="ET63" s="74"/>
      <c r="EU63" s="80">
        <f t="shared" si="18"/>
        <v>0.76513409961685819</v>
      </c>
      <c r="EV63" s="80">
        <f t="shared" si="19"/>
        <v>0.8306878306878307</v>
      </c>
      <c r="EW63" s="80">
        <f t="shared" si="20"/>
        <v>0.77095516569200784</v>
      </c>
      <c r="EX63" s="80">
        <f t="shared" si="21"/>
        <v>1</v>
      </c>
      <c r="EY63" s="80">
        <f t="shared" si="22"/>
        <v>0.77023498694516968</v>
      </c>
      <c r="EZ63" s="74"/>
      <c r="FA63" s="80">
        <f t="shared" si="23"/>
        <v>0.79157088122605368</v>
      </c>
      <c r="FB63" s="80">
        <f t="shared" si="24"/>
        <v>0.84656084656084651</v>
      </c>
      <c r="FC63" s="80">
        <f t="shared" si="25"/>
        <v>0.80506822612085771</v>
      </c>
      <c r="FD63" s="80">
        <f t="shared" si="26"/>
        <v>0.8</v>
      </c>
      <c r="FE63" s="80">
        <f t="shared" si="27"/>
        <v>0.79791122715404694</v>
      </c>
      <c r="FF63" s="74"/>
      <c r="FG63" s="80">
        <f t="shared" si="28"/>
        <v>0.86781609195402298</v>
      </c>
      <c r="FH63" s="80">
        <f t="shared" si="29"/>
        <v>0.89947089947089942</v>
      </c>
      <c r="FI63" s="80">
        <f t="shared" si="30"/>
        <v>0.88986354775828458</v>
      </c>
      <c r="FJ63" s="80">
        <f t="shared" si="31"/>
        <v>1</v>
      </c>
      <c r="FK63" s="80">
        <f t="shared" si="32"/>
        <v>0.87545691906005219</v>
      </c>
      <c r="FL63" s="74"/>
      <c r="FM63" s="80">
        <f t="shared" si="33"/>
        <v>0.87624521072796935</v>
      </c>
      <c r="FN63" s="80">
        <f t="shared" si="34"/>
        <v>0.93121693121693117</v>
      </c>
      <c r="FO63" s="80">
        <f t="shared" si="35"/>
        <v>0.88791423001949321</v>
      </c>
      <c r="FP63" s="80">
        <f t="shared" si="36"/>
        <v>1</v>
      </c>
      <c r="FQ63" s="80">
        <f t="shared" si="37"/>
        <v>0.88224543080939943</v>
      </c>
      <c r="FR63" s="74"/>
      <c r="FS63" s="80">
        <f t="shared" si="38"/>
        <v>0.76206896551724135</v>
      </c>
      <c r="FT63" s="80">
        <f t="shared" si="39"/>
        <v>0.8306878306878307</v>
      </c>
      <c r="FU63" s="80">
        <f t="shared" si="40"/>
        <v>0.77777777777777779</v>
      </c>
      <c r="FV63" s="80">
        <f t="shared" si="41"/>
        <v>1</v>
      </c>
      <c r="FW63" s="80">
        <f t="shared" si="42"/>
        <v>0.76997389033942554</v>
      </c>
      <c r="FX63" s="74"/>
      <c r="FY63" s="80">
        <f t="shared" si="43"/>
        <v>0.76781609195402301</v>
      </c>
      <c r="FZ63" s="80">
        <f t="shared" si="44"/>
        <v>0.80423280423280419</v>
      </c>
      <c r="GA63" s="80">
        <f t="shared" si="45"/>
        <v>0.77485380116959068</v>
      </c>
      <c r="GB63" s="80">
        <f t="shared" si="46"/>
        <v>1</v>
      </c>
      <c r="GC63" s="80">
        <f t="shared" si="47"/>
        <v>0.7718015665796345</v>
      </c>
      <c r="GD63" s="74"/>
      <c r="GE63" s="80">
        <f t="shared" si="48"/>
        <v>0.84980842911877397</v>
      </c>
      <c r="GF63" s="80">
        <f t="shared" si="49"/>
        <v>0.8835978835978836</v>
      </c>
      <c r="GG63" s="80">
        <f t="shared" si="50"/>
        <v>0.86744639376218324</v>
      </c>
      <c r="GH63" s="80">
        <f t="shared" si="51"/>
        <v>1</v>
      </c>
      <c r="GI63" s="80">
        <f t="shared" si="52"/>
        <v>0.85639686684073102</v>
      </c>
    </row>
    <row r="64" spans="1:191" x14ac:dyDescent="0.3">
      <c r="A64" s="60" t="s">
        <v>527</v>
      </c>
      <c r="B64" s="70">
        <v>17448</v>
      </c>
      <c r="C64" s="70"/>
      <c r="D64" s="70">
        <v>605</v>
      </c>
      <c r="E64" s="70">
        <v>113</v>
      </c>
      <c r="F64" s="70">
        <v>236</v>
      </c>
      <c r="G64" s="70">
        <v>3</v>
      </c>
      <c r="H64" s="70">
        <v>957</v>
      </c>
      <c r="I64" s="70">
        <v>266</v>
      </c>
      <c r="J64" s="70">
        <v>29</v>
      </c>
      <c r="K64" s="70">
        <v>102</v>
      </c>
      <c r="L64" s="70">
        <v>1</v>
      </c>
      <c r="M64" s="70">
        <v>398</v>
      </c>
      <c r="N64" s="70">
        <v>524</v>
      </c>
      <c r="O64" s="70">
        <v>12</v>
      </c>
      <c r="P64" s="70">
        <v>124</v>
      </c>
      <c r="Q64" s="70">
        <v>2</v>
      </c>
      <c r="R64" s="70">
        <v>662</v>
      </c>
      <c r="S64" s="70">
        <v>263</v>
      </c>
      <c r="T64" s="70">
        <v>12</v>
      </c>
      <c r="U64" s="70">
        <v>47</v>
      </c>
      <c r="V64" s="70">
        <v>1</v>
      </c>
      <c r="W64" s="70">
        <v>323</v>
      </c>
      <c r="X64" s="70">
        <v>51</v>
      </c>
      <c r="Y64" s="70">
        <v>7</v>
      </c>
      <c r="Z64" s="70">
        <v>26</v>
      </c>
      <c r="AA64" s="70">
        <v>0</v>
      </c>
      <c r="AB64" s="70">
        <v>84</v>
      </c>
      <c r="AC64" s="70">
        <v>2424</v>
      </c>
      <c r="AD64" s="70"/>
      <c r="AE64" s="70">
        <v>385</v>
      </c>
      <c r="AF64" s="70">
        <v>52</v>
      </c>
      <c r="AG64" s="70">
        <v>133</v>
      </c>
      <c r="AH64" s="70">
        <v>1</v>
      </c>
      <c r="AI64" s="70">
        <v>571</v>
      </c>
      <c r="AJ64" s="70">
        <v>419</v>
      </c>
      <c r="AK64" s="70">
        <v>45</v>
      </c>
      <c r="AL64" s="70">
        <v>162</v>
      </c>
      <c r="AM64" s="70">
        <v>3</v>
      </c>
      <c r="AN64" s="70">
        <v>629</v>
      </c>
      <c r="AO64" s="70">
        <v>753</v>
      </c>
      <c r="AP64" s="70">
        <v>65</v>
      </c>
      <c r="AQ64" s="70">
        <v>198</v>
      </c>
      <c r="AR64" s="70">
        <v>2</v>
      </c>
      <c r="AS64" s="70">
        <v>1018</v>
      </c>
      <c r="AT64" s="70">
        <v>2218</v>
      </c>
      <c r="AU64" s="70"/>
      <c r="AV64" s="70">
        <v>415</v>
      </c>
      <c r="AW64" s="70">
        <v>69</v>
      </c>
      <c r="AX64" s="70">
        <v>136</v>
      </c>
      <c r="AY64" s="70">
        <v>1</v>
      </c>
      <c r="AZ64" s="70">
        <v>621</v>
      </c>
      <c r="BA64" s="70">
        <v>172</v>
      </c>
      <c r="BB64" s="70">
        <v>25</v>
      </c>
      <c r="BC64" s="70">
        <v>52</v>
      </c>
      <c r="BD64" s="70">
        <v>1</v>
      </c>
      <c r="BE64" s="70">
        <v>250</v>
      </c>
      <c r="BF64" s="70">
        <v>290</v>
      </c>
      <c r="BG64" s="70">
        <v>19</v>
      </c>
      <c r="BH64" s="70">
        <v>68</v>
      </c>
      <c r="BI64" s="70">
        <v>0</v>
      </c>
      <c r="BJ64" s="70">
        <v>377</v>
      </c>
      <c r="BK64" s="70">
        <v>641</v>
      </c>
      <c r="BL64" s="70">
        <v>46</v>
      </c>
      <c r="BM64" s="70">
        <v>229</v>
      </c>
      <c r="BN64" s="70">
        <v>5</v>
      </c>
      <c r="BO64" s="70">
        <v>921</v>
      </c>
      <c r="BP64" s="70">
        <v>2169</v>
      </c>
      <c r="BQ64" s="74"/>
      <c r="BR64" s="70">
        <v>1348</v>
      </c>
      <c r="BS64" s="70">
        <v>142</v>
      </c>
      <c r="BT64" s="70">
        <v>433</v>
      </c>
      <c r="BU64" s="70">
        <v>6</v>
      </c>
      <c r="BV64" s="70">
        <v>1929</v>
      </c>
      <c r="BW64" s="70">
        <v>1929</v>
      </c>
      <c r="BX64" s="74"/>
      <c r="BY64" s="70">
        <v>1358</v>
      </c>
      <c r="BZ64" s="70">
        <v>140</v>
      </c>
      <c r="CA64" s="70">
        <v>432</v>
      </c>
      <c r="CB64" s="70">
        <v>6</v>
      </c>
      <c r="CC64" s="70">
        <v>1936</v>
      </c>
      <c r="CD64" s="70">
        <v>1936</v>
      </c>
      <c r="CE64" s="74"/>
      <c r="CF64" s="70">
        <v>999</v>
      </c>
      <c r="CG64" s="70">
        <v>110</v>
      </c>
      <c r="CH64" s="70">
        <v>304</v>
      </c>
      <c r="CI64" s="70">
        <v>5</v>
      </c>
      <c r="CJ64" s="70">
        <v>1418</v>
      </c>
      <c r="CK64" s="70">
        <v>187</v>
      </c>
      <c r="CL64" s="70">
        <v>22</v>
      </c>
      <c r="CM64" s="70">
        <v>85</v>
      </c>
      <c r="CN64" s="70">
        <v>0</v>
      </c>
      <c r="CO64" s="70">
        <v>294</v>
      </c>
      <c r="CP64" s="70">
        <v>280</v>
      </c>
      <c r="CQ64" s="70">
        <v>27</v>
      </c>
      <c r="CR64" s="70">
        <v>89</v>
      </c>
      <c r="CS64" s="70">
        <v>2</v>
      </c>
      <c r="CT64" s="70">
        <v>398</v>
      </c>
      <c r="CU64" s="70">
        <v>2110</v>
      </c>
      <c r="CV64" s="74"/>
      <c r="CW64" s="70">
        <v>606</v>
      </c>
      <c r="CX64" s="70">
        <v>58</v>
      </c>
      <c r="CY64" s="70">
        <v>157</v>
      </c>
      <c r="CZ64" s="70">
        <v>4</v>
      </c>
      <c r="DA64" s="70">
        <v>825</v>
      </c>
      <c r="DB64" s="70">
        <v>915</v>
      </c>
      <c r="DC64" s="70">
        <v>102</v>
      </c>
      <c r="DD64" s="70">
        <v>326</v>
      </c>
      <c r="DE64" s="70">
        <v>2</v>
      </c>
      <c r="DF64" s="70">
        <v>1345</v>
      </c>
      <c r="DG64" s="70">
        <v>2170</v>
      </c>
      <c r="DH64" s="74"/>
      <c r="DI64" s="70">
        <v>1351</v>
      </c>
      <c r="DJ64" s="70">
        <v>142</v>
      </c>
      <c r="DK64" s="70">
        <v>433</v>
      </c>
      <c r="DL64" s="70">
        <v>6</v>
      </c>
      <c r="DM64" s="70">
        <v>1932</v>
      </c>
      <c r="DN64" s="70">
        <v>1932</v>
      </c>
      <c r="DO64" s="74"/>
      <c r="DP64" s="70">
        <v>1351</v>
      </c>
      <c r="DQ64" s="70">
        <v>135</v>
      </c>
      <c r="DR64" s="70">
        <v>430</v>
      </c>
      <c r="DS64" s="70">
        <v>5</v>
      </c>
      <c r="DT64" s="70">
        <v>1921</v>
      </c>
      <c r="DU64" s="70">
        <v>1921</v>
      </c>
      <c r="DV64" s="74"/>
      <c r="DW64" s="70">
        <v>718</v>
      </c>
      <c r="DX64" s="70">
        <v>65</v>
      </c>
      <c r="DY64" s="70">
        <v>209</v>
      </c>
      <c r="DZ64" s="70">
        <v>4</v>
      </c>
      <c r="EA64" s="70">
        <v>996</v>
      </c>
      <c r="EB64" s="70">
        <v>777</v>
      </c>
      <c r="EC64" s="70">
        <v>87</v>
      </c>
      <c r="ED64" s="70">
        <v>264</v>
      </c>
      <c r="EE64" s="70">
        <v>3</v>
      </c>
      <c r="EF64" s="70">
        <v>1131</v>
      </c>
      <c r="EG64" s="70">
        <v>2127</v>
      </c>
      <c r="EI64" s="80">
        <f t="shared" si="8"/>
        <v>0.91105909888823877</v>
      </c>
      <c r="EJ64" s="80">
        <f t="shared" si="9"/>
        <v>0.93641618497109824</v>
      </c>
      <c r="EK64" s="80">
        <f t="shared" si="10"/>
        <v>0.92149532710280369</v>
      </c>
      <c r="EL64" s="80">
        <f t="shared" si="11"/>
        <v>0.8571428571428571</v>
      </c>
      <c r="EM64" s="80">
        <f t="shared" si="12"/>
        <v>0.91501650165016502</v>
      </c>
      <c r="EN64" s="74"/>
      <c r="EO64" s="80">
        <f t="shared" si="13"/>
        <v>0.88823873610298421</v>
      </c>
      <c r="EP64" s="80">
        <f t="shared" si="14"/>
        <v>0.91907514450867056</v>
      </c>
      <c r="EQ64" s="80">
        <f t="shared" si="15"/>
        <v>0.90654205607476634</v>
      </c>
      <c r="ER64" s="80">
        <f t="shared" si="16"/>
        <v>1</v>
      </c>
      <c r="ES64" s="80">
        <f t="shared" si="17"/>
        <v>0.89480198019801982</v>
      </c>
      <c r="ET64" s="74"/>
      <c r="EU64" s="80">
        <f t="shared" si="18"/>
        <v>0.78876535985956697</v>
      </c>
      <c r="EV64" s="80">
        <f t="shared" si="19"/>
        <v>0.82080924855491333</v>
      </c>
      <c r="EW64" s="80">
        <f t="shared" si="20"/>
        <v>0.80934579439252341</v>
      </c>
      <c r="EX64" s="80">
        <f t="shared" si="21"/>
        <v>0.8571428571428571</v>
      </c>
      <c r="EY64" s="80">
        <f t="shared" si="22"/>
        <v>0.79579207920792083</v>
      </c>
      <c r="EZ64" s="74"/>
      <c r="FA64" s="80">
        <f t="shared" si="23"/>
        <v>0.79461673493270923</v>
      </c>
      <c r="FB64" s="80">
        <f t="shared" si="24"/>
        <v>0.80924855491329484</v>
      </c>
      <c r="FC64" s="80">
        <f t="shared" si="25"/>
        <v>0.80747663551401871</v>
      </c>
      <c r="FD64" s="80">
        <f t="shared" si="26"/>
        <v>0.8571428571428571</v>
      </c>
      <c r="FE64" s="80">
        <f t="shared" si="27"/>
        <v>0.79867986798679869</v>
      </c>
      <c r="FF64" s="74"/>
      <c r="FG64" s="80">
        <f t="shared" si="28"/>
        <v>0.85781158572264482</v>
      </c>
      <c r="FH64" s="80">
        <f t="shared" si="29"/>
        <v>0.91907514450867056</v>
      </c>
      <c r="FI64" s="80">
        <f t="shared" si="30"/>
        <v>0.8934579439252337</v>
      </c>
      <c r="FJ64" s="80">
        <f t="shared" si="31"/>
        <v>1</v>
      </c>
      <c r="FK64" s="80">
        <f t="shared" si="32"/>
        <v>0.87046204620462042</v>
      </c>
      <c r="FL64" s="74"/>
      <c r="FM64" s="80">
        <f t="shared" si="33"/>
        <v>0.88999414862492687</v>
      </c>
      <c r="FN64" s="80">
        <f t="shared" si="34"/>
        <v>0.92485549132947975</v>
      </c>
      <c r="FO64" s="80">
        <f t="shared" si="35"/>
        <v>0.90280373831775695</v>
      </c>
      <c r="FP64" s="80">
        <f t="shared" si="36"/>
        <v>0.8571428571428571</v>
      </c>
      <c r="FQ64" s="80">
        <f t="shared" si="37"/>
        <v>0.8952145214521452</v>
      </c>
      <c r="FR64" s="74"/>
      <c r="FS64" s="80">
        <f t="shared" si="38"/>
        <v>0.79052077238150964</v>
      </c>
      <c r="FT64" s="80">
        <f t="shared" si="39"/>
        <v>0.82080924855491333</v>
      </c>
      <c r="FU64" s="80">
        <f t="shared" si="40"/>
        <v>0.80934579439252341</v>
      </c>
      <c r="FV64" s="80">
        <f t="shared" si="41"/>
        <v>0.8571428571428571</v>
      </c>
      <c r="FW64" s="80">
        <f t="shared" si="42"/>
        <v>0.79702970297029707</v>
      </c>
      <c r="FX64" s="74"/>
      <c r="FY64" s="80">
        <f t="shared" si="43"/>
        <v>0.79052077238150964</v>
      </c>
      <c r="FZ64" s="80">
        <f t="shared" si="44"/>
        <v>0.78034682080924855</v>
      </c>
      <c r="GA64" s="80">
        <f t="shared" si="45"/>
        <v>0.80373831775700932</v>
      </c>
      <c r="GB64" s="80">
        <f t="shared" si="46"/>
        <v>0.7142857142857143</v>
      </c>
      <c r="GC64" s="80">
        <f t="shared" si="47"/>
        <v>0.79249174917491749</v>
      </c>
      <c r="GD64" s="74"/>
      <c r="GE64" s="80">
        <f t="shared" si="48"/>
        <v>0.87478057343475712</v>
      </c>
      <c r="GF64" s="80">
        <f t="shared" si="49"/>
        <v>0.87861271676300579</v>
      </c>
      <c r="GG64" s="80">
        <f t="shared" si="50"/>
        <v>0.88411214953271033</v>
      </c>
      <c r="GH64" s="80">
        <f t="shared" si="51"/>
        <v>1</v>
      </c>
      <c r="GI64" s="80">
        <f t="shared" si="52"/>
        <v>0.87747524752475248</v>
      </c>
    </row>
    <row r="65" spans="1:191" x14ac:dyDescent="0.3">
      <c r="A65" s="60" t="s">
        <v>606</v>
      </c>
      <c r="B65" s="70">
        <v>17316</v>
      </c>
      <c r="C65" s="70"/>
      <c r="D65" s="70">
        <v>1142</v>
      </c>
      <c r="E65" s="70">
        <v>98</v>
      </c>
      <c r="F65" s="70">
        <v>389</v>
      </c>
      <c r="G65" s="70">
        <v>1</v>
      </c>
      <c r="H65" s="70">
        <v>1630</v>
      </c>
      <c r="I65" s="70">
        <v>295</v>
      </c>
      <c r="J65" s="70">
        <v>17</v>
      </c>
      <c r="K65" s="70">
        <v>89</v>
      </c>
      <c r="L65" s="70">
        <v>1</v>
      </c>
      <c r="M65" s="70">
        <v>402</v>
      </c>
      <c r="N65" s="70">
        <v>777</v>
      </c>
      <c r="O65" s="70">
        <v>27</v>
      </c>
      <c r="P65" s="70">
        <v>230</v>
      </c>
      <c r="Q65" s="70">
        <v>1</v>
      </c>
      <c r="R65" s="70">
        <v>1035</v>
      </c>
      <c r="S65" s="70">
        <v>268</v>
      </c>
      <c r="T65" s="70">
        <v>17</v>
      </c>
      <c r="U65" s="70">
        <v>75</v>
      </c>
      <c r="V65" s="70">
        <v>1</v>
      </c>
      <c r="W65" s="70">
        <v>361</v>
      </c>
      <c r="X65" s="70">
        <v>138</v>
      </c>
      <c r="Y65" s="70">
        <v>10</v>
      </c>
      <c r="Z65" s="70">
        <v>54</v>
      </c>
      <c r="AA65" s="70">
        <v>0</v>
      </c>
      <c r="AB65" s="70">
        <v>202</v>
      </c>
      <c r="AC65" s="70">
        <v>3630</v>
      </c>
      <c r="AD65" s="70"/>
      <c r="AE65" s="70">
        <v>495</v>
      </c>
      <c r="AF65" s="70">
        <v>24</v>
      </c>
      <c r="AG65" s="70">
        <v>158</v>
      </c>
      <c r="AH65" s="70">
        <v>1</v>
      </c>
      <c r="AI65" s="70">
        <v>678</v>
      </c>
      <c r="AJ65" s="70">
        <v>401</v>
      </c>
      <c r="AK65" s="70">
        <v>37</v>
      </c>
      <c r="AL65" s="70">
        <v>170</v>
      </c>
      <c r="AM65" s="70">
        <v>0</v>
      </c>
      <c r="AN65" s="70">
        <v>608</v>
      </c>
      <c r="AO65" s="70">
        <v>1511</v>
      </c>
      <c r="AP65" s="70">
        <v>94</v>
      </c>
      <c r="AQ65" s="70">
        <v>460</v>
      </c>
      <c r="AR65" s="70">
        <v>1</v>
      </c>
      <c r="AS65" s="70">
        <v>2066</v>
      </c>
      <c r="AT65" s="70">
        <v>3352</v>
      </c>
      <c r="AU65" s="70"/>
      <c r="AV65" s="70">
        <v>505</v>
      </c>
      <c r="AW65" s="70">
        <v>61</v>
      </c>
      <c r="AX65" s="70">
        <v>173</v>
      </c>
      <c r="AY65" s="70">
        <v>0</v>
      </c>
      <c r="AZ65" s="70">
        <v>739</v>
      </c>
      <c r="BA65" s="70">
        <v>269</v>
      </c>
      <c r="BB65" s="70">
        <v>16</v>
      </c>
      <c r="BC65" s="70">
        <v>90</v>
      </c>
      <c r="BD65" s="70">
        <v>1</v>
      </c>
      <c r="BE65" s="70">
        <v>376</v>
      </c>
      <c r="BF65" s="70">
        <v>430</v>
      </c>
      <c r="BG65" s="70">
        <v>22</v>
      </c>
      <c r="BH65" s="70">
        <v>138</v>
      </c>
      <c r="BI65" s="70">
        <v>0</v>
      </c>
      <c r="BJ65" s="70">
        <v>590</v>
      </c>
      <c r="BK65" s="70">
        <v>1087</v>
      </c>
      <c r="BL65" s="70">
        <v>49</v>
      </c>
      <c r="BM65" s="70">
        <v>368</v>
      </c>
      <c r="BN65" s="70">
        <v>1</v>
      </c>
      <c r="BO65" s="70">
        <v>1505</v>
      </c>
      <c r="BP65" s="70">
        <v>3210</v>
      </c>
      <c r="BQ65" s="74"/>
      <c r="BR65" s="70">
        <v>2108</v>
      </c>
      <c r="BS65" s="70">
        <v>126</v>
      </c>
      <c r="BT65" s="70">
        <v>677</v>
      </c>
      <c r="BU65" s="70">
        <v>2</v>
      </c>
      <c r="BV65" s="70">
        <v>2913</v>
      </c>
      <c r="BW65" s="70">
        <v>2913</v>
      </c>
      <c r="BX65" s="74"/>
      <c r="BY65" s="70">
        <v>2183</v>
      </c>
      <c r="BZ65" s="70">
        <v>134</v>
      </c>
      <c r="CA65" s="70">
        <v>697</v>
      </c>
      <c r="CB65" s="70">
        <v>2</v>
      </c>
      <c r="CC65" s="70">
        <v>3016</v>
      </c>
      <c r="CD65" s="70">
        <v>3016</v>
      </c>
      <c r="CE65" s="74"/>
      <c r="CF65" s="70">
        <v>1376</v>
      </c>
      <c r="CG65" s="70">
        <v>82</v>
      </c>
      <c r="CH65" s="70">
        <v>427</v>
      </c>
      <c r="CI65" s="70">
        <v>2</v>
      </c>
      <c r="CJ65" s="70">
        <v>1887</v>
      </c>
      <c r="CK65" s="70">
        <v>502</v>
      </c>
      <c r="CL65" s="70">
        <v>42</v>
      </c>
      <c r="CM65" s="70">
        <v>169</v>
      </c>
      <c r="CN65" s="70">
        <v>0</v>
      </c>
      <c r="CO65" s="70">
        <v>713</v>
      </c>
      <c r="CP65" s="70">
        <v>419</v>
      </c>
      <c r="CQ65" s="70">
        <v>21</v>
      </c>
      <c r="CR65" s="70">
        <v>156</v>
      </c>
      <c r="CS65" s="70">
        <v>0</v>
      </c>
      <c r="CT65" s="70">
        <v>596</v>
      </c>
      <c r="CU65" s="70">
        <v>3196</v>
      </c>
      <c r="CV65" s="74"/>
      <c r="CW65" s="70">
        <v>918</v>
      </c>
      <c r="CX65" s="70">
        <v>43</v>
      </c>
      <c r="CY65" s="70">
        <v>303</v>
      </c>
      <c r="CZ65" s="70">
        <v>0</v>
      </c>
      <c r="DA65" s="70">
        <v>1264</v>
      </c>
      <c r="DB65" s="70">
        <v>1469</v>
      </c>
      <c r="DC65" s="70">
        <v>108</v>
      </c>
      <c r="DD65" s="70">
        <v>470</v>
      </c>
      <c r="DE65" s="70">
        <v>1</v>
      </c>
      <c r="DF65" s="70">
        <v>2048</v>
      </c>
      <c r="DG65" s="70">
        <v>3312</v>
      </c>
      <c r="DH65" s="74"/>
      <c r="DI65" s="70">
        <v>2155</v>
      </c>
      <c r="DJ65" s="70">
        <v>126</v>
      </c>
      <c r="DK65" s="70">
        <v>687</v>
      </c>
      <c r="DL65" s="70">
        <v>2</v>
      </c>
      <c r="DM65" s="70">
        <v>2970</v>
      </c>
      <c r="DN65" s="70">
        <v>2970</v>
      </c>
      <c r="DO65" s="74"/>
      <c r="DP65" s="70">
        <v>2095</v>
      </c>
      <c r="DQ65" s="70">
        <v>127</v>
      </c>
      <c r="DR65" s="70">
        <v>680</v>
      </c>
      <c r="DS65" s="70">
        <v>2</v>
      </c>
      <c r="DT65" s="70">
        <v>2904</v>
      </c>
      <c r="DU65" s="70">
        <v>2904</v>
      </c>
      <c r="DV65" s="74"/>
      <c r="DW65" s="70">
        <v>1096</v>
      </c>
      <c r="DX65" s="70">
        <v>59</v>
      </c>
      <c r="DY65" s="70">
        <v>328</v>
      </c>
      <c r="DZ65" s="70">
        <v>1</v>
      </c>
      <c r="EA65" s="70">
        <v>1484</v>
      </c>
      <c r="EB65" s="70">
        <v>1216</v>
      </c>
      <c r="EC65" s="70">
        <v>83</v>
      </c>
      <c r="ED65" s="70">
        <v>437</v>
      </c>
      <c r="EE65" s="70">
        <v>1</v>
      </c>
      <c r="EF65" s="70">
        <v>1737</v>
      </c>
      <c r="EG65" s="70">
        <v>3221</v>
      </c>
      <c r="EI65" s="80">
        <f t="shared" si="8"/>
        <v>0.91870229007633586</v>
      </c>
      <c r="EJ65" s="80">
        <f t="shared" si="9"/>
        <v>0.91715976331360949</v>
      </c>
      <c r="EK65" s="80">
        <f t="shared" si="10"/>
        <v>0.94145758661887691</v>
      </c>
      <c r="EL65" s="80">
        <f t="shared" si="11"/>
        <v>0.5</v>
      </c>
      <c r="EM65" s="80">
        <f t="shared" si="12"/>
        <v>0.92341597796143249</v>
      </c>
      <c r="EN65" s="74"/>
      <c r="EO65" s="80">
        <f t="shared" si="13"/>
        <v>0.87442748091603051</v>
      </c>
      <c r="EP65" s="80">
        <f t="shared" si="14"/>
        <v>0.87573964497041423</v>
      </c>
      <c r="EQ65" s="80">
        <f t="shared" si="15"/>
        <v>0.91875746714456397</v>
      </c>
      <c r="ER65" s="80">
        <f t="shared" si="16"/>
        <v>0.5</v>
      </c>
      <c r="ES65" s="80">
        <f t="shared" si="17"/>
        <v>0.88429752066115708</v>
      </c>
      <c r="ET65" s="74"/>
      <c r="EU65" s="80">
        <f t="shared" si="18"/>
        <v>0.80458015267175576</v>
      </c>
      <c r="EV65" s="80">
        <f t="shared" si="19"/>
        <v>0.74556213017751483</v>
      </c>
      <c r="EW65" s="80">
        <f t="shared" si="20"/>
        <v>0.80884109916367986</v>
      </c>
      <c r="EX65" s="80">
        <f t="shared" si="21"/>
        <v>0.5</v>
      </c>
      <c r="EY65" s="80">
        <f t="shared" si="22"/>
        <v>0.80247933884297518</v>
      </c>
      <c r="EZ65" s="74"/>
      <c r="FA65" s="80">
        <f t="shared" si="23"/>
        <v>0.833206106870229</v>
      </c>
      <c r="FB65" s="80">
        <f t="shared" si="24"/>
        <v>0.79289940828402372</v>
      </c>
      <c r="FC65" s="80">
        <f t="shared" si="25"/>
        <v>0.83273596176821985</v>
      </c>
      <c r="FD65" s="80">
        <f t="shared" si="26"/>
        <v>0.5</v>
      </c>
      <c r="FE65" s="80">
        <f t="shared" si="27"/>
        <v>0.83085399449035813</v>
      </c>
      <c r="FF65" s="74"/>
      <c r="FG65" s="80">
        <f t="shared" si="28"/>
        <v>0.87671755725190836</v>
      </c>
      <c r="FH65" s="80">
        <f t="shared" si="29"/>
        <v>0.85798816568047342</v>
      </c>
      <c r="FI65" s="80">
        <f t="shared" si="30"/>
        <v>0.8984468339307049</v>
      </c>
      <c r="FJ65" s="80">
        <f t="shared" si="31"/>
        <v>0.5</v>
      </c>
      <c r="FK65" s="80">
        <f t="shared" si="32"/>
        <v>0.88044077134986221</v>
      </c>
      <c r="FL65" s="74"/>
      <c r="FM65" s="80">
        <f t="shared" si="33"/>
        <v>0.9110687022900763</v>
      </c>
      <c r="FN65" s="80">
        <f t="shared" si="34"/>
        <v>0.89349112426035504</v>
      </c>
      <c r="FO65" s="80">
        <f t="shared" si="35"/>
        <v>0.92353643966547194</v>
      </c>
      <c r="FP65" s="80">
        <f t="shared" si="36"/>
        <v>0.25</v>
      </c>
      <c r="FQ65" s="80">
        <f t="shared" si="37"/>
        <v>0.91239669421487601</v>
      </c>
      <c r="FR65" s="74"/>
      <c r="FS65" s="80">
        <f t="shared" si="38"/>
        <v>0.8225190839694656</v>
      </c>
      <c r="FT65" s="80">
        <f t="shared" si="39"/>
        <v>0.74556213017751483</v>
      </c>
      <c r="FU65" s="80">
        <f t="shared" si="40"/>
        <v>0.82078853046594979</v>
      </c>
      <c r="FV65" s="80">
        <f t="shared" si="41"/>
        <v>0.5</v>
      </c>
      <c r="FW65" s="80">
        <f t="shared" si="42"/>
        <v>0.81818181818181823</v>
      </c>
      <c r="FX65" s="74"/>
      <c r="FY65" s="80">
        <f t="shared" si="43"/>
        <v>0.79961832061068705</v>
      </c>
      <c r="FZ65" s="80">
        <f t="shared" si="44"/>
        <v>0.75147928994082835</v>
      </c>
      <c r="GA65" s="80">
        <f t="shared" si="45"/>
        <v>0.81242532855436078</v>
      </c>
      <c r="GB65" s="80">
        <f t="shared" si="46"/>
        <v>0.5</v>
      </c>
      <c r="GC65" s="80">
        <f t="shared" si="47"/>
        <v>0.8</v>
      </c>
      <c r="GD65" s="74"/>
      <c r="GE65" s="80">
        <f t="shared" si="48"/>
        <v>0.88244274809160306</v>
      </c>
      <c r="GF65" s="80">
        <f t="shared" si="49"/>
        <v>0.84023668639053251</v>
      </c>
      <c r="GG65" s="80">
        <f t="shared" si="50"/>
        <v>0.91397849462365588</v>
      </c>
      <c r="GH65" s="80">
        <f t="shared" si="51"/>
        <v>0.5</v>
      </c>
      <c r="GI65" s="80">
        <f t="shared" si="52"/>
        <v>0.88732782369146002</v>
      </c>
    </row>
    <row r="66" spans="1:191" x14ac:dyDescent="0.3">
      <c r="A66" s="60" t="s">
        <v>472</v>
      </c>
      <c r="B66" s="70">
        <v>17289</v>
      </c>
      <c r="C66" s="70"/>
      <c r="D66" s="70">
        <v>815</v>
      </c>
      <c r="E66" s="70">
        <v>35</v>
      </c>
      <c r="F66" s="70">
        <v>445</v>
      </c>
      <c r="G66" s="70">
        <v>2</v>
      </c>
      <c r="H66" s="70">
        <v>1297</v>
      </c>
      <c r="I66" s="70">
        <v>301</v>
      </c>
      <c r="J66" s="70">
        <v>6</v>
      </c>
      <c r="K66" s="70">
        <v>117</v>
      </c>
      <c r="L66" s="70">
        <v>0</v>
      </c>
      <c r="M66" s="70">
        <v>424</v>
      </c>
      <c r="N66" s="70">
        <v>523</v>
      </c>
      <c r="O66" s="70">
        <v>6</v>
      </c>
      <c r="P66" s="70">
        <v>233</v>
      </c>
      <c r="Q66" s="70">
        <v>2</v>
      </c>
      <c r="R66" s="70">
        <v>764</v>
      </c>
      <c r="S66" s="70">
        <v>185</v>
      </c>
      <c r="T66" s="70">
        <v>5</v>
      </c>
      <c r="U66" s="70">
        <v>144</v>
      </c>
      <c r="V66" s="70">
        <v>0</v>
      </c>
      <c r="W66" s="70">
        <v>334</v>
      </c>
      <c r="X66" s="70">
        <v>95</v>
      </c>
      <c r="Y66" s="70">
        <v>2</v>
      </c>
      <c r="Z66" s="70">
        <v>46</v>
      </c>
      <c r="AA66" s="70">
        <v>0</v>
      </c>
      <c r="AB66" s="70">
        <v>143</v>
      </c>
      <c r="AC66" s="70">
        <v>2962</v>
      </c>
      <c r="AD66" s="70"/>
      <c r="AE66" s="70">
        <v>602</v>
      </c>
      <c r="AF66" s="70">
        <v>15</v>
      </c>
      <c r="AG66" s="70">
        <v>300</v>
      </c>
      <c r="AH66" s="70">
        <v>1</v>
      </c>
      <c r="AI66" s="70">
        <v>918</v>
      </c>
      <c r="AJ66" s="70">
        <v>278</v>
      </c>
      <c r="AK66" s="70">
        <v>7</v>
      </c>
      <c r="AL66" s="70">
        <v>203</v>
      </c>
      <c r="AM66" s="70">
        <v>0</v>
      </c>
      <c r="AN66" s="70">
        <v>488</v>
      </c>
      <c r="AO66" s="70">
        <v>873</v>
      </c>
      <c r="AP66" s="70">
        <v>28</v>
      </c>
      <c r="AQ66" s="70">
        <v>414</v>
      </c>
      <c r="AR66" s="70">
        <v>3</v>
      </c>
      <c r="AS66" s="70">
        <v>1318</v>
      </c>
      <c r="AT66" s="70">
        <v>2724</v>
      </c>
      <c r="AU66" s="70"/>
      <c r="AV66" s="70">
        <v>402</v>
      </c>
      <c r="AW66" s="70">
        <v>16</v>
      </c>
      <c r="AX66" s="70">
        <v>254</v>
      </c>
      <c r="AY66" s="70">
        <v>1</v>
      </c>
      <c r="AZ66" s="70">
        <v>673</v>
      </c>
      <c r="BA66" s="70">
        <v>219</v>
      </c>
      <c r="BB66" s="70">
        <v>8</v>
      </c>
      <c r="BC66" s="70">
        <v>102</v>
      </c>
      <c r="BD66" s="70">
        <v>0</v>
      </c>
      <c r="BE66" s="70">
        <v>329</v>
      </c>
      <c r="BF66" s="70">
        <v>299</v>
      </c>
      <c r="BG66" s="70">
        <v>6</v>
      </c>
      <c r="BH66" s="70">
        <v>137</v>
      </c>
      <c r="BI66" s="70">
        <v>1</v>
      </c>
      <c r="BJ66" s="70">
        <v>443</v>
      </c>
      <c r="BK66" s="70">
        <v>734</v>
      </c>
      <c r="BL66" s="70">
        <v>19</v>
      </c>
      <c r="BM66" s="70">
        <v>383</v>
      </c>
      <c r="BN66" s="70">
        <v>2</v>
      </c>
      <c r="BO66" s="70">
        <v>1138</v>
      </c>
      <c r="BP66" s="70">
        <v>2583</v>
      </c>
      <c r="BQ66" s="74"/>
      <c r="BR66" s="70">
        <v>1472</v>
      </c>
      <c r="BS66" s="70">
        <v>46</v>
      </c>
      <c r="BT66" s="70">
        <v>764</v>
      </c>
      <c r="BU66" s="70">
        <v>4</v>
      </c>
      <c r="BV66" s="70">
        <v>2286</v>
      </c>
      <c r="BW66" s="70">
        <v>2286</v>
      </c>
      <c r="BX66" s="74"/>
      <c r="BY66" s="70">
        <v>1494</v>
      </c>
      <c r="BZ66" s="70">
        <v>45</v>
      </c>
      <c r="CA66" s="70">
        <v>786</v>
      </c>
      <c r="CB66" s="70">
        <v>4</v>
      </c>
      <c r="CC66" s="70">
        <v>2329</v>
      </c>
      <c r="CD66" s="70">
        <v>2329</v>
      </c>
      <c r="CE66" s="74"/>
      <c r="CF66" s="70">
        <v>1038</v>
      </c>
      <c r="CG66" s="70">
        <v>21</v>
      </c>
      <c r="CH66" s="70">
        <v>536</v>
      </c>
      <c r="CI66" s="70">
        <v>2</v>
      </c>
      <c r="CJ66" s="70">
        <v>1597</v>
      </c>
      <c r="CK66" s="70">
        <v>349</v>
      </c>
      <c r="CL66" s="70">
        <v>19</v>
      </c>
      <c r="CM66" s="70">
        <v>178</v>
      </c>
      <c r="CN66" s="70">
        <v>1</v>
      </c>
      <c r="CO66" s="70">
        <v>547</v>
      </c>
      <c r="CP66" s="70">
        <v>281</v>
      </c>
      <c r="CQ66" s="70">
        <v>10</v>
      </c>
      <c r="CR66" s="70">
        <v>165</v>
      </c>
      <c r="CS66" s="70">
        <v>1</v>
      </c>
      <c r="CT66" s="70">
        <v>457</v>
      </c>
      <c r="CU66" s="70">
        <v>2601</v>
      </c>
      <c r="CV66" s="74"/>
      <c r="CW66" s="70">
        <v>662</v>
      </c>
      <c r="CX66" s="70">
        <v>13</v>
      </c>
      <c r="CY66" s="70">
        <v>357</v>
      </c>
      <c r="CZ66" s="70">
        <v>4</v>
      </c>
      <c r="DA66" s="70">
        <v>1036</v>
      </c>
      <c r="DB66" s="70">
        <v>1019</v>
      </c>
      <c r="DC66" s="70">
        <v>39</v>
      </c>
      <c r="DD66" s="70">
        <v>524</v>
      </c>
      <c r="DE66" s="70">
        <v>0</v>
      </c>
      <c r="DF66" s="70">
        <v>1582</v>
      </c>
      <c r="DG66" s="70">
        <v>2618</v>
      </c>
      <c r="DH66" s="74"/>
      <c r="DI66" s="70">
        <v>1488</v>
      </c>
      <c r="DJ66" s="70">
        <v>44</v>
      </c>
      <c r="DK66" s="70">
        <v>767</v>
      </c>
      <c r="DL66" s="70">
        <v>4</v>
      </c>
      <c r="DM66" s="70">
        <v>2303</v>
      </c>
      <c r="DN66" s="70">
        <v>2303</v>
      </c>
      <c r="DO66" s="74"/>
      <c r="DP66" s="70">
        <v>1477</v>
      </c>
      <c r="DQ66" s="70">
        <v>46</v>
      </c>
      <c r="DR66" s="70">
        <v>754</v>
      </c>
      <c r="DS66" s="70">
        <v>4</v>
      </c>
      <c r="DT66" s="70">
        <v>2281</v>
      </c>
      <c r="DU66" s="70">
        <v>2281</v>
      </c>
      <c r="DV66" s="74"/>
      <c r="DW66" s="70">
        <v>791</v>
      </c>
      <c r="DX66" s="70">
        <v>27</v>
      </c>
      <c r="DY66" s="70">
        <v>399</v>
      </c>
      <c r="DZ66" s="70">
        <v>2</v>
      </c>
      <c r="EA66" s="70">
        <v>1219</v>
      </c>
      <c r="EB66" s="70">
        <v>862</v>
      </c>
      <c r="EC66" s="70">
        <v>24</v>
      </c>
      <c r="ED66" s="70">
        <v>477</v>
      </c>
      <c r="EE66" s="70">
        <v>2</v>
      </c>
      <c r="EF66" s="70">
        <v>1365</v>
      </c>
      <c r="EG66" s="70">
        <v>2584</v>
      </c>
      <c r="EI66" s="80">
        <f t="shared" si="8"/>
        <v>0.9134966128191766</v>
      </c>
      <c r="EJ66" s="80">
        <f t="shared" si="9"/>
        <v>0.92592592592592593</v>
      </c>
      <c r="EK66" s="80">
        <f t="shared" si="10"/>
        <v>0.93096446700507618</v>
      </c>
      <c r="EL66" s="80">
        <f t="shared" si="11"/>
        <v>1</v>
      </c>
      <c r="EM66" s="80">
        <f t="shared" si="12"/>
        <v>0.9196488858879136</v>
      </c>
      <c r="EN66" s="74"/>
      <c r="EO66" s="80">
        <f t="shared" si="13"/>
        <v>0.86190724335591451</v>
      </c>
      <c r="EP66" s="80">
        <f t="shared" si="14"/>
        <v>0.90740740740740744</v>
      </c>
      <c r="EQ66" s="80">
        <f t="shared" si="15"/>
        <v>0.8893401015228426</v>
      </c>
      <c r="ER66" s="80">
        <f t="shared" si="16"/>
        <v>1</v>
      </c>
      <c r="ES66" s="80">
        <f t="shared" si="17"/>
        <v>0.87204591492234973</v>
      </c>
      <c r="ET66" s="74"/>
      <c r="EU66" s="80">
        <f t="shared" si="18"/>
        <v>0.76706618030224072</v>
      </c>
      <c r="EV66" s="80">
        <f t="shared" si="19"/>
        <v>0.85185185185185186</v>
      </c>
      <c r="EW66" s="80">
        <f t="shared" si="20"/>
        <v>0.7756345177664975</v>
      </c>
      <c r="EX66" s="80">
        <f t="shared" si="21"/>
        <v>1</v>
      </c>
      <c r="EY66" s="80">
        <f t="shared" si="22"/>
        <v>0.77177582714382176</v>
      </c>
      <c r="EZ66" s="74"/>
      <c r="FA66" s="80">
        <f t="shared" si="23"/>
        <v>0.77853048462741015</v>
      </c>
      <c r="FB66" s="80">
        <f t="shared" si="24"/>
        <v>0.83333333333333337</v>
      </c>
      <c r="FC66" s="80">
        <f t="shared" si="25"/>
        <v>0.79796954314720814</v>
      </c>
      <c r="FD66" s="80">
        <f t="shared" si="26"/>
        <v>1</v>
      </c>
      <c r="FE66" s="80">
        <f t="shared" si="27"/>
        <v>0.78629304523970289</v>
      </c>
      <c r="FF66" s="74"/>
      <c r="FG66" s="80">
        <f t="shared" si="28"/>
        <v>0.86920270974465863</v>
      </c>
      <c r="FH66" s="80">
        <f t="shared" si="29"/>
        <v>0.92592592592592593</v>
      </c>
      <c r="FI66" s="80">
        <f t="shared" si="30"/>
        <v>0.89238578680203051</v>
      </c>
      <c r="FJ66" s="80">
        <f t="shared" si="31"/>
        <v>1</v>
      </c>
      <c r="FK66" s="80">
        <f t="shared" si="32"/>
        <v>0.87812288993923027</v>
      </c>
      <c r="FL66" s="74"/>
      <c r="FM66" s="80">
        <f t="shared" si="33"/>
        <v>0.87597707139134962</v>
      </c>
      <c r="FN66" s="80">
        <f t="shared" si="34"/>
        <v>0.96296296296296291</v>
      </c>
      <c r="FO66" s="80">
        <f t="shared" si="35"/>
        <v>0.89441624365482231</v>
      </c>
      <c r="FP66" s="80">
        <f t="shared" si="36"/>
        <v>1</v>
      </c>
      <c r="FQ66" s="80">
        <f t="shared" si="37"/>
        <v>0.8838622552329507</v>
      </c>
      <c r="FR66" s="74"/>
      <c r="FS66" s="80">
        <f t="shared" si="38"/>
        <v>0.77540385617509122</v>
      </c>
      <c r="FT66" s="80">
        <f t="shared" si="39"/>
        <v>0.81481481481481477</v>
      </c>
      <c r="FU66" s="80">
        <f t="shared" si="40"/>
        <v>0.7786802030456853</v>
      </c>
      <c r="FV66" s="80">
        <f t="shared" si="41"/>
        <v>1</v>
      </c>
      <c r="FW66" s="80">
        <f t="shared" si="42"/>
        <v>0.77751519243754219</v>
      </c>
      <c r="FX66" s="74"/>
      <c r="FY66" s="80">
        <f t="shared" si="43"/>
        <v>0.76967170401250651</v>
      </c>
      <c r="FZ66" s="80">
        <f t="shared" si="44"/>
        <v>0.85185185185185186</v>
      </c>
      <c r="GA66" s="80">
        <f t="shared" si="45"/>
        <v>0.76548223350253808</v>
      </c>
      <c r="GB66" s="80">
        <f t="shared" si="46"/>
        <v>1</v>
      </c>
      <c r="GC66" s="80">
        <f t="shared" si="47"/>
        <v>0.77008777852802157</v>
      </c>
      <c r="GD66" s="74"/>
      <c r="GE66" s="80">
        <f t="shared" si="48"/>
        <v>0.86138613861386137</v>
      </c>
      <c r="GF66" s="80">
        <f t="shared" si="49"/>
        <v>0.94444444444444442</v>
      </c>
      <c r="GG66" s="80">
        <f t="shared" si="50"/>
        <v>0.8893401015228426</v>
      </c>
      <c r="GH66" s="80">
        <f t="shared" si="51"/>
        <v>1</v>
      </c>
      <c r="GI66" s="80">
        <f t="shared" si="52"/>
        <v>0.87238352464550983</v>
      </c>
    </row>
    <row r="67" spans="1:191" x14ac:dyDescent="0.3">
      <c r="A67" s="60" t="s">
        <v>539</v>
      </c>
      <c r="B67" s="70">
        <v>17259</v>
      </c>
      <c r="C67" s="70"/>
      <c r="D67" s="70">
        <v>543</v>
      </c>
      <c r="E67" s="70">
        <v>21</v>
      </c>
      <c r="F67" s="70">
        <v>191</v>
      </c>
      <c r="G67" s="70">
        <v>1</v>
      </c>
      <c r="H67" s="70">
        <v>756</v>
      </c>
      <c r="I67" s="70">
        <v>238</v>
      </c>
      <c r="J67" s="70">
        <v>11</v>
      </c>
      <c r="K67" s="70">
        <v>53</v>
      </c>
      <c r="L67" s="70">
        <v>0</v>
      </c>
      <c r="M67" s="70">
        <v>302</v>
      </c>
      <c r="N67" s="70">
        <v>1226</v>
      </c>
      <c r="O67" s="70">
        <v>37</v>
      </c>
      <c r="P67" s="70">
        <v>312</v>
      </c>
      <c r="Q67" s="70">
        <v>2</v>
      </c>
      <c r="R67" s="70">
        <v>1577</v>
      </c>
      <c r="S67" s="70">
        <v>197</v>
      </c>
      <c r="T67" s="70">
        <v>4</v>
      </c>
      <c r="U67" s="70">
        <v>49</v>
      </c>
      <c r="V67" s="70">
        <v>0</v>
      </c>
      <c r="W67" s="70">
        <v>250</v>
      </c>
      <c r="X67" s="70">
        <v>87</v>
      </c>
      <c r="Y67" s="70">
        <v>1</v>
      </c>
      <c r="Z67" s="70">
        <v>27</v>
      </c>
      <c r="AA67" s="70">
        <v>0</v>
      </c>
      <c r="AB67" s="70">
        <v>115</v>
      </c>
      <c r="AC67" s="70">
        <v>3000</v>
      </c>
      <c r="AD67" s="70"/>
      <c r="AE67" s="70">
        <v>467</v>
      </c>
      <c r="AF67" s="70">
        <v>21</v>
      </c>
      <c r="AG67" s="70">
        <v>126</v>
      </c>
      <c r="AH67" s="70">
        <v>1</v>
      </c>
      <c r="AI67" s="70">
        <v>615</v>
      </c>
      <c r="AJ67" s="70">
        <v>469</v>
      </c>
      <c r="AK67" s="70">
        <v>19</v>
      </c>
      <c r="AL67" s="70">
        <v>145</v>
      </c>
      <c r="AM67" s="70">
        <v>1</v>
      </c>
      <c r="AN67" s="70">
        <v>634</v>
      </c>
      <c r="AO67" s="70">
        <v>1132</v>
      </c>
      <c r="AP67" s="70">
        <v>31</v>
      </c>
      <c r="AQ67" s="70">
        <v>318</v>
      </c>
      <c r="AR67" s="70">
        <v>1</v>
      </c>
      <c r="AS67" s="70">
        <v>1482</v>
      </c>
      <c r="AT67" s="70">
        <v>2731</v>
      </c>
      <c r="AU67" s="70"/>
      <c r="AV67" s="70">
        <v>479</v>
      </c>
      <c r="AW67" s="70">
        <v>8</v>
      </c>
      <c r="AX67" s="70">
        <v>139</v>
      </c>
      <c r="AY67" s="70">
        <v>1</v>
      </c>
      <c r="AZ67" s="70">
        <v>627</v>
      </c>
      <c r="BA67" s="70">
        <v>192</v>
      </c>
      <c r="BB67" s="70">
        <v>9</v>
      </c>
      <c r="BC67" s="70">
        <v>50</v>
      </c>
      <c r="BD67" s="70">
        <v>0</v>
      </c>
      <c r="BE67" s="70">
        <v>251</v>
      </c>
      <c r="BF67" s="70">
        <v>341</v>
      </c>
      <c r="BG67" s="70">
        <v>17</v>
      </c>
      <c r="BH67" s="70">
        <v>92</v>
      </c>
      <c r="BI67" s="70">
        <v>1</v>
      </c>
      <c r="BJ67" s="70">
        <v>451</v>
      </c>
      <c r="BK67" s="70">
        <v>962</v>
      </c>
      <c r="BL67" s="70">
        <v>32</v>
      </c>
      <c r="BM67" s="70">
        <v>277</v>
      </c>
      <c r="BN67" s="70">
        <v>1</v>
      </c>
      <c r="BO67" s="70">
        <v>1272</v>
      </c>
      <c r="BP67" s="70">
        <v>2601</v>
      </c>
      <c r="BQ67" s="74"/>
      <c r="BR67" s="70">
        <v>1730</v>
      </c>
      <c r="BS67" s="70">
        <v>55</v>
      </c>
      <c r="BT67" s="70">
        <v>472</v>
      </c>
      <c r="BU67" s="70">
        <v>3</v>
      </c>
      <c r="BV67" s="70">
        <v>2260</v>
      </c>
      <c r="BW67" s="70">
        <v>2260</v>
      </c>
      <c r="BX67" s="74"/>
      <c r="BY67" s="70">
        <v>1865</v>
      </c>
      <c r="BZ67" s="70">
        <v>61</v>
      </c>
      <c r="CA67" s="70">
        <v>504</v>
      </c>
      <c r="CB67" s="70">
        <v>3</v>
      </c>
      <c r="CC67" s="70">
        <v>2433</v>
      </c>
      <c r="CD67" s="70">
        <v>2433</v>
      </c>
      <c r="CE67" s="74"/>
      <c r="CF67" s="70">
        <v>1086</v>
      </c>
      <c r="CG67" s="70">
        <v>34</v>
      </c>
      <c r="CH67" s="70">
        <v>294</v>
      </c>
      <c r="CI67" s="70">
        <v>1</v>
      </c>
      <c r="CJ67" s="70">
        <v>1415</v>
      </c>
      <c r="CK67" s="70">
        <v>515</v>
      </c>
      <c r="CL67" s="70">
        <v>26</v>
      </c>
      <c r="CM67" s="70">
        <v>139</v>
      </c>
      <c r="CN67" s="70">
        <v>0</v>
      </c>
      <c r="CO67" s="70">
        <v>680</v>
      </c>
      <c r="CP67" s="70">
        <v>352</v>
      </c>
      <c r="CQ67" s="70">
        <v>8</v>
      </c>
      <c r="CR67" s="70">
        <v>113</v>
      </c>
      <c r="CS67" s="70">
        <v>2</v>
      </c>
      <c r="CT67" s="70">
        <v>475</v>
      </c>
      <c r="CU67" s="70">
        <v>2570</v>
      </c>
      <c r="CV67" s="74"/>
      <c r="CW67" s="70">
        <v>736</v>
      </c>
      <c r="CX67" s="70">
        <v>17</v>
      </c>
      <c r="CY67" s="70">
        <v>180</v>
      </c>
      <c r="CZ67" s="70">
        <v>2</v>
      </c>
      <c r="DA67" s="70">
        <v>935</v>
      </c>
      <c r="DB67" s="70">
        <v>1268</v>
      </c>
      <c r="DC67" s="70">
        <v>46</v>
      </c>
      <c r="DD67" s="70">
        <v>368</v>
      </c>
      <c r="DE67" s="70">
        <v>1</v>
      </c>
      <c r="DF67" s="70">
        <v>1683</v>
      </c>
      <c r="DG67" s="70">
        <v>2618</v>
      </c>
      <c r="DH67" s="74"/>
      <c r="DI67" s="70">
        <v>1780</v>
      </c>
      <c r="DJ67" s="70">
        <v>56</v>
      </c>
      <c r="DK67" s="70">
        <v>496</v>
      </c>
      <c r="DL67" s="70">
        <v>3</v>
      </c>
      <c r="DM67" s="70">
        <v>2335</v>
      </c>
      <c r="DN67" s="70">
        <v>2335</v>
      </c>
      <c r="DO67" s="74"/>
      <c r="DP67" s="70">
        <v>1714</v>
      </c>
      <c r="DQ67" s="70">
        <v>57</v>
      </c>
      <c r="DR67" s="70">
        <v>488</v>
      </c>
      <c r="DS67" s="70">
        <v>2</v>
      </c>
      <c r="DT67" s="70">
        <v>2261</v>
      </c>
      <c r="DU67" s="70">
        <v>2261</v>
      </c>
      <c r="DV67" s="74"/>
      <c r="DW67" s="70">
        <v>1016</v>
      </c>
      <c r="DX67" s="70">
        <v>30</v>
      </c>
      <c r="DY67" s="70">
        <v>260</v>
      </c>
      <c r="DZ67" s="70">
        <v>2</v>
      </c>
      <c r="EA67" s="70">
        <v>1308</v>
      </c>
      <c r="EB67" s="70">
        <v>924</v>
      </c>
      <c r="EC67" s="70">
        <v>36</v>
      </c>
      <c r="ED67" s="70">
        <v>307</v>
      </c>
      <c r="EE67" s="70">
        <v>1</v>
      </c>
      <c r="EF67" s="70">
        <v>1268</v>
      </c>
      <c r="EG67" s="70">
        <v>2576</v>
      </c>
      <c r="EI67" s="80">
        <f t="shared" si="8"/>
        <v>0.90266259275425575</v>
      </c>
      <c r="EJ67" s="80">
        <f t="shared" si="9"/>
        <v>0.95945945945945943</v>
      </c>
      <c r="EK67" s="80">
        <f t="shared" si="10"/>
        <v>0.93196202531645567</v>
      </c>
      <c r="EL67" s="80">
        <f t="shared" si="11"/>
        <v>1</v>
      </c>
      <c r="EM67" s="80">
        <f t="shared" si="12"/>
        <v>0.91033333333333333</v>
      </c>
      <c r="EN67" s="74"/>
      <c r="EO67" s="80">
        <f t="shared" si="13"/>
        <v>0.86163247490178962</v>
      </c>
      <c r="EP67" s="80">
        <f t="shared" si="14"/>
        <v>0.89189189189189189</v>
      </c>
      <c r="EQ67" s="80">
        <f t="shared" si="15"/>
        <v>0.88291139240506333</v>
      </c>
      <c r="ER67" s="80">
        <f t="shared" si="16"/>
        <v>1</v>
      </c>
      <c r="ES67" s="80">
        <f t="shared" si="17"/>
        <v>0.86699999999999999</v>
      </c>
      <c r="ET67" s="74"/>
      <c r="EU67" s="80">
        <f t="shared" si="18"/>
        <v>0.75512876473155832</v>
      </c>
      <c r="EV67" s="80">
        <f t="shared" si="19"/>
        <v>0.7432432432432432</v>
      </c>
      <c r="EW67" s="80">
        <f t="shared" si="20"/>
        <v>0.74683544303797467</v>
      </c>
      <c r="EX67" s="80">
        <f t="shared" si="21"/>
        <v>1</v>
      </c>
      <c r="EY67" s="80">
        <f t="shared" si="22"/>
        <v>0.7533333333333333</v>
      </c>
      <c r="EZ67" s="74"/>
      <c r="FA67" s="80">
        <f t="shared" si="23"/>
        <v>0.81405499781754698</v>
      </c>
      <c r="FB67" s="80">
        <f t="shared" si="24"/>
        <v>0.82432432432432434</v>
      </c>
      <c r="FC67" s="80">
        <f t="shared" si="25"/>
        <v>0.79746835443037978</v>
      </c>
      <c r="FD67" s="80">
        <f t="shared" si="26"/>
        <v>1</v>
      </c>
      <c r="FE67" s="80">
        <f t="shared" si="27"/>
        <v>0.81100000000000005</v>
      </c>
      <c r="FF67" s="74"/>
      <c r="FG67" s="80">
        <f t="shared" si="28"/>
        <v>0.85246617197730246</v>
      </c>
      <c r="FH67" s="80">
        <f t="shared" si="29"/>
        <v>0.91891891891891897</v>
      </c>
      <c r="FI67" s="80">
        <f t="shared" si="30"/>
        <v>0.86392405063291144</v>
      </c>
      <c r="FJ67" s="80">
        <f t="shared" si="31"/>
        <v>1</v>
      </c>
      <c r="FK67" s="80">
        <f t="shared" si="32"/>
        <v>0.85666666666666669</v>
      </c>
      <c r="FL67" s="74"/>
      <c r="FM67" s="80">
        <f t="shared" si="33"/>
        <v>0.87472719336534266</v>
      </c>
      <c r="FN67" s="80">
        <f t="shared" si="34"/>
        <v>0.85135135135135132</v>
      </c>
      <c r="FO67" s="80">
        <f t="shared" si="35"/>
        <v>0.86708860759493667</v>
      </c>
      <c r="FP67" s="80">
        <f t="shared" si="36"/>
        <v>1</v>
      </c>
      <c r="FQ67" s="80">
        <f t="shared" si="37"/>
        <v>0.8726666666666667</v>
      </c>
      <c r="FR67" s="74"/>
      <c r="FS67" s="80">
        <f t="shared" si="38"/>
        <v>0.77695329550414671</v>
      </c>
      <c r="FT67" s="80">
        <f t="shared" si="39"/>
        <v>0.7567567567567568</v>
      </c>
      <c r="FU67" s="80">
        <f t="shared" si="40"/>
        <v>0.78481012658227844</v>
      </c>
      <c r="FV67" s="80">
        <f t="shared" si="41"/>
        <v>1</v>
      </c>
      <c r="FW67" s="80">
        <f t="shared" si="42"/>
        <v>0.77833333333333332</v>
      </c>
      <c r="FX67" s="74"/>
      <c r="FY67" s="80">
        <f t="shared" si="43"/>
        <v>0.74814491488432999</v>
      </c>
      <c r="FZ67" s="80">
        <f t="shared" si="44"/>
        <v>0.77027027027027029</v>
      </c>
      <c r="GA67" s="80">
        <f t="shared" si="45"/>
        <v>0.77215189873417722</v>
      </c>
      <c r="GB67" s="80">
        <f t="shared" si="46"/>
        <v>0.66666666666666663</v>
      </c>
      <c r="GC67" s="80">
        <f t="shared" si="47"/>
        <v>0.75366666666666671</v>
      </c>
      <c r="GD67" s="74"/>
      <c r="GE67" s="80">
        <f t="shared" si="48"/>
        <v>0.84679179397642945</v>
      </c>
      <c r="GF67" s="80">
        <f t="shared" si="49"/>
        <v>0.89189189189189189</v>
      </c>
      <c r="GG67" s="80">
        <f t="shared" si="50"/>
        <v>0.89715189873417722</v>
      </c>
      <c r="GH67" s="80">
        <f t="shared" si="51"/>
        <v>1</v>
      </c>
      <c r="GI67" s="80">
        <f t="shared" si="52"/>
        <v>0.85866666666666669</v>
      </c>
    </row>
    <row r="68" spans="1:191" x14ac:dyDescent="0.3">
      <c r="A68" s="60" t="s">
        <v>508</v>
      </c>
      <c r="B68" s="70">
        <v>16992</v>
      </c>
      <c r="C68" s="70"/>
      <c r="D68" s="70">
        <v>740</v>
      </c>
      <c r="E68" s="70">
        <v>22</v>
      </c>
      <c r="F68" s="70">
        <v>149</v>
      </c>
      <c r="G68" s="70">
        <v>0</v>
      </c>
      <c r="H68" s="70">
        <v>911</v>
      </c>
      <c r="I68" s="70">
        <v>242</v>
      </c>
      <c r="J68" s="70">
        <v>11</v>
      </c>
      <c r="K68" s="70">
        <v>50</v>
      </c>
      <c r="L68" s="70">
        <v>2</v>
      </c>
      <c r="M68" s="70">
        <v>305</v>
      </c>
      <c r="N68" s="70">
        <v>827</v>
      </c>
      <c r="O68" s="70">
        <v>10</v>
      </c>
      <c r="P68" s="70">
        <v>133</v>
      </c>
      <c r="Q68" s="70">
        <v>0</v>
      </c>
      <c r="R68" s="70">
        <v>970</v>
      </c>
      <c r="S68" s="70">
        <v>331</v>
      </c>
      <c r="T68" s="70">
        <v>3</v>
      </c>
      <c r="U68" s="70">
        <v>37</v>
      </c>
      <c r="V68" s="70">
        <v>1</v>
      </c>
      <c r="W68" s="70">
        <v>372</v>
      </c>
      <c r="X68" s="70">
        <v>88</v>
      </c>
      <c r="Y68" s="70">
        <v>2</v>
      </c>
      <c r="Z68" s="70">
        <v>19</v>
      </c>
      <c r="AA68" s="70">
        <v>0</v>
      </c>
      <c r="AB68" s="70">
        <v>109</v>
      </c>
      <c r="AC68" s="70">
        <v>2667</v>
      </c>
      <c r="AD68" s="70"/>
      <c r="AE68" s="70">
        <v>508</v>
      </c>
      <c r="AF68" s="70">
        <v>20</v>
      </c>
      <c r="AG68" s="70">
        <v>118</v>
      </c>
      <c r="AH68" s="70">
        <v>2</v>
      </c>
      <c r="AI68" s="70">
        <v>648</v>
      </c>
      <c r="AJ68" s="70">
        <v>398</v>
      </c>
      <c r="AK68" s="70">
        <v>10</v>
      </c>
      <c r="AL68" s="70">
        <v>70</v>
      </c>
      <c r="AM68" s="70">
        <v>0</v>
      </c>
      <c r="AN68" s="70">
        <v>478</v>
      </c>
      <c r="AO68" s="70">
        <v>1138</v>
      </c>
      <c r="AP68" s="70">
        <v>16</v>
      </c>
      <c r="AQ68" s="70">
        <v>183</v>
      </c>
      <c r="AR68" s="70">
        <v>1</v>
      </c>
      <c r="AS68" s="70">
        <v>1338</v>
      </c>
      <c r="AT68" s="70">
        <v>2464</v>
      </c>
      <c r="AU68" s="70"/>
      <c r="AV68" s="70">
        <v>424</v>
      </c>
      <c r="AW68" s="70">
        <v>13</v>
      </c>
      <c r="AX68" s="70">
        <v>74</v>
      </c>
      <c r="AY68" s="70">
        <v>0</v>
      </c>
      <c r="AZ68" s="70">
        <v>511</v>
      </c>
      <c r="BA68" s="70">
        <v>221</v>
      </c>
      <c r="BB68" s="70">
        <v>6</v>
      </c>
      <c r="BC68" s="70">
        <v>41</v>
      </c>
      <c r="BD68" s="70">
        <v>1</v>
      </c>
      <c r="BE68" s="70">
        <v>269</v>
      </c>
      <c r="BF68" s="70">
        <v>350</v>
      </c>
      <c r="BG68" s="70">
        <v>5</v>
      </c>
      <c r="BH68" s="70">
        <v>83</v>
      </c>
      <c r="BI68" s="70">
        <v>1</v>
      </c>
      <c r="BJ68" s="70">
        <v>439</v>
      </c>
      <c r="BK68" s="70">
        <v>992</v>
      </c>
      <c r="BL68" s="70">
        <v>22</v>
      </c>
      <c r="BM68" s="70">
        <v>159</v>
      </c>
      <c r="BN68" s="70">
        <v>0</v>
      </c>
      <c r="BO68" s="70">
        <v>1173</v>
      </c>
      <c r="BP68" s="70">
        <v>2392</v>
      </c>
      <c r="BQ68" s="74"/>
      <c r="BR68" s="70">
        <v>1769</v>
      </c>
      <c r="BS68" s="70">
        <v>39</v>
      </c>
      <c r="BT68" s="70">
        <v>307</v>
      </c>
      <c r="BU68" s="70">
        <v>2</v>
      </c>
      <c r="BV68" s="70">
        <v>2117</v>
      </c>
      <c r="BW68" s="70">
        <v>2117</v>
      </c>
      <c r="BX68" s="74"/>
      <c r="BY68" s="70">
        <v>1808</v>
      </c>
      <c r="BZ68" s="70">
        <v>39</v>
      </c>
      <c r="CA68" s="70">
        <v>326</v>
      </c>
      <c r="CB68" s="70">
        <v>2</v>
      </c>
      <c r="CC68" s="70">
        <v>2175</v>
      </c>
      <c r="CD68" s="70">
        <v>2175</v>
      </c>
      <c r="CE68" s="74"/>
      <c r="CF68" s="70">
        <v>1527</v>
      </c>
      <c r="CG68" s="70">
        <v>25</v>
      </c>
      <c r="CH68" s="70">
        <v>279</v>
      </c>
      <c r="CI68" s="70">
        <v>2</v>
      </c>
      <c r="CJ68" s="70">
        <v>1833</v>
      </c>
      <c r="CK68" s="70">
        <v>297</v>
      </c>
      <c r="CL68" s="70">
        <v>13</v>
      </c>
      <c r="CM68" s="70">
        <v>50</v>
      </c>
      <c r="CN68" s="70">
        <v>1</v>
      </c>
      <c r="CO68" s="70">
        <v>361</v>
      </c>
      <c r="CP68" s="70">
        <v>241</v>
      </c>
      <c r="CQ68" s="70">
        <v>8</v>
      </c>
      <c r="CR68" s="70">
        <v>46</v>
      </c>
      <c r="CS68" s="70">
        <v>0</v>
      </c>
      <c r="CT68" s="70">
        <v>295</v>
      </c>
      <c r="CU68" s="70">
        <v>2489</v>
      </c>
      <c r="CV68" s="74"/>
      <c r="CW68" s="70">
        <v>953</v>
      </c>
      <c r="CX68" s="70">
        <v>18</v>
      </c>
      <c r="CY68" s="70">
        <v>157</v>
      </c>
      <c r="CZ68" s="70">
        <v>1</v>
      </c>
      <c r="DA68" s="70">
        <v>1129</v>
      </c>
      <c r="DB68" s="70">
        <v>1091</v>
      </c>
      <c r="DC68" s="70">
        <v>27</v>
      </c>
      <c r="DD68" s="70">
        <v>202</v>
      </c>
      <c r="DE68" s="70">
        <v>2</v>
      </c>
      <c r="DF68" s="70">
        <v>1322</v>
      </c>
      <c r="DG68" s="70">
        <v>2451</v>
      </c>
      <c r="DH68" s="74"/>
      <c r="DI68" s="70">
        <v>1818</v>
      </c>
      <c r="DJ68" s="70">
        <v>39</v>
      </c>
      <c r="DK68" s="70">
        <v>330</v>
      </c>
      <c r="DL68" s="70">
        <v>2</v>
      </c>
      <c r="DM68" s="70">
        <v>2189</v>
      </c>
      <c r="DN68" s="70">
        <v>2189</v>
      </c>
      <c r="DO68" s="74"/>
      <c r="DP68" s="70">
        <v>1776</v>
      </c>
      <c r="DQ68" s="70">
        <v>37</v>
      </c>
      <c r="DR68" s="70">
        <v>314</v>
      </c>
      <c r="DS68" s="70">
        <v>2</v>
      </c>
      <c r="DT68" s="70">
        <v>2129</v>
      </c>
      <c r="DU68" s="70">
        <v>2129</v>
      </c>
      <c r="DV68" s="74"/>
      <c r="DW68" s="70">
        <v>1056</v>
      </c>
      <c r="DX68" s="70">
        <v>18</v>
      </c>
      <c r="DY68" s="70">
        <v>172</v>
      </c>
      <c r="DZ68" s="70">
        <v>1</v>
      </c>
      <c r="EA68" s="70">
        <v>1247</v>
      </c>
      <c r="EB68" s="70">
        <v>938</v>
      </c>
      <c r="EC68" s="70">
        <v>27</v>
      </c>
      <c r="ED68" s="70">
        <v>183</v>
      </c>
      <c r="EE68" s="70">
        <v>1</v>
      </c>
      <c r="EF68" s="70">
        <v>1149</v>
      </c>
      <c r="EG68" s="70">
        <v>2396</v>
      </c>
      <c r="EI68" s="80">
        <f t="shared" si="8"/>
        <v>0.9174147217235189</v>
      </c>
      <c r="EJ68" s="80">
        <f t="shared" si="9"/>
        <v>0.95833333333333337</v>
      </c>
      <c r="EK68" s="80">
        <f t="shared" si="10"/>
        <v>0.95618556701030932</v>
      </c>
      <c r="EL68" s="80">
        <f t="shared" si="11"/>
        <v>1</v>
      </c>
      <c r="EM68" s="80">
        <f t="shared" si="12"/>
        <v>0.92388451443569553</v>
      </c>
      <c r="EN68" s="74"/>
      <c r="EO68" s="80">
        <f t="shared" si="13"/>
        <v>0.89183123877917414</v>
      </c>
      <c r="EP68" s="80">
        <f t="shared" si="14"/>
        <v>0.95833333333333337</v>
      </c>
      <c r="EQ68" s="80">
        <f t="shared" si="15"/>
        <v>0.92010309278350511</v>
      </c>
      <c r="ER68" s="80">
        <f t="shared" si="16"/>
        <v>0.66666666666666663</v>
      </c>
      <c r="ES68" s="80">
        <f t="shared" si="17"/>
        <v>0.89688788901387329</v>
      </c>
      <c r="ET68" s="74"/>
      <c r="EU68" s="80">
        <f t="shared" si="18"/>
        <v>0.79398563734290839</v>
      </c>
      <c r="EV68" s="80">
        <f t="shared" si="19"/>
        <v>0.8125</v>
      </c>
      <c r="EW68" s="80">
        <f t="shared" si="20"/>
        <v>0.79123711340206182</v>
      </c>
      <c r="EX68" s="80">
        <f t="shared" si="21"/>
        <v>0.66666666666666663</v>
      </c>
      <c r="EY68" s="80">
        <f t="shared" si="22"/>
        <v>0.79377577802774657</v>
      </c>
      <c r="EZ68" s="74"/>
      <c r="FA68" s="80">
        <f t="shared" si="23"/>
        <v>0.81149012567324952</v>
      </c>
      <c r="FB68" s="80">
        <f t="shared" si="24"/>
        <v>0.8125</v>
      </c>
      <c r="FC68" s="80">
        <f t="shared" si="25"/>
        <v>0.84020618556701032</v>
      </c>
      <c r="FD68" s="80">
        <f t="shared" si="26"/>
        <v>0.66666666666666663</v>
      </c>
      <c r="FE68" s="80">
        <f t="shared" si="27"/>
        <v>0.81552305961754779</v>
      </c>
      <c r="FF68" s="74"/>
      <c r="FG68" s="80">
        <f t="shared" si="28"/>
        <v>0.9268402154398564</v>
      </c>
      <c r="FH68" s="80">
        <f t="shared" si="29"/>
        <v>0.95833333333333337</v>
      </c>
      <c r="FI68" s="80">
        <f t="shared" si="30"/>
        <v>0.96649484536082475</v>
      </c>
      <c r="FJ68" s="80">
        <f t="shared" si="31"/>
        <v>1</v>
      </c>
      <c r="FK68" s="80">
        <f t="shared" si="32"/>
        <v>0.93325834270716157</v>
      </c>
      <c r="FL68" s="74"/>
      <c r="FM68" s="80">
        <f t="shared" si="33"/>
        <v>0.9174147217235189</v>
      </c>
      <c r="FN68" s="80">
        <f t="shared" si="34"/>
        <v>0.9375</v>
      </c>
      <c r="FO68" s="80">
        <f t="shared" si="35"/>
        <v>0.92525773195876293</v>
      </c>
      <c r="FP68" s="80">
        <f t="shared" si="36"/>
        <v>1</v>
      </c>
      <c r="FQ68" s="80">
        <f t="shared" si="37"/>
        <v>0.91901012373453317</v>
      </c>
      <c r="FR68" s="74"/>
      <c r="FS68" s="80">
        <f t="shared" si="38"/>
        <v>0.8159784560143627</v>
      </c>
      <c r="FT68" s="80">
        <f t="shared" si="39"/>
        <v>0.8125</v>
      </c>
      <c r="FU68" s="80">
        <f t="shared" si="40"/>
        <v>0.85051546391752575</v>
      </c>
      <c r="FV68" s="80">
        <f t="shared" si="41"/>
        <v>0.66666666666666663</v>
      </c>
      <c r="FW68" s="80">
        <f t="shared" si="42"/>
        <v>0.82077240344956881</v>
      </c>
      <c r="FX68" s="74"/>
      <c r="FY68" s="80">
        <f t="shared" si="43"/>
        <v>0.79712746858168759</v>
      </c>
      <c r="FZ68" s="80">
        <f t="shared" si="44"/>
        <v>0.77083333333333337</v>
      </c>
      <c r="GA68" s="80">
        <f t="shared" si="45"/>
        <v>0.80927835051546393</v>
      </c>
      <c r="GB68" s="80">
        <f t="shared" si="46"/>
        <v>0.66666666666666663</v>
      </c>
      <c r="GC68" s="80">
        <f t="shared" si="47"/>
        <v>0.79827521559805026</v>
      </c>
      <c r="GD68" s="74"/>
      <c r="GE68" s="80">
        <f t="shared" si="48"/>
        <v>0.89497307001795334</v>
      </c>
      <c r="GF68" s="80">
        <f t="shared" si="49"/>
        <v>0.9375</v>
      </c>
      <c r="GG68" s="80">
        <f t="shared" si="50"/>
        <v>0.91494845360824739</v>
      </c>
      <c r="GH68" s="80">
        <f t="shared" si="51"/>
        <v>0.66666666666666663</v>
      </c>
      <c r="GI68" s="80">
        <f t="shared" si="52"/>
        <v>0.89838770153730785</v>
      </c>
    </row>
    <row r="69" spans="1:191" x14ac:dyDescent="0.3">
      <c r="A69" s="60" t="s">
        <v>489</v>
      </c>
      <c r="B69" s="70">
        <v>16477</v>
      </c>
      <c r="C69" s="70"/>
      <c r="D69" s="70">
        <v>795</v>
      </c>
      <c r="E69" s="70">
        <v>90</v>
      </c>
      <c r="F69" s="70">
        <v>466</v>
      </c>
      <c r="G69" s="70">
        <v>1</v>
      </c>
      <c r="H69" s="70">
        <v>1352</v>
      </c>
      <c r="I69" s="70">
        <v>386</v>
      </c>
      <c r="J69" s="70">
        <v>31</v>
      </c>
      <c r="K69" s="70">
        <v>156</v>
      </c>
      <c r="L69" s="70">
        <v>0</v>
      </c>
      <c r="M69" s="70">
        <v>573</v>
      </c>
      <c r="N69" s="70">
        <v>701</v>
      </c>
      <c r="O69" s="70">
        <v>46</v>
      </c>
      <c r="P69" s="70">
        <v>240</v>
      </c>
      <c r="Q69" s="70">
        <v>1</v>
      </c>
      <c r="R69" s="70">
        <v>988</v>
      </c>
      <c r="S69" s="70">
        <v>228</v>
      </c>
      <c r="T69" s="70">
        <v>21</v>
      </c>
      <c r="U69" s="70">
        <v>106</v>
      </c>
      <c r="V69" s="70">
        <v>1</v>
      </c>
      <c r="W69" s="70">
        <v>356</v>
      </c>
      <c r="X69" s="70">
        <v>168</v>
      </c>
      <c r="Y69" s="70">
        <v>12</v>
      </c>
      <c r="Z69" s="70">
        <v>71</v>
      </c>
      <c r="AA69" s="70">
        <v>0</v>
      </c>
      <c r="AB69" s="70">
        <v>251</v>
      </c>
      <c r="AC69" s="70">
        <v>3520</v>
      </c>
      <c r="AD69" s="70"/>
      <c r="AE69" s="70">
        <v>544</v>
      </c>
      <c r="AF69" s="70">
        <v>48</v>
      </c>
      <c r="AG69" s="70">
        <v>257</v>
      </c>
      <c r="AH69" s="70">
        <v>2</v>
      </c>
      <c r="AI69" s="70">
        <v>851</v>
      </c>
      <c r="AJ69" s="70">
        <v>487</v>
      </c>
      <c r="AK69" s="70">
        <v>48</v>
      </c>
      <c r="AL69" s="70">
        <v>270</v>
      </c>
      <c r="AM69" s="70">
        <v>1</v>
      </c>
      <c r="AN69" s="70">
        <v>806</v>
      </c>
      <c r="AO69" s="70">
        <v>974</v>
      </c>
      <c r="AP69" s="70">
        <v>91</v>
      </c>
      <c r="AQ69" s="70">
        <v>410</v>
      </c>
      <c r="AR69" s="70">
        <v>0</v>
      </c>
      <c r="AS69" s="70">
        <v>1475</v>
      </c>
      <c r="AT69" s="70">
        <v>3132</v>
      </c>
      <c r="AU69" s="70"/>
      <c r="AV69" s="70">
        <v>547</v>
      </c>
      <c r="AW69" s="70">
        <v>55</v>
      </c>
      <c r="AX69" s="70">
        <v>291</v>
      </c>
      <c r="AY69" s="70">
        <v>0</v>
      </c>
      <c r="AZ69" s="70">
        <v>893</v>
      </c>
      <c r="BA69" s="70">
        <v>307</v>
      </c>
      <c r="BB69" s="70">
        <v>26</v>
      </c>
      <c r="BC69" s="70">
        <v>130</v>
      </c>
      <c r="BD69" s="70">
        <v>0</v>
      </c>
      <c r="BE69" s="70">
        <v>463</v>
      </c>
      <c r="BF69" s="70">
        <v>274</v>
      </c>
      <c r="BG69" s="70">
        <v>29</v>
      </c>
      <c r="BH69" s="70">
        <v>154</v>
      </c>
      <c r="BI69" s="70">
        <v>0</v>
      </c>
      <c r="BJ69" s="70">
        <v>457</v>
      </c>
      <c r="BK69" s="70">
        <v>742</v>
      </c>
      <c r="BL69" s="70">
        <v>59</v>
      </c>
      <c r="BM69" s="70">
        <v>308</v>
      </c>
      <c r="BN69" s="70">
        <v>3</v>
      </c>
      <c r="BO69" s="70">
        <v>1112</v>
      </c>
      <c r="BP69" s="70">
        <v>2925</v>
      </c>
      <c r="BQ69" s="74"/>
      <c r="BR69" s="70">
        <v>1633</v>
      </c>
      <c r="BS69" s="70">
        <v>135</v>
      </c>
      <c r="BT69" s="70">
        <v>772</v>
      </c>
      <c r="BU69" s="70">
        <v>2</v>
      </c>
      <c r="BV69" s="70">
        <v>2542</v>
      </c>
      <c r="BW69" s="70">
        <v>2542</v>
      </c>
      <c r="BX69" s="74"/>
      <c r="BY69" s="70">
        <v>1714</v>
      </c>
      <c r="BZ69" s="70">
        <v>138</v>
      </c>
      <c r="CA69" s="70">
        <v>807</v>
      </c>
      <c r="CB69" s="70">
        <v>2</v>
      </c>
      <c r="CC69" s="70">
        <v>2661</v>
      </c>
      <c r="CD69" s="70">
        <v>2661</v>
      </c>
      <c r="CE69" s="74"/>
      <c r="CF69" s="70">
        <v>1239</v>
      </c>
      <c r="CG69" s="70">
        <v>117</v>
      </c>
      <c r="CH69" s="70">
        <v>530</v>
      </c>
      <c r="CI69" s="70">
        <v>1</v>
      </c>
      <c r="CJ69" s="70">
        <v>1887</v>
      </c>
      <c r="CK69" s="70">
        <v>321</v>
      </c>
      <c r="CL69" s="70">
        <v>29</v>
      </c>
      <c r="CM69" s="70">
        <v>195</v>
      </c>
      <c r="CN69" s="70">
        <v>2</v>
      </c>
      <c r="CO69" s="70">
        <v>547</v>
      </c>
      <c r="CP69" s="70">
        <v>380</v>
      </c>
      <c r="CQ69" s="70">
        <v>26</v>
      </c>
      <c r="CR69" s="70">
        <v>159</v>
      </c>
      <c r="CS69" s="70">
        <v>0</v>
      </c>
      <c r="CT69" s="70">
        <v>565</v>
      </c>
      <c r="CU69" s="70">
        <v>2999</v>
      </c>
      <c r="CV69" s="74"/>
      <c r="CW69" s="70">
        <v>739</v>
      </c>
      <c r="CX69" s="70">
        <v>61</v>
      </c>
      <c r="CY69" s="70">
        <v>299</v>
      </c>
      <c r="CZ69" s="70">
        <v>3</v>
      </c>
      <c r="DA69" s="70">
        <v>1102</v>
      </c>
      <c r="DB69" s="70">
        <v>1255</v>
      </c>
      <c r="DC69" s="70">
        <v>116</v>
      </c>
      <c r="DD69" s="70">
        <v>622</v>
      </c>
      <c r="DE69" s="70">
        <v>0</v>
      </c>
      <c r="DF69" s="70">
        <v>1993</v>
      </c>
      <c r="DG69" s="70">
        <v>3095</v>
      </c>
      <c r="DH69" s="74"/>
      <c r="DI69" s="70">
        <v>1682</v>
      </c>
      <c r="DJ69" s="70">
        <v>130</v>
      </c>
      <c r="DK69" s="70">
        <v>773</v>
      </c>
      <c r="DL69" s="70">
        <v>2</v>
      </c>
      <c r="DM69" s="70">
        <v>2587</v>
      </c>
      <c r="DN69" s="70">
        <v>2587</v>
      </c>
      <c r="DO69" s="74"/>
      <c r="DP69" s="70">
        <v>1675</v>
      </c>
      <c r="DQ69" s="70">
        <v>136</v>
      </c>
      <c r="DR69" s="70">
        <v>769</v>
      </c>
      <c r="DS69" s="70">
        <v>2</v>
      </c>
      <c r="DT69" s="70">
        <v>2582</v>
      </c>
      <c r="DU69" s="70">
        <v>2582</v>
      </c>
      <c r="DV69" s="74"/>
      <c r="DW69" s="70">
        <v>954</v>
      </c>
      <c r="DX69" s="70">
        <v>76</v>
      </c>
      <c r="DY69" s="70">
        <v>387</v>
      </c>
      <c r="DZ69" s="70">
        <v>3</v>
      </c>
      <c r="EA69" s="70">
        <v>1420</v>
      </c>
      <c r="EB69" s="70">
        <v>959</v>
      </c>
      <c r="EC69" s="70">
        <v>94</v>
      </c>
      <c r="ED69" s="70">
        <v>506</v>
      </c>
      <c r="EE69" s="70">
        <v>0</v>
      </c>
      <c r="EF69" s="70">
        <v>1559</v>
      </c>
      <c r="EG69" s="70">
        <v>2979</v>
      </c>
      <c r="EI69" s="80">
        <f t="shared" ref="EI69:EI132" si="53">SUM(AE69,AJ69,AO69)/SUM($D69,$I69,$N69,$S69,$X69)</f>
        <v>0.88015803336259879</v>
      </c>
      <c r="EJ69" s="80">
        <f t="shared" ref="EJ69:EJ132" si="54">SUM(AF69,AK69,AP69)/SUM($E69,$J69,$O69,$T69,$Y69)</f>
        <v>0.93500000000000005</v>
      </c>
      <c r="EK69" s="80">
        <f t="shared" ref="EK69:EK132" si="55">SUM(AG69,AL69,AQ69)/SUM($F69,$K69,$P69,$U69,$Z69)</f>
        <v>0.90182868142444661</v>
      </c>
      <c r="EL69" s="80">
        <f t="shared" ref="EL69:EL132" si="56">SUM(AH69,AM69,AR69)/SUM($G69,$L69,$Q69,$V69,$AA69)</f>
        <v>1</v>
      </c>
      <c r="EM69" s="80">
        <f t="shared" ref="EM69:EM132" si="57">SUM(AI69,AN69,AS69)/SUM($H69,$M69,$R69,$W69,$AB69)</f>
        <v>0.88977272727272727</v>
      </c>
      <c r="EN69" s="74"/>
      <c r="EO69" s="80">
        <f t="shared" ref="EO69:EO132" si="58">SUM(AV69,BA69,BF69,BK69)/SUM(D69,I69,N69,S69,X69)</f>
        <v>0.82089552238805974</v>
      </c>
      <c r="EP69" s="80">
        <f t="shared" ref="EP69:EP132" si="59">SUM(AW69,BB69,BG69,BL69)/SUM(E69,J69,O69,T69,Y69)</f>
        <v>0.84499999999999997</v>
      </c>
      <c r="EQ69" s="80">
        <f t="shared" ref="EQ69:EQ132" si="60">SUM(AX69,BC69,BH69,BM69)/SUM(F69,K69,P69,U69,Z69)</f>
        <v>0.84985563041385948</v>
      </c>
      <c r="ER69" s="80">
        <f t="shared" ref="ER69:ER132" si="61">SUM(AY69,BD69,BI69,BN69)/SUM(G69,L69,Q69,V69,AA69)</f>
        <v>1</v>
      </c>
      <c r="ES69" s="80">
        <f t="shared" ref="ES69:ES132" si="62">SUM(AZ69,BE69,BJ69,BO69)/SUM(H69,M69,R69,W69,AB69)</f>
        <v>0.83096590909090906</v>
      </c>
      <c r="ET69" s="74"/>
      <c r="EU69" s="80">
        <f t="shared" ref="EU69:EU132" si="63">SUM(BR69)/SUM(D69,I69,N69,S69,X69)</f>
        <v>0.7168568920105356</v>
      </c>
      <c r="EV69" s="80">
        <f t="shared" ref="EV69:EV132" si="64">SUM(BS69)/SUM(E69,J69,O69,T69,Y69)</f>
        <v>0.67500000000000004</v>
      </c>
      <c r="EW69" s="80">
        <f t="shared" ref="EW69:EW132" si="65">SUM(BT69)/SUM(F69,K69,P69,U69,Z69)</f>
        <v>0.74302213666987493</v>
      </c>
      <c r="EX69" s="80">
        <f t="shared" ref="EX69:EX132" si="66">SUM(BU69)/SUM(G69,L69,Q69,V69,AA69)</f>
        <v>0.66666666666666663</v>
      </c>
      <c r="EY69" s="80">
        <f t="shared" ref="EY69:EY132" si="67">SUM(BV69)/SUM(H69,M69,R69,W69,AB69)</f>
        <v>0.72215909090909092</v>
      </c>
      <c r="EZ69" s="74"/>
      <c r="FA69" s="80">
        <f t="shared" ref="FA69:FA132" si="68">SUM(BY69)/SUM(D69,I69,N69,S69,X69)</f>
        <v>0.75241439859525905</v>
      </c>
      <c r="FB69" s="80">
        <f t="shared" ref="FB69:FB132" si="69">SUM(BZ69)/SUM(E69,J69,O69,T69,Y69)</f>
        <v>0.69</v>
      </c>
      <c r="FC69" s="80">
        <f t="shared" ref="FC69:FC132" si="70">SUM(CA69)/SUM(F69,K69,P69,U69,Z69)</f>
        <v>0.77670837343599619</v>
      </c>
      <c r="FD69" s="80">
        <f t="shared" ref="FD69:FD132" si="71">SUM(CB69)/SUM(G69,L69,Q69,V69,AA69)</f>
        <v>0.66666666666666663</v>
      </c>
      <c r="FE69" s="80">
        <f t="shared" ref="FE69:FE132" si="72">SUM(CC69)/SUM(H69,M69,R69,W69,AB69)</f>
        <v>0.75596590909090911</v>
      </c>
      <c r="FF69" s="74"/>
      <c r="FG69" s="80">
        <f t="shared" ref="FG69:FG132" si="73">SUM(CF69,CK69,CP69)/SUM(D69,I69,N69,S69,X69)</f>
        <v>0.8516242317822651</v>
      </c>
      <c r="FH69" s="80">
        <f t="shared" ref="FH69:FH132" si="74">SUM(CG69,CL69,CQ69)/SUM(E69,J69,O69,T69,Y69)</f>
        <v>0.86</v>
      </c>
      <c r="FI69" s="80">
        <f t="shared" ref="FI69:FI132" si="75">SUM(CH69,CM69,CR69)/SUM(F69,K69,P69,U69,Z69)</f>
        <v>0.85081809432146294</v>
      </c>
      <c r="FJ69" s="80">
        <f t="shared" ref="FJ69:FJ132" si="76">SUM(CI69,CN69,CS69)/SUM(G69,L69,Q69,V69,AA69)</f>
        <v>1</v>
      </c>
      <c r="FK69" s="80">
        <f t="shared" ref="FK69:FK132" si="77">SUM(CJ69,CO69,CT69)/SUM(H69,M69,R69,W69,AB69)</f>
        <v>0.85198863636363631</v>
      </c>
      <c r="FL69" s="74"/>
      <c r="FM69" s="80">
        <f t="shared" ref="FM69:FM132" si="78">SUM(CW69,DB69)/SUM(D69,I69,N69,S69,X69)</f>
        <v>0.8753292361720808</v>
      </c>
      <c r="FN69" s="80">
        <f t="shared" ref="FN69:FN132" si="79">SUM(CX69,DC69)/SUM(E69,J69,O69,T69,Y69)</f>
        <v>0.88500000000000001</v>
      </c>
      <c r="FO69" s="80">
        <f t="shared" ref="FO69:FO132" si="80">SUM(CY69,DD69)/SUM(F69,K69,P69,U69,Z69)</f>
        <v>0.88642925890279112</v>
      </c>
      <c r="FP69" s="80">
        <f t="shared" ref="FP69:FP132" si="81">SUM(CZ69,DE69)/SUM(G69,L69,Q69,V69,AA69)</f>
        <v>1</v>
      </c>
      <c r="FQ69" s="80">
        <f t="shared" ref="FQ69:FQ132" si="82">SUM(DA69,DF69)/SUM(H69,M69,R69,W69,AB69)</f>
        <v>0.87926136363636365</v>
      </c>
      <c r="FR69" s="74"/>
      <c r="FS69" s="80">
        <f t="shared" ref="FS69:FS132" si="83">SUM(DI69)/SUM(D69,I69,N69,S69,X69)</f>
        <v>0.73836698858647942</v>
      </c>
      <c r="FT69" s="80">
        <f t="shared" ref="FT69:FT132" si="84">SUM(DJ69)/SUM(E69,J69,O69,T69,Y69)</f>
        <v>0.65</v>
      </c>
      <c r="FU69" s="80">
        <f t="shared" ref="FU69:FU132" si="85">SUM(DK69)/SUM(F69,K69,P69,U69,Z69)</f>
        <v>0.74398460057747839</v>
      </c>
      <c r="FV69" s="80">
        <f t="shared" ref="FV69:FV132" si="86">SUM(DL69)/SUM(G69,L69,Q69,V69,AA69)</f>
        <v>0.66666666666666663</v>
      </c>
      <c r="FW69" s="80">
        <f t="shared" ref="FW69:FW132" si="87">SUM(DM69)/SUM(H69,M69,R69,W69,AB69)</f>
        <v>0.73494318181818186</v>
      </c>
      <c r="FX69" s="74"/>
      <c r="FY69" s="80">
        <f t="shared" ref="FY69:FY132" si="88">SUM(DP69)/SUM(D69,I69,N69,S69,X69)</f>
        <v>0.73529411764705888</v>
      </c>
      <c r="FZ69" s="80">
        <f t="shared" ref="FZ69:FZ132" si="89">SUM(DQ69)/SUM(E69,J69,O69,T69,Y69)</f>
        <v>0.68</v>
      </c>
      <c r="GA69" s="80">
        <f t="shared" ref="GA69:GA132" si="90">SUM(DR69)/SUM(F69,K69,P69,U69,Z69)</f>
        <v>0.74013474494706444</v>
      </c>
      <c r="GB69" s="80">
        <f t="shared" ref="GB69:GB132" si="91">SUM(DS69)/SUM(G69,L69,Q69,V69,AA69)</f>
        <v>0.66666666666666663</v>
      </c>
      <c r="GC69" s="80">
        <f t="shared" ref="GC69:GC132" si="92">SUM(DT69)/SUM(H69,M69,R69,W69,AB69)</f>
        <v>0.73352272727272727</v>
      </c>
      <c r="GD69" s="74"/>
      <c r="GE69" s="80">
        <f t="shared" ref="GE69:GE132" si="93">SUM(DW69,EB69)/SUM(D69,I69,N69,S69,X69)</f>
        <v>0.83977172958735735</v>
      </c>
      <c r="GF69" s="80">
        <f t="shared" ref="GF69:GF132" si="94">SUM(DX69,EC69)/SUM(E69,J69,O69,T69,Y69)</f>
        <v>0.85</v>
      </c>
      <c r="GG69" s="80">
        <f t="shared" ref="GG69:GG132" si="95">SUM(DY69,ED69)/SUM(F69,K69,P69,U69,Z69)</f>
        <v>0.85948026948989409</v>
      </c>
      <c r="GH69" s="80">
        <f t="shared" ref="GH69:GH132" si="96">SUM(DZ69,EE69)/SUM(G69,L69,Q69,V69,AA69)</f>
        <v>1</v>
      </c>
      <c r="GI69" s="80">
        <f t="shared" ref="GI69:GI132" si="97">SUM(EA69,EF69)/SUM(H69,M69,R69,W69,AB69)</f>
        <v>0.84630681818181819</v>
      </c>
    </row>
    <row r="70" spans="1:191" x14ac:dyDescent="0.3">
      <c r="A70" s="60" t="s">
        <v>557</v>
      </c>
      <c r="B70" s="70">
        <v>15923</v>
      </c>
      <c r="C70" s="70"/>
      <c r="D70" s="70">
        <v>346</v>
      </c>
      <c r="E70" s="70">
        <v>18</v>
      </c>
      <c r="F70" s="70">
        <v>106</v>
      </c>
      <c r="G70" s="70">
        <v>1</v>
      </c>
      <c r="H70" s="70">
        <v>471</v>
      </c>
      <c r="I70" s="70">
        <v>247</v>
      </c>
      <c r="J70" s="70">
        <v>11</v>
      </c>
      <c r="K70" s="70">
        <v>115</v>
      </c>
      <c r="L70" s="70">
        <v>0</v>
      </c>
      <c r="M70" s="70">
        <v>373</v>
      </c>
      <c r="N70" s="70">
        <v>291</v>
      </c>
      <c r="O70" s="70">
        <v>2</v>
      </c>
      <c r="P70" s="70">
        <v>83</v>
      </c>
      <c r="Q70" s="70">
        <v>1</v>
      </c>
      <c r="R70" s="70">
        <v>377</v>
      </c>
      <c r="S70" s="70">
        <v>138</v>
      </c>
      <c r="T70" s="70">
        <v>2</v>
      </c>
      <c r="U70" s="70">
        <v>34</v>
      </c>
      <c r="V70" s="70">
        <v>0</v>
      </c>
      <c r="W70" s="70">
        <v>174</v>
      </c>
      <c r="X70" s="70">
        <v>45</v>
      </c>
      <c r="Y70" s="70">
        <v>0</v>
      </c>
      <c r="Z70" s="70">
        <v>13</v>
      </c>
      <c r="AA70" s="70">
        <v>0</v>
      </c>
      <c r="AB70" s="70">
        <v>58</v>
      </c>
      <c r="AC70" s="70">
        <v>1453</v>
      </c>
      <c r="AD70" s="70"/>
      <c r="AE70" s="70">
        <v>227</v>
      </c>
      <c r="AF70" s="70">
        <v>3</v>
      </c>
      <c r="AG70" s="70">
        <v>78</v>
      </c>
      <c r="AH70" s="70">
        <v>1</v>
      </c>
      <c r="AI70" s="70">
        <v>309</v>
      </c>
      <c r="AJ70" s="70">
        <v>256</v>
      </c>
      <c r="AK70" s="70">
        <v>10</v>
      </c>
      <c r="AL70" s="70">
        <v>103</v>
      </c>
      <c r="AM70" s="70">
        <v>1</v>
      </c>
      <c r="AN70" s="70">
        <v>370</v>
      </c>
      <c r="AO70" s="70">
        <v>471</v>
      </c>
      <c r="AP70" s="70">
        <v>16</v>
      </c>
      <c r="AQ70" s="70">
        <v>132</v>
      </c>
      <c r="AR70" s="70">
        <v>0</v>
      </c>
      <c r="AS70" s="70">
        <v>619</v>
      </c>
      <c r="AT70" s="70">
        <v>1298</v>
      </c>
      <c r="AU70" s="70"/>
      <c r="AV70" s="70">
        <v>237</v>
      </c>
      <c r="AW70" s="70">
        <v>7</v>
      </c>
      <c r="AX70" s="70">
        <v>90</v>
      </c>
      <c r="AY70" s="70">
        <v>1</v>
      </c>
      <c r="AZ70" s="70">
        <v>335</v>
      </c>
      <c r="BA70" s="70">
        <v>140</v>
      </c>
      <c r="BB70" s="70">
        <v>4</v>
      </c>
      <c r="BC70" s="70">
        <v>48</v>
      </c>
      <c r="BD70" s="70">
        <v>1</v>
      </c>
      <c r="BE70" s="70">
        <v>193</v>
      </c>
      <c r="BF70" s="70">
        <v>175</v>
      </c>
      <c r="BG70" s="70">
        <v>9</v>
      </c>
      <c r="BH70" s="70">
        <v>62</v>
      </c>
      <c r="BI70" s="70">
        <v>0</v>
      </c>
      <c r="BJ70" s="70">
        <v>246</v>
      </c>
      <c r="BK70" s="70">
        <v>412</v>
      </c>
      <c r="BL70" s="70">
        <v>8</v>
      </c>
      <c r="BM70" s="70">
        <v>131</v>
      </c>
      <c r="BN70" s="70">
        <v>0</v>
      </c>
      <c r="BO70" s="70">
        <v>551</v>
      </c>
      <c r="BP70" s="70">
        <v>1325</v>
      </c>
      <c r="BQ70" s="74"/>
      <c r="BR70" s="70">
        <v>843</v>
      </c>
      <c r="BS70" s="70">
        <v>24</v>
      </c>
      <c r="BT70" s="70">
        <v>279</v>
      </c>
      <c r="BU70" s="70">
        <v>2</v>
      </c>
      <c r="BV70" s="70">
        <v>1148</v>
      </c>
      <c r="BW70" s="70">
        <v>1148</v>
      </c>
      <c r="BX70" s="74"/>
      <c r="BY70" s="70">
        <v>865</v>
      </c>
      <c r="BZ70" s="70">
        <v>29</v>
      </c>
      <c r="CA70" s="70">
        <v>291</v>
      </c>
      <c r="CB70" s="70">
        <v>2</v>
      </c>
      <c r="CC70" s="70">
        <v>1187</v>
      </c>
      <c r="CD70" s="70">
        <v>1187</v>
      </c>
      <c r="CE70" s="74"/>
      <c r="CF70" s="70">
        <v>636</v>
      </c>
      <c r="CG70" s="70">
        <v>18</v>
      </c>
      <c r="CH70" s="70">
        <v>212</v>
      </c>
      <c r="CI70" s="70">
        <v>1</v>
      </c>
      <c r="CJ70" s="70">
        <v>867</v>
      </c>
      <c r="CK70" s="70">
        <v>105</v>
      </c>
      <c r="CL70" s="70">
        <v>7</v>
      </c>
      <c r="CM70" s="70">
        <v>48</v>
      </c>
      <c r="CN70" s="70">
        <v>0</v>
      </c>
      <c r="CO70" s="70">
        <v>160</v>
      </c>
      <c r="CP70" s="70">
        <v>183</v>
      </c>
      <c r="CQ70" s="70">
        <v>2</v>
      </c>
      <c r="CR70" s="70">
        <v>65</v>
      </c>
      <c r="CS70" s="70">
        <v>1</v>
      </c>
      <c r="CT70" s="70">
        <v>251</v>
      </c>
      <c r="CU70" s="70">
        <v>1278</v>
      </c>
      <c r="CV70" s="74"/>
      <c r="CW70" s="70">
        <v>384</v>
      </c>
      <c r="CX70" s="70">
        <v>9</v>
      </c>
      <c r="CY70" s="70">
        <v>133</v>
      </c>
      <c r="CZ70" s="70">
        <v>2</v>
      </c>
      <c r="DA70" s="70">
        <v>528</v>
      </c>
      <c r="DB70" s="70">
        <v>572</v>
      </c>
      <c r="DC70" s="70">
        <v>20</v>
      </c>
      <c r="DD70" s="70">
        <v>193</v>
      </c>
      <c r="DE70" s="70">
        <v>0</v>
      </c>
      <c r="DF70" s="70">
        <v>785</v>
      </c>
      <c r="DG70" s="70">
        <v>1313</v>
      </c>
      <c r="DH70" s="74"/>
      <c r="DI70" s="70">
        <v>843</v>
      </c>
      <c r="DJ70" s="70">
        <v>28</v>
      </c>
      <c r="DK70" s="70">
        <v>276</v>
      </c>
      <c r="DL70" s="70">
        <v>2</v>
      </c>
      <c r="DM70" s="70">
        <v>1149</v>
      </c>
      <c r="DN70" s="70">
        <v>1149</v>
      </c>
      <c r="DO70" s="74"/>
      <c r="DP70" s="70">
        <v>845</v>
      </c>
      <c r="DQ70" s="70">
        <v>27</v>
      </c>
      <c r="DR70" s="70">
        <v>277</v>
      </c>
      <c r="DS70" s="70">
        <v>2</v>
      </c>
      <c r="DT70" s="70">
        <v>1151</v>
      </c>
      <c r="DU70" s="70">
        <v>1151</v>
      </c>
      <c r="DV70" s="74"/>
      <c r="DW70" s="70">
        <v>509</v>
      </c>
      <c r="DX70" s="70">
        <v>14</v>
      </c>
      <c r="DY70" s="70">
        <v>149</v>
      </c>
      <c r="DZ70" s="70">
        <v>2</v>
      </c>
      <c r="EA70" s="70">
        <v>674</v>
      </c>
      <c r="EB70" s="70">
        <v>429</v>
      </c>
      <c r="EC70" s="70">
        <v>16</v>
      </c>
      <c r="ED70" s="70">
        <v>168</v>
      </c>
      <c r="EE70" s="70">
        <v>0</v>
      </c>
      <c r="EF70" s="70">
        <v>613</v>
      </c>
      <c r="EG70" s="70">
        <v>1287</v>
      </c>
      <c r="EI70" s="80">
        <f t="shared" si="53"/>
        <v>0.89409559512652292</v>
      </c>
      <c r="EJ70" s="80">
        <f t="shared" si="54"/>
        <v>0.87878787878787878</v>
      </c>
      <c r="EK70" s="80">
        <f t="shared" si="55"/>
        <v>0.89173789173789175</v>
      </c>
      <c r="EL70" s="80">
        <f t="shared" si="56"/>
        <v>1</v>
      </c>
      <c r="EM70" s="80">
        <f t="shared" si="57"/>
        <v>0.89332415691672407</v>
      </c>
      <c r="EN70" s="74"/>
      <c r="EO70" s="80">
        <f t="shared" si="58"/>
        <v>0.90346766635426434</v>
      </c>
      <c r="EP70" s="80">
        <f t="shared" si="59"/>
        <v>0.84848484848484851</v>
      </c>
      <c r="EQ70" s="80">
        <f t="shared" si="60"/>
        <v>0.94301994301994307</v>
      </c>
      <c r="ER70" s="80">
        <f t="shared" si="61"/>
        <v>1</v>
      </c>
      <c r="ES70" s="80">
        <f t="shared" si="62"/>
        <v>0.91190640055058503</v>
      </c>
      <c r="ET70" s="74"/>
      <c r="EU70" s="80">
        <f t="shared" si="63"/>
        <v>0.7900656044985942</v>
      </c>
      <c r="EV70" s="80">
        <f t="shared" si="64"/>
        <v>0.72727272727272729</v>
      </c>
      <c r="EW70" s="80">
        <f t="shared" si="65"/>
        <v>0.79487179487179482</v>
      </c>
      <c r="EX70" s="80">
        <f t="shared" si="66"/>
        <v>1</v>
      </c>
      <c r="EY70" s="80">
        <f t="shared" si="67"/>
        <v>0.79008947006194086</v>
      </c>
      <c r="EZ70" s="74"/>
      <c r="FA70" s="80">
        <f t="shared" si="68"/>
        <v>0.81068416119962516</v>
      </c>
      <c r="FB70" s="80">
        <f t="shared" si="69"/>
        <v>0.87878787878787878</v>
      </c>
      <c r="FC70" s="80">
        <f t="shared" si="70"/>
        <v>0.82905982905982911</v>
      </c>
      <c r="FD70" s="80">
        <f t="shared" si="71"/>
        <v>1</v>
      </c>
      <c r="FE70" s="80">
        <f t="shared" si="72"/>
        <v>0.81693048864418449</v>
      </c>
      <c r="FF70" s="74"/>
      <c r="FG70" s="80">
        <f t="shared" si="73"/>
        <v>0.865979381443299</v>
      </c>
      <c r="FH70" s="80">
        <f t="shared" si="74"/>
        <v>0.81818181818181823</v>
      </c>
      <c r="FI70" s="80">
        <f t="shared" si="75"/>
        <v>0.92592592592592593</v>
      </c>
      <c r="FJ70" s="80">
        <f t="shared" si="76"/>
        <v>1</v>
      </c>
      <c r="FK70" s="80">
        <f t="shared" si="77"/>
        <v>0.87955953200275294</v>
      </c>
      <c r="FL70" s="74"/>
      <c r="FM70" s="80">
        <f t="shared" si="78"/>
        <v>0.89597000937207127</v>
      </c>
      <c r="FN70" s="80">
        <f t="shared" si="79"/>
        <v>0.87878787878787878</v>
      </c>
      <c r="FO70" s="80">
        <f t="shared" si="80"/>
        <v>0.92877492877492873</v>
      </c>
      <c r="FP70" s="80">
        <f t="shared" si="81"/>
        <v>1</v>
      </c>
      <c r="FQ70" s="80">
        <f t="shared" si="82"/>
        <v>0.90364762560220235</v>
      </c>
      <c r="FR70" s="74"/>
      <c r="FS70" s="80">
        <f t="shared" si="83"/>
        <v>0.7900656044985942</v>
      </c>
      <c r="FT70" s="80">
        <f t="shared" si="84"/>
        <v>0.84848484848484851</v>
      </c>
      <c r="FU70" s="80">
        <f t="shared" si="85"/>
        <v>0.78632478632478631</v>
      </c>
      <c r="FV70" s="80">
        <f t="shared" si="86"/>
        <v>1</v>
      </c>
      <c r="FW70" s="80">
        <f t="shared" si="87"/>
        <v>0.79077770130763936</v>
      </c>
      <c r="FX70" s="74"/>
      <c r="FY70" s="80">
        <f t="shared" si="88"/>
        <v>0.79194001874414244</v>
      </c>
      <c r="FZ70" s="80">
        <f t="shared" si="89"/>
        <v>0.81818181818181823</v>
      </c>
      <c r="GA70" s="80">
        <f t="shared" si="90"/>
        <v>0.78917378917378922</v>
      </c>
      <c r="GB70" s="80">
        <f t="shared" si="91"/>
        <v>1</v>
      </c>
      <c r="GC70" s="80">
        <f t="shared" si="92"/>
        <v>0.79215416379903647</v>
      </c>
      <c r="GD70" s="74"/>
      <c r="GE70" s="80">
        <f t="shared" si="93"/>
        <v>0.87910028116213679</v>
      </c>
      <c r="GF70" s="80">
        <f t="shared" si="94"/>
        <v>0.90909090909090906</v>
      </c>
      <c r="GG70" s="80">
        <f t="shared" si="95"/>
        <v>0.90313390313390318</v>
      </c>
      <c r="GH70" s="80">
        <f t="shared" si="96"/>
        <v>1</v>
      </c>
      <c r="GI70" s="80">
        <f t="shared" si="97"/>
        <v>0.88575361321403989</v>
      </c>
    </row>
    <row r="71" spans="1:191" x14ac:dyDescent="0.3">
      <c r="A71" s="60" t="s">
        <v>578</v>
      </c>
      <c r="B71" s="70">
        <v>15836</v>
      </c>
      <c r="C71" s="70"/>
      <c r="D71" s="70">
        <v>657</v>
      </c>
      <c r="E71" s="70">
        <v>14</v>
      </c>
      <c r="F71" s="70">
        <v>228</v>
      </c>
      <c r="G71" s="70">
        <v>0</v>
      </c>
      <c r="H71" s="70">
        <v>899</v>
      </c>
      <c r="I71" s="70">
        <v>230</v>
      </c>
      <c r="J71" s="70">
        <v>10</v>
      </c>
      <c r="K71" s="70">
        <v>101</v>
      </c>
      <c r="L71" s="70">
        <v>0</v>
      </c>
      <c r="M71" s="70">
        <v>341</v>
      </c>
      <c r="N71" s="70">
        <v>224</v>
      </c>
      <c r="O71" s="70">
        <v>1</v>
      </c>
      <c r="P71" s="70">
        <v>87</v>
      </c>
      <c r="Q71" s="70">
        <v>0</v>
      </c>
      <c r="R71" s="70">
        <v>312</v>
      </c>
      <c r="S71" s="70">
        <v>128</v>
      </c>
      <c r="T71" s="70">
        <v>0</v>
      </c>
      <c r="U71" s="70">
        <v>35</v>
      </c>
      <c r="V71" s="70">
        <v>0</v>
      </c>
      <c r="W71" s="70">
        <v>163</v>
      </c>
      <c r="X71" s="70">
        <v>63</v>
      </c>
      <c r="Y71" s="70">
        <v>1</v>
      </c>
      <c r="Z71" s="70">
        <v>17</v>
      </c>
      <c r="AA71" s="70">
        <v>0</v>
      </c>
      <c r="AB71" s="70">
        <v>81</v>
      </c>
      <c r="AC71" s="70">
        <v>1796</v>
      </c>
      <c r="AD71" s="70"/>
      <c r="AE71" s="70">
        <v>309</v>
      </c>
      <c r="AF71" s="70">
        <v>9</v>
      </c>
      <c r="AG71" s="70">
        <v>93</v>
      </c>
      <c r="AH71" s="70">
        <v>0</v>
      </c>
      <c r="AI71" s="70">
        <v>411</v>
      </c>
      <c r="AJ71" s="70">
        <v>293</v>
      </c>
      <c r="AK71" s="70">
        <v>5</v>
      </c>
      <c r="AL71" s="70">
        <v>139</v>
      </c>
      <c r="AM71" s="70">
        <v>0</v>
      </c>
      <c r="AN71" s="70">
        <v>437</v>
      </c>
      <c r="AO71" s="70">
        <v>558</v>
      </c>
      <c r="AP71" s="70">
        <v>13</v>
      </c>
      <c r="AQ71" s="70">
        <v>197</v>
      </c>
      <c r="AR71" s="70">
        <v>0</v>
      </c>
      <c r="AS71" s="70">
        <v>768</v>
      </c>
      <c r="AT71" s="70">
        <v>1616</v>
      </c>
      <c r="AU71" s="70"/>
      <c r="AV71" s="70">
        <v>326</v>
      </c>
      <c r="AW71" s="70">
        <v>8</v>
      </c>
      <c r="AX71" s="70">
        <v>131</v>
      </c>
      <c r="AY71" s="70">
        <v>0</v>
      </c>
      <c r="AZ71" s="70">
        <v>465</v>
      </c>
      <c r="BA71" s="70">
        <v>179</v>
      </c>
      <c r="BB71" s="70">
        <v>1</v>
      </c>
      <c r="BC71" s="70">
        <v>77</v>
      </c>
      <c r="BD71" s="70">
        <v>0</v>
      </c>
      <c r="BE71" s="70">
        <v>257</v>
      </c>
      <c r="BF71" s="70">
        <v>272</v>
      </c>
      <c r="BG71" s="70">
        <v>5</v>
      </c>
      <c r="BH71" s="70">
        <v>95</v>
      </c>
      <c r="BI71" s="70">
        <v>0</v>
      </c>
      <c r="BJ71" s="70">
        <v>372</v>
      </c>
      <c r="BK71" s="70">
        <v>293</v>
      </c>
      <c r="BL71" s="70">
        <v>10</v>
      </c>
      <c r="BM71" s="70">
        <v>100</v>
      </c>
      <c r="BN71" s="70">
        <v>0</v>
      </c>
      <c r="BO71" s="70">
        <v>403</v>
      </c>
      <c r="BP71" s="70">
        <v>1497</v>
      </c>
      <c r="BQ71" s="74"/>
      <c r="BR71" s="70">
        <v>958</v>
      </c>
      <c r="BS71" s="70">
        <v>23</v>
      </c>
      <c r="BT71" s="70">
        <v>368</v>
      </c>
      <c r="BU71" s="70">
        <v>0</v>
      </c>
      <c r="BV71" s="70">
        <v>1349</v>
      </c>
      <c r="BW71" s="70">
        <v>1349</v>
      </c>
      <c r="BX71" s="74"/>
      <c r="BY71" s="70">
        <v>991</v>
      </c>
      <c r="BZ71" s="70">
        <v>23</v>
      </c>
      <c r="CA71" s="70">
        <v>381</v>
      </c>
      <c r="CB71" s="70">
        <v>0</v>
      </c>
      <c r="CC71" s="70">
        <v>1395</v>
      </c>
      <c r="CD71" s="70">
        <v>1395</v>
      </c>
      <c r="CE71" s="74"/>
      <c r="CF71" s="70">
        <v>815</v>
      </c>
      <c r="CG71" s="70">
        <v>16</v>
      </c>
      <c r="CH71" s="70">
        <v>261</v>
      </c>
      <c r="CI71" s="70">
        <v>0</v>
      </c>
      <c r="CJ71" s="70">
        <v>1092</v>
      </c>
      <c r="CK71" s="70">
        <v>121</v>
      </c>
      <c r="CL71" s="70">
        <v>5</v>
      </c>
      <c r="CM71" s="70">
        <v>63</v>
      </c>
      <c r="CN71" s="70">
        <v>0</v>
      </c>
      <c r="CO71" s="70">
        <v>189</v>
      </c>
      <c r="CP71" s="70">
        <v>151</v>
      </c>
      <c r="CQ71" s="70">
        <v>5</v>
      </c>
      <c r="CR71" s="70">
        <v>80</v>
      </c>
      <c r="CS71" s="70">
        <v>0</v>
      </c>
      <c r="CT71" s="70">
        <v>236</v>
      </c>
      <c r="CU71" s="70">
        <v>1517</v>
      </c>
      <c r="CV71" s="74"/>
      <c r="CW71" s="70">
        <v>426</v>
      </c>
      <c r="CX71" s="70">
        <v>8</v>
      </c>
      <c r="CY71" s="70">
        <v>145</v>
      </c>
      <c r="CZ71" s="70">
        <v>0</v>
      </c>
      <c r="DA71" s="70">
        <v>579</v>
      </c>
      <c r="DB71" s="70">
        <v>698</v>
      </c>
      <c r="DC71" s="70">
        <v>17</v>
      </c>
      <c r="DD71" s="70">
        <v>274</v>
      </c>
      <c r="DE71" s="70">
        <v>0</v>
      </c>
      <c r="DF71" s="70">
        <v>989</v>
      </c>
      <c r="DG71" s="70">
        <v>1568</v>
      </c>
      <c r="DH71" s="74"/>
      <c r="DI71" s="70">
        <v>988</v>
      </c>
      <c r="DJ71" s="70">
        <v>20</v>
      </c>
      <c r="DK71" s="70">
        <v>374</v>
      </c>
      <c r="DL71" s="70">
        <v>0</v>
      </c>
      <c r="DM71" s="70">
        <v>1382</v>
      </c>
      <c r="DN71" s="70">
        <v>1382</v>
      </c>
      <c r="DO71" s="74"/>
      <c r="DP71" s="70">
        <v>934</v>
      </c>
      <c r="DQ71" s="70">
        <v>20</v>
      </c>
      <c r="DR71" s="70">
        <v>359</v>
      </c>
      <c r="DS71" s="70">
        <v>0</v>
      </c>
      <c r="DT71" s="70">
        <v>1313</v>
      </c>
      <c r="DU71" s="70">
        <v>1313</v>
      </c>
      <c r="DV71" s="74"/>
      <c r="DW71" s="70">
        <v>567</v>
      </c>
      <c r="DX71" s="70">
        <v>10</v>
      </c>
      <c r="DY71" s="70">
        <v>164</v>
      </c>
      <c r="DZ71" s="70">
        <v>0</v>
      </c>
      <c r="EA71" s="70">
        <v>741</v>
      </c>
      <c r="EB71" s="70">
        <v>523</v>
      </c>
      <c r="EC71" s="70">
        <v>15</v>
      </c>
      <c r="ED71" s="70">
        <v>246</v>
      </c>
      <c r="EE71" s="70">
        <v>0</v>
      </c>
      <c r="EF71" s="70">
        <v>784</v>
      </c>
      <c r="EG71" s="70">
        <v>1525</v>
      </c>
      <c r="EI71" s="80">
        <f t="shared" si="53"/>
        <v>0.89093701996927799</v>
      </c>
      <c r="EJ71" s="80">
        <f t="shared" si="54"/>
        <v>1.0384615384615385</v>
      </c>
      <c r="EK71" s="80">
        <f t="shared" si="55"/>
        <v>0.91666666666666663</v>
      </c>
      <c r="EL71" s="80" t="e">
        <f t="shared" si="56"/>
        <v>#DIV/0!</v>
      </c>
      <c r="EM71" s="80">
        <f t="shared" si="57"/>
        <v>0.89977728285077951</v>
      </c>
      <c r="EN71" s="74"/>
      <c r="EO71" s="80">
        <f t="shared" si="58"/>
        <v>0.82181259600614442</v>
      </c>
      <c r="EP71" s="80">
        <f t="shared" si="59"/>
        <v>0.92307692307692313</v>
      </c>
      <c r="EQ71" s="80">
        <f t="shared" si="60"/>
        <v>0.86111111111111116</v>
      </c>
      <c r="ER71" s="80" t="e">
        <f t="shared" si="61"/>
        <v>#DIV/0!</v>
      </c>
      <c r="ES71" s="80">
        <f t="shared" si="62"/>
        <v>0.8335189309576837</v>
      </c>
      <c r="ET71" s="74"/>
      <c r="EU71" s="80">
        <f t="shared" si="63"/>
        <v>0.7357910906298003</v>
      </c>
      <c r="EV71" s="80">
        <f t="shared" si="64"/>
        <v>0.88461538461538458</v>
      </c>
      <c r="EW71" s="80">
        <f t="shared" si="65"/>
        <v>0.78632478632478631</v>
      </c>
      <c r="EX71" s="80" t="e">
        <f t="shared" si="66"/>
        <v>#DIV/0!</v>
      </c>
      <c r="EY71" s="80">
        <f t="shared" si="67"/>
        <v>0.75111358574610243</v>
      </c>
      <c r="EZ71" s="74"/>
      <c r="FA71" s="80">
        <f t="shared" si="68"/>
        <v>0.76113671274961603</v>
      </c>
      <c r="FB71" s="80">
        <f t="shared" si="69"/>
        <v>0.88461538461538458</v>
      </c>
      <c r="FC71" s="80">
        <f t="shared" si="70"/>
        <v>0.8141025641025641</v>
      </c>
      <c r="FD71" s="80" t="e">
        <f t="shared" si="71"/>
        <v>#DIV/0!</v>
      </c>
      <c r="FE71" s="80">
        <f t="shared" si="72"/>
        <v>0.77672605790645877</v>
      </c>
      <c r="FF71" s="74"/>
      <c r="FG71" s="80">
        <f t="shared" si="73"/>
        <v>0.83486943164362515</v>
      </c>
      <c r="FH71" s="80">
        <f t="shared" si="74"/>
        <v>1</v>
      </c>
      <c r="FI71" s="80">
        <f t="shared" si="75"/>
        <v>0.86324786324786329</v>
      </c>
      <c r="FJ71" s="80" t="e">
        <f t="shared" si="76"/>
        <v>#DIV/0!</v>
      </c>
      <c r="FK71" s="80">
        <f t="shared" si="77"/>
        <v>0.84465478841870822</v>
      </c>
      <c r="FL71" s="74"/>
      <c r="FM71" s="80">
        <f t="shared" si="78"/>
        <v>0.86328725038402454</v>
      </c>
      <c r="FN71" s="80">
        <f t="shared" si="79"/>
        <v>0.96153846153846156</v>
      </c>
      <c r="FO71" s="80">
        <f t="shared" si="80"/>
        <v>0.89529914529914534</v>
      </c>
      <c r="FP71" s="80" t="e">
        <f t="shared" si="81"/>
        <v>#DIV/0!</v>
      </c>
      <c r="FQ71" s="80">
        <f t="shared" si="82"/>
        <v>0.87305122494432075</v>
      </c>
      <c r="FR71" s="74"/>
      <c r="FS71" s="80">
        <f t="shared" si="83"/>
        <v>0.7588325652841782</v>
      </c>
      <c r="FT71" s="80">
        <f t="shared" si="84"/>
        <v>0.76923076923076927</v>
      </c>
      <c r="FU71" s="80">
        <f t="shared" si="85"/>
        <v>0.79914529914529919</v>
      </c>
      <c r="FV71" s="80" t="e">
        <f t="shared" si="86"/>
        <v>#DIV/0!</v>
      </c>
      <c r="FW71" s="80">
        <f t="shared" si="87"/>
        <v>0.76948775055679286</v>
      </c>
      <c r="FX71" s="74"/>
      <c r="FY71" s="80">
        <f t="shared" si="88"/>
        <v>0.71735791090629797</v>
      </c>
      <c r="FZ71" s="80">
        <f t="shared" si="89"/>
        <v>0.76923076923076927</v>
      </c>
      <c r="GA71" s="80">
        <f t="shared" si="90"/>
        <v>0.76709401709401714</v>
      </c>
      <c r="GB71" s="80" t="e">
        <f t="shared" si="91"/>
        <v>#DIV/0!</v>
      </c>
      <c r="GC71" s="80">
        <f t="shared" si="92"/>
        <v>0.73106904231625836</v>
      </c>
      <c r="GD71" s="74"/>
      <c r="GE71" s="80">
        <f t="shared" si="93"/>
        <v>0.83717357910906298</v>
      </c>
      <c r="GF71" s="80">
        <f t="shared" si="94"/>
        <v>0.96153846153846156</v>
      </c>
      <c r="GG71" s="80">
        <f t="shared" si="95"/>
        <v>0.87606837606837606</v>
      </c>
      <c r="GH71" s="80" t="e">
        <f t="shared" si="96"/>
        <v>#DIV/0!</v>
      </c>
      <c r="GI71" s="80">
        <f t="shared" si="97"/>
        <v>0.84910913140311806</v>
      </c>
    </row>
    <row r="72" spans="1:191" x14ac:dyDescent="0.3">
      <c r="A72" s="60" t="s">
        <v>594</v>
      </c>
      <c r="B72" s="70">
        <v>15769</v>
      </c>
      <c r="C72" s="70"/>
      <c r="D72" s="70">
        <v>1218</v>
      </c>
      <c r="E72" s="70">
        <v>34</v>
      </c>
      <c r="F72" s="70">
        <v>824</v>
      </c>
      <c r="G72" s="70">
        <v>2</v>
      </c>
      <c r="H72" s="70">
        <v>2078</v>
      </c>
      <c r="I72" s="70">
        <v>317</v>
      </c>
      <c r="J72" s="70">
        <v>1</v>
      </c>
      <c r="K72" s="70">
        <v>179</v>
      </c>
      <c r="L72" s="70">
        <v>0</v>
      </c>
      <c r="M72" s="70">
        <v>497</v>
      </c>
      <c r="N72" s="70">
        <v>694</v>
      </c>
      <c r="O72" s="70">
        <v>12</v>
      </c>
      <c r="P72" s="70">
        <v>419</v>
      </c>
      <c r="Q72" s="70">
        <v>0</v>
      </c>
      <c r="R72" s="70">
        <v>1125</v>
      </c>
      <c r="S72" s="70">
        <v>261</v>
      </c>
      <c r="T72" s="70">
        <v>9</v>
      </c>
      <c r="U72" s="70">
        <v>139</v>
      </c>
      <c r="V72" s="70">
        <v>1</v>
      </c>
      <c r="W72" s="70">
        <v>410</v>
      </c>
      <c r="X72" s="70">
        <v>244</v>
      </c>
      <c r="Y72" s="70">
        <v>3</v>
      </c>
      <c r="Z72" s="70">
        <v>132</v>
      </c>
      <c r="AA72" s="70">
        <v>2</v>
      </c>
      <c r="AB72" s="70">
        <v>381</v>
      </c>
      <c r="AC72" s="70">
        <v>4491</v>
      </c>
      <c r="AD72" s="70"/>
      <c r="AE72" s="70">
        <v>654</v>
      </c>
      <c r="AF72" s="70">
        <v>13</v>
      </c>
      <c r="AG72" s="70">
        <v>420</v>
      </c>
      <c r="AH72" s="70">
        <v>1</v>
      </c>
      <c r="AI72" s="70">
        <v>1088</v>
      </c>
      <c r="AJ72" s="70">
        <v>586</v>
      </c>
      <c r="AK72" s="70">
        <v>19</v>
      </c>
      <c r="AL72" s="70">
        <v>449</v>
      </c>
      <c r="AM72" s="70">
        <v>1</v>
      </c>
      <c r="AN72" s="70">
        <v>1055</v>
      </c>
      <c r="AO72" s="70">
        <v>1100</v>
      </c>
      <c r="AP72" s="70">
        <v>20</v>
      </c>
      <c r="AQ72" s="70">
        <v>604</v>
      </c>
      <c r="AR72" s="70">
        <v>1</v>
      </c>
      <c r="AS72" s="70">
        <v>1725</v>
      </c>
      <c r="AT72" s="70">
        <v>3868</v>
      </c>
      <c r="AU72" s="70"/>
      <c r="AV72" s="70">
        <v>562</v>
      </c>
      <c r="AW72" s="70">
        <v>17</v>
      </c>
      <c r="AX72" s="70">
        <v>403</v>
      </c>
      <c r="AY72" s="70">
        <v>0</v>
      </c>
      <c r="AZ72" s="70">
        <v>982</v>
      </c>
      <c r="BA72" s="70">
        <v>418</v>
      </c>
      <c r="BB72" s="70">
        <v>12</v>
      </c>
      <c r="BC72" s="70">
        <v>264</v>
      </c>
      <c r="BD72" s="70">
        <v>2</v>
      </c>
      <c r="BE72" s="70">
        <v>696</v>
      </c>
      <c r="BF72" s="70">
        <v>314</v>
      </c>
      <c r="BG72" s="70">
        <v>5</v>
      </c>
      <c r="BH72" s="70">
        <v>195</v>
      </c>
      <c r="BI72" s="70">
        <v>0</v>
      </c>
      <c r="BJ72" s="70">
        <v>514</v>
      </c>
      <c r="BK72" s="70">
        <v>919</v>
      </c>
      <c r="BL72" s="70">
        <v>10</v>
      </c>
      <c r="BM72" s="70">
        <v>540</v>
      </c>
      <c r="BN72" s="70">
        <v>1</v>
      </c>
      <c r="BO72" s="70">
        <v>1470</v>
      </c>
      <c r="BP72" s="70">
        <v>3662</v>
      </c>
      <c r="BQ72" s="74"/>
      <c r="BR72" s="70">
        <v>2063</v>
      </c>
      <c r="BS72" s="70">
        <v>46</v>
      </c>
      <c r="BT72" s="70">
        <v>1331</v>
      </c>
      <c r="BU72" s="70">
        <v>3</v>
      </c>
      <c r="BV72" s="70">
        <v>3443</v>
      </c>
      <c r="BW72" s="70">
        <v>3443</v>
      </c>
      <c r="BX72" s="74"/>
      <c r="BY72" s="70">
        <v>2090</v>
      </c>
      <c r="BZ72" s="70">
        <v>47</v>
      </c>
      <c r="CA72" s="70">
        <v>1347</v>
      </c>
      <c r="CB72" s="70">
        <v>2</v>
      </c>
      <c r="CC72" s="70">
        <v>3486</v>
      </c>
      <c r="CD72" s="70">
        <v>3486</v>
      </c>
      <c r="CE72" s="74"/>
      <c r="CF72" s="70">
        <v>1449</v>
      </c>
      <c r="CG72" s="70">
        <v>34</v>
      </c>
      <c r="CH72" s="70">
        <v>812</v>
      </c>
      <c r="CI72" s="70">
        <v>1</v>
      </c>
      <c r="CJ72" s="70">
        <v>2296</v>
      </c>
      <c r="CK72" s="70">
        <v>401</v>
      </c>
      <c r="CL72" s="70">
        <v>8</v>
      </c>
      <c r="CM72" s="70">
        <v>271</v>
      </c>
      <c r="CN72" s="70">
        <v>0</v>
      </c>
      <c r="CO72" s="70">
        <v>680</v>
      </c>
      <c r="CP72" s="70">
        <v>383</v>
      </c>
      <c r="CQ72" s="70">
        <v>5</v>
      </c>
      <c r="CR72" s="70">
        <v>306</v>
      </c>
      <c r="CS72" s="70">
        <v>1</v>
      </c>
      <c r="CT72" s="70">
        <v>695</v>
      </c>
      <c r="CU72" s="70">
        <v>3671</v>
      </c>
      <c r="CV72" s="74"/>
      <c r="CW72" s="70">
        <v>879</v>
      </c>
      <c r="CX72" s="70">
        <v>15</v>
      </c>
      <c r="CY72" s="70">
        <v>530</v>
      </c>
      <c r="CZ72" s="70">
        <v>0</v>
      </c>
      <c r="DA72" s="70">
        <v>1424</v>
      </c>
      <c r="DB72" s="70">
        <v>1461</v>
      </c>
      <c r="DC72" s="70">
        <v>37</v>
      </c>
      <c r="DD72" s="70">
        <v>965</v>
      </c>
      <c r="DE72" s="70">
        <v>2</v>
      </c>
      <c r="DF72" s="70">
        <v>2465</v>
      </c>
      <c r="DG72" s="70">
        <v>3889</v>
      </c>
      <c r="DH72" s="74"/>
      <c r="DI72" s="70">
        <v>2083</v>
      </c>
      <c r="DJ72" s="70">
        <v>44</v>
      </c>
      <c r="DK72" s="70">
        <v>1341</v>
      </c>
      <c r="DL72" s="70">
        <v>2</v>
      </c>
      <c r="DM72" s="70">
        <v>3470</v>
      </c>
      <c r="DN72" s="70">
        <v>3470</v>
      </c>
      <c r="DO72" s="74"/>
      <c r="DP72" s="70">
        <v>2023</v>
      </c>
      <c r="DQ72" s="70">
        <v>45</v>
      </c>
      <c r="DR72" s="70">
        <v>1299</v>
      </c>
      <c r="DS72" s="70">
        <v>2</v>
      </c>
      <c r="DT72" s="70">
        <v>3369</v>
      </c>
      <c r="DU72" s="70">
        <v>3369</v>
      </c>
      <c r="DV72" s="74"/>
      <c r="DW72" s="70">
        <v>1033</v>
      </c>
      <c r="DX72" s="70">
        <v>18</v>
      </c>
      <c r="DY72" s="70">
        <v>582</v>
      </c>
      <c r="DZ72" s="70">
        <v>1</v>
      </c>
      <c r="EA72" s="70">
        <v>1634</v>
      </c>
      <c r="EB72" s="70">
        <v>1214</v>
      </c>
      <c r="EC72" s="70">
        <v>36</v>
      </c>
      <c r="ED72" s="70">
        <v>853</v>
      </c>
      <c r="EE72" s="70">
        <v>2</v>
      </c>
      <c r="EF72" s="70">
        <v>2105</v>
      </c>
      <c r="EG72" s="70">
        <v>3739</v>
      </c>
      <c r="EI72" s="80">
        <f t="shared" si="53"/>
        <v>0.85588880760790054</v>
      </c>
      <c r="EJ72" s="80">
        <f t="shared" si="54"/>
        <v>0.88135593220338981</v>
      </c>
      <c r="EK72" s="80">
        <f t="shared" si="55"/>
        <v>0.87005316007088007</v>
      </c>
      <c r="EL72" s="80">
        <f t="shared" si="56"/>
        <v>0.6</v>
      </c>
      <c r="EM72" s="80">
        <f t="shared" si="57"/>
        <v>0.86127811177911373</v>
      </c>
      <c r="EN72" s="74"/>
      <c r="EO72" s="80">
        <f t="shared" si="58"/>
        <v>0.80943672275054868</v>
      </c>
      <c r="EP72" s="80">
        <f t="shared" si="59"/>
        <v>0.74576271186440679</v>
      </c>
      <c r="EQ72" s="80">
        <f t="shared" si="60"/>
        <v>0.82811577082102772</v>
      </c>
      <c r="ER72" s="80">
        <f t="shared" si="61"/>
        <v>0.6</v>
      </c>
      <c r="ES72" s="80">
        <f t="shared" si="62"/>
        <v>0.81540859496771323</v>
      </c>
      <c r="ET72" s="74"/>
      <c r="EU72" s="80">
        <f t="shared" si="63"/>
        <v>0.754572055596196</v>
      </c>
      <c r="EV72" s="80">
        <f t="shared" si="64"/>
        <v>0.77966101694915257</v>
      </c>
      <c r="EW72" s="80">
        <f t="shared" si="65"/>
        <v>0.78617838157117548</v>
      </c>
      <c r="EX72" s="80">
        <f t="shared" si="66"/>
        <v>0.6</v>
      </c>
      <c r="EY72" s="80">
        <f t="shared" si="67"/>
        <v>0.76664439991093303</v>
      </c>
      <c r="EZ72" s="74"/>
      <c r="FA72" s="80">
        <f t="shared" si="68"/>
        <v>0.76444769568397952</v>
      </c>
      <c r="FB72" s="80">
        <f t="shared" si="69"/>
        <v>0.79661016949152541</v>
      </c>
      <c r="FC72" s="80">
        <f t="shared" si="70"/>
        <v>0.79562906083874774</v>
      </c>
      <c r="FD72" s="80">
        <f t="shared" si="71"/>
        <v>0.4</v>
      </c>
      <c r="FE72" s="80">
        <f t="shared" si="72"/>
        <v>0.77621910487641954</v>
      </c>
      <c r="FF72" s="74"/>
      <c r="FG72" s="80">
        <f t="shared" si="73"/>
        <v>0.81675201170446232</v>
      </c>
      <c r="FH72" s="80">
        <f t="shared" si="74"/>
        <v>0.79661016949152541</v>
      </c>
      <c r="FI72" s="80">
        <f t="shared" si="75"/>
        <v>0.82043709391612518</v>
      </c>
      <c r="FJ72" s="80">
        <f t="shared" si="76"/>
        <v>0.4</v>
      </c>
      <c r="FK72" s="80">
        <f t="shared" si="77"/>
        <v>0.8174126029837453</v>
      </c>
      <c r="FL72" s="74"/>
      <c r="FM72" s="80">
        <f t="shared" si="78"/>
        <v>0.85588880760790054</v>
      </c>
      <c r="FN72" s="80">
        <f t="shared" si="79"/>
        <v>0.88135593220338981</v>
      </c>
      <c r="FO72" s="80">
        <f t="shared" si="80"/>
        <v>0.88304784406379211</v>
      </c>
      <c r="FP72" s="80">
        <f t="shared" si="81"/>
        <v>0.4</v>
      </c>
      <c r="FQ72" s="80">
        <f t="shared" si="82"/>
        <v>0.86595413048318859</v>
      </c>
      <c r="FR72" s="74"/>
      <c r="FS72" s="80">
        <f t="shared" si="83"/>
        <v>0.76188734455010976</v>
      </c>
      <c r="FT72" s="80">
        <f t="shared" si="84"/>
        <v>0.74576271186440679</v>
      </c>
      <c r="FU72" s="80">
        <f t="shared" si="85"/>
        <v>0.79208505611340818</v>
      </c>
      <c r="FV72" s="80">
        <f t="shared" si="86"/>
        <v>0.4</v>
      </c>
      <c r="FW72" s="80">
        <f t="shared" si="87"/>
        <v>0.77265642395902911</v>
      </c>
      <c r="FX72" s="74"/>
      <c r="FY72" s="80">
        <f t="shared" si="88"/>
        <v>0.73994147768836871</v>
      </c>
      <c r="FZ72" s="80">
        <f t="shared" si="89"/>
        <v>0.76271186440677963</v>
      </c>
      <c r="GA72" s="80">
        <f t="shared" si="90"/>
        <v>0.76727702303603074</v>
      </c>
      <c r="GB72" s="80">
        <f t="shared" si="91"/>
        <v>0.4</v>
      </c>
      <c r="GC72" s="80">
        <f t="shared" si="92"/>
        <v>0.75016700066800268</v>
      </c>
      <c r="GD72" s="74"/>
      <c r="GE72" s="80">
        <f t="shared" si="93"/>
        <v>0.82187271397220185</v>
      </c>
      <c r="GF72" s="80">
        <f t="shared" si="94"/>
        <v>0.9152542372881356</v>
      </c>
      <c r="GG72" s="80">
        <f t="shared" si="95"/>
        <v>0.84760779681039577</v>
      </c>
      <c r="GH72" s="80">
        <f t="shared" si="96"/>
        <v>0.6</v>
      </c>
      <c r="GI72" s="80">
        <f t="shared" si="97"/>
        <v>0.83255399688265419</v>
      </c>
    </row>
    <row r="73" spans="1:191" x14ac:dyDescent="0.3">
      <c r="A73" s="60" t="s">
        <v>601</v>
      </c>
      <c r="B73" s="70">
        <v>15264</v>
      </c>
      <c r="C73" s="70"/>
      <c r="D73" s="70">
        <v>543</v>
      </c>
      <c r="E73" s="70">
        <v>30</v>
      </c>
      <c r="F73" s="70">
        <v>342</v>
      </c>
      <c r="G73" s="70">
        <v>1</v>
      </c>
      <c r="H73" s="70">
        <v>916</v>
      </c>
      <c r="I73" s="70">
        <v>305</v>
      </c>
      <c r="J73" s="70">
        <v>19</v>
      </c>
      <c r="K73" s="70">
        <v>180</v>
      </c>
      <c r="L73" s="70">
        <v>0</v>
      </c>
      <c r="M73" s="70">
        <v>504</v>
      </c>
      <c r="N73" s="70">
        <v>712</v>
      </c>
      <c r="O73" s="70">
        <v>40</v>
      </c>
      <c r="P73" s="70">
        <v>337</v>
      </c>
      <c r="Q73" s="70">
        <v>1</v>
      </c>
      <c r="R73" s="70">
        <v>1090</v>
      </c>
      <c r="S73" s="70">
        <v>206</v>
      </c>
      <c r="T73" s="70">
        <v>5</v>
      </c>
      <c r="U73" s="70">
        <v>70</v>
      </c>
      <c r="V73" s="70">
        <v>0</v>
      </c>
      <c r="W73" s="70">
        <v>281</v>
      </c>
      <c r="X73" s="70">
        <v>85</v>
      </c>
      <c r="Y73" s="70">
        <v>1</v>
      </c>
      <c r="Z73" s="70">
        <v>42</v>
      </c>
      <c r="AA73" s="70">
        <v>0</v>
      </c>
      <c r="AB73" s="70">
        <v>128</v>
      </c>
      <c r="AC73" s="70">
        <v>2919</v>
      </c>
      <c r="AD73" s="70"/>
      <c r="AE73" s="70">
        <v>356</v>
      </c>
      <c r="AF73" s="70">
        <v>19</v>
      </c>
      <c r="AG73" s="70">
        <v>176</v>
      </c>
      <c r="AH73" s="70">
        <v>1</v>
      </c>
      <c r="AI73" s="70">
        <v>552</v>
      </c>
      <c r="AJ73" s="70">
        <v>693</v>
      </c>
      <c r="AK73" s="70">
        <v>41</v>
      </c>
      <c r="AL73" s="70">
        <v>454</v>
      </c>
      <c r="AM73" s="70">
        <v>1</v>
      </c>
      <c r="AN73" s="70">
        <v>1189</v>
      </c>
      <c r="AO73" s="70">
        <v>631</v>
      </c>
      <c r="AP73" s="70">
        <v>30</v>
      </c>
      <c r="AQ73" s="70">
        <v>288</v>
      </c>
      <c r="AR73" s="70">
        <v>0</v>
      </c>
      <c r="AS73" s="70">
        <v>949</v>
      </c>
      <c r="AT73" s="70">
        <v>2690</v>
      </c>
      <c r="AU73" s="70"/>
      <c r="AV73" s="70">
        <v>627</v>
      </c>
      <c r="AW73" s="70">
        <v>38</v>
      </c>
      <c r="AX73" s="70">
        <v>340</v>
      </c>
      <c r="AY73" s="70">
        <v>2</v>
      </c>
      <c r="AZ73" s="70">
        <v>1007</v>
      </c>
      <c r="BA73" s="70">
        <v>281</v>
      </c>
      <c r="BB73" s="70">
        <v>13</v>
      </c>
      <c r="BC73" s="70">
        <v>162</v>
      </c>
      <c r="BD73" s="70">
        <v>0</v>
      </c>
      <c r="BE73" s="70">
        <v>456</v>
      </c>
      <c r="BF73" s="70">
        <v>345</v>
      </c>
      <c r="BG73" s="70">
        <v>15</v>
      </c>
      <c r="BH73" s="70">
        <v>186</v>
      </c>
      <c r="BI73" s="70">
        <v>0</v>
      </c>
      <c r="BJ73" s="70">
        <v>546</v>
      </c>
      <c r="BK73" s="70">
        <v>266</v>
      </c>
      <c r="BL73" s="70">
        <v>12</v>
      </c>
      <c r="BM73" s="70">
        <v>168</v>
      </c>
      <c r="BN73" s="70">
        <v>0</v>
      </c>
      <c r="BO73" s="70">
        <v>446</v>
      </c>
      <c r="BP73" s="70">
        <v>2455</v>
      </c>
      <c r="BQ73" s="74"/>
      <c r="BR73" s="70">
        <v>1418</v>
      </c>
      <c r="BS73" s="70">
        <v>69</v>
      </c>
      <c r="BT73" s="70">
        <v>759</v>
      </c>
      <c r="BU73" s="70">
        <v>1</v>
      </c>
      <c r="BV73" s="70">
        <v>2247</v>
      </c>
      <c r="BW73" s="70">
        <v>2247</v>
      </c>
      <c r="BX73" s="74"/>
      <c r="BY73" s="70">
        <v>1455</v>
      </c>
      <c r="BZ73" s="70">
        <v>68</v>
      </c>
      <c r="CA73" s="70">
        <v>776</v>
      </c>
      <c r="CB73" s="70">
        <v>2</v>
      </c>
      <c r="CC73" s="70">
        <v>2301</v>
      </c>
      <c r="CD73" s="70">
        <v>2301</v>
      </c>
      <c r="CE73" s="74"/>
      <c r="CF73" s="70">
        <v>1106</v>
      </c>
      <c r="CG73" s="70">
        <v>53</v>
      </c>
      <c r="CH73" s="70">
        <v>607</v>
      </c>
      <c r="CI73" s="70">
        <v>1</v>
      </c>
      <c r="CJ73" s="70">
        <v>1767</v>
      </c>
      <c r="CK73" s="70">
        <v>173</v>
      </c>
      <c r="CL73" s="70">
        <v>18</v>
      </c>
      <c r="CM73" s="70">
        <v>106</v>
      </c>
      <c r="CN73" s="70">
        <v>0</v>
      </c>
      <c r="CO73" s="70">
        <v>297</v>
      </c>
      <c r="CP73" s="70">
        <v>295</v>
      </c>
      <c r="CQ73" s="70">
        <v>15</v>
      </c>
      <c r="CR73" s="70">
        <v>165</v>
      </c>
      <c r="CS73" s="70">
        <v>1</v>
      </c>
      <c r="CT73" s="70">
        <v>476</v>
      </c>
      <c r="CU73" s="70">
        <v>2540</v>
      </c>
      <c r="CV73" s="74"/>
      <c r="CW73" s="70">
        <v>678</v>
      </c>
      <c r="CX73" s="70">
        <v>34</v>
      </c>
      <c r="CY73" s="70">
        <v>306</v>
      </c>
      <c r="CZ73" s="70">
        <v>1</v>
      </c>
      <c r="DA73" s="70">
        <v>1019</v>
      </c>
      <c r="DB73" s="70">
        <v>933</v>
      </c>
      <c r="DC73" s="70">
        <v>48</v>
      </c>
      <c r="DD73" s="70">
        <v>591</v>
      </c>
      <c r="DE73" s="70">
        <v>1</v>
      </c>
      <c r="DF73" s="70">
        <v>1573</v>
      </c>
      <c r="DG73" s="70">
        <v>2592</v>
      </c>
      <c r="DH73" s="74"/>
      <c r="DI73" s="70">
        <v>1414</v>
      </c>
      <c r="DJ73" s="70">
        <v>66</v>
      </c>
      <c r="DK73" s="70">
        <v>761</v>
      </c>
      <c r="DL73" s="70">
        <v>1</v>
      </c>
      <c r="DM73" s="70">
        <v>2242</v>
      </c>
      <c r="DN73" s="70">
        <v>2242</v>
      </c>
      <c r="DO73" s="74"/>
      <c r="DP73" s="70">
        <v>1414</v>
      </c>
      <c r="DQ73" s="70">
        <v>64</v>
      </c>
      <c r="DR73" s="70">
        <v>762</v>
      </c>
      <c r="DS73" s="70">
        <v>1</v>
      </c>
      <c r="DT73" s="70">
        <v>2241</v>
      </c>
      <c r="DU73" s="70">
        <v>2241</v>
      </c>
      <c r="DV73" s="74"/>
      <c r="DW73" s="70">
        <v>838</v>
      </c>
      <c r="DX73" s="70">
        <v>41</v>
      </c>
      <c r="DY73" s="70">
        <v>397</v>
      </c>
      <c r="DZ73" s="70">
        <v>1</v>
      </c>
      <c r="EA73" s="70">
        <v>1277</v>
      </c>
      <c r="EB73" s="70">
        <v>723</v>
      </c>
      <c r="EC73" s="70">
        <v>41</v>
      </c>
      <c r="ED73" s="70">
        <v>483</v>
      </c>
      <c r="EE73" s="70">
        <v>1</v>
      </c>
      <c r="EF73" s="70">
        <v>1248</v>
      </c>
      <c r="EG73" s="70">
        <v>2525</v>
      </c>
      <c r="EI73" s="80">
        <f t="shared" si="53"/>
        <v>0.90761750405186381</v>
      </c>
      <c r="EJ73" s="80">
        <f t="shared" si="54"/>
        <v>0.94736842105263153</v>
      </c>
      <c r="EK73" s="80">
        <f t="shared" si="55"/>
        <v>0.94541709577754895</v>
      </c>
      <c r="EL73" s="80">
        <f t="shared" si="56"/>
        <v>1</v>
      </c>
      <c r="EM73" s="80">
        <f t="shared" si="57"/>
        <v>0.92154847550531005</v>
      </c>
      <c r="EN73" s="74"/>
      <c r="EO73" s="80">
        <f t="shared" si="58"/>
        <v>0.82063749324689361</v>
      </c>
      <c r="EP73" s="80">
        <f t="shared" si="59"/>
        <v>0.82105263157894737</v>
      </c>
      <c r="EQ73" s="80">
        <f t="shared" si="60"/>
        <v>0.88156539649845522</v>
      </c>
      <c r="ER73" s="80">
        <f t="shared" si="61"/>
        <v>1</v>
      </c>
      <c r="ES73" s="80">
        <f t="shared" si="62"/>
        <v>0.84104145255224394</v>
      </c>
      <c r="ET73" s="74"/>
      <c r="EU73" s="80">
        <f t="shared" si="63"/>
        <v>0.76607239330091847</v>
      </c>
      <c r="EV73" s="80">
        <f t="shared" si="64"/>
        <v>0.72631578947368425</v>
      </c>
      <c r="EW73" s="80">
        <f t="shared" si="65"/>
        <v>0.78166838311019571</v>
      </c>
      <c r="EX73" s="80">
        <f t="shared" si="66"/>
        <v>0.5</v>
      </c>
      <c r="EY73" s="80">
        <f t="shared" si="67"/>
        <v>0.76978417266187049</v>
      </c>
      <c r="EZ73" s="74"/>
      <c r="FA73" s="80">
        <f t="shared" si="68"/>
        <v>0.78606158833063211</v>
      </c>
      <c r="FB73" s="80">
        <f t="shared" si="69"/>
        <v>0.71578947368421053</v>
      </c>
      <c r="FC73" s="80">
        <f t="shared" si="70"/>
        <v>0.79917610710607623</v>
      </c>
      <c r="FD73" s="80">
        <f t="shared" si="71"/>
        <v>1</v>
      </c>
      <c r="FE73" s="80">
        <f t="shared" si="72"/>
        <v>0.78828365878725593</v>
      </c>
      <c r="FF73" s="74"/>
      <c r="FG73" s="80">
        <f t="shared" si="73"/>
        <v>0.85035116153430579</v>
      </c>
      <c r="FH73" s="80">
        <f t="shared" si="74"/>
        <v>0.90526315789473688</v>
      </c>
      <c r="FI73" s="80">
        <f t="shared" si="75"/>
        <v>0.90422245108135946</v>
      </c>
      <c r="FJ73" s="80">
        <f t="shared" si="76"/>
        <v>1</v>
      </c>
      <c r="FK73" s="80">
        <f t="shared" si="77"/>
        <v>0.87016101404590618</v>
      </c>
      <c r="FL73" s="74"/>
      <c r="FM73" s="80">
        <f t="shared" si="78"/>
        <v>0.87034035656401942</v>
      </c>
      <c r="FN73" s="80">
        <f t="shared" si="79"/>
        <v>0.86315789473684212</v>
      </c>
      <c r="FO73" s="80">
        <f t="shared" si="80"/>
        <v>0.92378990731204946</v>
      </c>
      <c r="FP73" s="80">
        <f t="shared" si="81"/>
        <v>1</v>
      </c>
      <c r="FQ73" s="80">
        <f t="shared" si="82"/>
        <v>0.88797533401849948</v>
      </c>
      <c r="FR73" s="74"/>
      <c r="FS73" s="80">
        <f t="shared" si="83"/>
        <v>0.76391139924365203</v>
      </c>
      <c r="FT73" s="80">
        <f t="shared" si="84"/>
        <v>0.69473684210526321</v>
      </c>
      <c r="FU73" s="80">
        <f t="shared" si="85"/>
        <v>0.78372811534500519</v>
      </c>
      <c r="FV73" s="80">
        <f t="shared" si="86"/>
        <v>0.5</v>
      </c>
      <c r="FW73" s="80">
        <f t="shared" si="87"/>
        <v>0.76807125727989034</v>
      </c>
      <c r="FX73" s="74"/>
      <c r="FY73" s="80">
        <f t="shared" si="88"/>
        <v>0.76391139924365203</v>
      </c>
      <c r="FZ73" s="80">
        <f t="shared" si="89"/>
        <v>0.67368421052631577</v>
      </c>
      <c r="GA73" s="80">
        <f t="shared" si="90"/>
        <v>0.78475798146240994</v>
      </c>
      <c r="GB73" s="80">
        <f t="shared" si="91"/>
        <v>0.5</v>
      </c>
      <c r="GC73" s="80">
        <f t="shared" si="92"/>
        <v>0.76772867420349433</v>
      </c>
      <c r="GD73" s="74"/>
      <c r="GE73" s="80">
        <f t="shared" si="93"/>
        <v>0.84332793084819013</v>
      </c>
      <c r="GF73" s="80">
        <f t="shared" si="94"/>
        <v>0.86315789473684212</v>
      </c>
      <c r="GG73" s="80">
        <f t="shared" si="95"/>
        <v>0.90628218331616894</v>
      </c>
      <c r="GH73" s="80">
        <f t="shared" si="96"/>
        <v>1</v>
      </c>
      <c r="GI73" s="80">
        <f t="shared" si="97"/>
        <v>0.86502226789996572</v>
      </c>
    </row>
    <row r="74" spans="1:191" x14ac:dyDescent="0.3">
      <c r="A74" s="60" t="s">
        <v>595</v>
      </c>
      <c r="B74" s="70">
        <v>15250</v>
      </c>
      <c r="C74" s="70"/>
      <c r="D74" s="70">
        <v>776</v>
      </c>
      <c r="E74" s="70">
        <v>22</v>
      </c>
      <c r="F74" s="70">
        <v>557</v>
      </c>
      <c r="G74" s="70">
        <v>3</v>
      </c>
      <c r="H74" s="70">
        <v>1358</v>
      </c>
      <c r="I74" s="70">
        <v>248</v>
      </c>
      <c r="J74" s="70">
        <v>16</v>
      </c>
      <c r="K74" s="70">
        <v>146</v>
      </c>
      <c r="L74" s="70">
        <v>0</v>
      </c>
      <c r="M74" s="70">
        <v>410</v>
      </c>
      <c r="N74" s="70">
        <v>508</v>
      </c>
      <c r="O74" s="70">
        <v>8</v>
      </c>
      <c r="P74" s="70">
        <v>295</v>
      </c>
      <c r="Q74" s="70">
        <v>1</v>
      </c>
      <c r="R74" s="70">
        <v>812</v>
      </c>
      <c r="S74" s="70">
        <v>284</v>
      </c>
      <c r="T74" s="70">
        <v>6</v>
      </c>
      <c r="U74" s="70">
        <v>157</v>
      </c>
      <c r="V74" s="70">
        <v>1</v>
      </c>
      <c r="W74" s="70">
        <v>448</v>
      </c>
      <c r="X74" s="70">
        <v>71</v>
      </c>
      <c r="Y74" s="70">
        <v>0</v>
      </c>
      <c r="Z74" s="70">
        <v>43</v>
      </c>
      <c r="AA74" s="70">
        <v>0</v>
      </c>
      <c r="AB74" s="70">
        <v>114</v>
      </c>
      <c r="AC74" s="70">
        <v>3142</v>
      </c>
      <c r="AD74" s="70"/>
      <c r="AE74" s="70">
        <v>465</v>
      </c>
      <c r="AF74" s="70">
        <v>15</v>
      </c>
      <c r="AG74" s="70">
        <v>282</v>
      </c>
      <c r="AH74" s="70">
        <v>1</v>
      </c>
      <c r="AI74" s="70">
        <v>763</v>
      </c>
      <c r="AJ74" s="70">
        <v>451</v>
      </c>
      <c r="AK74" s="70">
        <v>19</v>
      </c>
      <c r="AL74" s="70">
        <v>318</v>
      </c>
      <c r="AM74" s="70">
        <v>1</v>
      </c>
      <c r="AN74" s="70">
        <v>789</v>
      </c>
      <c r="AO74" s="70">
        <v>785</v>
      </c>
      <c r="AP74" s="70">
        <v>15</v>
      </c>
      <c r="AQ74" s="70">
        <v>466</v>
      </c>
      <c r="AR74" s="70">
        <v>3</v>
      </c>
      <c r="AS74" s="70">
        <v>1269</v>
      </c>
      <c r="AT74" s="70">
        <v>2821</v>
      </c>
      <c r="AU74" s="70"/>
      <c r="AV74" s="70">
        <v>461</v>
      </c>
      <c r="AW74" s="70">
        <v>17</v>
      </c>
      <c r="AX74" s="70">
        <v>349</v>
      </c>
      <c r="AY74" s="70">
        <v>2</v>
      </c>
      <c r="AZ74" s="70">
        <v>829</v>
      </c>
      <c r="BA74" s="70">
        <v>208</v>
      </c>
      <c r="BB74" s="70">
        <v>2</v>
      </c>
      <c r="BC74" s="70">
        <v>113</v>
      </c>
      <c r="BD74" s="70">
        <v>0</v>
      </c>
      <c r="BE74" s="70">
        <v>323</v>
      </c>
      <c r="BF74" s="70">
        <v>351</v>
      </c>
      <c r="BG74" s="70">
        <v>9</v>
      </c>
      <c r="BH74" s="70">
        <v>227</v>
      </c>
      <c r="BI74" s="70">
        <v>1</v>
      </c>
      <c r="BJ74" s="70">
        <v>588</v>
      </c>
      <c r="BK74" s="70">
        <v>673</v>
      </c>
      <c r="BL74" s="70">
        <v>21</v>
      </c>
      <c r="BM74" s="70">
        <v>396</v>
      </c>
      <c r="BN74" s="70">
        <v>2</v>
      </c>
      <c r="BO74" s="70">
        <v>1092</v>
      </c>
      <c r="BP74" s="70">
        <v>2832</v>
      </c>
      <c r="BQ74" s="74"/>
      <c r="BR74" s="70">
        <v>1508</v>
      </c>
      <c r="BS74" s="70">
        <v>47</v>
      </c>
      <c r="BT74" s="70">
        <v>976</v>
      </c>
      <c r="BU74" s="70">
        <v>3</v>
      </c>
      <c r="BV74" s="70">
        <v>2534</v>
      </c>
      <c r="BW74" s="70">
        <v>2534</v>
      </c>
      <c r="BX74" s="74"/>
      <c r="BY74" s="70">
        <v>1545</v>
      </c>
      <c r="BZ74" s="70">
        <v>48</v>
      </c>
      <c r="CA74" s="70">
        <v>1001</v>
      </c>
      <c r="CB74" s="70">
        <v>3</v>
      </c>
      <c r="CC74" s="70">
        <v>2597</v>
      </c>
      <c r="CD74" s="70">
        <v>2597</v>
      </c>
      <c r="CE74" s="74"/>
      <c r="CF74" s="70">
        <v>1150</v>
      </c>
      <c r="CG74" s="70">
        <v>40</v>
      </c>
      <c r="CH74" s="70">
        <v>703</v>
      </c>
      <c r="CI74" s="70">
        <v>2</v>
      </c>
      <c r="CJ74" s="70">
        <v>1895</v>
      </c>
      <c r="CK74" s="70">
        <v>291</v>
      </c>
      <c r="CL74" s="70">
        <v>10</v>
      </c>
      <c r="CM74" s="70">
        <v>188</v>
      </c>
      <c r="CN74" s="70">
        <v>1</v>
      </c>
      <c r="CO74" s="70">
        <v>490</v>
      </c>
      <c r="CP74" s="70">
        <v>267</v>
      </c>
      <c r="CQ74" s="70">
        <v>1</v>
      </c>
      <c r="CR74" s="70">
        <v>188</v>
      </c>
      <c r="CS74" s="70">
        <v>1</v>
      </c>
      <c r="CT74" s="70">
        <v>457</v>
      </c>
      <c r="CU74" s="70">
        <v>2842</v>
      </c>
      <c r="CV74" s="74"/>
      <c r="CW74" s="70">
        <v>722</v>
      </c>
      <c r="CX74" s="70">
        <v>17</v>
      </c>
      <c r="CY74" s="70">
        <v>467</v>
      </c>
      <c r="CZ74" s="70">
        <v>3</v>
      </c>
      <c r="DA74" s="70">
        <v>1209</v>
      </c>
      <c r="DB74" s="70">
        <v>1018</v>
      </c>
      <c r="DC74" s="70">
        <v>32</v>
      </c>
      <c r="DD74" s="70">
        <v>634</v>
      </c>
      <c r="DE74" s="70">
        <v>2</v>
      </c>
      <c r="DF74" s="70">
        <v>1686</v>
      </c>
      <c r="DG74" s="70">
        <v>2895</v>
      </c>
      <c r="DH74" s="74"/>
      <c r="DI74" s="70">
        <v>1537</v>
      </c>
      <c r="DJ74" s="70">
        <v>49</v>
      </c>
      <c r="DK74" s="70">
        <v>977</v>
      </c>
      <c r="DL74" s="70">
        <v>3</v>
      </c>
      <c r="DM74" s="70">
        <v>2566</v>
      </c>
      <c r="DN74" s="70">
        <v>2566</v>
      </c>
      <c r="DO74" s="74"/>
      <c r="DP74" s="70">
        <v>1530</v>
      </c>
      <c r="DQ74" s="70">
        <v>49</v>
      </c>
      <c r="DR74" s="70">
        <v>971</v>
      </c>
      <c r="DS74" s="70">
        <v>4</v>
      </c>
      <c r="DT74" s="70">
        <v>2554</v>
      </c>
      <c r="DU74" s="70">
        <v>2554</v>
      </c>
      <c r="DV74" s="74"/>
      <c r="DW74" s="70">
        <v>842</v>
      </c>
      <c r="DX74" s="70">
        <v>26</v>
      </c>
      <c r="DY74" s="70">
        <v>535</v>
      </c>
      <c r="DZ74" s="70">
        <v>3</v>
      </c>
      <c r="EA74" s="70">
        <v>1406</v>
      </c>
      <c r="EB74" s="70">
        <v>857</v>
      </c>
      <c r="EC74" s="70">
        <v>24</v>
      </c>
      <c r="ED74" s="70">
        <v>556</v>
      </c>
      <c r="EE74" s="70">
        <v>2</v>
      </c>
      <c r="EF74" s="70">
        <v>1439</v>
      </c>
      <c r="EG74" s="70">
        <v>2845</v>
      </c>
      <c r="EI74" s="80">
        <f t="shared" si="53"/>
        <v>0.90143084260731321</v>
      </c>
      <c r="EJ74" s="80">
        <f t="shared" si="54"/>
        <v>0.94230769230769229</v>
      </c>
      <c r="EK74" s="80">
        <f t="shared" si="55"/>
        <v>0.88981636060100167</v>
      </c>
      <c r="EL74" s="80">
        <f t="shared" si="56"/>
        <v>1</v>
      </c>
      <c r="EM74" s="80">
        <f t="shared" si="57"/>
        <v>0.89783577339274345</v>
      </c>
      <c r="EN74" s="74"/>
      <c r="EO74" s="80">
        <f t="shared" si="58"/>
        <v>0.89719130895601484</v>
      </c>
      <c r="EP74" s="80">
        <f t="shared" si="59"/>
        <v>0.94230769230769229</v>
      </c>
      <c r="EQ74" s="80">
        <f t="shared" si="60"/>
        <v>0.90567612687813026</v>
      </c>
      <c r="ER74" s="80">
        <f t="shared" si="61"/>
        <v>1</v>
      </c>
      <c r="ES74" s="80">
        <f t="shared" si="62"/>
        <v>0.90133672819859967</v>
      </c>
      <c r="ET74" s="74"/>
      <c r="EU74" s="80">
        <f t="shared" si="63"/>
        <v>0.79915209326974035</v>
      </c>
      <c r="EV74" s="80">
        <f t="shared" si="64"/>
        <v>0.90384615384615385</v>
      </c>
      <c r="EW74" s="80">
        <f t="shared" si="65"/>
        <v>0.81469115191986641</v>
      </c>
      <c r="EX74" s="80">
        <f t="shared" si="66"/>
        <v>0.6</v>
      </c>
      <c r="EY74" s="80">
        <f t="shared" si="67"/>
        <v>0.80649267982176953</v>
      </c>
      <c r="EZ74" s="74"/>
      <c r="FA74" s="80">
        <f t="shared" si="68"/>
        <v>0.81875993640699518</v>
      </c>
      <c r="FB74" s="80">
        <f t="shared" si="69"/>
        <v>0.92307692307692313</v>
      </c>
      <c r="FC74" s="80">
        <f t="shared" si="70"/>
        <v>0.835559265442404</v>
      </c>
      <c r="FD74" s="80">
        <f t="shared" si="71"/>
        <v>0.6</v>
      </c>
      <c r="FE74" s="80">
        <f t="shared" si="72"/>
        <v>0.82654360280076389</v>
      </c>
      <c r="FF74" s="74"/>
      <c r="FG74" s="80">
        <f t="shared" si="73"/>
        <v>0.90514043455219928</v>
      </c>
      <c r="FH74" s="80">
        <f t="shared" si="74"/>
        <v>0.98076923076923073</v>
      </c>
      <c r="FI74" s="80">
        <f t="shared" si="75"/>
        <v>0.90066777963272115</v>
      </c>
      <c r="FJ74" s="80">
        <f t="shared" si="76"/>
        <v>0.8</v>
      </c>
      <c r="FK74" s="80">
        <f t="shared" si="77"/>
        <v>0.90451941438574157</v>
      </c>
      <c r="FL74" s="74"/>
      <c r="FM74" s="80">
        <f t="shared" si="78"/>
        <v>0.92209856915739263</v>
      </c>
      <c r="FN74" s="80">
        <f t="shared" si="79"/>
        <v>0.94230769230769229</v>
      </c>
      <c r="FO74" s="80">
        <f t="shared" si="80"/>
        <v>0.91903171953255425</v>
      </c>
      <c r="FP74" s="80">
        <f t="shared" si="81"/>
        <v>1</v>
      </c>
      <c r="FQ74" s="80">
        <f t="shared" si="82"/>
        <v>0.92138765117759391</v>
      </c>
      <c r="FR74" s="74"/>
      <c r="FS74" s="80">
        <f t="shared" si="83"/>
        <v>0.81452040275569693</v>
      </c>
      <c r="FT74" s="80">
        <f t="shared" si="84"/>
        <v>0.94230769230769229</v>
      </c>
      <c r="FU74" s="80">
        <f t="shared" si="85"/>
        <v>0.81552587646076791</v>
      </c>
      <c r="FV74" s="80">
        <f t="shared" si="86"/>
        <v>0.6</v>
      </c>
      <c r="FW74" s="80">
        <f t="shared" si="87"/>
        <v>0.81667727562062375</v>
      </c>
      <c r="FX74" s="74"/>
      <c r="FY74" s="80">
        <f t="shared" si="88"/>
        <v>0.81081081081081086</v>
      </c>
      <c r="FZ74" s="80">
        <f t="shared" si="89"/>
        <v>0.94230769230769229</v>
      </c>
      <c r="GA74" s="80">
        <f t="shared" si="90"/>
        <v>0.81051752921535891</v>
      </c>
      <c r="GB74" s="80">
        <f t="shared" si="91"/>
        <v>0.8</v>
      </c>
      <c r="GC74" s="80">
        <f t="shared" si="92"/>
        <v>0.81285805219605345</v>
      </c>
      <c r="GD74" s="74"/>
      <c r="GE74" s="80">
        <f t="shared" si="93"/>
        <v>0.90037095919448862</v>
      </c>
      <c r="GF74" s="80">
        <f t="shared" si="94"/>
        <v>0.96153846153846156</v>
      </c>
      <c r="GG74" s="80">
        <f t="shared" si="95"/>
        <v>0.91068447412353926</v>
      </c>
      <c r="GH74" s="80">
        <f t="shared" si="96"/>
        <v>1</v>
      </c>
      <c r="GI74" s="80">
        <f t="shared" si="97"/>
        <v>0.90547422024188418</v>
      </c>
    </row>
    <row r="75" spans="1:191" x14ac:dyDescent="0.3">
      <c r="A75" s="60" t="s">
        <v>576</v>
      </c>
      <c r="B75" s="70">
        <v>15050</v>
      </c>
      <c r="C75" s="70"/>
      <c r="D75" s="70">
        <v>559</v>
      </c>
      <c r="E75" s="70">
        <v>0</v>
      </c>
      <c r="F75" s="70">
        <v>839</v>
      </c>
      <c r="G75" s="70">
        <v>67</v>
      </c>
      <c r="H75" s="70">
        <v>1465</v>
      </c>
      <c r="I75" s="70">
        <v>149</v>
      </c>
      <c r="J75" s="70">
        <v>0</v>
      </c>
      <c r="K75" s="70">
        <v>113</v>
      </c>
      <c r="L75" s="70">
        <v>15</v>
      </c>
      <c r="M75" s="70">
        <v>277</v>
      </c>
      <c r="N75" s="70">
        <v>212</v>
      </c>
      <c r="O75" s="70">
        <v>0</v>
      </c>
      <c r="P75" s="70">
        <v>224</v>
      </c>
      <c r="Q75" s="70">
        <v>12</v>
      </c>
      <c r="R75" s="70">
        <v>448</v>
      </c>
      <c r="S75" s="70">
        <v>131</v>
      </c>
      <c r="T75" s="70">
        <v>0</v>
      </c>
      <c r="U75" s="70">
        <v>131</v>
      </c>
      <c r="V75" s="70">
        <v>25</v>
      </c>
      <c r="W75" s="70">
        <v>287</v>
      </c>
      <c r="X75" s="70">
        <v>76</v>
      </c>
      <c r="Y75" s="70">
        <v>0</v>
      </c>
      <c r="Z75" s="70">
        <v>46</v>
      </c>
      <c r="AA75" s="70">
        <v>5</v>
      </c>
      <c r="AB75" s="70">
        <v>127</v>
      </c>
      <c r="AC75" s="70">
        <v>2604</v>
      </c>
      <c r="AD75" s="70"/>
      <c r="AE75" s="70">
        <v>253</v>
      </c>
      <c r="AF75" s="70">
        <v>0</v>
      </c>
      <c r="AG75" s="70">
        <v>338</v>
      </c>
      <c r="AH75" s="70">
        <v>51</v>
      </c>
      <c r="AI75" s="70">
        <v>642</v>
      </c>
      <c r="AJ75" s="70">
        <v>283</v>
      </c>
      <c r="AK75" s="70">
        <v>0</v>
      </c>
      <c r="AL75" s="70">
        <v>374</v>
      </c>
      <c r="AM75" s="70">
        <v>35</v>
      </c>
      <c r="AN75" s="70">
        <v>692</v>
      </c>
      <c r="AO75" s="70">
        <v>469</v>
      </c>
      <c r="AP75" s="70">
        <v>0</v>
      </c>
      <c r="AQ75" s="70">
        <v>544</v>
      </c>
      <c r="AR75" s="70">
        <v>37</v>
      </c>
      <c r="AS75" s="70">
        <v>1050</v>
      </c>
      <c r="AT75" s="70">
        <v>2384</v>
      </c>
      <c r="AU75" s="70"/>
      <c r="AV75" s="70">
        <v>322</v>
      </c>
      <c r="AW75" s="70">
        <v>0</v>
      </c>
      <c r="AX75" s="70">
        <v>429</v>
      </c>
      <c r="AY75" s="70">
        <v>45</v>
      </c>
      <c r="AZ75" s="70">
        <v>796</v>
      </c>
      <c r="BA75" s="70">
        <v>167</v>
      </c>
      <c r="BB75" s="70">
        <v>0</v>
      </c>
      <c r="BC75" s="70">
        <v>215</v>
      </c>
      <c r="BD75" s="70">
        <v>28</v>
      </c>
      <c r="BE75" s="70">
        <v>410</v>
      </c>
      <c r="BF75" s="70">
        <v>146</v>
      </c>
      <c r="BG75" s="70">
        <v>0</v>
      </c>
      <c r="BH75" s="70">
        <v>153</v>
      </c>
      <c r="BI75" s="70">
        <v>16</v>
      </c>
      <c r="BJ75" s="70">
        <v>315</v>
      </c>
      <c r="BK75" s="70">
        <v>329</v>
      </c>
      <c r="BL75" s="70">
        <v>0</v>
      </c>
      <c r="BM75" s="70">
        <v>386</v>
      </c>
      <c r="BN75" s="70">
        <v>31</v>
      </c>
      <c r="BO75" s="70">
        <v>746</v>
      </c>
      <c r="BP75" s="70">
        <v>2267</v>
      </c>
      <c r="BQ75" s="74"/>
      <c r="BR75" s="70">
        <v>877</v>
      </c>
      <c r="BS75" s="70">
        <v>0</v>
      </c>
      <c r="BT75" s="70">
        <v>1031</v>
      </c>
      <c r="BU75" s="70">
        <v>106</v>
      </c>
      <c r="BV75" s="70">
        <v>2014</v>
      </c>
      <c r="BW75" s="70">
        <v>2014</v>
      </c>
      <c r="BX75" s="74"/>
      <c r="BY75" s="70">
        <v>898</v>
      </c>
      <c r="BZ75" s="70">
        <v>0</v>
      </c>
      <c r="CA75" s="70">
        <v>1086</v>
      </c>
      <c r="CB75" s="70">
        <v>108</v>
      </c>
      <c r="CC75" s="70">
        <v>2092</v>
      </c>
      <c r="CD75" s="70">
        <v>2092</v>
      </c>
      <c r="CE75" s="74"/>
      <c r="CF75" s="70">
        <v>565</v>
      </c>
      <c r="CG75" s="70">
        <v>0</v>
      </c>
      <c r="CH75" s="70">
        <v>750</v>
      </c>
      <c r="CI75" s="70">
        <v>63</v>
      </c>
      <c r="CJ75" s="70">
        <v>1378</v>
      </c>
      <c r="CK75" s="70">
        <v>141</v>
      </c>
      <c r="CL75" s="70">
        <v>0</v>
      </c>
      <c r="CM75" s="70">
        <v>195</v>
      </c>
      <c r="CN75" s="70">
        <v>39</v>
      </c>
      <c r="CO75" s="70">
        <v>375</v>
      </c>
      <c r="CP75" s="70">
        <v>250</v>
      </c>
      <c r="CQ75" s="70">
        <v>0</v>
      </c>
      <c r="CR75" s="70">
        <v>264</v>
      </c>
      <c r="CS75" s="70">
        <v>20</v>
      </c>
      <c r="CT75" s="70">
        <v>534</v>
      </c>
      <c r="CU75" s="70">
        <v>2287</v>
      </c>
      <c r="CV75" s="74"/>
      <c r="CW75" s="70">
        <v>424</v>
      </c>
      <c r="CX75" s="70">
        <v>0</v>
      </c>
      <c r="CY75" s="70">
        <v>478</v>
      </c>
      <c r="CZ75" s="70">
        <v>31</v>
      </c>
      <c r="DA75" s="70">
        <v>933</v>
      </c>
      <c r="DB75" s="70">
        <v>581</v>
      </c>
      <c r="DC75" s="70">
        <v>0</v>
      </c>
      <c r="DD75" s="70">
        <v>780</v>
      </c>
      <c r="DE75" s="70">
        <v>88</v>
      </c>
      <c r="DF75" s="70">
        <v>1449</v>
      </c>
      <c r="DG75" s="70">
        <v>2382</v>
      </c>
      <c r="DH75" s="74"/>
      <c r="DI75" s="70">
        <v>895</v>
      </c>
      <c r="DJ75" s="70">
        <v>0</v>
      </c>
      <c r="DK75" s="70">
        <v>1085</v>
      </c>
      <c r="DL75" s="70">
        <v>104</v>
      </c>
      <c r="DM75" s="70">
        <v>2084</v>
      </c>
      <c r="DN75" s="70">
        <v>2084</v>
      </c>
      <c r="DO75" s="74"/>
      <c r="DP75" s="70">
        <v>870</v>
      </c>
      <c r="DQ75" s="70">
        <v>0</v>
      </c>
      <c r="DR75" s="70">
        <v>1037</v>
      </c>
      <c r="DS75" s="70">
        <v>104</v>
      </c>
      <c r="DT75" s="70">
        <v>2011</v>
      </c>
      <c r="DU75" s="70">
        <v>2011</v>
      </c>
      <c r="DV75" s="74"/>
      <c r="DW75" s="70">
        <v>465</v>
      </c>
      <c r="DX75" s="70">
        <v>0</v>
      </c>
      <c r="DY75" s="70">
        <v>558</v>
      </c>
      <c r="DZ75" s="70">
        <v>53</v>
      </c>
      <c r="EA75" s="70">
        <v>1076</v>
      </c>
      <c r="EB75" s="70">
        <v>518</v>
      </c>
      <c r="EC75" s="70">
        <v>0</v>
      </c>
      <c r="ED75" s="70">
        <v>673</v>
      </c>
      <c r="EE75" s="70">
        <v>67</v>
      </c>
      <c r="EF75" s="70">
        <v>1258</v>
      </c>
      <c r="EG75" s="70">
        <v>2334</v>
      </c>
      <c r="EI75" s="80">
        <f t="shared" si="53"/>
        <v>0.89174800354924577</v>
      </c>
      <c r="EJ75" s="80" t="e">
        <f t="shared" si="54"/>
        <v>#DIV/0!</v>
      </c>
      <c r="EK75" s="80">
        <f t="shared" si="55"/>
        <v>0.92830746489283078</v>
      </c>
      <c r="EL75" s="80">
        <f t="shared" si="56"/>
        <v>0.99193548387096775</v>
      </c>
      <c r="EM75" s="80">
        <f t="shared" si="57"/>
        <v>0.91551459293394777</v>
      </c>
      <c r="EN75" s="74"/>
      <c r="EO75" s="80">
        <f t="shared" si="58"/>
        <v>0.85536823425022179</v>
      </c>
      <c r="EP75" s="80" t="e">
        <f t="shared" si="59"/>
        <v>#DIV/0!</v>
      </c>
      <c r="EQ75" s="80">
        <f t="shared" si="60"/>
        <v>0.87435328898743536</v>
      </c>
      <c r="ER75" s="80">
        <f t="shared" si="61"/>
        <v>0.967741935483871</v>
      </c>
      <c r="ES75" s="80">
        <f t="shared" si="62"/>
        <v>0.87058371735791096</v>
      </c>
      <c r="ET75" s="74"/>
      <c r="EU75" s="80">
        <f t="shared" si="63"/>
        <v>0.77817213842058564</v>
      </c>
      <c r="EV75" s="80" t="e">
        <f t="shared" si="64"/>
        <v>#DIV/0!</v>
      </c>
      <c r="EW75" s="80">
        <f t="shared" si="65"/>
        <v>0.76201034737620099</v>
      </c>
      <c r="EX75" s="80">
        <f t="shared" si="66"/>
        <v>0.85483870967741937</v>
      </c>
      <c r="EY75" s="80">
        <f t="shared" si="67"/>
        <v>0.77342549923195081</v>
      </c>
      <c r="EZ75" s="74"/>
      <c r="FA75" s="80">
        <f t="shared" si="68"/>
        <v>0.79680567879325648</v>
      </c>
      <c r="FB75" s="80" t="e">
        <f t="shared" si="69"/>
        <v>#DIV/0!</v>
      </c>
      <c r="FC75" s="80">
        <f t="shared" si="70"/>
        <v>0.80266075388026603</v>
      </c>
      <c r="FD75" s="80">
        <f t="shared" si="71"/>
        <v>0.87096774193548387</v>
      </c>
      <c r="FE75" s="80">
        <f t="shared" si="72"/>
        <v>0.80337941628264209</v>
      </c>
      <c r="FF75" s="74"/>
      <c r="FG75" s="80">
        <f t="shared" si="73"/>
        <v>0.84826974267968058</v>
      </c>
      <c r="FH75" s="80" t="e">
        <f t="shared" si="74"/>
        <v>#DIV/0!</v>
      </c>
      <c r="FI75" s="80">
        <f t="shared" si="75"/>
        <v>0.89356984478935697</v>
      </c>
      <c r="FJ75" s="80">
        <f t="shared" si="76"/>
        <v>0.9838709677419355</v>
      </c>
      <c r="FK75" s="80">
        <f t="shared" si="77"/>
        <v>0.87826420890937018</v>
      </c>
      <c r="FL75" s="74"/>
      <c r="FM75" s="80">
        <f t="shared" si="78"/>
        <v>0.89174800354924577</v>
      </c>
      <c r="FN75" s="80" t="e">
        <f t="shared" si="79"/>
        <v>#DIV/0!</v>
      </c>
      <c r="FO75" s="80">
        <f t="shared" si="80"/>
        <v>0.92978566149297859</v>
      </c>
      <c r="FP75" s="80">
        <f t="shared" si="81"/>
        <v>0.95967741935483875</v>
      </c>
      <c r="FQ75" s="80">
        <f t="shared" si="82"/>
        <v>0.91474654377880182</v>
      </c>
      <c r="FR75" s="74"/>
      <c r="FS75" s="80">
        <f t="shared" si="83"/>
        <v>0.79414374445430347</v>
      </c>
      <c r="FT75" s="80" t="e">
        <f t="shared" si="84"/>
        <v>#DIV/0!</v>
      </c>
      <c r="FU75" s="80">
        <f t="shared" si="85"/>
        <v>0.80192165558019213</v>
      </c>
      <c r="FV75" s="80">
        <f t="shared" si="86"/>
        <v>0.83870967741935487</v>
      </c>
      <c r="FW75" s="80">
        <f t="shared" si="87"/>
        <v>0.80030721966205842</v>
      </c>
      <c r="FX75" s="74"/>
      <c r="FY75" s="80">
        <f t="shared" si="88"/>
        <v>0.77196095829636202</v>
      </c>
      <c r="FZ75" s="80" t="e">
        <f t="shared" si="89"/>
        <v>#DIV/0!</v>
      </c>
      <c r="GA75" s="80">
        <f t="shared" si="90"/>
        <v>0.76644493717664453</v>
      </c>
      <c r="GB75" s="80">
        <f t="shared" si="91"/>
        <v>0.83870967741935487</v>
      </c>
      <c r="GC75" s="80">
        <f t="shared" si="92"/>
        <v>0.77227342549923195</v>
      </c>
      <c r="GD75" s="74"/>
      <c r="GE75" s="80">
        <f t="shared" si="93"/>
        <v>0.87222715173025733</v>
      </c>
      <c r="GF75" s="80" t="e">
        <f t="shared" si="94"/>
        <v>#DIV/0!</v>
      </c>
      <c r="GG75" s="80">
        <f t="shared" si="95"/>
        <v>0.90983000739098296</v>
      </c>
      <c r="GH75" s="80">
        <f t="shared" si="96"/>
        <v>0.967741935483871</v>
      </c>
      <c r="GI75" s="80">
        <f t="shared" si="97"/>
        <v>0.89631336405529949</v>
      </c>
    </row>
    <row r="76" spans="1:191" x14ac:dyDescent="0.3">
      <c r="A76" s="60" t="s">
        <v>473</v>
      </c>
      <c r="B76" s="70">
        <v>14812</v>
      </c>
      <c r="C76" s="70"/>
      <c r="D76" s="70">
        <v>339</v>
      </c>
      <c r="E76" s="70">
        <v>13</v>
      </c>
      <c r="F76" s="70">
        <v>109</v>
      </c>
      <c r="G76" s="70">
        <v>6</v>
      </c>
      <c r="H76" s="70">
        <v>467</v>
      </c>
      <c r="I76" s="70">
        <v>108</v>
      </c>
      <c r="J76" s="70">
        <v>2</v>
      </c>
      <c r="K76" s="70">
        <v>17</v>
      </c>
      <c r="L76" s="70">
        <v>0</v>
      </c>
      <c r="M76" s="70">
        <v>127</v>
      </c>
      <c r="N76" s="70">
        <v>248</v>
      </c>
      <c r="O76" s="70">
        <v>4</v>
      </c>
      <c r="P76" s="70">
        <v>51</v>
      </c>
      <c r="Q76" s="70">
        <v>4</v>
      </c>
      <c r="R76" s="70">
        <v>307</v>
      </c>
      <c r="S76" s="70">
        <v>85</v>
      </c>
      <c r="T76" s="70">
        <v>0</v>
      </c>
      <c r="U76" s="70">
        <v>15</v>
      </c>
      <c r="V76" s="70">
        <v>0</v>
      </c>
      <c r="W76" s="70">
        <v>100</v>
      </c>
      <c r="X76" s="70">
        <v>84</v>
      </c>
      <c r="Y76" s="70">
        <v>2</v>
      </c>
      <c r="Z76" s="70">
        <v>19</v>
      </c>
      <c r="AA76" s="70">
        <v>2</v>
      </c>
      <c r="AB76" s="70">
        <v>107</v>
      </c>
      <c r="AC76" s="70">
        <v>1108</v>
      </c>
      <c r="AD76" s="70"/>
      <c r="AE76" s="70">
        <v>210</v>
      </c>
      <c r="AF76" s="70">
        <v>5</v>
      </c>
      <c r="AG76" s="70">
        <v>69</v>
      </c>
      <c r="AH76" s="70">
        <v>4</v>
      </c>
      <c r="AI76" s="70">
        <v>288</v>
      </c>
      <c r="AJ76" s="70">
        <v>209</v>
      </c>
      <c r="AK76" s="70">
        <v>4</v>
      </c>
      <c r="AL76" s="70">
        <v>52</v>
      </c>
      <c r="AM76" s="70">
        <v>1</v>
      </c>
      <c r="AN76" s="70">
        <v>266</v>
      </c>
      <c r="AO76" s="70">
        <v>324</v>
      </c>
      <c r="AP76" s="70">
        <v>8</v>
      </c>
      <c r="AQ76" s="70">
        <v>67</v>
      </c>
      <c r="AR76" s="70">
        <v>4</v>
      </c>
      <c r="AS76" s="70">
        <v>403</v>
      </c>
      <c r="AT76" s="70">
        <v>957</v>
      </c>
      <c r="AU76" s="70"/>
      <c r="AV76" s="70">
        <v>316</v>
      </c>
      <c r="AW76" s="70">
        <v>6</v>
      </c>
      <c r="AX76" s="70">
        <v>84</v>
      </c>
      <c r="AY76" s="70">
        <v>3</v>
      </c>
      <c r="AZ76" s="70">
        <v>409</v>
      </c>
      <c r="BA76" s="70">
        <v>125</v>
      </c>
      <c r="BB76" s="70">
        <v>4</v>
      </c>
      <c r="BC76" s="70">
        <v>28</v>
      </c>
      <c r="BD76" s="70">
        <v>4</v>
      </c>
      <c r="BE76" s="70">
        <v>161</v>
      </c>
      <c r="BF76" s="70">
        <v>189</v>
      </c>
      <c r="BG76" s="70">
        <v>5</v>
      </c>
      <c r="BH76" s="70">
        <v>39</v>
      </c>
      <c r="BI76" s="70">
        <v>1</v>
      </c>
      <c r="BJ76" s="70">
        <v>234</v>
      </c>
      <c r="BK76" s="70">
        <v>84</v>
      </c>
      <c r="BL76" s="70">
        <v>2</v>
      </c>
      <c r="BM76" s="70">
        <v>40</v>
      </c>
      <c r="BN76" s="70">
        <v>0</v>
      </c>
      <c r="BO76" s="70">
        <v>126</v>
      </c>
      <c r="BP76" s="70">
        <v>930</v>
      </c>
      <c r="BQ76" s="74"/>
      <c r="BR76" s="70">
        <v>641</v>
      </c>
      <c r="BS76" s="70">
        <v>19</v>
      </c>
      <c r="BT76" s="70">
        <v>173</v>
      </c>
      <c r="BU76" s="70">
        <v>6</v>
      </c>
      <c r="BV76" s="70">
        <v>839</v>
      </c>
      <c r="BW76" s="70">
        <v>839</v>
      </c>
      <c r="BX76" s="74"/>
      <c r="BY76" s="70">
        <v>684</v>
      </c>
      <c r="BZ76" s="70">
        <v>19</v>
      </c>
      <c r="CA76" s="70">
        <v>174</v>
      </c>
      <c r="CB76" s="70">
        <v>9</v>
      </c>
      <c r="CC76" s="70">
        <v>886</v>
      </c>
      <c r="CD76" s="70">
        <v>886</v>
      </c>
      <c r="CE76" s="74"/>
      <c r="CF76" s="70">
        <v>476</v>
      </c>
      <c r="CG76" s="70">
        <v>13</v>
      </c>
      <c r="CH76" s="70">
        <v>129</v>
      </c>
      <c r="CI76" s="70">
        <v>6</v>
      </c>
      <c r="CJ76" s="70">
        <v>624</v>
      </c>
      <c r="CK76" s="70">
        <v>97</v>
      </c>
      <c r="CL76" s="70">
        <v>0</v>
      </c>
      <c r="CM76" s="70">
        <v>33</v>
      </c>
      <c r="CN76" s="70">
        <v>1</v>
      </c>
      <c r="CO76" s="70">
        <v>131</v>
      </c>
      <c r="CP76" s="70">
        <v>146</v>
      </c>
      <c r="CQ76" s="70">
        <v>3</v>
      </c>
      <c r="CR76" s="70">
        <v>30</v>
      </c>
      <c r="CS76" s="70">
        <v>2</v>
      </c>
      <c r="CT76" s="70">
        <v>181</v>
      </c>
      <c r="CU76" s="70">
        <v>936</v>
      </c>
      <c r="CV76" s="74"/>
      <c r="CW76" s="70">
        <v>276</v>
      </c>
      <c r="CX76" s="70">
        <v>3</v>
      </c>
      <c r="CY76" s="70">
        <v>77</v>
      </c>
      <c r="CZ76" s="70">
        <v>4</v>
      </c>
      <c r="DA76" s="70">
        <v>360</v>
      </c>
      <c r="DB76" s="70">
        <v>480</v>
      </c>
      <c r="DC76" s="70">
        <v>15</v>
      </c>
      <c r="DD76" s="70">
        <v>124</v>
      </c>
      <c r="DE76" s="70">
        <v>6</v>
      </c>
      <c r="DF76" s="70">
        <v>625</v>
      </c>
      <c r="DG76" s="70">
        <v>985</v>
      </c>
      <c r="DH76" s="74"/>
      <c r="DI76" s="70">
        <v>649</v>
      </c>
      <c r="DJ76" s="70">
        <v>19</v>
      </c>
      <c r="DK76" s="70">
        <v>170</v>
      </c>
      <c r="DL76" s="70">
        <v>8</v>
      </c>
      <c r="DM76" s="70">
        <v>846</v>
      </c>
      <c r="DN76" s="70">
        <v>846</v>
      </c>
      <c r="DO76" s="74"/>
      <c r="DP76" s="70">
        <v>642</v>
      </c>
      <c r="DQ76" s="70">
        <v>16</v>
      </c>
      <c r="DR76" s="70">
        <v>171</v>
      </c>
      <c r="DS76" s="70">
        <v>6</v>
      </c>
      <c r="DT76" s="70">
        <v>835</v>
      </c>
      <c r="DU76" s="70">
        <v>835</v>
      </c>
      <c r="DV76" s="74"/>
      <c r="DW76" s="70">
        <v>368</v>
      </c>
      <c r="DX76" s="70">
        <v>11</v>
      </c>
      <c r="DY76" s="70">
        <v>92</v>
      </c>
      <c r="DZ76" s="70">
        <v>6</v>
      </c>
      <c r="EA76" s="70">
        <v>477</v>
      </c>
      <c r="EB76" s="70">
        <v>372</v>
      </c>
      <c r="EC76" s="70">
        <v>7</v>
      </c>
      <c r="ED76" s="70">
        <v>101</v>
      </c>
      <c r="EE76" s="70">
        <v>2</v>
      </c>
      <c r="EF76" s="70">
        <v>482</v>
      </c>
      <c r="EG76" s="70">
        <v>959</v>
      </c>
      <c r="EI76" s="80">
        <f t="shared" si="53"/>
        <v>0.85995370370370372</v>
      </c>
      <c r="EJ76" s="80">
        <f t="shared" si="54"/>
        <v>0.80952380952380953</v>
      </c>
      <c r="EK76" s="80">
        <f t="shared" si="55"/>
        <v>0.89099526066350709</v>
      </c>
      <c r="EL76" s="80">
        <f t="shared" si="56"/>
        <v>0.75</v>
      </c>
      <c r="EM76" s="80">
        <f t="shared" si="57"/>
        <v>0.86371841155234652</v>
      </c>
      <c r="EN76" s="74"/>
      <c r="EO76" s="80">
        <f t="shared" si="58"/>
        <v>0.82638888888888884</v>
      </c>
      <c r="EP76" s="80">
        <f t="shared" si="59"/>
        <v>0.80952380952380953</v>
      </c>
      <c r="EQ76" s="80">
        <f t="shared" si="60"/>
        <v>0.90521327014218012</v>
      </c>
      <c r="ER76" s="80">
        <f t="shared" si="61"/>
        <v>0.66666666666666663</v>
      </c>
      <c r="ES76" s="80">
        <f t="shared" si="62"/>
        <v>0.83935018050541521</v>
      </c>
      <c r="ET76" s="74"/>
      <c r="EU76" s="80">
        <f t="shared" si="63"/>
        <v>0.74189814814814814</v>
      </c>
      <c r="EV76" s="80">
        <f t="shared" si="64"/>
        <v>0.90476190476190477</v>
      </c>
      <c r="EW76" s="80">
        <f t="shared" si="65"/>
        <v>0.81990521327014221</v>
      </c>
      <c r="EX76" s="80">
        <f t="shared" si="66"/>
        <v>0.5</v>
      </c>
      <c r="EY76" s="80">
        <f t="shared" si="67"/>
        <v>0.75722021660649819</v>
      </c>
      <c r="EZ76" s="74"/>
      <c r="FA76" s="80">
        <f t="shared" si="68"/>
        <v>0.79166666666666663</v>
      </c>
      <c r="FB76" s="80">
        <f t="shared" si="69"/>
        <v>0.90476190476190477</v>
      </c>
      <c r="FC76" s="80">
        <f t="shared" si="70"/>
        <v>0.82464454976303314</v>
      </c>
      <c r="FD76" s="80">
        <f t="shared" si="71"/>
        <v>0.75</v>
      </c>
      <c r="FE76" s="80">
        <f t="shared" si="72"/>
        <v>0.79963898916967513</v>
      </c>
      <c r="FF76" s="74"/>
      <c r="FG76" s="80">
        <f t="shared" si="73"/>
        <v>0.83217592592592593</v>
      </c>
      <c r="FH76" s="80">
        <f t="shared" si="74"/>
        <v>0.76190476190476186</v>
      </c>
      <c r="FI76" s="80">
        <f t="shared" si="75"/>
        <v>0.90995260663507105</v>
      </c>
      <c r="FJ76" s="80">
        <f t="shared" si="76"/>
        <v>0.75</v>
      </c>
      <c r="FK76" s="80">
        <f t="shared" si="77"/>
        <v>0.84476534296028882</v>
      </c>
      <c r="FL76" s="74"/>
      <c r="FM76" s="80">
        <f t="shared" si="78"/>
        <v>0.875</v>
      </c>
      <c r="FN76" s="80">
        <f t="shared" si="79"/>
        <v>0.8571428571428571</v>
      </c>
      <c r="FO76" s="80">
        <f t="shared" si="80"/>
        <v>0.95260663507109</v>
      </c>
      <c r="FP76" s="80">
        <f t="shared" si="81"/>
        <v>0.83333333333333337</v>
      </c>
      <c r="FQ76" s="80">
        <f t="shared" si="82"/>
        <v>0.88898916967509023</v>
      </c>
      <c r="FR76" s="74"/>
      <c r="FS76" s="80">
        <f t="shared" si="83"/>
        <v>0.75115740740740744</v>
      </c>
      <c r="FT76" s="80">
        <f t="shared" si="84"/>
        <v>0.90476190476190477</v>
      </c>
      <c r="FU76" s="80">
        <f t="shared" si="85"/>
        <v>0.80568720379146919</v>
      </c>
      <c r="FV76" s="80">
        <f t="shared" si="86"/>
        <v>0.66666666666666663</v>
      </c>
      <c r="FW76" s="80">
        <f t="shared" si="87"/>
        <v>0.76353790613718409</v>
      </c>
      <c r="FX76" s="74"/>
      <c r="FY76" s="80">
        <f t="shared" si="88"/>
        <v>0.74305555555555558</v>
      </c>
      <c r="FZ76" s="80">
        <f t="shared" si="89"/>
        <v>0.76190476190476186</v>
      </c>
      <c r="GA76" s="80">
        <f t="shared" si="90"/>
        <v>0.81042654028436023</v>
      </c>
      <c r="GB76" s="80">
        <f t="shared" si="91"/>
        <v>0.5</v>
      </c>
      <c r="GC76" s="80">
        <f t="shared" si="92"/>
        <v>0.75361010830324915</v>
      </c>
      <c r="GD76" s="74"/>
      <c r="GE76" s="80">
        <f t="shared" si="93"/>
        <v>0.85648148148148151</v>
      </c>
      <c r="GF76" s="80">
        <f t="shared" si="94"/>
        <v>0.8571428571428571</v>
      </c>
      <c r="GG76" s="80">
        <f t="shared" si="95"/>
        <v>0.91469194312796209</v>
      </c>
      <c r="GH76" s="80">
        <f t="shared" si="96"/>
        <v>0.66666666666666663</v>
      </c>
      <c r="GI76" s="80">
        <f t="shared" si="97"/>
        <v>0.8655234657039711</v>
      </c>
    </row>
    <row r="77" spans="1:191" x14ac:dyDescent="0.3">
      <c r="A77" s="60" t="s">
        <v>442</v>
      </c>
      <c r="B77" s="70">
        <v>14514</v>
      </c>
      <c r="C77" s="70"/>
      <c r="D77" s="70">
        <v>261</v>
      </c>
      <c r="E77" s="70">
        <v>15</v>
      </c>
      <c r="F77" s="70">
        <v>350</v>
      </c>
      <c r="G77" s="70">
        <v>0</v>
      </c>
      <c r="H77" s="70">
        <v>626</v>
      </c>
      <c r="I77" s="70">
        <v>112</v>
      </c>
      <c r="J77" s="70">
        <v>5</v>
      </c>
      <c r="K77" s="70">
        <v>98</v>
      </c>
      <c r="L77" s="70">
        <v>0</v>
      </c>
      <c r="M77" s="70">
        <v>215</v>
      </c>
      <c r="N77" s="70">
        <v>361</v>
      </c>
      <c r="O77" s="70">
        <v>18</v>
      </c>
      <c r="P77" s="70">
        <v>302</v>
      </c>
      <c r="Q77" s="70">
        <v>0</v>
      </c>
      <c r="R77" s="70">
        <v>681</v>
      </c>
      <c r="S77" s="70">
        <v>105</v>
      </c>
      <c r="T77" s="70">
        <v>3</v>
      </c>
      <c r="U77" s="70">
        <v>85</v>
      </c>
      <c r="V77" s="70">
        <v>0</v>
      </c>
      <c r="W77" s="70">
        <v>193</v>
      </c>
      <c r="X77" s="70">
        <v>38</v>
      </c>
      <c r="Y77" s="70">
        <v>3</v>
      </c>
      <c r="Z77" s="70">
        <v>34</v>
      </c>
      <c r="AA77" s="70">
        <v>0</v>
      </c>
      <c r="AB77" s="70">
        <v>75</v>
      </c>
      <c r="AC77" s="70">
        <v>1790</v>
      </c>
      <c r="AD77" s="70"/>
      <c r="AE77" s="70">
        <v>96</v>
      </c>
      <c r="AF77" s="70">
        <v>5</v>
      </c>
      <c r="AG77" s="70">
        <v>119</v>
      </c>
      <c r="AH77" s="70">
        <v>0</v>
      </c>
      <c r="AI77" s="70">
        <v>220</v>
      </c>
      <c r="AJ77" s="70">
        <v>441</v>
      </c>
      <c r="AK77" s="70">
        <v>28</v>
      </c>
      <c r="AL77" s="70">
        <v>473</v>
      </c>
      <c r="AM77" s="70">
        <v>0</v>
      </c>
      <c r="AN77" s="70">
        <v>942</v>
      </c>
      <c r="AO77" s="70">
        <v>277</v>
      </c>
      <c r="AP77" s="70">
        <v>10</v>
      </c>
      <c r="AQ77" s="70">
        <v>240</v>
      </c>
      <c r="AR77" s="70">
        <v>0</v>
      </c>
      <c r="AS77" s="70">
        <v>527</v>
      </c>
      <c r="AT77" s="70">
        <v>1689</v>
      </c>
      <c r="AU77" s="70"/>
      <c r="AV77" s="70">
        <v>180</v>
      </c>
      <c r="AW77" s="70">
        <v>5</v>
      </c>
      <c r="AX77" s="70">
        <v>213</v>
      </c>
      <c r="AY77" s="70">
        <v>0</v>
      </c>
      <c r="AZ77" s="70">
        <v>398</v>
      </c>
      <c r="BA77" s="70">
        <v>104</v>
      </c>
      <c r="BB77" s="70">
        <v>6</v>
      </c>
      <c r="BC77" s="70">
        <v>105</v>
      </c>
      <c r="BD77" s="70">
        <v>0</v>
      </c>
      <c r="BE77" s="70">
        <v>215</v>
      </c>
      <c r="BF77" s="70">
        <v>137</v>
      </c>
      <c r="BG77" s="70">
        <v>8</v>
      </c>
      <c r="BH77" s="70">
        <v>144</v>
      </c>
      <c r="BI77" s="70">
        <v>0</v>
      </c>
      <c r="BJ77" s="70">
        <v>289</v>
      </c>
      <c r="BK77" s="70">
        <v>374</v>
      </c>
      <c r="BL77" s="70">
        <v>24</v>
      </c>
      <c r="BM77" s="70">
        <v>350</v>
      </c>
      <c r="BN77" s="70">
        <v>0</v>
      </c>
      <c r="BO77" s="70">
        <v>748</v>
      </c>
      <c r="BP77" s="70">
        <v>1650</v>
      </c>
      <c r="BQ77" s="74"/>
      <c r="BR77" s="70">
        <v>725</v>
      </c>
      <c r="BS77" s="70">
        <v>34</v>
      </c>
      <c r="BT77" s="70">
        <v>702</v>
      </c>
      <c r="BU77" s="70">
        <v>0</v>
      </c>
      <c r="BV77" s="70">
        <v>1461</v>
      </c>
      <c r="BW77" s="70">
        <v>1461</v>
      </c>
      <c r="BX77" s="74"/>
      <c r="BY77" s="70">
        <v>744</v>
      </c>
      <c r="BZ77" s="70">
        <v>36</v>
      </c>
      <c r="CA77" s="70">
        <v>720</v>
      </c>
      <c r="CB77" s="70">
        <v>0</v>
      </c>
      <c r="CC77" s="70">
        <v>1500</v>
      </c>
      <c r="CD77" s="70">
        <v>1500</v>
      </c>
      <c r="CE77" s="74"/>
      <c r="CF77" s="70">
        <v>530</v>
      </c>
      <c r="CG77" s="70">
        <v>23</v>
      </c>
      <c r="CH77" s="70">
        <v>496</v>
      </c>
      <c r="CI77" s="70">
        <v>0</v>
      </c>
      <c r="CJ77" s="70">
        <v>1049</v>
      </c>
      <c r="CK77" s="70">
        <v>168</v>
      </c>
      <c r="CL77" s="70">
        <v>15</v>
      </c>
      <c r="CM77" s="70">
        <v>181</v>
      </c>
      <c r="CN77" s="70">
        <v>0</v>
      </c>
      <c r="CO77" s="70">
        <v>364</v>
      </c>
      <c r="CP77" s="70">
        <v>107</v>
      </c>
      <c r="CQ77" s="70">
        <v>3</v>
      </c>
      <c r="CR77" s="70">
        <v>129</v>
      </c>
      <c r="CS77" s="70">
        <v>0</v>
      </c>
      <c r="CT77" s="70">
        <v>239</v>
      </c>
      <c r="CU77" s="70">
        <v>1652</v>
      </c>
      <c r="CV77" s="74"/>
      <c r="CW77" s="70">
        <v>348</v>
      </c>
      <c r="CX77" s="70">
        <v>14</v>
      </c>
      <c r="CY77" s="70">
        <v>303</v>
      </c>
      <c r="CZ77" s="70">
        <v>0</v>
      </c>
      <c r="DA77" s="70">
        <v>665</v>
      </c>
      <c r="DB77" s="70">
        <v>456</v>
      </c>
      <c r="DC77" s="70">
        <v>29</v>
      </c>
      <c r="DD77" s="70">
        <v>512</v>
      </c>
      <c r="DE77" s="70">
        <v>0</v>
      </c>
      <c r="DF77" s="70">
        <v>997</v>
      </c>
      <c r="DG77" s="70">
        <v>1662</v>
      </c>
      <c r="DH77" s="74"/>
      <c r="DI77" s="70">
        <v>742</v>
      </c>
      <c r="DJ77" s="70">
        <v>31</v>
      </c>
      <c r="DK77" s="70">
        <v>710</v>
      </c>
      <c r="DL77" s="70">
        <v>0</v>
      </c>
      <c r="DM77" s="70">
        <v>1483</v>
      </c>
      <c r="DN77" s="70">
        <v>1483</v>
      </c>
      <c r="DO77" s="74"/>
      <c r="DP77" s="70">
        <v>730</v>
      </c>
      <c r="DQ77" s="70">
        <v>31</v>
      </c>
      <c r="DR77" s="70">
        <v>704</v>
      </c>
      <c r="DS77" s="70">
        <v>0</v>
      </c>
      <c r="DT77" s="70">
        <v>1465</v>
      </c>
      <c r="DU77" s="70">
        <v>1465</v>
      </c>
      <c r="DV77" s="74"/>
      <c r="DW77" s="70">
        <v>416</v>
      </c>
      <c r="DX77" s="70">
        <v>14</v>
      </c>
      <c r="DY77" s="70">
        <v>366</v>
      </c>
      <c r="DZ77" s="70">
        <v>0</v>
      </c>
      <c r="EA77" s="70">
        <v>796</v>
      </c>
      <c r="EB77" s="70">
        <v>386</v>
      </c>
      <c r="EC77" s="70">
        <v>28</v>
      </c>
      <c r="ED77" s="70">
        <v>434</v>
      </c>
      <c r="EE77" s="70">
        <v>0</v>
      </c>
      <c r="EF77" s="70">
        <v>848</v>
      </c>
      <c r="EG77" s="70">
        <v>1644</v>
      </c>
      <c r="EI77" s="80">
        <f t="shared" si="53"/>
        <v>0.92816419612314705</v>
      </c>
      <c r="EJ77" s="80">
        <f t="shared" si="54"/>
        <v>0.97727272727272729</v>
      </c>
      <c r="EK77" s="80">
        <f t="shared" si="55"/>
        <v>0.95742232451093212</v>
      </c>
      <c r="EL77" s="80" t="e">
        <f t="shared" si="56"/>
        <v>#DIV/0!</v>
      </c>
      <c r="EM77" s="80">
        <f t="shared" si="57"/>
        <v>0.94357541899441344</v>
      </c>
      <c r="EN77" s="74"/>
      <c r="EO77" s="80">
        <f t="shared" si="58"/>
        <v>0.90649942987457244</v>
      </c>
      <c r="EP77" s="80">
        <f t="shared" si="59"/>
        <v>0.97727272727272729</v>
      </c>
      <c r="EQ77" s="80">
        <f t="shared" si="60"/>
        <v>0.93440736478711162</v>
      </c>
      <c r="ER77" s="80" t="e">
        <f t="shared" si="61"/>
        <v>#DIV/0!</v>
      </c>
      <c r="ES77" s="80">
        <f t="shared" si="62"/>
        <v>0.92178770949720668</v>
      </c>
      <c r="ET77" s="74"/>
      <c r="EU77" s="80">
        <f t="shared" si="63"/>
        <v>0.82668187001140248</v>
      </c>
      <c r="EV77" s="80">
        <f t="shared" si="64"/>
        <v>0.77272727272727271</v>
      </c>
      <c r="EW77" s="80">
        <f t="shared" si="65"/>
        <v>0.80782508630609895</v>
      </c>
      <c r="EX77" s="80" t="e">
        <f t="shared" si="66"/>
        <v>#DIV/0!</v>
      </c>
      <c r="EY77" s="80">
        <f t="shared" si="67"/>
        <v>0.81620111731843581</v>
      </c>
      <c r="EZ77" s="74"/>
      <c r="FA77" s="80">
        <f t="shared" si="68"/>
        <v>0.84834663625997719</v>
      </c>
      <c r="FB77" s="80">
        <f t="shared" si="69"/>
        <v>0.81818181818181823</v>
      </c>
      <c r="FC77" s="80">
        <f t="shared" si="70"/>
        <v>0.8285385500575374</v>
      </c>
      <c r="FD77" s="80" t="e">
        <f t="shared" si="71"/>
        <v>#DIV/0!</v>
      </c>
      <c r="FE77" s="80">
        <f t="shared" si="72"/>
        <v>0.83798882681564246</v>
      </c>
      <c r="FF77" s="74"/>
      <c r="FG77" s="80">
        <f t="shared" si="73"/>
        <v>0.91790193842645385</v>
      </c>
      <c r="FH77" s="80">
        <f t="shared" si="74"/>
        <v>0.93181818181818177</v>
      </c>
      <c r="FI77" s="80">
        <f t="shared" si="75"/>
        <v>0.92750287686996546</v>
      </c>
      <c r="FJ77" s="80" t="e">
        <f t="shared" si="76"/>
        <v>#DIV/0!</v>
      </c>
      <c r="FK77" s="80">
        <f t="shared" si="77"/>
        <v>0.92290502793296092</v>
      </c>
      <c r="FL77" s="74"/>
      <c r="FM77" s="80">
        <f t="shared" si="78"/>
        <v>0.91676168757126564</v>
      </c>
      <c r="FN77" s="80">
        <f t="shared" si="79"/>
        <v>0.97727272727272729</v>
      </c>
      <c r="FO77" s="80">
        <f t="shared" si="80"/>
        <v>0.93785960874568475</v>
      </c>
      <c r="FP77" s="80" t="e">
        <f t="shared" si="81"/>
        <v>#DIV/0!</v>
      </c>
      <c r="FQ77" s="80">
        <f t="shared" si="82"/>
        <v>0.92849162011173181</v>
      </c>
      <c r="FR77" s="74"/>
      <c r="FS77" s="80">
        <f t="shared" si="83"/>
        <v>0.84606613454960089</v>
      </c>
      <c r="FT77" s="80">
        <f t="shared" si="84"/>
        <v>0.70454545454545459</v>
      </c>
      <c r="FU77" s="80">
        <f t="shared" si="85"/>
        <v>0.81703107019562715</v>
      </c>
      <c r="FV77" s="80" t="e">
        <f t="shared" si="86"/>
        <v>#DIV/0!</v>
      </c>
      <c r="FW77" s="80">
        <f t="shared" si="87"/>
        <v>0.82849162011173183</v>
      </c>
      <c r="FX77" s="74"/>
      <c r="FY77" s="80">
        <f t="shared" si="88"/>
        <v>0.83238312428734318</v>
      </c>
      <c r="FZ77" s="80">
        <f t="shared" si="89"/>
        <v>0.70454545454545459</v>
      </c>
      <c r="GA77" s="80">
        <f t="shared" si="90"/>
        <v>0.810126582278481</v>
      </c>
      <c r="GB77" s="80" t="e">
        <f t="shared" si="91"/>
        <v>#DIV/0!</v>
      </c>
      <c r="GC77" s="80">
        <f t="shared" si="92"/>
        <v>0.81843575418994419</v>
      </c>
      <c r="GD77" s="74"/>
      <c r="GE77" s="80">
        <f t="shared" si="93"/>
        <v>0.91448118586088945</v>
      </c>
      <c r="GF77" s="80">
        <f t="shared" si="94"/>
        <v>0.95454545454545459</v>
      </c>
      <c r="GG77" s="80">
        <f t="shared" si="95"/>
        <v>0.92059838895281931</v>
      </c>
      <c r="GH77" s="80" t="e">
        <f t="shared" si="96"/>
        <v>#DIV/0!</v>
      </c>
      <c r="GI77" s="80">
        <f t="shared" si="97"/>
        <v>0.91843575418994416</v>
      </c>
    </row>
    <row r="78" spans="1:191" x14ac:dyDescent="0.3">
      <c r="A78" s="60" t="s">
        <v>587</v>
      </c>
      <c r="B78" s="70">
        <v>14264</v>
      </c>
      <c r="C78" s="70"/>
      <c r="D78" s="70">
        <v>556</v>
      </c>
      <c r="E78" s="70">
        <v>25</v>
      </c>
      <c r="F78" s="70">
        <v>306</v>
      </c>
      <c r="G78" s="70">
        <v>0</v>
      </c>
      <c r="H78" s="70">
        <v>887</v>
      </c>
      <c r="I78" s="70">
        <v>305</v>
      </c>
      <c r="J78" s="70">
        <v>12</v>
      </c>
      <c r="K78" s="70">
        <v>173</v>
      </c>
      <c r="L78" s="70">
        <v>1</v>
      </c>
      <c r="M78" s="70">
        <v>491</v>
      </c>
      <c r="N78" s="70">
        <v>409</v>
      </c>
      <c r="O78" s="70">
        <v>7</v>
      </c>
      <c r="P78" s="70">
        <v>114</v>
      </c>
      <c r="Q78" s="70">
        <v>1</v>
      </c>
      <c r="R78" s="70">
        <v>531</v>
      </c>
      <c r="S78" s="70">
        <v>150</v>
      </c>
      <c r="T78" s="70">
        <v>6</v>
      </c>
      <c r="U78" s="70">
        <v>54</v>
      </c>
      <c r="V78" s="70">
        <v>0</v>
      </c>
      <c r="W78" s="70">
        <v>210</v>
      </c>
      <c r="X78" s="70">
        <v>72</v>
      </c>
      <c r="Y78" s="70">
        <v>6</v>
      </c>
      <c r="Z78" s="70">
        <v>41</v>
      </c>
      <c r="AA78" s="70">
        <v>1</v>
      </c>
      <c r="AB78" s="70">
        <v>120</v>
      </c>
      <c r="AC78" s="70">
        <v>2239</v>
      </c>
      <c r="AD78" s="70"/>
      <c r="AE78" s="70">
        <v>283</v>
      </c>
      <c r="AF78" s="70">
        <v>13</v>
      </c>
      <c r="AG78" s="70">
        <v>141</v>
      </c>
      <c r="AH78" s="70">
        <v>3</v>
      </c>
      <c r="AI78" s="70">
        <v>440</v>
      </c>
      <c r="AJ78" s="70">
        <v>571</v>
      </c>
      <c r="AK78" s="70">
        <v>28</v>
      </c>
      <c r="AL78" s="70">
        <v>303</v>
      </c>
      <c r="AM78" s="70">
        <v>0</v>
      </c>
      <c r="AN78" s="70">
        <v>902</v>
      </c>
      <c r="AO78" s="70">
        <v>469</v>
      </c>
      <c r="AP78" s="70">
        <v>14</v>
      </c>
      <c r="AQ78" s="70">
        <v>196</v>
      </c>
      <c r="AR78" s="70">
        <v>0</v>
      </c>
      <c r="AS78" s="70">
        <v>679</v>
      </c>
      <c r="AT78" s="70">
        <v>2021</v>
      </c>
      <c r="AU78" s="70"/>
      <c r="AV78" s="70">
        <v>410</v>
      </c>
      <c r="AW78" s="70">
        <v>14</v>
      </c>
      <c r="AX78" s="70">
        <v>224</v>
      </c>
      <c r="AY78" s="70">
        <v>0</v>
      </c>
      <c r="AZ78" s="70">
        <v>648</v>
      </c>
      <c r="BA78" s="70">
        <v>237</v>
      </c>
      <c r="BB78" s="70">
        <v>9</v>
      </c>
      <c r="BC78" s="70">
        <v>87</v>
      </c>
      <c r="BD78" s="70">
        <v>2</v>
      </c>
      <c r="BE78" s="70">
        <v>335</v>
      </c>
      <c r="BF78" s="70">
        <v>296</v>
      </c>
      <c r="BG78" s="70">
        <v>11</v>
      </c>
      <c r="BH78" s="70">
        <v>118</v>
      </c>
      <c r="BI78" s="70">
        <v>1</v>
      </c>
      <c r="BJ78" s="70">
        <v>426</v>
      </c>
      <c r="BK78" s="70">
        <v>249</v>
      </c>
      <c r="BL78" s="70">
        <v>17</v>
      </c>
      <c r="BM78" s="70">
        <v>145</v>
      </c>
      <c r="BN78" s="70">
        <v>0</v>
      </c>
      <c r="BO78" s="70">
        <v>411</v>
      </c>
      <c r="BP78" s="70">
        <v>1820</v>
      </c>
      <c r="BQ78" s="74"/>
      <c r="BR78" s="70">
        <v>1060</v>
      </c>
      <c r="BS78" s="70">
        <v>42</v>
      </c>
      <c r="BT78" s="70">
        <v>472</v>
      </c>
      <c r="BU78" s="70">
        <v>1</v>
      </c>
      <c r="BV78" s="70">
        <v>1575</v>
      </c>
      <c r="BW78" s="70">
        <v>1575</v>
      </c>
      <c r="BX78" s="74"/>
      <c r="BY78" s="70">
        <v>1090</v>
      </c>
      <c r="BZ78" s="70">
        <v>46</v>
      </c>
      <c r="CA78" s="70">
        <v>486</v>
      </c>
      <c r="CB78" s="70">
        <v>2</v>
      </c>
      <c r="CC78" s="70">
        <v>1624</v>
      </c>
      <c r="CD78" s="70">
        <v>1624</v>
      </c>
      <c r="CE78" s="74"/>
      <c r="CF78" s="70">
        <v>935</v>
      </c>
      <c r="CG78" s="70">
        <v>36</v>
      </c>
      <c r="CH78" s="70">
        <v>468</v>
      </c>
      <c r="CI78" s="70">
        <v>2</v>
      </c>
      <c r="CJ78" s="70">
        <v>1441</v>
      </c>
      <c r="CK78" s="70">
        <v>112</v>
      </c>
      <c r="CL78" s="70">
        <v>8</v>
      </c>
      <c r="CM78" s="70">
        <v>46</v>
      </c>
      <c r="CN78" s="70">
        <v>0</v>
      </c>
      <c r="CO78" s="70">
        <v>166</v>
      </c>
      <c r="CP78" s="70">
        <v>188</v>
      </c>
      <c r="CQ78" s="70">
        <v>11</v>
      </c>
      <c r="CR78" s="70">
        <v>80</v>
      </c>
      <c r="CS78" s="70">
        <v>1</v>
      </c>
      <c r="CT78" s="70">
        <v>280</v>
      </c>
      <c r="CU78" s="70">
        <v>1887</v>
      </c>
      <c r="CV78" s="74"/>
      <c r="CW78" s="70">
        <v>490</v>
      </c>
      <c r="CX78" s="70">
        <v>13</v>
      </c>
      <c r="CY78" s="70">
        <v>189</v>
      </c>
      <c r="CZ78" s="70">
        <v>2</v>
      </c>
      <c r="DA78" s="70">
        <v>694</v>
      </c>
      <c r="DB78" s="70">
        <v>785</v>
      </c>
      <c r="DC78" s="70">
        <v>43</v>
      </c>
      <c r="DD78" s="70">
        <v>424</v>
      </c>
      <c r="DE78" s="70">
        <v>1</v>
      </c>
      <c r="DF78" s="70">
        <v>1253</v>
      </c>
      <c r="DG78" s="70">
        <v>1947</v>
      </c>
      <c r="DH78" s="74"/>
      <c r="DI78" s="70">
        <v>1086</v>
      </c>
      <c r="DJ78" s="70">
        <v>43</v>
      </c>
      <c r="DK78" s="70">
        <v>492</v>
      </c>
      <c r="DL78" s="70">
        <v>2</v>
      </c>
      <c r="DM78" s="70">
        <v>1623</v>
      </c>
      <c r="DN78" s="70">
        <v>1623</v>
      </c>
      <c r="DO78" s="74"/>
      <c r="DP78" s="70">
        <v>1049</v>
      </c>
      <c r="DQ78" s="70">
        <v>44</v>
      </c>
      <c r="DR78" s="70">
        <v>468</v>
      </c>
      <c r="DS78" s="70">
        <v>1</v>
      </c>
      <c r="DT78" s="70">
        <v>1562</v>
      </c>
      <c r="DU78" s="70">
        <v>1562</v>
      </c>
      <c r="DV78" s="74"/>
      <c r="DW78" s="70">
        <v>603</v>
      </c>
      <c r="DX78" s="70">
        <v>18</v>
      </c>
      <c r="DY78" s="70">
        <v>229</v>
      </c>
      <c r="DZ78" s="70">
        <v>0</v>
      </c>
      <c r="EA78" s="70">
        <v>850</v>
      </c>
      <c r="EB78" s="70">
        <v>619</v>
      </c>
      <c r="EC78" s="70">
        <v>36</v>
      </c>
      <c r="ED78" s="70">
        <v>359</v>
      </c>
      <c r="EE78" s="70">
        <v>1</v>
      </c>
      <c r="EF78" s="70">
        <v>1015</v>
      </c>
      <c r="EG78" s="70">
        <v>1865</v>
      </c>
      <c r="EI78" s="80">
        <f t="shared" si="53"/>
        <v>0.88672922252010722</v>
      </c>
      <c r="EJ78" s="80">
        <f t="shared" si="54"/>
        <v>0.9821428571428571</v>
      </c>
      <c r="EK78" s="80">
        <f t="shared" si="55"/>
        <v>0.93023255813953487</v>
      </c>
      <c r="EL78" s="80">
        <f t="shared" si="56"/>
        <v>1</v>
      </c>
      <c r="EM78" s="80">
        <f t="shared" si="57"/>
        <v>0.90263510495757038</v>
      </c>
      <c r="EN78" s="74"/>
      <c r="EO78" s="80">
        <f t="shared" si="58"/>
        <v>0.79892761394101874</v>
      </c>
      <c r="EP78" s="80">
        <f t="shared" si="59"/>
        <v>0.9107142857142857</v>
      </c>
      <c r="EQ78" s="80">
        <f t="shared" si="60"/>
        <v>0.83430232558139539</v>
      </c>
      <c r="ER78" s="80">
        <f t="shared" si="61"/>
        <v>1</v>
      </c>
      <c r="ES78" s="80">
        <f t="shared" si="62"/>
        <v>0.81286288521661454</v>
      </c>
      <c r="ET78" s="74"/>
      <c r="EU78" s="80">
        <f t="shared" si="63"/>
        <v>0.71045576407506705</v>
      </c>
      <c r="EV78" s="80">
        <f t="shared" si="64"/>
        <v>0.75</v>
      </c>
      <c r="EW78" s="80">
        <f t="shared" si="65"/>
        <v>0.68604651162790697</v>
      </c>
      <c r="EX78" s="80">
        <f t="shared" si="66"/>
        <v>0.33333333333333331</v>
      </c>
      <c r="EY78" s="80">
        <f t="shared" si="67"/>
        <v>0.70343903528360874</v>
      </c>
      <c r="EZ78" s="74"/>
      <c r="FA78" s="80">
        <f t="shared" si="68"/>
        <v>0.73056300268096519</v>
      </c>
      <c r="FB78" s="80">
        <f t="shared" si="69"/>
        <v>0.8214285714285714</v>
      </c>
      <c r="FC78" s="80">
        <f t="shared" si="70"/>
        <v>0.70639534883720934</v>
      </c>
      <c r="FD78" s="80">
        <f t="shared" si="71"/>
        <v>0.66666666666666663</v>
      </c>
      <c r="FE78" s="80">
        <f t="shared" si="72"/>
        <v>0.7253238052702099</v>
      </c>
      <c r="FF78" s="74"/>
      <c r="FG78" s="80">
        <f t="shared" si="73"/>
        <v>0.82774798927613946</v>
      </c>
      <c r="FH78" s="80">
        <f t="shared" si="74"/>
        <v>0.9821428571428571</v>
      </c>
      <c r="FI78" s="80">
        <f t="shared" si="75"/>
        <v>0.86337209302325579</v>
      </c>
      <c r="FJ78" s="80">
        <f t="shared" si="76"/>
        <v>1</v>
      </c>
      <c r="FK78" s="80">
        <f t="shared" si="77"/>
        <v>0.84278695846359986</v>
      </c>
      <c r="FL78" s="74"/>
      <c r="FM78" s="80">
        <f t="shared" si="78"/>
        <v>0.8545576407506702</v>
      </c>
      <c r="FN78" s="80">
        <f t="shared" si="79"/>
        <v>1</v>
      </c>
      <c r="FO78" s="80">
        <f t="shared" si="80"/>
        <v>0.89098837209302328</v>
      </c>
      <c r="FP78" s="80">
        <f t="shared" si="81"/>
        <v>1</v>
      </c>
      <c r="FQ78" s="80">
        <f t="shared" si="82"/>
        <v>0.86958463599821345</v>
      </c>
      <c r="FR78" s="74"/>
      <c r="FS78" s="80">
        <f t="shared" si="83"/>
        <v>0.72788203753351211</v>
      </c>
      <c r="FT78" s="80">
        <f t="shared" si="84"/>
        <v>0.7678571428571429</v>
      </c>
      <c r="FU78" s="80">
        <f t="shared" si="85"/>
        <v>0.71511627906976749</v>
      </c>
      <c r="FV78" s="80">
        <f t="shared" si="86"/>
        <v>0.66666666666666663</v>
      </c>
      <c r="FW78" s="80">
        <f t="shared" si="87"/>
        <v>0.72487717731129964</v>
      </c>
      <c r="FX78" s="74"/>
      <c r="FY78" s="80">
        <f t="shared" si="88"/>
        <v>0.70308310991957101</v>
      </c>
      <c r="FZ78" s="80">
        <f t="shared" si="89"/>
        <v>0.7857142857142857</v>
      </c>
      <c r="GA78" s="80">
        <f t="shared" si="90"/>
        <v>0.68023255813953487</v>
      </c>
      <c r="GB78" s="80">
        <f t="shared" si="91"/>
        <v>0.33333333333333331</v>
      </c>
      <c r="GC78" s="80">
        <f t="shared" si="92"/>
        <v>0.69763287181777578</v>
      </c>
      <c r="GD78" s="74"/>
      <c r="GE78" s="80">
        <f t="shared" si="93"/>
        <v>0.81903485254691688</v>
      </c>
      <c r="GF78" s="80">
        <f t="shared" si="94"/>
        <v>0.9642857142857143</v>
      </c>
      <c r="GG78" s="80">
        <f t="shared" si="95"/>
        <v>0.85465116279069764</v>
      </c>
      <c r="GH78" s="80">
        <f t="shared" si="96"/>
        <v>0.33333333333333331</v>
      </c>
      <c r="GI78" s="80">
        <f t="shared" si="97"/>
        <v>0.83296114336757476</v>
      </c>
    </row>
    <row r="79" spans="1:191" x14ac:dyDescent="0.3">
      <c r="A79" s="60" t="s">
        <v>511</v>
      </c>
      <c r="B79" s="70">
        <v>14157</v>
      </c>
      <c r="C79" s="70"/>
      <c r="D79" s="70">
        <v>382</v>
      </c>
      <c r="E79" s="70">
        <v>14</v>
      </c>
      <c r="F79" s="70">
        <v>266</v>
      </c>
      <c r="G79" s="70">
        <v>0</v>
      </c>
      <c r="H79" s="70">
        <v>662</v>
      </c>
      <c r="I79" s="70">
        <v>203</v>
      </c>
      <c r="J79" s="70">
        <v>5</v>
      </c>
      <c r="K79" s="70">
        <v>55</v>
      </c>
      <c r="L79" s="70">
        <v>0</v>
      </c>
      <c r="M79" s="70">
        <v>263</v>
      </c>
      <c r="N79" s="70">
        <v>277</v>
      </c>
      <c r="O79" s="70">
        <v>4</v>
      </c>
      <c r="P79" s="70">
        <v>132</v>
      </c>
      <c r="Q79" s="70">
        <v>0</v>
      </c>
      <c r="R79" s="70">
        <v>413</v>
      </c>
      <c r="S79" s="70">
        <v>159</v>
      </c>
      <c r="T79" s="70">
        <v>4</v>
      </c>
      <c r="U79" s="70">
        <v>58</v>
      </c>
      <c r="V79" s="70">
        <v>0</v>
      </c>
      <c r="W79" s="70">
        <v>221</v>
      </c>
      <c r="X79" s="70">
        <v>123</v>
      </c>
      <c r="Y79" s="70">
        <v>0</v>
      </c>
      <c r="Z79" s="70">
        <v>50</v>
      </c>
      <c r="AA79" s="70">
        <v>0</v>
      </c>
      <c r="AB79" s="70">
        <v>173</v>
      </c>
      <c r="AC79" s="70">
        <v>1732</v>
      </c>
      <c r="AD79" s="70"/>
      <c r="AE79" s="70">
        <v>278</v>
      </c>
      <c r="AF79" s="70">
        <v>8</v>
      </c>
      <c r="AG79" s="70">
        <v>130</v>
      </c>
      <c r="AH79" s="70">
        <v>0</v>
      </c>
      <c r="AI79" s="70">
        <v>416</v>
      </c>
      <c r="AJ79" s="70">
        <v>382</v>
      </c>
      <c r="AK79" s="70">
        <v>7</v>
      </c>
      <c r="AL79" s="70">
        <v>196</v>
      </c>
      <c r="AM79" s="70">
        <v>0</v>
      </c>
      <c r="AN79" s="70">
        <v>585</v>
      </c>
      <c r="AO79" s="70">
        <v>405</v>
      </c>
      <c r="AP79" s="70">
        <v>10</v>
      </c>
      <c r="AQ79" s="70">
        <v>200</v>
      </c>
      <c r="AR79" s="70">
        <v>0</v>
      </c>
      <c r="AS79" s="70">
        <v>615</v>
      </c>
      <c r="AT79" s="70">
        <v>1616</v>
      </c>
      <c r="AU79" s="70"/>
      <c r="AV79" s="70">
        <v>322</v>
      </c>
      <c r="AW79" s="70">
        <v>9</v>
      </c>
      <c r="AX79" s="70">
        <v>182</v>
      </c>
      <c r="AY79" s="70">
        <v>0</v>
      </c>
      <c r="AZ79" s="70">
        <v>513</v>
      </c>
      <c r="BA79" s="70">
        <v>152</v>
      </c>
      <c r="BB79" s="70">
        <v>9</v>
      </c>
      <c r="BC79" s="70">
        <v>59</v>
      </c>
      <c r="BD79" s="70">
        <v>0</v>
      </c>
      <c r="BE79" s="70">
        <v>220</v>
      </c>
      <c r="BF79" s="70">
        <v>175</v>
      </c>
      <c r="BG79" s="70">
        <v>1</v>
      </c>
      <c r="BH79" s="70">
        <v>82</v>
      </c>
      <c r="BI79" s="70">
        <v>0</v>
      </c>
      <c r="BJ79" s="70">
        <v>258</v>
      </c>
      <c r="BK79" s="70">
        <v>317</v>
      </c>
      <c r="BL79" s="70">
        <v>7</v>
      </c>
      <c r="BM79" s="70">
        <v>174</v>
      </c>
      <c r="BN79" s="70">
        <v>0</v>
      </c>
      <c r="BO79" s="70">
        <v>498</v>
      </c>
      <c r="BP79" s="70">
        <v>1489</v>
      </c>
      <c r="BQ79" s="74"/>
      <c r="BR79" s="70">
        <v>847</v>
      </c>
      <c r="BS79" s="70">
        <v>23</v>
      </c>
      <c r="BT79" s="70">
        <v>450</v>
      </c>
      <c r="BU79" s="70">
        <v>0</v>
      </c>
      <c r="BV79" s="70">
        <v>1320</v>
      </c>
      <c r="BW79" s="70">
        <v>1320</v>
      </c>
      <c r="BX79" s="74"/>
      <c r="BY79" s="70">
        <v>877</v>
      </c>
      <c r="BZ79" s="70">
        <v>25</v>
      </c>
      <c r="CA79" s="70">
        <v>449</v>
      </c>
      <c r="CB79" s="70">
        <v>0</v>
      </c>
      <c r="CC79" s="70">
        <v>1351</v>
      </c>
      <c r="CD79" s="70">
        <v>1351</v>
      </c>
      <c r="CE79" s="74"/>
      <c r="CF79" s="70">
        <v>545</v>
      </c>
      <c r="CG79" s="70">
        <v>16</v>
      </c>
      <c r="CH79" s="70">
        <v>271</v>
      </c>
      <c r="CI79" s="70">
        <v>0</v>
      </c>
      <c r="CJ79" s="70">
        <v>832</v>
      </c>
      <c r="CK79" s="70">
        <v>178</v>
      </c>
      <c r="CL79" s="70">
        <v>5</v>
      </c>
      <c r="CM79" s="70">
        <v>112</v>
      </c>
      <c r="CN79" s="70">
        <v>0</v>
      </c>
      <c r="CO79" s="70">
        <v>295</v>
      </c>
      <c r="CP79" s="70">
        <v>248</v>
      </c>
      <c r="CQ79" s="70">
        <v>1</v>
      </c>
      <c r="CR79" s="70">
        <v>119</v>
      </c>
      <c r="CS79" s="70">
        <v>0</v>
      </c>
      <c r="CT79" s="70">
        <v>368</v>
      </c>
      <c r="CU79" s="70">
        <v>1495</v>
      </c>
      <c r="CV79" s="74"/>
      <c r="CW79" s="70">
        <v>403</v>
      </c>
      <c r="CX79" s="70">
        <v>3</v>
      </c>
      <c r="CY79" s="70">
        <v>180</v>
      </c>
      <c r="CZ79" s="70">
        <v>0</v>
      </c>
      <c r="DA79" s="70">
        <v>586</v>
      </c>
      <c r="DB79" s="70">
        <v>584</v>
      </c>
      <c r="DC79" s="70">
        <v>19</v>
      </c>
      <c r="DD79" s="70">
        <v>337</v>
      </c>
      <c r="DE79" s="70">
        <v>0</v>
      </c>
      <c r="DF79" s="70">
        <v>940</v>
      </c>
      <c r="DG79" s="70">
        <v>1526</v>
      </c>
      <c r="DH79" s="74"/>
      <c r="DI79" s="70">
        <v>869</v>
      </c>
      <c r="DJ79" s="70">
        <v>25</v>
      </c>
      <c r="DK79" s="70">
        <v>446</v>
      </c>
      <c r="DL79" s="70">
        <v>0</v>
      </c>
      <c r="DM79" s="70">
        <v>1340</v>
      </c>
      <c r="DN79" s="70">
        <v>1340</v>
      </c>
      <c r="DO79" s="74"/>
      <c r="DP79" s="70">
        <v>850</v>
      </c>
      <c r="DQ79" s="70">
        <v>20</v>
      </c>
      <c r="DR79" s="70">
        <v>433</v>
      </c>
      <c r="DS79" s="70">
        <v>0</v>
      </c>
      <c r="DT79" s="70">
        <v>1303</v>
      </c>
      <c r="DU79" s="70">
        <v>1303</v>
      </c>
      <c r="DV79" s="74"/>
      <c r="DW79" s="70">
        <v>475</v>
      </c>
      <c r="DX79" s="70">
        <v>9</v>
      </c>
      <c r="DY79" s="70">
        <v>206</v>
      </c>
      <c r="DZ79" s="70">
        <v>0</v>
      </c>
      <c r="EA79" s="70">
        <v>690</v>
      </c>
      <c r="EB79" s="70">
        <v>511</v>
      </c>
      <c r="EC79" s="70">
        <v>12</v>
      </c>
      <c r="ED79" s="70">
        <v>311</v>
      </c>
      <c r="EE79" s="70">
        <v>0</v>
      </c>
      <c r="EF79" s="70">
        <v>834</v>
      </c>
      <c r="EG79" s="70">
        <v>1524</v>
      </c>
      <c r="EI79" s="80">
        <f t="shared" si="53"/>
        <v>0.93094405594405594</v>
      </c>
      <c r="EJ79" s="80">
        <f t="shared" si="54"/>
        <v>0.92592592592592593</v>
      </c>
      <c r="EK79" s="80">
        <f t="shared" si="55"/>
        <v>0.9376114081996435</v>
      </c>
      <c r="EL79" s="80" t="e">
        <f t="shared" si="56"/>
        <v>#DIV/0!</v>
      </c>
      <c r="EM79" s="80">
        <f t="shared" si="57"/>
        <v>0.93302540415704383</v>
      </c>
      <c r="EN79" s="74"/>
      <c r="EO79" s="80">
        <f t="shared" si="58"/>
        <v>0.84440559440559437</v>
      </c>
      <c r="EP79" s="80">
        <f t="shared" si="59"/>
        <v>0.96296296296296291</v>
      </c>
      <c r="EQ79" s="80">
        <f t="shared" si="60"/>
        <v>0.88591800356506234</v>
      </c>
      <c r="ER79" s="80" t="e">
        <f t="shared" si="61"/>
        <v>#DIV/0!</v>
      </c>
      <c r="ES79" s="80">
        <f t="shared" si="62"/>
        <v>0.85969976905311773</v>
      </c>
      <c r="ET79" s="74"/>
      <c r="EU79" s="80">
        <f t="shared" si="63"/>
        <v>0.74038461538461542</v>
      </c>
      <c r="EV79" s="80">
        <f t="shared" si="64"/>
        <v>0.85185185185185186</v>
      </c>
      <c r="EW79" s="80">
        <f t="shared" si="65"/>
        <v>0.80213903743315507</v>
      </c>
      <c r="EX79" s="80" t="e">
        <f t="shared" si="66"/>
        <v>#DIV/0!</v>
      </c>
      <c r="EY79" s="80">
        <f t="shared" si="67"/>
        <v>0.76212471131639725</v>
      </c>
      <c r="EZ79" s="74"/>
      <c r="FA79" s="80">
        <f t="shared" si="68"/>
        <v>0.76660839160839156</v>
      </c>
      <c r="FB79" s="80">
        <f t="shared" si="69"/>
        <v>0.92592592592592593</v>
      </c>
      <c r="FC79" s="80">
        <f t="shared" si="70"/>
        <v>0.80035650623885923</v>
      </c>
      <c r="FD79" s="80" t="e">
        <f t="shared" si="71"/>
        <v>#DIV/0!</v>
      </c>
      <c r="FE79" s="80">
        <f t="shared" si="72"/>
        <v>0.78002309468822173</v>
      </c>
      <c r="FF79" s="74"/>
      <c r="FG79" s="80">
        <f t="shared" si="73"/>
        <v>0.84877622377622375</v>
      </c>
      <c r="FH79" s="80">
        <f t="shared" si="74"/>
        <v>0.81481481481481477</v>
      </c>
      <c r="FI79" s="80">
        <f t="shared" si="75"/>
        <v>0.89483065953654184</v>
      </c>
      <c r="FJ79" s="80" t="e">
        <f t="shared" si="76"/>
        <v>#DIV/0!</v>
      </c>
      <c r="FK79" s="80">
        <f t="shared" si="77"/>
        <v>0.86316397228637409</v>
      </c>
      <c r="FL79" s="74"/>
      <c r="FM79" s="80">
        <f t="shared" si="78"/>
        <v>0.86276223776223782</v>
      </c>
      <c r="FN79" s="80">
        <f t="shared" si="79"/>
        <v>0.81481481481481477</v>
      </c>
      <c r="FO79" s="80">
        <f t="shared" si="80"/>
        <v>0.92156862745098034</v>
      </c>
      <c r="FP79" s="80" t="e">
        <f t="shared" si="81"/>
        <v>#DIV/0!</v>
      </c>
      <c r="FQ79" s="80">
        <f t="shared" si="82"/>
        <v>0.88106235565819857</v>
      </c>
      <c r="FR79" s="74"/>
      <c r="FS79" s="80">
        <f t="shared" si="83"/>
        <v>0.75961538461538458</v>
      </c>
      <c r="FT79" s="80">
        <f t="shared" si="84"/>
        <v>0.92592592592592593</v>
      </c>
      <c r="FU79" s="80">
        <f t="shared" si="85"/>
        <v>0.79500891265597151</v>
      </c>
      <c r="FV79" s="80" t="e">
        <f t="shared" si="86"/>
        <v>#DIV/0!</v>
      </c>
      <c r="FW79" s="80">
        <f t="shared" si="87"/>
        <v>0.7736720554272517</v>
      </c>
      <c r="FX79" s="74"/>
      <c r="FY79" s="80">
        <f t="shared" si="88"/>
        <v>0.74300699300699302</v>
      </c>
      <c r="FZ79" s="80">
        <f t="shared" si="89"/>
        <v>0.7407407407407407</v>
      </c>
      <c r="GA79" s="80">
        <f t="shared" si="90"/>
        <v>0.77183600713012479</v>
      </c>
      <c r="GB79" s="80" t="e">
        <f t="shared" si="91"/>
        <v>#DIV/0!</v>
      </c>
      <c r="GC79" s="80">
        <f t="shared" si="92"/>
        <v>0.75230946882217087</v>
      </c>
      <c r="GD79" s="74"/>
      <c r="GE79" s="80">
        <f t="shared" si="93"/>
        <v>0.86188811188811187</v>
      </c>
      <c r="GF79" s="80">
        <f t="shared" si="94"/>
        <v>0.77777777777777779</v>
      </c>
      <c r="GG79" s="80">
        <f t="shared" si="95"/>
        <v>0.92156862745098034</v>
      </c>
      <c r="GH79" s="80" t="e">
        <f t="shared" si="96"/>
        <v>#DIV/0!</v>
      </c>
      <c r="GI79" s="80">
        <f t="shared" si="97"/>
        <v>0.87990762124711319</v>
      </c>
    </row>
    <row r="80" spans="1:191" x14ac:dyDescent="0.3">
      <c r="A80" s="60" t="s">
        <v>441</v>
      </c>
      <c r="B80" s="70">
        <v>13860</v>
      </c>
      <c r="C80" s="70"/>
      <c r="D80" s="70">
        <v>355</v>
      </c>
      <c r="E80" s="70">
        <v>22</v>
      </c>
      <c r="F80" s="70">
        <v>124</v>
      </c>
      <c r="G80" s="70">
        <v>0</v>
      </c>
      <c r="H80" s="70">
        <v>501</v>
      </c>
      <c r="I80" s="70">
        <v>183</v>
      </c>
      <c r="J80" s="70">
        <v>3</v>
      </c>
      <c r="K80" s="70">
        <v>70</v>
      </c>
      <c r="L80" s="70">
        <v>0</v>
      </c>
      <c r="M80" s="70">
        <v>256</v>
      </c>
      <c r="N80" s="70">
        <v>236</v>
      </c>
      <c r="O80" s="70">
        <v>8</v>
      </c>
      <c r="P80" s="70">
        <v>34</v>
      </c>
      <c r="Q80" s="70">
        <v>1</v>
      </c>
      <c r="R80" s="70">
        <v>279</v>
      </c>
      <c r="S80" s="70">
        <v>40</v>
      </c>
      <c r="T80" s="70">
        <v>0</v>
      </c>
      <c r="U80" s="70">
        <v>6</v>
      </c>
      <c r="V80" s="70">
        <v>0</v>
      </c>
      <c r="W80" s="70">
        <v>46</v>
      </c>
      <c r="X80" s="70">
        <v>25</v>
      </c>
      <c r="Y80" s="70">
        <v>1</v>
      </c>
      <c r="Z80" s="70">
        <v>8</v>
      </c>
      <c r="AA80" s="70">
        <v>0</v>
      </c>
      <c r="AB80" s="70">
        <v>34</v>
      </c>
      <c r="AC80" s="70">
        <v>1116</v>
      </c>
      <c r="AD80" s="70"/>
      <c r="AE80" s="70">
        <v>243</v>
      </c>
      <c r="AF80" s="70">
        <v>14</v>
      </c>
      <c r="AG80" s="70">
        <v>75</v>
      </c>
      <c r="AH80" s="70">
        <v>0</v>
      </c>
      <c r="AI80" s="70">
        <v>332</v>
      </c>
      <c r="AJ80" s="70">
        <v>151</v>
      </c>
      <c r="AK80" s="70">
        <v>4</v>
      </c>
      <c r="AL80" s="70">
        <v>52</v>
      </c>
      <c r="AM80" s="70">
        <v>0</v>
      </c>
      <c r="AN80" s="70">
        <v>207</v>
      </c>
      <c r="AO80" s="70">
        <v>348</v>
      </c>
      <c r="AP80" s="70">
        <v>14</v>
      </c>
      <c r="AQ80" s="70">
        <v>91</v>
      </c>
      <c r="AR80" s="70">
        <v>1</v>
      </c>
      <c r="AS80" s="70">
        <v>454</v>
      </c>
      <c r="AT80" s="70">
        <v>993</v>
      </c>
      <c r="AU80" s="70"/>
      <c r="AV80" s="70">
        <v>303</v>
      </c>
      <c r="AW80" s="70">
        <v>12</v>
      </c>
      <c r="AX80" s="70">
        <v>90</v>
      </c>
      <c r="AY80" s="70">
        <v>0</v>
      </c>
      <c r="AZ80" s="70">
        <v>405</v>
      </c>
      <c r="BA80" s="70">
        <v>123</v>
      </c>
      <c r="BB80" s="70">
        <v>4</v>
      </c>
      <c r="BC80" s="70">
        <v>46</v>
      </c>
      <c r="BD80" s="70">
        <v>0</v>
      </c>
      <c r="BE80" s="70">
        <v>173</v>
      </c>
      <c r="BF80" s="70">
        <v>140</v>
      </c>
      <c r="BG80" s="70">
        <v>9</v>
      </c>
      <c r="BH80" s="70">
        <v>47</v>
      </c>
      <c r="BI80" s="70">
        <v>1</v>
      </c>
      <c r="BJ80" s="70">
        <v>197</v>
      </c>
      <c r="BK80" s="70">
        <v>123</v>
      </c>
      <c r="BL80" s="70">
        <v>5</v>
      </c>
      <c r="BM80" s="70">
        <v>20</v>
      </c>
      <c r="BN80" s="70">
        <v>0</v>
      </c>
      <c r="BO80" s="70">
        <v>148</v>
      </c>
      <c r="BP80" s="70">
        <v>923</v>
      </c>
      <c r="BQ80" s="74"/>
      <c r="BR80" s="70">
        <v>615</v>
      </c>
      <c r="BS80" s="70">
        <v>21</v>
      </c>
      <c r="BT80" s="70">
        <v>184</v>
      </c>
      <c r="BU80" s="70">
        <v>1</v>
      </c>
      <c r="BV80" s="70">
        <v>821</v>
      </c>
      <c r="BW80" s="70">
        <v>821</v>
      </c>
      <c r="BX80" s="74"/>
      <c r="BY80" s="70">
        <v>639</v>
      </c>
      <c r="BZ80" s="70">
        <v>24</v>
      </c>
      <c r="CA80" s="70">
        <v>192</v>
      </c>
      <c r="CB80" s="70">
        <v>1</v>
      </c>
      <c r="CC80" s="70">
        <v>856</v>
      </c>
      <c r="CD80" s="70">
        <v>856</v>
      </c>
      <c r="CE80" s="74"/>
      <c r="CF80" s="70">
        <v>453</v>
      </c>
      <c r="CG80" s="70">
        <v>12</v>
      </c>
      <c r="CH80" s="70">
        <v>140</v>
      </c>
      <c r="CI80" s="70">
        <v>1</v>
      </c>
      <c r="CJ80" s="70">
        <v>606</v>
      </c>
      <c r="CK80" s="70">
        <v>123</v>
      </c>
      <c r="CL80" s="70">
        <v>14</v>
      </c>
      <c r="CM80" s="70">
        <v>28</v>
      </c>
      <c r="CN80" s="70">
        <v>0</v>
      </c>
      <c r="CO80" s="70">
        <v>165</v>
      </c>
      <c r="CP80" s="70">
        <v>121</v>
      </c>
      <c r="CQ80" s="70">
        <v>1</v>
      </c>
      <c r="CR80" s="70">
        <v>32</v>
      </c>
      <c r="CS80" s="70">
        <v>0</v>
      </c>
      <c r="CT80" s="70">
        <v>154</v>
      </c>
      <c r="CU80" s="70">
        <v>925</v>
      </c>
      <c r="CV80" s="74"/>
      <c r="CW80" s="70">
        <v>265</v>
      </c>
      <c r="CX80" s="70">
        <v>13</v>
      </c>
      <c r="CY80" s="70">
        <v>62</v>
      </c>
      <c r="CZ80" s="70">
        <v>0</v>
      </c>
      <c r="DA80" s="70">
        <v>340</v>
      </c>
      <c r="DB80" s="70">
        <v>487</v>
      </c>
      <c r="DC80" s="70">
        <v>15</v>
      </c>
      <c r="DD80" s="70">
        <v>150</v>
      </c>
      <c r="DE80" s="70">
        <v>1</v>
      </c>
      <c r="DF80" s="70">
        <v>653</v>
      </c>
      <c r="DG80" s="70">
        <v>993</v>
      </c>
      <c r="DH80" s="74"/>
      <c r="DI80" s="70">
        <v>624</v>
      </c>
      <c r="DJ80" s="70">
        <v>20</v>
      </c>
      <c r="DK80" s="70">
        <v>188</v>
      </c>
      <c r="DL80" s="70">
        <v>1</v>
      </c>
      <c r="DM80" s="70">
        <v>833</v>
      </c>
      <c r="DN80" s="70">
        <v>833</v>
      </c>
      <c r="DO80" s="74"/>
      <c r="DP80" s="70">
        <v>621</v>
      </c>
      <c r="DQ80" s="70">
        <v>20</v>
      </c>
      <c r="DR80" s="70">
        <v>187</v>
      </c>
      <c r="DS80" s="70">
        <v>1</v>
      </c>
      <c r="DT80" s="70">
        <v>829</v>
      </c>
      <c r="DU80" s="70">
        <v>829</v>
      </c>
      <c r="DV80" s="74"/>
      <c r="DW80" s="70">
        <v>341</v>
      </c>
      <c r="DX80" s="70">
        <v>11</v>
      </c>
      <c r="DY80" s="70">
        <v>85</v>
      </c>
      <c r="DZ80" s="70">
        <v>1</v>
      </c>
      <c r="EA80" s="70">
        <v>438</v>
      </c>
      <c r="EB80" s="70">
        <v>381</v>
      </c>
      <c r="EC80" s="70">
        <v>18</v>
      </c>
      <c r="ED80" s="70">
        <v>123</v>
      </c>
      <c r="EE80" s="70">
        <v>0</v>
      </c>
      <c r="EF80" s="70">
        <v>522</v>
      </c>
      <c r="EG80" s="70">
        <v>960</v>
      </c>
      <c r="EI80" s="80">
        <f t="shared" si="53"/>
        <v>0.88438617401668651</v>
      </c>
      <c r="EJ80" s="80">
        <f t="shared" si="54"/>
        <v>0.94117647058823528</v>
      </c>
      <c r="EK80" s="80">
        <f t="shared" si="55"/>
        <v>0.90082644628099173</v>
      </c>
      <c r="EL80" s="80">
        <f t="shared" si="56"/>
        <v>1</v>
      </c>
      <c r="EM80" s="80">
        <f t="shared" si="57"/>
        <v>0.88978494623655913</v>
      </c>
      <c r="EN80" s="74"/>
      <c r="EO80" s="80">
        <f t="shared" si="58"/>
        <v>0.82121573301549466</v>
      </c>
      <c r="EP80" s="80">
        <f t="shared" si="59"/>
        <v>0.88235294117647056</v>
      </c>
      <c r="EQ80" s="80">
        <f t="shared" si="60"/>
        <v>0.83884297520661155</v>
      </c>
      <c r="ER80" s="80">
        <f t="shared" si="61"/>
        <v>1</v>
      </c>
      <c r="ES80" s="80">
        <f t="shared" si="62"/>
        <v>0.82706093189964158</v>
      </c>
      <c r="ET80" s="74"/>
      <c r="EU80" s="80">
        <f t="shared" si="63"/>
        <v>0.73301549463647198</v>
      </c>
      <c r="EV80" s="80">
        <f t="shared" si="64"/>
        <v>0.61764705882352944</v>
      </c>
      <c r="EW80" s="80">
        <f t="shared" si="65"/>
        <v>0.76033057851239672</v>
      </c>
      <c r="EX80" s="80">
        <f t="shared" si="66"/>
        <v>1</v>
      </c>
      <c r="EY80" s="80">
        <f t="shared" si="67"/>
        <v>0.73566308243727596</v>
      </c>
      <c r="EZ80" s="74"/>
      <c r="FA80" s="80">
        <f t="shared" si="68"/>
        <v>0.76162097735399281</v>
      </c>
      <c r="FB80" s="80">
        <f t="shared" si="69"/>
        <v>0.70588235294117652</v>
      </c>
      <c r="FC80" s="80">
        <f t="shared" si="70"/>
        <v>0.79338842975206614</v>
      </c>
      <c r="FD80" s="80">
        <f t="shared" si="71"/>
        <v>1</v>
      </c>
      <c r="FE80" s="80">
        <f t="shared" si="72"/>
        <v>0.76702508960573479</v>
      </c>
      <c r="FF80" s="74"/>
      <c r="FG80" s="80">
        <f t="shared" si="73"/>
        <v>0.83075089392133494</v>
      </c>
      <c r="FH80" s="80">
        <f t="shared" si="74"/>
        <v>0.79411764705882348</v>
      </c>
      <c r="FI80" s="80">
        <f t="shared" si="75"/>
        <v>0.82644628099173556</v>
      </c>
      <c r="FJ80" s="80">
        <f t="shared" si="76"/>
        <v>1</v>
      </c>
      <c r="FK80" s="80">
        <f t="shared" si="77"/>
        <v>0.82885304659498205</v>
      </c>
      <c r="FL80" s="74"/>
      <c r="FM80" s="80">
        <f t="shared" si="78"/>
        <v>0.89630512514898686</v>
      </c>
      <c r="FN80" s="80">
        <f t="shared" si="79"/>
        <v>0.82352941176470584</v>
      </c>
      <c r="FO80" s="80">
        <f t="shared" si="80"/>
        <v>0.87603305785123964</v>
      </c>
      <c r="FP80" s="80">
        <f t="shared" si="81"/>
        <v>1</v>
      </c>
      <c r="FQ80" s="80">
        <f t="shared" si="82"/>
        <v>0.88978494623655913</v>
      </c>
      <c r="FR80" s="74"/>
      <c r="FS80" s="80">
        <f t="shared" si="83"/>
        <v>0.74374255065554229</v>
      </c>
      <c r="FT80" s="80">
        <f t="shared" si="84"/>
        <v>0.58823529411764708</v>
      </c>
      <c r="FU80" s="80">
        <f t="shared" si="85"/>
        <v>0.77685950413223137</v>
      </c>
      <c r="FV80" s="80">
        <f t="shared" si="86"/>
        <v>1</v>
      </c>
      <c r="FW80" s="80">
        <f t="shared" si="87"/>
        <v>0.74641577060931896</v>
      </c>
      <c r="FX80" s="74"/>
      <c r="FY80" s="80">
        <f t="shared" si="88"/>
        <v>0.74016686531585218</v>
      </c>
      <c r="FZ80" s="80">
        <f t="shared" si="89"/>
        <v>0.58823529411764708</v>
      </c>
      <c r="GA80" s="80">
        <f t="shared" si="90"/>
        <v>0.77272727272727271</v>
      </c>
      <c r="GB80" s="80">
        <f t="shared" si="91"/>
        <v>1</v>
      </c>
      <c r="GC80" s="80">
        <f t="shared" si="92"/>
        <v>0.74283154121863804</v>
      </c>
      <c r="GD80" s="74"/>
      <c r="GE80" s="80">
        <f t="shared" si="93"/>
        <v>0.86054827175208581</v>
      </c>
      <c r="GF80" s="80">
        <f t="shared" si="94"/>
        <v>0.8529411764705882</v>
      </c>
      <c r="GG80" s="80">
        <f t="shared" si="95"/>
        <v>0.85950413223140498</v>
      </c>
      <c r="GH80" s="80">
        <f t="shared" si="96"/>
        <v>1</v>
      </c>
      <c r="GI80" s="80">
        <f t="shared" si="97"/>
        <v>0.86021505376344087</v>
      </c>
    </row>
    <row r="81" spans="1:191" x14ac:dyDescent="0.3">
      <c r="A81" s="60" t="s">
        <v>544</v>
      </c>
      <c r="B81" s="70">
        <v>13291</v>
      </c>
      <c r="C81" s="70"/>
      <c r="D81" s="70">
        <v>563</v>
      </c>
      <c r="E81" s="70">
        <v>7</v>
      </c>
      <c r="F81" s="70">
        <v>68</v>
      </c>
      <c r="G81" s="70">
        <v>0</v>
      </c>
      <c r="H81" s="70">
        <v>638</v>
      </c>
      <c r="I81" s="70">
        <v>160</v>
      </c>
      <c r="J81" s="70">
        <v>1</v>
      </c>
      <c r="K81" s="70">
        <v>21</v>
      </c>
      <c r="L81" s="70">
        <v>0</v>
      </c>
      <c r="M81" s="70">
        <v>182</v>
      </c>
      <c r="N81" s="70">
        <v>404</v>
      </c>
      <c r="O81" s="70">
        <v>5</v>
      </c>
      <c r="P81" s="70">
        <v>49</v>
      </c>
      <c r="Q81" s="70">
        <v>0</v>
      </c>
      <c r="R81" s="70">
        <v>458</v>
      </c>
      <c r="S81" s="70">
        <v>118</v>
      </c>
      <c r="T81" s="70">
        <v>2</v>
      </c>
      <c r="U81" s="70">
        <v>10</v>
      </c>
      <c r="V81" s="70">
        <v>0</v>
      </c>
      <c r="W81" s="70">
        <v>130</v>
      </c>
      <c r="X81" s="70">
        <v>60</v>
      </c>
      <c r="Y81" s="70">
        <v>0</v>
      </c>
      <c r="Z81" s="70">
        <v>6</v>
      </c>
      <c r="AA81" s="70">
        <v>0</v>
      </c>
      <c r="AB81" s="70">
        <v>66</v>
      </c>
      <c r="AC81" s="70">
        <v>1474</v>
      </c>
      <c r="AD81" s="70"/>
      <c r="AE81" s="70">
        <v>228</v>
      </c>
      <c r="AF81" s="70">
        <v>2</v>
      </c>
      <c r="AG81" s="70">
        <v>27</v>
      </c>
      <c r="AH81" s="70">
        <v>0</v>
      </c>
      <c r="AI81" s="70">
        <v>257</v>
      </c>
      <c r="AJ81" s="70">
        <v>315</v>
      </c>
      <c r="AK81" s="70">
        <v>2</v>
      </c>
      <c r="AL81" s="70">
        <v>56</v>
      </c>
      <c r="AM81" s="70">
        <v>0</v>
      </c>
      <c r="AN81" s="70">
        <v>373</v>
      </c>
      <c r="AO81" s="70">
        <v>665</v>
      </c>
      <c r="AP81" s="70">
        <v>11</v>
      </c>
      <c r="AQ81" s="70">
        <v>50</v>
      </c>
      <c r="AR81" s="70">
        <v>0</v>
      </c>
      <c r="AS81" s="70">
        <v>726</v>
      </c>
      <c r="AT81" s="70">
        <v>1356</v>
      </c>
      <c r="AU81" s="70"/>
      <c r="AV81" s="70">
        <v>204</v>
      </c>
      <c r="AW81" s="70">
        <v>1</v>
      </c>
      <c r="AX81" s="70">
        <v>23</v>
      </c>
      <c r="AY81" s="70">
        <v>0</v>
      </c>
      <c r="AZ81" s="70">
        <v>228</v>
      </c>
      <c r="BA81" s="70">
        <v>89</v>
      </c>
      <c r="BB81" s="70">
        <v>0</v>
      </c>
      <c r="BC81" s="70">
        <v>18</v>
      </c>
      <c r="BD81" s="70">
        <v>0</v>
      </c>
      <c r="BE81" s="70">
        <v>107</v>
      </c>
      <c r="BF81" s="70">
        <v>564</v>
      </c>
      <c r="BG81" s="70">
        <v>9</v>
      </c>
      <c r="BH81" s="70">
        <v>63</v>
      </c>
      <c r="BI81" s="70">
        <v>0</v>
      </c>
      <c r="BJ81" s="70">
        <v>636</v>
      </c>
      <c r="BK81" s="70">
        <v>373</v>
      </c>
      <c r="BL81" s="70">
        <v>5</v>
      </c>
      <c r="BM81" s="70">
        <v>41</v>
      </c>
      <c r="BN81" s="70">
        <v>0</v>
      </c>
      <c r="BO81" s="70">
        <v>419</v>
      </c>
      <c r="BP81" s="70">
        <v>1390</v>
      </c>
      <c r="BQ81" s="74"/>
      <c r="BR81" s="70">
        <v>1052</v>
      </c>
      <c r="BS81" s="70">
        <v>13</v>
      </c>
      <c r="BT81" s="70">
        <v>114</v>
      </c>
      <c r="BU81" s="70">
        <v>0</v>
      </c>
      <c r="BV81" s="70">
        <v>1179</v>
      </c>
      <c r="BW81" s="70">
        <v>1179</v>
      </c>
      <c r="BX81" s="74"/>
      <c r="BY81" s="70">
        <v>1079</v>
      </c>
      <c r="BZ81" s="70">
        <v>13</v>
      </c>
      <c r="CA81" s="70">
        <v>115</v>
      </c>
      <c r="CB81" s="70">
        <v>0</v>
      </c>
      <c r="CC81" s="70">
        <v>1207</v>
      </c>
      <c r="CD81" s="70">
        <v>1207</v>
      </c>
      <c r="CE81" s="74"/>
      <c r="CF81" s="70">
        <v>815</v>
      </c>
      <c r="CG81" s="70">
        <v>12</v>
      </c>
      <c r="CH81" s="70">
        <v>70</v>
      </c>
      <c r="CI81" s="70">
        <v>0</v>
      </c>
      <c r="CJ81" s="70">
        <v>897</v>
      </c>
      <c r="CK81" s="70">
        <v>209</v>
      </c>
      <c r="CL81" s="70">
        <v>2</v>
      </c>
      <c r="CM81" s="70">
        <v>36</v>
      </c>
      <c r="CN81" s="70">
        <v>0</v>
      </c>
      <c r="CO81" s="70">
        <v>247</v>
      </c>
      <c r="CP81" s="70">
        <v>168</v>
      </c>
      <c r="CQ81" s="70">
        <v>1</v>
      </c>
      <c r="CR81" s="70">
        <v>35</v>
      </c>
      <c r="CS81" s="70">
        <v>0</v>
      </c>
      <c r="CT81" s="70">
        <v>204</v>
      </c>
      <c r="CU81" s="70">
        <v>1348</v>
      </c>
      <c r="CV81" s="74"/>
      <c r="CW81" s="70">
        <v>534</v>
      </c>
      <c r="CX81" s="70">
        <v>5</v>
      </c>
      <c r="CY81" s="70">
        <v>70</v>
      </c>
      <c r="CZ81" s="70">
        <v>0</v>
      </c>
      <c r="DA81" s="70">
        <v>609</v>
      </c>
      <c r="DB81" s="70">
        <v>662</v>
      </c>
      <c r="DC81" s="70">
        <v>10</v>
      </c>
      <c r="DD81" s="70">
        <v>71</v>
      </c>
      <c r="DE81" s="70">
        <v>0</v>
      </c>
      <c r="DF81" s="70">
        <v>743</v>
      </c>
      <c r="DG81" s="70">
        <v>1352</v>
      </c>
      <c r="DH81" s="74"/>
      <c r="DI81" s="70">
        <v>1059</v>
      </c>
      <c r="DJ81" s="70">
        <v>11</v>
      </c>
      <c r="DK81" s="70">
        <v>113</v>
      </c>
      <c r="DL81" s="70">
        <v>0</v>
      </c>
      <c r="DM81" s="70">
        <v>1183</v>
      </c>
      <c r="DN81" s="70">
        <v>1183</v>
      </c>
      <c r="DO81" s="74"/>
      <c r="DP81" s="70">
        <v>1054</v>
      </c>
      <c r="DQ81" s="70">
        <v>12</v>
      </c>
      <c r="DR81" s="70">
        <v>111</v>
      </c>
      <c r="DS81" s="70">
        <v>0</v>
      </c>
      <c r="DT81" s="70">
        <v>1177</v>
      </c>
      <c r="DU81" s="70">
        <v>1177</v>
      </c>
      <c r="DV81" s="74"/>
      <c r="DW81" s="70">
        <v>679</v>
      </c>
      <c r="DX81" s="70">
        <v>7</v>
      </c>
      <c r="DY81" s="70">
        <v>64</v>
      </c>
      <c r="DZ81" s="70">
        <v>0</v>
      </c>
      <c r="EA81" s="70">
        <v>750</v>
      </c>
      <c r="EB81" s="70">
        <v>522</v>
      </c>
      <c r="EC81" s="70">
        <v>8</v>
      </c>
      <c r="ED81" s="70">
        <v>77</v>
      </c>
      <c r="EE81" s="70">
        <v>0</v>
      </c>
      <c r="EF81" s="70">
        <v>607</v>
      </c>
      <c r="EG81" s="70">
        <v>1357</v>
      </c>
      <c r="EI81" s="80">
        <f t="shared" si="53"/>
        <v>0.92567049808429114</v>
      </c>
      <c r="EJ81" s="80">
        <f t="shared" si="54"/>
        <v>1</v>
      </c>
      <c r="EK81" s="80">
        <f t="shared" si="55"/>
        <v>0.86363636363636365</v>
      </c>
      <c r="EL81" s="80" t="e">
        <f t="shared" si="56"/>
        <v>#DIV/0!</v>
      </c>
      <c r="EM81" s="80">
        <f t="shared" si="57"/>
        <v>0.9199457259158752</v>
      </c>
      <c r="EN81" s="74"/>
      <c r="EO81" s="80">
        <f t="shared" si="58"/>
        <v>0.94252873563218387</v>
      </c>
      <c r="EP81" s="80">
        <f t="shared" si="59"/>
        <v>1</v>
      </c>
      <c r="EQ81" s="80">
        <f t="shared" si="60"/>
        <v>0.94155844155844159</v>
      </c>
      <c r="ER81" s="80" t="e">
        <f t="shared" si="61"/>
        <v>#DIV/0!</v>
      </c>
      <c r="ES81" s="80">
        <f t="shared" si="62"/>
        <v>0.94301221166892812</v>
      </c>
      <c r="ET81" s="74"/>
      <c r="EU81" s="80">
        <f t="shared" si="63"/>
        <v>0.80613026819923372</v>
      </c>
      <c r="EV81" s="80">
        <f t="shared" si="64"/>
        <v>0.8666666666666667</v>
      </c>
      <c r="EW81" s="80">
        <f t="shared" si="65"/>
        <v>0.74025974025974028</v>
      </c>
      <c r="EX81" s="80" t="e">
        <f t="shared" si="66"/>
        <v>#DIV/0!</v>
      </c>
      <c r="EY81" s="80">
        <f t="shared" si="67"/>
        <v>0.79986431478968789</v>
      </c>
      <c r="EZ81" s="74"/>
      <c r="FA81" s="80">
        <f t="shared" si="68"/>
        <v>0.82681992337164756</v>
      </c>
      <c r="FB81" s="80">
        <f t="shared" si="69"/>
        <v>0.8666666666666667</v>
      </c>
      <c r="FC81" s="80">
        <f t="shared" si="70"/>
        <v>0.74675324675324672</v>
      </c>
      <c r="FD81" s="80" t="e">
        <f t="shared" si="71"/>
        <v>#DIV/0!</v>
      </c>
      <c r="FE81" s="80">
        <f t="shared" si="72"/>
        <v>0.81886024423337855</v>
      </c>
      <c r="FF81" s="74"/>
      <c r="FG81" s="80">
        <f t="shared" si="73"/>
        <v>0.91340996168582378</v>
      </c>
      <c r="FH81" s="80">
        <f t="shared" si="74"/>
        <v>1</v>
      </c>
      <c r="FI81" s="80">
        <f t="shared" si="75"/>
        <v>0.91558441558441561</v>
      </c>
      <c r="FJ81" s="80" t="e">
        <f t="shared" si="76"/>
        <v>#DIV/0!</v>
      </c>
      <c r="FK81" s="80">
        <f t="shared" si="77"/>
        <v>0.91451831750339208</v>
      </c>
      <c r="FL81" s="74"/>
      <c r="FM81" s="80">
        <f t="shared" si="78"/>
        <v>0.91647509578544062</v>
      </c>
      <c r="FN81" s="80">
        <f t="shared" si="79"/>
        <v>1</v>
      </c>
      <c r="FO81" s="80">
        <f t="shared" si="80"/>
        <v>0.91558441558441561</v>
      </c>
      <c r="FP81" s="80" t="e">
        <f t="shared" si="81"/>
        <v>#DIV/0!</v>
      </c>
      <c r="FQ81" s="80">
        <f t="shared" si="82"/>
        <v>0.91723202170963369</v>
      </c>
      <c r="FR81" s="74"/>
      <c r="FS81" s="80">
        <f t="shared" si="83"/>
        <v>0.81149425287356325</v>
      </c>
      <c r="FT81" s="80">
        <f t="shared" si="84"/>
        <v>0.73333333333333328</v>
      </c>
      <c r="FU81" s="80">
        <f t="shared" si="85"/>
        <v>0.73376623376623373</v>
      </c>
      <c r="FV81" s="80" t="e">
        <f t="shared" si="86"/>
        <v>#DIV/0!</v>
      </c>
      <c r="FW81" s="80">
        <f t="shared" si="87"/>
        <v>0.8025780189959294</v>
      </c>
      <c r="FX81" s="74"/>
      <c r="FY81" s="80">
        <f t="shared" si="88"/>
        <v>0.80766283524904214</v>
      </c>
      <c r="FZ81" s="80">
        <f t="shared" si="89"/>
        <v>0.8</v>
      </c>
      <c r="GA81" s="80">
        <f t="shared" si="90"/>
        <v>0.72077922077922074</v>
      </c>
      <c r="GB81" s="80" t="e">
        <f t="shared" si="91"/>
        <v>#DIV/0!</v>
      </c>
      <c r="GC81" s="80">
        <f t="shared" si="92"/>
        <v>0.79850746268656714</v>
      </c>
      <c r="GD81" s="74"/>
      <c r="GE81" s="80">
        <f t="shared" si="93"/>
        <v>0.92030651340996172</v>
      </c>
      <c r="GF81" s="80">
        <f t="shared" si="94"/>
        <v>1</v>
      </c>
      <c r="GG81" s="80">
        <f t="shared" si="95"/>
        <v>0.91558441558441561</v>
      </c>
      <c r="GH81" s="80" t="e">
        <f t="shared" si="96"/>
        <v>#DIV/0!</v>
      </c>
      <c r="GI81" s="80">
        <f t="shared" si="97"/>
        <v>0.92062415196743552</v>
      </c>
    </row>
    <row r="82" spans="1:191" x14ac:dyDescent="0.3">
      <c r="A82" s="60" t="s">
        <v>565</v>
      </c>
      <c r="B82" s="70">
        <v>13035</v>
      </c>
      <c r="C82" s="70"/>
      <c r="D82" s="70">
        <v>622</v>
      </c>
      <c r="E82" s="70">
        <v>33</v>
      </c>
      <c r="F82" s="70">
        <v>298</v>
      </c>
      <c r="G82" s="70">
        <v>1</v>
      </c>
      <c r="H82" s="70">
        <v>954</v>
      </c>
      <c r="I82" s="70">
        <v>226</v>
      </c>
      <c r="J82" s="70">
        <v>9</v>
      </c>
      <c r="K82" s="70">
        <v>113</v>
      </c>
      <c r="L82" s="70">
        <v>0</v>
      </c>
      <c r="M82" s="70">
        <v>348</v>
      </c>
      <c r="N82" s="70">
        <v>525</v>
      </c>
      <c r="O82" s="70">
        <v>7</v>
      </c>
      <c r="P82" s="70">
        <v>199</v>
      </c>
      <c r="Q82" s="70">
        <v>2</v>
      </c>
      <c r="R82" s="70">
        <v>733</v>
      </c>
      <c r="S82" s="70">
        <v>174</v>
      </c>
      <c r="T82" s="70">
        <v>2</v>
      </c>
      <c r="U82" s="70">
        <v>75</v>
      </c>
      <c r="V82" s="70">
        <v>0</v>
      </c>
      <c r="W82" s="70">
        <v>251</v>
      </c>
      <c r="X82" s="70">
        <v>75</v>
      </c>
      <c r="Y82" s="70">
        <v>3</v>
      </c>
      <c r="Z82" s="70">
        <v>33</v>
      </c>
      <c r="AA82" s="70">
        <v>0</v>
      </c>
      <c r="AB82" s="70">
        <v>111</v>
      </c>
      <c r="AC82" s="70">
        <v>2397</v>
      </c>
      <c r="AD82" s="70"/>
      <c r="AE82" s="70">
        <v>366</v>
      </c>
      <c r="AF82" s="70">
        <v>14</v>
      </c>
      <c r="AG82" s="70">
        <v>158</v>
      </c>
      <c r="AH82" s="70">
        <v>0</v>
      </c>
      <c r="AI82" s="70">
        <v>538</v>
      </c>
      <c r="AJ82" s="70">
        <v>419</v>
      </c>
      <c r="AK82" s="70">
        <v>13</v>
      </c>
      <c r="AL82" s="70">
        <v>234</v>
      </c>
      <c r="AM82" s="70">
        <v>3</v>
      </c>
      <c r="AN82" s="70">
        <v>669</v>
      </c>
      <c r="AO82" s="70">
        <v>665</v>
      </c>
      <c r="AP82" s="70">
        <v>23</v>
      </c>
      <c r="AQ82" s="70">
        <v>269</v>
      </c>
      <c r="AR82" s="70">
        <v>0</v>
      </c>
      <c r="AS82" s="70">
        <v>957</v>
      </c>
      <c r="AT82" s="70">
        <v>2164</v>
      </c>
      <c r="AU82" s="70"/>
      <c r="AV82" s="70">
        <v>312</v>
      </c>
      <c r="AW82" s="70">
        <v>10</v>
      </c>
      <c r="AX82" s="70">
        <v>151</v>
      </c>
      <c r="AY82" s="70">
        <v>0</v>
      </c>
      <c r="AZ82" s="70">
        <v>473</v>
      </c>
      <c r="BA82" s="70">
        <v>150</v>
      </c>
      <c r="BB82" s="70">
        <v>6</v>
      </c>
      <c r="BC82" s="70">
        <v>83</v>
      </c>
      <c r="BD82" s="70">
        <v>1</v>
      </c>
      <c r="BE82" s="70">
        <v>240</v>
      </c>
      <c r="BF82" s="70">
        <v>205</v>
      </c>
      <c r="BG82" s="70">
        <v>10</v>
      </c>
      <c r="BH82" s="70">
        <v>85</v>
      </c>
      <c r="BI82" s="70">
        <v>1</v>
      </c>
      <c r="BJ82" s="70">
        <v>301</v>
      </c>
      <c r="BK82" s="70">
        <v>767</v>
      </c>
      <c r="BL82" s="70">
        <v>25</v>
      </c>
      <c r="BM82" s="70">
        <v>317</v>
      </c>
      <c r="BN82" s="70">
        <v>1</v>
      </c>
      <c r="BO82" s="70">
        <v>1110</v>
      </c>
      <c r="BP82" s="70">
        <v>2124</v>
      </c>
      <c r="BQ82" s="74"/>
      <c r="BR82" s="70">
        <v>1290</v>
      </c>
      <c r="BS82" s="70">
        <v>40</v>
      </c>
      <c r="BT82" s="70">
        <v>583</v>
      </c>
      <c r="BU82" s="70">
        <v>3</v>
      </c>
      <c r="BV82" s="70">
        <v>1916</v>
      </c>
      <c r="BW82" s="70">
        <v>1916</v>
      </c>
      <c r="BX82" s="74"/>
      <c r="BY82" s="70">
        <v>1327</v>
      </c>
      <c r="BZ82" s="70">
        <v>42</v>
      </c>
      <c r="CA82" s="70">
        <v>600</v>
      </c>
      <c r="CB82" s="70">
        <v>3</v>
      </c>
      <c r="CC82" s="70">
        <v>1972</v>
      </c>
      <c r="CD82" s="70">
        <v>1972</v>
      </c>
      <c r="CE82" s="74"/>
      <c r="CF82" s="70">
        <v>928</v>
      </c>
      <c r="CG82" s="70">
        <v>31</v>
      </c>
      <c r="CH82" s="70">
        <v>388</v>
      </c>
      <c r="CI82" s="70">
        <v>1</v>
      </c>
      <c r="CJ82" s="70">
        <v>1348</v>
      </c>
      <c r="CK82" s="70">
        <v>266</v>
      </c>
      <c r="CL82" s="70">
        <v>14</v>
      </c>
      <c r="CM82" s="70">
        <v>134</v>
      </c>
      <c r="CN82" s="70">
        <v>1</v>
      </c>
      <c r="CO82" s="70">
        <v>415</v>
      </c>
      <c r="CP82" s="70">
        <v>243</v>
      </c>
      <c r="CQ82" s="70">
        <v>2</v>
      </c>
      <c r="CR82" s="70">
        <v>112</v>
      </c>
      <c r="CS82" s="70">
        <v>1</v>
      </c>
      <c r="CT82" s="70">
        <v>358</v>
      </c>
      <c r="CU82" s="70">
        <v>2121</v>
      </c>
      <c r="CV82" s="74"/>
      <c r="CW82" s="70">
        <v>605</v>
      </c>
      <c r="CX82" s="70">
        <v>11</v>
      </c>
      <c r="CY82" s="70">
        <v>251</v>
      </c>
      <c r="CZ82" s="70">
        <v>1</v>
      </c>
      <c r="DA82" s="70">
        <v>868</v>
      </c>
      <c r="DB82" s="70">
        <v>847</v>
      </c>
      <c r="DC82" s="70">
        <v>36</v>
      </c>
      <c r="DD82" s="70">
        <v>396</v>
      </c>
      <c r="DE82" s="70">
        <v>2</v>
      </c>
      <c r="DF82" s="70">
        <v>1281</v>
      </c>
      <c r="DG82" s="70">
        <v>2149</v>
      </c>
      <c r="DH82" s="74"/>
      <c r="DI82" s="70">
        <v>1301</v>
      </c>
      <c r="DJ82" s="70">
        <v>39</v>
      </c>
      <c r="DK82" s="70">
        <v>588</v>
      </c>
      <c r="DL82" s="70">
        <v>3</v>
      </c>
      <c r="DM82" s="70">
        <v>1931</v>
      </c>
      <c r="DN82" s="70">
        <v>1931</v>
      </c>
      <c r="DO82" s="74"/>
      <c r="DP82" s="70">
        <v>1298</v>
      </c>
      <c r="DQ82" s="70">
        <v>39</v>
      </c>
      <c r="DR82" s="70">
        <v>577</v>
      </c>
      <c r="DS82" s="70">
        <v>3</v>
      </c>
      <c r="DT82" s="70">
        <v>1917</v>
      </c>
      <c r="DU82" s="70">
        <v>1917</v>
      </c>
      <c r="DV82" s="74"/>
      <c r="DW82" s="70">
        <v>678</v>
      </c>
      <c r="DX82" s="70">
        <v>17</v>
      </c>
      <c r="DY82" s="70">
        <v>275</v>
      </c>
      <c r="DZ82" s="70">
        <v>1</v>
      </c>
      <c r="EA82" s="70">
        <v>971</v>
      </c>
      <c r="EB82" s="70">
        <v>753</v>
      </c>
      <c r="EC82" s="70">
        <v>29</v>
      </c>
      <c r="ED82" s="70">
        <v>382</v>
      </c>
      <c r="EE82" s="70">
        <v>2</v>
      </c>
      <c r="EF82" s="70">
        <v>1166</v>
      </c>
      <c r="EG82" s="70">
        <v>2137</v>
      </c>
      <c r="EI82" s="80">
        <f t="shared" si="53"/>
        <v>0.89395807644882863</v>
      </c>
      <c r="EJ82" s="80">
        <f t="shared" si="54"/>
        <v>0.92592592592592593</v>
      </c>
      <c r="EK82" s="80">
        <f t="shared" si="55"/>
        <v>0.92061281337047352</v>
      </c>
      <c r="EL82" s="80">
        <f t="shared" si="56"/>
        <v>1</v>
      </c>
      <c r="EM82" s="80">
        <f t="shared" si="57"/>
        <v>0.90279516061743847</v>
      </c>
      <c r="EN82" s="74"/>
      <c r="EO82" s="80">
        <f t="shared" si="58"/>
        <v>0.88409371146732429</v>
      </c>
      <c r="EP82" s="80">
        <f t="shared" si="59"/>
        <v>0.94444444444444442</v>
      </c>
      <c r="EQ82" s="80">
        <f t="shared" si="60"/>
        <v>0.88579387186629521</v>
      </c>
      <c r="ER82" s="80">
        <f t="shared" si="61"/>
        <v>1</v>
      </c>
      <c r="ES82" s="80">
        <f t="shared" si="62"/>
        <v>0.88610763454317898</v>
      </c>
      <c r="ET82" s="74"/>
      <c r="EU82" s="80">
        <f t="shared" si="63"/>
        <v>0.79531442663378549</v>
      </c>
      <c r="EV82" s="80">
        <f t="shared" si="64"/>
        <v>0.7407407407407407</v>
      </c>
      <c r="EW82" s="80">
        <f t="shared" si="65"/>
        <v>0.81197771587743728</v>
      </c>
      <c r="EX82" s="80">
        <f t="shared" si="66"/>
        <v>1</v>
      </c>
      <c r="EY82" s="80">
        <f t="shared" si="67"/>
        <v>0.79933249895702962</v>
      </c>
      <c r="EZ82" s="74"/>
      <c r="FA82" s="80">
        <f t="shared" si="68"/>
        <v>0.81812577065351422</v>
      </c>
      <c r="FB82" s="80">
        <f t="shared" si="69"/>
        <v>0.77777777777777779</v>
      </c>
      <c r="FC82" s="80">
        <f t="shared" si="70"/>
        <v>0.83565459610027859</v>
      </c>
      <c r="FD82" s="80">
        <f t="shared" si="71"/>
        <v>1</v>
      </c>
      <c r="FE82" s="80">
        <f t="shared" si="72"/>
        <v>0.82269503546099287</v>
      </c>
      <c r="FF82" s="74"/>
      <c r="FG82" s="80">
        <f t="shared" si="73"/>
        <v>0.88594327990135635</v>
      </c>
      <c r="FH82" s="80">
        <f t="shared" si="74"/>
        <v>0.87037037037037035</v>
      </c>
      <c r="FI82" s="80">
        <f t="shared" si="75"/>
        <v>0.88300835654596099</v>
      </c>
      <c r="FJ82" s="80">
        <f t="shared" si="76"/>
        <v>1</v>
      </c>
      <c r="FK82" s="80">
        <f t="shared" si="77"/>
        <v>0.88485607008760947</v>
      </c>
      <c r="FL82" s="74"/>
      <c r="FM82" s="80">
        <f t="shared" si="78"/>
        <v>0.89519112207151663</v>
      </c>
      <c r="FN82" s="80">
        <f t="shared" si="79"/>
        <v>0.87037037037037035</v>
      </c>
      <c r="FO82" s="80">
        <f t="shared" si="80"/>
        <v>0.90111420612813375</v>
      </c>
      <c r="FP82" s="80">
        <f t="shared" si="81"/>
        <v>1</v>
      </c>
      <c r="FQ82" s="80">
        <f t="shared" si="82"/>
        <v>0.89653733833959115</v>
      </c>
      <c r="FR82" s="74"/>
      <c r="FS82" s="80">
        <f t="shared" si="83"/>
        <v>0.80209617755856966</v>
      </c>
      <c r="FT82" s="80">
        <f t="shared" si="84"/>
        <v>0.72222222222222221</v>
      </c>
      <c r="FU82" s="80">
        <f t="shared" si="85"/>
        <v>0.81894150417827294</v>
      </c>
      <c r="FV82" s="80">
        <f t="shared" si="86"/>
        <v>1</v>
      </c>
      <c r="FW82" s="80">
        <f t="shared" si="87"/>
        <v>0.80559032123487695</v>
      </c>
      <c r="FX82" s="74"/>
      <c r="FY82" s="80">
        <f t="shared" si="88"/>
        <v>0.8002466091245376</v>
      </c>
      <c r="FZ82" s="80">
        <f t="shared" si="89"/>
        <v>0.72222222222222221</v>
      </c>
      <c r="GA82" s="80">
        <f t="shared" si="90"/>
        <v>0.80362116991643451</v>
      </c>
      <c r="GB82" s="80">
        <f t="shared" si="91"/>
        <v>1</v>
      </c>
      <c r="GC82" s="80">
        <f t="shared" si="92"/>
        <v>0.79974968710888605</v>
      </c>
      <c r="GD82" s="74"/>
      <c r="GE82" s="80">
        <f t="shared" si="93"/>
        <v>0.88224414303329224</v>
      </c>
      <c r="GF82" s="80">
        <f t="shared" si="94"/>
        <v>0.85185185185185186</v>
      </c>
      <c r="GG82" s="80">
        <f t="shared" si="95"/>
        <v>0.91504178272980496</v>
      </c>
      <c r="GH82" s="80">
        <f t="shared" si="96"/>
        <v>1</v>
      </c>
      <c r="GI82" s="80">
        <f t="shared" si="97"/>
        <v>0.89153108051731333</v>
      </c>
    </row>
    <row r="83" spans="1:191" x14ac:dyDescent="0.3">
      <c r="A83" s="60" t="s">
        <v>502</v>
      </c>
      <c r="B83" s="70">
        <v>13025</v>
      </c>
      <c r="C83" s="70"/>
      <c r="D83" s="70">
        <v>440</v>
      </c>
      <c r="E83" s="70">
        <v>9</v>
      </c>
      <c r="F83" s="70">
        <v>203</v>
      </c>
      <c r="G83" s="70">
        <v>0</v>
      </c>
      <c r="H83" s="70">
        <v>652</v>
      </c>
      <c r="I83" s="70">
        <v>105</v>
      </c>
      <c r="J83" s="70">
        <v>2</v>
      </c>
      <c r="K83" s="70">
        <v>39</v>
      </c>
      <c r="L83" s="70">
        <v>0</v>
      </c>
      <c r="M83" s="70">
        <v>146</v>
      </c>
      <c r="N83" s="70">
        <v>242</v>
      </c>
      <c r="O83" s="70">
        <v>10</v>
      </c>
      <c r="P83" s="70">
        <v>68</v>
      </c>
      <c r="Q83" s="70">
        <v>0</v>
      </c>
      <c r="R83" s="70">
        <v>320</v>
      </c>
      <c r="S83" s="70">
        <v>135</v>
      </c>
      <c r="T83" s="70">
        <v>3</v>
      </c>
      <c r="U83" s="70">
        <v>38</v>
      </c>
      <c r="V83" s="70">
        <v>0</v>
      </c>
      <c r="W83" s="70">
        <v>176</v>
      </c>
      <c r="X83" s="70">
        <v>71</v>
      </c>
      <c r="Y83" s="70">
        <v>2</v>
      </c>
      <c r="Z83" s="70">
        <v>20</v>
      </c>
      <c r="AA83" s="70">
        <v>0</v>
      </c>
      <c r="AB83" s="70">
        <v>93</v>
      </c>
      <c r="AC83" s="70">
        <v>1387</v>
      </c>
      <c r="AD83" s="70"/>
      <c r="AE83" s="70">
        <v>283</v>
      </c>
      <c r="AF83" s="70">
        <v>8</v>
      </c>
      <c r="AG83" s="70">
        <v>117</v>
      </c>
      <c r="AH83" s="70">
        <v>0</v>
      </c>
      <c r="AI83" s="70">
        <v>408</v>
      </c>
      <c r="AJ83" s="70">
        <v>294</v>
      </c>
      <c r="AK83" s="70">
        <v>5</v>
      </c>
      <c r="AL83" s="70">
        <v>128</v>
      </c>
      <c r="AM83" s="70">
        <v>0</v>
      </c>
      <c r="AN83" s="70">
        <v>427</v>
      </c>
      <c r="AO83" s="70">
        <v>311</v>
      </c>
      <c r="AP83" s="70">
        <v>10</v>
      </c>
      <c r="AQ83" s="70">
        <v>92</v>
      </c>
      <c r="AR83" s="70">
        <v>0</v>
      </c>
      <c r="AS83" s="70">
        <v>413</v>
      </c>
      <c r="AT83" s="70">
        <v>1248</v>
      </c>
      <c r="AU83" s="70"/>
      <c r="AV83" s="70">
        <v>394</v>
      </c>
      <c r="AW83" s="70">
        <v>13</v>
      </c>
      <c r="AX83" s="70">
        <v>170</v>
      </c>
      <c r="AY83" s="70">
        <v>0</v>
      </c>
      <c r="AZ83" s="70">
        <v>577</v>
      </c>
      <c r="BA83" s="70">
        <v>196</v>
      </c>
      <c r="BB83" s="70">
        <v>1</v>
      </c>
      <c r="BC83" s="70">
        <v>59</v>
      </c>
      <c r="BD83" s="70">
        <v>0</v>
      </c>
      <c r="BE83" s="70">
        <v>256</v>
      </c>
      <c r="BF83" s="70">
        <v>169</v>
      </c>
      <c r="BG83" s="70">
        <v>3</v>
      </c>
      <c r="BH83" s="70">
        <v>68</v>
      </c>
      <c r="BI83" s="70">
        <v>0</v>
      </c>
      <c r="BJ83" s="70">
        <v>240</v>
      </c>
      <c r="BK83" s="70">
        <v>102</v>
      </c>
      <c r="BL83" s="70">
        <v>3</v>
      </c>
      <c r="BM83" s="70">
        <v>28</v>
      </c>
      <c r="BN83" s="70">
        <v>0</v>
      </c>
      <c r="BO83" s="70">
        <v>133</v>
      </c>
      <c r="BP83" s="70">
        <v>1206</v>
      </c>
      <c r="BQ83" s="74"/>
      <c r="BR83" s="70">
        <v>807</v>
      </c>
      <c r="BS83" s="70">
        <v>24</v>
      </c>
      <c r="BT83" s="70">
        <v>306</v>
      </c>
      <c r="BU83" s="70">
        <v>0</v>
      </c>
      <c r="BV83" s="70">
        <v>1137</v>
      </c>
      <c r="BW83" s="70">
        <v>1137</v>
      </c>
      <c r="BX83" s="74"/>
      <c r="BY83" s="70">
        <v>831</v>
      </c>
      <c r="BZ83" s="70">
        <v>26</v>
      </c>
      <c r="CA83" s="70">
        <v>305</v>
      </c>
      <c r="CB83" s="70">
        <v>0</v>
      </c>
      <c r="CC83" s="70">
        <v>1162</v>
      </c>
      <c r="CD83" s="70">
        <v>1162</v>
      </c>
      <c r="CE83" s="74"/>
      <c r="CF83" s="70">
        <v>529</v>
      </c>
      <c r="CG83" s="70">
        <v>15</v>
      </c>
      <c r="CH83" s="70">
        <v>210</v>
      </c>
      <c r="CI83" s="70">
        <v>0</v>
      </c>
      <c r="CJ83" s="70">
        <v>754</v>
      </c>
      <c r="CK83" s="70">
        <v>108</v>
      </c>
      <c r="CL83" s="70">
        <v>4</v>
      </c>
      <c r="CM83" s="70">
        <v>48</v>
      </c>
      <c r="CN83" s="70">
        <v>0</v>
      </c>
      <c r="CO83" s="70">
        <v>160</v>
      </c>
      <c r="CP83" s="70">
        <v>198</v>
      </c>
      <c r="CQ83" s="70">
        <v>4</v>
      </c>
      <c r="CR83" s="70">
        <v>66</v>
      </c>
      <c r="CS83" s="70">
        <v>0</v>
      </c>
      <c r="CT83" s="70">
        <v>268</v>
      </c>
      <c r="CU83" s="70">
        <v>1182</v>
      </c>
      <c r="CV83" s="74"/>
      <c r="CW83" s="70">
        <v>262</v>
      </c>
      <c r="CX83" s="70">
        <v>8</v>
      </c>
      <c r="CY83" s="70">
        <v>95</v>
      </c>
      <c r="CZ83" s="70">
        <v>0</v>
      </c>
      <c r="DA83" s="70">
        <v>365</v>
      </c>
      <c r="DB83" s="70">
        <v>576</v>
      </c>
      <c r="DC83" s="70">
        <v>15</v>
      </c>
      <c r="DD83" s="70">
        <v>229</v>
      </c>
      <c r="DE83" s="70">
        <v>0</v>
      </c>
      <c r="DF83" s="70">
        <v>820</v>
      </c>
      <c r="DG83" s="70">
        <v>1185</v>
      </c>
      <c r="DH83" s="74"/>
      <c r="DI83" s="70">
        <v>816</v>
      </c>
      <c r="DJ83" s="70">
        <v>24</v>
      </c>
      <c r="DK83" s="70">
        <v>309</v>
      </c>
      <c r="DL83" s="70">
        <v>0</v>
      </c>
      <c r="DM83" s="70">
        <v>1149</v>
      </c>
      <c r="DN83" s="70">
        <v>1149</v>
      </c>
      <c r="DO83" s="74"/>
      <c r="DP83" s="70">
        <v>811</v>
      </c>
      <c r="DQ83" s="70">
        <v>24</v>
      </c>
      <c r="DR83" s="70">
        <v>301</v>
      </c>
      <c r="DS83" s="70">
        <v>0</v>
      </c>
      <c r="DT83" s="70">
        <v>1136</v>
      </c>
      <c r="DU83" s="70">
        <v>1136</v>
      </c>
      <c r="DV83" s="74"/>
      <c r="DW83" s="70">
        <v>447</v>
      </c>
      <c r="DX83" s="70">
        <v>10</v>
      </c>
      <c r="DY83" s="70">
        <v>147</v>
      </c>
      <c r="DZ83" s="70">
        <v>0</v>
      </c>
      <c r="EA83" s="70">
        <v>604</v>
      </c>
      <c r="EB83" s="70">
        <v>436</v>
      </c>
      <c r="EC83" s="70">
        <v>15</v>
      </c>
      <c r="ED83" s="70">
        <v>185</v>
      </c>
      <c r="EE83" s="70">
        <v>0</v>
      </c>
      <c r="EF83" s="70">
        <v>636</v>
      </c>
      <c r="EG83" s="70">
        <v>1240</v>
      </c>
      <c r="EI83" s="80">
        <f t="shared" si="53"/>
        <v>0.89425981873111782</v>
      </c>
      <c r="EJ83" s="80">
        <f t="shared" si="54"/>
        <v>0.88461538461538458</v>
      </c>
      <c r="EK83" s="80">
        <f t="shared" si="55"/>
        <v>0.91576086956521741</v>
      </c>
      <c r="EL83" s="80" t="e">
        <f t="shared" si="56"/>
        <v>#DIV/0!</v>
      </c>
      <c r="EM83" s="80">
        <f t="shared" si="57"/>
        <v>0.89978370583994227</v>
      </c>
      <c r="EN83" s="74"/>
      <c r="EO83" s="80">
        <f t="shared" si="58"/>
        <v>0.86706948640483383</v>
      </c>
      <c r="EP83" s="80">
        <f t="shared" si="59"/>
        <v>0.76923076923076927</v>
      </c>
      <c r="EQ83" s="80">
        <f t="shared" si="60"/>
        <v>0.88315217391304346</v>
      </c>
      <c r="ER83" s="80" t="e">
        <f t="shared" si="61"/>
        <v>#DIV/0!</v>
      </c>
      <c r="ES83" s="80">
        <f t="shared" si="62"/>
        <v>0.86950252343186729</v>
      </c>
      <c r="ET83" s="74"/>
      <c r="EU83" s="80">
        <f t="shared" si="63"/>
        <v>0.81268882175226587</v>
      </c>
      <c r="EV83" s="80">
        <f t="shared" si="64"/>
        <v>0.92307692307692313</v>
      </c>
      <c r="EW83" s="80">
        <f t="shared" si="65"/>
        <v>0.83152173913043481</v>
      </c>
      <c r="EX83" s="80" t="e">
        <f t="shared" si="66"/>
        <v>#DIV/0!</v>
      </c>
      <c r="EY83" s="80">
        <f t="shared" si="67"/>
        <v>0.81975486661860131</v>
      </c>
      <c r="EZ83" s="74"/>
      <c r="FA83" s="80">
        <f t="shared" si="68"/>
        <v>0.8368580060422961</v>
      </c>
      <c r="FB83" s="80">
        <f t="shared" si="69"/>
        <v>1</v>
      </c>
      <c r="FC83" s="80">
        <f t="shared" si="70"/>
        <v>0.82880434782608692</v>
      </c>
      <c r="FD83" s="80" t="e">
        <f t="shared" si="71"/>
        <v>#DIV/0!</v>
      </c>
      <c r="FE83" s="80">
        <f t="shared" si="72"/>
        <v>0.83777937995674112</v>
      </c>
      <c r="FF83" s="74"/>
      <c r="FG83" s="80">
        <f t="shared" si="73"/>
        <v>0.8408862034239678</v>
      </c>
      <c r="FH83" s="80">
        <f t="shared" si="74"/>
        <v>0.88461538461538458</v>
      </c>
      <c r="FI83" s="80">
        <f t="shared" si="75"/>
        <v>0.88043478260869568</v>
      </c>
      <c r="FJ83" s="80" t="e">
        <f t="shared" si="76"/>
        <v>#DIV/0!</v>
      </c>
      <c r="FK83" s="80">
        <f t="shared" si="77"/>
        <v>0.85219899062725302</v>
      </c>
      <c r="FL83" s="74"/>
      <c r="FM83" s="80">
        <f t="shared" si="78"/>
        <v>0.84390735146022156</v>
      </c>
      <c r="FN83" s="80">
        <f t="shared" si="79"/>
        <v>0.88461538461538458</v>
      </c>
      <c r="FO83" s="80">
        <f t="shared" si="80"/>
        <v>0.88043478260869568</v>
      </c>
      <c r="FP83" s="80" t="e">
        <f t="shared" si="81"/>
        <v>#DIV/0!</v>
      </c>
      <c r="FQ83" s="80">
        <f t="shared" si="82"/>
        <v>0.85436193222782986</v>
      </c>
      <c r="FR83" s="74"/>
      <c r="FS83" s="80">
        <f t="shared" si="83"/>
        <v>0.82175226586102723</v>
      </c>
      <c r="FT83" s="80">
        <f t="shared" si="84"/>
        <v>0.92307692307692313</v>
      </c>
      <c r="FU83" s="80">
        <f t="shared" si="85"/>
        <v>0.83967391304347827</v>
      </c>
      <c r="FV83" s="80" t="e">
        <f t="shared" si="86"/>
        <v>#DIV/0!</v>
      </c>
      <c r="FW83" s="80">
        <f t="shared" si="87"/>
        <v>0.82840663302090844</v>
      </c>
      <c r="FX83" s="74"/>
      <c r="FY83" s="80">
        <f t="shared" si="88"/>
        <v>0.81671701913393757</v>
      </c>
      <c r="FZ83" s="80">
        <f t="shared" si="89"/>
        <v>0.92307692307692313</v>
      </c>
      <c r="GA83" s="80">
        <f t="shared" si="90"/>
        <v>0.81793478260869568</v>
      </c>
      <c r="GB83" s="80" t="e">
        <f t="shared" si="91"/>
        <v>#DIV/0!</v>
      </c>
      <c r="GC83" s="80">
        <f t="shared" si="92"/>
        <v>0.81903388608507566</v>
      </c>
      <c r="GD83" s="74"/>
      <c r="GE83" s="80">
        <f t="shared" si="93"/>
        <v>0.88922457200402816</v>
      </c>
      <c r="GF83" s="80">
        <f t="shared" si="94"/>
        <v>0.96153846153846156</v>
      </c>
      <c r="GG83" s="80">
        <f t="shared" si="95"/>
        <v>0.90217391304347827</v>
      </c>
      <c r="GH83" s="80" t="e">
        <f t="shared" si="96"/>
        <v>#DIV/0!</v>
      </c>
      <c r="GI83" s="80">
        <f t="shared" si="97"/>
        <v>0.89401586157173751</v>
      </c>
    </row>
    <row r="84" spans="1:191" x14ac:dyDescent="0.3">
      <c r="A84" s="60" t="s">
        <v>541</v>
      </c>
      <c r="B84" s="70">
        <v>13015</v>
      </c>
      <c r="C84" s="70"/>
      <c r="D84" s="70">
        <v>330</v>
      </c>
      <c r="E84" s="70">
        <v>119</v>
      </c>
      <c r="F84" s="70">
        <v>139</v>
      </c>
      <c r="G84" s="70">
        <v>0</v>
      </c>
      <c r="H84" s="70">
        <v>588</v>
      </c>
      <c r="I84" s="70">
        <v>205</v>
      </c>
      <c r="J84" s="70">
        <v>53</v>
      </c>
      <c r="K84" s="70">
        <v>75</v>
      </c>
      <c r="L84" s="70">
        <v>0</v>
      </c>
      <c r="M84" s="70">
        <v>333</v>
      </c>
      <c r="N84" s="70">
        <v>235</v>
      </c>
      <c r="O84" s="70">
        <v>26</v>
      </c>
      <c r="P84" s="70">
        <v>62</v>
      </c>
      <c r="Q84" s="70">
        <v>0</v>
      </c>
      <c r="R84" s="70">
        <v>323</v>
      </c>
      <c r="S84" s="70">
        <v>81</v>
      </c>
      <c r="T84" s="70">
        <v>20</v>
      </c>
      <c r="U84" s="70">
        <v>29</v>
      </c>
      <c r="V84" s="70">
        <v>0</v>
      </c>
      <c r="W84" s="70">
        <v>130</v>
      </c>
      <c r="X84" s="70">
        <v>39</v>
      </c>
      <c r="Y84" s="70">
        <v>12</v>
      </c>
      <c r="Z84" s="70">
        <v>16</v>
      </c>
      <c r="AA84" s="70">
        <v>0</v>
      </c>
      <c r="AB84" s="70">
        <v>67</v>
      </c>
      <c r="AC84" s="70">
        <v>1441</v>
      </c>
      <c r="AD84" s="70"/>
      <c r="AE84" s="70">
        <v>317</v>
      </c>
      <c r="AF84" s="70">
        <v>92</v>
      </c>
      <c r="AG84" s="70">
        <v>127</v>
      </c>
      <c r="AH84" s="70">
        <v>0</v>
      </c>
      <c r="AI84" s="70">
        <v>536</v>
      </c>
      <c r="AJ84" s="70">
        <v>162</v>
      </c>
      <c r="AK84" s="70">
        <v>61</v>
      </c>
      <c r="AL84" s="70">
        <v>75</v>
      </c>
      <c r="AM84" s="70">
        <v>0</v>
      </c>
      <c r="AN84" s="70">
        <v>298</v>
      </c>
      <c r="AO84" s="70">
        <v>330</v>
      </c>
      <c r="AP84" s="70">
        <v>75</v>
      </c>
      <c r="AQ84" s="70">
        <v>99</v>
      </c>
      <c r="AR84" s="70">
        <v>0</v>
      </c>
      <c r="AS84" s="70">
        <v>504</v>
      </c>
      <c r="AT84" s="70">
        <v>1338</v>
      </c>
      <c r="AU84" s="70"/>
      <c r="AV84" s="70">
        <v>280</v>
      </c>
      <c r="AW84" s="70">
        <v>101</v>
      </c>
      <c r="AX84" s="70">
        <v>128</v>
      </c>
      <c r="AY84" s="70">
        <v>0</v>
      </c>
      <c r="AZ84" s="70">
        <v>509</v>
      </c>
      <c r="BA84" s="70">
        <v>157</v>
      </c>
      <c r="BB84" s="70">
        <v>43</v>
      </c>
      <c r="BC84" s="70">
        <v>53</v>
      </c>
      <c r="BD84" s="70">
        <v>0</v>
      </c>
      <c r="BE84" s="70">
        <v>253</v>
      </c>
      <c r="BF84" s="70">
        <v>201</v>
      </c>
      <c r="BG84" s="70">
        <v>45</v>
      </c>
      <c r="BH84" s="70">
        <v>57</v>
      </c>
      <c r="BI84" s="70">
        <v>0</v>
      </c>
      <c r="BJ84" s="70">
        <v>303</v>
      </c>
      <c r="BK84" s="70">
        <v>167</v>
      </c>
      <c r="BL84" s="70">
        <v>23</v>
      </c>
      <c r="BM84" s="70">
        <v>53</v>
      </c>
      <c r="BN84" s="70">
        <v>0</v>
      </c>
      <c r="BO84" s="70">
        <v>243</v>
      </c>
      <c r="BP84" s="70">
        <v>1308</v>
      </c>
      <c r="BQ84" s="74"/>
      <c r="BR84" s="70">
        <v>721</v>
      </c>
      <c r="BS84" s="70">
        <v>202</v>
      </c>
      <c r="BT84" s="70">
        <v>258</v>
      </c>
      <c r="BU84" s="70">
        <v>0</v>
      </c>
      <c r="BV84" s="70">
        <v>1181</v>
      </c>
      <c r="BW84" s="70">
        <v>1181</v>
      </c>
      <c r="BX84" s="74"/>
      <c r="BY84" s="70">
        <v>740</v>
      </c>
      <c r="BZ84" s="70">
        <v>197</v>
      </c>
      <c r="CA84" s="70">
        <v>265</v>
      </c>
      <c r="CB84" s="70">
        <v>0</v>
      </c>
      <c r="CC84" s="70">
        <v>1202</v>
      </c>
      <c r="CD84" s="70">
        <v>1202</v>
      </c>
      <c r="CE84" s="74"/>
      <c r="CF84" s="70">
        <v>492</v>
      </c>
      <c r="CG84" s="70">
        <v>122</v>
      </c>
      <c r="CH84" s="70">
        <v>193</v>
      </c>
      <c r="CI84" s="70">
        <v>0</v>
      </c>
      <c r="CJ84" s="70">
        <v>807</v>
      </c>
      <c r="CK84" s="70">
        <v>178</v>
      </c>
      <c r="CL84" s="70">
        <v>47</v>
      </c>
      <c r="CM84" s="70">
        <v>55</v>
      </c>
      <c r="CN84" s="70">
        <v>0</v>
      </c>
      <c r="CO84" s="70">
        <v>280</v>
      </c>
      <c r="CP84" s="70">
        <v>131</v>
      </c>
      <c r="CQ84" s="70">
        <v>48</v>
      </c>
      <c r="CR84" s="70">
        <v>48</v>
      </c>
      <c r="CS84" s="70">
        <v>0</v>
      </c>
      <c r="CT84" s="70">
        <v>227</v>
      </c>
      <c r="CU84" s="70">
        <v>1314</v>
      </c>
      <c r="CV84" s="74"/>
      <c r="CW84" s="70">
        <v>337</v>
      </c>
      <c r="CX84" s="70">
        <v>89</v>
      </c>
      <c r="CY84" s="70">
        <v>137</v>
      </c>
      <c r="CZ84" s="70">
        <v>0</v>
      </c>
      <c r="DA84" s="70">
        <v>563</v>
      </c>
      <c r="DB84" s="70">
        <v>490</v>
      </c>
      <c r="DC84" s="70">
        <v>126</v>
      </c>
      <c r="DD84" s="70">
        <v>163</v>
      </c>
      <c r="DE84" s="70">
        <v>0</v>
      </c>
      <c r="DF84" s="70">
        <v>779</v>
      </c>
      <c r="DG84" s="70">
        <v>1342</v>
      </c>
      <c r="DH84" s="74"/>
      <c r="DI84" s="70">
        <v>723</v>
      </c>
      <c r="DJ84" s="70">
        <v>192</v>
      </c>
      <c r="DK84" s="70">
        <v>263</v>
      </c>
      <c r="DL84" s="70">
        <v>0</v>
      </c>
      <c r="DM84" s="70">
        <v>1178</v>
      </c>
      <c r="DN84" s="70">
        <v>1178</v>
      </c>
      <c r="DO84" s="74"/>
      <c r="DP84" s="70">
        <v>722</v>
      </c>
      <c r="DQ84" s="70">
        <v>190</v>
      </c>
      <c r="DR84" s="70">
        <v>268</v>
      </c>
      <c r="DS84" s="70">
        <v>0</v>
      </c>
      <c r="DT84" s="70">
        <v>1180</v>
      </c>
      <c r="DU84" s="70">
        <v>1180</v>
      </c>
      <c r="DV84" s="74"/>
      <c r="DW84" s="70">
        <v>364</v>
      </c>
      <c r="DX84" s="70">
        <v>100</v>
      </c>
      <c r="DY84" s="70">
        <v>148</v>
      </c>
      <c r="DZ84" s="70">
        <v>0</v>
      </c>
      <c r="EA84" s="70">
        <v>612</v>
      </c>
      <c r="EB84" s="70">
        <v>457</v>
      </c>
      <c r="EC84" s="70">
        <v>114</v>
      </c>
      <c r="ED84" s="70">
        <v>153</v>
      </c>
      <c r="EE84" s="70">
        <v>0</v>
      </c>
      <c r="EF84" s="70">
        <v>724</v>
      </c>
      <c r="EG84" s="70">
        <v>1336</v>
      </c>
      <c r="EI84" s="80">
        <f t="shared" si="53"/>
        <v>0.90898876404494378</v>
      </c>
      <c r="EJ84" s="80">
        <f t="shared" si="54"/>
        <v>0.99130434782608701</v>
      </c>
      <c r="EK84" s="80">
        <f t="shared" si="55"/>
        <v>0.93769470404984423</v>
      </c>
      <c r="EL84" s="80" t="e">
        <f t="shared" si="56"/>
        <v>#DIV/0!</v>
      </c>
      <c r="EM84" s="80">
        <f t="shared" si="57"/>
        <v>0.92852185981956969</v>
      </c>
      <c r="EN84" s="74"/>
      <c r="EO84" s="80">
        <f t="shared" si="58"/>
        <v>0.9044943820224719</v>
      </c>
      <c r="EP84" s="80">
        <f t="shared" si="59"/>
        <v>0.92173913043478262</v>
      </c>
      <c r="EQ84" s="80">
        <f t="shared" si="60"/>
        <v>0.90654205607476634</v>
      </c>
      <c r="ER84" s="80" t="e">
        <f t="shared" si="61"/>
        <v>#DIV/0!</v>
      </c>
      <c r="ES84" s="80">
        <f t="shared" si="62"/>
        <v>0.90770298403886185</v>
      </c>
      <c r="ET84" s="74"/>
      <c r="EU84" s="80">
        <f t="shared" si="63"/>
        <v>0.81011235955056182</v>
      </c>
      <c r="EV84" s="80">
        <f t="shared" si="64"/>
        <v>0.87826086956521743</v>
      </c>
      <c r="EW84" s="80">
        <f t="shared" si="65"/>
        <v>0.80373831775700932</v>
      </c>
      <c r="EX84" s="80" t="e">
        <f t="shared" si="66"/>
        <v>#DIV/0!</v>
      </c>
      <c r="EY84" s="80">
        <f t="shared" si="67"/>
        <v>0.81956974323386533</v>
      </c>
      <c r="EZ84" s="74"/>
      <c r="FA84" s="80">
        <f t="shared" si="68"/>
        <v>0.8314606741573034</v>
      </c>
      <c r="FB84" s="80">
        <f t="shared" si="69"/>
        <v>0.85652173913043483</v>
      </c>
      <c r="FC84" s="80">
        <f t="shared" si="70"/>
        <v>0.82554517133956384</v>
      </c>
      <c r="FD84" s="80" t="e">
        <f t="shared" si="71"/>
        <v>#DIV/0!</v>
      </c>
      <c r="FE84" s="80">
        <f t="shared" si="72"/>
        <v>0.83414295628036084</v>
      </c>
      <c r="FF84" s="74"/>
      <c r="FG84" s="80">
        <f t="shared" si="73"/>
        <v>0.9</v>
      </c>
      <c r="FH84" s="80">
        <f t="shared" si="74"/>
        <v>0.94347826086956521</v>
      </c>
      <c r="FI84" s="80">
        <f t="shared" si="75"/>
        <v>0.92211838006230529</v>
      </c>
      <c r="FJ84" s="80" t="e">
        <f t="shared" si="76"/>
        <v>#DIV/0!</v>
      </c>
      <c r="FK84" s="80">
        <f t="shared" si="77"/>
        <v>0.91186675919500348</v>
      </c>
      <c r="FL84" s="74"/>
      <c r="FM84" s="80">
        <f t="shared" si="78"/>
        <v>0.92921348314606744</v>
      </c>
      <c r="FN84" s="80">
        <f t="shared" si="79"/>
        <v>0.93478260869565222</v>
      </c>
      <c r="FO84" s="80">
        <f t="shared" si="80"/>
        <v>0.93457943925233644</v>
      </c>
      <c r="FP84" s="80" t="e">
        <f t="shared" si="81"/>
        <v>#DIV/0!</v>
      </c>
      <c r="FQ84" s="80">
        <f t="shared" si="82"/>
        <v>0.93129770992366412</v>
      </c>
      <c r="FR84" s="74"/>
      <c r="FS84" s="80">
        <f t="shared" si="83"/>
        <v>0.81235955056179776</v>
      </c>
      <c r="FT84" s="80">
        <f t="shared" si="84"/>
        <v>0.83478260869565213</v>
      </c>
      <c r="FU84" s="80">
        <f t="shared" si="85"/>
        <v>0.81931464174454827</v>
      </c>
      <c r="FV84" s="80" t="e">
        <f t="shared" si="86"/>
        <v>#DIV/0!</v>
      </c>
      <c r="FW84" s="80">
        <f t="shared" si="87"/>
        <v>0.81748785565579463</v>
      </c>
      <c r="FX84" s="74"/>
      <c r="FY84" s="80">
        <f t="shared" si="88"/>
        <v>0.81123595505617974</v>
      </c>
      <c r="FZ84" s="80">
        <f t="shared" si="89"/>
        <v>0.82608695652173914</v>
      </c>
      <c r="GA84" s="80">
        <f t="shared" si="90"/>
        <v>0.83489096573208721</v>
      </c>
      <c r="GB84" s="80" t="e">
        <f t="shared" si="91"/>
        <v>#DIV/0!</v>
      </c>
      <c r="GC84" s="80">
        <f t="shared" si="92"/>
        <v>0.81887578070784173</v>
      </c>
      <c r="GD84" s="74"/>
      <c r="GE84" s="80">
        <f t="shared" si="93"/>
        <v>0.92247191011235952</v>
      </c>
      <c r="GF84" s="80">
        <f t="shared" si="94"/>
        <v>0.93043478260869561</v>
      </c>
      <c r="GG84" s="80">
        <f t="shared" si="95"/>
        <v>0.93769470404984423</v>
      </c>
      <c r="GH84" s="80" t="e">
        <f t="shared" si="96"/>
        <v>#DIV/0!</v>
      </c>
      <c r="GI84" s="80">
        <f t="shared" si="97"/>
        <v>0.92713393476752259</v>
      </c>
    </row>
    <row r="85" spans="1:191" x14ac:dyDescent="0.3">
      <c r="A85" s="60" t="s">
        <v>549</v>
      </c>
      <c r="B85" s="70">
        <v>12587</v>
      </c>
      <c r="C85" s="70"/>
      <c r="D85" s="70">
        <v>484</v>
      </c>
      <c r="E85" s="70">
        <v>10</v>
      </c>
      <c r="F85" s="70">
        <v>185</v>
      </c>
      <c r="G85" s="70">
        <v>1</v>
      </c>
      <c r="H85" s="70">
        <v>680</v>
      </c>
      <c r="I85" s="70">
        <v>186</v>
      </c>
      <c r="J85" s="70">
        <v>5</v>
      </c>
      <c r="K85" s="70">
        <v>46</v>
      </c>
      <c r="L85" s="70">
        <v>0</v>
      </c>
      <c r="M85" s="70">
        <v>237</v>
      </c>
      <c r="N85" s="70">
        <v>700</v>
      </c>
      <c r="O85" s="70">
        <v>11</v>
      </c>
      <c r="P85" s="70">
        <v>208</v>
      </c>
      <c r="Q85" s="70">
        <v>0</v>
      </c>
      <c r="R85" s="70">
        <v>919</v>
      </c>
      <c r="S85" s="70">
        <v>151</v>
      </c>
      <c r="T85" s="70">
        <v>5</v>
      </c>
      <c r="U85" s="70">
        <v>52</v>
      </c>
      <c r="V85" s="70">
        <v>0</v>
      </c>
      <c r="W85" s="70">
        <v>208</v>
      </c>
      <c r="X85" s="70">
        <v>42</v>
      </c>
      <c r="Y85" s="70">
        <v>4</v>
      </c>
      <c r="Z85" s="70">
        <v>5</v>
      </c>
      <c r="AA85" s="70">
        <v>0</v>
      </c>
      <c r="AB85" s="70">
        <v>51</v>
      </c>
      <c r="AC85" s="70">
        <v>2095</v>
      </c>
      <c r="AD85" s="70"/>
      <c r="AE85" s="70">
        <v>262</v>
      </c>
      <c r="AF85" s="70">
        <v>4</v>
      </c>
      <c r="AG85" s="70">
        <v>103</v>
      </c>
      <c r="AH85" s="70">
        <v>0</v>
      </c>
      <c r="AI85" s="70">
        <v>369</v>
      </c>
      <c r="AJ85" s="70">
        <v>425</v>
      </c>
      <c r="AK85" s="70">
        <v>9</v>
      </c>
      <c r="AL85" s="70">
        <v>150</v>
      </c>
      <c r="AM85" s="70">
        <v>0</v>
      </c>
      <c r="AN85" s="70">
        <v>584</v>
      </c>
      <c r="AO85" s="70">
        <v>753</v>
      </c>
      <c r="AP85" s="70">
        <v>21</v>
      </c>
      <c r="AQ85" s="70">
        <v>207</v>
      </c>
      <c r="AR85" s="70">
        <v>0</v>
      </c>
      <c r="AS85" s="70">
        <v>981</v>
      </c>
      <c r="AT85" s="70">
        <v>1934</v>
      </c>
      <c r="AU85" s="70"/>
      <c r="AV85" s="70">
        <v>286</v>
      </c>
      <c r="AW85" s="70">
        <v>4</v>
      </c>
      <c r="AX85" s="70">
        <v>97</v>
      </c>
      <c r="AY85" s="70">
        <v>0</v>
      </c>
      <c r="AZ85" s="70">
        <v>387</v>
      </c>
      <c r="BA85" s="70">
        <v>166</v>
      </c>
      <c r="BB85" s="70">
        <v>6</v>
      </c>
      <c r="BC85" s="70">
        <v>58</v>
      </c>
      <c r="BD85" s="70">
        <v>0</v>
      </c>
      <c r="BE85" s="70">
        <v>230</v>
      </c>
      <c r="BF85" s="70">
        <v>214</v>
      </c>
      <c r="BG85" s="70">
        <v>13</v>
      </c>
      <c r="BH85" s="70">
        <v>62</v>
      </c>
      <c r="BI85" s="70">
        <v>0</v>
      </c>
      <c r="BJ85" s="70">
        <v>289</v>
      </c>
      <c r="BK85" s="70">
        <v>678</v>
      </c>
      <c r="BL85" s="70">
        <v>11</v>
      </c>
      <c r="BM85" s="70">
        <v>226</v>
      </c>
      <c r="BN85" s="70">
        <v>0</v>
      </c>
      <c r="BO85" s="70">
        <v>915</v>
      </c>
      <c r="BP85" s="70">
        <v>1821</v>
      </c>
      <c r="BQ85" s="74"/>
      <c r="BR85" s="70">
        <v>1208</v>
      </c>
      <c r="BS85" s="70">
        <v>30</v>
      </c>
      <c r="BT85" s="70">
        <v>403</v>
      </c>
      <c r="BU85" s="70">
        <v>0</v>
      </c>
      <c r="BV85" s="70">
        <v>1641</v>
      </c>
      <c r="BW85" s="70">
        <v>1641</v>
      </c>
      <c r="BX85" s="74"/>
      <c r="BY85" s="70">
        <v>1261</v>
      </c>
      <c r="BZ85" s="70">
        <v>32</v>
      </c>
      <c r="CA85" s="70">
        <v>418</v>
      </c>
      <c r="CB85" s="70">
        <v>0</v>
      </c>
      <c r="CC85" s="70">
        <v>1711</v>
      </c>
      <c r="CD85" s="70">
        <v>1711</v>
      </c>
      <c r="CE85" s="74"/>
      <c r="CF85" s="70">
        <v>804</v>
      </c>
      <c r="CG85" s="70">
        <v>23</v>
      </c>
      <c r="CH85" s="70">
        <v>262</v>
      </c>
      <c r="CI85" s="70">
        <v>0</v>
      </c>
      <c r="CJ85" s="70">
        <v>1089</v>
      </c>
      <c r="CK85" s="70">
        <v>361</v>
      </c>
      <c r="CL85" s="70">
        <v>5</v>
      </c>
      <c r="CM85" s="70">
        <v>87</v>
      </c>
      <c r="CN85" s="70">
        <v>0</v>
      </c>
      <c r="CO85" s="70">
        <v>453</v>
      </c>
      <c r="CP85" s="70">
        <v>174</v>
      </c>
      <c r="CQ85" s="70">
        <v>5</v>
      </c>
      <c r="CR85" s="70">
        <v>79</v>
      </c>
      <c r="CS85" s="70">
        <v>0</v>
      </c>
      <c r="CT85" s="70">
        <v>258</v>
      </c>
      <c r="CU85" s="70">
        <v>1800</v>
      </c>
      <c r="CV85" s="74"/>
      <c r="CW85" s="70">
        <v>492</v>
      </c>
      <c r="CX85" s="70">
        <v>5</v>
      </c>
      <c r="CY85" s="70">
        <v>136</v>
      </c>
      <c r="CZ85" s="70">
        <v>0</v>
      </c>
      <c r="DA85" s="70">
        <v>633</v>
      </c>
      <c r="DB85" s="70">
        <v>876</v>
      </c>
      <c r="DC85" s="70">
        <v>28</v>
      </c>
      <c r="DD85" s="70">
        <v>311</v>
      </c>
      <c r="DE85" s="70">
        <v>0</v>
      </c>
      <c r="DF85" s="70">
        <v>1215</v>
      </c>
      <c r="DG85" s="70">
        <v>1848</v>
      </c>
      <c r="DH85" s="74"/>
      <c r="DI85" s="70">
        <v>1235</v>
      </c>
      <c r="DJ85" s="70">
        <v>31</v>
      </c>
      <c r="DK85" s="70">
        <v>403</v>
      </c>
      <c r="DL85" s="70">
        <v>0</v>
      </c>
      <c r="DM85" s="70">
        <v>1669</v>
      </c>
      <c r="DN85" s="70">
        <v>1669</v>
      </c>
      <c r="DO85" s="74"/>
      <c r="DP85" s="70">
        <v>1200</v>
      </c>
      <c r="DQ85" s="70">
        <v>31</v>
      </c>
      <c r="DR85" s="70">
        <v>396</v>
      </c>
      <c r="DS85" s="70">
        <v>0</v>
      </c>
      <c r="DT85" s="70">
        <v>1627</v>
      </c>
      <c r="DU85" s="70">
        <v>1627</v>
      </c>
      <c r="DV85" s="74"/>
      <c r="DW85" s="70">
        <v>623</v>
      </c>
      <c r="DX85" s="70">
        <v>9</v>
      </c>
      <c r="DY85" s="70">
        <v>173</v>
      </c>
      <c r="DZ85" s="70">
        <v>0</v>
      </c>
      <c r="EA85" s="70">
        <v>805</v>
      </c>
      <c r="EB85" s="70">
        <v>728</v>
      </c>
      <c r="EC85" s="70">
        <v>23</v>
      </c>
      <c r="ED85" s="70">
        <v>273</v>
      </c>
      <c r="EE85" s="70">
        <v>0</v>
      </c>
      <c r="EF85" s="70">
        <v>1024</v>
      </c>
      <c r="EG85" s="70">
        <v>1829</v>
      </c>
      <c r="EI85" s="80">
        <f t="shared" si="53"/>
        <v>0.92130518234165071</v>
      </c>
      <c r="EJ85" s="80">
        <f t="shared" si="54"/>
        <v>0.97142857142857142</v>
      </c>
      <c r="EK85" s="80">
        <f t="shared" si="55"/>
        <v>0.92741935483870963</v>
      </c>
      <c r="EL85" s="80">
        <f t="shared" si="56"/>
        <v>0</v>
      </c>
      <c r="EM85" s="80">
        <f t="shared" si="57"/>
        <v>0.92315035799522671</v>
      </c>
      <c r="EN85" s="74"/>
      <c r="EO85" s="80">
        <f t="shared" si="58"/>
        <v>0.85988483685220729</v>
      </c>
      <c r="EP85" s="80">
        <f t="shared" si="59"/>
        <v>0.97142857142857142</v>
      </c>
      <c r="EQ85" s="80">
        <f t="shared" si="60"/>
        <v>0.89314516129032262</v>
      </c>
      <c r="ER85" s="80">
        <f t="shared" si="61"/>
        <v>0</v>
      </c>
      <c r="ES85" s="80">
        <f t="shared" si="62"/>
        <v>0.86921241050119336</v>
      </c>
      <c r="ET85" s="74"/>
      <c r="EU85" s="80">
        <f t="shared" si="63"/>
        <v>0.77287268074216253</v>
      </c>
      <c r="EV85" s="80">
        <f t="shared" si="64"/>
        <v>0.8571428571428571</v>
      </c>
      <c r="EW85" s="80">
        <f t="shared" si="65"/>
        <v>0.8125</v>
      </c>
      <c r="EX85" s="80">
        <f t="shared" si="66"/>
        <v>0</v>
      </c>
      <c r="EY85" s="80">
        <f t="shared" si="67"/>
        <v>0.78329355608591889</v>
      </c>
      <c r="EZ85" s="74"/>
      <c r="FA85" s="80">
        <f t="shared" si="68"/>
        <v>0.80678182981445934</v>
      </c>
      <c r="FB85" s="80">
        <f t="shared" si="69"/>
        <v>0.91428571428571426</v>
      </c>
      <c r="FC85" s="80">
        <f t="shared" si="70"/>
        <v>0.842741935483871</v>
      </c>
      <c r="FD85" s="80">
        <f t="shared" si="71"/>
        <v>0</v>
      </c>
      <c r="FE85" s="80">
        <f t="shared" si="72"/>
        <v>0.81670644391408109</v>
      </c>
      <c r="FF85" s="74"/>
      <c r="FG85" s="80">
        <f t="shared" si="73"/>
        <v>0.85668586052463214</v>
      </c>
      <c r="FH85" s="80">
        <f t="shared" si="74"/>
        <v>0.94285714285714284</v>
      </c>
      <c r="FI85" s="80">
        <f t="shared" si="75"/>
        <v>0.86290322580645162</v>
      </c>
      <c r="FJ85" s="80">
        <f t="shared" si="76"/>
        <v>0</v>
      </c>
      <c r="FK85" s="80">
        <f t="shared" si="77"/>
        <v>0.85918854415274459</v>
      </c>
      <c r="FL85" s="74"/>
      <c r="FM85" s="80">
        <f t="shared" si="78"/>
        <v>0.87523992322456812</v>
      </c>
      <c r="FN85" s="80">
        <f t="shared" si="79"/>
        <v>0.94285714285714284</v>
      </c>
      <c r="FO85" s="80">
        <f t="shared" si="80"/>
        <v>0.90120967741935487</v>
      </c>
      <c r="FP85" s="80">
        <f t="shared" si="81"/>
        <v>0</v>
      </c>
      <c r="FQ85" s="80">
        <f t="shared" si="82"/>
        <v>0.88210023866348453</v>
      </c>
      <c r="FR85" s="74"/>
      <c r="FS85" s="80">
        <f t="shared" si="83"/>
        <v>0.79014715291106841</v>
      </c>
      <c r="FT85" s="80">
        <f t="shared" si="84"/>
        <v>0.88571428571428568</v>
      </c>
      <c r="FU85" s="80">
        <f t="shared" si="85"/>
        <v>0.8125</v>
      </c>
      <c r="FV85" s="80">
        <f t="shared" si="86"/>
        <v>0</v>
      </c>
      <c r="FW85" s="80">
        <f t="shared" si="87"/>
        <v>0.79665871121718379</v>
      </c>
      <c r="FX85" s="74"/>
      <c r="FY85" s="80">
        <f t="shared" si="88"/>
        <v>0.76775431861804222</v>
      </c>
      <c r="FZ85" s="80">
        <f t="shared" si="89"/>
        <v>0.88571428571428568</v>
      </c>
      <c r="GA85" s="80">
        <f t="shared" si="90"/>
        <v>0.79838709677419351</v>
      </c>
      <c r="GB85" s="80">
        <f t="shared" si="91"/>
        <v>0</v>
      </c>
      <c r="GC85" s="80">
        <f t="shared" si="92"/>
        <v>0.77661097852028638</v>
      </c>
      <c r="GD85" s="74"/>
      <c r="GE85" s="80">
        <f t="shared" si="93"/>
        <v>0.86436340371081255</v>
      </c>
      <c r="GF85" s="80">
        <f t="shared" si="94"/>
        <v>0.91428571428571426</v>
      </c>
      <c r="GG85" s="80">
        <f t="shared" si="95"/>
        <v>0.89919354838709675</v>
      </c>
      <c r="GH85" s="80">
        <f t="shared" si="96"/>
        <v>0</v>
      </c>
      <c r="GI85" s="80">
        <f t="shared" si="97"/>
        <v>0.87303102625298334</v>
      </c>
    </row>
    <row r="86" spans="1:191" x14ac:dyDescent="0.3">
      <c r="A86" s="60" t="s">
        <v>494</v>
      </c>
      <c r="B86" s="70">
        <v>12406</v>
      </c>
      <c r="C86" s="70"/>
      <c r="D86" s="70">
        <v>682</v>
      </c>
      <c r="E86" s="70">
        <v>38</v>
      </c>
      <c r="F86" s="70">
        <v>295</v>
      </c>
      <c r="G86" s="70">
        <v>0</v>
      </c>
      <c r="H86" s="70">
        <v>1015</v>
      </c>
      <c r="I86" s="70">
        <v>191</v>
      </c>
      <c r="J86" s="70">
        <v>6</v>
      </c>
      <c r="K86" s="70">
        <v>51</v>
      </c>
      <c r="L86" s="70">
        <v>0</v>
      </c>
      <c r="M86" s="70">
        <v>248</v>
      </c>
      <c r="N86" s="70">
        <v>502</v>
      </c>
      <c r="O86" s="70">
        <v>12</v>
      </c>
      <c r="P86" s="70">
        <v>150</v>
      </c>
      <c r="Q86" s="70">
        <v>0</v>
      </c>
      <c r="R86" s="70">
        <v>664</v>
      </c>
      <c r="S86" s="70">
        <v>227</v>
      </c>
      <c r="T86" s="70">
        <v>21</v>
      </c>
      <c r="U86" s="70">
        <v>44</v>
      </c>
      <c r="V86" s="70">
        <v>0</v>
      </c>
      <c r="W86" s="70">
        <v>292</v>
      </c>
      <c r="X86" s="70">
        <v>126</v>
      </c>
      <c r="Y86" s="70">
        <v>3</v>
      </c>
      <c r="Z86" s="70">
        <v>30</v>
      </c>
      <c r="AA86" s="70">
        <v>0</v>
      </c>
      <c r="AB86" s="70">
        <v>159</v>
      </c>
      <c r="AC86" s="70">
        <v>2378</v>
      </c>
      <c r="AD86" s="70"/>
      <c r="AE86" s="70">
        <v>380</v>
      </c>
      <c r="AF86" s="70">
        <v>19</v>
      </c>
      <c r="AG86" s="70">
        <v>111</v>
      </c>
      <c r="AH86" s="70">
        <v>0</v>
      </c>
      <c r="AI86" s="70">
        <v>510</v>
      </c>
      <c r="AJ86" s="70">
        <v>635</v>
      </c>
      <c r="AK86" s="70">
        <v>27</v>
      </c>
      <c r="AL86" s="70">
        <v>234</v>
      </c>
      <c r="AM86" s="70">
        <v>0</v>
      </c>
      <c r="AN86" s="70">
        <v>896</v>
      </c>
      <c r="AO86" s="70">
        <v>613</v>
      </c>
      <c r="AP86" s="70">
        <v>32</v>
      </c>
      <c r="AQ86" s="70">
        <v>194</v>
      </c>
      <c r="AR86" s="70">
        <v>0</v>
      </c>
      <c r="AS86" s="70">
        <v>839</v>
      </c>
      <c r="AT86" s="70">
        <v>2245</v>
      </c>
      <c r="AU86" s="70"/>
      <c r="AV86" s="70">
        <v>466</v>
      </c>
      <c r="AW86" s="70">
        <v>31</v>
      </c>
      <c r="AX86" s="70">
        <v>178</v>
      </c>
      <c r="AY86" s="70">
        <v>0</v>
      </c>
      <c r="AZ86" s="70">
        <v>675</v>
      </c>
      <c r="BA86" s="70">
        <v>245</v>
      </c>
      <c r="BB86" s="70">
        <v>9</v>
      </c>
      <c r="BC86" s="70">
        <v>86</v>
      </c>
      <c r="BD86" s="70">
        <v>0</v>
      </c>
      <c r="BE86" s="70">
        <v>340</v>
      </c>
      <c r="BF86" s="70">
        <v>264</v>
      </c>
      <c r="BG86" s="70">
        <v>16</v>
      </c>
      <c r="BH86" s="70">
        <v>81</v>
      </c>
      <c r="BI86" s="70">
        <v>0</v>
      </c>
      <c r="BJ86" s="70">
        <v>361</v>
      </c>
      <c r="BK86" s="70">
        <v>549</v>
      </c>
      <c r="BL86" s="70">
        <v>23</v>
      </c>
      <c r="BM86" s="70">
        <v>176</v>
      </c>
      <c r="BN86" s="70">
        <v>0</v>
      </c>
      <c r="BO86" s="70">
        <v>748</v>
      </c>
      <c r="BP86" s="70">
        <v>2124</v>
      </c>
      <c r="BQ86" s="74"/>
      <c r="BR86" s="70">
        <v>1405</v>
      </c>
      <c r="BS86" s="70">
        <v>66</v>
      </c>
      <c r="BT86" s="70">
        <v>461</v>
      </c>
      <c r="BU86" s="70">
        <v>0</v>
      </c>
      <c r="BV86" s="70">
        <v>1932</v>
      </c>
      <c r="BW86" s="70">
        <v>1932</v>
      </c>
      <c r="BX86" s="74"/>
      <c r="BY86" s="70">
        <v>1484</v>
      </c>
      <c r="BZ86" s="70">
        <v>65</v>
      </c>
      <c r="CA86" s="70">
        <v>482</v>
      </c>
      <c r="CB86" s="70">
        <v>0</v>
      </c>
      <c r="CC86" s="70">
        <v>2031</v>
      </c>
      <c r="CD86" s="70">
        <v>2031</v>
      </c>
      <c r="CE86" s="74"/>
      <c r="CF86" s="70">
        <v>863</v>
      </c>
      <c r="CG86" s="70">
        <v>44</v>
      </c>
      <c r="CH86" s="70">
        <v>304</v>
      </c>
      <c r="CI86" s="70">
        <v>0</v>
      </c>
      <c r="CJ86" s="70">
        <v>1211</v>
      </c>
      <c r="CK86" s="70">
        <v>272</v>
      </c>
      <c r="CL86" s="70">
        <v>11</v>
      </c>
      <c r="CM86" s="70">
        <v>94</v>
      </c>
      <c r="CN86" s="70">
        <v>0</v>
      </c>
      <c r="CO86" s="70">
        <v>377</v>
      </c>
      <c r="CP86" s="70">
        <v>415</v>
      </c>
      <c r="CQ86" s="70">
        <v>24</v>
      </c>
      <c r="CR86" s="70">
        <v>121</v>
      </c>
      <c r="CS86" s="70">
        <v>0</v>
      </c>
      <c r="CT86" s="70">
        <v>560</v>
      </c>
      <c r="CU86" s="70">
        <v>2148</v>
      </c>
      <c r="CV86" s="74"/>
      <c r="CW86" s="70">
        <v>648</v>
      </c>
      <c r="CX86" s="70">
        <v>39</v>
      </c>
      <c r="CY86" s="70">
        <v>224</v>
      </c>
      <c r="CZ86" s="70">
        <v>0</v>
      </c>
      <c r="DA86" s="70">
        <v>911</v>
      </c>
      <c r="DB86" s="70">
        <v>967</v>
      </c>
      <c r="DC86" s="70">
        <v>41</v>
      </c>
      <c r="DD86" s="70">
        <v>311</v>
      </c>
      <c r="DE86" s="70">
        <v>0</v>
      </c>
      <c r="DF86" s="70">
        <v>1319</v>
      </c>
      <c r="DG86" s="70">
        <v>2230</v>
      </c>
      <c r="DH86" s="74"/>
      <c r="DI86" s="70">
        <v>1439</v>
      </c>
      <c r="DJ86" s="70">
        <v>64</v>
      </c>
      <c r="DK86" s="70">
        <v>472</v>
      </c>
      <c r="DL86" s="70">
        <v>0</v>
      </c>
      <c r="DM86" s="70">
        <v>1975</v>
      </c>
      <c r="DN86" s="70">
        <v>1975</v>
      </c>
      <c r="DO86" s="74"/>
      <c r="DP86" s="70">
        <v>1444</v>
      </c>
      <c r="DQ86" s="70">
        <v>65</v>
      </c>
      <c r="DR86" s="70">
        <v>471</v>
      </c>
      <c r="DS86" s="70">
        <v>0</v>
      </c>
      <c r="DT86" s="70">
        <v>1980</v>
      </c>
      <c r="DU86" s="70">
        <v>1980</v>
      </c>
      <c r="DV86" s="74"/>
      <c r="DW86" s="70">
        <v>823</v>
      </c>
      <c r="DX86" s="70">
        <v>40</v>
      </c>
      <c r="DY86" s="70">
        <v>250</v>
      </c>
      <c r="DZ86" s="70">
        <v>0</v>
      </c>
      <c r="EA86" s="70">
        <v>1113</v>
      </c>
      <c r="EB86" s="70">
        <v>762</v>
      </c>
      <c r="EC86" s="70">
        <v>40</v>
      </c>
      <c r="ED86" s="70">
        <v>284</v>
      </c>
      <c r="EE86" s="70">
        <v>0</v>
      </c>
      <c r="EF86" s="70">
        <v>1086</v>
      </c>
      <c r="EG86" s="70">
        <v>2199</v>
      </c>
      <c r="EI86" s="80">
        <f t="shared" si="53"/>
        <v>0.94212962962962965</v>
      </c>
      <c r="EJ86" s="80">
        <f t="shared" si="54"/>
        <v>0.97499999999999998</v>
      </c>
      <c r="EK86" s="80">
        <f t="shared" si="55"/>
        <v>0.94561403508771935</v>
      </c>
      <c r="EL86" s="80" t="e">
        <f t="shared" si="56"/>
        <v>#DIV/0!</v>
      </c>
      <c r="EM86" s="80">
        <f t="shared" si="57"/>
        <v>0.94407064760302772</v>
      </c>
      <c r="EN86" s="74"/>
      <c r="EO86" s="80">
        <f t="shared" si="58"/>
        <v>0.88194444444444442</v>
      </c>
      <c r="EP86" s="80">
        <f t="shared" si="59"/>
        <v>0.98750000000000004</v>
      </c>
      <c r="EQ86" s="80">
        <f t="shared" si="60"/>
        <v>0.9140350877192982</v>
      </c>
      <c r="ER86" s="80" t="e">
        <f t="shared" si="61"/>
        <v>#DIV/0!</v>
      </c>
      <c r="ES86" s="80">
        <f t="shared" si="62"/>
        <v>0.89318755256518079</v>
      </c>
      <c r="ET86" s="74"/>
      <c r="EU86" s="80">
        <f t="shared" si="63"/>
        <v>0.81307870370370372</v>
      </c>
      <c r="EV86" s="80">
        <f t="shared" si="64"/>
        <v>0.82499999999999996</v>
      </c>
      <c r="EW86" s="80">
        <f t="shared" si="65"/>
        <v>0.80877192982456136</v>
      </c>
      <c r="EX86" s="80" t="e">
        <f t="shared" si="66"/>
        <v>#DIV/0!</v>
      </c>
      <c r="EY86" s="80">
        <f t="shared" si="67"/>
        <v>0.81244743481917581</v>
      </c>
      <c r="EZ86" s="74"/>
      <c r="FA86" s="80">
        <f t="shared" si="68"/>
        <v>0.85879629629629628</v>
      </c>
      <c r="FB86" s="80">
        <f t="shared" si="69"/>
        <v>0.8125</v>
      </c>
      <c r="FC86" s="80">
        <f t="shared" si="70"/>
        <v>0.84561403508771926</v>
      </c>
      <c r="FD86" s="80" t="e">
        <f t="shared" si="71"/>
        <v>#DIV/0!</v>
      </c>
      <c r="FE86" s="80">
        <f t="shared" si="72"/>
        <v>0.8540790580319596</v>
      </c>
      <c r="FF86" s="74"/>
      <c r="FG86" s="80">
        <f t="shared" si="73"/>
        <v>0.8969907407407407</v>
      </c>
      <c r="FH86" s="80">
        <f t="shared" si="74"/>
        <v>0.98750000000000004</v>
      </c>
      <c r="FI86" s="80">
        <f t="shared" si="75"/>
        <v>0.91052631578947374</v>
      </c>
      <c r="FJ86" s="80" t="e">
        <f t="shared" si="76"/>
        <v>#DIV/0!</v>
      </c>
      <c r="FK86" s="80">
        <f t="shared" si="77"/>
        <v>0.90328006728343146</v>
      </c>
      <c r="FL86" s="74"/>
      <c r="FM86" s="80">
        <f t="shared" si="78"/>
        <v>0.93460648148148151</v>
      </c>
      <c r="FN86" s="80">
        <f t="shared" si="79"/>
        <v>1</v>
      </c>
      <c r="FO86" s="80">
        <f t="shared" si="80"/>
        <v>0.93859649122807021</v>
      </c>
      <c r="FP86" s="80" t="e">
        <f t="shared" si="81"/>
        <v>#DIV/0!</v>
      </c>
      <c r="FQ86" s="80">
        <f t="shared" si="82"/>
        <v>0.93776282590412108</v>
      </c>
      <c r="FR86" s="74"/>
      <c r="FS86" s="80">
        <f t="shared" si="83"/>
        <v>0.83275462962962965</v>
      </c>
      <c r="FT86" s="80">
        <f t="shared" si="84"/>
        <v>0.8</v>
      </c>
      <c r="FU86" s="80">
        <f t="shared" si="85"/>
        <v>0.82807017543859651</v>
      </c>
      <c r="FV86" s="80" t="e">
        <f t="shared" si="86"/>
        <v>#DIV/0!</v>
      </c>
      <c r="FW86" s="80">
        <f t="shared" si="87"/>
        <v>0.83052985702270821</v>
      </c>
      <c r="FX86" s="74"/>
      <c r="FY86" s="80">
        <f t="shared" si="88"/>
        <v>0.83564814814814814</v>
      </c>
      <c r="FZ86" s="80">
        <f t="shared" si="89"/>
        <v>0.8125</v>
      </c>
      <c r="GA86" s="80">
        <f t="shared" si="90"/>
        <v>0.82631578947368423</v>
      </c>
      <c r="GB86" s="80" t="e">
        <f t="shared" si="91"/>
        <v>#DIV/0!</v>
      </c>
      <c r="GC86" s="80">
        <f t="shared" si="92"/>
        <v>0.83263246425567705</v>
      </c>
      <c r="GD86" s="74"/>
      <c r="GE86" s="80">
        <f t="shared" si="93"/>
        <v>0.91724537037037035</v>
      </c>
      <c r="GF86" s="80">
        <f t="shared" si="94"/>
        <v>1</v>
      </c>
      <c r="GG86" s="80">
        <f t="shared" si="95"/>
        <v>0.93684210526315792</v>
      </c>
      <c r="GH86" s="80" t="e">
        <f t="shared" si="96"/>
        <v>#DIV/0!</v>
      </c>
      <c r="GI86" s="80">
        <f t="shared" si="97"/>
        <v>0.92472666105971402</v>
      </c>
    </row>
    <row r="87" spans="1:191" x14ac:dyDescent="0.3">
      <c r="A87" s="60" t="s">
        <v>454</v>
      </c>
      <c r="B87" s="70">
        <v>12192</v>
      </c>
      <c r="C87" s="70"/>
      <c r="D87" s="70">
        <v>499</v>
      </c>
      <c r="E87" s="70">
        <v>5</v>
      </c>
      <c r="F87" s="70">
        <v>217</v>
      </c>
      <c r="G87" s="70">
        <v>0</v>
      </c>
      <c r="H87" s="70">
        <v>721</v>
      </c>
      <c r="I87" s="70">
        <v>87</v>
      </c>
      <c r="J87" s="70">
        <v>1</v>
      </c>
      <c r="K87" s="70">
        <v>31</v>
      </c>
      <c r="L87" s="70">
        <v>0</v>
      </c>
      <c r="M87" s="70">
        <v>119</v>
      </c>
      <c r="N87" s="70">
        <v>209</v>
      </c>
      <c r="O87" s="70">
        <v>0</v>
      </c>
      <c r="P87" s="70">
        <v>66</v>
      </c>
      <c r="Q87" s="70">
        <v>0</v>
      </c>
      <c r="R87" s="70">
        <v>275</v>
      </c>
      <c r="S87" s="70">
        <v>115</v>
      </c>
      <c r="T87" s="70">
        <v>0</v>
      </c>
      <c r="U87" s="70">
        <v>36</v>
      </c>
      <c r="V87" s="70">
        <v>1</v>
      </c>
      <c r="W87" s="70">
        <v>152</v>
      </c>
      <c r="X87" s="70">
        <v>128</v>
      </c>
      <c r="Y87" s="70">
        <v>2</v>
      </c>
      <c r="Z87" s="70">
        <v>47</v>
      </c>
      <c r="AA87" s="70">
        <v>0</v>
      </c>
      <c r="AB87" s="70">
        <v>177</v>
      </c>
      <c r="AC87" s="70">
        <v>1444</v>
      </c>
      <c r="AD87" s="70"/>
      <c r="AE87" s="70">
        <v>199</v>
      </c>
      <c r="AF87" s="70">
        <v>4</v>
      </c>
      <c r="AG87" s="70">
        <v>72</v>
      </c>
      <c r="AH87" s="70">
        <v>0</v>
      </c>
      <c r="AI87" s="70">
        <v>275</v>
      </c>
      <c r="AJ87" s="70">
        <v>243</v>
      </c>
      <c r="AK87" s="70">
        <v>2</v>
      </c>
      <c r="AL87" s="70">
        <v>102</v>
      </c>
      <c r="AM87" s="70">
        <v>0</v>
      </c>
      <c r="AN87" s="70">
        <v>347</v>
      </c>
      <c r="AO87" s="70">
        <v>465</v>
      </c>
      <c r="AP87" s="70">
        <v>1</v>
      </c>
      <c r="AQ87" s="70">
        <v>176</v>
      </c>
      <c r="AR87" s="70">
        <v>0</v>
      </c>
      <c r="AS87" s="70">
        <v>642</v>
      </c>
      <c r="AT87" s="70">
        <v>1264</v>
      </c>
      <c r="AU87" s="70"/>
      <c r="AV87" s="70">
        <v>311</v>
      </c>
      <c r="AW87" s="70">
        <v>1</v>
      </c>
      <c r="AX87" s="70">
        <v>129</v>
      </c>
      <c r="AY87" s="70">
        <v>0</v>
      </c>
      <c r="AZ87" s="70">
        <v>441</v>
      </c>
      <c r="BA87" s="70">
        <v>198</v>
      </c>
      <c r="BB87" s="70">
        <v>0</v>
      </c>
      <c r="BC87" s="70">
        <v>73</v>
      </c>
      <c r="BD87" s="70">
        <v>0</v>
      </c>
      <c r="BE87" s="70">
        <v>271</v>
      </c>
      <c r="BF87" s="70">
        <v>137</v>
      </c>
      <c r="BG87" s="70">
        <v>1</v>
      </c>
      <c r="BH87" s="70">
        <v>67</v>
      </c>
      <c r="BI87" s="70">
        <v>0</v>
      </c>
      <c r="BJ87" s="70">
        <v>205</v>
      </c>
      <c r="BK87" s="70">
        <v>257</v>
      </c>
      <c r="BL87" s="70">
        <v>3</v>
      </c>
      <c r="BM87" s="70">
        <v>93</v>
      </c>
      <c r="BN87" s="70">
        <v>0</v>
      </c>
      <c r="BO87" s="70">
        <v>353</v>
      </c>
      <c r="BP87" s="70">
        <v>1270</v>
      </c>
      <c r="BQ87" s="74"/>
      <c r="BR87" s="70">
        <v>848</v>
      </c>
      <c r="BS87" s="70">
        <v>5</v>
      </c>
      <c r="BT87" s="70">
        <v>338</v>
      </c>
      <c r="BU87" s="70">
        <v>0</v>
      </c>
      <c r="BV87" s="70">
        <v>1191</v>
      </c>
      <c r="BW87" s="70">
        <v>1191</v>
      </c>
      <c r="BX87" s="74"/>
      <c r="BY87" s="70">
        <v>893</v>
      </c>
      <c r="BZ87" s="70">
        <v>3</v>
      </c>
      <c r="CA87" s="70">
        <v>331</v>
      </c>
      <c r="CB87" s="70">
        <v>0</v>
      </c>
      <c r="CC87" s="70">
        <v>1227</v>
      </c>
      <c r="CD87" s="70">
        <v>1227</v>
      </c>
      <c r="CE87" s="74"/>
      <c r="CF87" s="70">
        <v>561</v>
      </c>
      <c r="CG87" s="70">
        <v>1</v>
      </c>
      <c r="CH87" s="70">
        <v>210</v>
      </c>
      <c r="CI87" s="70">
        <v>1</v>
      </c>
      <c r="CJ87" s="70">
        <v>773</v>
      </c>
      <c r="CK87" s="70">
        <v>160</v>
      </c>
      <c r="CL87" s="70">
        <v>2</v>
      </c>
      <c r="CM87" s="70">
        <v>73</v>
      </c>
      <c r="CN87" s="70">
        <v>0</v>
      </c>
      <c r="CO87" s="70">
        <v>235</v>
      </c>
      <c r="CP87" s="70">
        <v>193</v>
      </c>
      <c r="CQ87" s="70">
        <v>1</v>
      </c>
      <c r="CR87" s="70">
        <v>76</v>
      </c>
      <c r="CS87" s="70">
        <v>0</v>
      </c>
      <c r="CT87" s="70">
        <v>270</v>
      </c>
      <c r="CU87" s="70">
        <v>1278</v>
      </c>
      <c r="CV87" s="74"/>
      <c r="CW87" s="70">
        <v>394</v>
      </c>
      <c r="CX87" s="70">
        <v>1</v>
      </c>
      <c r="CY87" s="70">
        <v>164</v>
      </c>
      <c r="CZ87" s="70">
        <v>0</v>
      </c>
      <c r="DA87" s="70">
        <v>559</v>
      </c>
      <c r="DB87" s="70">
        <v>573</v>
      </c>
      <c r="DC87" s="70">
        <v>2</v>
      </c>
      <c r="DD87" s="70">
        <v>216</v>
      </c>
      <c r="DE87" s="70">
        <v>0</v>
      </c>
      <c r="DF87" s="70">
        <v>791</v>
      </c>
      <c r="DG87" s="70">
        <v>1350</v>
      </c>
      <c r="DH87" s="74"/>
      <c r="DI87" s="70">
        <v>862</v>
      </c>
      <c r="DJ87" s="70">
        <v>2</v>
      </c>
      <c r="DK87" s="70">
        <v>337</v>
      </c>
      <c r="DL87" s="70">
        <v>0</v>
      </c>
      <c r="DM87" s="70">
        <v>1201</v>
      </c>
      <c r="DN87" s="70">
        <v>1201</v>
      </c>
      <c r="DO87" s="74"/>
      <c r="DP87" s="70">
        <v>856</v>
      </c>
      <c r="DQ87" s="70">
        <v>3</v>
      </c>
      <c r="DR87" s="70">
        <v>336</v>
      </c>
      <c r="DS87" s="70">
        <v>0</v>
      </c>
      <c r="DT87" s="70">
        <v>1195</v>
      </c>
      <c r="DU87" s="70">
        <v>1195</v>
      </c>
      <c r="DV87" s="74"/>
      <c r="DW87" s="70">
        <v>433</v>
      </c>
      <c r="DX87" s="70">
        <v>1</v>
      </c>
      <c r="DY87" s="70">
        <v>176</v>
      </c>
      <c r="DZ87" s="70">
        <v>0</v>
      </c>
      <c r="EA87" s="70">
        <v>610</v>
      </c>
      <c r="EB87" s="70">
        <v>499</v>
      </c>
      <c r="EC87" s="70">
        <v>2</v>
      </c>
      <c r="ED87" s="70">
        <v>203</v>
      </c>
      <c r="EE87" s="70">
        <v>0</v>
      </c>
      <c r="EF87" s="70">
        <v>704</v>
      </c>
      <c r="EG87" s="70">
        <v>1314</v>
      </c>
      <c r="EI87" s="80">
        <f t="shared" si="53"/>
        <v>0.87379576107899803</v>
      </c>
      <c r="EJ87" s="80">
        <f t="shared" si="54"/>
        <v>0.875</v>
      </c>
      <c r="EK87" s="80">
        <f t="shared" si="55"/>
        <v>0.88161209068010071</v>
      </c>
      <c r="EL87" s="80">
        <f t="shared" si="56"/>
        <v>0</v>
      </c>
      <c r="EM87" s="80">
        <f t="shared" si="57"/>
        <v>0.8753462603878116</v>
      </c>
      <c r="EN87" s="74"/>
      <c r="EO87" s="80">
        <f t="shared" si="58"/>
        <v>0.86994219653179194</v>
      </c>
      <c r="EP87" s="80">
        <f t="shared" si="59"/>
        <v>0.625</v>
      </c>
      <c r="EQ87" s="80">
        <f t="shared" si="60"/>
        <v>0.91183879093198994</v>
      </c>
      <c r="ER87" s="80">
        <f t="shared" si="61"/>
        <v>0</v>
      </c>
      <c r="ES87" s="80">
        <f t="shared" si="62"/>
        <v>0.87950138504155129</v>
      </c>
      <c r="ET87" s="74"/>
      <c r="EU87" s="80">
        <f t="shared" si="63"/>
        <v>0.81695568400770713</v>
      </c>
      <c r="EV87" s="80">
        <f t="shared" si="64"/>
        <v>0.625</v>
      </c>
      <c r="EW87" s="80">
        <f t="shared" si="65"/>
        <v>0.8513853904282116</v>
      </c>
      <c r="EX87" s="80">
        <f t="shared" si="66"/>
        <v>0</v>
      </c>
      <c r="EY87" s="80">
        <f t="shared" si="67"/>
        <v>0.82479224376731297</v>
      </c>
      <c r="EZ87" s="74"/>
      <c r="FA87" s="80">
        <f t="shared" si="68"/>
        <v>0.86030828516377644</v>
      </c>
      <c r="FB87" s="80">
        <f t="shared" si="69"/>
        <v>0.375</v>
      </c>
      <c r="FC87" s="80">
        <f t="shared" si="70"/>
        <v>0.83375314861460958</v>
      </c>
      <c r="FD87" s="80">
        <f t="shared" si="71"/>
        <v>0</v>
      </c>
      <c r="FE87" s="80">
        <f t="shared" si="72"/>
        <v>0.84972299168975074</v>
      </c>
      <c r="FF87" s="74"/>
      <c r="FG87" s="80">
        <f t="shared" si="73"/>
        <v>0.88053949903660889</v>
      </c>
      <c r="FH87" s="80">
        <f t="shared" si="74"/>
        <v>0.5</v>
      </c>
      <c r="FI87" s="80">
        <f t="shared" si="75"/>
        <v>0.90428211586901763</v>
      </c>
      <c r="FJ87" s="80">
        <f t="shared" si="76"/>
        <v>1</v>
      </c>
      <c r="FK87" s="80">
        <f t="shared" si="77"/>
        <v>0.88504155124653738</v>
      </c>
      <c r="FL87" s="74"/>
      <c r="FM87" s="80">
        <f t="shared" si="78"/>
        <v>0.9315992292870906</v>
      </c>
      <c r="FN87" s="80">
        <f t="shared" si="79"/>
        <v>0.375</v>
      </c>
      <c r="FO87" s="80">
        <f t="shared" si="80"/>
        <v>0.95717884130982367</v>
      </c>
      <c r="FP87" s="80">
        <f t="shared" si="81"/>
        <v>0</v>
      </c>
      <c r="FQ87" s="80">
        <f t="shared" si="82"/>
        <v>0.9349030470914127</v>
      </c>
      <c r="FR87" s="74"/>
      <c r="FS87" s="80">
        <f t="shared" si="83"/>
        <v>0.83044315992292872</v>
      </c>
      <c r="FT87" s="80">
        <f t="shared" si="84"/>
        <v>0.25</v>
      </c>
      <c r="FU87" s="80">
        <f t="shared" si="85"/>
        <v>0.8488664987405542</v>
      </c>
      <c r="FV87" s="80">
        <f t="shared" si="86"/>
        <v>0</v>
      </c>
      <c r="FW87" s="80">
        <f t="shared" si="87"/>
        <v>0.8317174515235457</v>
      </c>
      <c r="FX87" s="74"/>
      <c r="FY87" s="80">
        <f t="shared" si="88"/>
        <v>0.82466281310211942</v>
      </c>
      <c r="FZ87" s="80">
        <f t="shared" si="89"/>
        <v>0.375</v>
      </c>
      <c r="GA87" s="80">
        <f t="shared" si="90"/>
        <v>0.84634760705289669</v>
      </c>
      <c r="GB87" s="80">
        <f t="shared" si="91"/>
        <v>0</v>
      </c>
      <c r="GC87" s="80">
        <f t="shared" si="92"/>
        <v>0.82756232686980613</v>
      </c>
      <c r="GD87" s="74"/>
      <c r="GE87" s="80">
        <f t="shared" si="93"/>
        <v>0.89788053949903657</v>
      </c>
      <c r="GF87" s="80">
        <f t="shared" si="94"/>
        <v>0.375</v>
      </c>
      <c r="GG87" s="80">
        <f t="shared" si="95"/>
        <v>0.95465994962216627</v>
      </c>
      <c r="GH87" s="80">
        <f t="shared" si="96"/>
        <v>0</v>
      </c>
      <c r="GI87" s="80">
        <f t="shared" si="97"/>
        <v>0.90997229916897504</v>
      </c>
    </row>
    <row r="88" spans="1:191" x14ac:dyDescent="0.3">
      <c r="A88" s="60" t="s">
        <v>612</v>
      </c>
      <c r="B88" s="70">
        <v>12190</v>
      </c>
      <c r="C88" s="70"/>
      <c r="D88" s="70">
        <v>717</v>
      </c>
      <c r="E88" s="70">
        <v>16</v>
      </c>
      <c r="F88" s="70">
        <v>249</v>
      </c>
      <c r="G88" s="70">
        <v>3</v>
      </c>
      <c r="H88" s="70">
        <v>985</v>
      </c>
      <c r="I88" s="70">
        <v>393</v>
      </c>
      <c r="J88" s="70">
        <v>7</v>
      </c>
      <c r="K88" s="70">
        <v>113</v>
      </c>
      <c r="L88" s="70">
        <v>2</v>
      </c>
      <c r="M88" s="70">
        <v>515</v>
      </c>
      <c r="N88" s="70">
        <v>320</v>
      </c>
      <c r="O88" s="70">
        <v>3</v>
      </c>
      <c r="P88" s="70">
        <v>75</v>
      </c>
      <c r="Q88" s="70">
        <v>0</v>
      </c>
      <c r="R88" s="70">
        <v>398</v>
      </c>
      <c r="S88" s="70">
        <v>171</v>
      </c>
      <c r="T88" s="70">
        <v>0</v>
      </c>
      <c r="U88" s="70">
        <v>29</v>
      </c>
      <c r="V88" s="70">
        <v>1</v>
      </c>
      <c r="W88" s="70">
        <v>201</v>
      </c>
      <c r="X88" s="70">
        <v>61</v>
      </c>
      <c r="Y88" s="70">
        <v>0</v>
      </c>
      <c r="Z88" s="70">
        <v>9</v>
      </c>
      <c r="AA88" s="70">
        <v>0</v>
      </c>
      <c r="AB88" s="70">
        <v>70</v>
      </c>
      <c r="AC88" s="70">
        <v>2169</v>
      </c>
      <c r="AD88" s="70"/>
      <c r="AE88" s="70">
        <v>436</v>
      </c>
      <c r="AF88" s="70">
        <v>5</v>
      </c>
      <c r="AG88" s="70">
        <v>119</v>
      </c>
      <c r="AH88" s="70">
        <v>3</v>
      </c>
      <c r="AI88" s="70">
        <v>563</v>
      </c>
      <c r="AJ88" s="70">
        <v>400</v>
      </c>
      <c r="AK88" s="70">
        <v>8</v>
      </c>
      <c r="AL88" s="70">
        <v>141</v>
      </c>
      <c r="AM88" s="70">
        <v>1</v>
      </c>
      <c r="AN88" s="70">
        <v>550</v>
      </c>
      <c r="AO88" s="70">
        <v>671</v>
      </c>
      <c r="AP88" s="70">
        <v>11</v>
      </c>
      <c r="AQ88" s="70">
        <v>175</v>
      </c>
      <c r="AR88" s="70">
        <v>0</v>
      </c>
      <c r="AS88" s="70">
        <v>857</v>
      </c>
      <c r="AT88" s="70">
        <v>1970</v>
      </c>
      <c r="AU88" s="70"/>
      <c r="AV88" s="70">
        <v>441</v>
      </c>
      <c r="AW88" s="70">
        <v>8</v>
      </c>
      <c r="AX88" s="70">
        <v>158</v>
      </c>
      <c r="AY88" s="70">
        <v>2</v>
      </c>
      <c r="AZ88" s="70">
        <v>609</v>
      </c>
      <c r="BA88" s="70">
        <v>237</v>
      </c>
      <c r="BB88" s="70">
        <v>4</v>
      </c>
      <c r="BC88" s="70">
        <v>62</v>
      </c>
      <c r="BD88" s="70">
        <v>1</v>
      </c>
      <c r="BE88" s="70">
        <v>304</v>
      </c>
      <c r="BF88" s="70">
        <v>174</v>
      </c>
      <c r="BG88" s="70">
        <v>3</v>
      </c>
      <c r="BH88" s="70">
        <v>53</v>
      </c>
      <c r="BI88" s="70">
        <v>0</v>
      </c>
      <c r="BJ88" s="70">
        <v>230</v>
      </c>
      <c r="BK88" s="70">
        <v>619</v>
      </c>
      <c r="BL88" s="70">
        <v>8</v>
      </c>
      <c r="BM88" s="70">
        <v>155</v>
      </c>
      <c r="BN88" s="70">
        <v>1</v>
      </c>
      <c r="BO88" s="70">
        <v>783</v>
      </c>
      <c r="BP88" s="70">
        <v>1926</v>
      </c>
      <c r="BQ88" s="74"/>
      <c r="BR88" s="70">
        <v>1375</v>
      </c>
      <c r="BS88" s="70">
        <v>17</v>
      </c>
      <c r="BT88" s="70">
        <v>398</v>
      </c>
      <c r="BU88" s="70">
        <v>5</v>
      </c>
      <c r="BV88" s="70">
        <v>1795</v>
      </c>
      <c r="BW88" s="70">
        <v>1795</v>
      </c>
      <c r="BX88" s="74"/>
      <c r="BY88" s="70">
        <v>1425</v>
      </c>
      <c r="BZ88" s="70">
        <v>17</v>
      </c>
      <c r="CA88" s="70">
        <v>407</v>
      </c>
      <c r="CB88" s="70">
        <v>5</v>
      </c>
      <c r="CC88" s="70">
        <v>1854</v>
      </c>
      <c r="CD88" s="70">
        <v>1854</v>
      </c>
      <c r="CE88" s="74"/>
      <c r="CF88" s="70">
        <v>994</v>
      </c>
      <c r="CG88" s="70">
        <v>19</v>
      </c>
      <c r="CH88" s="70">
        <v>299</v>
      </c>
      <c r="CI88" s="70">
        <v>2</v>
      </c>
      <c r="CJ88" s="70">
        <v>1314</v>
      </c>
      <c r="CK88" s="70">
        <v>167</v>
      </c>
      <c r="CL88" s="70">
        <v>1</v>
      </c>
      <c r="CM88" s="70">
        <v>53</v>
      </c>
      <c r="CN88" s="70">
        <v>1</v>
      </c>
      <c r="CO88" s="70">
        <v>222</v>
      </c>
      <c r="CP88" s="70">
        <v>293</v>
      </c>
      <c r="CQ88" s="70">
        <v>4</v>
      </c>
      <c r="CR88" s="70">
        <v>79</v>
      </c>
      <c r="CS88" s="70">
        <v>0</v>
      </c>
      <c r="CT88" s="70">
        <v>376</v>
      </c>
      <c r="CU88" s="70">
        <v>1912</v>
      </c>
      <c r="CV88" s="74"/>
      <c r="CW88" s="70">
        <v>605</v>
      </c>
      <c r="CX88" s="70">
        <v>4</v>
      </c>
      <c r="CY88" s="70">
        <v>156</v>
      </c>
      <c r="CZ88" s="70">
        <v>1</v>
      </c>
      <c r="DA88" s="70">
        <v>766</v>
      </c>
      <c r="DB88" s="70">
        <v>929</v>
      </c>
      <c r="DC88" s="70">
        <v>20</v>
      </c>
      <c r="DD88" s="70">
        <v>288</v>
      </c>
      <c r="DE88" s="70">
        <v>4</v>
      </c>
      <c r="DF88" s="70">
        <v>1241</v>
      </c>
      <c r="DG88" s="70">
        <v>2007</v>
      </c>
      <c r="DH88" s="74"/>
      <c r="DI88" s="70">
        <v>1407</v>
      </c>
      <c r="DJ88" s="70">
        <v>19</v>
      </c>
      <c r="DK88" s="70">
        <v>405</v>
      </c>
      <c r="DL88" s="70">
        <v>5</v>
      </c>
      <c r="DM88" s="70">
        <v>1836</v>
      </c>
      <c r="DN88" s="70">
        <v>1836</v>
      </c>
      <c r="DO88" s="74"/>
      <c r="DP88" s="70">
        <v>1400</v>
      </c>
      <c r="DQ88" s="70">
        <v>19</v>
      </c>
      <c r="DR88" s="70">
        <v>408</v>
      </c>
      <c r="DS88" s="70">
        <v>5</v>
      </c>
      <c r="DT88" s="70">
        <v>1832</v>
      </c>
      <c r="DU88" s="70">
        <v>1832</v>
      </c>
      <c r="DV88" s="74"/>
      <c r="DW88" s="70">
        <v>764</v>
      </c>
      <c r="DX88" s="70">
        <v>8</v>
      </c>
      <c r="DY88" s="70">
        <v>196</v>
      </c>
      <c r="DZ88" s="70">
        <v>2</v>
      </c>
      <c r="EA88" s="70">
        <v>970</v>
      </c>
      <c r="EB88" s="70">
        <v>730</v>
      </c>
      <c r="EC88" s="70">
        <v>18</v>
      </c>
      <c r="ED88" s="70">
        <v>234</v>
      </c>
      <c r="EE88" s="70">
        <v>2</v>
      </c>
      <c r="EF88" s="70">
        <v>984</v>
      </c>
      <c r="EG88" s="70">
        <v>1954</v>
      </c>
      <c r="EI88" s="80">
        <f t="shared" si="53"/>
        <v>0.90673886883273169</v>
      </c>
      <c r="EJ88" s="80">
        <f t="shared" si="54"/>
        <v>0.92307692307692313</v>
      </c>
      <c r="EK88" s="80">
        <f t="shared" si="55"/>
        <v>0.91578947368421049</v>
      </c>
      <c r="EL88" s="80">
        <f t="shared" si="56"/>
        <v>0.66666666666666663</v>
      </c>
      <c r="EM88" s="80">
        <f t="shared" si="57"/>
        <v>0.9082526509912402</v>
      </c>
      <c r="EN88" s="74"/>
      <c r="EO88" s="80">
        <f t="shared" si="58"/>
        <v>0.88507821901323702</v>
      </c>
      <c r="EP88" s="80">
        <f t="shared" si="59"/>
        <v>0.88461538461538458</v>
      </c>
      <c r="EQ88" s="80">
        <f t="shared" si="60"/>
        <v>0.90105263157894733</v>
      </c>
      <c r="ER88" s="80">
        <f t="shared" si="61"/>
        <v>0.66666666666666663</v>
      </c>
      <c r="ES88" s="80">
        <f t="shared" si="62"/>
        <v>0.88796680497925307</v>
      </c>
      <c r="ET88" s="74"/>
      <c r="EU88" s="80">
        <f t="shared" si="63"/>
        <v>0.82731648616125153</v>
      </c>
      <c r="EV88" s="80">
        <f t="shared" si="64"/>
        <v>0.65384615384615385</v>
      </c>
      <c r="EW88" s="80">
        <f t="shared" si="65"/>
        <v>0.83789473684210525</v>
      </c>
      <c r="EX88" s="80">
        <f t="shared" si="66"/>
        <v>0.83333333333333337</v>
      </c>
      <c r="EY88" s="80">
        <f t="shared" si="67"/>
        <v>0.82757030889810967</v>
      </c>
      <c r="EZ88" s="74"/>
      <c r="FA88" s="80">
        <f t="shared" si="68"/>
        <v>0.85740072202166062</v>
      </c>
      <c r="FB88" s="80">
        <f t="shared" si="69"/>
        <v>0.65384615384615385</v>
      </c>
      <c r="FC88" s="80">
        <f t="shared" si="70"/>
        <v>0.85684210526315785</v>
      </c>
      <c r="FD88" s="80">
        <f t="shared" si="71"/>
        <v>0.83333333333333337</v>
      </c>
      <c r="FE88" s="80">
        <f t="shared" si="72"/>
        <v>0.85477178423236511</v>
      </c>
      <c r="FF88" s="74"/>
      <c r="FG88" s="80">
        <f t="shared" si="73"/>
        <v>0.87484957882069792</v>
      </c>
      <c r="FH88" s="80">
        <f t="shared" si="74"/>
        <v>0.92307692307692313</v>
      </c>
      <c r="FI88" s="80">
        <f t="shared" si="75"/>
        <v>0.9073684210526316</v>
      </c>
      <c r="FJ88" s="80">
        <f t="shared" si="76"/>
        <v>0.5</v>
      </c>
      <c r="FK88" s="80">
        <f t="shared" si="77"/>
        <v>0.88151221761180265</v>
      </c>
      <c r="FL88" s="74"/>
      <c r="FM88" s="80">
        <f t="shared" si="78"/>
        <v>0.92298435619735264</v>
      </c>
      <c r="FN88" s="80">
        <f t="shared" si="79"/>
        <v>0.92307692307692313</v>
      </c>
      <c r="FO88" s="80">
        <f t="shared" si="80"/>
        <v>0.9347368421052632</v>
      </c>
      <c r="FP88" s="80">
        <f t="shared" si="81"/>
        <v>0.83333333333333337</v>
      </c>
      <c r="FQ88" s="80">
        <f t="shared" si="82"/>
        <v>0.92531120331950212</v>
      </c>
      <c r="FR88" s="74"/>
      <c r="FS88" s="80">
        <f t="shared" si="83"/>
        <v>0.8465703971119134</v>
      </c>
      <c r="FT88" s="80">
        <f t="shared" si="84"/>
        <v>0.73076923076923073</v>
      </c>
      <c r="FU88" s="80">
        <f t="shared" si="85"/>
        <v>0.85263157894736841</v>
      </c>
      <c r="FV88" s="80">
        <f t="shared" si="86"/>
        <v>0.83333333333333337</v>
      </c>
      <c r="FW88" s="80">
        <f t="shared" si="87"/>
        <v>0.84647302904564314</v>
      </c>
      <c r="FX88" s="74"/>
      <c r="FY88" s="80">
        <f t="shared" si="88"/>
        <v>0.84235860409145613</v>
      </c>
      <c r="FZ88" s="80">
        <f t="shared" si="89"/>
        <v>0.73076923076923073</v>
      </c>
      <c r="GA88" s="80">
        <f t="shared" si="90"/>
        <v>0.85894736842105268</v>
      </c>
      <c r="GB88" s="80">
        <f t="shared" si="91"/>
        <v>0.83333333333333337</v>
      </c>
      <c r="GC88" s="80">
        <f t="shared" si="92"/>
        <v>0.8446288612263716</v>
      </c>
      <c r="GD88" s="74"/>
      <c r="GE88" s="80">
        <f t="shared" si="93"/>
        <v>0.89891696750902528</v>
      </c>
      <c r="GF88" s="80">
        <f t="shared" si="94"/>
        <v>1</v>
      </c>
      <c r="GG88" s="80">
        <f t="shared" si="95"/>
        <v>0.90526315789473688</v>
      </c>
      <c r="GH88" s="80">
        <f t="shared" si="96"/>
        <v>0.66666666666666663</v>
      </c>
      <c r="GI88" s="80">
        <f t="shared" si="97"/>
        <v>0.90087597971415401</v>
      </c>
    </row>
    <row r="89" spans="1:191" x14ac:dyDescent="0.3">
      <c r="A89" s="60" t="s">
        <v>546</v>
      </c>
      <c r="B89" s="70">
        <v>11997</v>
      </c>
      <c r="C89" s="70"/>
      <c r="D89" s="70">
        <v>351</v>
      </c>
      <c r="E89" s="70">
        <v>9</v>
      </c>
      <c r="F89" s="70">
        <v>97</v>
      </c>
      <c r="G89" s="70">
        <v>2</v>
      </c>
      <c r="H89" s="70">
        <v>459</v>
      </c>
      <c r="I89" s="70">
        <v>150</v>
      </c>
      <c r="J89" s="70">
        <v>9</v>
      </c>
      <c r="K89" s="70">
        <v>67</v>
      </c>
      <c r="L89" s="70">
        <v>0</v>
      </c>
      <c r="M89" s="70">
        <v>226</v>
      </c>
      <c r="N89" s="70">
        <v>148</v>
      </c>
      <c r="O89" s="70">
        <v>8</v>
      </c>
      <c r="P89" s="70">
        <v>71</v>
      </c>
      <c r="Q89" s="70">
        <v>0</v>
      </c>
      <c r="R89" s="70">
        <v>227</v>
      </c>
      <c r="S89" s="70">
        <v>55</v>
      </c>
      <c r="T89" s="70">
        <v>1</v>
      </c>
      <c r="U89" s="70">
        <v>14</v>
      </c>
      <c r="V89" s="70">
        <v>0</v>
      </c>
      <c r="W89" s="70">
        <v>70</v>
      </c>
      <c r="X89" s="70">
        <v>35</v>
      </c>
      <c r="Y89" s="70">
        <v>0</v>
      </c>
      <c r="Z89" s="70">
        <v>12</v>
      </c>
      <c r="AA89" s="70">
        <v>0</v>
      </c>
      <c r="AB89" s="70">
        <v>47</v>
      </c>
      <c r="AC89" s="70">
        <v>1029</v>
      </c>
      <c r="AD89" s="70"/>
      <c r="AE89" s="70">
        <v>208</v>
      </c>
      <c r="AF89" s="70">
        <v>5</v>
      </c>
      <c r="AG89" s="70">
        <v>50</v>
      </c>
      <c r="AH89" s="70">
        <v>0</v>
      </c>
      <c r="AI89" s="70">
        <v>263</v>
      </c>
      <c r="AJ89" s="70">
        <v>181</v>
      </c>
      <c r="AK89" s="70">
        <v>12</v>
      </c>
      <c r="AL89" s="70">
        <v>68</v>
      </c>
      <c r="AM89" s="70">
        <v>1</v>
      </c>
      <c r="AN89" s="70">
        <v>262</v>
      </c>
      <c r="AO89" s="70">
        <v>297</v>
      </c>
      <c r="AP89" s="70">
        <v>6</v>
      </c>
      <c r="AQ89" s="70">
        <v>120</v>
      </c>
      <c r="AR89" s="70">
        <v>0</v>
      </c>
      <c r="AS89" s="70">
        <v>423</v>
      </c>
      <c r="AT89" s="70">
        <v>948</v>
      </c>
      <c r="AU89" s="70"/>
      <c r="AV89" s="70">
        <v>213</v>
      </c>
      <c r="AW89" s="70">
        <v>5</v>
      </c>
      <c r="AX89" s="70">
        <v>79</v>
      </c>
      <c r="AY89" s="70">
        <v>1</v>
      </c>
      <c r="AZ89" s="70">
        <v>298</v>
      </c>
      <c r="BA89" s="70">
        <v>136</v>
      </c>
      <c r="BB89" s="70">
        <v>9</v>
      </c>
      <c r="BC89" s="70">
        <v>67</v>
      </c>
      <c r="BD89" s="70">
        <v>1</v>
      </c>
      <c r="BE89" s="70">
        <v>213</v>
      </c>
      <c r="BF89" s="70">
        <v>108</v>
      </c>
      <c r="BG89" s="70">
        <v>2</v>
      </c>
      <c r="BH89" s="70">
        <v>41</v>
      </c>
      <c r="BI89" s="70">
        <v>0</v>
      </c>
      <c r="BJ89" s="70">
        <v>151</v>
      </c>
      <c r="BK89" s="70">
        <v>237</v>
      </c>
      <c r="BL89" s="70">
        <v>7</v>
      </c>
      <c r="BM89" s="70">
        <v>62</v>
      </c>
      <c r="BN89" s="70">
        <v>0</v>
      </c>
      <c r="BO89" s="70">
        <v>306</v>
      </c>
      <c r="BP89" s="70">
        <v>968</v>
      </c>
      <c r="BQ89" s="74"/>
      <c r="BR89" s="70">
        <v>630</v>
      </c>
      <c r="BS89" s="70">
        <v>22</v>
      </c>
      <c r="BT89" s="70">
        <v>225</v>
      </c>
      <c r="BU89" s="70">
        <v>2</v>
      </c>
      <c r="BV89" s="70">
        <v>879</v>
      </c>
      <c r="BW89" s="70">
        <v>879</v>
      </c>
      <c r="BX89" s="74"/>
      <c r="BY89" s="70">
        <v>653</v>
      </c>
      <c r="BZ89" s="70">
        <v>23</v>
      </c>
      <c r="CA89" s="70">
        <v>223</v>
      </c>
      <c r="CB89" s="70">
        <v>2</v>
      </c>
      <c r="CC89" s="70">
        <v>901</v>
      </c>
      <c r="CD89" s="70">
        <v>901</v>
      </c>
      <c r="CE89" s="74"/>
      <c r="CF89" s="70">
        <v>440</v>
      </c>
      <c r="CG89" s="70">
        <v>15</v>
      </c>
      <c r="CH89" s="70">
        <v>141</v>
      </c>
      <c r="CI89" s="70">
        <v>2</v>
      </c>
      <c r="CJ89" s="70">
        <v>598</v>
      </c>
      <c r="CK89" s="70">
        <v>100</v>
      </c>
      <c r="CL89" s="70">
        <v>2</v>
      </c>
      <c r="CM89" s="70">
        <v>51</v>
      </c>
      <c r="CN89" s="70">
        <v>0</v>
      </c>
      <c r="CO89" s="70">
        <v>153</v>
      </c>
      <c r="CP89" s="70">
        <v>142</v>
      </c>
      <c r="CQ89" s="70">
        <v>4</v>
      </c>
      <c r="CR89" s="70">
        <v>51</v>
      </c>
      <c r="CS89" s="70">
        <v>0</v>
      </c>
      <c r="CT89" s="70">
        <v>197</v>
      </c>
      <c r="CU89" s="70">
        <v>948</v>
      </c>
      <c r="CV89" s="74"/>
      <c r="CW89" s="70">
        <v>262</v>
      </c>
      <c r="CX89" s="70">
        <v>6</v>
      </c>
      <c r="CY89" s="70">
        <v>78</v>
      </c>
      <c r="CZ89" s="70">
        <v>1</v>
      </c>
      <c r="DA89" s="70">
        <v>347</v>
      </c>
      <c r="DB89" s="70">
        <v>442</v>
      </c>
      <c r="DC89" s="70">
        <v>19</v>
      </c>
      <c r="DD89" s="70">
        <v>174</v>
      </c>
      <c r="DE89" s="70">
        <v>1</v>
      </c>
      <c r="DF89" s="70">
        <v>636</v>
      </c>
      <c r="DG89" s="70">
        <v>983</v>
      </c>
      <c r="DH89" s="74"/>
      <c r="DI89" s="70">
        <v>649</v>
      </c>
      <c r="DJ89" s="70">
        <v>21</v>
      </c>
      <c r="DK89" s="70">
        <v>230</v>
      </c>
      <c r="DL89" s="70">
        <v>2</v>
      </c>
      <c r="DM89" s="70">
        <v>902</v>
      </c>
      <c r="DN89" s="70">
        <v>902</v>
      </c>
      <c r="DO89" s="74"/>
      <c r="DP89" s="70">
        <v>642</v>
      </c>
      <c r="DQ89" s="70">
        <v>22</v>
      </c>
      <c r="DR89" s="70">
        <v>226</v>
      </c>
      <c r="DS89" s="70">
        <v>2</v>
      </c>
      <c r="DT89" s="70">
        <v>892</v>
      </c>
      <c r="DU89" s="70">
        <v>892</v>
      </c>
      <c r="DV89" s="74"/>
      <c r="DW89" s="70">
        <v>370</v>
      </c>
      <c r="DX89" s="70">
        <v>7</v>
      </c>
      <c r="DY89" s="70">
        <v>107</v>
      </c>
      <c r="DZ89" s="70">
        <v>1</v>
      </c>
      <c r="EA89" s="70">
        <v>485</v>
      </c>
      <c r="EB89" s="70">
        <v>324</v>
      </c>
      <c r="EC89" s="70">
        <v>18</v>
      </c>
      <c r="ED89" s="70">
        <v>144</v>
      </c>
      <c r="EE89" s="70">
        <v>1</v>
      </c>
      <c r="EF89" s="70">
        <v>487</v>
      </c>
      <c r="EG89" s="70">
        <v>972</v>
      </c>
      <c r="EI89" s="80">
        <f t="shared" si="53"/>
        <v>0.92828146143437074</v>
      </c>
      <c r="EJ89" s="80">
        <f t="shared" si="54"/>
        <v>0.85185185185185186</v>
      </c>
      <c r="EK89" s="80">
        <f t="shared" si="55"/>
        <v>0.91187739463601536</v>
      </c>
      <c r="EL89" s="80">
        <f t="shared" si="56"/>
        <v>0.5</v>
      </c>
      <c r="EM89" s="80">
        <f t="shared" si="57"/>
        <v>0.92128279883381925</v>
      </c>
      <c r="EN89" s="74"/>
      <c r="EO89" s="80">
        <f t="shared" si="58"/>
        <v>0.939106901217862</v>
      </c>
      <c r="EP89" s="80">
        <f t="shared" si="59"/>
        <v>0.85185185185185186</v>
      </c>
      <c r="EQ89" s="80">
        <f t="shared" si="60"/>
        <v>0.95402298850574707</v>
      </c>
      <c r="ER89" s="80">
        <f t="shared" si="61"/>
        <v>1</v>
      </c>
      <c r="ES89" s="80">
        <f t="shared" si="62"/>
        <v>0.94071914480077745</v>
      </c>
      <c r="ET89" s="74"/>
      <c r="EU89" s="80">
        <f t="shared" si="63"/>
        <v>0.85250338294993233</v>
      </c>
      <c r="EV89" s="80">
        <f t="shared" si="64"/>
        <v>0.81481481481481477</v>
      </c>
      <c r="EW89" s="80">
        <f t="shared" si="65"/>
        <v>0.86206896551724133</v>
      </c>
      <c r="EX89" s="80">
        <f t="shared" si="66"/>
        <v>1</v>
      </c>
      <c r="EY89" s="80">
        <f t="shared" si="67"/>
        <v>0.85422740524781338</v>
      </c>
      <c r="EZ89" s="74"/>
      <c r="FA89" s="80">
        <f t="shared" si="68"/>
        <v>0.88362652232746952</v>
      </c>
      <c r="FB89" s="80">
        <f t="shared" si="69"/>
        <v>0.85185185185185186</v>
      </c>
      <c r="FC89" s="80">
        <f t="shared" si="70"/>
        <v>0.85440613026819923</v>
      </c>
      <c r="FD89" s="80">
        <f t="shared" si="71"/>
        <v>1</v>
      </c>
      <c r="FE89" s="80">
        <f t="shared" si="72"/>
        <v>0.87560738581146746</v>
      </c>
      <c r="FF89" s="74"/>
      <c r="FG89" s="80">
        <f t="shared" si="73"/>
        <v>0.92286874154262521</v>
      </c>
      <c r="FH89" s="80">
        <f t="shared" si="74"/>
        <v>0.77777777777777779</v>
      </c>
      <c r="FI89" s="80">
        <f t="shared" si="75"/>
        <v>0.93103448275862066</v>
      </c>
      <c r="FJ89" s="80">
        <f t="shared" si="76"/>
        <v>1</v>
      </c>
      <c r="FK89" s="80">
        <f t="shared" si="77"/>
        <v>0.92128279883381925</v>
      </c>
      <c r="FL89" s="74"/>
      <c r="FM89" s="80">
        <f t="shared" si="78"/>
        <v>0.95263870094722602</v>
      </c>
      <c r="FN89" s="80">
        <f t="shared" si="79"/>
        <v>0.92592592592592593</v>
      </c>
      <c r="FO89" s="80">
        <f t="shared" si="80"/>
        <v>0.96551724137931039</v>
      </c>
      <c r="FP89" s="80">
        <f t="shared" si="81"/>
        <v>1</v>
      </c>
      <c r="FQ89" s="80">
        <f t="shared" si="82"/>
        <v>0.95529640427599616</v>
      </c>
      <c r="FR89" s="74"/>
      <c r="FS89" s="80">
        <f t="shared" si="83"/>
        <v>0.878213802435724</v>
      </c>
      <c r="FT89" s="80">
        <f t="shared" si="84"/>
        <v>0.77777777777777779</v>
      </c>
      <c r="FU89" s="80">
        <f t="shared" si="85"/>
        <v>0.88122605363984674</v>
      </c>
      <c r="FV89" s="80">
        <f t="shared" si="86"/>
        <v>1</v>
      </c>
      <c r="FW89" s="80">
        <f t="shared" si="87"/>
        <v>0.87657920310981541</v>
      </c>
      <c r="FX89" s="74"/>
      <c r="FY89" s="80">
        <f t="shared" si="88"/>
        <v>0.86874154262516912</v>
      </c>
      <c r="FZ89" s="80">
        <f t="shared" si="89"/>
        <v>0.81481481481481477</v>
      </c>
      <c r="GA89" s="80">
        <f t="shared" si="90"/>
        <v>0.86590038314176243</v>
      </c>
      <c r="GB89" s="80">
        <f t="shared" si="91"/>
        <v>1</v>
      </c>
      <c r="GC89" s="80">
        <f t="shared" si="92"/>
        <v>0.8668610301263362</v>
      </c>
      <c r="GD89" s="74"/>
      <c r="GE89" s="80">
        <f t="shared" si="93"/>
        <v>0.939106901217862</v>
      </c>
      <c r="GF89" s="80">
        <f t="shared" si="94"/>
        <v>0.92592592592592593</v>
      </c>
      <c r="GG89" s="80">
        <f t="shared" si="95"/>
        <v>0.96168582375478928</v>
      </c>
      <c r="GH89" s="80">
        <f t="shared" si="96"/>
        <v>1</v>
      </c>
      <c r="GI89" s="80">
        <f t="shared" si="97"/>
        <v>0.94460641399416911</v>
      </c>
    </row>
    <row r="90" spans="1:191" x14ac:dyDescent="0.3">
      <c r="A90" s="60" t="s">
        <v>486</v>
      </c>
      <c r="B90" s="70">
        <v>11758</v>
      </c>
      <c r="C90" s="70"/>
      <c r="D90" s="70">
        <v>628</v>
      </c>
      <c r="E90" s="70">
        <v>28</v>
      </c>
      <c r="F90" s="70">
        <v>336</v>
      </c>
      <c r="G90" s="70">
        <v>1</v>
      </c>
      <c r="H90" s="70">
        <v>993</v>
      </c>
      <c r="I90" s="70">
        <v>163</v>
      </c>
      <c r="J90" s="70">
        <v>8</v>
      </c>
      <c r="K90" s="70">
        <v>66</v>
      </c>
      <c r="L90" s="70">
        <v>0</v>
      </c>
      <c r="M90" s="70">
        <v>237</v>
      </c>
      <c r="N90" s="70">
        <v>331</v>
      </c>
      <c r="O90" s="70">
        <v>7</v>
      </c>
      <c r="P90" s="70">
        <v>81</v>
      </c>
      <c r="Q90" s="70">
        <v>0</v>
      </c>
      <c r="R90" s="70">
        <v>419</v>
      </c>
      <c r="S90" s="70">
        <v>139</v>
      </c>
      <c r="T90" s="70">
        <v>1</v>
      </c>
      <c r="U90" s="70">
        <v>37</v>
      </c>
      <c r="V90" s="70">
        <v>0</v>
      </c>
      <c r="W90" s="70">
        <v>177</v>
      </c>
      <c r="X90" s="70">
        <v>72</v>
      </c>
      <c r="Y90" s="70">
        <v>1</v>
      </c>
      <c r="Z90" s="70">
        <v>14</v>
      </c>
      <c r="AA90" s="70">
        <v>1</v>
      </c>
      <c r="AB90" s="70">
        <v>88</v>
      </c>
      <c r="AC90" s="70">
        <v>1914</v>
      </c>
      <c r="AD90" s="70"/>
      <c r="AE90" s="70">
        <v>252</v>
      </c>
      <c r="AF90" s="70">
        <v>4</v>
      </c>
      <c r="AG90" s="70">
        <v>104</v>
      </c>
      <c r="AH90" s="70">
        <v>0</v>
      </c>
      <c r="AI90" s="70">
        <v>360</v>
      </c>
      <c r="AJ90" s="70">
        <v>545</v>
      </c>
      <c r="AK90" s="70">
        <v>26</v>
      </c>
      <c r="AL90" s="70">
        <v>256</v>
      </c>
      <c r="AM90" s="70">
        <v>1</v>
      </c>
      <c r="AN90" s="70">
        <v>828</v>
      </c>
      <c r="AO90" s="70">
        <v>390</v>
      </c>
      <c r="AP90" s="70">
        <v>11</v>
      </c>
      <c r="AQ90" s="70">
        <v>116</v>
      </c>
      <c r="AR90" s="70">
        <v>0</v>
      </c>
      <c r="AS90" s="70">
        <v>517</v>
      </c>
      <c r="AT90" s="70">
        <v>1705</v>
      </c>
      <c r="AU90" s="70"/>
      <c r="AV90" s="70">
        <v>513</v>
      </c>
      <c r="AW90" s="70">
        <v>16</v>
      </c>
      <c r="AX90" s="70">
        <v>224</v>
      </c>
      <c r="AY90" s="70">
        <v>0</v>
      </c>
      <c r="AZ90" s="70">
        <v>753</v>
      </c>
      <c r="BA90" s="70">
        <v>193</v>
      </c>
      <c r="BB90" s="70">
        <v>6</v>
      </c>
      <c r="BC90" s="70">
        <v>74</v>
      </c>
      <c r="BD90" s="70">
        <v>1</v>
      </c>
      <c r="BE90" s="70">
        <v>274</v>
      </c>
      <c r="BF90" s="70">
        <v>205</v>
      </c>
      <c r="BG90" s="70">
        <v>3</v>
      </c>
      <c r="BH90" s="70">
        <v>57</v>
      </c>
      <c r="BI90" s="70">
        <v>0</v>
      </c>
      <c r="BJ90" s="70">
        <v>265</v>
      </c>
      <c r="BK90" s="70">
        <v>160</v>
      </c>
      <c r="BL90" s="70">
        <v>12</v>
      </c>
      <c r="BM90" s="70">
        <v>74</v>
      </c>
      <c r="BN90" s="70">
        <v>0</v>
      </c>
      <c r="BO90" s="70">
        <v>246</v>
      </c>
      <c r="BP90" s="70">
        <v>1538</v>
      </c>
      <c r="BQ90" s="74"/>
      <c r="BR90" s="70">
        <v>957</v>
      </c>
      <c r="BS90" s="70">
        <v>31</v>
      </c>
      <c r="BT90" s="70">
        <v>383</v>
      </c>
      <c r="BU90" s="70">
        <v>1</v>
      </c>
      <c r="BV90" s="70">
        <v>1372</v>
      </c>
      <c r="BW90" s="70">
        <v>1372</v>
      </c>
      <c r="BX90" s="74"/>
      <c r="BY90" s="70">
        <v>982</v>
      </c>
      <c r="BZ90" s="70">
        <v>30</v>
      </c>
      <c r="CA90" s="70">
        <v>389</v>
      </c>
      <c r="CB90" s="70">
        <v>1</v>
      </c>
      <c r="CC90" s="70">
        <v>1402</v>
      </c>
      <c r="CD90" s="70">
        <v>1402</v>
      </c>
      <c r="CE90" s="74"/>
      <c r="CF90" s="70">
        <v>707</v>
      </c>
      <c r="CG90" s="70">
        <v>31</v>
      </c>
      <c r="CH90" s="70">
        <v>274</v>
      </c>
      <c r="CI90" s="70">
        <v>1</v>
      </c>
      <c r="CJ90" s="70">
        <v>1013</v>
      </c>
      <c r="CK90" s="70">
        <v>131</v>
      </c>
      <c r="CL90" s="70">
        <v>5</v>
      </c>
      <c r="CM90" s="70">
        <v>59</v>
      </c>
      <c r="CN90" s="70">
        <v>0</v>
      </c>
      <c r="CO90" s="70">
        <v>195</v>
      </c>
      <c r="CP90" s="70">
        <v>236</v>
      </c>
      <c r="CQ90" s="70">
        <v>5</v>
      </c>
      <c r="CR90" s="70">
        <v>94</v>
      </c>
      <c r="CS90" s="70">
        <v>0</v>
      </c>
      <c r="CT90" s="70">
        <v>335</v>
      </c>
      <c r="CU90" s="70">
        <v>1543</v>
      </c>
      <c r="CV90" s="74"/>
      <c r="CW90" s="70">
        <v>454</v>
      </c>
      <c r="CX90" s="70">
        <v>13</v>
      </c>
      <c r="CY90" s="70">
        <v>182</v>
      </c>
      <c r="CZ90" s="70">
        <v>0</v>
      </c>
      <c r="DA90" s="70">
        <v>649</v>
      </c>
      <c r="DB90" s="70">
        <v>691</v>
      </c>
      <c r="DC90" s="70">
        <v>26</v>
      </c>
      <c r="DD90" s="70">
        <v>275</v>
      </c>
      <c r="DE90" s="70">
        <v>1</v>
      </c>
      <c r="DF90" s="70">
        <v>993</v>
      </c>
      <c r="DG90" s="70">
        <v>1642</v>
      </c>
      <c r="DH90" s="74"/>
      <c r="DI90" s="70">
        <v>972</v>
      </c>
      <c r="DJ90" s="70">
        <v>28</v>
      </c>
      <c r="DK90" s="70">
        <v>390</v>
      </c>
      <c r="DL90" s="70">
        <v>1</v>
      </c>
      <c r="DM90" s="70">
        <v>1391</v>
      </c>
      <c r="DN90" s="70">
        <v>1391</v>
      </c>
      <c r="DO90" s="74"/>
      <c r="DP90" s="70">
        <v>940</v>
      </c>
      <c r="DQ90" s="70">
        <v>28</v>
      </c>
      <c r="DR90" s="70">
        <v>381</v>
      </c>
      <c r="DS90" s="70">
        <v>0</v>
      </c>
      <c r="DT90" s="70">
        <v>1349</v>
      </c>
      <c r="DU90" s="70">
        <v>1349</v>
      </c>
      <c r="DV90" s="74"/>
      <c r="DW90" s="70">
        <v>531</v>
      </c>
      <c r="DX90" s="70">
        <v>22</v>
      </c>
      <c r="DY90" s="70">
        <v>203</v>
      </c>
      <c r="DZ90" s="70">
        <v>1</v>
      </c>
      <c r="EA90" s="70">
        <v>757</v>
      </c>
      <c r="EB90" s="70">
        <v>564</v>
      </c>
      <c r="EC90" s="70">
        <v>17</v>
      </c>
      <c r="ED90" s="70">
        <v>241</v>
      </c>
      <c r="EE90" s="70">
        <v>0</v>
      </c>
      <c r="EF90" s="70">
        <v>822</v>
      </c>
      <c r="EG90" s="70">
        <v>1579</v>
      </c>
      <c r="EI90" s="80">
        <f t="shared" si="53"/>
        <v>0.8904726181545386</v>
      </c>
      <c r="EJ90" s="80">
        <f t="shared" si="54"/>
        <v>0.91111111111111109</v>
      </c>
      <c r="EK90" s="80">
        <f t="shared" si="55"/>
        <v>0.89138576779026213</v>
      </c>
      <c r="EL90" s="80">
        <f t="shared" si="56"/>
        <v>0.5</v>
      </c>
      <c r="EM90" s="80">
        <f t="shared" si="57"/>
        <v>0.89080459770114939</v>
      </c>
      <c r="EN90" s="74"/>
      <c r="EO90" s="80">
        <f t="shared" si="58"/>
        <v>0.80345086271567889</v>
      </c>
      <c r="EP90" s="80">
        <f t="shared" si="59"/>
        <v>0.82222222222222219</v>
      </c>
      <c r="EQ90" s="80">
        <f t="shared" si="60"/>
        <v>0.8033707865168539</v>
      </c>
      <c r="ER90" s="80">
        <f t="shared" si="61"/>
        <v>0.5</v>
      </c>
      <c r="ES90" s="80">
        <f t="shared" si="62"/>
        <v>0.8035527690700105</v>
      </c>
      <c r="ET90" s="74"/>
      <c r="EU90" s="80">
        <f t="shared" si="63"/>
        <v>0.71792948237059262</v>
      </c>
      <c r="EV90" s="80">
        <f t="shared" si="64"/>
        <v>0.68888888888888888</v>
      </c>
      <c r="EW90" s="80">
        <f t="shared" si="65"/>
        <v>0.71722846441947563</v>
      </c>
      <c r="EX90" s="80">
        <f t="shared" si="66"/>
        <v>0.5</v>
      </c>
      <c r="EY90" s="80">
        <f t="shared" si="67"/>
        <v>0.7168234064785789</v>
      </c>
      <c r="EZ90" s="74"/>
      <c r="FA90" s="80">
        <f t="shared" si="68"/>
        <v>0.73668417104276074</v>
      </c>
      <c r="FB90" s="80">
        <f t="shared" si="69"/>
        <v>0.66666666666666663</v>
      </c>
      <c r="FC90" s="80">
        <f t="shared" si="70"/>
        <v>0.72846441947565543</v>
      </c>
      <c r="FD90" s="80">
        <f t="shared" si="71"/>
        <v>0.5</v>
      </c>
      <c r="FE90" s="80">
        <f t="shared" si="72"/>
        <v>0.73249738766980144</v>
      </c>
      <c r="FF90" s="74"/>
      <c r="FG90" s="80">
        <f t="shared" si="73"/>
        <v>0.80570142535633904</v>
      </c>
      <c r="FH90" s="80">
        <f t="shared" si="74"/>
        <v>0.91111111111111109</v>
      </c>
      <c r="FI90" s="80">
        <f t="shared" si="75"/>
        <v>0.79962546816479396</v>
      </c>
      <c r="FJ90" s="80">
        <f t="shared" si="76"/>
        <v>0.5</v>
      </c>
      <c r="FK90" s="80">
        <f t="shared" si="77"/>
        <v>0.80616509926854751</v>
      </c>
      <c r="FL90" s="74"/>
      <c r="FM90" s="80">
        <f t="shared" si="78"/>
        <v>0.85896474118529631</v>
      </c>
      <c r="FN90" s="80">
        <f t="shared" si="79"/>
        <v>0.8666666666666667</v>
      </c>
      <c r="FO90" s="80">
        <f t="shared" si="80"/>
        <v>0.85580524344569286</v>
      </c>
      <c r="FP90" s="80">
        <f t="shared" si="81"/>
        <v>0.5</v>
      </c>
      <c r="FQ90" s="80">
        <f t="shared" si="82"/>
        <v>0.85788923719958199</v>
      </c>
      <c r="FR90" s="74"/>
      <c r="FS90" s="80">
        <f t="shared" si="83"/>
        <v>0.72918229557389347</v>
      </c>
      <c r="FT90" s="80">
        <f t="shared" si="84"/>
        <v>0.62222222222222223</v>
      </c>
      <c r="FU90" s="80">
        <f t="shared" si="85"/>
        <v>0.7303370786516854</v>
      </c>
      <c r="FV90" s="80">
        <f t="shared" si="86"/>
        <v>0.5</v>
      </c>
      <c r="FW90" s="80">
        <f t="shared" si="87"/>
        <v>0.72675026123301989</v>
      </c>
      <c r="FX90" s="74"/>
      <c r="FY90" s="80">
        <f t="shared" si="88"/>
        <v>0.70517629407351834</v>
      </c>
      <c r="FZ90" s="80">
        <f t="shared" si="89"/>
        <v>0.62222222222222223</v>
      </c>
      <c r="GA90" s="80">
        <f t="shared" si="90"/>
        <v>0.7134831460674157</v>
      </c>
      <c r="GB90" s="80">
        <f t="shared" si="91"/>
        <v>0</v>
      </c>
      <c r="GC90" s="80">
        <f t="shared" si="92"/>
        <v>0.70480668756530829</v>
      </c>
      <c r="GD90" s="74"/>
      <c r="GE90" s="80">
        <f t="shared" si="93"/>
        <v>0.8214553638409603</v>
      </c>
      <c r="GF90" s="80">
        <f t="shared" si="94"/>
        <v>0.8666666666666667</v>
      </c>
      <c r="GG90" s="80">
        <f t="shared" si="95"/>
        <v>0.8314606741573034</v>
      </c>
      <c r="GH90" s="80">
        <f t="shared" si="96"/>
        <v>0.5</v>
      </c>
      <c r="GI90" s="80">
        <f t="shared" si="97"/>
        <v>0.82497387669801459</v>
      </c>
    </row>
    <row r="91" spans="1:191" x14ac:dyDescent="0.3">
      <c r="A91" s="60" t="s">
        <v>561</v>
      </c>
      <c r="B91" s="70">
        <v>11756</v>
      </c>
      <c r="C91" s="70"/>
      <c r="D91" s="70">
        <v>568</v>
      </c>
      <c r="E91" s="70">
        <v>40</v>
      </c>
      <c r="F91" s="70">
        <v>266</v>
      </c>
      <c r="G91" s="70">
        <v>0</v>
      </c>
      <c r="H91" s="70">
        <v>874</v>
      </c>
      <c r="I91" s="70">
        <v>218</v>
      </c>
      <c r="J91" s="70">
        <v>15</v>
      </c>
      <c r="K91" s="70">
        <v>72</v>
      </c>
      <c r="L91" s="70">
        <v>0</v>
      </c>
      <c r="M91" s="70">
        <v>305</v>
      </c>
      <c r="N91" s="70">
        <v>583</v>
      </c>
      <c r="O91" s="70">
        <v>18</v>
      </c>
      <c r="P91" s="70">
        <v>138</v>
      </c>
      <c r="Q91" s="70">
        <v>0</v>
      </c>
      <c r="R91" s="70">
        <v>739</v>
      </c>
      <c r="S91" s="70">
        <v>237</v>
      </c>
      <c r="T91" s="70">
        <v>4</v>
      </c>
      <c r="U91" s="70">
        <v>65</v>
      </c>
      <c r="V91" s="70">
        <v>1</v>
      </c>
      <c r="W91" s="70">
        <v>307</v>
      </c>
      <c r="X91" s="70">
        <v>89</v>
      </c>
      <c r="Y91" s="70">
        <v>6</v>
      </c>
      <c r="Z91" s="70">
        <v>40</v>
      </c>
      <c r="AA91" s="70">
        <v>1</v>
      </c>
      <c r="AB91" s="70">
        <v>136</v>
      </c>
      <c r="AC91" s="70">
        <v>2361</v>
      </c>
      <c r="AD91" s="70"/>
      <c r="AE91" s="70">
        <v>308</v>
      </c>
      <c r="AF91" s="70">
        <v>19</v>
      </c>
      <c r="AG91" s="70">
        <v>92</v>
      </c>
      <c r="AH91" s="70">
        <v>0</v>
      </c>
      <c r="AI91" s="70">
        <v>419</v>
      </c>
      <c r="AJ91" s="70">
        <v>489</v>
      </c>
      <c r="AK91" s="70">
        <v>29</v>
      </c>
      <c r="AL91" s="70">
        <v>224</v>
      </c>
      <c r="AM91" s="70">
        <v>0</v>
      </c>
      <c r="AN91" s="70">
        <v>742</v>
      </c>
      <c r="AO91" s="70">
        <v>765</v>
      </c>
      <c r="AP91" s="70">
        <v>36</v>
      </c>
      <c r="AQ91" s="70">
        <v>229</v>
      </c>
      <c r="AR91" s="70">
        <v>2</v>
      </c>
      <c r="AS91" s="70">
        <v>1032</v>
      </c>
      <c r="AT91" s="70">
        <v>2193</v>
      </c>
      <c r="AU91" s="70"/>
      <c r="AV91" s="70">
        <v>331</v>
      </c>
      <c r="AW91" s="70">
        <v>16</v>
      </c>
      <c r="AX91" s="70">
        <v>132</v>
      </c>
      <c r="AY91" s="70">
        <v>0</v>
      </c>
      <c r="AZ91" s="70">
        <v>479</v>
      </c>
      <c r="BA91" s="70">
        <v>179</v>
      </c>
      <c r="BB91" s="70">
        <v>8</v>
      </c>
      <c r="BC91" s="70">
        <v>67</v>
      </c>
      <c r="BD91" s="70">
        <v>0</v>
      </c>
      <c r="BE91" s="70">
        <v>254</v>
      </c>
      <c r="BF91" s="70">
        <v>461</v>
      </c>
      <c r="BG91" s="70">
        <v>20</v>
      </c>
      <c r="BH91" s="70">
        <v>131</v>
      </c>
      <c r="BI91" s="70">
        <v>2</v>
      </c>
      <c r="BJ91" s="70">
        <v>614</v>
      </c>
      <c r="BK91" s="70">
        <v>506</v>
      </c>
      <c r="BL91" s="70">
        <v>34</v>
      </c>
      <c r="BM91" s="70">
        <v>184</v>
      </c>
      <c r="BN91" s="70">
        <v>0</v>
      </c>
      <c r="BO91" s="70">
        <v>724</v>
      </c>
      <c r="BP91" s="70">
        <v>2071</v>
      </c>
      <c r="BQ91" s="74"/>
      <c r="BR91" s="70">
        <v>1341</v>
      </c>
      <c r="BS91" s="70">
        <v>65</v>
      </c>
      <c r="BT91" s="70">
        <v>448</v>
      </c>
      <c r="BU91" s="70">
        <v>1</v>
      </c>
      <c r="BV91" s="70">
        <v>1855</v>
      </c>
      <c r="BW91" s="70">
        <v>1855</v>
      </c>
      <c r="BX91" s="74"/>
      <c r="BY91" s="70">
        <v>1358</v>
      </c>
      <c r="BZ91" s="70">
        <v>65</v>
      </c>
      <c r="CA91" s="70">
        <v>458</v>
      </c>
      <c r="CB91" s="70">
        <v>1</v>
      </c>
      <c r="CC91" s="70">
        <v>1882</v>
      </c>
      <c r="CD91" s="70">
        <v>1882</v>
      </c>
      <c r="CE91" s="74"/>
      <c r="CF91" s="70">
        <v>962</v>
      </c>
      <c r="CG91" s="70">
        <v>51</v>
      </c>
      <c r="CH91" s="70">
        <v>325</v>
      </c>
      <c r="CI91" s="70">
        <v>1</v>
      </c>
      <c r="CJ91" s="70">
        <v>1339</v>
      </c>
      <c r="CK91" s="70">
        <v>290</v>
      </c>
      <c r="CL91" s="70">
        <v>16</v>
      </c>
      <c r="CM91" s="70">
        <v>99</v>
      </c>
      <c r="CN91" s="70">
        <v>0</v>
      </c>
      <c r="CO91" s="70">
        <v>405</v>
      </c>
      <c r="CP91" s="70">
        <v>223</v>
      </c>
      <c r="CQ91" s="70">
        <v>12</v>
      </c>
      <c r="CR91" s="70">
        <v>95</v>
      </c>
      <c r="CS91" s="70">
        <v>1</v>
      </c>
      <c r="CT91" s="70">
        <v>331</v>
      </c>
      <c r="CU91" s="70">
        <v>2075</v>
      </c>
      <c r="CV91" s="74"/>
      <c r="CW91" s="70">
        <v>680</v>
      </c>
      <c r="CX91" s="70">
        <v>28</v>
      </c>
      <c r="CY91" s="70">
        <v>221</v>
      </c>
      <c r="CZ91" s="70">
        <v>2</v>
      </c>
      <c r="DA91" s="70">
        <v>931</v>
      </c>
      <c r="DB91" s="70">
        <v>831</v>
      </c>
      <c r="DC91" s="70">
        <v>53</v>
      </c>
      <c r="DD91" s="70">
        <v>313</v>
      </c>
      <c r="DE91" s="70">
        <v>0</v>
      </c>
      <c r="DF91" s="70">
        <v>1197</v>
      </c>
      <c r="DG91" s="70">
        <v>2128</v>
      </c>
      <c r="DH91" s="74"/>
      <c r="DI91" s="70">
        <v>1352</v>
      </c>
      <c r="DJ91" s="70">
        <v>68</v>
      </c>
      <c r="DK91" s="70">
        <v>453</v>
      </c>
      <c r="DL91" s="70">
        <v>1</v>
      </c>
      <c r="DM91" s="70">
        <v>1874</v>
      </c>
      <c r="DN91" s="70">
        <v>1874</v>
      </c>
      <c r="DO91" s="74"/>
      <c r="DP91" s="70">
        <v>1310</v>
      </c>
      <c r="DQ91" s="70">
        <v>66</v>
      </c>
      <c r="DR91" s="70">
        <v>439</v>
      </c>
      <c r="DS91" s="70">
        <v>1</v>
      </c>
      <c r="DT91" s="70">
        <v>1816</v>
      </c>
      <c r="DU91" s="70">
        <v>1816</v>
      </c>
      <c r="DV91" s="74"/>
      <c r="DW91" s="70">
        <v>756</v>
      </c>
      <c r="DX91" s="70">
        <v>37</v>
      </c>
      <c r="DY91" s="70">
        <v>244</v>
      </c>
      <c r="DZ91" s="70">
        <v>2</v>
      </c>
      <c r="EA91" s="70">
        <v>1039</v>
      </c>
      <c r="EB91" s="70">
        <v>708</v>
      </c>
      <c r="EC91" s="70">
        <v>43</v>
      </c>
      <c r="ED91" s="70">
        <v>275</v>
      </c>
      <c r="EE91" s="70">
        <v>0</v>
      </c>
      <c r="EF91" s="70">
        <v>1026</v>
      </c>
      <c r="EG91" s="70">
        <v>2065</v>
      </c>
      <c r="EI91" s="80">
        <f t="shared" si="53"/>
        <v>0.92153392330383477</v>
      </c>
      <c r="EJ91" s="80">
        <f t="shared" si="54"/>
        <v>1.0120481927710843</v>
      </c>
      <c r="EK91" s="80">
        <f t="shared" si="55"/>
        <v>0.93803786574870918</v>
      </c>
      <c r="EL91" s="80">
        <f t="shared" si="56"/>
        <v>1</v>
      </c>
      <c r="EM91" s="80">
        <f t="shared" si="57"/>
        <v>0.92884371029224899</v>
      </c>
      <c r="EN91" s="74"/>
      <c r="EO91" s="80">
        <f t="shared" si="58"/>
        <v>0.87138643067846611</v>
      </c>
      <c r="EP91" s="80">
        <f t="shared" si="59"/>
        <v>0.93975903614457834</v>
      </c>
      <c r="EQ91" s="80">
        <f t="shared" si="60"/>
        <v>0.88468158347676418</v>
      </c>
      <c r="ER91" s="80">
        <f t="shared" si="61"/>
        <v>1</v>
      </c>
      <c r="ES91" s="80">
        <f t="shared" si="62"/>
        <v>0.87717069038542994</v>
      </c>
      <c r="ET91" s="74"/>
      <c r="EU91" s="80">
        <f t="shared" si="63"/>
        <v>0.79115044247787614</v>
      </c>
      <c r="EV91" s="80">
        <f t="shared" si="64"/>
        <v>0.7831325301204819</v>
      </c>
      <c r="EW91" s="80">
        <f t="shared" si="65"/>
        <v>0.77108433734939763</v>
      </c>
      <c r="EX91" s="80">
        <f t="shared" si="66"/>
        <v>0.5</v>
      </c>
      <c r="EY91" s="80">
        <f t="shared" si="67"/>
        <v>0.78568403218975014</v>
      </c>
      <c r="EZ91" s="74"/>
      <c r="FA91" s="80">
        <f t="shared" si="68"/>
        <v>0.80117994100294987</v>
      </c>
      <c r="FB91" s="80">
        <f t="shared" si="69"/>
        <v>0.7831325301204819</v>
      </c>
      <c r="FC91" s="80">
        <f t="shared" si="70"/>
        <v>0.7882960413080895</v>
      </c>
      <c r="FD91" s="80">
        <f t="shared" si="71"/>
        <v>0.5</v>
      </c>
      <c r="FE91" s="80">
        <f t="shared" si="72"/>
        <v>0.79711986446421013</v>
      </c>
      <c r="FF91" s="74"/>
      <c r="FG91" s="80">
        <f t="shared" si="73"/>
        <v>0.87020648967551617</v>
      </c>
      <c r="FH91" s="80">
        <f t="shared" si="74"/>
        <v>0.95180722891566261</v>
      </c>
      <c r="FI91" s="80">
        <f t="shared" si="75"/>
        <v>0.89328743545611011</v>
      </c>
      <c r="FJ91" s="80">
        <f t="shared" si="76"/>
        <v>1</v>
      </c>
      <c r="FK91" s="80">
        <f t="shared" si="77"/>
        <v>0.87886488775942395</v>
      </c>
      <c r="FL91" s="74"/>
      <c r="FM91" s="80">
        <f t="shared" si="78"/>
        <v>0.89144542772861357</v>
      </c>
      <c r="FN91" s="80">
        <f t="shared" si="79"/>
        <v>0.97590361445783136</v>
      </c>
      <c r="FO91" s="80">
        <f t="shared" si="80"/>
        <v>0.91910499139414803</v>
      </c>
      <c r="FP91" s="80">
        <f t="shared" si="81"/>
        <v>1</v>
      </c>
      <c r="FQ91" s="80">
        <f t="shared" si="82"/>
        <v>0.9013130029648454</v>
      </c>
      <c r="FR91" s="74"/>
      <c r="FS91" s="80">
        <f t="shared" si="83"/>
        <v>0.79764011799410028</v>
      </c>
      <c r="FT91" s="80">
        <f t="shared" si="84"/>
        <v>0.81927710843373491</v>
      </c>
      <c r="FU91" s="80">
        <f t="shared" si="85"/>
        <v>0.77969018932874357</v>
      </c>
      <c r="FV91" s="80">
        <f t="shared" si="86"/>
        <v>0.5</v>
      </c>
      <c r="FW91" s="80">
        <f t="shared" si="87"/>
        <v>0.79373146971622199</v>
      </c>
      <c r="FX91" s="74"/>
      <c r="FY91" s="80">
        <f t="shared" si="88"/>
        <v>0.77286135693215341</v>
      </c>
      <c r="FZ91" s="80">
        <f t="shared" si="89"/>
        <v>0.79518072289156627</v>
      </c>
      <c r="GA91" s="80">
        <f t="shared" si="90"/>
        <v>0.75559380378657492</v>
      </c>
      <c r="GB91" s="80">
        <f t="shared" si="91"/>
        <v>0.5</v>
      </c>
      <c r="GC91" s="80">
        <f t="shared" si="92"/>
        <v>0.76916560779330789</v>
      </c>
      <c r="GD91" s="74"/>
      <c r="GE91" s="80">
        <f t="shared" si="93"/>
        <v>0.86371681415929202</v>
      </c>
      <c r="GF91" s="80">
        <f t="shared" si="94"/>
        <v>0.96385542168674698</v>
      </c>
      <c r="GG91" s="80">
        <f t="shared" si="95"/>
        <v>0.89328743545611011</v>
      </c>
      <c r="GH91" s="80">
        <f t="shared" si="96"/>
        <v>1</v>
      </c>
      <c r="GI91" s="80">
        <f t="shared" si="97"/>
        <v>0.87462939432443876</v>
      </c>
    </row>
    <row r="92" spans="1:191" x14ac:dyDescent="0.3">
      <c r="A92" s="60" t="s">
        <v>600</v>
      </c>
      <c r="B92" s="70">
        <v>11634</v>
      </c>
      <c r="C92" s="70"/>
      <c r="D92" s="70">
        <v>278</v>
      </c>
      <c r="E92" s="70">
        <v>9</v>
      </c>
      <c r="F92" s="70">
        <v>113</v>
      </c>
      <c r="G92" s="70">
        <v>0</v>
      </c>
      <c r="H92" s="70">
        <v>400</v>
      </c>
      <c r="I92" s="70">
        <v>109</v>
      </c>
      <c r="J92" s="70">
        <v>2</v>
      </c>
      <c r="K92" s="70">
        <v>44</v>
      </c>
      <c r="L92" s="70">
        <v>0</v>
      </c>
      <c r="M92" s="70">
        <v>155</v>
      </c>
      <c r="N92" s="70">
        <v>164</v>
      </c>
      <c r="O92" s="70">
        <v>5</v>
      </c>
      <c r="P92" s="70">
        <v>19</v>
      </c>
      <c r="Q92" s="70">
        <v>0</v>
      </c>
      <c r="R92" s="70">
        <v>188</v>
      </c>
      <c r="S92" s="70">
        <v>48</v>
      </c>
      <c r="T92" s="70">
        <v>1</v>
      </c>
      <c r="U92" s="70">
        <v>7</v>
      </c>
      <c r="V92" s="70">
        <v>0</v>
      </c>
      <c r="W92" s="70">
        <v>56</v>
      </c>
      <c r="X92" s="70">
        <v>26</v>
      </c>
      <c r="Y92" s="70">
        <v>2</v>
      </c>
      <c r="Z92" s="70">
        <v>6</v>
      </c>
      <c r="AA92" s="70">
        <v>0</v>
      </c>
      <c r="AB92" s="70">
        <v>34</v>
      </c>
      <c r="AC92" s="70">
        <v>833</v>
      </c>
      <c r="AD92" s="70"/>
      <c r="AE92" s="70">
        <v>144</v>
      </c>
      <c r="AF92" s="70">
        <v>1</v>
      </c>
      <c r="AG92" s="70">
        <v>46</v>
      </c>
      <c r="AH92" s="70">
        <v>0</v>
      </c>
      <c r="AI92" s="70">
        <v>191</v>
      </c>
      <c r="AJ92" s="70">
        <v>176</v>
      </c>
      <c r="AK92" s="70">
        <v>8</v>
      </c>
      <c r="AL92" s="70">
        <v>53</v>
      </c>
      <c r="AM92" s="70">
        <v>0</v>
      </c>
      <c r="AN92" s="70">
        <v>237</v>
      </c>
      <c r="AO92" s="70">
        <v>215</v>
      </c>
      <c r="AP92" s="70">
        <v>7</v>
      </c>
      <c r="AQ92" s="70">
        <v>66</v>
      </c>
      <c r="AR92" s="70">
        <v>0</v>
      </c>
      <c r="AS92" s="70">
        <v>288</v>
      </c>
      <c r="AT92" s="70">
        <v>716</v>
      </c>
      <c r="AU92" s="70"/>
      <c r="AV92" s="70">
        <v>159</v>
      </c>
      <c r="AW92" s="70">
        <v>2</v>
      </c>
      <c r="AX92" s="70">
        <v>61</v>
      </c>
      <c r="AY92" s="70">
        <v>0</v>
      </c>
      <c r="AZ92" s="70">
        <v>222</v>
      </c>
      <c r="BA92" s="70">
        <v>71</v>
      </c>
      <c r="BB92" s="70">
        <v>3</v>
      </c>
      <c r="BC92" s="70">
        <v>25</v>
      </c>
      <c r="BD92" s="70">
        <v>0</v>
      </c>
      <c r="BE92" s="70">
        <v>99</v>
      </c>
      <c r="BF92" s="70">
        <v>76</v>
      </c>
      <c r="BG92" s="70">
        <v>0</v>
      </c>
      <c r="BH92" s="70">
        <v>29</v>
      </c>
      <c r="BI92" s="70">
        <v>0</v>
      </c>
      <c r="BJ92" s="70">
        <v>105</v>
      </c>
      <c r="BK92" s="70">
        <v>189</v>
      </c>
      <c r="BL92" s="70">
        <v>10</v>
      </c>
      <c r="BM92" s="70">
        <v>43</v>
      </c>
      <c r="BN92" s="70">
        <v>0</v>
      </c>
      <c r="BO92" s="70">
        <v>242</v>
      </c>
      <c r="BP92" s="70">
        <v>668</v>
      </c>
      <c r="BQ92" s="74"/>
      <c r="BR92" s="70">
        <v>458</v>
      </c>
      <c r="BS92" s="70">
        <v>13</v>
      </c>
      <c r="BT92" s="70">
        <v>152</v>
      </c>
      <c r="BU92" s="70">
        <v>0</v>
      </c>
      <c r="BV92" s="70">
        <v>623</v>
      </c>
      <c r="BW92" s="70">
        <v>623</v>
      </c>
      <c r="BX92" s="74"/>
      <c r="BY92" s="70">
        <v>490</v>
      </c>
      <c r="BZ92" s="70">
        <v>13</v>
      </c>
      <c r="CA92" s="70">
        <v>151</v>
      </c>
      <c r="CB92" s="70">
        <v>0</v>
      </c>
      <c r="CC92" s="70">
        <v>654</v>
      </c>
      <c r="CD92" s="70">
        <v>654</v>
      </c>
      <c r="CE92" s="74"/>
      <c r="CF92" s="70">
        <v>310</v>
      </c>
      <c r="CG92" s="70">
        <v>8</v>
      </c>
      <c r="CH92" s="70">
        <v>106</v>
      </c>
      <c r="CI92" s="70">
        <v>0</v>
      </c>
      <c r="CJ92" s="70">
        <v>424</v>
      </c>
      <c r="CK92" s="70">
        <v>69</v>
      </c>
      <c r="CL92" s="70">
        <v>1</v>
      </c>
      <c r="CM92" s="70">
        <v>21</v>
      </c>
      <c r="CN92" s="70">
        <v>0</v>
      </c>
      <c r="CO92" s="70">
        <v>91</v>
      </c>
      <c r="CP92" s="70">
        <v>106</v>
      </c>
      <c r="CQ92" s="70">
        <v>6</v>
      </c>
      <c r="CR92" s="70">
        <v>26</v>
      </c>
      <c r="CS92" s="70">
        <v>0</v>
      </c>
      <c r="CT92" s="70">
        <v>138</v>
      </c>
      <c r="CU92" s="70">
        <v>653</v>
      </c>
      <c r="CV92" s="74"/>
      <c r="CW92" s="70">
        <v>221</v>
      </c>
      <c r="CX92" s="70">
        <v>8</v>
      </c>
      <c r="CY92" s="70">
        <v>57</v>
      </c>
      <c r="CZ92" s="70">
        <v>0</v>
      </c>
      <c r="DA92" s="70">
        <v>286</v>
      </c>
      <c r="DB92" s="70">
        <v>305</v>
      </c>
      <c r="DC92" s="70">
        <v>8</v>
      </c>
      <c r="DD92" s="70">
        <v>114</v>
      </c>
      <c r="DE92" s="70">
        <v>0</v>
      </c>
      <c r="DF92" s="70">
        <v>427</v>
      </c>
      <c r="DG92" s="70">
        <v>713</v>
      </c>
      <c r="DH92" s="74"/>
      <c r="DI92" s="70">
        <v>456</v>
      </c>
      <c r="DJ92" s="70">
        <v>14</v>
      </c>
      <c r="DK92" s="70">
        <v>150</v>
      </c>
      <c r="DL92" s="70">
        <v>0</v>
      </c>
      <c r="DM92" s="70">
        <v>620</v>
      </c>
      <c r="DN92" s="70">
        <v>620</v>
      </c>
      <c r="DO92" s="74"/>
      <c r="DP92" s="70">
        <v>454</v>
      </c>
      <c r="DQ92" s="70">
        <v>14</v>
      </c>
      <c r="DR92" s="70">
        <v>150</v>
      </c>
      <c r="DS92" s="70">
        <v>0</v>
      </c>
      <c r="DT92" s="70">
        <v>618</v>
      </c>
      <c r="DU92" s="70">
        <v>618</v>
      </c>
      <c r="DV92" s="74"/>
      <c r="DW92" s="70">
        <v>285</v>
      </c>
      <c r="DX92" s="70">
        <v>5</v>
      </c>
      <c r="DY92" s="70">
        <v>61</v>
      </c>
      <c r="DZ92" s="70">
        <v>0</v>
      </c>
      <c r="EA92" s="70">
        <v>351</v>
      </c>
      <c r="EB92" s="70">
        <v>238</v>
      </c>
      <c r="EC92" s="70">
        <v>10</v>
      </c>
      <c r="ED92" s="70">
        <v>101</v>
      </c>
      <c r="EE92" s="70">
        <v>0</v>
      </c>
      <c r="EF92" s="70">
        <v>349</v>
      </c>
      <c r="EG92" s="70">
        <v>700</v>
      </c>
      <c r="EI92" s="80">
        <f t="shared" si="53"/>
        <v>0.85599999999999998</v>
      </c>
      <c r="EJ92" s="80">
        <f t="shared" si="54"/>
        <v>0.84210526315789469</v>
      </c>
      <c r="EK92" s="80">
        <f t="shared" si="55"/>
        <v>0.87301587301587302</v>
      </c>
      <c r="EL92" s="80" t="e">
        <f t="shared" si="56"/>
        <v>#DIV/0!</v>
      </c>
      <c r="EM92" s="80">
        <f t="shared" si="57"/>
        <v>0.85954381752701081</v>
      </c>
      <c r="EN92" s="74"/>
      <c r="EO92" s="80">
        <f t="shared" si="58"/>
        <v>0.79200000000000004</v>
      </c>
      <c r="EP92" s="80">
        <f t="shared" si="59"/>
        <v>0.78947368421052633</v>
      </c>
      <c r="EQ92" s="80">
        <f t="shared" si="60"/>
        <v>0.83597883597883593</v>
      </c>
      <c r="ER92" s="80" t="e">
        <f t="shared" si="61"/>
        <v>#DIV/0!</v>
      </c>
      <c r="ES92" s="80">
        <f t="shared" si="62"/>
        <v>0.80192076830732295</v>
      </c>
      <c r="ET92" s="74"/>
      <c r="EU92" s="80">
        <f t="shared" si="63"/>
        <v>0.73280000000000001</v>
      </c>
      <c r="EV92" s="80">
        <f t="shared" si="64"/>
        <v>0.68421052631578949</v>
      </c>
      <c r="EW92" s="80">
        <f t="shared" si="65"/>
        <v>0.80423280423280419</v>
      </c>
      <c r="EX92" s="80" t="e">
        <f t="shared" si="66"/>
        <v>#DIV/0!</v>
      </c>
      <c r="EY92" s="80">
        <f t="shared" si="67"/>
        <v>0.74789915966386555</v>
      </c>
      <c r="EZ92" s="74"/>
      <c r="FA92" s="80">
        <f t="shared" si="68"/>
        <v>0.78400000000000003</v>
      </c>
      <c r="FB92" s="80">
        <f t="shared" si="69"/>
        <v>0.68421052631578949</v>
      </c>
      <c r="FC92" s="80">
        <f t="shared" si="70"/>
        <v>0.79894179894179895</v>
      </c>
      <c r="FD92" s="80" t="e">
        <f t="shared" si="71"/>
        <v>#DIV/0!</v>
      </c>
      <c r="FE92" s="80">
        <f t="shared" si="72"/>
        <v>0.78511404561824727</v>
      </c>
      <c r="FF92" s="74"/>
      <c r="FG92" s="80">
        <f t="shared" si="73"/>
        <v>0.77600000000000002</v>
      </c>
      <c r="FH92" s="80">
        <f t="shared" si="74"/>
        <v>0.78947368421052633</v>
      </c>
      <c r="FI92" s="80">
        <f t="shared" si="75"/>
        <v>0.80952380952380953</v>
      </c>
      <c r="FJ92" s="80" t="e">
        <f t="shared" si="76"/>
        <v>#DIV/0!</v>
      </c>
      <c r="FK92" s="80">
        <f t="shared" si="77"/>
        <v>0.78391356542617052</v>
      </c>
      <c r="FL92" s="74"/>
      <c r="FM92" s="80">
        <f t="shared" si="78"/>
        <v>0.84160000000000001</v>
      </c>
      <c r="FN92" s="80">
        <f t="shared" si="79"/>
        <v>0.84210526315789469</v>
      </c>
      <c r="FO92" s="80">
        <f t="shared" si="80"/>
        <v>0.90476190476190477</v>
      </c>
      <c r="FP92" s="80" t="e">
        <f t="shared" si="81"/>
        <v>#DIV/0!</v>
      </c>
      <c r="FQ92" s="80">
        <f t="shared" si="82"/>
        <v>0.85594237695078035</v>
      </c>
      <c r="FR92" s="74"/>
      <c r="FS92" s="80">
        <f t="shared" si="83"/>
        <v>0.72960000000000003</v>
      </c>
      <c r="FT92" s="80">
        <f t="shared" si="84"/>
        <v>0.73684210526315785</v>
      </c>
      <c r="FU92" s="80">
        <f t="shared" si="85"/>
        <v>0.79365079365079361</v>
      </c>
      <c r="FV92" s="80" t="e">
        <f t="shared" si="86"/>
        <v>#DIV/0!</v>
      </c>
      <c r="FW92" s="80">
        <f t="shared" si="87"/>
        <v>0.74429771908763509</v>
      </c>
      <c r="FX92" s="74"/>
      <c r="FY92" s="80">
        <f t="shared" si="88"/>
        <v>0.72640000000000005</v>
      </c>
      <c r="FZ92" s="80">
        <f t="shared" si="89"/>
        <v>0.73684210526315785</v>
      </c>
      <c r="GA92" s="80">
        <f t="shared" si="90"/>
        <v>0.79365079365079361</v>
      </c>
      <c r="GB92" s="80" t="e">
        <f t="shared" si="91"/>
        <v>#DIV/0!</v>
      </c>
      <c r="GC92" s="80">
        <f t="shared" si="92"/>
        <v>0.74189675870348137</v>
      </c>
      <c r="GD92" s="74"/>
      <c r="GE92" s="80">
        <f t="shared" si="93"/>
        <v>0.83679999999999999</v>
      </c>
      <c r="GF92" s="80">
        <f t="shared" si="94"/>
        <v>0.78947368421052633</v>
      </c>
      <c r="GG92" s="80">
        <f t="shared" si="95"/>
        <v>0.8571428571428571</v>
      </c>
      <c r="GH92" s="80" t="e">
        <f t="shared" si="96"/>
        <v>#DIV/0!</v>
      </c>
      <c r="GI92" s="80">
        <f t="shared" si="97"/>
        <v>0.84033613445378152</v>
      </c>
    </row>
    <row r="93" spans="1:191" x14ac:dyDescent="0.3">
      <c r="A93" s="60" t="s">
        <v>503</v>
      </c>
      <c r="B93" s="70">
        <v>11505</v>
      </c>
      <c r="C93" s="70"/>
      <c r="D93" s="70">
        <v>352</v>
      </c>
      <c r="E93" s="70">
        <v>13</v>
      </c>
      <c r="F93" s="70">
        <v>198</v>
      </c>
      <c r="G93" s="70">
        <v>0</v>
      </c>
      <c r="H93" s="70">
        <v>563</v>
      </c>
      <c r="I93" s="70">
        <v>175</v>
      </c>
      <c r="J93" s="70">
        <v>3</v>
      </c>
      <c r="K93" s="70">
        <v>85</v>
      </c>
      <c r="L93" s="70">
        <v>0</v>
      </c>
      <c r="M93" s="70">
        <v>263</v>
      </c>
      <c r="N93" s="70">
        <v>412</v>
      </c>
      <c r="O93" s="70">
        <v>16</v>
      </c>
      <c r="P93" s="70">
        <v>225</v>
      </c>
      <c r="Q93" s="70">
        <v>0</v>
      </c>
      <c r="R93" s="70">
        <v>653</v>
      </c>
      <c r="S93" s="70">
        <v>98</v>
      </c>
      <c r="T93" s="70">
        <v>7</v>
      </c>
      <c r="U93" s="70">
        <v>56</v>
      </c>
      <c r="V93" s="70">
        <v>0</v>
      </c>
      <c r="W93" s="70">
        <v>161</v>
      </c>
      <c r="X93" s="70">
        <v>28</v>
      </c>
      <c r="Y93" s="70">
        <v>0</v>
      </c>
      <c r="Z93" s="70">
        <v>14</v>
      </c>
      <c r="AA93" s="70">
        <v>0</v>
      </c>
      <c r="AB93" s="70">
        <v>42</v>
      </c>
      <c r="AC93" s="70">
        <v>1682</v>
      </c>
      <c r="AD93" s="70"/>
      <c r="AE93" s="70">
        <v>247</v>
      </c>
      <c r="AF93" s="70">
        <v>18</v>
      </c>
      <c r="AG93" s="70">
        <v>151</v>
      </c>
      <c r="AH93" s="70">
        <v>0</v>
      </c>
      <c r="AI93" s="70">
        <v>416</v>
      </c>
      <c r="AJ93" s="70">
        <v>256</v>
      </c>
      <c r="AK93" s="70">
        <v>5</v>
      </c>
      <c r="AL93" s="70">
        <v>193</v>
      </c>
      <c r="AM93" s="70">
        <v>0</v>
      </c>
      <c r="AN93" s="70">
        <v>454</v>
      </c>
      <c r="AO93" s="70">
        <v>460</v>
      </c>
      <c r="AP93" s="70">
        <v>12</v>
      </c>
      <c r="AQ93" s="70">
        <v>216</v>
      </c>
      <c r="AR93" s="70">
        <v>0</v>
      </c>
      <c r="AS93" s="70">
        <v>688</v>
      </c>
      <c r="AT93" s="70">
        <v>1558</v>
      </c>
      <c r="AU93" s="70"/>
      <c r="AV93" s="70">
        <v>161</v>
      </c>
      <c r="AW93" s="70">
        <v>9</v>
      </c>
      <c r="AX93" s="70">
        <v>112</v>
      </c>
      <c r="AY93" s="70">
        <v>0</v>
      </c>
      <c r="AZ93" s="70">
        <v>282</v>
      </c>
      <c r="BA93" s="70">
        <v>108</v>
      </c>
      <c r="BB93" s="70">
        <v>5</v>
      </c>
      <c r="BC93" s="70">
        <v>59</v>
      </c>
      <c r="BD93" s="70">
        <v>0</v>
      </c>
      <c r="BE93" s="70">
        <v>172</v>
      </c>
      <c r="BF93" s="70">
        <v>132</v>
      </c>
      <c r="BG93" s="70">
        <v>10</v>
      </c>
      <c r="BH93" s="70">
        <v>79</v>
      </c>
      <c r="BI93" s="70">
        <v>0</v>
      </c>
      <c r="BJ93" s="70">
        <v>221</v>
      </c>
      <c r="BK93" s="70">
        <v>538</v>
      </c>
      <c r="BL93" s="70">
        <v>10</v>
      </c>
      <c r="BM93" s="70">
        <v>278</v>
      </c>
      <c r="BN93" s="70">
        <v>0</v>
      </c>
      <c r="BO93" s="70">
        <v>826</v>
      </c>
      <c r="BP93" s="70">
        <v>1501</v>
      </c>
      <c r="BQ93" s="74"/>
      <c r="BR93" s="70">
        <v>844</v>
      </c>
      <c r="BS93" s="70">
        <v>25</v>
      </c>
      <c r="BT93" s="70">
        <v>466</v>
      </c>
      <c r="BU93" s="70">
        <v>0</v>
      </c>
      <c r="BV93" s="70">
        <v>1335</v>
      </c>
      <c r="BW93" s="70">
        <v>1335</v>
      </c>
      <c r="BX93" s="74"/>
      <c r="BY93" s="70">
        <v>860</v>
      </c>
      <c r="BZ93" s="70">
        <v>27</v>
      </c>
      <c r="CA93" s="70">
        <v>481</v>
      </c>
      <c r="CB93" s="70">
        <v>0</v>
      </c>
      <c r="CC93" s="70">
        <v>1368</v>
      </c>
      <c r="CD93" s="70">
        <v>1368</v>
      </c>
      <c r="CE93" s="74"/>
      <c r="CF93" s="70">
        <v>542</v>
      </c>
      <c r="CG93" s="70">
        <v>14</v>
      </c>
      <c r="CH93" s="70">
        <v>292</v>
      </c>
      <c r="CI93" s="70">
        <v>0</v>
      </c>
      <c r="CJ93" s="70">
        <v>848</v>
      </c>
      <c r="CK93" s="70">
        <v>220</v>
      </c>
      <c r="CL93" s="70">
        <v>10</v>
      </c>
      <c r="CM93" s="70">
        <v>141</v>
      </c>
      <c r="CN93" s="70">
        <v>0</v>
      </c>
      <c r="CO93" s="70">
        <v>371</v>
      </c>
      <c r="CP93" s="70">
        <v>160</v>
      </c>
      <c r="CQ93" s="70">
        <v>10</v>
      </c>
      <c r="CR93" s="70">
        <v>84</v>
      </c>
      <c r="CS93" s="70">
        <v>0</v>
      </c>
      <c r="CT93" s="70">
        <v>254</v>
      </c>
      <c r="CU93" s="70">
        <v>1473</v>
      </c>
      <c r="CV93" s="74"/>
      <c r="CW93" s="70">
        <v>316</v>
      </c>
      <c r="CX93" s="70">
        <v>11</v>
      </c>
      <c r="CY93" s="70">
        <v>178</v>
      </c>
      <c r="CZ93" s="70">
        <v>0</v>
      </c>
      <c r="DA93" s="70">
        <v>505</v>
      </c>
      <c r="DB93" s="70">
        <v>616</v>
      </c>
      <c r="DC93" s="70">
        <v>25</v>
      </c>
      <c r="DD93" s="70">
        <v>359</v>
      </c>
      <c r="DE93" s="70">
        <v>0</v>
      </c>
      <c r="DF93" s="70">
        <v>1000</v>
      </c>
      <c r="DG93" s="70">
        <v>1505</v>
      </c>
      <c r="DH93" s="74"/>
      <c r="DI93" s="70">
        <v>859</v>
      </c>
      <c r="DJ93" s="70">
        <v>26</v>
      </c>
      <c r="DK93" s="70">
        <v>475</v>
      </c>
      <c r="DL93" s="70">
        <v>0</v>
      </c>
      <c r="DM93" s="70">
        <v>1360</v>
      </c>
      <c r="DN93" s="70">
        <v>1360</v>
      </c>
      <c r="DO93" s="74"/>
      <c r="DP93" s="70">
        <v>849</v>
      </c>
      <c r="DQ93" s="70">
        <v>27</v>
      </c>
      <c r="DR93" s="70">
        <v>474</v>
      </c>
      <c r="DS93" s="70">
        <v>0</v>
      </c>
      <c r="DT93" s="70">
        <v>1350</v>
      </c>
      <c r="DU93" s="70">
        <v>1350</v>
      </c>
      <c r="DV93" s="74"/>
      <c r="DW93" s="70">
        <v>372</v>
      </c>
      <c r="DX93" s="70">
        <v>8</v>
      </c>
      <c r="DY93" s="70">
        <v>215</v>
      </c>
      <c r="DZ93" s="70">
        <v>0</v>
      </c>
      <c r="EA93" s="70">
        <v>595</v>
      </c>
      <c r="EB93" s="70">
        <v>550</v>
      </c>
      <c r="EC93" s="70">
        <v>22</v>
      </c>
      <c r="ED93" s="70">
        <v>308</v>
      </c>
      <c r="EE93" s="70">
        <v>0</v>
      </c>
      <c r="EF93" s="70">
        <v>880</v>
      </c>
      <c r="EG93" s="70">
        <v>1475</v>
      </c>
      <c r="EI93" s="80">
        <f t="shared" si="53"/>
        <v>0.90422535211267607</v>
      </c>
      <c r="EJ93" s="80">
        <f t="shared" si="54"/>
        <v>0.89743589743589747</v>
      </c>
      <c r="EK93" s="80">
        <f t="shared" si="55"/>
        <v>0.96885813148788924</v>
      </c>
      <c r="EL93" s="80" t="e">
        <f t="shared" si="56"/>
        <v>#DIV/0!</v>
      </c>
      <c r="EM93" s="80">
        <f t="shared" si="57"/>
        <v>0.92627824019024974</v>
      </c>
      <c r="EN93" s="74"/>
      <c r="EO93" s="80">
        <f t="shared" si="58"/>
        <v>0.88169014084507047</v>
      </c>
      <c r="EP93" s="80">
        <f t="shared" si="59"/>
        <v>0.87179487179487181</v>
      </c>
      <c r="EQ93" s="80">
        <f t="shared" si="60"/>
        <v>0.91349480968858132</v>
      </c>
      <c r="ER93" s="80" t="e">
        <f t="shared" si="61"/>
        <v>#DIV/0!</v>
      </c>
      <c r="ES93" s="80">
        <f t="shared" si="62"/>
        <v>0.8923900118906064</v>
      </c>
      <c r="ET93" s="74"/>
      <c r="EU93" s="80">
        <f t="shared" si="63"/>
        <v>0.7924882629107981</v>
      </c>
      <c r="EV93" s="80">
        <f t="shared" si="64"/>
        <v>0.64102564102564108</v>
      </c>
      <c r="EW93" s="80">
        <f t="shared" si="65"/>
        <v>0.80622837370242217</v>
      </c>
      <c r="EX93" s="80" t="e">
        <f t="shared" si="66"/>
        <v>#DIV/0!</v>
      </c>
      <c r="EY93" s="80">
        <f t="shared" si="67"/>
        <v>0.79369797859690849</v>
      </c>
      <c r="EZ93" s="74"/>
      <c r="FA93" s="80">
        <f t="shared" si="68"/>
        <v>0.80751173708920188</v>
      </c>
      <c r="FB93" s="80">
        <f t="shared" si="69"/>
        <v>0.69230769230769229</v>
      </c>
      <c r="FC93" s="80">
        <f t="shared" si="70"/>
        <v>0.83217993079584773</v>
      </c>
      <c r="FD93" s="80" t="e">
        <f t="shared" si="71"/>
        <v>#DIV/0!</v>
      </c>
      <c r="FE93" s="80">
        <f t="shared" si="72"/>
        <v>0.81331747919143871</v>
      </c>
      <c r="FF93" s="74"/>
      <c r="FG93" s="80">
        <f t="shared" si="73"/>
        <v>0.86572769953051643</v>
      </c>
      <c r="FH93" s="80">
        <f t="shared" si="74"/>
        <v>0.87179487179487181</v>
      </c>
      <c r="FI93" s="80">
        <f t="shared" si="75"/>
        <v>0.89446366782006925</v>
      </c>
      <c r="FJ93" s="80" t="e">
        <f t="shared" si="76"/>
        <v>#DIV/0!</v>
      </c>
      <c r="FK93" s="80">
        <f t="shared" si="77"/>
        <v>0.87574316290130794</v>
      </c>
      <c r="FL93" s="74"/>
      <c r="FM93" s="80">
        <f t="shared" si="78"/>
        <v>0.8751173708920188</v>
      </c>
      <c r="FN93" s="80">
        <f t="shared" si="79"/>
        <v>0.92307692307692313</v>
      </c>
      <c r="FO93" s="80">
        <f t="shared" si="80"/>
        <v>0.9290657439446367</v>
      </c>
      <c r="FP93" s="80" t="e">
        <f t="shared" si="81"/>
        <v>#DIV/0!</v>
      </c>
      <c r="FQ93" s="80">
        <f t="shared" si="82"/>
        <v>0.89476813317479187</v>
      </c>
      <c r="FR93" s="74"/>
      <c r="FS93" s="80">
        <f t="shared" si="83"/>
        <v>0.8065727699530516</v>
      </c>
      <c r="FT93" s="80">
        <f t="shared" si="84"/>
        <v>0.66666666666666663</v>
      </c>
      <c r="FU93" s="80">
        <f t="shared" si="85"/>
        <v>0.82179930795847755</v>
      </c>
      <c r="FV93" s="80" t="e">
        <f t="shared" si="86"/>
        <v>#DIV/0!</v>
      </c>
      <c r="FW93" s="80">
        <f t="shared" si="87"/>
        <v>0.80856123662306778</v>
      </c>
      <c r="FX93" s="74"/>
      <c r="FY93" s="80">
        <f t="shared" si="88"/>
        <v>0.79718309859154934</v>
      </c>
      <c r="FZ93" s="80">
        <f t="shared" si="89"/>
        <v>0.69230769230769229</v>
      </c>
      <c r="GA93" s="80">
        <f t="shared" si="90"/>
        <v>0.82006920415224915</v>
      </c>
      <c r="GB93" s="80" t="e">
        <f t="shared" si="91"/>
        <v>#DIV/0!</v>
      </c>
      <c r="GC93" s="80">
        <f t="shared" si="92"/>
        <v>0.80261593341260407</v>
      </c>
      <c r="GD93" s="74"/>
      <c r="GE93" s="80">
        <f t="shared" si="93"/>
        <v>0.86572769953051643</v>
      </c>
      <c r="GF93" s="80">
        <f t="shared" si="94"/>
        <v>0.76923076923076927</v>
      </c>
      <c r="GG93" s="80">
        <f t="shared" si="95"/>
        <v>0.90484429065743943</v>
      </c>
      <c r="GH93" s="80" t="e">
        <f t="shared" si="96"/>
        <v>#DIV/0!</v>
      </c>
      <c r="GI93" s="80">
        <f t="shared" si="97"/>
        <v>0.87693222354340072</v>
      </c>
    </row>
    <row r="94" spans="1:191" x14ac:dyDescent="0.3">
      <c r="A94" s="60" t="s">
        <v>470</v>
      </c>
      <c r="B94" s="70">
        <v>11281</v>
      </c>
      <c r="C94" s="70"/>
      <c r="D94" s="70">
        <v>378</v>
      </c>
      <c r="E94" s="70">
        <v>20</v>
      </c>
      <c r="F94" s="70">
        <v>194</v>
      </c>
      <c r="G94" s="70">
        <v>0</v>
      </c>
      <c r="H94" s="70">
        <v>592</v>
      </c>
      <c r="I94" s="70">
        <v>137</v>
      </c>
      <c r="J94" s="70">
        <v>5</v>
      </c>
      <c r="K94" s="70">
        <v>45</v>
      </c>
      <c r="L94" s="70">
        <v>0</v>
      </c>
      <c r="M94" s="70">
        <v>187</v>
      </c>
      <c r="N94" s="70">
        <v>191</v>
      </c>
      <c r="O94" s="70">
        <v>4</v>
      </c>
      <c r="P94" s="70">
        <v>61</v>
      </c>
      <c r="Q94" s="70">
        <v>0</v>
      </c>
      <c r="R94" s="70">
        <v>256</v>
      </c>
      <c r="S94" s="70">
        <v>75</v>
      </c>
      <c r="T94" s="70">
        <v>5</v>
      </c>
      <c r="U94" s="70">
        <v>19</v>
      </c>
      <c r="V94" s="70">
        <v>0</v>
      </c>
      <c r="W94" s="70">
        <v>99</v>
      </c>
      <c r="X94" s="70">
        <v>28</v>
      </c>
      <c r="Y94" s="70">
        <v>1</v>
      </c>
      <c r="Z94" s="70">
        <v>10</v>
      </c>
      <c r="AA94" s="70">
        <v>1</v>
      </c>
      <c r="AB94" s="70">
        <v>40</v>
      </c>
      <c r="AC94" s="70">
        <v>1174</v>
      </c>
      <c r="AD94" s="70"/>
      <c r="AE94" s="70">
        <v>159</v>
      </c>
      <c r="AF94" s="70">
        <v>3</v>
      </c>
      <c r="AG94" s="70">
        <v>75</v>
      </c>
      <c r="AH94" s="70">
        <v>0</v>
      </c>
      <c r="AI94" s="70">
        <v>237</v>
      </c>
      <c r="AJ94" s="70">
        <v>198</v>
      </c>
      <c r="AK94" s="70">
        <v>16</v>
      </c>
      <c r="AL94" s="70">
        <v>91</v>
      </c>
      <c r="AM94" s="70">
        <v>1</v>
      </c>
      <c r="AN94" s="70">
        <v>306</v>
      </c>
      <c r="AO94" s="70">
        <v>369</v>
      </c>
      <c r="AP94" s="70">
        <v>16</v>
      </c>
      <c r="AQ94" s="70">
        <v>156</v>
      </c>
      <c r="AR94" s="70">
        <v>0</v>
      </c>
      <c r="AS94" s="70">
        <v>541</v>
      </c>
      <c r="AT94" s="70">
        <v>1084</v>
      </c>
      <c r="AU94" s="70"/>
      <c r="AV94" s="70">
        <v>177</v>
      </c>
      <c r="AW94" s="70">
        <v>9</v>
      </c>
      <c r="AX94" s="70">
        <v>81</v>
      </c>
      <c r="AY94" s="70">
        <v>1</v>
      </c>
      <c r="AZ94" s="70">
        <v>268</v>
      </c>
      <c r="BA94" s="70">
        <v>150</v>
      </c>
      <c r="BB94" s="70">
        <v>7</v>
      </c>
      <c r="BC94" s="70">
        <v>74</v>
      </c>
      <c r="BD94" s="70">
        <v>0</v>
      </c>
      <c r="BE94" s="70">
        <v>231</v>
      </c>
      <c r="BF94" s="70">
        <v>100</v>
      </c>
      <c r="BG94" s="70">
        <v>2</v>
      </c>
      <c r="BH94" s="70">
        <v>35</v>
      </c>
      <c r="BI94" s="70">
        <v>0</v>
      </c>
      <c r="BJ94" s="70">
        <v>137</v>
      </c>
      <c r="BK94" s="70">
        <v>288</v>
      </c>
      <c r="BL94" s="70">
        <v>16</v>
      </c>
      <c r="BM94" s="70">
        <v>124</v>
      </c>
      <c r="BN94" s="70">
        <v>0</v>
      </c>
      <c r="BO94" s="70">
        <v>428</v>
      </c>
      <c r="BP94" s="70">
        <v>1064</v>
      </c>
      <c r="BQ94" s="74"/>
      <c r="BR94" s="70">
        <v>652</v>
      </c>
      <c r="BS94" s="70">
        <v>32</v>
      </c>
      <c r="BT94" s="70">
        <v>270</v>
      </c>
      <c r="BU94" s="70">
        <v>1</v>
      </c>
      <c r="BV94" s="70">
        <v>955</v>
      </c>
      <c r="BW94" s="70">
        <v>955</v>
      </c>
      <c r="BX94" s="74"/>
      <c r="BY94" s="70">
        <v>674</v>
      </c>
      <c r="BZ94" s="70">
        <v>32</v>
      </c>
      <c r="CA94" s="70">
        <v>283</v>
      </c>
      <c r="CB94" s="70">
        <v>1</v>
      </c>
      <c r="CC94" s="70">
        <v>990</v>
      </c>
      <c r="CD94" s="70">
        <v>990</v>
      </c>
      <c r="CE94" s="74"/>
      <c r="CF94" s="70">
        <v>444</v>
      </c>
      <c r="CG94" s="70">
        <v>17</v>
      </c>
      <c r="CH94" s="70">
        <v>191</v>
      </c>
      <c r="CI94" s="70">
        <v>1</v>
      </c>
      <c r="CJ94" s="70">
        <v>653</v>
      </c>
      <c r="CK94" s="70">
        <v>109</v>
      </c>
      <c r="CL94" s="70">
        <v>8</v>
      </c>
      <c r="CM94" s="70">
        <v>68</v>
      </c>
      <c r="CN94" s="70">
        <v>0</v>
      </c>
      <c r="CO94" s="70">
        <v>185</v>
      </c>
      <c r="CP94" s="70">
        <v>137</v>
      </c>
      <c r="CQ94" s="70">
        <v>6</v>
      </c>
      <c r="CR94" s="70">
        <v>49</v>
      </c>
      <c r="CS94" s="70">
        <v>0</v>
      </c>
      <c r="CT94" s="70">
        <v>192</v>
      </c>
      <c r="CU94" s="70">
        <v>1030</v>
      </c>
      <c r="CV94" s="74"/>
      <c r="CW94" s="70">
        <v>329</v>
      </c>
      <c r="CX94" s="70">
        <v>17</v>
      </c>
      <c r="CY94" s="70">
        <v>142</v>
      </c>
      <c r="CZ94" s="70">
        <v>1</v>
      </c>
      <c r="DA94" s="70">
        <v>489</v>
      </c>
      <c r="DB94" s="70">
        <v>359</v>
      </c>
      <c r="DC94" s="70">
        <v>16</v>
      </c>
      <c r="DD94" s="70">
        <v>169</v>
      </c>
      <c r="DE94" s="70">
        <v>0</v>
      </c>
      <c r="DF94" s="70">
        <v>544</v>
      </c>
      <c r="DG94" s="70">
        <v>1033</v>
      </c>
      <c r="DH94" s="74"/>
      <c r="DI94" s="70">
        <v>654</v>
      </c>
      <c r="DJ94" s="70">
        <v>32</v>
      </c>
      <c r="DK94" s="70">
        <v>281</v>
      </c>
      <c r="DL94" s="70">
        <v>1</v>
      </c>
      <c r="DM94" s="70">
        <v>968</v>
      </c>
      <c r="DN94" s="70">
        <v>968</v>
      </c>
      <c r="DO94" s="74"/>
      <c r="DP94" s="70">
        <v>647</v>
      </c>
      <c r="DQ94" s="70">
        <v>32</v>
      </c>
      <c r="DR94" s="70">
        <v>278</v>
      </c>
      <c r="DS94" s="70">
        <v>1</v>
      </c>
      <c r="DT94" s="70">
        <v>958</v>
      </c>
      <c r="DU94" s="70">
        <v>958</v>
      </c>
      <c r="DV94" s="74"/>
      <c r="DW94" s="70">
        <v>315</v>
      </c>
      <c r="DX94" s="70">
        <v>11</v>
      </c>
      <c r="DY94" s="70">
        <v>110</v>
      </c>
      <c r="DZ94" s="70">
        <v>0</v>
      </c>
      <c r="EA94" s="70">
        <v>436</v>
      </c>
      <c r="EB94" s="70">
        <v>379</v>
      </c>
      <c r="EC94" s="70">
        <v>21</v>
      </c>
      <c r="ED94" s="70">
        <v>196</v>
      </c>
      <c r="EE94" s="70">
        <v>1</v>
      </c>
      <c r="EF94" s="70">
        <v>597</v>
      </c>
      <c r="EG94" s="70">
        <v>1033</v>
      </c>
      <c r="EI94" s="80">
        <f t="shared" si="53"/>
        <v>0.89740420271940669</v>
      </c>
      <c r="EJ94" s="80">
        <f t="shared" si="54"/>
        <v>1</v>
      </c>
      <c r="EK94" s="80">
        <f t="shared" si="55"/>
        <v>0.97872340425531912</v>
      </c>
      <c r="EL94" s="80">
        <f t="shared" si="56"/>
        <v>1</v>
      </c>
      <c r="EM94" s="80">
        <f t="shared" si="57"/>
        <v>0.92333901192504264</v>
      </c>
      <c r="EN94" s="74"/>
      <c r="EO94" s="80">
        <f t="shared" si="58"/>
        <v>0.88380716934487025</v>
      </c>
      <c r="EP94" s="80">
        <f t="shared" si="59"/>
        <v>0.97142857142857142</v>
      </c>
      <c r="EQ94" s="80">
        <f t="shared" si="60"/>
        <v>0.95440729483282671</v>
      </c>
      <c r="ER94" s="80">
        <f t="shared" si="61"/>
        <v>1</v>
      </c>
      <c r="ES94" s="80">
        <f t="shared" si="62"/>
        <v>0.90630323679727431</v>
      </c>
      <c r="ET94" s="74"/>
      <c r="EU94" s="80">
        <f t="shared" si="63"/>
        <v>0.80593325092707047</v>
      </c>
      <c r="EV94" s="80">
        <f t="shared" si="64"/>
        <v>0.91428571428571426</v>
      </c>
      <c r="EW94" s="80">
        <f t="shared" si="65"/>
        <v>0.82066869300911849</v>
      </c>
      <c r="EX94" s="80">
        <f t="shared" si="66"/>
        <v>1</v>
      </c>
      <c r="EY94" s="80">
        <f t="shared" si="67"/>
        <v>0.81345826235093699</v>
      </c>
      <c r="EZ94" s="74"/>
      <c r="FA94" s="80">
        <f t="shared" si="68"/>
        <v>0.83312731767614334</v>
      </c>
      <c r="FB94" s="80">
        <f t="shared" si="69"/>
        <v>0.91428571428571426</v>
      </c>
      <c r="FC94" s="80">
        <f t="shared" si="70"/>
        <v>0.86018237082066873</v>
      </c>
      <c r="FD94" s="80">
        <f t="shared" si="71"/>
        <v>1</v>
      </c>
      <c r="FE94" s="80">
        <f t="shared" si="72"/>
        <v>0.84327086882453151</v>
      </c>
      <c r="FF94" s="74"/>
      <c r="FG94" s="80">
        <f t="shared" si="73"/>
        <v>0.85290482076637819</v>
      </c>
      <c r="FH94" s="80">
        <f t="shared" si="74"/>
        <v>0.88571428571428568</v>
      </c>
      <c r="FI94" s="80">
        <f t="shared" si="75"/>
        <v>0.93617021276595747</v>
      </c>
      <c r="FJ94" s="80">
        <f t="shared" si="76"/>
        <v>1</v>
      </c>
      <c r="FK94" s="80">
        <f t="shared" si="77"/>
        <v>0.87734241908006816</v>
      </c>
      <c r="FL94" s="74"/>
      <c r="FM94" s="80">
        <f t="shared" si="78"/>
        <v>0.85043263288009885</v>
      </c>
      <c r="FN94" s="80">
        <f t="shared" si="79"/>
        <v>0.94285714285714284</v>
      </c>
      <c r="FO94" s="80">
        <f t="shared" si="80"/>
        <v>0.94528875379939215</v>
      </c>
      <c r="FP94" s="80">
        <f t="shared" si="81"/>
        <v>1</v>
      </c>
      <c r="FQ94" s="80">
        <f t="shared" si="82"/>
        <v>0.87989778534923335</v>
      </c>
      <c r="FR94" s="74"/>
      <c r="FS94" s="80">
        <f t="shared" si="83"/>
        <v>0.80840543881334981</v>
      </c>
      <c r="FT94" s="80">
        <f t="shared" si="84"/>
        <v>0.91428571428571426</v>
      </c>
      <c r="FU94" s="80">
        <f t="shared" si="85"/>
        <v>0.85410334346504557</v>
      </c>
      <c r="FV94" s="80">
        <f t="shared" si="86"/>
        <v>1</v>
      </c>
      <c r="FW94" s="80">
        <f t="shared" si="87"/>
        <v>0.82453151618398635</v>
      </c>
      <c r="FX94" s="74"/>
      <c r="FY94" s="80">
        <f t="shared" si="88"/>
        <v>0.79975278121137205</v>
      </c>
      <c r="FZ94" s="80">
        <f t="shared" si="89"/>
        <v>0.91428571428571426</v>
      </c>
      <c r="GA94" s="80">
        <f t="shared" si="90"/>
        <v>0.84498480243161089</v>
      </c>
      <c r="GB94" s="80">
        <f t="shared" si="91"/>
        <v>1</v>
      </c>
      <c r="GC94" s="80">
        <f t="shared" si="92"/>
        <v>0.81601362862010218</v>
      </c>
      <c r="GD94" s="74"/>
      <c r="GE94" s="80">
        <f t="shared" si="93"/>
        <v>0.85784919653893699</v>
      </c>
      <c r="GF94" s="80">
        <f t="shared" si="94"/>
        <v>0.91428571428571426</v>
      </c>
      <c r="GG94" s="80">
        <f t="shared" si="95"/>
        <v>0.93009118541033431</v>
      </c>
      <c r="GH94" s="80">
        <f t="shared" si="96"/>
        <v>1</v>
      </c>
      <c r="GI94" s="80">
        <f t="shared" si="97"/>
        <v>0.87989778534923335</v>
      </c>
    </row>
    <row r="95" spans="1:191" x14ac:dyDescent="0.3">
      <c r="A95" s="60" t="s">
        <v>528</v>
      </c>
      <c r="B95" s="70">
        <v>10957</v>
      </c>
      <c r="C95" s="70"/>
      <c r="D95" s="70">
        <v>404</v>
      </c>
      <c r="E95" s="70">
        <v>13</v>
      </c>
      <c r="F95" s="70">
        <v>170</v>
      </c>
      <c r="G95" s="70">
        <v>1</v>
      </c>
      <c r="H95" s="70">
        <v>588</v>
      </c>
      <c r="I95" s="70">
        <v>154</v>
      </c>
      <c r="J95" s="70">
        <v>5</v>
      </c>
      <c r="K95" s="70">
        <v>70</v>
      </c>
      <c r="L95" s="70">
        <v>0</v>
      </c>
      <c r="M95" s="70">
        <v>229</v>
      </c>
      <c r="N95" s="70">
        <v>348</v>
      </c>
      <c r="O95" s="70">
        <v>3</v>
      </c>
      <c r="P95" s="70">
        <v>75</v>
      </c>
      <c r="Q95" s="70">
        <v>0</v>
      </c>
      <c r="R95" s="70">
        <v>426</v>
      </c>
      <c r="S95" s="70">
        <v>165</v>
      </c>
      <c r="T95" s="70">
        <v>7</v>
      </c>
      <c r="U95" s="70">
        <v>43</v>
      </c>
      <c r="V95" s="70">
        <v>0</v>
      </c>
      <c r="W95" s="70">
        <v>215</v>
      </c>
      <c r="X95" s="70">
        <v>58</v>
      </c>
      <c r="Y95" s="70">
        <v>4</v>
      </c>
      <c r="Z95" s="70">
        <v>16</v>
      </c>
      <c r="AA95" s="70">
        <v>0</v>
      </c>
      <c r="AB95" s="70">
        <v>78</v>
      </c>
      <c r="AC95" s="70">
        <v>1536</v>
      </c>
      <c r="AD95" s="70"/>
      <c r="AE95" s="70">
        <v>186</v>
      </c>
      <c r="AF95" s="70">
        <v>7</v>
      </c>
      <c r="AG95" s="70">
        <v>57</v>
      </c>
      <c r="AH95" s="70">
        <v>0</v>
      </c>
      <c r="AI95" s="70">
        <v>250</v>
      </c>
      <c r="AJ95" s="70">
        <v>374</v>
      </c>
      <c r="AK95" s="70">
        <v>10</v>
      </c>
      <c r="AL95" s="70">
        <v>140</v>
      </c>
      <c r="AM95" s="70">
        <v>0</v>
      </c>
      <c r="AN95" s="70">
        <v>524</v>
      </c>
      <c r="AO95" s="70">
        <v>496</v>
      </c>
      <c r="AP95" s="70">
        <v>14</v>
      </c>
      <c r="AQ95" s="70">
        <v>155</v>
      </c>
      <c r="AR95" s="70">
        <v>1</v>
      </c>
      <c r="AS95" s="70">
        <v>666</v>
      </c>
      <c r="AT95" s="70">
        <v>1440</v>
      </c>
      <c r="AU95" s="70"/>
      <c r="AV95" s="70">
        <v>209</v>
      </c>
      <c r="AW95" s="70">
        <v>8</v>
      </c>
      <c r="AX95" s="70">
        <v>68</v>
      </c>
      <c r="AY95" s="70">
        <v>0</v>
      </c>
      <c r="AZ95" s="70">
        <v>285</v>
      </c>
      <c r="BA95" s="70">
        <v>102</v>
      </c>
      <c r="BB95" s="70">
        <v>9</v>
      </c>
      <c r="BC95" s="70">
        <v>27</v>
      </c>
      <c r="BD95" s="70">
        <v>0</v>
      </c>
      <c r="BE95" s="70">
        <v>138</v>
      </c>
      <c r="BF95" s="70">
        <v>311</v>
      </c>
      <c r="BG95" s="70">
        <v>6</v>
      </c>
      <c r="BH95" s="70">
        <v>101</v>
      </c>
      <c r="BI95" s="70">
        <v>0</v>
      </c>
      <c r="BJ95" s="70">
        <v>418</v>
      </c>
      <c r="BK95" s="70">
        <v>405</v>
      </c>
      <c r="BL95" s="70">
        <v>5</v>
      </c>
      <c r="BM95" s="70">
        <v>144</v>
      </c>
      <c r="BN95" s="70">
        <v>1</v>
      </c>
      <c r="BO95" s="70">
        <v>555</v>
      </c>
      <c r="BP95" s="70">
        <v>1396</v>
      </c>
      <c r="BQ95" s="74"/>
      <c r="BR95" s="70">
        <v>878</v>
      </c>
      <c r="BS95" s="70">
        <v>27</v>
      </c>
      <c r="BT95" s="70">
        <v>281</v>
      </c>
      <c r="BU95" s="70">
        <v>0</v>
      </c>
      <c r="BV95" s="70">
        <v>1186</v>
      </c>
      <c r="BW95" s="70">
        <v>1186</v>
      </c>
      <c r="BX95" s="74"/>
      <c r="BY95" s="70">
        <v>902</v>
      </c>
      <c r="BZ95" s="70">
        <v>29</v>
      </c>
      <c r="CA95" s="70">
        <v>296</v>
      </c>
      <c r="CB95" s="70">
        <v>0</v>
      </c>
      <c r="CC95" s="70">
        <v>1227</v>
      </c>
      <c r="CD95" s="70">
        <v>1227</v>
      </c>
      <c r="CE95" s="74"/>
      <c r="CF95" s="70">
        <v>666</v>
      </c>
      <c r="CG95" s="70">
        <v>20</v>
      </c>
      <c r="CH95" s="70">
        <v>214</v>
      </c>
      <c r="CI95" s="70">
        <v>0</v>
      </c>
      <c r="CJ95" s="70">
        <v>900</v>
      </c>
      <c r="CK95" s="70">
        <v>194</v>
      </c>
      <c r="CL95" s="70">
        <v>4</v>
      </c>
      <c r="CM95" s="70">
        <v>74</v>
      </c>
      <c r="CN95" s="70">
        <v>0</v>
      </c>
      <c r="CO95" s="70">
        <v>272</v>
      </c>
      <c r="CP95" s="70">
        <v>152</v>
      </c>
      <c r="CQ95" s="70">
        <v>6</v>
      </c>
      <c r="CR95" s="70">
        <v>51</v>
      </c>
      <c r="CS95" s="70">
        <v>1</v>
      </c>
      <c r="CT95" s="70">
        <v>210</v>
      </c>
      <c r="CU95" s="70">
        <v>1382</v>
      </c>
      <c r="CV95" s="74"/>
      <c r="CW95" s="70">
        <v>442</v>
      </c>
      <c r="CX95" s="70">
        <v>6</v>
      </c>
      <c r="CY95" s="70">
        <v>116</v>
      </c>
      <c r="CZ95" s="70">
        <v>1</v>
      </c>
      <c r="DA95" s="70">
        <v>565</v>
      </c>
      <c r="DB95" s="70">
        <v>574</v>
      </c>
      <c r="DC95" s="70">
        <v>24</v>
      </c>
      <c r="DD95" s="70">
        <v>229</v>
      </c>
      <c r="DE95" s="70">
        <v>0</v>
      </c>
      <c r="DF95" s="70">
        <v>827</v>
      </c>
      <c r="DG95" s="70">
        <v>1392</v>
      </c>
      <c r="DH95" s="74"/>
      <c r="DI95" s="70">
        <v>898</v>
      </c>
      <c r="DJ95" s="70">
        <v>25</v>
      </c>
      <c r="DK95" s="70">
        <v>295</v>
      </c>
      <c r="DL95" s="70">
        <v>0</v>
      </c>
      <c r="DM95" s="70">
        <v>1218</v>
      </c>
      <c r="DN95" s="70">
        <v>1218</v>
      </c>
      <c r="DO95" s="74"/>
      <c r="DP95" s="70">
        <v>870</v>
      </c>
      <c r="DQ95" s="70">
        <v>26</v>
      </c>
      <c r="DR95" s="70">
        <v>290</v>
      </c>
      <c r="DS95" s="70">
        <v>0</v>
      </c>
      <c r="DT95" s="70">
        <v>1186</v>
      </c>
      <c r="DU95" s="70">
        <v>1186</v>
      </c>
      <c r="DV95" s="74"/>
      <c r="DW95" s="70">
        <v>472</v>
      </c>
      <c r="DX95" s="70">
        <v>15</v>
      </c>
      <c r="DY95" s="70">
        <v>155</v>
      </c>
      <c r="DZ95" s="70">
        <v>1</v>
      </c>
      <c r="EA95" s="70">
        <v>643</v>
      </c>
      <c r="EB95" s="70">
        <v>535</v>
      </c>
      <c r="EC95" s="70">
        <v>16</v>
      </c>
      <c r="ED95" s="70">
        <v>186</v>
      </c>
      <c r="EE95" s="70">
        <v>0</v>
      </c>
      <c r="EF95" s="70">
        <v>737</v>
      </c>
      <c r="EG95" s="70">
        <v>1380</v>
      </c>
      <c r="EI95" s="80">
        <f t="shared" si="53"/>
        <v>0.9353410097431355</v>
      </c>
      <c r="EJ95" s="80">
        <f t="shared" si="54"/>
        <v>0.96875</v>
      </c>
      <c r="EK95" s="80">
        <f t="shared" si="55"/>
        <v>0.94117647058823528</v>
      </c>
      <c r="EL95" s="80">
        <f t="shared" si="56"/>
        <v>1</v>
      </c>
      <c r="EM95" s="80">
        <f t="shared" si="57"/>
        <v>0.9375</v>
      </c>
      <c r="EN95" s="74"/>
      <c r="EO95" s="80">
        <f t="shared" si="58"/>
        <v>0.90965456155890168</v>
      </c>
      <c r="EP95" s="80">
        <f t="shared" si="59"/>
        <v>0.875</v>
      </c>
      <c r="EQ95" s="80">
        <f t="shared" si="60"/>
        <v>0.90909090909090906</v>
      </c>
      <c r="ER95" s="80">
        <f t="shared" si="61"/>
        <v>1</v>
      </c>
      <c r="ES95" s="80">
        <f t="shared" si="62"/>
        <v>0.90885416666666663</v>
      </c>
      <c r="ET95" s="74"/>
      <c r="EU95" s="80">
        <f t="shared" si="63"/>
        <v>0.77767936226749335</v>
      </c>
      <c r="EV95" s="80">
        <f t="shared" si="64"/>
        <v>0.84375</v>
      </c>
      <c r="EW95" s="80">
        <f t="shared" si="65"/>
        <v>0.75133689839572193</v>
      </c>
      <c r="EX95" s="80">
        <f t="shared" si="66"/>
        <v>0</v>
      </c>
      <c r="EY95" s="80">
        <f t="shared" si="67"/>
        <v>0.77213541666666663</v>
      </c>
      <c r="EZ95" s="74"/>
      <c r="FA95" s="80">
        <f t="shared" si="68"/>
        <v>0.79893711248892829</v>
      </c>
      <c r="FB95" s="80">
        <f t="shared" si="69"/>
        <v>0.90625</v>
      </c>
      <c r="FC95" s="80">
        <f t="shared" si="70"/>
        <v>0.79144385026737973</v>
      </c>
      <c r="FD95" s="80">
        <f t="shared" si="71"/>
        <v>0</v>
      </c>
      <c r="FE95" s="80">
        <f t="shared" si="72"/>
        <v>0.798828125</v>
      </c>
      <c r="FF95" s="74"/>
      <c r="FG95" s="80">
        <f t="shared" si="73"/>
        <v>0.89636846767050482</v>
      </c>
      <c r="FH95" s="80">
        <f t="shared" si="74"/>
        <v>0.9375</v>
      </c>
      <c r="FI95" s="80">
        <f t="shared" si="75"/>
        <v>0.9064171122994652</v>
      </c>
      <c r="FJ95" s="80">
        <f t="shared" si="76"/>
        <v>1</v>
      </c>
      <c r="FK95" s="80">
        <f t="shared" si="77"/>
        <v>0.89973958333333337</v>
      </c>
      <c r="FL95" s="74"/>
      <c r="FM95" s="80">
        <f t="shared" si="78"/>
        <v>0.89991142604074403</v>
      </c>
      <c r="FN95" s="80">
        <f t="shared" si="79"/>
        <v>0.9375</v>
      </c>
      <c r="FO95" s="80">
        <f t="shared" si="80"/>
        <v>0.92245989304812837</v>
      </c>
      <c r="FP95" s="80">
        <f t="shared" si="81"/>
        <v>1</v>
      </c>
      <c r="FQ95" s="80">
        <f t="shared" si="82"/>
        <v>0.90625</v>
      </c>
      <c r="FR95" s="74"/>
      <c r="FS95" s="80">
        <f t="shared" si="83"/>
        <v>0.79539415411868908</v>
      </c>
      <c r="FT95" s="80">
        <f t="shared" si="84"/>
        <v>0.78125</v>
      </c>
      <c r="FU95" s="80">
        <f t="shared" si="85"/>
        <v>0.78877005347593587</v>
      </c>
      <c r="FV95" s="80">
        <f t="shared" si="86"/>
        <v>0</v>
      </c>
      <c r="FW95" s="80">
        <f t="shared" si="87"/>
        <v>0.79296875</v>
      </c>
      <c r="FX95" s="74"/>
      <c r="FY95" s="80">
        <f t="shared" si="88"/>
        <v>0.77059344552701503</v>
      </c>
      <c r="FZ95" s="80">
        <f t="shared" si="89"/>
        <v>0.8125</v>
      </c>
      <c r="GA95" s="80">
        <f t="shared" si="90"/>
        <v>0.77540106951871657</v>
      </c>
      <c r="GB95" s="80">
        <f t="shared" si="91"/>
        <v>0</v>
      </c>
      <c r="GC95" s="80">
        <f t="shared" si="92"/>
        <v>0.77213541666666663</v>
      </c>
      <c r="GD95" s="74"/>
      <c r="GE95" s="80">
        <f t="shared" si="93"/>
        <v>0.89193976970770594</v>
      </c>
      <c r="GF95" s="80">
        <f t="shared" si="94"/>
        <v>0.96875</v>
      </c>
      <c r="GG95" s="80">
        <f t="shared" si="95"/>
        <v>0.91176470588235292</v>
      </c>
      <c r="GH95" s="80">
        <f t="shared" si="96"/>
        <v>1</v>
      </c>
      <c r="GI95" s="80">
        <f t="shared" si="97"/>
        <v>0.8984375</v>
      </c>
    </row>
    <row r="96" spans="1:191" x14ac:dyDescent="0.3">
      <c r="A96" s="60" t="s">
        <v>484</v>
      </c>
      <c r="B96" s="70">
        <v>10885</v>
      </c>
      <c r="C96" s="70"/>
      <c r="D96" s="70">
        <v>333</v>
      </c>
      <c r="E96" s="70">
        <v>14</v>
      </c>
      <c r="F96" s="70">
        <v>331</v>
      </c>
      <c r="G96" s="70">
        <v>2</v>
      </c>
      <c r="H96" s="70">
        <v>680</v>
      </c>
      <c r="I96" s="70">
        <v>179</v>
      </c>
      <c r="J96" s="70">
        <v>3</v>
      </c>
      <c r="K96" s="70">
        <v>88</v>
      </c>
      <c r="L96" s="70">
        <v>0</v>
      </c>
      <c r="M96" s="70">
        <v>270</v>
      </c>
      <c r="N96" s="70">
        <v>426</v>
      </c>
      <c r="O96" s="70">
        <v>14</v>
      </c>
      <c r="P96" s="70">
        <v>274</v>
      </c>
      <c r="Q96" s="70">
        <v>4</v>
      </c>
      <c r="R96" s="70">
        <v>718</v>
      </c>
      <c r="S96" s="70">
        <v>115</v>
      </c>
      <c r="T96" s="70">
        <v>8</v>
      </c>
      <c r="U96" s="70">
        <v>69</v>
      </c>
      <c r="V96" s="70">
        <v>3</v>
      </c>
      <c r="W96" s="70">
        <v>195</v>
      </c>
      <c r="X96" s="70">
        <v>64</v>
      </c>
      <c r="Y96" s="70">
        <v>5</v>
      </c>
      <c r="Z96" s="70">
        <v>51</v>
      </c>
      <c r="AA96" s="70">
        <v>0</v>
      </c>
      <c r="AB96" s="70">
        <v>120</v>
      </c>
      <c r="AC96" s="70">
        <v>1983</v>
      </c>
      <c r="AD96" s="70"/>
      <c r="AE96" s="70">
        <v>339</v>
      </c>
      <c r="AF96" s="70">
        <v>16</v>
      </c>
      <c r="AG96" s="70">
        <v>197</v>
      </c>
      <c r="AH96" s="70">
        <v>2</v>
      </c>
      <c r="AI96" s="70">
        <v>554</v>
      </c>
      <c r="AJ96" s="70">
        <v>272</v>
      </c>
      <c r="AK96" s="70">
        <v>14</v>
      </c>
      <c r="AL96" s="70">
        <v>240</v>
      </c>
      <c r="AM96" s="70">
        <v>3</v>
      </c>
      <c r="AN96" s="70">
        <v>529</v>
      </c>
      <c r="AO96" s="70">
        <v>386</v>
      </c>
      <c r="AP96" s="70">
        <v>13</v>
      </c>
      <c r="AQ96" s="70">
        <v>305</v>
      </c>
      <c r="AR96" s="70">
        <v>4</v>
      </c>
      <c r="AS96" s="70">
        <v>708</v>
      </c>
      <c r="AT96" s="70">
        <v>1791</v>
      </c>
      <c r="AU96" s="70"/>
      <c r="AV96" s="70">
        <v>294</v>
      </c>
      <c r="AW96" s="70">
        <v>19</v>
      </c>
      <c r="AX96" s="70">
        <v>252</v>
      </c>
      <c r="AY96" s="70">
        <v>3</v>
      </c>
      <c r="AZ96" s="70">
        <v>568</v>
      </c>
      <c r="BA96" s="70">
        <v>233</v>
      </c>
      <c r="BB96" s="70">
        <v>7</v>
      </c>
      <c r="BC96" s="70">
        <v>117</v>
      </c>
      <c r="BD96" s="70">
        <v>2</v>
      </c>
      <c r="BE96" s="70">
        <v>359</v>
      </c>
      <c r="BF96" s="70">
        <v>154</v>
      </c>
      <c r="BG96" s="70">
        <v>6</v>
      </c>
      <c r="BH96" s="70">
        <v>135</v>
      </c>
      <c r="BI96" s="70">
        <v>1</v>
      </c>
      <c r="BJ96" s="70">
        <v>296</v>
      </c>
      <c r="BK96" s="70">
        <v>244</v>
      </c>
      <c r="BL96" s="70">
        <v>9</v>
      </c>
      <c r="BM96" s="70">
        <v>198</v>
      </c>
      <c r="BN96" s="70">
        <v>3</v>
      </c>
      <c r="BO96" s="70">
        <v>454</v>
      </c>
      <c r="BP96" s="70">
        <v>1677</v>
      </c>
      <c r="BQ96" s="74"/>
      <c r="BR96" s="70">
        <v>885</v>
      </c>
      <c r="BS96" s="70">
        <v>44</v>
      </c>
      <c r="BT96" s="70">
        <v>659</v>
      </c>
      <c r="BU96" s="70">
        <v>6</v>
      </c>
      <c r="BV96" s="70">
        <v>1594</v>
      </c>
      <c r="BW96" s="70">
        <v>1594</v>
      </c>
      <c r="BX96" s="74"/>
      <c r="BY96" s="70">
        <v>912</v>
      </c>
      <c r="BZ96" s="70">
        <v>45</v>
      </c>
      <c r="CA96" s="70">
        <v>667</v>
      </c>
      <c r="CB96" s="70">
        <v>6</v>
      </c>
      <c r="CC96" s="70">
        <v>1630</v>
      </c>
      <c r="CD96" s="70">
        <v>1630</v>
      </c>
      <c r="CE96" s="74"/>
      <c r="CF96" s="70">
        <v>565</v>
      </c>
      <c r="CG96" s="70">
        <v>24</v>
      </c>
      <c r="CH96" s="70">
        <v>434</v>
      </c>
      <c r="CI96" s="70">
        <v>8</v>
      </c>
      <c r="CJ96" s="70">
        <v>1031</v>
      </c>
      <c r="CK96" s="70">
        <v>143</v>
      </c>
      <c r="CL96" s="70">
        <v>10</v>
      </c>
      <c r="CM96" s="70">
        <v>108</v>
      </c>
      <c r="CN96" s="70">
        <v>0</v>
      </c>
      <c r="CO96" s="70">
        <v>261</v>
      </c>
      <c r="CP96" s="70">
        <v>228</v>
      </c>
      <c r="CQ96" s="70">
        <v>6</v>
      </c>
      <c r="CR96" s="70">
        <v>163</v>
      </c>
      <c r="CS96" s="70">
        <v>1</v>
      </c>
      <c r="CT96" s="70">
        <v>398</v>
      </c>
      <c r="CU96" s="70">
        <v>1690</v>
      </c>
      <c r="CV96" s="74"/>
      <c r="CW96" s="70">
        <v>347</v>
      </c>
      <c r="CX96" s="70">
        <v>9</v>
      </c>
      <c r="CY96" s="70">
        <v>246</v>
      </c>
      <c r="CZ96" s="70">
        <v>6</v>
      </c>
      <c r="DA96" s="70">
        <v>608</v>
      </c>
      <c r="DB96" s="70">
        <v>632</v>
      </c>
      <c r="DC96" s="70">
        <v>33</v>
      </c>
      <c r="DD96" s="70">
        <v>488</v>
      </c>
      <c r="DE96" s="70">
        <v>3</v>
      </c>
      <c r="DF96" s="70">
        <v>1156</v>
      </c>
      <c r="DG96" s="70">
        <v>1764</v>
      </c>
      <c r="DH96" s="74"/>
      <c r="DI96" s="70">
        <v>893</v>
      </c>
      <c r="DJ96" s="70">
        <v>45</v>
      </c>
      <c r="DK96" s="70">
        <v>671</v>
      </c>
      <c r="DL96" s="70">
        <v>6</v>
      </c>
      <c r="DM96" s="70">
        <v>1615</v>
      </c>
      <c r="DN96" s="70">
        <v>1615</v>
      </c>
      <c r="DO96" s="74"/>
      <c r="DP96" s="70">
        <v>899</v>
      </c>
      <c r="DQ96" s="70">
        <v>45</v>
      </c>
      <c r="DR96" s="70">
        <v>672</v>
      </c>
      <c r="DS96" s="70">
        <v>6</v>
      </c>
      <c r="DT96" s="70">
        <v>1622</v>
      </c>
      <c r="DU96" s="70">
        <v>1622</v>
      </c>
      <c r="DV96" s="74"/>
      <c r="DW96" s="70">
        <v>423</v>
      </c>
      <c r="DX96" s="70">
        <v>13</v>
      </c>
      <c r="DY96" s="70">
        <v>291</v>
      </c>
      <c r="DZ96" s="70">
        <v>6</v>
      </c>
      <c r="EA96" s="70">
        <v>733</v>
      </c>
      <c r="EB96" s="70">
        <v>544</v>
      </c>
      <c r="EC96" s="70">
        <v>31</v>
      </c>
      <c r="ED96" s="70">
        <v>425</v>
      </c>
      <c r="EE96" s="70">
        <v>3</v>
      </c>
      <c r="EF96" s="70">
        <v>1003</v>
      </c>
      <c r="EG96" s="70">
        <v>1736</v>
      </c>
      <c r="EI96" s="80">
        <f t="shared" si="53"/>
        <v>0.89256938227394811</v>
      </c>
      <c r="EJ96" s="80">
        <f t="shared" si="54"/>
        <v>0.97727272727272729</v>
      </c>
      <c r="EK96" s="80">
        <f t="shared" si="55"/>
        <v>0.91266912669126687</v>
      </c>
      <c r="EL96" s="80">
        <f t="shared" si="56"/>
        <v>1</v>
      </c>
      <c r="EM96" s="80">
        <f t="shared" si="57"/>
        <v>0.90317700453857797</v>
      </c>
      <c r="EN96" s="74"/>
      <c r="EO96" s="80">
        <f t="shared" si="58"/>
        <v>0.82811101163831691</v>
      </c>
      <c r="EP96" s="80">
        <f t="shared" si="59"/>
        <v>0.93181818181818177</v>
      </c>
      <c r="EQ96" s="80">
        <f t="shared" si="60"/>
        <v>0.86346863468634683</v>
      </c>
      <c r="ER96" s="80">
        <f t="shared" si="61"/>
        <v>1</v>
      </c>
      <c r="ES96" s="80">
        <f t="shared" si="62"/>
        <v>0.84568835098335859</v>
      </c>
      <c r="ET96" s="74"/>
      <c r="EU96" s="80">
        <f t="shared" si="63"/>
        <v>0.79230080572963291</v>
      </c>
      <c r="EV96" s="80">
        <f t="shared" si="64"/>
        <v>1</v>
      </c>
      <c r="EW96" s="80">
        <f t="shared" si="65"/>
        <v>0.81057810578105782</v>
      </c>
      <c r="EX96" s="80">
        <f t="shared" si="66"/>
        <v>0.66666666666666663</v>
      </c>
      <c r="EY96" s="80">
        <f t="shared" si="67"/>
        <v>0.80383257690368126</v>
      </c>
      <c r="EZ96" s="74"/>
      <c r="FA96" s="80">
        <f t="shared" si="68"/>
        <v>0.81647269471799466</v>
      </c>
      <c r="FB96" s="80">
        <f t="shared" si="69"/>
        <v>1.0227272727272727</v>
      </c>
      <c r="FC96" s="80">
        <f t="shared" si="70"/>
        <v>0.82041820418204181</v>
      </c>
      <c r="FD96" s="80">
        <f t="shared" si="71"/>
        <v>0.66666666666666663</v>
      </c>
      <c r="FE96" s="80">
        <f t="shared" si="72"/>
        <v>0.82198688855269797</v>
      </c>
      <c r="FF96" s="74"/>
      <c r="FG96" s="80">
        <f t="shared" si="73"/>
        <v>0.83795881826320506</v>
      </c>
      <c r="FH96" s="80">
        <f t="shared" si="74"/>
        <v>0.90909090909090906</v>
      </c>
      <c r="FI96" s="80">
        <f t="shared" si="75"/>
        <v>0.86715867158671589</v>
      </c>
      <c r="FJ96" s="80">
        <f t="shared" si="76"/>
        <v>1</v>
      </c>
      <c r="FK96" s="80">
        <f t="shared" si="77"/>
        <v>0.85224407463439233</v>
      </c>
      <c r="FL96" s="74"/>
      <c r="FM96" s="80">
        <f t="shared" si="78"/>
        <v>0.87645478961504031</v>
      </c>
      <c r="FN96" s="80">
        <f t="shared" si="79"/>
        <v>0.95454545454545459</v>
      </c>
      <c r="FO96" s="80">
        <f t="shared" si="80"/>
        <v>0.90282902829028289</v>
      </c>
      <c r="FP96" s="80">
        <f t="shared" si="81"/>
        <v>1</v>
      </c>
      <c r="FQ96" s="80">
        <f t="shared" si="82"/>
        <v>0.88956127080181546</v>
      </c>
      <c r="FR96" s="74"/>
      <c r="FS96" s="80">
        <f t="shared" si="83"/>
        <v>0.79946284691136971</v>
      </c>
      <c r="FT96" s="80">
        <f t="shared" si="84"/>
        <v>1.0227272727272727</v>
      </c>
      <c r="FU96" s="80">
        <f t="shared" si="85"/>
        <v>0.82533825338253386</v>
      </c>
      <c r="FV96" s="80">
        <f t="shared" si="86"/>
        <v>0.66666666666666663</v>
      </c>
      <c r="FW96" s="80">
        <f t="shared" si="87"/>
        <v>0.8144225920322743</v>
      </c>
      <c r="FX96" s="74"/>
      <c r="FY96" s="80">
        <f t="shared" si="88"/>
        <v>0.80483437779767231</v>
      </c>
      <c r="FZ96" s="80">
        <f t="shared" si="89"/>
        <v>1.0227272727272727</v>
      </c>
      <c r="GA96" s="80">
        <f t="shared" si="90"/>
        <v>0.82656826568265684</v>
      </c>
      <c r="GB96" s="80">
        <f t="shared" si="91"/>
        <v>0.66666666666666663</v>
      </c>
      <c r="GC96" s="80">
        <f t="shared" si="92"/>
        <v>0.81795259707513868</v>
      </c>
      <c r="GD96" s="74"/>
      <c r="GE96" s="80">
        <f t="shared" si="93"/>
        <v>0.86571172784243511</v>
      </c>
      <c r="GF96" s="80">
        <f t="shared" si="94"/>
        <v>1</v>
      </c>
      <c r="GG96" s="80">
        <f t="shared" si="95"/>
        <v>0.88068880688806883</v>
      </c>
      <c r="GH96" s="80">
        <f t="shared" si="96"/>
        <v>1</v>
      </c>
      <c r="GI96" s="80">
        <f t="shared" si="97"/>
        <v>0.87544125063035805</v>
      </c>
    </row>
    <row r="97" spans="1:191" x14ac:dyDescent="0.3">
      <c r="A97" s="60" t="s">
        <v>568</v>
      </c>
      <c r="B97" s="70">
        <v>10883</v>
      </c>
      <c r="C97" s="70"/>
      <c r="D97" s="70">
        <v>465</v>
      </c>
      <c r="E97" s="70">
        <v>185</v>
      </c>
      <c r="F97" s="70">
        <v>632</v>
      </c>
      <c r="G97" s="70">
        <v>0</v>
      </c>
      <c r="H97" s="70">
        <v>1282</v>
      </c>
      <c r="I97" s="70">
        <v>207</v>
      </c>
      <c r="J97" s="70">
        <v>52</v>
      </c>
      <c r="K97" s="70">
        <v>201</v>
      </c>
      <c r="L97" s="70">
        <v>0</v>
      </c>
      <c r="M97" s="70">
        <v>460</v>
      </c>
      <c r="N97" s="70">
        <v>323</v>
      </c>
      <c r="O97" s="70">
        <v>61</v>
      </c>
      <c r="P97" s="70">
        <v>361</v>
      </c>
      <c r="Q97" s="70">
        <v>0</v>
      </c>
      <c r="R97" s="70">
        <v>745</v>
      </c>
      <c r="S97" s="70">
        <v>171</v>
      </c>
      <c r="T97" s="70">
        <v>33</v>
      </c>
      <c r="U97" s="70">
        <v>140</v>
      </c>
      <c r="V97" s="70">
        <v>0</v>
      </c>
      <c r="W97" s="70">
        <v>344</v>
      </c>
      <c r="X97" s="70">
        <v>82</v>
      </c>
      <c r="Y97" s="70">
        <v>17</v>
      </c>
      <c r="Z97" s="70">
        <v>80</v>
      </c>
      <c r="AA97" s="70">
        <v>0</v>
      </c>
      <c r="AB97" s="70">
        <v>179</v>
      </c>
      <c r="AC97" s="70">
        <v>3010</v>
      </c>
      <c r="AD97" s="70"/>
      <c r="AE97" s="70">
        <v>214</v>
      </c>
      <c r="AF97" s="70">
        <v>78</v>
      </c>
      <c r="AG97" s="70">
        <v>301</v>
      </c>
      <c r="AH97" s="70">
        <v>0</v>
      </c>
      <c r="AI97" s="70">
        <v>593</v>
      </c>
      <c r="AJ97" s="70">
        <v>243</v>
      </c>
      <c r="AK97" s="70">
        <v>79</v>
      </c>
      <c r="AL97" s="70">
        <v>259</v>
      </c>
      <c r="AM97" s="70">
        <v>0</v>
      </c>
      <c r="AN97" s="70">
        <v>581</v>
      </c>
      <c r="AO97" s="70">
        <v>625</v>
      </c>
      <c r="AP97" s="70">
        <v>166</v>
      </c>
      <c r="AQ97" s="70">
        <v>693</v>
      </c>
      <c r="AR97" s="70">
        <v>0</v>
      </c>
      <c r="AS97" s="70">
        <v>1484</v>
      </c>
      <c r="AT97" s="70">
        <v>2658</v>
      </c>
      <c r="AU97" s="70"/>
      <c r="AV97" s="70">
        <v>253</v>
      </c>
      <c r="AW97" s="70">
        <v>95</v>
      </c>
      <c r="AX97" s="70">
        <v>304</v>
      </c>
      <c r="AY97" s="70">
        <v>0</v>
      </c>
      <c r="AZ97" s="70">
        <v>652</v>
      </c>
      <c r="BA97" s="70">
        <v>172</v>
      </c>
      <c r="BB97" s="70">
        <v>72</v>
      </c>
      <c r="BC97" s="70">
        <v>204</v>
      </c>
      <c r="BD97" s="70">
        <v>0</v>
      </c>
      <c r="BE97" s="70">
        <v>448</v>
      </c>
      <c r="BF97" s="70">
        <v>191</v>
      </c>
      <c r="BG97" s="70">
        <v>49</v>
      </c>
      <c r="BH97" s="70">
        <v>212</v>
      </c>
      <c r="BI97" s="70">
        <v>0</v>
      </c>
      <c r="BJ97" s="70">
        <v>452</v>
      </c>
      <c r="BK97" s="70">
        <v>397</v>
      </c>
      <c r="BL97" s="70">
        <v>82</v>
      </c>
      <c r="BM97" s="70">
        <v>422</v>
      </c>
      <c r="BN97" s="70">
        <v>0</v>
      </c>
      <c r="BO97" s="70">
        <v>901</v>
      </c>
      <c r="BP97" s="70">
        <v>2453</v>
      </c>
      <c r="BQ97" s="74"/>
      <c r="BR97" s="70">
        <v>908</v>
      </c>
      <c r="BS97" s="70">
        <v>291</v>
      </c>
      <c r="BT97" s="70">
        <v>1042</v>
      </c>
      <c r="BU97" s="70">
        <v>0</v>
      </c>
      <c r="BV97" s="70">
        <v>2241</v>
      </c>
      <c r="BW97" s="70">
        <v>2241</v>
      </c>
      <c r="BX97" s="74"/>
      <c r="BY97" s="70">
        <v>926</v>
      </c>
      <c r="BZ97" s="70">
        <v>292</v>
      </c>
      <c r="CA97" s="70">
        <v>1095</v>
      </c>
      <c r="CB97" s="70">
        <v>0</v>
      </c>
      <c r="CC97" s="70">
        <v>2313</v>
      </c>
      <c r="CD97" s="70">
        <v>2313</v>
      </c>
      <c r="CE97" s="74"/>
      <c r="CF97" s="70">
        <v>645</v>
      </c>
      <c r="CG97" s="70">
        <v>187</v>
      </c>
      <c r="CH97" s="70">
        <v>715</v>
      </c>
      <c r="CI97" s="70">
        <v>0</v>
      </c>
      <c r="CJ97" s="70">
        <v>1547</v>
      </c>
      <c r="CK97" s="70">
        <v>180</v>
      </c>
      <c r="CL97" s="70">
        <v>44</v>
      </c>
      <c r="CM97" s="70">
        <v>183</v>
      </c>
      <c r="CN97" s="70">
        <v>0</v>
      </c>
      <c r="CO97" s="70">
        <v>407</v>
      </c>
      <c r="CP97" s="70">
        <v>217</v>
      </c>
      <c r="CQ97" s="70">
        <v>72</v>
      </c>
      <c r="CR97" s="70">
        <v>267</v>
      </c>
      <c r="CS97" s="70">
        <v>0</v>
      </c>
      <c r="CT97" s="70">
        <v>556</v>
      </c>
      <c r="CU97" s="70">
        <v>2510</v>
      </c>
      <c r="CV97" s="74"/>
      <c r="CW97" s="70">
        <v>332</v>
      </c>
      <c r="CX97" s="70">
        <v>101</v>
      </c>
      <c r="CY97" s="70">
        <v>415</v>
      </c>
      <c r="CZ97" s="70">
        <v>0</v>
      </c>
      <c r="DA97" s="70">
        <v>848</v>
      </c>
      <c r="DB97" s="70">
        <v>755</v>
      </c>
      <c r="DC97" s="70">
        <v>216</v>
      </c>
      <c r="DD97" s="70">
        <v>853</v>
      </c>
      <c r="DE97" s="70">
        <v>0</v>
      </c>
      <c r="DF97" s="70">
        <v>1824</v>
      </c>
      <c r="DG97" s="70">
        <v>2672</v>
      </c>
      <c r="DH97" s="74"/>
      <c r="DI97" s="70">
        <v>919</v>
      </c>
      <c r="DJ97" s="70">
        <v>279</v>
      </c>
      <c r="DK97" s="70">
        <v>1091</v>
      </c>
      <c r="DL97" s="70">
        <v>0</v>
      </c>
      <c r="DM97" s="70">
        <v>2289</v>
      </c>
      <c r="DN97" s="70">
        <v>2289</v>
      </c>
      <c r="DO97" s="74"/>
      <c r="DP97" s="70">
        <v>879</v>
      </c>
      <c r="DQ97" s="70">
        <v>282</v>
      </c>
      <c r="DR97" s="70">
        <v>1065</v>
      </c>
      <c r="DS97" s="70">
        <v>0</v>
      </c>
      <c r="DT97" s="70">
        <v>2226</v>
      </c>
      <c r="DU97" s="70">
        <v>2226</v>
      </c>
      <c r="DV97" s="74"/>
      <c r="DW97" s="70">
        <v>420</v>
      </c>
      <c r="DX97" s="70">
        <v>135</v>
      </c>
      <c r="DY97" s="70">
        <v>569</v>
      </c>
      <c r="DZ97" s="70">
        <v>0</v>
      </c>
      <c r="EA97" s="70">
        <v>1124</v>
      </c>
      <c r="EB97" s="70">
        <v>601</v>
      </c>
      <c r="EC97" s="70">
        <v>174</v>
      </c>
      <c r="ED97" s="70">
        <v>630</v>
      </c>
      <c r="EE97" s="70">
        <v>0</v>
      </c>
      <c r="EF97" s="70">
        <v>1405</v>
      </c>
      <c r="EG97" s="70">
        <v>2529</v>
      </c>
      <c r="EI97" s="80">
        <f t="shared" si="53"/>
        <v>0.86698717948717952</v>
      </c>
      <c r="EJ97" s="80">
        <f t="shared" si="54"/>
        <v>0.92816091954022983</v>
      </c>
      <c r="EK97" s="80">
        <f t="shared" si="55"/>
        <v>0.88613861386138615</v>
      </c>
      <c r="EL97" s="80" t="e">
        <f t="shared" si="56"/>
        <v>#DIV/0!</v>
      </c>
      <c r="EM97" s="80">
        <f t="shared" si="57"/>
        <v>0.88305647840531565</v>
      </c>
      <c r="EN97" s="74"/>
      <c r="EO97" s="80">
        <f t="shared" si="58"/>
        <v>0.81169871794871795</v>
      </c>
      <c r="EP97" s="80">
        <f t="shared" si="59"/>
        <v>0.85632183908045978</v>
      </c>
      <c r="EQ97" s="80">
        <f t="shared" si="60"/>
        <v>0.80763790664780766</v>
      </c>
      <c r="ER97" s="80" t="e">
        <f t="shared" si="61"/>
        <v>#DIV/0!</v>
      </c>
      <c r="ES97" s="80">
        <f t="shared" si="62"/>
        <v>0.81495016611295679</v>
      </c>
      <c r="ET97" s="74"/>
      <c r="EU97" s="80">
        <f t="shared" si="63"/>
        <v>0.72756410256410253</v>
      </c>
      <c r="EV97" s="80">
        <f t="shared" si="64"/>
        <v>0.83620689655172409</v>
      </c>
      <c r="EW97" s="80">
        <f t="shared" si="65"/>
        <v>0.73691654879773694</v>
      </c>
      <c r="EX97" s="80" t="e">
        <f t="shared" si="66"/>
        <v>#DIV/0!</v>
      </c>
      <c r="EY97" s="80">
        <f t="shared" si="67"/>
        <v>0.74451827242524915</v>
      </c>
      <c r="EZ97" s="74"/>
      <c r="FA97" s="80">
        <f t="shared" si="68"/>
        <v>0.74198717948717952</v>
      </c>
      <c r="FB97" s="80">
        <f t="shared" si="69"/>
        <v>0.83908045977011492</v>
      </c>
      <c r="FC97" s="80">
        <f t="shared" si="70"/>
        <v>0.77439886845827444</v>
      </c>
      <c r="FD97" s="80" t="e">
        <f t="shared" si="71"/>
        <v>#DIV/0!</v>
      </c>
      <c r="FE97" s="80">
        <f t="shared" si="72"/>
        <v>0.76843853820598007</v>
      </c>
      <c r="FF97" s="74"/>
      <c r="FG97" s="80">
        <f t="shared" si="73"/>
        <v>0.83493589743589747</v>
      </c>
      <c r="FH97" s="80">
        <f t="shared" si="74"/>
        <v>0.87068965517241381</v>
      </c>
      <c r="FI97" s="80">
        <f t="shared" si="75"/>
        <v>0.82390381895332387</v>
      </c>
      <c r="FJ97" s="80" t="e">
        <f t="shared" si="76"/>
        <v>#DIV/0!</v>
      </c>
      <c r="FK97" s="80">
        <f t="shared" si="77"/>
        <v>0.83388704318936879</v>
      </c>
      <c r="FL97" s="74"/>
      <c r="FM97" s="80">
        <f t="shared" si="78"/>
        <v>0.87099358974358976</v>
      </c>
      <c r="FN97" s="80">
        <f t="shared" si="79"/>
        <v>0.91091954022988508</v>
      </c>
      <c r="FO97" s="80">
        <f t="shared" si="80"/>
        <v>0.89674681753889673</v>
      </c>
      <c r="FP97" s="80" t="e">
        <f t="shared" si="81"/>
        <v>#DIV/0!</v>
      </c>
      <c r="FQ97" s="80">
        <f t="shared" si="82"/>
        <v>0.88770764119601331</v>
      </c>
      <c r="FR97" s="74"/>
      <c r="FS97" s="80">
        <f t="shared" si="83"/>
        <v>0.73637820512820518</v>
      </c>
      <c r="FT97" s="80">
        <f t="shared" si="84"/>
        <v>0.80172413793103448</v>
      </c>
      <c r="FU97" s="80">
        <f t="shared" si="85"/>
        <v>0.77157001414427162</v>
      </c>
      <c r="FV97" s="80" t="e">
        <f t="shared" si="86"/>
        <v>#DIV/0!</v>
      </c>
      <c r="FW97" s="80">
        <f t="shared" si="87"/>
        <v>0.76046511627906976</v>
      </c>
      <c r="FX97" s="74"/>
      <c r="FY97" s="80">
        <f t="shared" si="88"/>
        <v>0.70432692307692313</v>
      </c>
      <c r="FZ97" s="80">
        <f t="shared" si="89"/>
        <v>0.81034482758620685</v>
      </c>
      <c r="GA97" s="80">
        <f t="shared" si="90"/>
        <v>0.75318246110325315</v>
      </c>
      <c r="GB97" s="80" t="e">
        <f t="shared" si="91"/>
        <v>#DIV/0!</v>
      </c>
      <c r="GC97" s="80">
        <f t="shared" si="92"/>
        <v>0.73953488372093024</v>
      </c>
      <c r="GD97" s="74"/>
      <c r="GE97" s="80">
        <f t="shared" si="93"/>
        <v>0.81810897435897434</v>
      </c>
      <c r="GF97" s="80">
        <f t="shared" si="94"/>
        <v>0.88793103448275867</v>
      </c>
      <c r="GG97" s="80">
        <f t="shared" si="95"/>
        <v>0.84794908062234797</v>
      </c>
      <c r="GH97" s="80" t="e">
        <f t="shared" si="96"/>
        <v>#DIV/0!</v>
      </c>
      <c r="GI97" s="80">
        <f t="shared" si="97"/>
        <v>0.84019933554817272</v>
      </c>
    </row>
    <row r="98" spans="1:191" x14ac:dyDescent="0.3">
      <c r="A98" s="60" t="s">
        <v>581</v>
      </c>
      <c r="B98" s="70">
        <v>10577</v>
      </c>
      <c r="C98" s="70"/>
      <c r="D98" s="70">
        <v>483</v>
      </c>
      <c r="E98" s="70">
        <v>27</v>
      </c>
      <c r="F98" s="70">
        <v>240</v>
      </c>
      <c r="G98" s="70">
        <v>0</v>
      </c>
      <c r="H98" s="70">
        <v>750</v>
      </c>
      <c r="I98" s="70">
        <v>182</v>
      </c>
      <c r="J98" s="70">
        <v>5</v>
      </c>
      <c r="K98" s="70">
        <v>94</v>
      </c>
      <c r="L98" s="70">
        <v>0</v>
      </c>
      <c r="M98" s="70">
        <v>281</v>
      </c>
      <c r="N98" s="70">
        <v>324</v>
      </c>
      <c r="O98" s="70">
        <v>6</v>
      </c>
      <c r="P98" s="70">
        <v>96</v>
      </c>
      <c r="Q98" s="70">
        <v>0</v>
      </c>
      <c r="R98" s="70">
        <v>426</v>
      </c>
      <c r="S98" s="70">
        <v>110</v>
      </c>
      <c r="T98" s="70">
        <v>1</v>
      </c>
      <c r="U98" s="70">
        <v>27</v>
      </c>
      <c r="V98" s="70">
        <v>0</v>
      </c>
      <c r="W98" s="70">
        <v>138</v>
      </c>
      <c r="X98" s="70">
        <v>60</v>
      </c>
      <c r="Y98" s="70">
        <v>0</v>
      </c>
      <c r="Z98" s="70">
        <v>24</v>
      </c>
      <c r="AA98" s="70">
        <v>0</v>
      </c>
      <c r="AB98" s="70">
        <v>84</v>
      </c>
      <c r="AC98" s="70">
        <v>1679</v>
      </c>
      <c r="AD98" s="70"/>
      <c r="AE98" s="70">
        <v>214</v>
      </c>
      <c r="AF98" s="70">
        <v>7</v>
      </c>
      <c r="AG98" s="70">
        <v>102</v>
      </c>
      <c r="AH98" s="70">
        <v>0</v>
      </c>
      <c r="AI98" s="70">
        <v>323</v>
      </c>
      <c r="AJ98" s="70">
        <v>293</v>
      </c>
      <c r="AK98" s="70">
        <v>15</v>
      </c>
      <c r="AL98" s="70">
        <v>153</v>
      </c>
      <c r="AM98" s="70">
        <v>0</v>
      </c>
      <c r="AN98" s="70">
        <v>461</v>
      </c>
      <c r="AO98" s="70">
        <v>496</v>
      </c>
      <c r="AP98" s="70">
        <v>9</v>
      </c>
      <c r="AQ98" s="70">
        <v>155</v>
      </c>
      <c r="AR98" s="70">
        <v>0</v>
      </c>
      <c r="AS98" s="70">
        <v>660</v>
      </c>
      <c r="AT98" s="70">
        <v>1444</v>
      </c>
      <c r="AU98" s="70"/>
      <c r="AV98" s="70">
        <v>333</v>
      </c>
      <c r="AW98" s="70">
        <v>12</v>
      </c>
      <c r="AX98" s="70">
        <v>153</v>
      </c>
      <c r="AY98" s="70">
        <v>0</v>
      </c>
      <c r="AZ98" s="70">
        <v>498</v>
      </c>
      <c r="BA98" s="70">
        <v>184</v>
      </c>
      <c r="BB98" s="70">
        <v>7</v>
      </c>
      <c r="BC98" s="70">
        <v>81</v>
      </c>
      <c r="BD98" s="70">
        <v>0</v>
      </c>
      <c r="BE98" s="70">
        <v>272</v>
      </c>
      <c r="BF98" s="70">
        <v>228</v>
      </c>
      <c r="BG98" s="70">
        <v>7</v>
      </c>
      <c r="BH98" s="70">
        <v>72</v>
      </c>
      <c r="BI98" s="70">
        <v>0</v>
      </c>
      <c r="BJ98" s="70">
        <v>307</v>
      </c>
      <c r="BK98" s="70">
        <v>154</v>
      </c>
      <c r="BL98" s="70">
        <v>3</v>
      </c>
      <c r="BM98" s="70">
        <v>57</v>
      </c>
      <c r="BN98" s="70">
        <v>0</v>
      </c>
      <c r="BO98" s="70">
        <v>214</v>
      </c>
      <c r="BP98" s="70">
        <v>1291</v>
      </c>
      <c r="BQ98" s="74"/>
      <c r="BR98" s="70">
        <v>800</v>
      </c>
      <c r="BS98" s="70">
        <v>23</v>
      </c>
      <c r="BT98" s="70">
        <v>323</v>
      </c>
      <c r="BU98" s="70">
        <v>0</v>
      </c>
      <c r="BV98" s="70">
        <v>1146</v>
      </c>
      <c r="BW98" s="70">
        <v>1146</v>
      </c>
      <c r="BX98" s="74"/>
      <c r="BY98" s="70">
        <v>857</v>
      </c>
      <c r="BZ98" s="70">
        <v>26</v>
      </c>
      <c r="CA98" s="70">
        <v>354</v>
      </c>
      <c r="CB98" s="70">
        <v>0</v>
      </c>
      <c r="CC98" s="70">
        <v>1237</v>
      </c>
      <c r="CD98" s="70">
        <v>1237</v>
      </c>
      <c r="CE98" s="74"/>
      <c r="CF98" s="70">
        <v>644</v>
      </c>
      <c r="CG98" s="70">
        <v>26</v>
      </c>
      <c r="CH98" s="70">
        <v>249</v>
      </c>
      <c r="CI98" s="70">
        <v>0</v>
      </c>
      <c r="CJ98" s="70">
        <v>919</v>
      </c>
      <c r="CK98" s="70">
        <v>98</v>
      </c>
      <c r="CL98" s="70">
        <v>3</v>
      </c>
      <c r="CM98" s="70">
        <v>63</v>
      </c>
      <c r="CN98" s="70">
        <v>0</v>
      </c>
      <c r="CO98" s="70">
        <v>164</v>
      </c>
      <c r="CP98" s="70">
        <v>196</v>
      </c>
      <c r="CQ98" s="70">
        <v>4</v>
      </c>
      <c r="CR98" s="70">
        <v>64</v>
      </c>
      <c r="CS98" s="70">
        <v>0</v>
      </c>
      <c r="CT98" s="70">
        <v>264</v>
      </c>
      <c r="CU98" s="70">
        <v>1347</v>
      </c>
      <c r="CV98" s="74"/>
      <c r="CW98" s="70">
        <v>383</v>
      </c>
      <c r="CX98" s="70">
        <v>11</v>
      </c>
      <c r="CY98" s="70">
        <v>138</v>
      </c>
      <c r="CZ98" s="70">
        <v>0</v>
      </c>
      <c r="DA98" s="70">
        <v>532</v>
      </c>
      <c r="DB98" s="70">
        <v>609</v>
      </c>
      <c r="DC98" s="70">
        <v>22</v>
      </c>
      <c r="DD98" s="70">
        <v>264</v>
      </c>
      <c r="DE98" s="70">
        <v>0</v>
      </c>
      <c r="DF98" s="70">
        <v>895</v>
      </c>
      <c r="DG98" s="70">
        <v>1427</v>
      </c>
      <c r="DH98" s="74"/>
      <c r="DI98" s="70">
        <v>836</v>
      </c>
      <c r="DJ98" s="70">
        <v>22</v>
      </c>
      <c r="DK98" s="70">
        <v>341</v>
      </c>
      <c r="DL98" s="70">
        <v>0</v>
      </c>
      <c r="DM98" s="70">
        <v>1199</v>
      </c>
      <c r="DN98" s="70">
        <v>1199</v>
      </c>
      <c r="DO98" s="74"/>
      <c r="DP98" s="70">
        <v>796</v>
      </c>
      <c r="DQ98" s="70">
        <v>22</v>
      </c>
      <c r="DR98" s="70">
        <v>330</v>
      </c>
      <c r="DS98" s="70">
        <v>0</v>
      </c>
      <c r="DT98" s="70">
        <v>1148</v>
      </c>
      <c r="DU98" s="70">
        <v>1148</v>
      </c>
      <c r="DV98" s="74"/>
      <c r="DW98" s="70">
        <v>441</v>
      </c>
      <c r="DX98" s="70">
        <v>17</v>
      </c>
      <c r="DY98" s="70">
        <v>169</v>
      </c>
      <c r="DZ98" s="70">
        <v>0</v>
      </c>
      <c r="EA98" s="70">
        <v>627</v>
      </c>
      <c r="EB98" s="70">
        <v>500</v>
      </c>
      <c r="EC98" s="70">
        <v>14</v>
      </c>
      <c r="ED98" s="70">
        <v>223</v>
      </c>
      <c r="EE98" s="70">
        <v>0</v>
      </c>
      <c r="EF98" s="70">
        <v>737</v>
      </c>
      <c r="EG98" s="70">
        <v>1364</v>
      </c>
      <c r="EI98" s="80">
        <f t="shared" si="53"/>
        <v>0.86540120793787745</v>
      </c>
      <c r="EJ98" s="80">
        <f t="shared" si="54"/>
        <v>0.79487179487179482</v>
      </c>
      <c r="EK98" s="80">
        <f t="shared" si="55"/>
        <v>0.85239085239085244</v>
      </c>
      <c r="EL98" s="80" t="e">
        <f t="shared" si="56"/>
        <v>#DIV/0!</v>
      </c>
      <c r="EM98" s="80">
        <f t="shared" si="57"/>
        <v>0.86003573555687907</v>
      </c>
      <c r="EN98" s="74"/>
      <c r="EO98" s="80">
        <f t="shared" si="58"/>
        <v>0.77566867989646249</v>
      </c>
      <c r="EP98" s="80">
        <f t="shared" si="59"/>
        <v>0.74358974358974361</v>
      </c>
      <c r="EQ98" s="80">
        <f t="shared" si="60"/>
        <v>0.75467775467775466</v>
      </c>
      <c r="ER98" s="80" t="e">
        <f t="shared" si="61"/>
        <v>#DIV/0!</v>
      </c>
      <c r="ES98" s="80">
        <f t="shared" si="62"/>
        <v>0.76891006551518759</v>
      </c>
      <c r="ET98" s="74"/>
      <c r="EU98" s="80">
        <f t="shared" si="63"/>
        <v>0.69025021570319245</v>
      </c>
      <c r="EV98" s="80">
        <f t="shared" si="64"/>
        <v>0.58974358974358976</v>
      </c>
      <c r="EW98" s="80">
        <f t="shared" si="65"/>
        <v>0.6715176715176715</v>
      </c>
      <c r="EX98" s="80" t="e">
        <f t="shared" si="66"/>
        <v>#DIV/0!</v>
      </c>
      <c r="EY98" s="80">
        <f t="shared" si="67"/>
        <v>0.6825491363907088</v>
      </c>
      <c r="EZ98" s="74"/>
      <c r="FA98" s="80">
        <f t="shared" si="68"/>
        <v>0.73943054357204485</v>
      </c>
      <c r="FB98" s="80">
        <f t="shared" si="69"/>
        <v>0.66666666666666663</v>
      </c>
      <c r="FC98" s="80">
        <f t="shared" si="70"/>
        <v>0.73596673596673601</v>
      </c>
      <c r="FD98" s="80" t="e">
        <f t="shared" si="71"/>
        <v>#DIV/0!</v>
      </c>
      <c r="FE98" s="80">
        <f t="shared" si="72"/>
        <v>0.73674806432400242</v>
      </c>
      <c r="FF98" s="74"/>
      <c r="FG98" s="80">
        <f t="shared" si="73"/>
        <v>0.80931837791199313</v>
      </c>
      <c r="FH98" s="80">
        <f t="shared" si="74"/>
        <v>0.84615384615384615</v>
      </c>
      <c r="FI98" s="80">
        <f t="shared" si="75"/>
        <v>0.78170478170478175</v>
      </c>
      <c r="FJ98" s="80" t="e">
        <f t="shared" si="76"/>
        <v>#DIV/0!</v>
      </c>
      <c r="FK98" s="80">
        <f t="shared" si="77"/>
        <v>0.80226325193567605</v>
      </c>
      <c r="FL98" s="74"/>
      <c r="FM98" s="80">
        <f t="shared" si="78"/>
        <v>0.85591026747195853</v>
      </c>
      <c r="FN98" s="80">
        <f t="shared" si="79"/>
        <v>0.84615384615384615</v>
      </c>
      <c r="FO98" s="80">
        <f t="shared" si="80"/>
        <v>0.83575883575883581</v>
      </c>
      <c r="FP98" s="80" t="e">
        <f t="shared" si="81"/>
        <v>#DIV/0!</v>
      </c>
      <c r="FQ98" s="80">
        <f t="shared" si="82"/>
        <v>0.84991066110780222</v>
      </c>
      <c r="FR98" s="74"/>
      <c r="FS98" s="80">
        <f t="shared" si="83"/>
        <v>0.72131147540983609</v>
      </c>
      <c r="FT98" s="80">
        <f t="shared" si="84"/>
        <v>0.5641025641025641</v>
      </c>
      <c r="FU98" s="80">
        <f t="shared" si="85"/>
        <v>0.70893970893970892</v>
      </c>
      <c r="FV98" s="80" t="e">
        <f t="shared" si="86"/>
        <v>#DIV/0!</v>
      </c>
      <c r="FW98" s="80">
        <f t="shared" si="87"/>
        <v>0.71411554496724239</v>
      </c>
      <c r="FX98" s="74"/>
      <c r="FY98" s="80">
        <f t="shared" si="88"/>
        <v>0.68679896462467649</v>
      </c>
      <c r="FZ98" s="80">
        <f t="shared" si="89"/>
        <v>0.5641025641025641</v>
      </c>
      <c r="GA98" s="80">
        <f t="shared" si="90"/>
        <v>0.68607068607068611</v>
      </c>
      <c r="GB98" s="80" t="e">
        <f t="shared" si="91"/>
        <v>#DIV/0!</v>
      </c>
      <c r="GC98" s="80">
        <f t="shared" si="92"/>
        <v>0.68374032162001186</v>
      </c>
      <c r="GD98" s="74"/>
      <c r="GE98" s="80">
        <f t="shared" si="93"/>
        <v>0.81190681622088012</v>
      </c>
      <c r="GF98" s="80">
        <f t="shared" si="94"/>
        <v>0.79487179487179482</v>
      </c>
      <c r="GG98" s="80">
        <f t="shared" si="95"/>
        <v>0.81496881496881501</v>
      </c>
      <c r="GH98" s="80" t="e">
        <f t="shared" si="96"/>
        <v>#DIV/0!</v>
      </c>
      <c r="GI98" s="80">
        <f t="shared" si="97"/>
        <v>0.81238832638475278</v>
      </c>
    </row>
    <row r="99" spans="1:191" x14ac:dyDescent="0.3">
      <c r="A99" s="60" t="s">
        <v>560</v>
      </c>
      <c r="B99" s="70">
        <v>10424</v>
      </c>
      <c r="C99" s="70"/>
      <c r="D99" s="70">
        <v>343</v>
      </c>
      <c r="E99" s="70">
        <v>34</v>
      </c>
      <c r="F99" s="70">
        <v>386</v>
      </c>
      <c r="G99" s="70">
        <v>0</v>
      </c>
      <c r="H99" s="70">
        <v>763</v>
      </c>
      <c r="I99" s="70">
        <v>242</v>
      </c>
      <c r="J99" s="70">
        <v>20</v>
      </c>
      <c r="K99" s="70">
        <v>260</v>
      </c>
      <c r="L99" s="70">
        <v>0</v>
      </c>
      <c r="M99" s="70">
        <v>522</v>
      </c>
      <c r="N99" s="70">
        <v>441</v>
      </c>
      <c r="O99" s="70">
        <v>24</v>
      </c>
      <c r="P99" s="70">
        <v>354</v>
      </c>
      <c r="Q99" s="70">
        <v>0</v>
      </c>
      <c r="R99" s="70">
        <v>819</v>
      </c>
      <c r="S99" s="70">
        <v>180</v>
      </c>
      <c r="T99" s="70">
        <v>8</v>
      </c>
      <c r="U99" s="70">
        <v>120</v>
      </c>
      <c r="V99" s="70">
        <v>0</v>
      </c>
      <c r="W99" s="70">
        <v>308</v>
      </c>
      <c r="X99" s="70">
        <v>117</v>
      </c>
      <c r="Y99" s="70">
        <v>7</v>
      </c>
      <c r="Z99" s="70">
        <v>82</v>
      </c>
      <c r="AA99" s="70">
        <v>0</v>
      </c>
      <c r="AB99" s="70">
        <v>206</v>
      </c>
      <c r="AC99" s="70">
        <v>2618</v>
      </c>
      <c r="AD99" s="70"/>
      <c r="AE99" s="70">
        <v>270</v>
      </c>
      <c r="AF99" s="70">
        <v>21</v>
      </c>
      <c r="AG99" s="70">
        <v>249</v>
      </c>
      <c r="AH99" s="70">
        <v>0</v>
      </c>
      <c r="AI99" s="70">
        <v>540</v>
      </c>
      <c r="AJ99" s="70">
        <v>382</v>
      </c>
      <c r="AK99" s="70">
        <v>13</v>
      </c>
      <c r="AL99" s="70">
        <v>423</v>
      </c>
      <c r="AM99" s="70">
        <v>0</v>
      </c>
      <c r="AN99" s="70">
        <v>818</v>
      </c>
      <c r="AO99" s="70">
        <v>513</v>
      </c>
      <c r="AP99" s="70">
        <v>52</v>
      </c>
      <c r="AQ99" s="70">
        <v>439</v>
      </c>
      <c r="AR99" s="70">
        <v>0</v>
      </c>
      <c r="AS99" s="70">
        <v>1004</v>
      </c>
      <c r="AT99" s="70">
        <v>2362</v>
      </c>
      <c r="AU99" s="70"/>
      <c r="AV99" s="70">
        <v>358</v>
      </c>
      <c r="AW99" s="70">
        <v>14</v>
      </c>
      <c r="AX99" s="70">
        <v>370</v>
      </c>
      <c r="AY99" s="70">
        <v>0</v>
      </c>
      <c r="AZ99" s="70">
        <v>742</v>
      </c>
      <c r="BA99" s="70">
        <v>236</v>
      </c>
      <c r="BB99" s="70">
        <v>12</v>
      </c>
      <c r="BC99" s="70">
        <v>191</v>
      </c>
      <c r="BD99" s="70">
        <v>0</v>
      </c>
      <c r="BE99" s="70">
        <v>439</v>
      </c>
      <c r="BF99" s="70">
        <v>334</v>
      </c>
      <c r="BG99" s="70">
        <v>32</v>
      </c>
      <c r="BH99" s="70">
        <v>353</v>
      </c>
      <c r="BI99" s="70">
        <v>0</v>
      </c>
      <c r="BJ99" s="70">
        <v>719</v>
      </c>
      <c r="BK99" s="70">
        <v>167</v>
      </c>
      <c r="BL99" s="70">
        <v>18</v>
      </c>
      <c r="BM99" s="70">
        <v>141</v>
      </c>
      <c r="BN99" s="70">
        <v>0</v>
      </c>
      <c r="BO99" s="70">
        <v>326</v>
      </c>
      <c r="BP99" s="70">
        <v>2226</v>
      </c>
      <c r="BQ99" s="74"/>
      <c r="BR99" s="70">
        <v>1028</v>
      </c>
      <c r="BS99" s="70">
        <v>75</v>
      </c>
      <c r="BT99" s="70">
        <v>927</v>
      </c>
      <c r="BU99" s="70">
        <v>0</v>
      </c>
      <c r="BV99" s="70">
        <v>2030</v>
      </c>
      <c r="BW99" s="70">
        <v>2030</v>
      </c>
      <c r="BX99" s="74"/>
      <c r="BY99" s="70">
        <v>1054</v>
      </c>
      <c r="BZ99" s="70">
        <v>78</v>
      </c>
      <c r="CA99" s="70">
        <v>953</v>
      </c>
      <c r="CB99" s="70">
        <v>0</v>
      </c>
      <c r="CC99" s="70">
        <v>2085</v>
      </c>
      <c r="CD99" s="70">
        <v>2085</v>
      </c>
      <c r="CE99" s="74"/>
      <c r="CF99" s="70">
        <v>746</v>
      </c>
      <c r="CG99" s="70">
        <v>68</v>
      </c>
      <c r="CH99" s="70">
        <v>794</v>
      </c>
      <c r="CI99" s="70">
        <v>0</v>
      </c>
      <c r="CJ99" s="70">
        <v>1608</v>
      </c>
      <c r="CK99" s="70">
        <v>149</v>
      </c>
      <c r="CL99" s="70">
        <v>2</v>
      </c>
      <c r="CM99" s="70">
        <v>128</v>
      </c>
      <c r="CN99" s="70">
        <v>0</v>
      </c>
      <c r="CO99" s="70">
        <v>279</v>
      </c>
      <c r="CP99" s="70">
        <v>217</v>
      </c>
      <c r="CQ99" s="70">
        <v>15</v>
      </c>
      <c r="CR99" s="70">
        <v>154</v>
      </c>
      <c r="CS99" s="70">
        <v>0</v>
      </c>
      <c r="CT99" s="70">
        <v>386</v>
      </c>
      <c r="CU99" s="70">
        <v>2273</v>
      </c>
      <c r="CV99" s="74"/>
      <c r="CW99" s="70">
        <v>403</v>
      </c>
      <c r="CX99" s="70">
        <v>19</v>
      </c>
      <c r="CY99" s="70">
        <v>323</v>
      </c>
      <c r="CZ99" s="70">
        <v>0</v>
      </c>
      <c r="DA99" s="70">
        <v>745</v>
      </c>
      <c r="DB99" s="70">
        <v>782</v>
      </c>
      <c r="DC99" s="70">
        <v>69</v>
      </c>
      <c r="DD99" s="70">
        <v>799</v>
      </c>
      <c r="DE99" s="70">
        <v>0</v>
      </c>
      <c r="DF99" s="70">
        <v>1650</v>
      </c>
      <c r="DG99" s="70">
        <v>2395</v>
      </c>
      <c r="DH99" s="74"/>
      <c r="DI99" s="70">
        <v>1028</v>
      </c>
      <c r="DJ99" s="70">
        <v>73</v>
      </c>
      <c r="DK99" s="70">
        <v>940</v>
      </c>
      <c r="DL99" s="70">
        <v>0</v>
      </c>
      <c r="DM99" s="70">
        <v>2041</v>
      </c>
      <c r="DN99" s="70">
        <v>2041</v>
      </c>
      <c r="DO99" s="74"/>
      <c r="DP99" s="70">
        <v>1005</v>
      </c>
      <c r="DQ99" s="70">
        <v>74</v>
      </c>
      <c r="DR99" s="70">
        <v>918</v>
      </c>
      <c r="DS99" s="70">
        <v>0</v>
      </c>
      <c r="DT99" s="70">
        <v>1997</v>
      </c>
      <c r="DU99" s="70">
        <v>1997</v>
      </c>
      <c r="DV99" s="74"/>
      <c r="DW99" s="70">
        <v>520</v>
      </c>
      <c r="DX99" s="70">
        <v>30</v>
      </c>
      <c r="DY99" s="70">
        <v>458</v>
      </c>
      <c r="DZ99" s="70">
        <v>0</v>
      </c>
      <c r="EA99" s="70">
        <v>1008</v>
      </c>
      <c r="EB99" s="70">
        <v>586</v>
      </c>
      <c r="EC99" s="70">
        <v>52</v>
      </c>
      <c r="ED99" s="70">
        <v>615</v>
      </c>
      <c r="EE99" s="70">
        <v>0</v>
      </c>
      <c r="EF99" s="70">
        <v>1253</v>
      </c>
      <c r="EG99" s="70">
        <v>2261</v>
      </c>
      <c r="EI99" s="80">
        <f t="shared" si="53"/>
        <v>0.88057445200302342</v>
      </c>
      <c r="EJ99" s="80">
        <f t="shared" si="54"/>
        <v>0.92473118279569888</v>
      </c>
      <c r="EK99" s="80">
        <f t="shared" si="55"/>
        <v>0.92429284525790345</v>
      </c>
      <c r="EL99" s="80" t="e">
        <f t="shared" si="56"/>
        <v>#DIV/0!</v>
      </c>
      <c r="EM99" s="80">
        <f t="shared" si="57"/>
        <v>0.90221543162719631</v>
      </c>
      <c r="EN99" s="74"/>
      <c r="EO99" s="80">
        <f t="shared" si="58"/>
        <v>0.82766439909297052</v>
      </c>
      <c r="EP99" s="80">
        <f t="shared" si="59"/>
        <v>0.81720430107526887</v>
      </c>
      <c r="EQ99" s="80">
        <f t="shared" si="60"/>
        <v>0.87770382695507487</v>
      </c>
      <c r="ER99" s="80" t="e">
        <f t="shared" si="61"/>
        <v>#DIV/0!</v>
      </c>
      <c r="ES99" s="80">
        <f t="shared" si="62"/>
        <v>0.85026737967914434</v>
      </c>
      <c r="ET99" s="74"/>
      <c r="EU99" s="80">
        <f t="shared" si="63"/>
        <v>0.77702191987906277</v>
      </c>
      <c r="EV99" s="80">
        <f t="shared" si="64"/>
        <v>0.80645161290322576</v>
      </c>
      <c r="EW99" s="80">
        <f t="shared" si="65"/>
        <v>0.77121464226289516</v>
      </c>
      <c r="EX99" s="80" t="e">
        <f t="shared" si="66"/>
        <v>#DIV/0!</v>
      </c>
      <c r="EY99" s="80">
        <f t="shared" si="67"/>
        <v>0.77540106951871657</v>
      </c>
      <c r="EZ99" s="74"/>
      <c r="FA99" s="80">
        <f t="shared" si="68"/>
        <v>0.79667422524565379</v>
      </c>
      <c r="FB99" s="80">
        <f t="shared" si="69"/>
        <v>0.83870967741935487</v>
      </c>
      <c r="FC99" s="80">
        <f t="shared" si="70"/>
        <v>0.79284525790349414</v>
      </c>
      <c r="FD99" s="80" t="e">
        <f t="shared" si="71"/>
        <v>#DIV/0!</v>
      </c>
      <c r="FE99" s="80">
        <f t="shared" si="72"/>
        <v>0.79640947288006114</v>
      </c>
      <c r="FF99" s="74"/>
      <c r="FG99" s="80">
        <f t="shared" si="73"/>
        <v>0.84051398337112626</v>
      </c>
      <c r="FH99" s="80">
        <f t="shared" si="74"/>
        <v>0.91397849462365588</v>
      </c>
      <c r="FI99" s="80">
        <f t="shared" si="75"/>
        <v>0.89517470881863559</v>
      </c>
      <c r="FJ99" s="80" t="e">
        <f t="shared" si="76"/>
        <v>#DIV/0!</v>
      </c>
      <c r="FK99" s="80">
        <f t="shared" si="77"/>
        <v>0.86822001527883885</v>
      </c>
      <c r="FL99" s="74"/>
      <c r="FM99" s="80">
        <f t="shared" si="78"/>
        <v>0.89569160997732422</v>
      </c>
      <c r="FN99" s="80">
        <f t="shared" si="79"/>
        <v>0.94623655913978499</v>
      </c>
      <c r="FO99" s="80">
        <f t="shared" si="80"/>
        <v>0.93344425956738764</v>
      </c>
      <c r="FP99" s="80" t="e">
        <f t="shared" si="81"/>
        <v>#DIV/0!</v>
      </c>
      <c r="FQ99" s="80">
        <f t="shared" si="82"/>
        <v>0.9148204736440031</v>
      </c>
      <c r="FR99" s="74"/>
      <c r="FS99" s="80">
        <f t="shared" si="83"/>
        <v>0.77702191987906277</v>
      </c>
      <c r="FT99" s="80">
        <f t="shared" si="84"/>
        <v>0.78494623655913975</v>
      </c>
      <c r="FU99" s="80">
        <f t="shared" si="85"/>
        <v>0.78202995008319465</v>
      </c>
      <c r="FV99" s="80" t="e">
        <f t="shared" si="86"/>
        <v>#DIV/0!</v>
      </c>
      <c r="FW99" s="80">
        <f t="shared" si="87"/>
        <v>0.77960275019098546</v>
      </c>
      <c r="FX99" s="74"/>
      <c r="FY99" s="80">
        <f t="shared" si="88"/>
        <v>0.75963718820861681</v>
      </c>
      <c r="FZ99" s="80">
        <f t="shared" si="89"/>
        <v>0.79569892473118276</v>
      </c>
      <c r="GA99" s="80">
        <f t="shared" si="90"/>
        <v>0.76372712146422628</v>
      </c>
      <c r="GB99" s="80" t="e">
        <f t="shared" si="91"/>
        <v>#DIV/0!</v>
      </c>
      <c r="GC99" s="80">
        <f t="shared" si="92"/>
        <v>0.76279602750190989</v>
      </c>
      <c r="GD99" s="74"/>
      <c r="GE99" s="80">
        <f t="shared" si="93"/>
        <v>0.83597883597883593</v>
      </c>
      <c r="GF99" s="80">
        <f t="shared" si="94"/>
        <v>0.88172043010752688</v>
      </c>
      <c r="GG99" s="80">
        <f t="shared" si="95"/>
        <v>0.89267886855241263</v>
      </c>
      <c r="GH99" s="80" t="e">
        <f t="shared" si="96"/>
        <v>#DIV/0!</v>
      </c>
      <c r="GI99" s="80">
        <f t="shared" si="97"/>
        <v>0.86363636363636365</v>
      </c>
    </row>
    <row r="100" spans="1:191" x14ac:dyDescent="0.3">
      <c r="A100" s="60" t="s">
        <v>430</v>
      </c>
      <c r="B100" s="70">
        <v>10302</v>
      </c>
      <c r="C100" s="70"/>
      <c r="D100" s="70">
        <v>814</v>
      </c>
      <c r="E100" s="70">
        <v>40</v>
      </c>
      <c r="F100" s="70">
        <v>237</v>
      </c>
      <c r="G100" s="70">
        <v>0</v>
      </c>
      <c r="H100" s="70">
        <v>1091</v>
      </c>
      <c r="I100" s="70">
        <v>195</v>
      </c>
      <c r="J100" s="70">
        <v>7</v>
      </c>
      <c r="K100" s="70">
        <v>45</v>
      </c>
      <c r="L100" s="70">
        <v>0</v>
      </c>
      <c r="M100" s="70">
        <v>247</v>
      </c>
      <c r="N100" s="70">
        <v>626</v>
      </c>
      <c r="O100" s="70">
        <v>14</v>
      </c>
      <c r="P100" s="70">
        <v>151</v>
      </c>
      <c r="Q100" s="70">
        <v>0</v>
      </c>
      <c r="R100" s="70">
        <v>791</v>
      </c>
      <c r="S100" s="70">
        <v>166</v>
      </c>
      <c r="T100" s="70">
        <v>6</v>
      </c>
      <c r="U100" s="70">
        <v>54</v>
      </c>
      <c r="V100" s="70">
        <v>0</v>
      </c>
      <c r="W100" s="70">
        <v>226</v>
      </c>
      <c r="X100" s="70">
        <v>73</v>
      </c>
      <c r="Y100" s="70">
        <v>1</v>
      </c>
      <c r="Z100" s="70">
        <v>22</v>
      </c>
      <c r="AA100" s="70">
        <v>0</v>
      </c>
      <c r="AB100" s="70">
        <v>96</v>
      </c>
      <c r="AC100" s="70">
        <v>2451</v>
      </c>
      <c r="AD100" s="70"/>
      <c r="AE100" s="70">
        <v>360</v>
      </c>
      <c r="AF100" s="70">
        <v>13</v>
      </c>
      <c r="AG100" s="70">
        <v>122</v>
      </c>
      <c r="AH100" s="70">
        <v>0</v>
      </c>
      <c r="AI100" s="70">
        <v>495</v>
      </c>
      <c r="AJ100" s="70">
        <v>315</v>
      </c>
      <c r="AK100" s="70">
        <v>12</v>
      </c>
      <c r="AL100" s="70">
        <v>92</v>
      </c>
      <c r="AM100" s="70">
        <v>0</v>
      </c>
      <c r="AN100" s="70">
        <v>419</v>
      </c>
      <c r="AO100" s="70">
        <v>1033</v>
      </c>
      <c r="AP100" s="70">
        <v>36</v>
      </c>
      <c r="AQ100" s="70">
        <v>265</v>
      </c>
      <c r="AR100" s="70">
        <v>0</v>
      </c>
      <c r="AS100" s="70">
        <v>1334</v>
      </c>
      <c r="AT100" s="70">
        <v>2248</v>
      </c>
      <c r="AU100" s="70"/>
      <c r="AV100" s="70">
        <v>371</v>
      </c>
      <c r="AW100" s="70">
        <v>18</v>
      </c>
      <c r="AX100" s="70">
        <v>117</v>
      </c>
      <c r="AY100" s="70">
        <v>0</v>
      </c>
      <c r="AZ100" s="70">
        <v>506</v>
      </c>
      <c r="BA100" s="70">
        <v>248</v>
      </c>
      <c r="BB100" s="70">
        <v>6</v>
      </c>
      <c r="BC100" s="70">
        <v>80</v>
      </c>
      <c r="BD100" s="70">
        <v>0</v>
      </c>
      <c r="BE100" s="70">
        <v>334</v>
      </c>
      <c r="BF100" s="70">
        <v>225</v>
      </c>
      <c r="BG100" s="70">
        <v>12</v>
      </c>
      <c r="BH100" s="70">
        <v>60</v>
      </c>
      <c r="BI100" s="70">
        <v>0</v>
      </c>
      <c r="BJ100" s="70">
        <v>297</v>
      </c>
      <c r="BK100" s="70">
        <v>768</v>
      </c>
      <c r="BL100" s="70">
        <v>23</v>
      </c>
      <c r="BM100" s="70">
        <v>205</v>
      </c>
      <c r="BN100" s="70">
        <v>0</v>
      </c>
      <c r="BO100" s="70">
        <v>996</v>
      </c>
      <c r="BP100" s="70">
        <v>2133</v>
      </c>
      <c r="BQ100" s="74"/>
      <c r="BR100" s="70">
        <v>1447</v>
      </c>
      <c r="BS100" s="70">
        <v>56</v>
      </c>
      <c r="BT100" s="70">
        <v>387</v>
      </c>
      <c r="BU100" s="70">
        <v>0</v>
      </c>
      <c r="BV100" s="70">
        <v>1890</v>
      </c>
      <c r="BW100" s="70">
        <v>1890</v>
      </c>
      <c r="BX100" s="74"/>
      <c r="BY100" s="70">
        <v>1558</v>
      </c>
      <c r="BZ100" s="70">
        <v>58</v>
      </c>
      <c r="CA100" s="70">
        <v>423</v>
      </c>
      <c r="CB100" s="70">
        <v>0</v>
      </c>
      <c r="CC100" s="70">
        <v>2039</v>
      </c>
      <c r="CD100" s="70">
        <v>2039</v>
      </c>
      <c r="CE100" s="74"/>
      <c r="CF100" s="70">
        <v>1044</v>
      </c>
      <c r="CG100" s="70">
        <v>36</v>
      </c>
      <c r="CH100" s="70">
        <v>288</v>
      </c>
      <c r="CI100" s="70">
        <v>0</v>
      </c>
      <c r="CJ100" s="70">
        <v>1368</v>
      </c>
      <c r="CK100" s="70">
        <v>267</v>
      </c>
      <c r="CL100" s="70">
        <v>12</v>
      </c>
      <c r="CM100" s="70">
        <v>88</v>
      </c>
      <c r="CN100" s="70">
        <v>0</v>
      </c>
      <c r="CO100" s="70">
        <v>367</v>
      </c>
      <c r="CP100" s="70">
        <v>330</v>
      </c>
      <c r="CQ100" s="70">
        <v>13</v>
      </c>
      <c r="CR100" s="70">
        <v>91</v>
      </c>
      <c r="CS100" s="70">
        <v>0</v>
      </c>
      <c r="CT100" s="70">
        <v>434</v>
      </c>
      <c r="CU100" s="70">
        <v>2169</v>
      </c>
      <c r="CV100" s="74"/>
      <c r="CW100" s="70">
        <v>644</v>
      </c>
      <c r="CX100" s="70">
        <v>18</v>
      </c>
      <c r="CY100" s="70">
        <v>179</v>
      </c>
      <c r="CZ100" s="70">
        <v>0</v>
      </c>
      <c r="DA100" s="70">
        <v>841</v>
      </c>
      <c r="DB100" s="70">
        <v>1023</v>
      </c>
      <c r="DC100" s="70">
        <v>45</v>
      </c>
      <c r="DD100" s="70">
        <v>290</v>
      </c>
      <c r="DE100" s="70">
        <v>0</v>
      </c>
      <c r="DF100" s="70">
        <v>1358</v>
      </c>
      <c r="DG100" s="70">
        <v>2199</v>
      </c>
      <c r="DH100" s="74"/>
      <c r="DI100" s="70">
        <v>1486</v>
      </c>
      <c r="DJ100" s="70">
        <v>55</v>
      </c>
      <c r="DK100" s="70">
        <v>401</v>
      </c>
      <c r="DL100" s="70">
        <v>0</v>
      </c>
      <c r="DM100" s="70">
        <v>1942</v>
      </c>
      <c r="DN100" s="70">
        <v>1942</v>
      </c>
      <c r="DO100" s="74"/>
      <c r="DP100" s="70">
        <v>1438</v>
      </c>
      <c r="DQ100" s="70">
        <v>54</v>
      </c>
      <c r="DR100" s="70">
        <v>386</v>
      </c>
      <c r="DS100" s="70">
        <v>0</v>
      </c>
      <c r="DT100" s="70">
        <v>1878</v>
      </c>
      <c r="DU100" s="70">
        <v>1878</v>
      </c>
      <c r="DV100" s="74"/>
      <c r="DW100" s="70">
        <v>778</v>
      </c>
      <c r="DX100" s="70">
        <v>32</v>
      </c>
      <c r="DY100" s="70">
        <v>215</v>
      </c>
      <c r="DZ100" s="70">
        <v>0</v>
      </c>
      <c r="EA100" s="70">
        <v>1025</v>
      </c>
      <c r="EB100" s="70">
        <v>858</v>
      </c>
      <c r="EC100" s="70">
        <v>33</v>
      </c>
      <c r="ED100" s="70">
        <v>250</v>
      </c>
      <c r="EE100" s="70">
        <v>0</v>
      </c>
      <c r="EF100" s="70">
        <v>1141</v>
      </c>
      <c r="EG100" s="70">
        <v>2166</v>
      </c>
      <c r="EI100" s="80">
        <f t="shared" si="53"/>
        <v>0.91141942369263607</v>
      </c>
      <c r="EJ100" s="80">
        <f t="shared" si="54"/>
        <v>0.8970588235294118</v>
      </c>
      <c r="EK100" s="80">
        <f t="shared" si="55"/>
        <v>0.94106090373280948</v>
      </c>
      <c r="EL100" s="80" t="e">
        <f t="shared" si="56"/>
        <v>#DIV/0!</v>
      </c>
      <c r="EM100" s="80">
        <f t="shared" si="57"/>
        <v>0.91717666258669928</v>
      </c>
      <c r="EN100" s="74"/>
      <c r="EO100" s="80">
        <f t="shared" si="58"/>
        <v>0.8601921024546425</v>
      </c>
      <c r="EP100" s="80">
        <f t="shared" si="59"/>
        <v>0.86764705882352944</v>
      </c>
      <c r="EQ100" s="80">
        <f t="shared" si="60"/>
        <v>0.90766208251473479</v>
      </c>
      <c r="ER100" s="80" t="e">
        <f t="shared" si="61"/>
        <v>#DIV/0!</v>
      </c>
      <c r="ES100" s="80">
        <f t="shared" si="62"/>
        <v>0.87025703794369647</v>
      </c>
      <c r="ET100" s="74"/>
      <c r="EU100" s="80">
        <f t="shared" si="63"/>
        <v>0.77214514407684098</v>
      </c>
      <c r="EV100" s="80">
        <f t="shared" si="64"/>
        <v>0.82352941176470584</v>
      </c>
      <c r="EW100" s="80">
        <f t="shared" si="65"/>
        <v>0.76031434184675839</v>
      </c>
      <c r="EX100" s="80" t="e">
        <f t="shared" si="66"/>
        <v>#DIV/0!</v>
      </c>
      <c r="EY100" s="80">
        <f t="shared" si="67"/>
        <v>0.77111383108935128</v>
      </c>
      <c r="EZ100" s="74"/>
      <c r="FA100" s="80">
        <f t="shared" si="68"/>
        <v>0.83137673425827108</v>
      </c>
      <c r="FB100" s="80">
        <f t="shared" si="69"/>
        <v>0.8529411764705882</v>
      </c>
      <c r="FC100" s="80">
        <f t="shared" si="70"/>
        <v>0.83104125736738699</v>
      </c>
      <c r="FD100" s="80" t="e">
        <f t="shared" si="71"/>
        <v>#DIV/0!</v>
      </c>
      <c r="FE100" s="80">
        <f t="shared" si="72"/>
        <v>0.83190534475724198</v>
      </c>
      <c r="FF100" s="74"/>
      <c r="FG100" s="80">
        <f t="shared" si="73"/>
        <v>0.87566702241195304</v>
      </c>
      <c r="FH100" s="80">
        <f t="shared" si="74"/>
        <v>0.8970588235294118</v>
      </c>
      <c r="FI100" s="80">
        <f t="shared" si="75"/>
        <v>0.91748526522593321</v>
      </c>
      <c r="FJ100" s="80" t="e">
        <f t="shared" si="76"/>
        <v>#DIV/0!</v>
      </c>
      <c r="FK100" s="80">
        <f t="shared" si="77"/>
        <v>0.88494492044063644</v>
      </c>
      <c r="FL100" s="74"/>
      <c r="FM100" s="80">
        <f t="shared" si="78"/>
        <v>0.88954108858057634</v>
      </c>
      <c r="FN100" s="80">
        <f t="shared" si="79"/>
        <v>0.92647058823529416</v>
      </c>
      <c r="FO100" s="80">
        <f t="shared" si="80"/>
        <v>0.92141453831041253</v>
      </c>
      <c r="FP100" s="80" t="e">
        <f t="shared" si="81"/>
        <v>#DIV/0!</v>
      </c>
      <c r="FQ100" s="80">
        <f t="shared" si="82"/>
        <v>0.89718482252141984</v>
      </c>
      <c r="FR100" s="74"/>
      <c r="FS100" s="80">
        <f t="shared" si="83"/>
        <v>0.79295624332977588</v>
      </c>
      <c r="FT100" s="80">
        <f t="shared" si="84"/>
        <v>0.80882352941176472</v>
      </c>
      <c r="FU100" s="80">
        <f t="shared" si="85"/>
        <v>0.78781925343811399</v>
      </c>
      <c r="FV100" s="80" t="e">
        <f t="shared" si="86"/>
        <v>#DIV/0!</v>
      </c>
      <c r="FW100" s="80">
        <f t="shared" si="87"/>
        <v>0.7923296613627091</v>
      </c>
      <c r="FX100" s="74"/>
      <c r="FY100" s="80">
        <f t="shared" si="88"/>
        <v>0.76734258271077904</v>
      </c>
      <c r="FZ100" s="80">
        <f t="shared" si="89"/>
        <v>0.79411764705882348</v>
      </c>
      <c r="GA100" s="80">
        <f t="shared" si="90"/>
        <v>0.75834970530451862</v>
      </c>
      <c r="GB100" s="80" t="e">
        <f t="shared" si="91"/>
        <v>#DIV/0!</v>
      </c>
      <c r="GC100" s="80">
        <f t="shared" si="92"/>
        <v>0.76621787025703791</v>
      </c>
      <c r="GD100" s="74"/>
      <c r="GE100" s="80">
        <f t="shared" si="93"/>
        <v>0.87299893276414087</v>
      </c>
      <c r="GF100" s="80">
        <f t="shared" si="94"/>
        <v>0.95588235294117652</v>
      </c>
      <c r="GG100" s="80">
        <f t="shared" si="95"/>
        <v>0.91355599214145378</v>
      </c>
      <c r="GH100" s="80" t="e">
        <f t="shared" si="96"/>
        <v>#DIV/0!</v>
      </c>
      <c r="GI100" s="80">
        <f t="shared" si="97"/>
        <v>0.88372093023255816</v>
      </c>
    </row>
    <row r="101" spans="1:191" x14ac:dyDescent="0.3">
      <c r="A101" s="60" t="s">
        <v>424</v>
      </c>
      <c r="B101" s="70">
        <v>10229</v>
      </c>
      <c r="C101" s="70"/>
      <c r="D101" s="70">
        <v>332</v>
      </c>
      <c r="E101" s="70">
        <v>19</v>
      </c>
      <c r="F101" s="70">
        <v>89</v>
      </c>
      <c r="G101" s="70">
        <v>0</v>
      </c>
      <c r="H101" s="70">
        <v>440</v>
      </c>
      <c r="I101" s="70">
        <v>438</v>
      </c>
      <c r="J101" s="70">
        <v>37</v>
      </c>
      <c r="K101" s="70">
        <v>152</v>
      </c>
      <c r="L101" s="70">
        <v>0</v>
      </c>
      <c r="M101" s="70">
        <v>627</v>
      </c>
      <c r="N101" s="70">
        <v>504</v>
      </c>
      <c r="O101" s="70">
        <v>29</v>
      </c>
      <c r="P101" s="70">
        <v>94</v>
      </c>
      <c r="Q101" s="70">
        <v>0</v>
      </c>
      <c r="R101" s="70">
        <v>627</v>
      </c>
      <c r="S101" s="70">
        <v>117</v>
      </c>
      <c r="T101" s="70">
        <v>4</v>
      </c>
      <c r="U101" s="70">
        <v>14</v>
      </c>
      <c r="V101" s="70">
        <v>0</v>
      </c>
      <c r="W101" s="70">
        <v>135</v>
      </c>
      <c r="X101" s="70">
        <v>68</v>
      </c>
      <c r="Y101" s="70">
        <v>2</v>
      </c>
      <c r="Z101" s="70">
        <v>17</v>
      </c>
      <c r="AA101" s="70">
        <v>0</v>
      </c>
      <c r="AB101" s="70">
        <v>87</v>
      </c>
      <c r="AC101" s="70">
        <v>1916</v>
      </c>
      <c r="AD101" s="70"/>
      <c r="AE101" s="70">
        <v>227</v>
      </c>
      <c r="AF101" s="70">
        <v>26</v>
      </c>
      <c r="AG101" s="70">
        <v>47</v>
      </c>
      <c r="AH101" s="70">
        <v>0</v>
      </c>
      <c r="AI101" s="70">
        <v>300</v>
      </c>
      <c r="AJ101" s="70">
        <v>376</v>
      </c>
      <c r="AK101" s="70">
        <v>14</v>
      </c>
      <c r="AL101" s="70">
        <v>85</v>
      </c>
      <c r="AM101" s="70">
        <v>0</v>
      </c>
      <c r="AN101" s="70">
        <v>475</v>
      </c>
      <c r="AO101" s="70">
        <v>701</v>
      </c>
      <c r="AP101" s="70">
        <v>42</v>
      </c>
      <c r="AQ101" s="70">
        <v>177</v>
      </c>
      <c r="AR101" s="70">
        <v>0</v>
      </c>
      <c r="AS101" s="70">
        <v>920</v>
      </c>
      <c r="AT101" s="70">
        <v>1695</v>
      </c>
      <c r="AU101" s="70"/>
      <c r="AV101" s="70">
        <v>305</v>
      </c>
      <c r="AW101" s="70">
        <v>21</v>
      </c>
      <c r="AX101" s="70">
        <v>78</v>
      </c>
      <c r="AY101" s="70">
        <v>0</v>
      </c>
      <c r="AZ101" s="70">
        <v>404</v>
      </c>
      <c r="BA101" s="70">
        <v>236</v>
      </c>
      <c r="BB101" s="70">
        <v>15</v>
      </c>
      <c r="BC101" s="70">
        <v>33</v>
      </c>
      <c r="BD101" s="70">
        <v>0</v>
      </c>
      <c r="BE101" s="70">
        <v>284</v>
      </c>
      <c r="BF101" s="70">
        <v>491</v>
      </c>
      <c r="BG101" s="70">
        <v>24</v>
      </c>
      <c r="BH101" s="70">
        <v>159</v>
      </c>
      <c r="BI101" s="70">
        <v>0</v>
      </c>
      <c r="BJ101" s="70">
        <v>674</v>
      </c>
      <c r="BK101" s="70">
        <v>202</v>
      </c>
      <c r="BL101" s="70">
        <v>21</v>
      </c>
      <c r="BM101" s="70">
        <v>48</v>
      </c>
      <c r="BN101" s="70">
        <v>0</v>
      </c>
      <c r="BO101" s="70">
        <v>271</v>
      </c>
      <c r="BP101" s="70">
        <v>1633</v>
      </c>
      <c r="BQ101" s="74"/>
      <c r="BR101" s="70">
        <v>1038</v>
      </c>
      <c r="BS101" s="70">
        <v>61</v>
      </c>
      <c r="BT101" s="70">
        <v>248</v>
      </c>
      <c r="BU101" s="70">
        <v>0</v>
      </c>
      <c r="BV101" s="70">
        <v>1347</v>
      </c>
      <c r="BW101" s="70">
        <v>1347</v>
      </c>
      <c r="BX101" s="74"/>
      <c r="BY101" s="70">
        <v>1118</v>
      </c>
      <c r="BZ101" s="70">
        <v>63</v>
      </c>
      <c r="CA101" s="70">
        <v>264</v>
      </c>
      <c r="CB101" s="70">
        <v>0</v>
      </c>
      <c r="CC101" s="70">
        <v>1445</v>
      </c>
      <c r="CD101" s="70">
        <v>1445</v>
      </c>
      <c r="CE101" s="74"/>
      <c r="CF101" s="70">
        <v>1060</v>
      </c>
      <c r="CG101" s="70">
        <v>66</v>
      </c>
      <c r="CH101" s="70">
        <v>289</v>
      </c>
      <c r="CI101" s="70">
        <v>0</v>
      </c>
      <c r="CJ101" s="70">
        <v>1415</v>
      </c>
      <c r="CK101" s="70">
        <v>92</v>
      </c>
      <c r="CL101" s="70">
        <v>9</v>
      </c>
      <c r="CM101" s="70">
        <v>15</v>
      </c>
      <c r="CN101" s="70">
        <v>0</v>
      </c>
      <c r="CO101" s="70">
        <v>116</v>
      </c>
      <c r="CP101" s="70">
        <v>163</v>
      </c>
      <c r="CQ101" s="70">
        <v>6</v>
      </c>
      <c r="CR101" s="70">
        <v>22</v>
      </c>
      <c r="CS101" s="70">
        <v>0</v>
      </c>
      <c r="CT101" s="70">
        <v>191</v>
      </c>
      <c r="CU101" s="70">
        <v>1722</v>
      </c>
      <c r="CV101" s="74"/>
      <c r="CW101" s="70">
        <v>414</v>
      </c>
      <c r="CX101" s="70">
        <v>17</v>
      </c>
      <c r="CY101" s="70">
        <v>92</v>
      </c>
      <c r="CZ101" s="70">
        <v>0</v>
      </c>
      <c r="DA101" s="70">
        <v>523</v>
      </c>
      <c r="DB101" s="70">
        <v>918</v>
      </c>
      <c r="DC101" s="70">
        <v>67</v>
      </c>
      <c r="DD101" s="70">
        <v>246</v>
      </c>
      <c r="DE101" s="70">
        <v>0</v>
      </c>
      <c r="DF101" s="70">
        <v>1231</v>
      </c>
      <c r="DG101" s="70">
        <v>1754</v>
      </c>
      <c r="DH101" s="74"/>
      <c r="DI101" s="70">
        <v>1087</v>
      </c>
      <c r="DJ101" s="70">
        <v>60</v>
      </c>
      <c r="DK101" s="70">
        <v>257</v>
      </c>
      <c r="DL101" s="70">
        <v>0</v>
      </c>
      <c r="DM101" s="70">
        <v>1404</v>
      </c>
      <c r="DN101" s="70">
        <v>1404</v>
      </c>
      <c r="DO101" s="74"/>
      <c r="DP101" s="70">
        <v>1079</v>
      </c>
      <c r="DQ101" s="70">
        <v>62</v>
      </c>
      <c r="DR101" s="70">
        <v>252</v>
      </c>
      <c r="DS101" s="70">
        <v>0</v>
      </c>
      <c r="DT101" s="70">
        <v>1393</v>
      </c>
      <c r="DU101" s="70">
        <v>1393</v>
      </c>
      <c r="DV101" s="74"/>
      <c r="DW101" s="70">
        <v>708</v>
      </c>
      <c r="DX101" s="70">
        <v>42</v>
      </c>
      <c r="DY101" s="70">
        <v>160</v>
      </c>
      <c r="DZ101" s="70">
        <v>0</v>
      </c>
      <c r="EA101" s="70">
        <v>910</v>
      </c>
      <c r="EB101" s="70">
        <v>578</v>
      </c>
      <c r="EC101" s="70">
        <v>44</v>
      </c>
      <c r="ED101" s="70">
        <v>163</v>
      </c>
      <c r="EE101" s="70">
        <v>0</v>
      </c>
      <c r="EF101" s="70">
        <v>785</v>
      </c>
      <c r="EG101" s="70">
        <v>1695</v>
      </c>
      <c r="EI101" s="80">
        <f t="shared" si="53"/>
        <v>0.89376285126799182</v>
      </c>
      <c r="EJ101" s="80">
        <f t="shared" si="54"/>
        <v>0.90109890109890112</v>
      </c>
      <c r="EK101" s="80">
        <f t="shared" si="55"/>
        <v>0.84426229508196726</v>
      </c>
      <c r="EL101" s="80" t="e">
        <f t="shared" si="56"/>
        <v>#DIV/0!</v>
      </c>
      <c r="EM101" s="80">
        <f t="shared" si="57"/>
        <v>0.88465553235908145</v>
      </c>
      <c r="EN101" s="74"/>
      <c r="EO101" s="80">
        <f t="shared" si="58"/>
        <v>0.84578478409869773</v>
      </c>
      <c r="EP101" s="80">
        <f t="shared" si="59"/>
        <v>0.89010989010989006</v>
      </c>
      <c r="EQ101" s="80">
        <f t="shared" si="60"/>
        <v>0.86885245901639341</v>
      </c>
      <c r="ER101" s="80" t="e">
        <f t="shared" si="61"/>
        <v>#DIV/0!</v>
      </c>
      <c r="ES101" s="80">
        <f t="shared" si="62"/>
        <v>0.85229645093945716</v>
      </c>
      <c r="ET101" s="74"/>
      <c r="EU101" s="80">
        <f t="shared" si="63"/>
        <v>0.7114461960246744</v>
      </c>
      <c r="EV101" s="80">
        <f t="shared" si="64"/>
        <v>0.67032967032967028</v>
      </c>
      <c r="EW101" s="80">
        <f t="shared" si="65"/>
        <v>0.67759562841530052</v>
      </c>
      <c r="EX101" s="80" t="e">
        <f t="shared" si="66"/>
        <v>#DIV/0!</v>
      </c>
      <c r="EY101" s="80">
        <f t="shared" si="67"/>
        <v>0.70302713987473908</v>
      </c>
      <c r="EZ101" s="74"/>
      <c r="FA101" s="80">
        <f t="shared" si="68"/>
        <v>0.76627827278958194</v>
      </c>
      <c r="FB101" s="80">
        <f t="shared" si="69"/>
        <v>0.69230769230769229</v>
      </c>
      <c r="FC101" s="80">
        <f t="shared" si="70"/>
        <v>0.72131147540983609</v>
      </c>
      <c r="FD101" s="80" t="e">
        <f t="shared" si="71"/>
        <v>#DIV/0!</v>
      </c>
      <c r="FE101" s="80">
        <f t="shared" si="72"/>
        <v>0.75417536534446761</v>
      </c>
      <c r="FF101" s="74"/>
      <c r="FG101" s="80">
        <f t="shared" si="73"/>
        <v>0.90130226182316653</v>
      </c>
      <c r="FH101" s="80">
        <f t="shared" si="74"/>
        <v>0.89010989010989006</v>
      </c>
      <c r="FI101" s="80">
        <f t="shared" si="75"/>
        <v>0.89071038251366119</v>
      </c>
      <c r="FJ101" s="80" t="e">
        <f t="shared" si="76"/>
        <v>#DIV/0!</v>
      </c>
      <c r="FK101" s="80">
        <f t="shared" si="77"/>
        <v>0.89874739039665974</v>
      </c>
      <c r="FL101" s="74"/>
      <c r="FM101" s="80">
        <f t="shared" si="78"/>
        <v>0.91295407813570939</v>
      </c>
      <c r="FN101" s="80">
        <f t="shared" si="79"/>
        <v>0.92307692307692313</v>
      </c>
      <c r="FO101" s="80">
        <f t="shared" si="80"/>
        <v>0.92349726775956287</v>
      </c>
      <c r="FP101" s="80" t="e">
        <f t="shared" si="81"/>
        <v>#DIV/0!</v>
      </c>
      <c r="FQ101" s="80">
        <f t="shared" si="82"/>
        <v>0.91544885177453028</v>
      </c>
      <c r="FR101" s="74"/>
      <c r="FS101" s="80">
        <f t="shared" si="83"/>
        <v>0.74503084304318024</v>
      </c>
      <c r="FT101" s="80">
        <f t="shared" si="84"/>
        <v>0.65934065934065933</v>
      </c>
      <c r="FU101" s="80">
        <f t="shared" si="85"/>
        <v>0.70218579234972678</v>
      </c>
      <c r="FV101" s="80" t="e">
        <f t="shared" si="86"/>
        <v>#DIV/0!</v>
      </c>
      <c r="FW101" s="80">
        <f t="shared" si="87"/>
        <v>0.73277661795407101</v>
      </c>
      <c r="FX101" s="74"/>
      <c r="FY101" s="80">
        <f t="shared" si="88"/>
        <v>0.73954763536668955</v>
      </c>
      <c r="FZ101" s="80">
        <f t="shared" si="89"/>
        <v>0.68131868131868134</v>
      </c>
      <c r="GA101" s="80">
        <f t="shared" si="90"/>
        <v>0.68852459016393441</v>
      </c>
      <c r="GB101" s="80" t="e">
        <f t="shared" si="91"/>
        <v>#DIV/0!</v>
      </c>
      <c r="GC101" s="80">
        <f t="shared" si="92"/>
        <v>0.72703549060542794</v>
      </c>
      <c r="GD101" s="74"/>
      <c r="GE101" s="80">
        <f t="shared" si="93"/>
        <v>0.88142563399588758</v>
      </c>
      <c r="GF101" s="80">
        <f t="shared" si="94"/>
        <v>0.94505494505494503</v>
      </c>
      <c r="GG101" s="80">
        <f t="shared" si="95"/>
        <v>0.88251366120218577</v>
      </c>
      <c r="GH101" s="80" t="e">
        <f t="shared" si="96"/>
        <v>#DIV/0!</v>
      </c>
      <c r="GI101" s="80">
        <f t="shared" si="97"/>
        <v>0.88465553235908145</v>
      </c>
    </row>
    <row r="102" spans="1:191" x14ac:dyDescent="0.3">
      <c r="A102" s="60" t="s">
        <v>471</v>
      </c>
      <c r="B102" s="70">
        <v>10050</v>
      </c>
      <c r="C102" s="70"/>
      <c r="D102" s="70">
        <v>539</v>
      </c>
      <c r="E102" s="70">
        <v>8</v>
      </c>
      <c r="F102" s="70">
        <v>249</v>
      </c>
      <c r="G102" s="70">
        <v>1</v>
      </c>
      <c r="H102" s="70">
        <v>797</v>
      </c>
      <c r="I102" s="70">
        <v>262</v>
      </c>
      <c r="J102" s="70">
        <v>4</v>
      </c>
      <c r="K102" s="70">
        <v>102</v>
      </c>
      <c r="L102" s="70">
        <v>0</v>
      </c>
      <c r="M102" s="70">
        <v>368</v>
      </c>
      <c r="N102" s="70">
        <v>261</v>
      </c>
      <c r="O102" s="70">
        <v>10</v>
      </c>
      <c r="P102" s="70">
        <v>123</v>
      </c>
      <c r="Q102" s="70">
        <v>0</v>
      </c>
      <c r="R102" s="70">
        <v>394</v>
      </c>
      <c r="S102" s="70">
        <v>219</v>
      </c>
      <c r="T102" s="70">
        <v>0</v>
      </c>
      <c r="U102" s="70">
        <v>58</v>
      </c>
      <c r="V102" s="70">
        <v>0</v>
      </c>
      <c r="W102" s="70">
        <v>277</v>
      </c>
      <c r="X102" s="70">
        <v>119</v>
      </c>
      <c r="Y102" s="70">
        <v>0</v>
      </c>
      <c r="Z102" s="70">
        <v>43</v>
      </c>
      <c r="AA102" s="70">
        <v>0</v>
      </c>
      <c r="AB102" s="70">
        <v>162</v>
      </c>
      <c r="AC102" s="70">
        <v>1998</v>
      </c>
      <c r="AD102" s="70"/>
      <c r="AE102" s="70">
        <v>392</v>
      </c>
      <c r="AF102" s="70">
        <v>4</v>
      </c>
      <c r="AG102" s="70">
        <v>160</v>
      </c>
      <c r="AH102" s="70">
        <v>1</v>
      </c>
      <c r="AI102" s="70">
        <v>557</v>
      </c>
      <c r="AJ102" s="70">
        <v>321</v>
      </c>
      <c r="AK102" s="70">
        <v>3</v>
      </c>
      <c r="AL102" s="70">
        <v>152</v>
      </c>
      <c r="AM102" s="70">
        <v>0</v>
      </c>
      <c r="AN102" s="70">
        <v>476</v>
      </c>
      <c r="AO102" s="70">
        <v>528</v>
      </c>
      <c r="AP102" s="70">
        <v>11</v>
      </c>
      <c r="AQ102" s="70">
        <v>177</v>
      </c>
      <c r="AR102" s="70">
        <v>0</v>
      </c>
      <c r="AS102" s="70">
        <v>716</v>
      </c>
      <c r="AT102" s="70">
        <v>1749</v>
      </c>
      <c r="AU102" s="70"/>
      <c r="AV102" s="70">
        <v>420</v>
      </c>
      <c r="AW102" s="70">
        <v>7</v>
      </c>
      <c r="AX102" s="70">
        <v>200</v>
      </c>
      <c r="AY102" s="70">
        <v>1</v>
      </c>
      <c r="AZ102" s="70">
        <v>628</v>
      </c>
      <c r="BA102" s="70">
        <v>300</v>
      </c>
      <c r="BB102" s="70">
        <v>6</v>
      </c>
      <c r="BC102" s="70">
        <v>113</v>
      </c>
      <c r="BD102" s="70">
        <v>0</v>
      </c>
      <c r="BE102" s="70">
        <v>419</v>
      </c>
      <c r="BF102" s="70">
        <v>228</v>
      </c>
      <c r="BG102" s="70">
        <v>0</v>
      </c>
      <c r="BH102" s="70">
        <v>82</v>
      </c>
      <c r="BI102" s="70">
        <v>0</v>
      </c>
      <c r="BJ102" s="70">
        <v>310</v>
      </c>
      <c r="BK102" s="70">
        <v>187</v>
      </c>
      <c r="BL102" s="70">
        <v>2</v>
      </c>
      <c r="BM102" s="70">
        <v>77</v>
      </c>
      <c r="BN102" s="70">
        <v>0</v>
      </c>
      <c r="BO102" s="70">
        <v>266</v>
      </c>
      <c r="BP102" s="70">
        <v>1623</v>
      </c>
      <c r="BQ102" s="74"/>
      <c r="BR102" s="70">
        <v>1042</v>
      </c>
      <c r="BS102" s="70">
        <v>9</v>
      </c>
      <c r="BT102" s="70">
        <v>418</v>
      </c>
      <c r="BU102" s="70">
        <v>1</v>
      </c>
      <c r="BV102" s="70">
        <v>1470</v>
      </c>
      <c r="BW102" s="70">
        <v>1470</v>
      </c>
      <c r="BX102" s="74"/>
      <c r="BY102" s="70">
        <v>1067</v>
      </c>
      <c r="BZ102" s="70">
        <v>8</v>
      </c>
      <c r="CA102" s="70">
        <v>429</v>
      </c>
      <c r="CB102" s="70">
        <v>1</v>
      </c>
      <c r="CC102" s="70">
        <v>1505</v>
      </c>
      <c r="CD102" s="70">
        <v>1505</v>
      </c>
      <c r="CE102" s="74"/>
      <c r="CF102" s="70">
        <v>611</v>
      </c>
      <c r="CG102" s="70">
        <v>10</v>
      </c>
      <c r="CH102" s="70">
        <v>304</v>
      </c>
      <c r="CI102" s="70">
        <v>0</v>
      </c>
      <c r="CJ102" s="70">
        <v>925</v>
      </c>
      <c r="CK102" s="70">
        <v>190</v>
      </c>
      <c r="CL102" s="70">
        <v>3</v>
      </c>
      <c r="CM102" s="70">
        <v>59</v>
      </c>
      <c r="CN102" s="70">
        <v>0</v>
      </c>
      <c r="CO102" s="70">
        <v>252</v>
      </c>
      <c r="CP102" s="70">
        <v>362</v>
      </c>
      <c r="CQ102" s="70">
        <v>4</v>
      </c>
      <c r="CR102" s="70">
        <v>122</v>
      </c>
      <c r="CS102" s="70">
        <v>1</v>
      </c>
      <c r="CT102" s="70">
        <v>489</v>
      </c>
      <c r="CU102" s="70">
        <v>1666</v>
      </c>
      <c r="CV102" s="74"/>
      <c r="CW102" s="70">
        <v>571</v>
      </c>
      <c r="CX102" s="70">
        <v>9</v>
      </c>
      <c r="CY102" s="70">
        <v>226</v>
      </c>
      <c r="CZ102" s="70">
        <v>0</v>
      </c>
      <c r="DA102" s="70">
        <v>806</v>
      </c>
      <c r="DB102" s="70">
        <v>703</v>
      </c>
      <c r="DC102" s="70">
        <v>2</v>
      </c>
      <c r="DD102" s="70">
        <v>293</v>
      </c>
      <c r="DE102" s="70">
        <v>1</v>
      </c>
      <c r="DF102" s="70">
        <v>999</v>
      </c>
      <c r="DG102" s="70">
        <v>1805</v>
      </c>
      <c r="DH102" s="74"/>
      <c r="DI102" s="70">
        <v>1035</v>
      </c>
      <c r="DJ102" s="70">
        <v>8</v>
      </c>
      <c r="DK102" s="70">
        <v>417</v>
      </c>
      <c r="DL102" s="70">
        <v>1</v>
      </c>
      <c r="DM102" s="70">
        <v>1461</v>
      </c>
      <c r="DN102" s="70">
        <v>1461</v>
      </c>
      <c r="DO102" s="74"/>
      <c r="DP102" s="70">
        <v>1039</v>
      </c>
      <c r="DQ102" s="70">
        <v>8</v>
      </c>
      <c r="DR102" s="70">
        <v>414</v>
      </c>
      <c r="DS102" s="70">
        <v>1</v>
      </c>
      <c r="DT102" s="70">
        <v>1462</v>
      </c>
      <c r="DU102" s="70">
        <v>1462</v>
      </c>
      <c r="DV102" s="74"/>
      <c r="DW102" s="70">
        <v>628</v>
      </c>
      <c r="DX102" s="70">
        <v>8</v>
      </c>
      <c r="DY102" s="70">
        <v>244</v>
      </c>
      <c r="DZ102" s="70">
        <v>0</v>
      </c>
      <c r="EA102" s="70">
        <v>880</v>
      </c>
      <c r="EB102" s="70">
        <v>602</v>
      </c>
      <c r="EC102" s="70">
        <v>5</v>
      </c>
      <c r="ED102" s="70">
        <v>248</v>
      </c>
      <c r="EE102" s="70">
        <v>1</v>
      </c>
      <c r="EF102" s="70">
        <v>856</v>
      </c>
      <c r="EG102" s="70">
        <v>1736</v>
      </c>
      <c r="EI102" s="80">
        <f t="shared" si="53"/>
        <v>0.88642857142857145</v>
      </c>
      <c r="EJ102" s="80">
        <f t="shared" si="54"/>
        <v>0.81818181818181823</v>
      </c>
      <c r="EK102" s="80">
        <f t="shared" si="55"/>
        <v>0.85043478260869565</v>
      </c>
      <c r="EL102" s="80">
        <f t="shared" si="56"/>
        <v>1</v>
      </c>
      <c r="EM102" s="80">
        <f t="shared" si="57"/>
        <v>0.87537537537537535</v>
      </c>
      <c r="EN102" s="74"/>
      <c r="EO102" s="80">
        <f t="shared" si="58"/>
        <v>0.81071428571428572</v>
      </c>
      <c r="EP102" s="80">
        <f t="shared" si="59"/>
        <v>0.68181818181818177</v>
      </c>
      <c r="EQ102" s="80">
        <f t="shared" si="60"/>
        <v>0.82086956521739129</v>
      </c>
      <c r="ER102" s="80">
        <f t="shared" si="61"/>
        <v>1</v>
      </c>
      <c r="ES102" s="80">
        <f t="shared" si="62"/>
        <v>0.81231231231231227</v>
      </c>
      <c r="ET102" s="74"/>
      <c r="EU102" s="80">
        <f t="shared" si="63"/>
        <v>0.74428571428571433</v>
      </c>
      <c r="EV102" s="80">
        <f t="shared" si="64"/>
        <v>0.40909090909090912</v>
      </c>
      <c r="EW102" s="80">
        <f t="shared" si="65"/>
        <v>0.72695652173913039</v>
      </c>
      <c r="EX102" s="80">
        <f t="shared" si="66"/>
        <v>1</v>
      </c>
      <c r="EY102" s="80">
        <f t="shared" si="67"/>
        <v>0.7357357357357357</v>
      </c>
      <c r="EZ102" s="74"/>
      <c r="FA102" s="80">
        <f t="shared" si="68"/>
        <v>0.76214285714285712</v>
      </c>
      <c r="FB102" s="80">
        <f t="shared" si="69"/>
        <v>0.36363636363636365</v>
      </c>
      <c r="FC102" s="80">
        <f t="shared" si="70"/>
        <v>0.74608695652173918</v>
      </c>
      <c r="FD102" s="80">
        <f t="shared" si="71"/>
        <v>1</v>
      </c>
      <c r="FE102" s="80">
        <f t="shared" si="72"/>
        <v>0.75325325325325321</v>
      </c>
      <c r="FF102" s="74"/>
      <c r="FG102" s="80">
        <f t="shared" si="73"/>
        <v>0.83071428571428574</v>
      </c>
      <c r="FH102" s="80">
        <f t="shared" si="74"/>
        <v>0.77272727272727271</v>
      </c>
      <c r="FI102" s="80">
        <f t="shared" si="75"/>
        <v>0.84347826086956523</v>
      </c>
      <c r="FJ102" s="80">
        <f t="shared" si="76"/>
        <v>1</v>
      </c>
      <c r="FK102" s="80">
        <f t="shared" si="77"/>
        <v>0.8338338338338338</v>
      </c>
      <c r="FL102" s="74"/>
      <c r="FM102" s="80">
        <f t="shared" si="78"/>
        <v>0.91</v>
      </c>
      <c r="FN102" s="80">
        <f t="shared" si="79"/>
        <v>0.5</v>
      </c>
      <c r="FO102" s="80">
        <f t="shared" si="80"/>
        <v>0.90260869565217394</v>
      </c>
      <c r="FP102" s="80">
        <f t="shared" si="81"/>
        <v>1</v>
      </c>
      <c r="FQ102" s="80">
        <f t="shared" si="82"/>
        <v>0.90340340340340342</v>
      </c>
      <c r="FR102" s="74"/>
      <c r="FS102" s="80">
        <f t="shared" si="83"/>
        <v>0.73928571428571432</v>
      </c>
      <c r="FT102" s="80">
        <f t="shared" si="84"/>
        <v>0.36363636363636365</v>
      </c>
      <c r="FU102" s="80">
        <f t="shared" si="85"/>
        <v>0.72521739130434781</v>
      </c>
      <c r="FV102" s="80">
        <f t="shared" si="86"/>
        <v>1</v>
      </c>
      <c r="FW102" s="80">
        <f t="shared" si="87"/>
        <v>0.73123123123123124</v>
      </c>
      <c r="FX102" s="74"/>
      <c r="FY102" s="80">
        <f t="shared" si="88"/>
        <v>0.7421428571428571</v>
      </c>
      <c r="FZ102" s="80">
        <f t="shared" si="89"/>
        <v>0.36363636363636365</v>
      </c>
      <c r="GA102" s="80">
        <f t="shared" si="90"/>
        <v>0.72</v>
      </c>
      <c r="GB102" s="80">
        <f t="shared" si="91"/>
        <v>1</v>
      </c>
      <c r="GC102" s="80">
        <f t="shared" si="92"/>
        <v>0.73173173173173178</v>
      </c>
      <c r="GD102" s="74"/>
      <c r="GE102" s="80">
        <f t="shared" si="93"/>
        <v>0.87857142857142856</v>
      </c>
      <c r="GF102" s="80">
        <f t="shared" si="94"/>
        <v>0.59090909090909094</v>
      </c>
      <c r="GG102" s="80">
        <f t="shared" si="95"/>
        <v>0.85565217391304349</v>
      </c>
      <c r="GH102" s="80">
        <f t="shared" si="96"/>
        <v>1</v>
      </c>
      <c r="GI102" s="80">
        <f t="shared" si="97"/>
        <v>0.86886886886886883</v>
      </c>
    </row>
    <row r="103" spans="1:191" x14ac:dyDescent="0.3">
      <c r="A103" s="60" t="s">
        <v>475</v>
      </c>
      <c r="B103" s="70">
        <v>10041</v>
      </c>
      <c r="C103" s="70"/>
      <c r="D103" s="70">
        <v>406</v>
      </c>
      <c r="E103" s="70">
        <v>11</v>
      </c>
      <c r="F103" s="70">
        <v>89</v>
      </c>
      <c r="G103" s="70">
        <v>0</v>
      </c>
      <c r="H103" s="70">
        <v>506</v>
      </c>
      <c r="I103" s="70">
        <v>189</v>
      </c>
      <c r="J103" s="70">
        <v>12</v>
      </c>
      <c r="K103" s="70">
        <v>61</v>
      </c>
      <c r="L103" s="70">
        <v>0</v>
      </c>
      <c r="M103" s="70">
        <v>262</v>
      </c>
      <c r="N103" s="70">
        <v>531</v>
      </c>
      <c r="O103" s="70">
        <v>19</v>
      </c>
      <c r="P103" s="70">
        <v>109</v>
      </c>
      <c r="Q103" s="70">
        <v>0</v>
      </c>
      <c r="R103" s="70">
        <v>659</v>
      </c>
      <c r="S103" s="70">
        <v>119</v>
      </c>
      <c r="T103" s="70">
        <v>1</v>
      </c>
      <c r="U103" s="70">
        <v>15</v>
      </c>
      <c r="V103" s="70">
        <v>0</v>
      </c>
      <c r="W103" s="70">
        <v>135</v>
      </c>
      <c r="X103" s="70">
        <v>51</v>
      </c>
      <c r="Y103" s="70">
        <v>2</v>
      </c>
      <c r="Z103" s="70">
        <v>4</v>
      </c>
      <c r="AA103" s="70">
        <v>0</v>
      </c>
      <c r="AB103" s="70">
        <v>57</v>
      </c>
      <c r="AC103" s="70">
        <v>1619</v>
      </c>
      <c r="AD103" s="70"/>
      <c r="AE103" s="70">
        <v>281</v>
      </c>
      <c r="AF103" s="70">
        <v>14</v>
      </c>
      <c r="AG103" s="70">
        <v>52</v>
      </c>
      <c r="AH103" s="70">
        <v>0</v>
      </c>
      <c r="AI103" s="70">
        <v>347</v>
      </c>
      <c r="AJ103" s="70">
        <v>374</v>
      </c>
      <c r="AK103" s="70">
        <v>18</v>
      </c>
      <c r="AL103" s="70">
        <v>102</v>
      </c>
      <c r="AM103" s="70">
        <v>0</v>
      </c>
      <c r="AN103" s="70">
        <v>494</v>
      </c>
      <c r="AO103" s="70">
        <v>491</v>
      </c>
      <c r="AP103" s="70">
        <v>10</v>
      </c>
      <c r="AQ103" s="70">
        <v>96</v>
      </c>
      <c r="AR103" s="70">
        <v>0</v>
      </c>
      <c r="AS103" s="70">
        <v>597</v>
      </c>
      <c r="AT103" s="70">
        <v>1438</v>
      </c>
      <c r="AU103" s="70"/>
      <c r="AV103" s="70">
        <v>249</v>
      </c>
      <c r="AW103" s="70">
        <v>14</v>
      </c>
      <c r="AX103" s="70">
        <v>61</v>
      </c>
      <c r="AY103" s="70">
        <v>0</v>
      </c>
      <c r="AZ103" s="70">
        <v>324</v>
      </c>
      <c r="BA103" s="70">
        <v>139</v>
      </c>
      <c r="BB103" s="70">
        <v>4</v>
      </c>
      <c r="BC103" s="70">
        <v>32</v>
      </c>
      <c r="BD103" s="70">
        <v>0</v>
      </c>
      <c r="BE103" s="70">
        <v>175</v>
      </c>
      <c r="BF103" s="70">
        <v>180</v>
      </c>
      <c r="BG103" s="70">
        <v>1</v>
      </c>
      <c r="BH103" s="70">
        <v>44</v>
      </c>
      <c r="BI103" s="70">
        <v>0</v>
      </c>
      <c r="BJ103" s="70">
        <v>225</v>
      </c>
      <c r="BK103" s="70">
        <v>515</v>
      </c>
      <c r="BL103" s="70">
        <v>25</v>
      </c>
      <c r="BM103" s="70">
        <v>104</v>
      </c>
      <c r="BN103" s="70">
        <v>0</v>
      </c>
      <c r="BO103" s="70">
        <v>644</v>
      </c>
      <c r="BP103" s="70">
        <v>1368</v>
      </c>
      <c r="BQ103" s="74"/>
      <c r="BR103" s="70">
        <v>861</v>
      </c>
      <c r="BS103" s="70">
        <v>28</v>
      </c>
      <c r="BT103" s="70">
        <v>190</v>
      </c>
      <c r="BU103" s="70">
        <v>0</v>
      </c>
      <c r="BV103" s="70">
        <v>1079</v>
      </c>
      <c r="BW103" s="70">
        <v>1079</v>
      </c>
      <c r="BX103" s="74"/>
      <c r="BY103" s="70">
        <v>907</v>
      </c>
      <c r="BZ103" s="70">
        <v>26</v>
      </c>
      <c r="CA103" s="70">
        <v>191</v>
      </c>
      <c r="CB103" s="70">
        <v>0</v>
      </c>
      <c r="CC103" s="70">
        <v>1124</v>
      </c>
      <c r="CD103" s="70">
        <v>1124</v>
      </c>
      <c r="CE103" s="74"/>
      <c r="CF103" s="70">
        <v>683</v>
      </c>
      <c r="CG103" s="70">
        <v>28</v>
      </c>
      <c r="CH103" s="70">
        <v>150</v>
      </c>
      <c r="CI103" s="70">
        <v>0</v>
      </c>
      <c r="CJ103" s="70">
        <v>861</v>
      </c>
      <c r="CK103" s="70">
        <v>149</v>
      </c>
      <c r="CL103" s="70">
        <v>4</v>
      </c>
      <c r="CM103" s="70">
        <v>41</v>
      </c>
      <c r="CN103" s="70">
        <v>0</v>
      </c>
      <c r="CO103" s="70">
        <v>194</v>
      </c>
      <c r="CP103" s="70">
        <v>159</v>
      </c>
      <c r="CQ103" s="70">
        <v>9</v>
      </c>
      <c r="CR103" s="70">
        <v>40</v>
      </c>
      <c r="CS103" s="70">
        <v>0</v>
      </c>
      <c r="CT103" s="70">
        <v>208</v>
      </c>
      <c r="CU103" s="70">
        <v>1263</v>
      </c>
      <c r="CV103" s="74"/>
      <c r="CW103" s="70">
        <v>459</v>
      </c>
      <c r="CX103" s="70">
        <v>13</v>
      </c>
      <c r="CY103" s="70">
        <v>94</v>
      </c>
      <c r="CZ103" s="70">
        <v>0</v>
      </c>
      <c r="DA103" s="70">
        <v>566</v>
      </c>
      <c r="DB103" s="70">
        <v>660</v>
      </c>
      <c r="DC103" s="70">
        <v>29</v>
      </c>
      <c r="DD103" s="70">
        <v>148</v>
      </c>
      <c r="DE103" s="70">
        <v>0</v>
      </c>
      <c r="DF103" s="70">
        <v>837</v>
      </c>
      <c r="DG103" s="70">
        <v>1403</v>
      </c>
      <c r="DH103" s="74"/>
      <c r="DI103" s="70">
        <v>873</v>
      </c>
      <c r="DJ103" s="70">
        <v>29</v>
      </c>
      <c r="DK103" s="70">
        <v>191</v>
      </c>
      <c r="DL103" s="70">
        <v>0</v>
      </c>
      <c r="DM103" s="70">
        <v>1093</v>
      </c>
      <c r="DN103" s="70">
        <v>1093</v>
      </c>
      <c r="DO103" s="74"/>
      <c r="DP103" s="70">
        <v>845</v>
      </c>
      <c r="DQ103" s="70">
        <v>27</v>
      </c>
      <c r="DR103" s="70">
        <v>191</v>
      </c>
      <c r="DS103" s="70">
        <v>0</v>
      </c>
      <c r="DT103" s="70">
        <v>1063</v>
      </c>
      <c r="DU103" s="70">
        <v>1063</v>
      </c>
      <c r="DV103" s="74"/>
      <c r="DW103" s="70">
        <v>542</v>
      </c>
      <c r="DX103" s="70">
        <v>17</v>
      </c>
      <c r="DY103" s="70">
        <v>100</v>
      </c>
      <c r="DZ103" s="70">
        <v>0</v>
      </c>
      <c r="EA103" s="70">
        <v>659</v>
      </c>
      <c r="EB103" s="70">
        <v>508</v>
      </c>
      <c r="EC103" s="70">
        <v>24</v>
      </c>
      <c r="ED103" s="70">
        <v>130</v>
      </c>
      <c r="EE103" s="70">
        <v>0</v>
      </c>
      <c r="EF103" s="70">
        <v>662</v>
      </c>
      <c r="EG103" s="70">
        <v>1321</v>
      </c>
      <c r="EI103" s="80">
        <f t="shared" si="53"/>
        <v>0.8842592592592593</v>
      </c>
      <c r="EJ103" s="80">
        <f t="shared" si="54"/>
        <v>0.93333333333333335</v>
      </c>
      <c r="EK103" s="80">
        <f t="shared" si="55"/>
        <v>0.89928057553956831</v>
      </c>
      <c r="EL103" s="80" t="e">
        <f t="shared" si="56"/>
        <v>#DIV/0!</v>
      </c>
      <c r="EM103" s="80">
        <f t="shared" si="57"/>
        <v>0.88820259419394687</v>
      </c>
      <c r="EN103" s="74"/>
      <c r="EO103" s="80">
        <f t="shared" si="58"/>
        <v>0.83564814814814814</v>
      </c>
      <c r="EP103" s="80">
        <f t="shared" si="59"/>
        <v>0.97777777777777775</v>
      </c>
      <c r="EQ103" s="80">
        <f t="shared" si="60"/>
        <v>0.86690647482014394</v>
      </c>
      <c r="ER103" s="80" t="e">
        <f t="shared" si="61"/>
        <v>#DIV/0!</v>
      </c>
      <c r="ES103" s="80">
        <f t="shared" si="62"/>
        <v>0.84496602841260038</v>
      </c>
      <c r="ET103" s="74"/>
      <c r="EU103" s="80">
        <f t="shared" si="63"/>
        <v>0.66435185185185186</v>
      </c>
      <c r="EV103" s="80">
        <f t="shared" si="64"/>
        <v>0.62222222222222223</v>
      </c>
      <c r="EW103" s="80">
        <f t="shared" si="65"/>
        <v>0.68345323741007191</v>
      </c>
      <c r="EX103" s="80" t="e">
        <f t="shared" si="66"/>
        <v>#DIV/0!</v>
      </c>
      <c r="EY103" s="80">
        <f t="shared" si="67"/>
        <v>0.66646077825818406</v>
      </c>
      <c r="EZ103" s="74"/>
      <c r="FA103" s="80">
        <f t="shared" si="68"/>
        <v>0.69984567901234573</v>
      </c>
      <c r="FB103" s="80">
        <f t="shared" si="69"/>
        <v>0.57777777777777772</v>
      </c>
      <c r="FC103" s="80">
        <f t="shared" si="70"/>
        <v>0.68705035971223016</v>
      </c>
      <c r="FD103" s="80" t="e">
        <f t="shared" si="71"/>
        <v>#DIV/0!</v>
      </c>
      <c r="FE103" s="80">
        <f t="shared" si="72"/>
        <v>0.69425571340333536</v>
      </c>
      <c r="FF103" s="74"/>
      <c r="FG103" s="80">
        <f t="shared" si="73"/>
        <v>0.7646604938271605</v>
      </c>
      <c r="FH103" s="80">
        <f t="shared" si="74"/>
        <v>0.91111111111111109</v>
      </c>
      <c r="FI103" s="80">
        <f t="shared" si="75"/>
        <v>0.8309352517985612</v>
      </c>
      <c r="FJ103" s="80" t="e">
        <f t="shared" si="76"/>
        <v>#DIV/0!</v>
      </c>
      <c r="FK103" s="80">
        <f t="shared" si="77"/>
        <v>0.78011117974058064</v>
      </c>
      <c r="FL103" s="74"/>
      <c r="FM103" s="80">
        <f t="shared" si="78"/>
        <v>0.86342592592592593</v>
      </c>
      <c r="FN103" s="80">
        <f t="shared" si="79"/>
        <v>0.93333333333333335</v>
      </c>
      <c r="FO103" s="80">
        <f t="shared" si="80"/>
        <v>0.87050359712230219</v>
      </c>
      <c r="FP103" s="80" t="e">
        <f t="shared" si="81"/>
        <v>#DIV/0!</v>
      </c>
      <c r="FQ103" s="80">
        <f t="shared" si="82"/>
        <v>0.86658431130327362</v>
      </c>
      <c r="FR103" s="74"/>
      <c r="FS103" s="80">
        <f t="shared" si="83"/>
        <v>0.67361111111111116</v>
      </c>
      <c r="FT103" s="80">
        <f t="shared" si="84"/>
        <v>0.64444444444444449</v>
      </c>
      <c r="FU103" s="80">
        <f t="shared" si="85"/>
        <v>0.68705035971223016</v>
      </c>
      <c r="FV103" s="80" t="e">
        <f t="shared" si="86"/>
        <v>#DIV/0!</v>
      </c>
      <c r="FW103" s="80">
        <f t="shared" si="87"/>
        <v>0.67510809141445338</v>
      </c>
      <c r="FX103" s="74"/>
      <c r="FY103" s="80">
        <f t="shared" si="88"/>
        <v>0.65200617283950613</v>
      </c>
      <c r="FZ103" s="80">
        <f t="shared" si="89"/>
        <v>0.6</v>
      </c>
      <c r="GA103" s="80">
        <f t="shared" si="90"/>
        <v>0.68705035971223016</v>
      </c>
      <c r="GB103" s="80" t="e">
        <f t="shared" si="91"/>
        <v>#DIV/0!</v>
      </c>
      <c r="GC103" s="80">
        <f t="shared" si="92"/>
        <v>0.65657813465101911</v>
      </c>
      <c r="GD103" s="74"/>
      <c r="GE103" s="80">
        <f t="shared" si="93"/>
        <v>0.81018518518518523</v>
      </c>
      <c r="GF103" s="80">
        <f t="shared" si="94"/>
        <v>0.91111111111111109</v>
      </c>
      <c r="GG103" s="80">
        <f t="shared" si="95"/>
        <v>0.82733812949640284</v>
      </c>
      <c r="GH103" s="80" t="e">
        <f t="shared" si="96"/>
        <v>#DIV/0!</v>
      </c>
      <c r="GI103" s="80">
        <f t="shared" si="97"/>
        <v>0.81593576281655344</v>
      </c>
    </row>
    <row r="104" spans="1:191" x14ac:dyDescent="0.3">
      <c r="A104" s="60" t="s">
        <v>522</v>
      </c>
      <c r="B104" s="70">
        <v>10038</v>
      </c>
      <c r="C104" s="70"/>
      <c r="D104" s="70">
        <v>334</v>
      </c>
      <c r="E104" s="70">
        <v>15</v>
      </c>
      <c r="F104" s="70">
        <v>105</v>
      </c>
      <c r="G104" s="70">
        <v>0</v>
      </c>
      <c r="H104" s="70">
        <v>454</v>
      </c>
      <c r="I104" s="70">
        <v>112</v>
      </c>
      <c r="J104" s="70">
        <v>3</v>
      </c>
      <c r="K104" s="70">
        <v>27</v>
      </c>
      <c r="L104" s="70">
        <v>0</v>
      </c>
      <c r="M104" s="70">
        <v>142</v>
      </c>
      <c r="N104" s="70">
        <v>264</v>
      </c>
      <c r="O104" s="70">
        <v>6</v>
      </c>
      <c r="P104" s="70">
        <v>83</v>
      </c>
      <c r="Q104" s="70">
        <v>0</v>
      </c>
      <c r="R104" s="70">
        <v>353</v>
      </c>
      <c r="S104" s="70">
        <v>28</v>
      </c>
      <c r="T104" s="70">
        <v>2</v>
      </c>
      <c r="U104" s="70">
        <v>7</v>
      </c>
      <c r="V104" s="70">
        <v>0</v>
      </c>
      <c r="W104" s="70">
        <v>37</v>
      </c>
      <c r="X104" s="70">
        <v>18</v>
      </c>
      <c r="Y104" s="70">
        <v>2</v>
      </c>
      <c r="Z104" s="70">
        <v>1</v>
      </c>
      <c r="AA104" s="70">
        <v>0</v>
      </c>
      <c r="AB104" s="70">
        <v>21</v>
      </c>
      <c r="AC104" s="70">
        <v>1007</v>
      </c>
      <c r="AD104" s="70"/>
      <c r="AE104" s="70">
        <v>168</v>
      </c>
      <c r="AF104" s="70">
        <v>8</v>
      </c>
      <c r="AG104" s="70">
        <v>36</v>
      </c>
      <c r="AH104" s="70">
        <v>0</v>
      </c>
      <c r="AI104" s="70">
        <v>212</v>
      </c>
      <c r="AJ104" s="70">
        <v>278</v>
      </c>
      <c r="AK104" s="70">
        <v>12</v>
      </c>
      <c r="AL104" s="70">
        <v>99</v>
      </c>
      <c r="AM104" s="70">
        <v>0</v>
      </c>
      <c r="AN104" s="70">
        <v>389</v>
      </c>
      <c r="AO104" s="70">
        <v>202</v>
      </c>
      <c r="AP104" s="70">
        <v>6</v>
      </c>
      <c r="AQ104" s="70">
        <v>61</v>
      </c>
      <c r="AR104" s="70">
        <v>0</v>
      </c>
      <c r="AS104" s="70">
        <v>269</v>
      </c>
      <c r="AT104" s="70">
        <v>870</v>
      </c>
      <c r="AU104" s="70"/>
      <c r="AV104" s="70">
        <v>234</v>
      </c>
      <c r="AW104" s="70">
        <v>6</v>
      </c>
      <c r="AX104" s="70">
        <v>60</v>
      </c>
      <c r="AY104" s="70">
        <v>0</v>
      </c>
      <c r="AZ104" s="70">
        <v>300</v>
      </c>
      <c r="BA104" s="70">
        <v>108</v>
      </c>
      <c r="BB104" s="70">
        <v>8</v>
      </c>
      <c r="BC104" s="70">
        <v>42</v>
      </c>
      <c r="BD104" s="70">
        <v>0</v>
      </c>
      <c r="BE104" s="70">
        <v>158</v>
      </c>
      <c r="BF104" s="70">
        <v>113</v>
      </c>
      <c r="BG104" s="70">
        <v>8</v>
      </c>
      <c r="BH104" s="70">
        <v>36</v>
      </c>
      <c r="BI104" s="70">
        <v>0</v>
      </c>
      <c r="BJ104" s="70">
        <v>157</v>
      </c>
      <c r="BK104" s="70">
        <v>72</v>
      </c>
      <c r="BL104" s="70">
        <v>2</v>
      </c>
      <c r="BM104" s="70">
        <v>31</v>
      </c>
      <c r="BN104" s="70">
        <v>0</v>
      </c>
      <c r="BO104" s="70">
        <v>105</v>
      </c>
      <c r="BP104" s="70">
        <v>720</v>
      </c>
      <c r="BQ104" s="74"/>
      <c r="BR104" s="70">
        <v>512</v>
      </c>
      <c r="BS104" s="70">
        <v>17</v>
      </c>
      <c r="BT104" s="70">
        <v>164</v>
      </c>
      <c r="BU104" s="70">
        <v>0</v>
      </c>
      <c r="BV104" s="70">
        <v>693</v>
      </c>
      <c r="BW104" s="70">
        <v>693</v>
      </c>
      <c r="BX104" s="74"/>
      <c r="BY104" s="70">
        <v>570</v>
      </c>
      <c r="BZ104" s="70">
        <v>17</v>
      </c>
      <c r="CA104" s="70">
        <v>174</v>
      </c>
      <c r="CB104" s="70">
        <v>0</v>
      </c>
      <c r="CC104" s="70">
        <v>761</v>
      </c>
      <c r="CD104" s="70">
        <v>761</v>
      </c>
      <c r="CE104" s="74"/>
      <c r="CF104" s="70">
        <v>351</v>
      </c>
      <c r="CG104" s="70">
        <v>8</v>
      </c>
      <c r="CH104" s="70">
        <v>128</v>
      </c>
      <c r="CI104" s="70">
        <v>0</v>
      </c>
      <c r="CJ104" s="70">
        <v>487</v>
      </c>
      <c r="CK104" s="70">
        <v>85</v>
      </c>
      <c r="CL104" s="70">
        <v>9</v>
      </c>
      <c r="CM104" s="70">
        <v>16</v>
      </c>
      <c r="CN104" s="70">
        <v>0</v>
      </c>
      <c r="CO104" s="70">
        <v>110</v>
      </c>
      <c r="CP104" s="70">
        <v>104</v>
      </c>
      <c r="CQ104" s="70">
        <v>5</v>
      </c>
      <c r="CR104" s="70">
        <v>29</v>
      </c>
      <c r="CS104" s="70">
        <v>0</v>
      </c>
      <c r="CT104" s="70">
        <v>138</v>
      </c>
      <c r="CU104" s="70">
        <v>735</v>
      </c>
      <c r="CV104" s="74"/>
      <c r="CW104" s="70">
        <v>205</v>
      </c>
      <c r="CX104" s="70">
        <v>8</v>
      </c>
      <c r="CY104" s="70">
        <v>42</v>
      </c>
      <c r="CZ104" s="70">
        <v>0</v>
      </c>
      <c r="DA104" s="70">
        <v>255</v>
      </c>
      <c r="DB104" s="70">
        <v>404</v>
      </c>
      <c r="DC104" s="70">
        <v>16</v>
      </c>
      <c r="DD104" s="70">
        <v>147</v>
      </c>
      <c r="DE104" s="70">
        <v>0</v>
      </c>
      <c r="DF104" s="70">
        <v>567</v>
      </c>
      <c r="DG104" s="70">
        <v>822</v>
      </c>
      <c r="DH104" s="74"/>
      <c r="DI104" s="70">
        <v>532</v>
      </c>
      <c r="DJ104" s="70">
        <v>16</v>
      </c>
      <c r="DK104" s="70">
        <v>168</v>
      </c>
      <c r="DL104" s="70">
        <v>0</v>
      </c>
      <c r="DM104" s="70">
        <v>716</v>
      </c>
      <c r="DN104" s="70">
        <v>716</v>
      </c>
      <c r="DO104" s="74"/>
      <c r="DP104" s="70">
        <v>509</v>
      </c>
      <c r="DQ104" s="70">
        <v>16</v>
      </c>
      <c r="DR104" s="70">
        <v>168</v>
      </c>
      <c r="DS104" s="70">
        <v>0</v>
      </c>
      <c r="DT104" s="70">
        <v>693</v>
      </c>
      <c r="DU104" s="70">
        <v>693</v>
      </c>
      <c r="DV104" s="74"/>
      <c r="DW104" s="70">
        <v>274</v>
      </c>
      <c r="DX104" s="70">
        <v>11</v>
      </c>
      <c r="DY104" s="70">
        <v>60</v>
      </c>
      <c r="DZ104" s="70">
        <v>0</v>
      </c>
      <c r="EA104" s="70">
        <v>345</v>
      </c>
      <c r="EB104" s="70">
        <v>316</v>
      </c>
      <c r="EC104" s="70">
        <v>11</v>
      </c>
      <c r="ED104" s="70">
        <v>128</v>
      </c>
      <c r="EE104" s="70">
        <v>0</v>
      </c>
      <c r="EF104" s="70">
        <v>455</v>
      </c>
      <c r="EG104" s="70">
        <v>800</v>
      </c>
      <c r="EI104" s="80">
        <f t="shared" si="53"/>
        <v>0.8571428571428571</v>
      </c>
      <c r="EJ104" s="80">
        <f t="shared" si="54"/>
        <v>0.9285714285714286</v>
      </c>
      <c r="EK104" s="80">
        <f t="shared" si="55"/>
        <v>0.87892376681614348</v>
      </c>
      <c r="EL104" s="80" t="e">
        <f t="shared" si="56"/>
        <v>#DIV/0!</v>
      </c>
      <c r="EM104" s="80">
        <f t="shared" si="57"/>
        <v>0.86395233366434954</v>
      </c>
      <c r="EN104" s="74"/>
      <c r="EO104" s="80">
        <f t="shared" si="58"/>
        <v>0.69708994708994709</v>
      </c>
      <c r="EP104" s="80">
        <f t="shared" si="59"/>
        <v>0.8571428571428571</v>
      </c>
      <c r="EQ104" s="80">
        <f t="shared" si="60"/>
        <v>0.75784753363228696</v>
      </c>
      <c r="ER104" s="80" t="e">
        <f t="shared" si="61"/>
        <v>#DIV/0!</v>
      </c>
      <c r="ES104" s="80">
        <f t="shared" si="62"/>
        <v>0.71499503475670312</v>
      </c>
      <c r="ET104" s="74"/>
      <c r="EU104" s="80">
        <f t="shared" si="63"/>
        <v>0.67724867724867721</v>
      </c>
      <c r="EV104" s="80">
        <f t="shared" si="64"/>
        <v>0.6071428571428571</v>
      </c>
      <c r="EW104" s="80">
        <f t="shared" si="65"/>
        <v>0.73542600896860988</v>
      </c>
      <c r="EX104" s="80" t="e">
        <f t="shared" si="66"/>
        <v>#DIV/0!</v>
      </c>
      <c r="EY104" s="80">
        <f t="shared" si="67"/>
        <v>0.68818272095332667</v>
      </c>
      <c r="EZ104" s="74"/>
      <c r="FA104" s="80">
        <f t="shared" si="68"/>
        <v>0.75396825396825395</v>
      </c>
      <c r="FB104" s="80">
        <f t="shared" si="69"/>
        <v>0.6071428571428571</v>
      </c>
      <c r="FC104" s="80">
        <f t="shared" si="70"/>
        <v>0.78026905829596416</v>
      </c>
      <c r="FD104" s="80" t="e">
        <f t="shared" si="71"/>
        <v>#DIV/0!</v>
      </c>
      <c r="FE104" s="80">
        <f t="shared" si="72"/>
        <v>0.75571002979145974</v>
      </c>
      <c r="FF104" s="74"/>
      <c r="FG104" s="80">
        <f t="shared" si="73"/>
        <v>0.7142857142857143</v>
      </c>
      <c r="FH104" s="80">
        <f t="shared" si="74"/>
        <v>0.7857142857142857</v>
      </c>
      <c r="FI104" s="80">
        <f t="shared" si="75"/>
        <v>0.77578475336322872</v>
      </c>
      <c r="FJ104" s="80" t="e">
        <f t="shared" si="76"/>
        <v>#DIV/0!</v>
      </c>
      <c r="FK104" s="80">
        <f t="shared" si="77"/>
        <v>0.72989076464746772</v>
      </c>
      <c r="FL104" s="74"/>
      <c r="FM104" s="80">
        <f t="shared" si="78"/>
        <v>0.80555555555555558</v>
      </c>
      <c r="FN104" s="80">
        <f t="shared" si="79"/>
        <v>0.8571428571428571</v>
      </c>
      <c r="FO104" s="80">
        <f t="shared" si="80"/>
        <v>0.84753363228699552</v>
      </c>
      <c r="FP104" s="80" t="e">
        <f t="shared" si="81"/>
        <v>#DIV/0!</v>
      </c>
      <c r="FQ104" s="80">
        <f t="shared" si="82"/>
        <v>0.81628599801390267</v>
      </c>
      <c r="FR104" s="74"/>
      <c r="FS104" s="80">
        <f t="shared" si="83"/>
        <v>0.70370370370370372</v>
      </c>
      <c r="FT104" s="80">
        <f t="shared" si="84"/>
        <v>0.5714285714285714</v>
      </c>
      <c r="FU104" s="80">
        <f t="shared" si="85"/>
        <v>0.75336322869955152</v>
      </c>
      <c r="FV104" s="80" t="e">
        <f t="shared" si="86"/>
        <v>#DIV/0!</v>
      </c>
      <c r="FW104" s="80">
        <f t="shared" si="87"/>
        <v>0.71102284011916583</v>
      </c>
      <c r="FX104" s="74"/>
      <c r="FY104" s="80">
        <f t="shared" si="88"/>
        <v>0.67328042328042326</v>
      </c>
      <c r="FZ104" s="80">
        <f t="shared" si="89"/>
        <v>0.5714285714285714</v>
      </c>
      <c r="GA104" s="80">
        <f t="shared" si="90"/>
        <v>0.75336322869955152</v>
      </c>
      <c r="GB104" s="80" t="e">
        <f t="shared" si="91"/>
        <v>#DIV/0!</v>
      </c>
      <c r="GC104" s="80">
        <f t="shared" si="92"/>
        <v>0.68818272095332667</v>
      </c>
      <c r="GD104" s="74"/>
      <c r="GE104" s="80">
        <f t="shared" si="93"/>
        <v>0.78042328042328046</v>
      </c>
      <c r="GF104" s="80">
        <f t="shared" si="94"/>
        <v>0.7857142857142857</v>
      </c>
      <c r="GG104" s="80">
        <f t="shared" si="95"/>
        <v>0.84304932735426008</v>
      </c>
      <c r="GH104" s="80" t="e">
        <f t="shared" si="96"/>
        <v>#DIV/0!</v>
      </c>
      <c r="GI104" s="80">
        <f t="shared" si="97"/>
        <v>0.79443892750744782</v>
      </c>
    </row>
    <row r="105" spans="1:191" x14ac:dyDescent="0.3">
      <c r="A105" s="60" t="s">
        <v>434</v>
      </c>
      <c r="B105" s="70">
        <v>9733</v>
      </c>
      <c r="C105" s="70"/>
      <c r="D105" s="70">
        <v>316</v>
      </c>
      <c r="E105" s="70">
        <v>21</v>
      </c>
      <c r="F105" s="70">
        <v>130</v>
      </c>
      <c r="G105" s="70">
        <v>0</v>
      </c>
      <c r="H105" s="70">
        <v>467</v>
      </c>
      <c r="I105" s="70">
        <v>231</v>
      </c>
      <c r="J105" s="70">
        <v>15</v>
      </c>
      <c r="K105" s="70">
        <v>120</v>
      </c>
      <c r="L105" s="70">
        <v>0</v>
      </c>
      <c r="M105" s="70">
        <v>366</v>
      </c>
      <c r="N105" s="70">
        <v>479</v>
      </c>
      <c r="O105" s="70">
        <v>12</v>
      </c>
      <c r="P105" s="70">
        <v>253</v>
      </c>
      <c r="Q105" s="70">
        <v>0</v>
      </c>
      <c r="R105" s="70">
        <v>744</v>
      </c>
      <c r="S105" s="70">
        <v>74</v>
      </c>
      <c r="T105" s="70">
        <v>6</v>
      </c>
      <c r="U105" s="70">
        <v>24</v>
      </c>
      <c r="V105" s="70">
        <v>1</v>
      </c>
      <c r="W105" s="70">
        <v>105</v>
      </c>
      <c r="X105" s="70">
        <v>65</v>
      </c>
      <c r="Y105" s="70">
        <v>3</v>
      </c>
      <c r="Z105" s="70">
        <v>26</v>
      </c>
      <c r="AA105" s="70">
        <v>0</v>
      </c>
      <c r="AB105" s="70">
        <v>94</v>
      </c>
      <c r="AC105" s="70">
        <v>1776</v>
      </c>
      <c r="AD105" s="70"/>
      <c r="AE105" s="70">
        <v>224</v>
      </c>
      <c r="AF105" s="70">
        <v>12</v>
      </c>
      <c r="AG105" s="70">
        <v>107</v>
      </c>
      <c r="AH105" s="70">
        <v>0</v>
      </c>
      <c r="AI105" s="70">
        <v>343</v>
      </c>
      <c r="AJ105" s="70">
        <v>336</v>
      </c>
      <c r="AK105" s="70">
        <v>14</v>
      </c>
      <c r="AL105" s="70">
        <v>161</v>
      </c>
      <c r="AM105" s="70">
        <v>1</v>
      </c>
      <c r="AN105" s="70">
        <v>512</v>
      </c>
      <c r="AO105" s="70">
        <v>472</v>
      </c>
      <c r="AP105" s="70">
        <v>26</v>
      </c>
      <c r="AQ105" s="70">
        <v>224</v>
      </c>
      <c r="AR105" s="70">
        <v>0</v>
      </c>
      <c r="AS105" s="70">
        <v>722</v>
      </c>
      <c r="AT105" s="70">
        <v>1577</v>
      </c>
      <c r="AU105" s="70"/>
      <c r="AV105" s="70">
        <v>314</v>
      </c>
      <c r="AW105" s="70">
        <v>14</v>
      </c>
      <c r="AX105" s="70">
        <v>145</v>
      </c>
      <c r="AY105" s="70">
        <v>0</v>
      </c>
      <c r="AZ105" s="70">
        <v>473</v>
      </c>
      <c r="BA105" s="70">
        <v>305</v>
      </c>
      <c r="BB105" s="70">
        <v>11</v>
      </c>
      <c r="BC105" s="70">
        <v>157</v>
      </c>
      <c r="BD105" s="70">
        <v>0</v>
      </c>
      <c r="BE105" s="70">
        <v>473</v>
      </c>
      <c r="BF105" s="70">
        <v>153</v>
      </c>
      <c r="BG105" s="70">
        <v>12</v>
      </c>
      <c r="BH105" s="70">
        <v>76</v>
      </c>
      <c r="BI105" s="70">
        <v>1</v>
      </c>
      <c r="BJ105" s="70">
        <v>242</v>
      </c>
      <c r="BK105" s="70">
        <v>259</v>
      </c>
      <c r="BL105" s="70">
        <v>14</v>
      </c>
      <c r="BM105" s="70">
        <v>112</v>
      </c>
      <c r="BN105" s="70">
        <v>0</v>
      </c>
      <c r="BO105" s="70">
        <v>385</v>
      </c>
      <c r="BP105" s="70">
        <v>1573</v>
      </c>
      <c r="BQ105" s="74"/>
      <c r="BR105" s="70">
        <v>946</v>
      </c>
      <c r="BS105" s="70">
        <v>47</v>
      </c>
      <c r="BT105" s="70">
        <v>455</v>
      </c>
      <c r="BU105" s="70">
        <v>1</v>
      </c>
      <c r="BV105" s="70">
        <v>1449</v>
      </c>
      <c r="BW105" s="70">
        <v>1449</v>
      </c>
      <c r="BX105" s="74"/>
      <c r="BY105" s="70">
        <v>986</v>
      </c>
      <c r="BZ105" s="70">
        <v>48</v>
      </c>
      <c r="CA105" s="70">
        <v>468</v>
      </c>
      <c r="CB105" s="70">
        <v>1</v>
      </c>
      <c r="CC105" s="70">
        <v>1503</v>
      </c>
      <c r="CD105" s="70">
        <v>1503</v>
      </c>
      <c r="CE105" s="74"/>
      <c r="CF105" s="70">
        <v>727</v>
      </c>
      <c r="CG105" s="70">
        <v>36</v>
      </c>
      <c r="CH105" s="70">
        <v>350</v>
      </c>
      <c r="CI105" s="70">
        <v>1</v>
      </c>
      <c r="CJ105" s="70">
        <v>1114</v>
      </c>
      <c r="CK105" s="70">
        <v>97</v>
      </c>
      <c r="CL105" s="70">
        <v>7</v>
      </c>
      <c r="CM105" s="70">
        <v>53</v>
      </c>
      <c r="CN105" s="70">
        <v>0</v>
      </c>
      <c r="CO105" s="70">
        <v>157</v>
      </c>
      <c r="CP105" s="70">
        <v>194</v>
      </c>
      <c r="CQ105" s="70">
        <v>8</v>
      </c>
      <c r="CR105" s="70">
        <v>87</v>
      </c>
      <c r="CS105" s="70">
        <v>0</v>
      </c>
      <c r="CT105" s="70">
        <v>289</v>
      </c>
      <c r="CU105" s="70">
        <v>1560</v>
      </c>
      <c r="CV105" s="74"/>
      <c r="CW105" s="70">
        <v>398</v>
      </c>
      <c r="CX105" s="70">
        <v>16</v>
      </c>
      <c r="CY105" s="70">
        <v>174</v>
      </c>
      <c r="CZ105" s="70">
        <v>1</v>
      </c>
      <c r="DA105" s="70">
        <v>589</v>
      </c>
      <c r="DB105" s="70">
        <v>683</v>
      </c>
      <c r="DC105" s="70">
        <v>35</v>
      </c>
      <c r="DD105" s="70">
        <v>339</v>
      </c>
      <c r="DE105" s="70">
        <v>0</v>
      </c>
      <c r="DF105" s="70">
        <v>1057</v>
      </c>
      <c r="DG105" s="70">
        <v>1646</v>
      </c>
      <c r="DH105" s="74"/>
      <c r="DI105" s="70">
        <v>955</v>
      </c>
      <c r="DJ105" s="70">
        <v>49</v>
      </c>
      <c r="DK105" s="70">
        <v>460</v>
      </c>
      <c r="DL105" s="70">
        <v>1</v>
      </c>
      <c r="DM105" s="70">
        <v>1465</v>
      </c>
      <c r="DN105" s="70">
        <v>1465</v>
      </c>
      <c r="DO105" s="74"/>
      <c r="DP105" s="70">
        <v>945</v>
      </c>
      <c r="DQ105" s="70">
        <v>48</v>
      </c>
      <c r="DR105" s="70">
        <v>462</v>
      </c>
      <c r="DS105" s="70">
        <v>1</v>
      </c>
      <c r="DT105" s="70">
        <v>1456</v>
      </c>
      <c r="DU105" s="70">
        <v>1456</v>
      </c>
      <c r="DV105" s="74"/>
      <c r="DW105" s="70">
        <v>528</v>
      </c>
      <c r="DX105" s="70">
        <v>20</v>
      </c>
      <c r="DY105" s="70">
        <v>223</v>
      </c>
      <c r="DZ105" s="70">
        <v>1</v>
      </c>
      <c r="EA105" s="70">
        <v>772</v>
      </c>
      <c r="EB105" s="70">
        <v>524</v>
      </c>
      <c r="EC105" s="70">
        <v>31</v>
      </c>
      <c r="ED105" s="70">
        <v>279</v>
      </c>
      <c r="EE105" s="70">
        <v>0</v>
      </c>
      <c r="EF105" s="70">
        <v>834</v>
      </c>
      <c r="EG105" s="70">
        <v>1606</v>
      </c>
      <c r="EI105" s="80">
        <f t="shared" si="53"/>
        <v>0.88583690987124464</v>
      </c>
      <c r="EJ105" s="80">
        <f t="shared" si="54"/>
        <v>0.91228070175438591</v>
      </c>
      <c r="EK105" s="80">
        <f t="shared" si="55"/>
        <v>0.88969258589511757</v>
      </c>
      <c r="EL105" s="80">
        <f t="shared" si="56"/>
        <v>1</v>
      </c>
      <c r="EM105" s="80">
        <f t="shared" si="57"/>
        <v>0.8879504504504504</v>
      </c>
      <c r="EN105" s="74"/>
      <c r="EO105" s="80">
        <f t="shared" si="58"/>
        <v>0.88497854077253224</v>
      </c>
      <c r="EP105" s="80">
        <f t="shared" si="59"/>
        <v>0.89473684210526316</v>
      </c>
      <c r="EQ105" s="80">
        <f t="shared" si="60"/>
        <v>0.88607594936708856</v>
      </c>
      <c r="ER105" s="80">
        <f t="shared" si="61"/>
        <v>1</v>
      </c>
      <c r="ES105" s="80">
        <f t="shared" si="62"/>
        <v>0.88569819819819817</v>
      </c>
      <c r="ET105" s="74"/>
      <c r="EU105" s="80">
        <f t="shared" si="63"/>
        <v>0.81201716738197427</v>
      </c>
      <c r="EV105" s="80">
        <f t="shared" si="64"/>
        <v>0.82456140350877194</v>
      </c>
      <c r="EW105" s="80">
        <f t="shared" si="65"/>
        <v>0.82278481012658233</v>
      </c>
      <c r="EX105" s="80">
        <f t="shared" si="66"/>
        <v>1</v>
      </c>
      <c r="EY105" s="80">
        <f t="shared" si="67"/>
        <v>0.8158783783783784</v>
      </c>
      <c r="EZ105" s="74"/>
      <c r="FA105" s="80">
        <f t="shared" si="68"/>
        <v>0.84635193133047215</v>
      </c>
      <c r="FB105" s="80">
        <f t="shared" si="69"/>
        <v>0.84210526315789469</v>
      </c>
      <c r="FC105" s="80">
        <f t="shared" si="70"/>
        <v>0.84629294755877038</v>
      </c>
      <c r="FD105" s="80">
        <f t="shared" si="71"/>
        <v>1</v>
      </c>
      <c r="FE105" s="80">
        <f t="shared" si="72"/>
        <v>0.84628378378378377</v>
      </c>
      <c r="FF105" s="74"/>
      <c r="FG105" s="80">
        <f t="shared" si="73"/>
        <v>0.87381974248927041</v>
      </c>
      <c r="FH105" s="80">
        <f t="shared" si="74"/>
        <v>0.89473684210526316</v>
      </c>
      <c r="FI105" s="80">
        <f t="shared" si="75"/>
        <v>0.88607594936708856</v>
      </c>
      <c r="FJ105" s="80">
        <f t="shared" si="76"/>
        <v>1</v>
      </c>
      <c r="FK105" s="80">
        <f t="shared" si="77"/>
        <v>0.8783783783783784</v>
      </c>
      <c r="FL105" s="74"/>
      <c r="FM105" s="80">
        <f t="shared" si="78"/>
        <v>0.92789699570815454</v>
      </c>
      <c r="FN105" s="80">
        <f t="shared" si="79"/>
        <v>0.89473684210526316</v>
      </c>
      <c r="FO105" s="80">
        <f t="shared" si="80"/>
        <v>0.92766726943942135</v>
      </c>
      <c r="FP105" s="80">
        <f t="shared" si="81"/>
        <v>1</v>
      </c>
      <c r="FQ105" s="80">
        <f t="shared" si="82"/>
        <v>0.92680180180180183</v>
      </c>
      <c r="FR105" s="74"/>
      <c r="FS105" s="80">
        <f t="shared" si="83"/>
        <v>0.81974248927038629</v>
      </c>
      <c r="FT105" s="80">
        <f t="shared" si="84"/>
        <v>0.85964912280701755</v>
      </c>
      <c r="FU105" s="80">
        <f t="shared" si="85"/>
        <v>0.83182640144665465</v>
      </c>
      <c r="FV105" s="80">
        <f t="shared" si="86"/>
        <v>1</v>
      </c>
      <c r="FW105" s="80">
        <f t="shared" si="87"/>
        <v>0.82488738738738743</v>
      </c>
      <c r="FX105" s="74"/>
      <c r="FY105" s="80">
        <f t="shared" si="88"/>
        <v>0.81115879828326176</v>
      </c>
      <c r="FZ105" s="80">
        <f t="shared" si="89"/>
        <v>0.84210526315789469</v>
      </c>
      <c r="GA105" s="80">
        <f t="shared" si="90"/>
        <v>0.83544303797468356</v>
      </c>
      <c r="GB105" s="80">
        <f t="shared" si="91"/>
        <v>1</v>
      </c>
      <c r="GC105" s="80">
        <f t="shared" si="92"/>
        <v>0.81981981981981977</v>
      </c>
      <c r="GD105" s="74"/>
      <c r="GE105" s="80">
        <f t="shared" si="93"/>
        <v>0.90300429184549358</v>
      </c>
      <c r="GF105" s="80">
        <f t="shared" si="94"/>
        <v>0.89473684210526316</v>
      </c>
      <c r="GG105" s="80">
        <f t="shared" si="95"/>
        <v>0.90777576853526221</v>
      </c>
      <c r="GH105" s="80">
        <f t="shared" si="96"/>
        <v>1</v>
      </c>
      <c r="GI105" s="80">
        <f t="shared" si="97"/>
        <v>0.90427927927927931</v>
      </c>
    </row>
    <row r="106" spans="1:191" x14ac:dyDescent="0.3">
      <c r="A106" s="60" t="s">
        <v>438</v>
      </c>
      <c r="B106" s="70">
        <v>9674</v>
      </c>
      <c r="C106" s="70"/>
      <c r="D106" s="70">
        <v>394</v>
      </c>
      <c r="E106" s="70">
        <v>2</v>
      </c>
      <c r="F106" s="70">
        <v>156</v>
      </c>
      <c r="G106" s="70">
        <v>0</v>
      </c>
      <c r="H106" s="70">
        <v>552</v>
      </c>
      <c r="I106" s="70">
        <v>154</v>
      </c>
      <c r="J106" s="70">
        <v>5</v>
      </c>
      <c r="K106" s="70">
        <v>35</v>
      </c>
      <c r="L106" s="70">
        <v>0</v>
      </c>
      <c r="M106" s="70">
        <v>194</v>
      </c>
      <c r="N106" s="70">
        <v>225</v>
      </c>
      <c r="O106" s="70">
        <v>5</v>
      </c>
      <c r="P106" s="70">
        <v>84</v>
      </c>
      <c r="Q106" s="70">
        <v>1</v>
      </c>
      <c r="R106" s="70">
        <v>315</v>
      </c>
      <c r="S106" s="70">
        <v>81</v>
      </c>
      <c r="T106" s="70">
        <v>3</v>
      </c>
      <c r="U106" s="70">
        <v>14</v>
      </c>
      <c r="V106" s="70">
        <v>0</v>
      </c>
      <c r="W106" s="70">
        <v>98</v>
      </c>
      <c r="X106" s="70">
        <v>66</v>
      </c>
      <c r="Y106" s="70">
        <v>0</v>
      </c>
      <c r="Z106" s="70">
        <v>18</v>
      </c>
      <c r="AA106" s="70">
        <v>0</v>
      </c>
      <c r="AB106" s="70">
        <v>84</v>
      </c>
      <c r="AC106" s="70">
        <v>1243</v>
      </c>
      <c r="AD106" s="70"/>
      <c r="AE106" s="70">
        <v>273</v>
      </c>
      <c r="AF106" s="70">
        <v>3</v>
      </c>
      <c r="AG106" s="70">
        <v>100</v>
      </c>
      <c r="AH106" s="70">
        <v>0</v>
      </c>
      <c r="AI106" s="70">
        <v>376</v>
      </c>
      <c r="AJ106" s="70">
        <v>237</v>
      </c>
      <c r="AK106" s="70">
        <v>6</v>
      </c>
      <c r="AL106" s="70">
        <v>90</v>
      </c>
      <c r="AM106" s="70">
        <v>1</v>
      </c>
      <c r="AN106" s="70">
        <v>334</v>
      </c>
      <c r="AO106" s="70">
        <v>287</v>
      </c>
      <c r="AP106" s="70">
        <v>5</v>
      </c>
      <c r="AQ106" s="70">
        <v>87</v>
      </c>
      <c r="AR106" s="70">
        <v>0</v>
      </c>
      <c r="AS106" s="70">
        <v>379</v>
      </c>
      <c r="AT106" s="70">
        <v>1089</v>
      </c>
      <c r="AU106" s="70"/>
      <c r="AV106" s="70">
        <v>343</v>
      </c>
      <c r="AW106" s="70">
        <v>8</v>
      </c>
      <c r="AX106" s="70">
        <v>110</v>
      </c>
      <c r="AY106" s="70">
        <v>0</v>
      </c>
      <c r="AZ106" s="70">
        <v>461</v>
      </c>
      <c r="BA106" s="70">
        <v>171</v>
      </c>
      <c r="BB106" s="70">
        <v>2</v>
      </c>
      <c r="BC106" s="70">
        <v>59</v>
      </c>
      <c r="BD106" s="70">
        <v>0</v>
      </c>
      <c r="BE106" s="70">
        <v>232</v>
      </c>
      <c r="BF106" s="70">
        <v>157</v>
      </c>
      <c r="BG106" s="70">
        <v>3</v>
      </c>
      <c r="BH106" s="70">
        <v>50</v>
      </c>
      <c r="BI106" s="70">
        <v>0</v>
      </c>
      <c r="BJ106" s="70">
        <v>210</v>
      </c>
      <c r="BK106" s="70">
        <v>97</v>
      </c>
      <c r="BL106" s="70">
        <v>0</v>
      </c>
      <c r="BM106" s="70">
        <v>36</v>
      </c>
      <c r="BN106" s="70">
        <v>0</v>
      </c>
      <c r="BO106" s="70">
        <v>133</v>
      </c>
      <c r="BP106" s="70">
        <v>1036</v>
      </c>
      <c r="BQ106" s="74"/>
      <c r="BR106" s="70">
        <v>711</v>
      </c>
      <c r="BS106" s="70">
        <v>13</v>
      </c>
      <c r="BT106" s="70">
        <v>249</v>
      </c>
      <c r="BU106" s="70">
        <v>1</v>
      </c>
      <c r="BV106" s="70">
        <v>974</v>
      </c>
      <c r="BW106" s="70">
        <v>974</v>
      </c>
      <c r="BX106" s="74"/>
      <c r="BY106" s="70">
        <v>778</v>
      </c>
      <c r="BZ106" s="70">
        <v>13</v>
      </c>
      <c r="CA106" s="70">
        <v>264</v>
      </c>
      <c r="CB106" s="70">
        <v>1</v>
      </c>
      <c r="CC106" s="70">
        <v>1056</v>
      </c>
      <c r="CD106" s="70">
        <v>1056</v>
      </c>
      <c r="CE106" s="74"/>
      <c r="CF106" s="70">
        <v>508</v>
      </c>
      <c r="CG106" s="70">
        <v>3</v>
      </c>
      <c r="CH106" s="70">
        <v>179</v>
      </c>
      <c r="CI106" s="70">
        <v>0</v>
      </c>
      <c r="CJ106" s="70">
        <v>690</v>
      </c>
      <c r="CK106" s="70">
        <v>105</v>
      </c>
      <c r="CL106" s="70">
        <v>2</v>
      </c>
      <c r="CM106" s="70">
        <v>32</v>
      </c>
      <c r="CN106" s="70">
        <v>0</v>
      </c>
      <c r="CO106" s="70">
        <v>139</v>
      </c>
      <c r="CP106" s="70">
        <v>155</v>
      </c>
      <c r="CQ106" s="70">
        <v>8</v>
      </c>
      <c r="CR106" s="70">
        <v>57</v>
      </c>
      <c r="CS106" s="70">
        <v>1</v>
      </c>
      <c r="CT106" s="70">
        <v>221</v>
      </c>
      <c r="CU106" s="70">
        <v>1050</v>
      </c>
      <c r="CV106" s="74"/>
      <c r="CW106" s="70">
        <v>275</v>
      </c>
      <c r="CX106" s="70">
        <v>5</v>
      </c>
      <c r="CY106" s="70">
        <v>93</v>
      </c>
      <c r="CZ106" s="70">
        <v>0</v>
      </c>
      <c r="DA106" s="70">
        <v>373</v>
      </c>
      <c r="DB106" s="70">
        <v>525</v>
      </c>
      <c r="DC106" s="70">
        <v>9</v>
      </c>
      <c r="DD106" s="70">
        <v>191</v>
      </c>
      <c r="DE106" s="70">
        <v>1</v>
      </c>
      <c r="DF106" s="70">
        <v>726</v>
      </c>
      <c r="DG106" s="70">
        <v>1099</v>
      </c>
      <c r="DH106" s="74"/>
      <c r="DI106" s="70">
        <v>720</v>
      </c>
      <c r="DJ106" s="70">
        <v>14</v>
      </c>
      <c r="DK106" s="70">
        <v>257</v>
      </c>
      <c r="DL106" s="70">
        <v>1</v>
      </c>
      <c r="DM106" s="70">
        <v>992</v>
      </c>
      <c r="DN106" s="70">
        <v>992</v>
      </c>
      <c r="DO106" s="74"/>
      <c r="DP106" s="70">
        <v>716</v>
      </c>
      <c r="DQ106" s="70">
        <v>12</v>
      </c>
      <c r="DR106" s="70">
        <v>253</v>
      </c>
      <c r="DS106" s="70">
        <v>1</v>
      </c>
      <c r="DT106" s="70">
        <v>982</v>
      </c>
      <c r="DU106" s="70">
        <v>982</v>
      </c>
      <c r="DV106" s="74"/>
      <c r="DW106" s="70">
        <v>377</v>
      </c>
      <c r="DX106" s="70">
        <v>4</v>
      </c>
      <c r="DY106" s="70">
        <v>121</v>
      </c>
      <c r="DZ106" s="70">
        <v>0</v>
      </c>
      <c r="EA106" s="70">
        <v>502</v>
      </c>
      <c r="EB106" s="70">
        <v>421</v>
      </c>
      <c r="EC106" s="70">
        <v>10</v>
      </c>
      <c r="ED106" s="70">
        <v>148</v>
      </c>
      <c r="EE106" s="70">
        <v>1</v>
      </c>
      <c r="EF106" s="70">
        <v>580</v>
      </c>
      <c r="EG106" s="70">
        <v>1082</v>
      </c>
      <c r="EI106" s="80">
        <f t="shared" si="53"/>
        <v>0.86630434782608701</v>
      </c>
      <c r="EJ106" s="80">
        <f t="shared" si="54"/>
        <v>0.93333333333333335</v>
      </c>
      <c r="EK106" s="80">
        <f t="shared" si="55"/>
        <v>0.90228013029315957</v>
      </c>
      <c r="EL106" s="80">
        <f t="shared" si="56"/>
        <v>1</v>
      </c>
      <c r="EM106" s="80">
        <f t="shared" si="57"/>
        <v>0.87610619469026552</v>
      </c>
      <c r="EN106" s="74"/>
      <c r="EO106" s="80">
        <f t="shared" si="58"/>
        <v>0.83478260869565213</v>
      </c>
      <c r="EP106" s="80">
        <f t="shared" si="59"/>
        <v>0.8666666666666667</v>
      </c>
      <c r="EQ106" s="80">
        <f t="shared" si="60"/>
        <v>0.83061889250814336</v>
      </c>
      <c r="ER106" s="80">
        <f t="shared" si="61"/>
        <v>0</v>
      </c>
      <c r="ES106" s="80">
        <f t="shared" si="62"/>
        <v>0.83346741753821396</v>
      </c>
      <c r="ET106" s="74"/>
      <c r="EU106" s="80">
        <f t="shared" si="63"/>
        <v>0.77282608695652177</v>
      </c>
      <c r="EV106" s="80">
        <f t="shared" si="64"/>
        <v>0.8666666666666667</v>
      </c>
      <c r="EW106" s="80">
        <f t="shared" si="65"/>
        <v>0.81107491856677527</v>
      </c>
      <c r="EX106" s="80">
        <f t="shared" si="66"/>
        <v>1</v>
      </c>
      <c r="EY106" s="80">
        <f t="shared" si="67"/>
        <v>0.78358809332260659</v>
      </c>
      <c r="EZ106" s="74"/>
      <c r="FA106" s="80">
        <f t="shared" si="68"/>
        <v>0.84565217391304348</v>
      </c>
      <c r="FB106" s="80">
        <f t="shared" si="69"/>
        <v>0.8666666666666667</v>
      </c>
      <c r="FC106" s="80">
        <f t="shared" si="70"/>
        <v>0.85993485342019549</v>
      </c>
      <c r="FD106" s="80">
        <f t="shared" si="71"/>
        <v>1</v>
      </c>
      <c r="FE106" s="80">
        <f t="shared" si="72"/>
        <v>0.84955752212389379</v>
      </c>
      <c r="FF106" s="74"/>
      <c r="FG106" s="80">
        <f t="shared" si="73"/>
        <v>0.83478260869565213</v>
      </c>
      <c r="FH106" s="80">
        <f t="shared" si="74"/>
        <v>0.8666666666666667</v>
      </c>
      <c r="FI106" s="80">
        <f t="shared" si="75"/>
        <v>0.87296416938110755</v>
      </c>
      <c r="FJ106" s="80">
        <f t="shared" si="76"/>
        <v>1</v>
      </c>
      <c r="FK106" s="80">
        <f t="shared" si="77"/>
        <v>0.84473049074818984</v>
      </c>
      <c r="FL106" s="74"/>
      <c r="FM106" s="80">
        <f t="shared" si="78"/>
        <v>0.86956521739130432</v>
      </c>
      <c r="FN106" s="80">
        <f t="shared" si="79"/>
        <v>0.93333333333333335</v>
      </c>
      <c r="FO106" s="80">
        <f t="shared" si="80"/>
        <v>0.92508143322475567</v>
      </c>
      <c r="FP106" s="80">
        <f t="shared" si="81"/>
        <v>1</v>
      </c>
      <c r="FQ106" s="80">
        <f t="shared" si="82"/>
        <v>0.88415124698310543</v>
      </c>
      <c r="FR106" s="74"/>
      <c r="FS106" s="80">
        <f t="shared" si="83"/>
        <v>0.78260869565217395</v>
      </c>
      <c r="FT106" s="80">
        <f t="shared" si="84"/>
        <v>0.93333333333333335</v>
      </c>
      <c r="FU106" s="80">
        <f t="shared" si="85"/>
        <v>0.83713355048859939</v>
      </c>
      <c r="FV106" s="80">
        <f t="shared" si="86"/>
        <v>1</v>
      </c>
      <c r="FW106" s="80">
        <f t="shared" si="87"/>
        <v>0.79806918744971844</v>
      </c>
      <c r="FX106" s="74"/>
      <c r="FY106" s="80">
        <f t="shared" si="88"/>
        <v>0.77826086956521734</v>
      </c>
      <c r="FZ106" s="80">
        <f t="shared" si="89"/>
        <v>0.8</v>
      </c>
      <c r="GA106" s="80">
        <f t="shared" si="90"/>
        <v>0.82410423452768733</v>
      </c>
      <c r="GB106" s="80">
        <f t="shared" si="91"/>
        <v>1</v>
      </c>
      <c r="GC106" s="80">
        <f t="shared" si="92"/>
        <v>0.79002413515687853</v>
      </c>
      <c r="GD106" s="74"/>
      <c r="GE106" s="80">
        <f t="shared" si="93"/>
        <v>0.86739130434782608</v>
      </c>
      <c r="GF106" s="80">
        <f t="shared" si="94"/>
        <v>0.93333333333333335</v>
      </c>
      <c r="GG106" s="80">
        <f t="shared" si="95"/>
        <v>0.87622149837133545</v>
      </c>
      <c r="GH106" s="80">
        <f t="shared" si="96"/>
        <v>1</v>
      </c>
      <c r="GI106" s="80">
        <f t="shared" si="97"/>
        <v>0.87047465808527758</v>
      </c>
    </row>
    <row r="107" spans="1:191" x14ac:dyDescent="0.3">
      <c r="A107" s="60" t="s">
        <v>437</v>
      </c>
      <c r="B107" s="70">
        <v>9545</v>
      </c>
      <c r="C107" s="70"/>
      <c r="D107" s="70">
        <v>269</v>
      </c>
      <c r="E107" s="70">
        <v>10</v>
      </c>
      <c r="F107" s="70">
        <v>119</v>
      </c>
      <c r="G107" s="70">
        <v>0</v>
      </c>
      <c r="H107" s="70">
        <v>398</v>
      </c>
      <c r="I107" s="70">
        <v>183</v>
      </c>
      <c r="J107" s="70">
        <v>2</v>
      </c>
      <c r="K107" s="70">
        <v>38</v>
      </c>
      <c r="L107" s="70">
        <v>0</v>
      </c>
      <c r="M107" s="70">
        <v>223</v>
      </c>
      <c r="N107" s="70">
        <v>288</v>
      </c>
      <c r="O107" s="70">
        <v>3</v>
      </c>
      <c r="P107" s="70">
        <v>108</v>
      </c>
      <c r="Q107" s="70">
        <v>0</v>
      </c>
      <c r="R107" s="70">
        <v>399</v>
      </c>
      <c r="S107" s="70">
        <v>185</v>
      </c>
      <c r="T107" s="70">
        <v>0</v>
      </c>
      <c r="U107" s="70">
        <v>17</v>
      </c>
      <c r="V107" s="70">
        <v>0</v>
      </c>
      <c r="W107" s="70">
        <v>202</v>
      </c>
      <c r="X107" s="70">
        <v>138</v>
      </c>
      <c r="Y107" s="70">
        <v>4</v>
      </c>
      <c r="Z107" s="70">
        <v>32</v>
      </c>
      <c r="AA107" s="70">
        <v>0</v>
      </c>
      <c r="AB107" s="70">
        <v>174</v>
      </c>
      <c r="AC107" s="70">
        <v>1396</v>
      </c>
      <c r="AD107" s="70"/>
      <c r="AE107" s="70">
        <v>263</v>
      </c>
      <c r="AF107" s="70">
        <v>4</v>
      </c>
      <c r="AG107" s="70">
        <v>68</v>
      </c>
      <c r="AH107" s="70">
        <v>0</v>
      </c>
      <c r="AI107" s="70">
        <v>335</v>
      </c>
      <c r="AJ107" s="70">
        <v>301</v>
      </c>
      <c r="AK107" s="70">
        <v>6</v>
      </c>
      <c r="AL107" s="70">
        <v>119</v>
      </c>
      <c r="AM107" s="70">
        <v>0</v>
      </c>
      <c r="AN107" s="70">
        <v>426</v>
      </c>
      <c r="AO107" s="70">
        <v>380</v>
      </c>
      <c r="AP107" s="70">
        <v>9</v>
      </c>
      <c r="AQ107" s="70">
        <v>94</v>
      </c>
      <c r="AR107" s="70">
        <v>0</v>
      </c>
      <c r="AS107" s="70">
        <v>483</v>
      </c>
      <c r="AT107" s="70">
        <v>1244</v>
      </c>
      <c r="AU107" s="70"/>
      <c r="AV107" s="70">
        <v>337</v>
      </c>
      <c r="AW107" s="70">
        <v>7</v>
      </c>
      <c r="AX107" s="70">
        <v>118</v>
      </c>
      <c r="AY107" s="70">
        <v>0</v>
      </c>
      <c r="AZ107" s="70">
        <v>462</v>
      </c>
      <c r="BA107" s="70">
        <v>196</v>
      </c>
      <c r="BB107" s="70">
        <v>2</v>
      </c>
      <c r="BC107" s="70">
        <v>47</v>
      </c>
      <c r="BD107" s="70">
        <v>0</v>
      </c>
      <c r="BE107" s="70">
        <v>245</v>
      </c>
      <c r="BF107" s="70">
        <v>226</v>
      </c>
      <c r="BG107" s="70">
        <v>5</v>
      </c>
      <c r="BH107" s="70">
        <v>65</v>
      </c>
      <c r="BI107" s="70">
        <v>0</v>
      </c>
      <c r="BJ107" s="70">
        <v>296</v>
      </c>
      <c r="BK107" s="70">
        <v>131</v>
      </c>
      <c r="BL107" s="70">
        <v>2</v>
      </c>
      <c r="BM107" s="70">
        <v>42</v>
      </c>
      <c r="BN107" s="70">
        <v>0</v>
      </c>
      <c r="BO107" s="70">
        <v>175</v>
      </c>
      <c r="BP107" s="70">
        <v>1178</v>
      </c>
      <c r="BQ107" s="74"/>
      <c r="BR107" s="70">
        <v>794</v>
      </c>
      <c r="BS107" s="70">
        <v>10</v>
      </c>
      <c r="BT107" s="70">
        <v>217</v>
      </c>
      <c r="BU107" s="70">
        <v>0</v>
      </c>
      <c r="BV107" s="70">
        <v>1021</v>
      </c>
      <c r="BW107" s="70">
        <v>1021</v>
      </c>
      <c r="BX107" s="74"/>
      <c r="BY107" s="70">
        <v>807</v>
      </c>
      <c r="BZ107" s="70">
        <v>13</v>
      </c>
      <c r="CA107" s="70">
        <v>222</v>
      </c>
      <c r="CB107" s="70">
        <v>0</v>
      </c>
      <c r="CC107" s="70">
        <v>1042</v>
      </c>
      <c r="CD107" s="70">
        <v>1042</v>
      </c>
      <c r="CE107" s="74"/>
      <c r="CF107" s="70">
        <v>555</v>
      </c>
      <c r="CG107" s="70">
        <v>12</v>
      </c>
      <c r="CH107" s="70">
        <v>185</v>
      </c>
      <c r="CI107" s="70">
        <v>0</v>
      </c>
      <c r="CJ107" s="70">
        <v>752</v>
      </c>
      <c r="CK107" s="70">
        <v>99</v>
      </c>
      <c r="CL107" s="70">
        <v>4</v>
      </c>
      <c r="CM107" s="70">
        <v>35</v>
      </c>
      <c r="CN107" s="70">
        <v>0</v>
      </c>
      <c r="CO107" s="70">
        <v>138</v>
      </c>
      <c r="CP107" s="70">
        <v>236</v>
      </c>
      <c r="CQ107" s="70">
        <v>2</v>
      </c>
      <c r="CR107" s="70">
        <v>57</v>
      </c>
      <c r="CS107" s="70">
        <v>0</v>
      </c>
      <c r="CT107" s="70">
        <v>295</v>
      </c>
      <c r="CU107" s="70">
        <v>1185</v>
      </c>
      <c r="CV107" s="74"/>
      <c r="CW107" s="70">
        <v>391</v>
      </c>
      <c r="CX107" s="70">
        <v>4</v>
      </c>
      <c r="CY107" s="70">
        <v>106</v>
      </c>
      <c r="CZ107" s="70">
        <v>0</v>
      </c>
      <c r="DA107" s="70">
        <v>501</v>
      </c>
      <c r="DB107" s="70">
        <v>563</v>
      </c>
      <c r="DC107" s="70">
        <v>14</v>
      </c>
      <c r="DD107" s="70">
        <v>177</v>
      </c>
      <c r="DE107" s="70">
        <v>0</v>
      </c>
      <c r="DF107" s="70">
        <v>754</v>
      </c>
      <c r="DG107" s="70">
        <v>1255</v>
      </c>
      <c r="DH107" s="74"/>
      <c r="DI107" s="70">
        <v>789</v>
      </c>
      <c r="DJ107" s="70">
        <v>13</v>
      </c>
      <c r="DK107" s="70">
        <v>222</v>
      </c>
      <c r="DL107" s="70">
        <v>0</v>
      </c>
      <c r="DM107" s="70">
        <v>1024</v>
      </c>
      <c r="DN107" s="70">
        <v>1024</v>
      </c>
      <c r="DO107" s="74"/>
      <c r="DP107" s="70">
        <v>800</v>
      </c>
      <c r="DQ107" s="70">
        <v>12</v>
      </c>
      <c r="DR107" s="70">
        <v>215</v>
      </c>
      <c r="DS107" s="70">
        <v>0</v>
      </c>
      <c r="DT107" s="70">
        <v>1027</v>
      </c>
      <c r="DU107" s="70">
        <v>1027</v>
      </c>
      <c r="DV107" s="74"/>
      <c r="DW107" s="70">
        <v>491</v>
      </c>
      <c r="DX107" s="70">
        <v>11</v>
      </c>
      <c r="DY107" s="70">
        <v>132</v>
      </c>
      <c r="DZ107" s="70">
        <v>0</v>
      </c>
      <c r="EA107" s="70">
        <v>634</v>
      </c>
      <c r="EB107" s="70">
        <v>417</v>
      </c>
      <c r="EC107" s="70">
        <v>8</v>
      </c>
      <c r="ED107" s="70">
        <v>136</v>
      </c>
      <c r="EE107" s="70">
        <v>0</v>
      </c>
      <c r="EF107" s="70">
        <v>561</v>
      </c>
      <c r="EG107" s="70">
        <v>1195</v>
      </c>
      <c r="EI107" s="80">
        <f t="shared" si="53"/>
        <v>0.88805268109125113</v>
      </c>
      <c r="EJ107" s="80">
        <f t="shared" si="54"/>
        <v>1</v>
      </c>
      <c r="EK107" s="80">
        <f t="shared" si="55"/>
        <v>0.89490445859872614</v>
      </c>
      <c r="EL107" s="80" t="e">
        <f t="shared" si="56"/>
        <v>#DIV/0!</v>
      </c>
      <c r="EM107" s="80">
        <f t="shared" si="57"/>
        <v>0.89111747851002865</v>
      </c>
      <c r="EN107" s="74"/>
      <c r="EO107" s="80">
        <f t="shared" si="58"/>
        <v>0.83725305738476008</v>
      </c>
      <c r="EP107" s="80">
        <f t="shared" si="59"/>
        <v>0.84210526315789469</v>
      </c>
      <c r="EQ107" s="80">
        <f t="shared" si="60"/>
        <v>0.86624203821656054</v>
      </c>
      <c r="ER107" s="80" t="e">
        <f t="shared" si="61"/>
        <v>#DIV/0!</v>
      </c>
      <c r="ES107" s="80">
        <f t="shared" si="62"/>
        <v>0.84383954154727792</v>
      </c>
      <c r="ET107" s="74"/>
      <c r="EU107" s="80">
        <f t="shared" si="63"/>
        <v>0.74694261523988714</v>
      </c>
      <c r="EV107" s="80">
        <f t="shared" si="64"/>
        <v>0.52631578947368418</v>
      </c>
      <c r="EW107" s="80">
        <f t="shared" si="65"/>
        <v>0.69108280254777066</v>
      </c>
      <c r="EX107" s="80" t="e">
        <f t="shared" si="66"/>
        <v>#DIV/0!</v>
      </c>
      <c r="EY107" s="80">
        <f t="shared" si="67"/>
        <v>0.73137535816618915</v>
      </c>
      <c r="EZ107" s="74"/>
      <c r="FA107" s="80">
        <f t="shared" si="68"/>
        <v>0.75917215428033868</v>
      </c>
      <c r="FB107" s="80">
        <f t="shared" si="69"/>
        <v>0.68421052631578949</v>
      </c>
      <c r="FC107" s="80">
        <f t="shared" si="70"/>
        <v>0.70700636942675155</v>
      </c>
      <c r="FD107" s="80" t="e">
        <f t="shared" si="71"/>
        <v>#DIV/0!</v>
      </c>
      <c r="FE107" s="80">
        <f t="shared" si="72"/>
        <v>0.74641833810888247</v>
      </c>
      <c r="FF107" s="74"/>
      <c r="FG107" s="80">
        <f t="shared" si="73"/>
        <v>0.83725305738476008</v>
      </c>
      <c r="FH107" s="80">
        <f t="shared" si="74"/>
        <v>0.94736842105263153</v>
      </c>
      <c r="FI107" s="80">
        <f t="shared" si="75"/>
        <v>0.88216560509554143</v>
      </c>
      <c r="FJ107" s="80" t="e">
        <f t="shared" si="76"/>
        <v>#DIV/0!</v>
      </c>
      <c r="FK107" s="80">
        <f t="shared" si="77"/>
        <v>0.84885386819484243</v>
      </c>
      <c r="FL107" s="74"/>
      <c r="FM107" s="80">
        <f t="shared" si="78"/>
        <v>0.89746001881467541</v>
      </c>
      <c r="FN107" s="80">
        <f t="shared" si="79"/>
        <v>0.94736842105263153</v>
      </c>
      <c r="FO107" s="80">
        <f t="shared" si="80"/>
        <v>0.90127388535031849</v>
      </c>
      <c r="FP107" s="80" t="e">
        <f t="shared" si="81"/>
        <v>#DIV/0!</v>
      </c>
      <c r="FQ107" s="80">
        <f t="shared" si="82"/>
        <v>0.89899713467048714</v>
      </c>
      <c r="FR107" s="74"/>
      <c r="FS107" s="80">
        <f t="shared" si="83"/>
        <v>0.742238946378175</v>
      </c>
      <c r="FT107" s="80">
        <f t="shared" si="84"/>
        <v>0.68421052631578949</v>
      </c>
      <c r="FU107" s="80">
        <f t="shared" si="85"/>
        <v>0.70700636942675155</v>
      </c>
      <c r="FV107" s="80" t="e">
        <f t="shared" si="86"/>
        <v>#DIV/0!</v>
      </c>
      <c r="FW107" s="80">
        <f t="shared" si="87"/>
        <v>0.73352435530085958</v>
      </c>
      <c r="FX107" s="74"/>
      <c r="FY107" s="80">
        <f t="shared" si="88"/>
        <v>0.75258701787394167</v>
      </c>
      <c r="FZ107" s="80">
        <f t="shared" si="89"/>
        <v>0.63157894736842102</v>
      </c>
      <c r="GA107" s="80">
        <f t="shared" si="90"/>
        <v>0.6847133757961783</v>
      </c>
      <c r="GB107" s="80" t="e">
        <f t="shared" si="91"/>
        <v>#DIV/0!</v>
      </c>
      <c r="GC107" s="80">
        <f t="shared" si="92"/>
        <v>0.73567335243553011</v>
      </c>
      <c r="GD107" s="74"/>
      <c r="GE107" s="80">
        <f t="shared" si="93"/>
        <v>0.85418626528692376</v>
      </c>
      <c r="GF107" s="80">
        <f t="shared" si="94"/>
        <v>1</v>
      </c>
      <c r="GG107" s="80">
        <f t="shared" si="95"/>
        <v>0.85350318471337583</v>
      </c>
      <c r="GH107" s="80" t="e">
        <f t="shared" si="96"/>
        <v>#DIV/0!</v>
      </c>
      <c r="GI107" s="80">
        <f t="shared" si="97"/>
        <v>0.85601719197707737</v>
      </c>
    </row>
    <row r="108" spans="1:191" x14ac:dyDescent="0.3">
      <c r="A108" s="60" t="s">
        <v>588</v>
      </c>
      <c r="B108" s="70">
        <v>9071</v>
      </c>
      <c r="C108" s="70"/>
      <c r="D108" s="70">
        <v>364</v>
      </c>
      <c r="E108" s="70">
        <v>18</v>
      </c>
      <c r="F108" s="70">
        <v>370</v>
      </c>
      <c r="G108" s="70">
        <v>2</v>
      </c>
      <c r="H108" s="70">
        <v>754</v>
      </c>
      <c r="I108" s="70">
        <v>100</v>
      </c>
      <c r="J108" s="70">
        <v>0</v>
      </c>
      <c r="K108" s="70">
        <v>69</v>
      </c>
      <c r="L108" s="70">
        <v>0</v>
      </c>
      <c r="M108" s="70">
        <v>169</v>
      </c>
      <c r="N108" s="70">
        <v>219</v>
      </c>
      <c r="O108" s="70">
        <v>6</v>
      </c>
      <c r="P108" s="70">
        <v>136</v>
      </c>
      <c r="Q108" s="70">
        <v>0</v>
      </c>
      <c r="R108" s="70">
        <v>361</v>
      </c>
      <c r="S108" s="70">
        <v>73</v>
      </c>
      <c r="T108" s="70">
        <v>2</v>
      </c>
      <c r="U108" s="70">
        <v>74</v>
      </c>
      <c r="V108" s="70">
        <v>0</v>
      </c>
      <c r="W108" s="70">
        <v>149</v>
      </c>
      <c r="X108" s="70">
        <v>91</v>
      </c>
      <c r="Y108" s="70">
        <v>3</v>
      </c>
      <c r="Z108" s="70">
        <v>65</v>
      </c>
      <c r="AA108" s="70">
        <v>0</v>
      </c>
      <c r="AB108" s="70">
        <v>159</v>
      </c>
      <c r="AC108" s="70">
        <v>1592</v>
      </c>
      <c r="AD108" s="70"/>
      <c r="AE108" s="70">
        <v>212</v>
      </c>
      <c r="AF108" s="70">
        <v>6</v>
      </c>
      <c r="AG108" s="70">
        <v>174</v>
      </c>
      <c r="AH108" s="70">
        <v>0</v>
      </c>
      <c r="AI108" s="70">
        <v>392</v>
      </c>
      <c r="AJ108" s="70">
        <v>198</v>
      </c>
      <c r="AK108" s="70">
        <v>10</v>
      </c>
      <c r="AL108" s="70">
        <v>183</v>
      </c>
      <c r="AM108" s="70">
        <v>1</v>
      </c>
      <c r="AN108" s="70">
        <v>392</v>
      </c>
      <c r="AO108" s="70">
        <v>353</v>
      </c>
      <c r="AP108" s="70">
        <v>14</v>
      </c>
      <c r="AQ108" s="70">
        <v>303</v>
      </c>
      <c r="AR108" s="70">
        <v>1</v>
      </c>
      <c r="AS108" s="70">
        <v>671</v>
      </c>
      <c r="AT108" s="70">
        <v>1455</v>
      </c>
      <c r="AU108" s="70"/>
      <c r="AV108" s="70">
        <v>196</v>
      </c>
      <c r="AW108" s="70">
        <v>11</v>
      </c>
      <c r="AX108" s="70">
        <v>204</v>
      </c>
      <c r="AY108" s="70">
        <v>0</v>
      </c>
      <c r="AZ108" s="70">
        <v>411</v>
      </c>
      <c r="BA108" s="70">
        <v>95</v>
      </c>
      <c r="BB108" s="70">
        <v>4</v>
      </c>
      <c r="BC108" s="70">
        <v>67</v>
      </c>
      <c r="BD108" s="70">
        <v>0</v>
      </c>
      <c r="BE108" s="70">
        <v>166</v>
      </c>
      <c r="BF108" s="70">
        <v>88</v>
      </c>
      <c r="BG108" s="70">
        <v>2</v>
      </c>
      <c r="BH108" s="70">
        <v>72</v>
      </c>
      <c r="BI108" s="70">
        <v>0</v>
      </c>
      <c r="BJ108" s="70">
        <v>162</v>
      </c>
      <c r="BK108" s="70">
        <v>323</v>
      </c>
      <c r="BL108" s="70">
        <v>9</v>
      </c>
      <c r="BM108" s="70">
        <v>268</v>
      </c>
      <c r="BN108" s="70">
        <v>1</v>
      </c>
      <c r="BO108" s="70">
        <v>601</v>
      </c>
      <c r="BP108" s="70">
        <v>1340</v>
      </c>
      <c r="BQ108" s="74"/>
      <c r="BR108" s="70">
        <v>603</v>
      </c>
      <c r="BS108" s="70">
        <v>27</v>
      </c>
      <c r="BT108" s="70">
        <v>530</v>
      </c>
      <c r="BU108" s="70">
        <v>1</v>
      </c>
      <c r="BV108" s="70">
        <v>1161</v>
      </c>
      <c r="BW108" s="70">
        <v>1161</v>
      </c>
      <c r="BX108" s="74"/>
      <c r="BY108" s="70">
        <v>613</v>
      </c>
      <c r="BZ108" s="70">
        <v>26</v>
      </c>
      <c r="CA108" s="70">
        <v>530</v>
      </c>
      <c r="CB108" s="70">
        <v>1</v>
      </c>
      <c r="CC108" s="70">
        <v>1170</v>
      </c>
      <c r="CD108" s="70">
        <v>1170</v>
      </c>
      <c r="CE108" s="74"/>
      <c r="CF108" s="70">
        <v>472</v>
      </c>
      <c r="CG108" s="70">
        <v>19</v>
      </c>
      <c r="CH108" s="70">
        <v>380</v>
      </c>
      <c r="CI108" s="70">
        <v>1</v>
      </c>
      <c r="CJ108" s="70">
        <v>872</v>
      </c>
      <c r="CK108" s="70">
        <v>113</v>
      </c>
      <c r="CL108" s="70">
        <v>5</v>
      </c>
      <c r="CM108" s="70">
        <v>137</v>
      </c>
      <c r="CN108" s="70">
        <v>0</v>
      </c>
      <c r="CO108" s="70">
        <v>255</v>
      </c>
      <c r="CP108" s="70">
        <v>111</v>
      </c>
      <c r="CQ108" s="70">
        <v>3</v>
      </c>
      <c r="CR108" s="70">
        <v>92</v>
      </c>
      <c r="CS108" s="70">
        <v>0</v>
      </c>
      <c r="CT108" s="70">
        <v>206</v>
      </c>
      <c r="CU108" s="70">
        <v>1333</v>
      </c>
      <c r="CV108" s="74"/>
      <c r="CW108" s="70">
        <v>268</v>
      </c>
      <c r="CX108" s="70">
        <v>4</v>
      </c>
      <c r="CY108" s="70">
        <v>227</v>
      </c>
      <c r="CZ108" s="70">
        <v>0</v>
      </c>
      <c r="DA108" s="70">
        <v>499</v>
      </c>
      <c r="DB108" s="70">
        <v>441</v>
      </c>
      <c r="DC108" s="70">
        <v>25</v>
      </c>
      <c r="DD108" s="70">
        <v>385</v>
      </c>
      <c r="DE108" s="70">
        <v>2</v>
      </c>
      <c r="DF108" s="70">
        <v>853</v>
      </c>
      <c r="DG108" s="70">
        <v>1352</v>
      </c>
      <c r="DH108" s="74"/>
      <c r="DI108" s="70">
        <v>629</v>
      </c>
      <c r="DJ108" s="70">
        <v>27</v>
      </c>
      <c r="DK108" s="70">
        <v>550</v>
      </c>
      <c r="DL108" s="70">
        <v>1</v>
      </c>
      <c r="DM108" s="70">
        <v>1207</v>
      </c>
      <c r="DN108" s="70">
        <v>1207</v>
      </c>
      <c r="DO108" s="74"/>
      <c r="DP108" s="70">
        <v>605</v>
      </c>
      <c r="DQ108" s="70">
        <v>27</v>
      </c>
      <c r="DR108" s="70">
        <v>534</v>
      </c>
      <c r="DS108" s="70">
        <v>1</v>
      </c>
      <c r="DT108" s="70">
        <v>1167</v>
      </c>
      <c r="DU108" s="70">
        <v>1167</v>
      </c>
      <c r="DV108" s="74"/>
      <c r="DW108" s="70">
        <v>326</v>
      </c>
      <c r="DX108" s="70">
        <v>14</v>
      </c>
      <c r="DY108" s="70">
        <v>251</v>
      </c>
      <c r="DZ108" s="70">
        <v>0</v>
      </c>
      <c r="EA108" s="70">
        <v>591</v>
      </c>
      <c r="EB108" s="70">
        <v>371</v>
      </c>
      <c r="EC108" s="70">
        <v>15</v>
      </c>
      <c r="ED108" s="70">
        <v>352</v>
      </c>
      <c r="EE108" s="70">
        <v>1</v>
      </c>
      <c r="EF108" s="70">
        <v>739</v>
      </c>
      <c r="EG108" s="70">
        <v>1330</v>
      </c>
      <c r="EI108" s="80">
        <f t="shared" si="53"/>
        <v>0.90082644628099173</v>
      </c>
      <c r="EJ108" s="80">
        <f t="shared" si="54"/>
        <v>1.0344827586206897</v>
      </c>
      <c r="EK108" s="80">
        <f t="shared" si="55"/>
        <v>0.92436974789915971</v>
      </c>
      <c r="EL108" s="80">
        <f t="shared" si="56"/>
        <v>1</v>
      </c>
      <c r="EM108" s="80">
        <f t="shared" si="57"/>
        <v>0.91394472361809043</v>
      </c>
      <c r="EN108" s="74"/>
      <c r="EO108" s="80">
        <f t="shared" si="58"/>
        <v>0.82880755608028334</v>
      </c>
      <c r="EP108" s="80">
        <f t="shared" si="59"/>
        <v>0.89655172413793105</v>
      </c>
      <c r="EQ108" s="80">
        <f t="shared" si="60"/>
        <v>0.85574229691876746</v>
      </c>
      <c r="ER108" s="80">
        <f t="shared" si="61"/>
        <v>0.5</v>
      </c>
      <c r="ES108" s="80">
        <f t="shared" si="62"/>
        <v>0.84170854271356788</v>
      </c>
      <c r="ET108" s="74"/>
      <c r="EU108" s="80">
        <f t="shared" si="63"/>
        <v>0.71192443919716653</v>
      </c>
      <c r="EV108" s="80">
        <f t="shared" si="64"/>
        <v>0.93103448275862066</v>
      </c>
      <c r="EW108" s="80">
        <f t="shared" si="65"/>
        <v>0.74229691876750703</v>
      </c>
      <c r="EX108" s="80">
        <f t="shared" si="66"/>
        <v>0.5</v>
      </c>
      <c r="EY108" s="80">
        <f t="shared" si="67"/>
        <v>0.72927135678391963</v>
      </c>
      <c r="EZ108" s="74"/>
      <c r="FA108" s="80">
        <f t="shared" si="68"/>
        <v>0.72373081463990552</v>
      </c>
      <c r="FB108" s="80">
        <f t="shared" si="69"/>
        <v>0.89655172413793105</v>
      </c>
      <c r="FC108" s="80">
        <f t="shared" si="70"/>
        <v>0.74229691876750703</v>
      </c>
      <c r="FD108" s="80">
        <f t="shared" si="71"/>
        <v>0.5</v>
      </c>
      <c r="FE108" s="80">
        <f t="shared" si="72"/>
        <v>0.73492462311557794</v>
      </c>
      <c r="FF108" s="74"/>
      <c r="FG108" s="80">
        <f t="shared" si="73"/>
        <v>0.8217237308146399</v>
      </c>
      <c r="FH108" s="80">
        <f t="shared" si="74"/>
        <v>0.93103448275862066</v>
      </c>
      <c r="FI108" s="80">
        <f t="shared" si="75"/>
        <v>0.8529411764705882</v>
      </c>
      <c r="FJ108" s="80">
        <f t="shared" si="76"/>
        <v>0.5</v>
      </c>
      <c r="FK108" s="80">
        <f t="shared" si="77"/>
        <v>0.83731155778894473</v>
      </c>
      <c r="FL108" s="74"/>
      <c r="FM108" s="80">
        <f t="shared" si="78"/>
        <v>0.83707201889020066</v>
      </c>
      <c r="FN108" s="80">
        <f t="shared" si="79"/>
        <v>1</v>
      </c>
      <c r="FO108" s="80">
        <f t="shared" si="80"/>
        <v>0.8571428571428571</v>
      </c>
      <c r="FP108" s="80">
        <f t="shared" si="81"/>
        <v>1</v>
      </c>
      <c r="FQ108" s="80">
        <f t="shared" si="82"/>
        <v>0.84924623115577891</v>
      </c>
      <c r="FR108" s="74"/>
      <c r="FS108" s="80">
        <f t="shared" si="83"/>
        <v>0.74262101534828806</v>
      </c>
      <c r="FT108" s="80">
        <f t="shared" si="84"/>
        <v>0.93103448275862066</v>
      </c>
      <c r="FU108" s="80">
        <f t="shared" si="85"/>
        <v>0.77030812324929976</v>
      </c>
      <c r="FV108" s="80">
        <f t="shared" si="86"/>
        <v>0.5</v>
      </c>
      <c r="FW108" s="80">
        <f t="shared" si="87"/>
        <v>0.75816582914572861</v>
      </c>
      <c r="FX108" s="74"/>
      <c r="FY108" s="80">
        <f t="shared" si="88"/>
        <v>0.7142857142857143</v>
      </c>
      <c r="FZ108" s="80">
        <f t="shared" si="89"/>
        <v>0.93103448275862066</v>
      </c>
      <c r="GA108" s="80">
        <f t="shared" si="90"/>
        <v>0.74789915966386555</v>
      </c>
      <c r="GB108" s="80">
        <f t="shared" si="91"/>
        <v>0.5</v>
      </c>
      <c r="GC108" s="80">
        <f t="shared" si="92"/>
        <v>0.73304020100502509</v>
      </c>
      <c r="GD108" s="74"/>
      <c r="GE108" s="80">
        <f t="shared" si="93"/>
        <v>0.82290436835891378</v>
      </c>
      <c r="GF108" s="80">
        <f t="shared" si="94"/>
        <v>1</v>
      </c>
      <c r="GG108" s="80">
        <f t="shared" si="95"/>
        <v>0.84453781512605042</v>
      </c>
      <c r="GH108" s="80">
        <f t="shared" si="96"/>
        <v>0.5</v>
      </c>
      <c r="GI108" s="80">
        <f t="shared" si="97"/>
        <v>0.835427135678392</v>
      </c>
    </row>
    <row r="109" spans="1:191" x14ac:dyDescent="0.3">
      <c r="A109" s="60" t="s">
        <v>466</v>
      </c>
      <c r="B109" s="70">
        <v>9067</v>
      </c>
      <c r="C109" s="70"/>
      <c r="D109" s="70">
        <v>252</v>
      </c>
      <c r="E109" s="70">
        <v>17</v>
      </c>
      <c r="F109" s="70">
        <v>140</v>
      </c>
      <c r="G109" s="70">
        <v>0</v>
      </c>
      <c r="H109" s="70">
        <v>409</v>
      </c>
      <c r="I109" s="70">
        <v>169</v>
      </c>
      <c r="J109" s="70">
        <v>6</v>
      </c>
      <c r="K109" s="70">
        <v>72</v>
      </c>
      <c r="L109" s="70">
        <v>0</v>
      </c>
      <c r="M109" s="70">
        <v>247</v>
      </c>
      <c r="N109" s="70">
        <v>191</v>
      </c>
      <c r="O109" s="70">
        <v>5</v>
      </c>
      <c r="P109" s="70">
        <v>68</v>
      </c>
      <c r="Q109" s="70">
        <v>0</v>
      </c>
      <c r="R109" s="70">
        <v>264</v>
      </c>
      <c r="S109" s="70">
        <v>63</v>
      </c>
      <c r="T109" s="70">
        <v>5</v>
      </c>
      <c r="U109" s="70">
        <v>21</v>
      </c>
      <c r="V109" s="70">
        <v>0</v>
      </c>
      <c r="W109" s="70">
        <v>89</v>
      </c>
      <c r="X109" s="70">
        <v>42</v>
      </c>
      <c r="Y109" s="70">
        <v>5</v>
      </c>
      <c r="Z109" s="70">
        <v>11</v>
      </c>
      <c r="AA109" s="70">
        <v>0</v>
      </c>
      <c r="AB109" s="70">
        <v>58</v>
      </c>
      <c r="AC109" s="70">
        <v>1067</v>
      </c>
      <c r="AD109" s="70"/>
      <c r="AE109" s="70">
        <v>197</v>
      </c>
      <c r="AF109" s="70">
        <v>15</v>
      </c>
      <c r="AG109" s="70">
        <v>78</v>
      </c>
      <c r="AH109" s="70">
        <v>0</v>
      </c>
      <c r="AI109" s="70">
        <v>290</v>
      </c>
      <c r="AJ109" s="70">
        <v>162</v>
      </c>
      <c r="AK109" s="70">
        <v>5</v>
      </c>
      <c r="AL109" s="70">
        <v>87</v>
      </c>
      <c r="AM109" s="70">
        <v>0</v>
      </c>
      <c r="AN109" s="70">
        <v>254</v>
      </c>
      <c r="AO109" s="70">
        <v>294</v>
      </c>
      <c r="AP109" s="70">
        <v>15</v>
      </c>
      <c r="AQ109" s="70">
        <v>107</v>
      </c>
      <c r="AR109" s="70">
        <v>0</v>
      </c>
      <c r="AS109" s="70">
        <v>416</v>
      </c>
      <c r="AT109" s="70">
        <v>960</v>
      </c>
      <c r="AU109" s="70"/>
      <c r="AV109" s="70">
        <v>240</v>
      </c>
      <c r="AW109" s="70">
        <v>14</v>
      </c>
      <c r="AX109" s="70">
        <v>122</v>
      </c>
      <c r="AY109" s="70">
        <v>0</v>
      </c>
      <c r="AZ109" s="70">
        <v>376</v>
      </c>
      <c r="BA109" s="70">
        <v>120</v>
      </c>
      <c r="BB109" s="70">
        <v>9</v>
      </c>
      <c r="BC109" s="70">
        <v>51</v>
      </c>
      <c r="BD109" s="70">
        <v>0</v>
      </c>
      <c r="BE109" s="70">
        <v>180</v>
      </c>
      <c r="BF109" s="70">
        <v>107</v>
      </c>
      <c r="BG109" s="70">
        <v>8</v>
      </c>
      <c r="BH109" s="70">
        <v>51</v>
      </c>
      <c r="BI109" s="70">
        <v>0</v>
      </c>
      <c r="BJ109" s="70">
        <v>166</v>
      </c>
      <c r="BK109" s="70">
        <v>185</v>
      </c>
      <c r="BL109" s="70">
        <v>4</v>
      </c>
      <c r="BM109" s="70">
        <v>63</v>
      </c>
      <c r="BN109" s="70">
        <v>0</v>
      </c>
      <c r="BO109" s="70">
        <v>252</v>
      </c>
      <c r="BP109" s="70">
        <v>974</v>
      </c>
      <c r="BQ109" s="74"/>
      <c r="BR109" s="70">
        <v>618</v>
      </c>
      <c r="BS109" s="70">
        <v>33</v>
      </c>
      <c r="BT109" s="70">
        <v>263</v>
      </c>
      <c r="BU109" s="70">
        <v>0</v>
      </c>
      <c r="BV109" s="70">
        <v>914</v>
      </c>
      <c r="BW109" s="70">
        <v>914</v>
      </c>
      <c r="BX109" s="74"/>
      <c r="BY109" s="70">
        <v>631</v>
      </c>
      <c r="BZ109" s="70">
        <v>32</v>
      </c>
      <c r="CA109" s="70">
        <v>261</v>
      </c>
      <c r="CB109" s="70">
        <v>0</v>
      </c>
      <c r="CC109" s="70">
        <v>924</v>
      </c>
      <c r="CD109" s="70">
        <v>924</v>
      </c>
      <c r="CE109" s="74"/>
      <c r="CF109" s="70">
        <v>378</v>
      </c>
      <c r="CG109" s="70">
        <v>18</v>
      </c>
      <c r="CH109" s="70">
        <v>192</v>
      </c>
      <c r="CI109" s="70">
        <v>0</v>
      </c>
      <c r="CJ109" s="70">
        <v>588</v>
      </c>
      <c r="CK109" s="70">
        <v>86</v>
      </c>
      <c r="CL109" s="70">
        <v>11</v>
      </c>
      <c r="CM109" s="70">
        <v>34</v>
      </c>
      <c r="CN109" s="70">
        <v>0</v>
      </c>
      <c r="CO109" s="70">
        <v>131</v>
      </c>
      <c r="CP109" s="70">
        <v>171</v>
      </c>
      <c r="CQ109" s="70">
        <v>5</v>
      </c>
      <c r="CR109" s="70">
        <v>59</v>
      </c>
      <c r="CS109" s="70">
        <v>0</v>
      </c>
      <c r="CT109" s="70">
        <v>235</v>
      </c>
      <c r="CU109" s="70">
        <v>954</v>
      </c>
      <c r="CV109" s="74"/>
      <c r="CW109" s="70">
        <v>240</v>
      </c>
      <c r="CX109" s="70">
        <v>13</v>
      </c>
      <c r="CY109" s="70">
        <v>101</v>
      </c>
      <c r="CZ109" s="70">
        <v>0</v>
      </c>
      <c r="DA109" s="70">
        <v>354</v>
      </c>
      <c r="DB109" s="70">
        <v>430</v>
      </c>
      <c r="DC109" s="70">
        <v>22</v>
      </c>
      <c r="DD109" s="70">
        <v>198</v>
      </c>
      <c r="DE109" s="70">
        <v>0</v>
      </c>
      <c r="DF109" s="70">
        <v>650</v>
      </c>
      <c r="DG109" s="70">
        <v>1004</v>
      </c>
      <c r="DH109" s="74"/>
      <c r="DI109" s="70">
        <v>622</v>
      </c>
      <c r="DJ109" s="70">
        <v>32</v>
      </c>
      <c r="DK109" s="70">
        <v>266</v>
      </c>
      <c r="DL109" s="70">
        <v>0</v>
      </c>
      <c r="DM109" s="70">
        <v>920</v>
      </c>
      <c r="DN109" s="70">
        <v>920</v>
      </c>
      <c r="DO109" s="74"/>
      <c r="DP109" s="70">
        <v>621</v>
      </c>
      <c r="DQ109" s="70">
        <v>32</v>
      </c>
      <c r="DR109" s="70">
        <v>266</v>
      </c>
      <c r="DS109" s="70">
        <v>0</v>
      </c>
      <c r="DT109" s="70">
        <v>919</v>
      </c>
      <c r="DU109" s="70">
        <v>919</v>
      </c>
      <c r="DV109" s="74"/>
      <c r="DW109" s="70">
        <v>305</v>
      </c>
      <c r="DX109" s="70">
        <v>11</v>
      </c>
      <c r="DY109" s="70">
        <v>143</v>
      </c>
      <c r="DZ109" s="70">
        <v>0</v>
      </c>
      <c r="EA109" s="70">
        <v>459</v>
      </c>
      <c r="EB109" s="70">
        <v>357</v>
      </c>
      <c r="EC109" s="70">
        <v>23</v>
      </c>
      <c r="ED109" s="70">
        <v>147</v>
      </c>
      <c r="EE109" s="70">
        <v>0</v>
      </c>
      <c r="EF109" s="70">
        <v>527</v>
      </c>
      <c r="EG109" s="70">
        <v>986</v>
      </c>
      <c r="EI109" s="80">
        <f t="shared" si="53"/>
        <v>0.9107391910739191</v>
      </c>
      <c r="EJ109" s="80">
        <f t="shared" si="54"/>
        <v>0.92105263157894735</v>
      </c>
      <c r="EK109" s="80">
        <f t="shared" si="55"/>
        <v>0.87179487179487181</v>
      </c>
      <c r="EL109" s="80" t="e">
        <f t="shared" si="56"/>
        <v>#DIV/0!</v>
      </c>
      <c r="EM109" s="80">
        <f t="shared" si="57"/>
        <v>0.89971883786316775</v>
      </c>
      <c r="EN109" s="74"/>
      <c r="EO109" s="80">
        <f t="shared" si="58"/>
        <v>0.90934449093444913</v>
      </c>
      <c r="EP109" s="80">
        <f t="shared" si="59"/>
        <v>0.92105263157894735</v>
      </c>
      <c r="EQ109" s="80">
        <f t="shared" si="60"/>
        <v>0.91987179487179482</v>
      </c>
      <c r="ER109" s="80" t="e">
        <f t="shared" si="61"/>
        <v>#DIV/0!</v>
      </c>
      <c r="ES109" s="80">
        <f t="shared" si="62"/>
        <v>0.91283973758200565</v>
      </c>
      <c r="ET109" s="74"/>
      <c r="EU109" s="80">
        <f t="shared" si="63"/>
        <v>0.86192468619246865</v>
      </c>
      <c r="EV109" s="80">
        <f t="shared" si="64"/>
        <v>0.86842105263157898</v>
      </c>
      <c r="EW109" s="80">
        <f t="shared" si="65"/>
        <v>0.84294871794871795</v>
      </c>
      <c r="EX109" s="80" t="e">
        <f t="shared" si="66"/>
        <v>#DIV/0!</v>
      </c>
      <c r="EY109" s="80">
        <f t="shared" si="67"/>
        <v>0.85660731021555769</v>
      </c>
      <c r="EZ109" s="74"/>
      <c r="FA109" s="80">
        <f t="shared" si="68"/>
        <v>0.88005578800557882</v>
      </c>
      <c r="FB109" s="80">
        <f t="shared" si="69"/>
        <v>0.84210526315789469</v>
      </c>
      <c r="FC109" s="80">
        <f t="shared" si="70"/>
        <v>0.83653846153846156</v>
      </c>
      <c r="FD109" s="80" t="e">
        <f t="shared" si="71"/>
        <v>#DIV/0!</v>
      </c>
      <c r="FE109" s="80">
        <f t="shared" si="72"/>
        <v>0.865979381443299</v>
      </c>
      <c r="FF109" s="74"/>
      <c r="FG109" s="80">
        <f t="shared" si="73"/>
        <v>0.88563458856345889</v>
      </c>
      <c r="FH109" s="80">
        <f t="shared" si="74"/>
        <v>0.89473684210526316</v>
      </c>
      <c r="FI109" s="80">
        <f t="shared" si="75"/>
        <v>0.91346153846153844</v>
      </c>
      <c r="FJ109" s="80" t="e">
        <f t="shared" si="76"/>
        <v>#DIV/0!</v>
      </c>
      <c r="FK109" s="80">
        <f t="shared" si="77"/>
        <v>0.89409559512652292</v>
      </c>
      <c r="FL109" s="74"/>
      <c r="FM109" s="80">
        <f t="shared" si="78"/>
        <v>0.93444909344490934</v>
      </c>
      <c r="FN109" s="80">
        <f t="shared" si="79"/>
        <v>0.92105263157894735</v>
      </c>
      <c r="FO109" s="80">
        <f t="shared" si="80"/>
        <v>0.95833333333333337</v>
      </c>
      <c r="FP109" s="80" t="e">
        <f t="shared" si="81"/>
        <v>#DIV/0!</v>
      </c>
      <c r="FQ109" s="80">
        <f t="shared" si="82"/>
        <v>0.94095595126522957</v>
      </c>
      <c r="FR109" s="74"/>
      <c r="FS109" s="80">
        <f t="shared" si="83"/>
        <v>0.86750348675034872</v>
      </c>
      <c r="FT109" s="80">
        <f t="shared" si="84"/>
        <v>0.84210526315789469</v>
      </c>
      <c r="FU109" s="80">
        <f t="shared" si="85"/>
        <v>0.85256410256410253</v>
      </c>
      <c r="FV109" s="80" t="e">
        <f t="shared" si="86"/>
        <v>#DIV/0!</v>
      </c>
      <c r="FW109" s="80">
        <f t="shared" si="87"/>
        <v>0.86223055295220241</v>
      </c>
      <c r="FX109" s="74"/>
      <c r="FY109" s="80">
        <f t="shared" si="88"/>
        <v>0.86610878661087864</v>
      </c>
      <c r="FZ109" s="80">
        <f t="shared" si="89"/>
        <v>0.84210526315789469</v>
      </c>
      <c r="GA109" s="80">
        <f t="shared" si="90"/>
        <v>0.85256410256410253</v>
      </c>
      <c r="GB109" s="80" t="e">
        <f t="shared" si="91"/>
        <v>#DIV/0!</v>
      </c>
      <c r="GC109" s="80">
        <f t="shared" si="92"/>
        <v>0.86129334582942829</v>
      </c>
      <c r="GD109" s="74"/>
      <c r="GE109" s="80">
        <f t="shared" si="93"/>
        <v>0.9232914923291492</v>
      </c>
      <c r="GF109" s="80">
        <f t="shared" si="94"/>
        <v>0.89473684210526316</v>
      </c>
      <c r="GG109" s="80">
        <f t="shared" si="95"/>
        <v>0.92948717948717952</v>
      </c>
      <c r="GH109" s="80" t="e">
        <f t="shared" si="96"/>
        <v>#DIV/0!</v>
      </c>
      <c r="GI109" s="80">
        <f t="shared" si="97"/>
        <v>0.9240862230552952</v>
      </c>
    </row>
    <row r="110" spans="1:191" x14ac:dyDescent="0.3">
      <c r="A110" s="60" t="s">
        <v>555</v>
      </c>
      <c r="B110" s="70">
        <v>9057</v>
      </c>
      <c r="C110" s="70"/>
      <c r="D110" s="70">
        <v>211</v>
      </c>
      <c r="E110" s="70">
        <v>46</v>
      </c>
      <c r="F110" s="70">
        <v>145</v>
      </c>
      <c r="G110" s="70">
        <v>0</v>
      </c>
      <c r="H110" s="70">
        <v>402</v>
      </c>
      <c r="I110" s="70">
        <v>62</v>
      </c>
      <c r="J110" s="70">
        <v>11</v>
      </c>
      <c r="K110" s="70">
        <v>27</v>
      </c>
      <c r="L110" s="70">
        <v>0</v>
      </c>
      <c r="M110" s="70">
        <v>100</v>
      </c>
      <c r="N110" s="70">
        <v>528</v>
      </c>
      <c r="O110" s="70">
        <v>64</v>
      </c>
      <c r="P110" s="70">
        <v>203</v>
      </c>
      <c r="Q110" s="70">
        <v>0</v>
      </c>
      <c r="R110" s="70">
        <v>795</v>
      </c>
      <c r="S110" s="70">
        <v>86</v>
      </c>
      <c r="T110" s="70">
        <v>3</v>
      </c>
      <c r="U110" s="70">
        <v>30</v>
      </c>
      <c r="V110" s="70">
        <v>0</v>
      </c>
      <c r="W110" s="70">
        <v>119</v>
      </c>
      <c r="X110" s="70">
        <v>33</v>
      </c>
      <c r="Y110" s="70">
        <v>3</v>
      </c>
      <c r="Z110" s="70">
        <v>10</v>
      </c>
      <c r="AA110" s="70">
        <v>0</v>
      </c>
      <c r="AB110" s="70">
        <v>46</v>
      </c>
      <c r="AC110" s="70">
        <v>1462</v>
      </c>
      <c r="AD110" s="70"/>
      <c r="AE110" s="70">
        <v>183</v>
      </c>
      <c r="AF110" s="70">
        <v>38</v>
      </c>
      <c r="AG110" s="70">
        <v>92</v>
      </c>
      <c r="AH110" s="70">
        <v>0</v>
      </c>
      <c r="AI110" s="70">
        <v>313</v>
      </c>
      <c r="AJ110" s="70">
        <v>169</v>
      </c>
      <c r="AK110" s="70">
        <v>29</v>
      </c>
      <c r="AL110" s="70">
        <v>103</v>
      </c>
      <c r="AM110" s="70">
        <v>0</v>
      </c>
      <c r="AN110" s="70">
        <v>301</v>
      </c>
      <c r="AO110" s="70">
        <v>482</v>
      </c>
      <c r="AP110" s="70">
        <v>47</v>
      </c>
      <c r="AQ110" s="70">
        <v>201</v>
      </c>
      <c r="AR110" s="70">
        <v>0</v>
      </c>
      <c r="AS110" s="70">
        <v>730</v>
      </c>
      <c r="AT110" s="70">
        <v>1344</v>
      </c>
      <c r="AU110" s="70"/>
      <c r="AV110" s="70">
        <v>197</v>
      </c>
      <c r="AW110" s="70">
        <v>32</v>
      </c>
      <c r="AX110" s="70">
        <v>110</v>
      </c>
      <c r="AY110" s="70">
        <v>0</v>
      </c>
      <c r="AZ110" s="70">
        <v>339</v>
      </c>
      <c r="BA110" s="70">
        <v>119</v>
      </c>
      <c r="BB110" s="70">
        <v>23</v>
      </c>
      <c r="BC110" s="70">
        <v>43</v>
      </c>
      <c r="BD110" s="70">
        <v>0</v>
      </c>
      <c r="BE110" s="70">
        <v>185</v>
      </c>
      <c r="BF110" s="70">
        <v>113</v>
      </c>
      <c r="BG110" s="70">
        <v>18</v>
      </c>
      <c r="BH110" s="70">
        <v>49</v>
      </c>
      <c r="BI110" s="70">
        <v>0</v>
      </c>
      <c r="BJ110" s="70">
        <v>180</v>
      </c>
      <c r="BK110" s="70">
        <v>380</v>
      </c>
      <c r="BL110" s="70">
        <v>40</v>
      </c>
      <c r="BM110" s="70">
        <v>172</v>
      </c>
      <c r="BN110" s="70">
        <v>0</v>
      </c>
      <c r="BO110" s="70">
        <v>592</v>
      </c>
      <c r="BP110" s="70">
        <v>1296</v>
      </c>
      <c r="BQ110" s="74"/>
      <c r="BR110" s="70">
        <v>708</v>
      </c>
      <c r="BS110" s="70">
        <v>89</v>
      </c>
      <c r="BT110" s="70">
        <v>327</v>
      </c>
      <c r="BU110" s="70">
        <v>0</v>
      </c>
      <c r="BV110" s="70">
        <v>1124</v>
      </c>
      <c r="BW110" s="70">
        <v>1124</v>
      </c>
      <c r="BX110" s="74"/>
      <c r="BY110" s="70">
        <v>746</v>
      </c>
      <c r="BZ110" s="70">
        <v>93</v>
      </c>
      <c r="CA110" s="70">
        <v>336</v>
      </c>
      <c r="CB110" s="70">
        <v>0</v>
      </c>
      <c r="CC110" s="70">
        <v>1175</v>
      </c>
      <c r="CD110" s="70">
        <v>1175</v>
      </c>
      <c r="CE110" s="74"/>
      <c r="CF110" s="70">
        <v>441</v>
      </c>
      <c r="CG110" s="70">
        <v>57</v>
      </c>
      <c r="CH110" s="70">
        <v>226</v>
      </c>
      <c r="CI110" s="70">
        <v>0</v>
      </c>
      <c r="CJ110" s="70">
        <v>724</v>
      </c>
      <c r="CK110" s="70">
        <v>213</v>
      </c>
      <c r="CL110" s="70">
        <v>25</v>
      </c>
      <c r="CM110" s="70">
        <v>93</v>
      </c>
      <c r="CN110" s="70">
        <v>0</v>
      </c>
      <c r="CO110" s="70">
        <v>331</v>
      </c>
      <c r="CP110" s="70">
        <v>160</v>
      </c>
      <c r="CQ110" s="70">
        <v>24</v>
      </c>
      <c r="CR110" s="70">
        <v>60</v>
      </c>
      <c r="CS110" s="70">
        <v>0</v>
      </c>
      <c r="CT110" s="70">
        <v>244</v>
      </c>
      <c r="CU110" s="70">
        <v>1299</v>
      </c>
      <c r="CV110" s="74"/>
      <c r="CW110" s="70">
        <v>323</v>
      </c>
      <c r="CX110" s="70">
        <v>35</v>
      </c>
      <c r="CY110" s="70">
        <v>117</v>
      </c>
      <c r="CZ110" s="70">
        <v>0</v>
      </c>
      <c r="DA110" s="70">
        <v>475</v>
      </c>
      <c r="DB110" s="70">
        <v>498</v>
      </c>
      <c r="DC110" s="70">
        <v>73</v>
      </c>
      <c r="DD110" s="70">
        <v>263</v>
      </c>
      <c r="DE110" s="70">
        <v>0</v>
      </c>
      <c r="DF110" s="70">
        <v>834</v>
      </c>
      <c r="DG110" s="70">
        <v>1309</v>
      </c>
      <c r="DH110" s="74"/>
      <c r="DI110" s="70">
        <v>719</v>
      </c>
      <c r="DJ110" s="70">
        <v>87</v>
      </c>
      <c r="DK110" s="70">
        <v>339</v>
      </c>
      <c r="DL110" s="70">
        <v>0</v>
      </c>
      <c r="DM110" s="70">
        <v>1145</v>
      </c>
      <c r="DN110" s="70">
        <v>1145</v>
      </c>
      <c r="DO110" s="74"/>
      <c r="DP110" s="70">
        <v>703</v>
      </c>
      <c r="DQ110" s="70">
        <v>85</v>
      </c>
      <c r="DR110" s="70">
        <v>329</v>
      </c>
      <c r="DS110" s="70">
        <v>0</v>
      </c>
      <c r="DT110" s="70">
        <v>1117</v>
      </c>
      <c r="DU110" s="70">
        <v>1117</v>
      </c>
      <c r="DV110" s="74"/>
      <c r="DW110" s="70">
        <v>403</v>
      </c>
      <c r="DX110" s="70">
        <v>55</v>
      </c>
      <c r="DY110" s="70">
        <v>169</v>
      </c>
      <c r="DZ110" s="70">
        <v>0</v>
      </c>
      <c r="EA110" s="70">
        <v>627</v>
      </c>
      <c r="EB110" s="70">
        <v>387</v>
      </c>
      <c r="EC110" s="70">
        <v>54</v>
      </c>
      <c r="ED110" s="70">
        <v>205</v>
      </c>
      <c r="EE110" s="70">
        <v>0</v>
      </c>
      <c r="EF110" s="70">
        <v>646</v>
      </c>
      <c r="EG110" s="70">
        <v>1273</v>
      </c>
      <c r="EI110" s="80">
        <f t="shared" si="53"/>
        <v>0.90652173913043477</v>
      </c>
      <c r="EJ110" s="80">
        <f t="shared" si="54"/>
        <v>0.89763779527559051</v>
      </c>
      <c r="EK110" s="80">
        <f t="shared" si="55"/>
        <v>0.95421686746987955</v>
      </c>
      <c r="EL110" s="80" t="e">
        <f t="shared" si="56"/>
        <v>#DIV/0!</v>
      </c>
      <c r="EM110" s="80">
        <f t="shared" si="57"/>
        <v>0.91928864569083446</v>
      </c>
      <c r="EN110" s="74"/>
      <c r="EO110" s="80">
        <f t="shared" si="58"/>
        <v>0.8793478260869565</v>
      </c>
      <c r="EP110" s="80">
        <f t="shared" si="59"/>
        <v>0.88976377952755903</v>
      </c>
      <c r="EQ110" s="80">
        <f t="shared" si="60"/>
        <v>0.90120481927710838</v>
      </c>
      <c r="ER110" s="80" t="e">
        <f t="shared" si="61"/>
        <v>#DIV/0!</v>
      </c>
      <c r="ES110" s="80">
        <f t="shared" si="62"/>
        <v>0.88645690834473323</v>
      </c>
      <c r="ET110" s="74"/>
      <c r="EU110" s="80">
        <f t="shared" si="63"/>
        <v>0.76956521739130435</v>
      </c>
      <c r="EV110" s="80">
        <f t="shared" si="64"/>
        <v>0.70078740157480313</v>
      </c>
      <c r="EW110" s="80">
        <f t="shared" si="65"/>
        <v>0.78795180722891567</v>
      </c>
      <c r="EX110" s="80" t="e">
        <f t="shared" si="66"/>
        <v>#DIV/0!</v>
      </c>
      <c r="EY110" s="80">
        <f t="shared" si="67"/>
        <v>0.76880984952120379</v>
      </c>
      <c r="EZ110" s="74"/>
      <c r="FA110" s="80">
        <f t="shared" si="68"/>
        <v>0.81086956521739129</v>
      </c>
      <c r="FB110" s="80">
        <f t="shared" si="69"/>
        <v>0.73228346456692917</v>
      </c>
      <c r="FC110" s="80">
        <f t="shared" si="70"/>
        <v>0.80963855421686748</v>
      </c>
      <c r="FD110" s="80" t="e">
        <f t="shared" si="71"/>
        <v>#DIV/0!</v>
      </c>
      <c r="FE110" s="80">
        <f t="shared" si="72"/>
        <v>0.80369357045143641</v>
      </c>
      <c r="FF110" s="74"/>
      <c r="FG110" s="80">
        <f t="shared" si="73"/>
        <v>0.88478260869565217</v>
      </c>
      <c r="FH110" s="80">
        <f t="shared" si="74"/>
        <v>0.83464566929133854</v>
      </c>
      <c r="FI110" s="80">
        <f t="shared" si="75"/>
        <v>0.91325301204819276</v>
      </c>
      <c r="FJ110" s="80" t="e">
        <f t="shared" si="76"/>
        <v>#DIV/0!</v>
      </c>
      <c r="FK110" s="80">
        <f t="shared" si="77"/>
        <v>0.88850889192886462</v>
      </c>
      <c r="FL110" s="74"/>
      <c r="FM110" s="80">
        <f t="shared" si="78"/>
        <v>0.8923913043478261</v>
      </c>
      <c r="FN110" s="80">
        <f t="shared" si="79"/>
        <v>0.85039370078740162</v>
      </c>
      <c r="FO110" s="80">
        <f t="shared" si="80"/>
        <v>0.91566265060240959</v>
      </c>
      <c r="FP110" s="80" t="e">
        <f t="shared" si="81"/>
        <v>#DIV/0!</v>
      </c>
      <c r="FQ110" s="80">
        <f t="shared" si="82"/>
        <v>0.89534883720930236</v>
      </c>
      <c r="FR110" s="74"/>
      <c r="FS110" s="80">
        <f t="shared" si="83"/>
        <v>0.78152173913043477</v>
      </c>
      <c r="FT110" s="80">
        <f t="shared" si="84"/>
        <v>0.68503937007874016</v>
      </c>
      <c r="FU110" s="80">
        <f t="shared" si="85"/>
        <v>0.81686746987951808</v>
      </c>
      <c r="FV110" s="80" t="e">
        <f t="shared" si="86"/>
        <v>#DIV/0!</v>
      </c>
      <c r="FW110" s="80">
        <f t="shared" si="87"/>
        <v>0.78317373461012307</v>
      </c>
      <c r="FX110" s="74"/>
      <c r="FY110" s="80">
        <f t="shared" si="88"/>
        <v>0.76413043478260867</v>
      </c>
      <c r="FZ110" s="80">
        <f t="shared" si="89"/>
        <v>0.6692913385826772</v>
      </c>
      <c r="GA110" s="80">
        <f t="shared" si="90"/>
        <v>0.79277108433734944</v>
      </c>
      <c r="GB110" s="80" t="e">
        <f t="shared" si="91"/>
        <v>#DIV/0!</v>
      </c>
      <c r="GC110" s="80">
        <f t="shared" si="92"/>
        <v>0.76402188782489744</v>
      </c>
      <c r="GD110" s="74"/>
      <c r="GE110" s="80">
        <f t="shared" si="93"/>
        <v>0.85869565217391308</v>
      </c>
      <c r="GF110" s="80">
        <f t="shared" si="94"/>
        <v>0.8582677165354331</v>
      </c>
      <c r="GG110" s="80">
        <f t="shared" si="95"/>
        <v>0.90120481927710838</v>
      </c>
      <c r="GH110" s="80" t="e">
        <f t="shared" si="96"/>
        <v>#DIV/0!</v>
      </c>
      <c r="GI110" s="80">
        <f t="shared" si="97"/>
        <v>0.87072503419972636</v>
      </c>
    </row>
    <row r="111" spans="1:191" x14ac:dyDescent="0.3">
      <c r="A111" s="60" t="s">
        <v>433</v>
      </c>
      <c r="B111" s="70">
        <v>8855</v>
      </c>
      <c r="C111" s="70"/>
      <c r="D111" s="70">
        <v>237</v>
      </c>
      <c r="E111" s="70">
        <v>4</v>
      </c>
      <c r="F111" s="70">
        <v>173</v>
      </c>
      <c r="G111" s="70">
        <v>0</v>
      </c>
      <c r="H111" s="70">
        <v>414</v>
      </c>
      <c r="I111" s="70">
        <v>100</v>
      </c>
      <c r="J111" s="70">
        <v>0</v>
      </c>
      <c r="K111" s="70">
        <v>100</v>
      </c>
      <c r="L111" s="70">
        <v>0</v>
      </c>
      <c r="M111" s="70">
        <v>200</v>
      </c>
      <c r="N111" s="70">
        <v>133</v>
      </c>
      <c r="O111" s="70">
        <v>3</v>
      </c>
      <c r="P111" s="70">
        <v>77</v>
      </c>
      <c r="Q111" s="70">
        <v>0</v>
      </c>
      <c r="R111" s="70">
        <v>213</v>
      </c>
      <c r="S111" s="70">
        <v>43</v>
      </c>
      <c r="T111" s="70">
        <v>0</v>
      </c>
      <c r="U111" s="70">
        <v>16</v>
      </c>
      <c r="V111" s="70">
        <v>0</v>
      </c>
      <c r="W111" s="70">
        <v>59</v>
      </c>
      <c r="X111" s="70">
        <v>53</v>
      </c>
      <c r="Y111" s="70">
        <v>2</v>
      </c>
      <c r="Z111" s="70">
        <v>18</v>
      </c>
      <c r="AA111" s="70">
        <v>0</v>
      </c>
      <c r="AB111" s="70">
        <v>73</v>
      </c>
      <c r="AC111" s="70">
        <v>959</v>
      </c>
      <c r="AD111" s="70"/>
      <c r="AE111" s="70">
        <v>86</v>
      </c>
      <c r="AF111" s="70">
        <v>4</v>
      </c>
      <c r="AG111" s="70">
        <v>69</v>
      </c>
      <c r="AH111" s="70">
        <v>0</v>
      </c>
      <c r="AI111" s="70">
        <v>159</v>
      </c>
      <c r="AJ111" s="70">
        <v>202</v>
      </c>
      <c r="AK111" s="70">
        <v>1</v>
      </c>
      <c r="AL111" s="70">
        <v>134</v>
      </c>
      <c r="AM111" s="70">
        <v>0</v>
      </c>
      <c r="AN111" s="70">
        <v>337</v>
      </c>
      <c r="AO111" s="70">
        <v>211</v>
      </c>
      <c r="AP111" s="70">
        <v>4</v>
      </c>
      <c r="AQ111" s="70">
        <v>126</v>
      </c>
      <c r="AR111" s="70">
        <v>0</v>
      </c>
      <c r="AS111" s="70">
        <v>341</v>
      </c>
      <c r="AT111" s="70">
        <v>837</v>
      </c>
      <c r="AU111" s="70"/>
      <c r="AV111" s="70">
        <v>147</v>
      </c>
      <c r="AW111" s="70">
        <v>4</v>
      </c>
      <c r="AX111" s="70">
        <v>114</v>
      </c>
      <c r="AY111" s="70">
        <v>0</v>
      </c>
      <c r="AZ111" s="70">
        <v>265</v>
      </c>
      <c r="BA111" s="70">
        <v>93</v>
      </c>
      <c r="BB111" s="70">
        <v>0</v>
      </c>
      <c r="BC111" s="70">
        <v>52</v>
      </c>
      <c r="BD111" s="70">
        <v>0</v>
      </c>
      <c r="BE111" s="70">
        <v>145</v>
      </c>
      <c r="BF111" s="70">
        <v>94</v>
      </c>
      <c r="BG111" s="70">
        <v>2</v>
      </c>
      <c r="BH111" s="70">
        <v>43</v>
      </c>
      <c r="BI111" s="70">
        <v>0</v>
      </c>
      <c r="BJ111" s="70">
        <v>139</v>
      </c>
      <c r="BK111" s="70">
        <v>176</v>
      </c>
      <c r="BL111" s="70">
        <v>3</v>
      </c>
      <c r="BM111" s="70">
        <v>126</v>
      </c>
      <c r="BN111" s="70">
        <v>0</v>
      </c>
      <c r="BO111" s="70">
        <v>305</v>
      </c>
      <c r="BP111" s="70">
        <v>854</v>
      </c>
      <c r="BQ111" s="74"/>
      <c r="BR111" s="70">
        <v>448</v>
      </c>
      <c r="BS111" s="70">
        <v>8</v>
      </c>
      <c r="BT111" s="70">
        <v>309</v>
      </c>
      <c r="BU111" s="70">
        <v>0</v>
      </c>
      <c r="BV111" s="70">
        <v>765</v>
      </c>
      <c r="BW111" s="70">
        <v>765</v>
      </c>
      <c r="BX111" s="74"/>
      <c r="BY111" s="70">
        <v>462</v>
      </c>
      <c r="BZ111" s="70">
        <v>8</v>
      </c>
      <c r="CA111" s="70">
        <v>323</v>
      </c>
      <c r="CB111" s="70">
        <v>0</v>
      </c>
      <c r="CC111" s="70">
        <v>793</v>
      </c>
      <c r="CD111" s="70">
        <v>793</v>
      </c>
      <c r="CE111" s="74"/>
      <c r="CF111" s="70">
        <v>321</v>
      </c>
      <c r="CG111" s="70">
        <v>6</v>
      </c>
      <c r="CH111" s="70">
        <v>220</v>
      </c>
      <c r="CI111" s="70">
        <v>0</v>
      </c>
      <c r="CJ111" s="70">
        <v>547</v>
      </c>
      <c r="CK111" s="70">
        <v>77</v>
      </c>
      <c r="CL111" s="70">
        <v>3</v>
      </c>
      <c r="CM111" s="70">
        <v>56</v>
      </c>
      <c r="CN111" s="70">
        <v>0</v>
      </c>
      <c r="CO111" s="70">
        <v>136</v>
      </c>
      <c r="CP111" s="70">
        <v>104</v>
      </c>
      <c r="CQ111" s="70">
        <v>0</v>
      </c>
      <c r="CR111" s="70">
        <v>59</v>
      </c>
      <c r="CS111" s="70">
        <v>0</v>
      </c>
      <c r="CT111" s="70">
        <v>163</v>
      </c>
      <c r="CU111" s="70">
        <v>846</v>
      </c>
      <c r="CV111" s="74"/>
      <c r="CW111" s="70">
        <v>152</v>
      </c>
      <c r="CX111" s="70">
        <v>2</v>
      </c>
      <c r="CY111" s="70">
        <v>90</v>
      </c>
      <c r="CZ111" s="70">
        <v>0</v>
      </c>
      <c r="DA111" s="70">
        <v>244</v>
      </c>
      <c r="DB111" s="70">
        <v>375</v>
      </c>
      <c r="DC111" s="70">
        <v>7</v>
      </c>
      <c r="DD111" s="70">
        <v>259</v>
      </c>
      <c r="DE111" s="70">
        <v>0</v>
      </c>
      <c r="DF111" s="70">
        <v>641</v>
      </c>
      <c r="DG111" s="70">
        <v>885</v>
      </c>
      <c r="DH111" s="74"/>
      <c r="DI111" s="70">
        <v>460</v>
      </c>
      <c r="DJ111" s="70">
        <v>8</v>
      </c>
      <c r="DK111" s="70">
        <v>313</v>
      </c>
      <c r="DL111" s="70">
        <v>0</v>
      </c>
      <c r="DM111" s="70">
        <v>781</v>
      </c>
      <c r="DN111" s="70">
        <v>781</v>
      </c>
      <c r="DO111" s="74"/>
      <c r="DP111" s="70">
        <v>462</v>
      </c>
      <c r="DQ111" s="70">
        <v>8</v>
      </c>
      <c r="DR111" s="70">
        <v>309</v>
      </c>
      <c r="DS111" s="70">
        <v>0</v>
      </c>
      <c r="DT111" s="70">
        <v>779</v>
      </c>
      <c r="DU111" s="70">
        <v>779</v>
      </c>
      <c r="DV111" s="74"/>
      <c r="DW111" s="70">
        <v>251</v>
      </c>
      <c r="DX111" s="70">
        <v>7</v>
      </c>
      <c r="DY111" s="70">
        <v>161</v>
      </c>
      <c r="DZ111" s="70">
        <v>0</v>
      </c>
      <c r="EA111" s="70">
        <v>419</v>
      </c>
      <c r="EB111" s="70">
        <v>263</v>
      </c>
      <c r="EC111" s="70">
        <v>2</v>
      </c>
      <c r="ED111" s="70">
        <v>179</v>
      </c>
      <c r="EE111" s="70">
        <v>0</v>
      </c>
      <c r="EF111" s="70">
        <v>444</v>
      </c>
      <c r="EG111" s="70">
        <v>863</v>
      </c>
      <c r="EI111" s="80">
        <f t="shared" si="53"/>
        <v>0.88162544169611312</v>
      </c>
      <c r="EJ111" s="80">
        <f t="shared" si="54"/>
        <v>1</v>
      </c>
      <c r="EK111" s="80">
        <f t="shared" si="55"/>
        <v>0.85677083333333337</v>
      </c>
      <c r="EL111" s="80" t="e">
        <f t="shared" si="56"/>
        <v>#DIV/0!</v>
      </c>
      <c r="EM111" s="80">
        <f t="shared" si="57"/>
        <v>0.87278415015641297</v>
      </c>
      <c r="EN111" s="74"/>
      <c r="EO111" s="80">
        <f t="shared" si="58"/>
        <v>0.90106007067137805</v>
      </c>
      <c r="EP111" s="80">
        <f t="shared" si="59"/>
        <v>1</v>
      </c>
      <c r="EQ111" s="80">
        <f t="shared" si="60"/>
        <v>0.87239583333333337</v>
      </c>
      <c r="ER111" s="80" t="e">
        <f t="shared" si="61"/>
        <v>#DIV/0!</v>
      </c>
      <c r="ES111" s="80">
        <f t="shared" si="62"/>
        <v>0.89051094890510951</v>
      </c>
      <c r="ET111" s="74"/>
      <c r="EU111" s="80">
        <f t="shared" si="63"/>
        <v>0.79151943462897523</v>
      </c>
      <c r="EV111" s="80">
        <f t="shared" si="64"/>
        <v>0.88888888888888884</v>
      </c>
      <c r="EW111" s="80">
        <f t="shared" si="65"/>
        <v>0.8046875</v>
      </c>
      <c r="EX111" s="80" t="e">
        <f t="shared" si="66"/>
        <v>#DIV/0!</v>
      </c>
      <c r="EY111" s="80">
        <f t="shared" si="67"/>
        <v>0.79770594369134518</v>
      </c>
      <c r="EZ111" s="74"/>
      <c r="FA111" s="80">
        <f t="shared" si="68"/>
        <v>0.81625441696113077</v>
      </c>
      <c r="FB111" s="80">
        <f t="shared" si="69"/>
        <v>0.88888888888888884</v>
      </c>
      <c r="FC111" s="80">
        <f t="shared" si="70"/>
        <v>0.84114583333333337</v>
      </c>
      <c r="FD111" s="80" t="e">
        <f t="shared" si="71"/>
        <v>#DIV/0!</v>
      </c>
      <c r="FE111" s="80">
        <f t="shared" si="72"/>
        <v>0.82690302398331594</v>
      </c>
      <c r="FF111" s="74"/>
      <c r="FG111" s="80">
        <f t="shared" si="73"/>
        <v>0.88692579505300351</v>
      </c>
      <c r="FH111" s="80">
        <f t="shared" si="74"/>
        <v>1</v>
      </c>
      <c r="FI111" s="80">
        <f t="shared" si="75"/>
        <v>0.87239583333333337</v>
      </c>
      <c r="FJ111" s="80" t="e">
        <f t="shared" si="76"/>
        <v>#DIV/0!</v>
      </c>
      <c r="FK111" s="80">
        <f t="shared" si="77"/>
        <v>0.88216892596454644</v>
      </c>
      <c r="FL111" s="74"/>
      <c r="FM111" s="80">
        <f t="shared" si="78"/>
        <v>0.93109540636042398</v>
      </c>
      <c r="FN111" s="80">
        <f t="shared" si="79"/>
        <v>1</v>
      </c>
      <c r="FO111" s="80">
        <f t="shared" si="80"/>
        <v>0.90885416666666663</v>
      </c>
      <c r="FP111" s="80" t="e">
        <f t="shared" si="81"/>
        <v>#DIV/0!</v>
      </c>
      <c r="FQ111" s="80">
        <f t="shared" si="82"/>
        <v>0.92283628779979143</v>
      </c>
      <c r="FR111" s="74"/>
      <c r="FS111" s="80">
        <f t="shared" si="83"/>
        <v>0.8127208480565371</v>
      </c>
      <c r="FT111" s="80">
        <f t="shared" si="84"/>
        <v>0.88888888888888884</v>
      </c>
      <c r="FU111" s="80">
        <f t="shared" si="85"/>
        <v>0.81510416666666663</v>
      </c>
      <c r="FV111" s="80" t="e">
        <f t="shared" si="86"/>
        <v>#DIV/0!</v>
      </c>
      <c r="FW111" s="80">
        <f t="shared" si="87"/>
        <v>0.81438998957247133</v>
      </c>
      <c r="FX111" s="74"/>
      <c r="FY111" s="80">
        <f t="shared" si="88"/>
        <v>0.81625441696113077</v>
      </c>
      <c r="FZ111" s="80">
        <f t="shared" si="89"/>
        <v>0.88888888888888884</v>
      </c>
      <c r="GA111" s="80">
        <f t="shared" si="90"/>
        <v>0.8046875</v>
      </c>
      <c r="GB111" s="80" t="e">
        <f t="shared" si="91"/>
        <v>#DIV/0!</v>
      </c>
      <c r="GC111" s="80">
        <f t="shared" si="92"/>
        <v>0.81230448383733056</v>
      </c>
      <c r="GD111" s="74"/>
      <c r="GE111" s="80">
        <f t="shared" si="93"/>
        <v>0.90812720848056538</v>
      </c>
      <c r="GF111" s="80">
        <f t="shared" si="94"/>
        <v>1</v>
      </c>
      <c r="GG111" s="80">
        <f t="shared" si="95"/>
        <v>0.88541666666666663</v>
      </c>
      <c r="GH111" s="80" t="e">
        <f t="shared" si="96"/>
        <v>#DIV/0!</v>
      </c>
      <c r="GI111" s="80">
        <f t="shared" si="97"/>
        <v>0.89989572471324297</v>
      </c>
    </row>
    <row r="112" spans="1:191" x14ac:dyDescent="0.3">
      <c r="A112" s="60" t="s">
        <v>519</v>
      </c>
      <c r="B112" s="70">
        <v>8630</v>
      </c>
      <c r="C112" s="70"/>
      <c r="D112" s="70">
        <v>278</v>
      </c>
      <c r="E112" s="70">
        <v>8</v>
      </c>
      <c r="F112" s="70">
        <v>152</v>
      </c>
      <c r="G112" s="70">
        <v>2</v>
      </c>
      <c r="H112" s="70">
        <v>440</v>
      </c>
      <c r="I112" s="70">
        <v>100</v>
      </c>
      <c r="J112" s="70">
        <v>2</v>
      </c>
      <c r="K112" s="70">
        <v>35</v>
      </c>
      <c r="L112" s="70">
        <v>0</v>
      </c>
      <c r="M112" s="70">
        <v>137</v>
      </c>
      <c r="N112" s="70">
        <v>419</v>
      </c>
      <c r="O112" s="70">
        <v>20</v>
      </c>
      <c r="P112" s="70">
        <v>165</v>
      </c>
      <c r="Q112" s="70">
        <v>6</v>
      </c>
      <c r="R112" s="70">
        <v>610</v>
      </c>
      <c r="S112" s="70">
        <v>89</v>
      </c>
      <c r="T112" s="70">
        <v>3</v>
      </c>
      <c r="U112" s="70">
        <v>23</v>
      </c>
      <c r="V112" s="70">
        <v>0</v>
      </c>
      <c r="W112" s="70">
        <v>115</v>
      </c>
      <c r="X112" s="70">
        <v>37</v>
      </c>
      <c r="Y112" s="70">
        <v>0</v>
      </c>
      <c r="Z112" s="70">
        <v>15</v>
      </c>
      <c r="AA112" s="70">
        <v>2</v>
      </c>
      <c r="AB112" s="70">
        <v>54</v>
      </c>
      <c r="AC112" s="70">
        <v>1356</v>
      </c>
      <c r="AD112" s="70"/>
      <c r="AE112" s="70">
        <v>151</v>
      </c>
      <c r="AF112" s="70">
        <v>5</v>
      </c>
      <c r="AG112" s="70">
        <v>71</v>
      </c>
      <c r="AH112" s="70">
        <v>5</v>
      </c>
      <c r="AI112" s="70">
        <v>232</v>
      </c>
      <c r="AJ112" s="70">
        <v>328</v>
      </c>
      <c r="AK112" s="70">
        <v>18</v>
      </c>
      <c r="AL112" s="70">
        <v>138</v>
      </c>
      <c r="AM112" s="70">
        <v>0</v>
      </c>
      <c r="AN112" s="70">
        <v>484</v>
      </c>
      <c r="AO112" s="70">
        <v>380</v>
      </c>
      <c r="AP112" s="70">
        <v>10</v>
      </c>
      <c r="AQ112" s="70">
        <v>165</v>
      </c>
      <c r="AR112" s="70">
        <v>4</v>
      </c>
      <c r="AS112" s="70">
        <v>559</v>
      </c>
      <c r="AT112" s="70">
        <v>1275</v>
      </c>
      <c r="AU112" s="70"/>
      <c r="AV112" s="70">
        <v>153</v>
      </c>
      <c r="AW112" s="70">
        <v>12</v>
      </c>
      <c r="AX112" s="70">
        <v>78</v>
      </c>
      <c r="AY112" s="70">
        <v>2</v>
      </c>
      <c r="AZ112" s="70">
        <v>245</v>
      </c>
      <c r="BA112" s="70">
        <v>117</v>
      </c>
      <c r="BB112" s="70">
        <v>5</v>
      </c>
      <c r="BC112" s="70">
        <v>61</v>
      </c>
      <c r="BD112" s="70">
        <v>0</v>
      </c>
      <c r="BE112" s="70">
        <v>183</v>
      </c>
      <c r="BF112" s="70">
        <v>150</v>
      </c>
      <c r="BG112" s="70">
        <v>3</v>
      </c>
      <c r="BH112" s="70">
        <v>53</v>
      </c>
      <c r="BI112" s="70">
        <v>3</v>
      </c>
      <c r="BJ112" s="70">
        <v>209</v>
      </c>
      <c r="BK112" s="70">
        <v>391</v>
      </c>
      <c r="BL112" s="70">
        <v>13</v>
      </c>
      <c r="BM112" s="70">
        <v>170</v>
      </c>
      <c r="BN112" s="70">
        <v>2</v>
      </c>
      <c r="BO112" s="70">
        <v>576</v>
      </c>
      <c r="BP112" s="70">
        <v>1213</v>
      </c>
      <c r="BQ112" s="74"/>
      <c r="BR112" s="70">
        <v>747</v>
      </c>
      <c r="BS112" s="70">
        <v>26</v>
      </c>
      <c r="BT112" s="70">
        <v>315</v>
      </c>
      <c r="BU112" s="70">
        <v>8</v>
      </c>
      <c r="BV112" s="70">
        <v>1096</v>
      </c>
      <c r="BW112" s="70">
        <v>1096</v>
      </c>
      <c r="BX112" s="74"/>
      <c r="BY112" s="70">
        <v>773</v>
      </c>
      <c r="BZ112" s="70">
        <v>24</v>
      </c>
      <c r="CA112" s="70">
        <v>325</v>
      </c>
      <c r="CB112" s="70">
        <v>8</v>
      </c>
      <c r="CC112" s="70">
        <v>1130</v>
      </c>
      <c r="CD112" s="70">
        <v>1130</v>
      </c>
      <c r="CE112" s="74"/>
      <c r="CF112" s="70">
        <v>513</v>
      </c>
      <c r="CG112" s="70">
        <v>19</v>
      </c>
      <c r="CH112" s="70">
        <v>232</v>
      </c>
      <c r="CI112" s="70">
        <v>5</v>
      </c>
      <c r="CJ112" s="70">
        <v>769</v>
      </c>
      <c r="CK112" s="70">
        <v>181</v>
      </c>
      <c r="CL112" s="70">
        <v>9</v>
      </c>
      <c r="CM112" s="70">
        <v>64</v>
      </c>
      <c r="CN112" s="70">
        <v>2</v>
      </c>
      <c r="CO112" s="70">
        <v>256</v>
      </c>
      <c r="CP112" s="70">
        <v>137</v>
      </c>
      <c r="CQ112" s="70">
        <v>4</v>
      </c>
      <c r="CR112" s="70">
        <v>62</v>
      </c>
      <c r="CS112" s="70">
        <v>1</v>
      </c>
      <c r="CT112" s="70">
        <v>204</v>
      </c>
      <c r="CU112" s="70">
        <v>1229</v>
      </c>
      <c r="CV112" s="74"/>
      <c r="CW112" s="70">
        <v>339</v>
      </c>
      <c r="CX112" s="70">
        <v>10</v>
      </c>
      <c r="CY112" s="70">
        <v>134</v>
      </c>
      <c r="CZ112" s="70">
        <v>3</v>
      </c>
      <c r="DA112" s="70">
        <v>486</v>
      </c>
      <c r="DB112" s="70">
        <v>488</v>
      </c>
      <c r="DC112" s="70">
        <v>21</v>
      </c>
      <c r="DD112" s="70">
        <v>228</v>
      </c>
      <c r="DE112" s="70">
        <v>4</v>
      </c>
      <c r="DF112" s="70">
        <v>741</v>
      </c>
      <c r="DG112" s="70">
        <v>1227</v>
      </c>
      <c r="DH112" s="74"/>
      <c r="DI112" s="70">
        <v>760</v>
      </c>
      <c r="DJ112" s="70">
        <v>25</v>
      </c>
      <c r="DK112" s="70">
        <v>318</v>
      </c>
      <c r="DL112" s="70">
        <v>8</v>
      </c>
      <c r="DM112" s="70">
        <v>1111</v>
      </c>
      <c r="DN112" s="70">
        <v>1111</v>
      </c>
      <c r="DO112" s="74"/>
      <c r="DP112" s="70">
        <v>759</v>
      </c>
      <c r="DQ112" s="70">
        <v>23</v>
      </c>
      <c r="DR112" s="70">
        <v>317</v>
      </c>
      <c r="DS112" s="70">
        <v>8</v>
      </c>
      <c r="DT112" s="70">
        <v>1107</v>
      </c>
      <c r="DU112" s="70">
        <v>1107</v>
      </c>
      <c r="DV112" s="74"/>
      <c r="DW112" s="70">
        <v>374</v>
      </c>
      <c r="DX112" s="70">
        <v>7</v>
      </c>
      <c r="DY112" s="70">
        <v>148</v>
      </c>
      <c r="DZ112" s="70">
        <v>3</v>
      </c>
      <c r="EA112" s="70">
        <v>532</v>
      </c>
      <c r="EB112" s="70">
        <v>440</v>
      </c>
      <c r="EC112" s="70">
        <v>23</v>
      </c>
      <c r="ED112" s="70">
        <v>217</v>
      </c>
      <c r="EE112" s="70">
        <v>5</v>
      </c>
      <c r="EF112" s="70">
        <v>685</v>
      </c>
      <c r="EG112" s="70">
        <v>1217</v>
      </c>
      <c r="EI112" s="80">
        <f t="shared" si="53"/>
        <v>0.93066088840736727</v>
      </c>
      <c r="EJ112" s="80">
        <f t="shared" si="54"/>
        <v>1</v>
      </c>
      <c r="EK112" s="80">
        <f t="shared" si="55"/>
        <v>0.95897435897435901</v>
      </c>
      <c r="EL112" s="80">
        <f t="shared" si="56"/>
        <v>0.9</v>
      </c>
      <c r="EM112" s="80">
        <f t="shared" si="57"/>
        <v>0.94026548672566368</v>
      </c>
      <c r="EN112" s="74"/>
      <c r="EO112" s="80">
        <f t="shared" si="58"/>
        <v>0.87865655471289272</v>
      </c>
      <c r="EP112" s="80">
        <f t="shared" si="59"/>
        <v>1</v>
      </c>
      <c r="EQ112" s="80">
        <f t="shared" si="60"/>
        <v>0.92820512820512824</v>
      </c>
      <c r="ER112" s="80">
        <f t="shared" si="61"/>
        <v>0.7</v>
      </c>
      <c r="ES112" s="80">
        <f t="shared" si="62"/>
        <v>0.89454277286135697</v>
      </c>
      <c r="ET112" s="74"/>
      <c r="EU112" s="80">
        <f t="shared" si="63"/>
        <v>0.80931744312025999</v>
      </c>
      <c r="EV112" s="80">
        <f t="shared" si="64"/>
        <v>0.78787878787878785</v>
      </c>
      <c r="EW112" s="80">
        <f t="shared" si="65"/>
        <v>0.80769230769230771</v>
      </c>
      <c r="EX112" s="80">
        <f t="shared" si="66"/>
        <v>0.8</v>
      </c>
      <c r="EY112" s="80">
        <f t="shared" si="67"/>
        <v>0.80825958702064893</v>
      </c>
      <c r="EZ112" s="74"/>
      <c r="FA112" s="80">
        <f t="shared" si="68"/>
        <v>0.83748645720476711</v>
      </c>
      <c r="FB112" s="80">
        <f t="shared" si="69"/>
        <v>0.72727272727272729</v>
      </c>
      <c r="FC112" s="80">
        <f t="shared" si="70"/>
        <v>0.83333333333333337</v>
      </c>
      <c r="FD112" s="80">
        <f t="shared" si="71"/>
        <v>0.8</v>
      </c>
      <c r="FE112" s="80">
        <f t="shared" si="72"/>
        <v>0.83333333333333337</v>
      </c>
      <c r="FF112" s="74"/>
      <c r="FG112" s="80">
        <f t="shared" si="73"/>
        <v>0.90032502708559048</v>
      </c>
      <c r="FH112" s="80">
        <f t="shared" si="74"/>
        <v>0.96969696969696972</v>
      </c>
      <c r="FI112" s="80">
        <f t="shared" si="75"/>
        <v>0.91794871794871791</v>
      </c>
      <c r="FJ112" s="80">
        <f t="shared" si="76"/>
        <v>0.8</v>
      </c>
      <c r="FK112" s="80">
        <f t="shared" si="77"/>
        <v>0.90634218289085544</v>
      </c>
      <c r="FL112" s="74"/>
      <c r="FM112" s="80">
        <f t="shared" si="78"/>
        <v>0.89599133261105091</v>
      </c>
      <c r="FN112" s="80">
        <f t="shared" si="79"/>
        <v>0.93939393939393945</v>
      </c>
      <c r="FO112" s="80">
        <f t="shared" si="80"/>
        <v>0.92820512820512824</v>
      </c>
      <c r="FP112" s="80">
        <f t="shared" si="81"/>
        <v>0.7</v>
      </c>
      <c r="FQ112" s="80">
        <f t="shared" si="82"/>
        <v>0.90486725663716816</v>
      </c>
      <c r="FR112" s="74"/>
      <c r="FS112" s="80">
        <f t="shared" si="83"/>
        <v>0.8234019501625135</v>
      </c>
      <c r="FT112" s="80">
        <f t="shared" si="84"/>
        <v>0.75757575757575757</v>
      </c>
      <c r="FU112" s="80">
        <f t="shared" si="85"/>
        <v>0.81538461538461537</v>
      </c>
      <c r="FV112" s="80">
        <f t="shared" si="86"/>
        <v>0.8</v>
      </c>
      <c r="FW112" s="80">
        <f t="shared" si="87"/>
        <v>0.81932153392330387</v>
      </c>
      <c r="FX112" s="74"/>
      <c r="FY112" s="80">
        <f t="shared" si="88"/>
        <v>0.8223185265438786</v>
      </c>
      <c r="FZ112" s="80">
        <f t="shared" si="89"/>
        <v>0.69696969696969702</v>
      </c>
      <c r="GA112" s="80">
        <f t="shared" si="90"/>
        <v>0.81282051282051282</v>
      </c>
      <c r="GB112" s="80">
        <f t="shared" si="91"/>
        <v>0.8</v>
      </c>
      <c r="GC112" s="80">
        <f t="shared" si="92"/>
        <v>0.8163716814159292</v>
      </c>
      <c r="GD112" s="74"/>
      <c r="GE112" s="80">
        <f t="shared" si="93"/>
        <v>0.8819068255687974</v>
      </c>
      <c r="GF112" s="80">
        <f t="shared" si="94"/>
        <v>0.90909090909090906</v>
      </c>
      <c r="GG112" s="80">
        <f t="shared" si="95"/>
        <v>0.9358974358974359</v>
      </c>
      <c r="GH112" s="80">
        <f t="shared" si="96"/>
        <v>0.8</v>
      </c>
      <c r="GI112" s="80">
        <f t="shared" si="97"/>
        <v>0.89749262536873153</v>
      </c>
    </row>
    <row r="113" spans="1:191" x14ac:dyDescent="0.3">
      <c r="A113" s="60" t="s">
        <v>542</v>
      </c>
      <c r="B113" s="70">
        <v>8518</v>
      </c>
      <c r="C113" s="70"/>
      <c r="D113" s="70">
        <v>257</v>
      </c>
      <c r="E113" s="70">
        <v>20</v>
      </c>
      <c r="F113" s="70">
        <v>148</v>
      </c>
      <c r="G113" s="70">
        <v>0</v>
      </c>
      <c r="H113" s="70">
        <v>425</v>
      </c>
      <c r="I113" s="70">
        <v>129</v>
      </c>
      <c r="J113" s="70">
        <v>9</v>
      </c>
      <c r="K113" s="70">
        <v>85</v>
      </c>
      <c r="L113" s="70">
        <v>0</v>
      </c>
      <c r="M113" s="70">
        <v>223</v>
      </c>
      <c r="N113" s="70">
        <v>196</v>
      </c>
      <c r="O113" s="70">
        <v>3</v>
      </c>
      <c r="P113" s="70">
        <v>120</v>
      </c>
      <c r="Q113" s="70">
        <v>0</v>
      </c>
      <c r="R113" s="70">
        <v>319</v>
      </c>
      <c r="S113" s="70">
        <v>87</v>
      </c>
      <c r="T113" s="70">
        <v>3</v>
      </c>
      <c r="U113" s="70">
        <v>39</v>
      </c>
      <c r="V113" s="70">
        <v>1</v>
      </c>
      <c r="W113" s="70">
        <v>130</v>
      </c>
      <c r="X113" s="70">
        <v>41</v>
      </c>
      <c r="Y113" s="70">
        <v>0</v>
      </c>
      <c r="Z113" s="70">
        <v>22</v>
      </c>
      <c r="AA113" s="70">
        <v>0</v>
      </c>
      <c r="AB113" s="70">
        <v>63</v>
      </c>
      <c r="AC113" s="70">
        <v>1160</v>
      </c>
      <c r="AD113" s="70"/>
      <c r="AE113" s="70">
        <v>143</v>
      </c>
      <c r="AF113" s="70">
        <v>14</v>
      </c>
      <c r="AG113" s="70">
        <v>95</v>
      </c>
      <c r="AH113" s="70">
        <v>0</v>
      </c>
      <c r="AI113" s="70">
        <v>252</v>
      </c>
      <c r="AJ113" s="70">
        <v>171</v>
      </c>
      <c r="AK113" s="70">
        <v>10</v>
      </c>
      <c r="AL113" s="70">
        <v>109</v>
      </c>
      <c r="AM113" s="70">
        <v>0</v>
      </c>
      <c r="AN113" s="70">
        <v>290</v>
      </c>
      <c r="AO113" s="70">
        <v>324</v>
      </c>
      <c r="AP113" s="70">
        <v>8</v>
      </c>
      <c r="AQ113" s="70">
        <v>159</v>
      </c>
      <c r="AR113" s="70">
        <v>0</v>
      </c>
      <c r="AS113" s="70">
        <v>491</v>
      </c>
      <c r="AT113" s="70">
        <v>1033</v>
      </c>
      <c r="AU113" s="70"/>
      <c r="AV113" s="70">
        <v>232</v>
      </c>
      <c r="AW113" s="70">
        <v>17</v>
      </c>
      <c r="AX113" s="70">
        <v>168</v>
      </c>
      <c r="AY113" s="70">
        <v>0</v>
      </c>
      <c r="AZ113" s="70">
        <v>417</v>
      </c>
      <c r="BA113" s="70">
        <v>132</v>
      </c>
      <c r="BB113" s="70">
        <v>7</v>
      </c>
      <c r="BC113" s="70">
        <v>53</v>
      </c>
      <c r="BD113" s="70">
        <v>1</v>
      </c>
      <c r="BE113" s="70">
        <v>193</v>
      </c>
      <c r="BF113" s="70">
        <v>154</v>
      </c>
      <c r="BG113" s="70">
        <v>5</v>
      </c>
      <c r="BH113" s="70">
        <v>87</v>
      </c>
      <c r="BI113" s="70">
        <v>0</v>
      </c>
      <c r="BJ113" s="70">
        <v>246</v>
      </c>
      <c r="BK113" s="70">
        <v>92</v>
      </c>
      <c r="BL113" s="70">
        <v>5</v>
      </c>
      <c r="BM113" s="70">
        <v>56</v>
      </c>
      <c r="BN113" s="70">
        <v>0</v>
      </c>
      <c r="BO113" s="70">
        <v>153</v>
      </c>
      <c r="BP113" s="70">
        <v>1009</v>
      </c>
      <c r="BQ113" s="74"/>
      <c r="BR113" s="70">
        <v>562</v>
      </c>
      <c r="BS113" s="70">
        <v>24</v>
      </c>
      <c r="BT113" s="70">
        <v>317</v>
      </c>
      <c r="BU113" s="70">
        <v>1</v>
      </c>
      <c r="BV113" s="70">
        <v>904</v>
      </c>
      <c r="BW113" s="70">
        <v>904</v>
      </c>
      <c r="BX113" s="74"/>
      <c r="BY113" s="70">
        <v>553</v>
      </c>
      <c r="BZ113" s="70">
        <v>22</v>
      </c>
      <c r="CA113" s="70">
        <v>326</v>
      </c>
      <c r="CB113" s="70">
        <v>1</v>
      </c>
      <c r="CC113" s="70">
        <v>902</v>
      </c>
      <c r="CD113" s="70">
        <v>902</v>
      </c>
      <c r="CE113" s="74"/>
      <c r="CF113" s="70">
        <v>465</v>
      </c>
      <c r="CG113" s="70">
        <v>25</v>
      </c>
      <c r="CH113" s="70">
        <v>223</v>
      </c>
      <c r="CI113" s="70">
        <v>0</v>
      </c>
      <c r="CJ113" s="70">
        <v>713</v>
      </c>
      <c r="CK113" s="70">
        <v>71</v>
      </c>
      <c r="CL113" s="70">
        <v>4</v>
      </c>
      <c r="CM113" s="70">
        <v>54</v>
      </c>
      <c r="CN113" s="70">
        <v>0</v>
      </c>
      <c r="CO113" s="70">
        <v>129</v>
      </c>
      <c r="CP113" s="70">
        <v>110</v>
      </c>
      <c r="CQ113" s="70">
        <v>2</v>
      </c>
      <c r="CR113" s="70">
        <v>77</v>
      </c>
      <c r="CS113" s="70">
        <v>1</v>
      </c>
      <c r="CT113" s="70">
        <v>190</v>
      </c>
      <c r="CU113" s="70">
        <v>1032</v>
      </c>
      <c r="CV113" s="74"/>
      <c r="CW113" s="70">
        <v>439</v>
      </c>
      <c r="CX113" s="70">
        <v>22</v>
      </c>
      <c r="CY113" s="70">
        <v>274</v>
      </c>
      <c r="CZ113" s="70">
        <v>1</v>
      </c>
      <c r="DA113" s="70">
        <v>736</v>
      </c>
      <c r="DB113" s="70">
        <v>242</v>
      </c>
      <c r="DC113" s="70">
        <v>10</v>
      </c>
      <c r="DD113" s="70">
        <v>124</v>
      </c>
      <c r="DE113" s="70">
        <v>0</v>
      </c>
      <c r="DF113" s="70">
        <v>376</v>
      </c>
      <c r="DG113" s="70">
        <v>1112</v>
      </c>
      <c r="DH113" s="74"/>
      <c r="DI113" s="70">
        <v>559</v>
      </c>
      <c r="DJ113" s="70">
        <v>24</v>
      </c>
      <c r="DK113" s="70">
        <v>330</v>
      </c>
      <c r="DL113" s="70">
        <v>0</v>
      </c>
      <c r="DM113" s="70">
        <v>913</v>
      </c>
      <c r="DN113" s="70">
        <v>913</v>
      </c>
      <c r="DO113" s="74"/>
      <c r="DP113" s="70">
        <v>557</v>
      </c>
      <c r="DQ113" s="70">
        <v>23</v>
      </c>
      <c r="DR113" s="70">
        <v>326</v>
      </c>
      <c r="DS113" s="70">
        <v>0</v>
      </c>
      <c r="DT113" s="70">
        <v>906</v>
      </c>
      <c r="DU113" s="70">
        <v>906</v>
      </c>
      <c r="DV113" s="74"/>
      <c r="DW113" s="70">
        <v>308</v>
      </c>
      <c r="DX113" s="70">
        <v>14</v>
      </c>
      <c r="DY113" s="70">
        <v>179</v>
      </c>
      <c r="DZ113" s="70">
        <v>0</v>
      </c>
      <c r="EA113" s="70">
        <v>501</v>
      </c>
      <c r="EB113" s="70">
        <v>323</v>
      </c>
      <c r="EC113" s="70">
        <v>16</v>
      </c>
      <c r="ED113" s="70">
        <v>188</v>
      </c>
      <c r="EE113" s="70">
        <v>0</v>
      </c>
      <c r="EF113" s="70">
        <v>527</v>
      </c>
      <c r="EG113" s="70">
        <v>1028</v>
      </c>
      <c r="EI113" s="80">
        <f t="shared" si="53"/>
        <v>0.89859154929577467</v>
      </c>
      <c r="EJ113" s="80">
        <f t="shared" si="54"/>
        <v>0.91428571428571426</v>
      </c>
      <c r="EK113" s="80">
        <f t="shared" si="55"/>
        <v>0.87681159420289856</v>
      </c>
      <c r="EL113" s="80">
        <f t="shared" si="56"/>
        <v>0</v>
      </c>
      <c r="EM113" s="80">
        <f t="shared" si="57"/>
        <v>0.89051724137931032</v>
      </c>
      <c r="EN113" s="74"/>
      <c r="EO113" s="80">
        <f t="shared" si="58"/>
        <v>0.85915492957746475</v>
      </c>
      <c r="EP113" s="80">
        <f t="shared" si="59"/>
        <v>0.97142857142857142</v>
      </c>
      <c r="EQ113" s="80">
        <f t="shared" si="60"/>
        <v>0.87922705314009664</v>
      </c>
      <c r="ER113" s="80">
        <f t="shared" si="61"/>
        <v>1</v>
      </c>
      <c r="ES113" s="80">
        <f t="shared" si="62"/>
        <v>0.8698275862068966</v>
      </c>
      <c r="ET113" s="74"/>
      <c r="EU113" s="80">
        <f t="shared" si="63"/>
        <v>0.79154929577464783</v>
      </c>
      <c r="EV113" s="80">
        <f t="shared" si="64"/>
        <v>0.68571428571428572</v>
      </c>
      <c r="EW113" s="80">
        <f t="shared" si="65"/>
        <v>0.7657004830917874</v>
      </c>
      <c r="EX113" s="80">
        <f t="shared" si="66"/>
        <v>1</v>
      </c>
      <c r="EY113" s="80">
        <f t="shared" si="67"/>
        <v>0.77931034482758621</v>
      </c>
      <c r="EZ113" s="74"/>
      <c r="FA113" s="80">
        <f t="shared" si="68"/>
        <v>0.77887323943661968</v>
      </c>
      <c r="FB113" s="80">
        <f t="shared" si="69"/>
        <v>0.62857142857142856</v>
      </c>
      <c r="FC113" s="80">
        <f t="shared" si="70"/>
        <v>0.7874396135265701</v>
      </c>
      <c r="FD113" s="80">
        <f t="shared" si="71"/>
        <v>1</v>
      </c>
      <c r="FE113" s="80">
        <f t="shared" si="72"/>
        <v>0.77758620689655178</v>
      </c>
      <c r="FF113" s="74"/>
      <c r="FG113" s="80">
        <f t="shared" si="73"/>
        <v>0.90985915492957747</v>
      </c>
      <c r="FH113" s="80">
        <f t="shared" si="74"/>
        <v>0.88571428571428568</v>
      </c>
      <c r="FI113" s="80">
        <f t="shared" si="75"/>
        <v>0.85507246376811596</v>
      </c>
      <c r="FJ113" s="80">
        <f t="shared" si="76"/>
        <v>1</v>
      </c>
      <c r="FK113" s="80">
        <f t="shared" si="77"/>
        <v>0.8896551724137931</v>
      </c>
      <c r="FL113" s="74"/>
      <c r="FM113" s="80">
        <f t="shared" si="78"/>
        <v>0.95915492957746484</v>
      </c>
      <c r="FN113" s="80">
        <f t="shared" si="79"/>
        <v>0.91428571428571426</v>
      </c>
      <c r="FO113" s="80">
        <f t="shared" si="80"/>
        <v>0.96135265700483097</v>
      </c>
      <c r="FP113" s="80">
        <f t="shared" si="81"/>
        <v>1</v>
      </c>
      <c r="FQ113" s="80">
        <f t="shared" si="82"/>
        <v>0.95862068965517244</v>
      </c>
      <c r="FR113" s="74"/>
      <c r="FS113" s="80">
        <f t="shared" si="83"/>
        <v>0.78732394366197178</v>
      </c>
      <c r="FT113" s="80">
        <f t="shared" si="84"/>
        <v>0.68571428571428572</v>
      </c>
      <c r="FU113" s="80">
        <f t="shared" si="85"/>
        <v>0.79710144927536231</v>
      </c>
      <c r="FV113" s="80">
        <f t="shared" si="86"/>
        <v>0</v>
      </c>
      <c r="FW113" s="80">
        <f t="shared" si="87"/>
        <v>0.78706896551724137</v>
      </c>
      <c r="FX113" s="74"/>
      <c r="FY113" s="80">
        <f t="shared" si="88"/>
        <v>0.78450704225352108</v>
      </c>
      <c r="FZ113" s="80">
        <f t="shared" si="89"/>
        <v>0.65714285714285714</v>
      </c>
      <c r="GA113" s="80">
        <f t="shared" si="90"/>
        <v>0.7874396135265701</v>
      </c>
      <c r="GB113" s="80">
        <f t="shared" si="91"/>
        <v>0</v>
      </c>
      <c r="GC113" s="80">
        <f t="shared" si="92"/>
        <v>0.78103448275862064</v>
      </c>
      <c r="GD113" s="74"/>
      <c r="GE113" s="80">
        <f t="shared" si="93"/>
        <v>0.88873239436619722</v>
      </c>
      <c r="GF113" s="80">
        <f t="shared" si="94"/>
        <v>0.8571428571428571</v>
      </c>
      <c r="GG113" s="80">
        <f t="shared" si="95"/>
        <v>0.88647342995169087</v>
      </c>
      <c r="GH113" s="80">
        <f t="shared" si="96"/>
        <v>0</v>
      </c>
      <c r="GI113" s="80">
        <f t="shared" si="97"/>
        <v>0.88620689655172413</v>
      </c>
    </row>
    <row r="114" spans="1:191" x14ac:dyDescent="0.3">
      <c r="A114" s="60" t="s">
        <v>573</v>
      </c>
      <c r="B114" s="70">
        <v>8236</v>
      </c>
      <c r="C114" s="70"/>
      <c r="D114" s="70">
        <v>275</v>
      </c>
      <c r="E114" s="70">
        <v>6</v>
      </c>
      <c r="F114" s="70">
        <v>132</v>
      </c>
      <c r="G114" s="70">
        <v>0</v>
      </c>
      <c r="H114" s="70">
        <v>413</v>
      </c>
      <c r="I114" s="70">
        <v>98</v>
      </c>
      <c r="J114" s="70">
        <v>3</v>
      </c>
      <c r="K114" s="70">
        <v>64</v>
      </c>
      <c r="L114" s="70">
        <v>0</v>
      </c>
      <c r="M114" s="70">
        <v>165</v>
      </c>
      <c r="N114" s="70">
        <v>167</v>
      </c>
      <c r="O114" s="70">
        <v>5</v>
      </c>
      <c r="P114" s="70">
        <v>52</v>
      </c>
      <c r="Q114" s="70">
        <v>0</v>
      </c>
      <c r="R114" s="70">
        <v>224</v>
      </c>
      <c r="S114" s="70">
        <v>59</v>
      </c>
      <c r="T114" s="70">
        <v>0</v>
      </c>
      <c r="U114" s="70">
        <v>16</v>
      </c>
      <c r="V114" s="70">
        <v>1</v>
      </c>
      <c r="W114" s="70">
        <v>76</v>
      </c>
      <c r="X114" s="70">
        <v>22</v>
      </c>
      <c r="Y114" s="70">
        <v>0</v>
      </c>
      <c r="Z114" s="70">
        <v>6</v>
      </c>
      <c r="AA114" s="70">
        <v>0</v>
      </c>
      <c r="AB114" s="70">
        <v>28</v>
      </c>
      <c r="AC114" s="70">
        <v>906</v>
      </c>
      <c r="AD114" s="70"/>
      <c r="AE114" s="70">
        <v>144</v>
      </c>
      <c r="AF114" s="70">
        <v>2</v>
      </c>
      <c r="AG114" s="70">
        <v>61</v>
      </c>
      <c r="AH114" s="70">
        <v>0</v>
      </c>
      <c r="AI114" s="70">
        <v>207</v>
      </c>
      <c r="AJ114" s="70">
        <v>166</v>
      </c>
      <c r="AK114" s="70">
        <v>4</v>
      </c>
      <c r="AL114" s="70">
        <v>87</v>
      </c>
      <c r="AM114" s="70">
        <v>0</v>
      </c>
      <c r="AN114" s="70">
        <v>257</v>
      </c>
      <c r="AO114" s="70">
        <v>241</v>
      </c>
      <c r="AP114" s="70">
        <v>6</v>
      </c>
      <c r="AQ114" s="70">
        <v>94</v>
      </c>
      <c r="AR114" s="70">
        <v>1</v>
      </c>
      <c r="AS114" s="70">
        <v>342</v>
      </c>
      <c r="AT114" s="70">
        <v>806</v>
      </c>
      <c r="AU114" s="70"/>
      <c r="AV114" s="70">
        <v>201</v>
      </c>
      <c r="AW114" s="70">
        <v>5</v>
      </c>
      <c r="AX114" s="70">
        <v>110</v>
      </c>
      <c r="AY114" s="70">
        <v>0</v>
      </c>
      <c r="AZ114" s="70">
        <v>316</v>
      </c>
      <c r="BA114" s="70">
        <v>132</v>
      </c>
      <c r="BB114" s="70">
        <v>3</v>
      </c>
      <c r="BC114" s="70">
        <v>40</v>
      </c>
      <c r="BD114" s="70">
        <v>0</v>
      </c>
      <c r="BE114" s="70">
        <v>175</v>
      </c>
      <c r="BF114" s="70">
        <v>94</v>
      </c>
      <c r="BG114" s="70">
        <v>2</v>
      </c>
      <c r="BH114" s="70">
        <v>44</v>
      </c>
      <c r="BI114" s="70">
        <v>1</v>
      </c>
      <c r="BJ114" s="70">
        <v>141</v>
      </c>
      <c r="BK114" s="70">
        <v>66</v>
      </c>
      <c r="BL114" s="70">
        <v>4</v>
      </c>
      <c r="BM114" s="70">
        <v>26</v>
      </c>
      <c r="BN114" s="70">
        <v>0</v>
      </c>
      <c r="BO114" s="70">
        <v>96</v>
      </c>
      <c r="BP114" s="70">
        <v>728</v>
      </c>
      <c r="BQ114" s="74"/>
      <c r="BR114" s="70">
        <v>466</v>
      </c>
      <c r="BS114" s="70">
        <v>12</v>
      </c>
      <c r="BT114" s="70">
        <v>210</v>
      </c>
      <c r="BU114" s="70">
        <v>1</v>
      </c>
      <c r="BV114" s="70">
        <v>689</v>
      </c>
      <c r="BW114" s="70">
        <v>689</v>
      </c>
      <c r="BX114" s="74"/>
      <c r="BY114" s="70">
        <v>501</v>
      </c>
      <c r="BZ114" s="70">
        <v>12</v>
      </c>
      <c r="CA114" s="70">
        <v>221</v>
      </c>
      <c r="CB114" s="70">
        <v>1</v>
      </c>
      <c r="CC114" s="70">
        <v>735</v>
      </c>
      <c r="CD114" s="70">
        <v>735</v>
      </c>
      <c r="CE114" s="74"/>
      <c r="CF114" s="70">
        <v>341</v>
      </c>
      <c r="CG114" s="70">
        <v>12</v>
      </c>
      <c r="CH114" s="70">
        <v>156</v>
      </c>
      <c r="CI114" s="70">
        <v>0</v>
      </c>
      <c r="CJ114" s="70">
        <v>509</v>
      </c>
      <c r="CK114" s="70">
        <v>57</v>
      </c>
      <c r="CL114" s="70">
        <v>2</v>
      </c>
      <c r="CM114" s="70">
        <v>27</v>
      </c>
      <c r="CN114" s="70">
        <v>0</v>
      </c>
      <c r="CO114" s="70">
        <v>86</v>
      </c>
      <c r="CP114" s="70">
        <v>103</v>
      </c>
      <c r="CQ114" s="70">
        <v>0</v>
      </c>
      <c r="CR114" s="70">
        <v>42</v>
      </c>
      <c r="CS114" s="70">
        <v>1</v>
      </c>
      <c r="CT114" s="70">
        <v>146</v>
      </c>
      <c r="CU114" s="70">
        <v>741</v>
      </c>
      <c r="CV114" s="74"/>
      <c r="CW114" s="70">
        <v>194</v>
      </c>
      <c r="CX114" s="70">
        <v>4</v>
      </c>
      <c r="CY114" s="70">
        <v>75</v>
      </c>
      <c r="CZ114" s="70">
        <v>1</v>
      </c>
      <c r="DA114" s="70">
        <v>274</v>
      </c>
      <c r="DB114" s="70">
        <v>349</v>
      </c>
      <c r="DC114" s="70">
        <v>10</v>
      </c>
      <c r="DD114" s="70">
        <v>173</v>
      </c>
      <c r="DE114" s="70">
        <v>0</v>
      </c>
      <c r="DF114" s="70">
        <v>532</v>
      </c>
      <c r="DG114" s="70">
        <v>806</v>
      </c>
      <c r="DH114" s="74"/>
      <c r="DI114" s="70">
        <v>479</v>
      </c>
      <c r="DJ114" s="70">
        <v>12</v>
      </c>
      <c r="DK114" s="70">
        <v>215</v>
      </c>
      <c r="DL114" s="70">
        <v>1</v>
      </c>
      <c r="DM114" s="70">
        <v>707</v>
      </c>
      <c r="DN114" s="70">
        <v>707</v>
      </c>
      <c r="DO114" s="74"/>
      <c r="DP114" s="70">
        <v>461</v>
      </c>
      <c r="DQ114" s="70">
        <v>12</v>
      </c>
      <c r="DR114" s="70">
        <v>212</v>
      </c>
      <c r="DS114" s="70">
        <v>1</v>
      </c>
      <c r="DT114" s="70">
        <v>686</v>
      </c>
      <c r="DU114" s="70">
        <v>686</v>
      </c>
      <c r="DV114" s="74"/>
      <c r="DW114" s="70">
        <v>253</v>
      </c>
      <c r="DX114" s="70">
        <v>6</v>
      </c>
      <c r="DY114" s="70">
        <v>97</v>
      </c>
      <c r="DZ114" s="70">
        <v>1</v>
      </c>
      <c r="EA114" s="70">
        <v>357</v>
      </c>
      <c r="EB114" s="70">
        <v>267</v>
      </c>
      <c r="EC114" s="70">
        <v>8</v>
      </c>
      <c r="ED114" s="70">
        <v>135</v>
      </c>
      <c r="EE114" s="70">
        <v>0</v>
      </c>
      <c r="EF114" s="70">
        <v>410</v>
      </c>
      <c r="EG114" s="70">
        <v>767</v>
      </c>
      <c r="EI114" s="80">
        <f t="shared" si="53"/>
        <v>0.8872785829307569</v>
      </c>
      <c r="EJ114" s="80">
        <f t="shared" si="54"/>
        <v>0.8571428571428571</v>
      </c>
      <c r="EK114" s="80">
        <f t="shared" si="55"/>
        <v>0.89629629629629626</v>
      </c>
      <c r="EL114" s="80">
        <f t="shared" si="56"/>
        <v>1</v>
      </c>
      <c r="EM114" s="80">
        <f t="shared" si="57"/>
        <v>0.88962472406181015</v>
      </c>
      <c r="EN114" s="74"/>
      <c r="EO114" s="80">
        <f t="shared" si="58"/>
        <v>0.7938808373590982</v>
      </c>
      <c r="EP114" s="80">
        <f t="shared" si="59"/>
        <v>1</v>
      </c>
      <c r="EQ114" s="80">
        <f t="shared" si="60"/>
        <v>0.81481481481481477</v>
      </c>
      <c r="ER114" s="80">
        <f t="shared" si="61"/>
        <v>1</v>
      </c>
      <c r="ES114" s="80">
        <f t="shared" si="62"/>
        <v>0.80353200883002207</v>
      </c>
      <c r="ET114" s="74"/>
      <c r="EU114" s="80">
        <f t="shared" si="63"/>
        <v>0.75040257648953301</v>
      </c>
      <c r="EV114" s="80">
        <f t="shared" si="64"/>
        <v>0.8571428571428571</v>
      </c>
      <c r="EW114" s="80">
        <f t="shared" si="65"/>
        <v>0.77777777777777779</v>
      </c>
      <c r="EX114" s="80">
        <f t="shared" si="66"/>
        <v>1</v>
      </c>
      <c r="EY114" s="80">
        <f t="shared" si="67"/>
        <v>0.76048565121412803</v>
      </c>
      <c r="EZ114" s="74"/>
      <c r="FA114" s="80">
        <f t="shared" si="68"/>
        <v>0.80676328502415462</v>
      </c>
      <c r="FB114" s="80">
        <f t="shared" si="69"/>
        <v>0.8571428571428571</v>
      </c>
      <c r="FC114" s="80">
        <f t="shared" si="70"/>
        <v>0.81851851851851853</v>
      </c>
      <c r="FD114" s="80">
        <f t="shared" si="71"/>
        <v>1</v>
      </c>
      <c r="FE114" s="80">
        <f t="shared" si="72"/>
        <v>0.8112582781456954</v>
      </c>
      <c r="FF114" s="74"/>
      <c r="FG114" s="80">
        <f t="shared" si="73"/>
        <v>0.80676328502415462</v>
      </c>
      <c r="FH114" s="80">
        <f t="shared" si="74"/>
        <v>1</v>
      </c>
      <c r="FI114" s="80">
        <f t="shared" si="75"/>
        <v>0.83333333333333337</v>
      </c>
      <c r="FJ114" s="80">
        <f t="shared" si="76"/>
        <v>1</v>
      </c>
      <c r="FK114" s="80">
        <f t="shared" si="77"/>
        <v>0.81788079470198671</v>
      </c>
      <c r="FL114" s="74"/>
      <c r="FM114" s="80">
        <f t="shared" si="78"/>
        <v>0.87439613526570048</v>
      </c>
      <c r="FN114" s="80">
        <f t="shared" si="79"/>
        <v>1</v>
      </c>
      <c r="FO114" s="80">
        <f t="shared" si="80"/>
        <v>0.91851851851851851</v>
      </c>
      <c r="FP114" s="80">
        <f t="shared" si="81"/>
        <v>1</v>
      </c>
      <c r="FQ114" s="80">
        <f t="shared" si="82"/>
        <v>0.88962472406181015</v>
      </c>
      <c r="FR114" s="74"/>
      <c r="FS114" s="80">
        <f t="shared" si="83"/>
        <v>0.77133655394524958</v>
      </c>
      <c r="FT114" s="80">
        <f t="shared" si="84"/>
        <v>0.8571428571428571</v>
      </c>
      <c r="FU114" s="80">
        <f t="shared" si="85"/>
        <v>0.79629629629629628</v>
      </c>
      <c r="FV114" s="80">
        <f t="shared" si="86"/>
        <v>1</v>
      </c>
      <c r="FW114" s="80">
        <f t="shared" si="87"/>
        <v>0.7803532008830022</v>
      </c>
      <c r="FX114" s="74"/>
      <c r="FY114" s="80">
        <f t="shared" si="88"/>
        <v>0.74235104669887275</v>
      </c>
      <c r="FZ114" s="80">
        <f t="shared" si="89"/>
        <v>0.8571428571428571</v>
      </c>
      <c r="GA114" s="80">
        <f t="shared" si="90"/>
        <v>0.78518518518518521</v>
      </c>
      <c r="GB114" s="80">
        <f t="shared" si="91"/>
        <v>1</v>
      </c>
      <c r="GC114" s="80">
        <f t="shared" si="92"/>
        <v>0.75717439293598232</v>
      </c>
      <c r="GD114" s="74"/>
      <c r="GE114" s="80">
        <f t="shared" si="93"/>
        <v>0.8373590982286635</v>
      </c>
      <c r="GF114" s="80">
        <f t="shared" si="94"/>
        <v>1</v>
      </c>
      <c r="GG114" s="80">
        <f t="shared" si="95"/>
        <v>0.85925925925925928</v>
      </c>
      <c r="GH114" s="80">
        <f t="shared" si="96"/>
        <v>1</v>
      </c>
      <c r="GI114" s="80">
        <f t="shared" si="97"/>
        <v>0.84657836644591611</v>
      </c>
    </row>
    <row r="115" spans="1:191" x14ac:dyDescent="0.3">
      <c r="A115" s="60" t="s">
        <v>469</v>
      </c>
      <c r="B115" s="70">
        <v>7266</v>
      </c>
      <c r="C115" s="70"/>
      <c r="D115" s="70">
        <v>271</v>
      </c>
      <c r="E115" s="70">
        <v>15</v>
      </c>
      <c r="F115" s="70">
        <v>58</v>
      </c>
      <c r="G115" s="70">
        <v>0</v>
      </c>
      <c r="H115" s="70">
        <v>344</v>
      </c>
      <c r="I115" s="70">
        <v>147</v>
      </c>
      <c r="J115" s="70">
        <v>6</v>
      </c>
      <c r="K115" s="70">
        <v>47</v>
      </c>
      <c r="L115" s="70">
        <v>0</v>
      </c>
      <c r="M115" s="70">
        <v>200</v>
      </c>
      <c r="N115" s="70">
        <v>292</v>
      </c>
      <c r="O115" s="70">
        <v>14</v>
      </c>
      <c r="P115" s="70">
        <v>38</v>
      </c>
      <c r="Q115" s="70">
        <v>0</v>
      </c>
      <c r="R115" s="70">
        <v>344</v>
      </c>
      <c r="S115" s="70">
        <v>108</v>
      </c>
      <c r="T115" s="70">
        <v>3</v>
      </c>
      <c r="U115" s="70">
        <v>9</v>
      </c>
      <c r="V115" s="70">
        <v>1</v>
      </c>
      <c r="W115" s="70">
        <v>121</v>
      </c>
      <c r="X115" s="70">
        <v>34</v>
      </c>
      <c r="Y115" s="70">
        <v>0</v>
      </c>
      <c r="Z115" s="70">
        <v>12</v>
      </c>
      <c r="AA115" s="70">
        <v>0</v>
      </c>
      <c r="AB115" s="70">
        <v>46</v>
      </c>
      <c r="AC115" s="70">
        <v>1055</v>
      </c>
      <c r="AD115" s="70"/>
      <c r="AE115" s="70">
        <v>233</v>
      </c>
      <c r="AF115" s="70">
        <v>7</v>
      </c>
      <c r="AG115" s="70">
        <v>37</v>
      </c>
      <c r="AH115" s="70">
        <v>0</v>
      </c>
      <c r="AI115" s="70">
        <v>277</v>
      </c>
      <c r="AJ115" s="70">
        <v>202</v>
      </c>
      <c r="AK115" s="70">
        <v>5</v>
      </c>
      <c r="AL115" s="70">
        <v>45</v>
      </c>
      <c r="AM115" s="70">
        <v>0</v>
      </c>
      <c r="AN115" s="70">
        <v>252</v>
      </c>
      <c r="AO115" s="70">
        <v>336</v>
      </c>
      <c r="AP115" s="70">
        <v>21</v>
      </c>
      <c r="AQ115" s="70">
        <v>53</v>
      </c>
      <c r="AR115" s="70">
        <v>0</v>
      </c>
      <c r="AS115" s="70">
        <v>410</v>
      </c>
      <c r="AT115" s="70">
        <v>939</v>
      </c>
      <c r="AU115" s="70"/>
      <c r="AV115" s="70">
        <v>238</v>
      </c>
      <c r="AW115" s="70">
        <v>8</v>
      </c>
      <c r="AX115" s="70">
        <v>44</v>
      </c>
      <c r="AY115" s="70">
        <v>0</v>
      </c>
      <c r="AZ115" s="70">
        <v>290</v>
      </c>
      <c r="BA115" s="70">
        <v>106</v>
      </c>
      <c r="BB115" s="70">
        <v>3</v>
      </c>
      <c r="BC115" s="70">
        <v>22</v>
      </c>
      <c r="BD115" s="70">
        <v>0</v>
      </c>
      <c r="BE115" s="70">
        <v>131</v>
      </c>
      <c r="BF115" s="70">
        <v>111</v>
      </c>
      <c r="BG115" s="70">
        <v>7</v>
      </c>
      <c r="BH115" s="70">
        <v>23</v>
      </c>
      <c r="BI115" s="70">
        <v>0</v>
      </c>
      <c r="BJ115" s="70">
        <v>141</v>
      </c>
      <c r="BK115" s="70">
        <v>311</v>
      </c>
      <c r="BL115" s="70">
        <v>17</v>
      </c>
      <c r="BM115" s="70">
        <v>55</v>
      </c>
      <c r="BN115" s="70">
        <v>1</v>
      </c>
      <c r="BO115" s="70">
        <v>384</v>
      </c>
      <c r="BP115" s="70">
        <v>946</v>
      </c>
      <c r="BQ115" s="74"/>
      <c r="BR115" s="70">
        <v>689</v>
      </c>
      <c r="BS115" s="70">
        <v>29</v>
      </c>
      <c r="BT115" s="70">
        <v>123</v>
      </c>
      <c r="BU115" s="70">
        <v>1</v>
      </c>
      <c r="BV115" s="70">
        <v>842</v>
      </c>
      <c r="BW115" s="70">
        <v>842</v>
      </c>
      <c r="BX115" s="74"/>
      <c r="BY115" s="70">
        <v>727</v>
      </c>
      <c r="BZ115" s="70">
        <v>29</v>
      </c>
      <c r="CA115" s="70">
        <v>129</v>
      </c>
      <c r="CB115" s="70">
        <v>1</v>
      </c>
      <c r="CC115" s="70">
        <v>886</v>
      </c>
      <c r="CD115" s="70">
        <v>886</v>
      </c>
      <c r="CE115" s="74"/>
      <c r="CF115" s="70">
        <v>505</v>
      </c>
      <c r="CG115" s="70">
        <v>24</v>
      </c>
      <c r="CH115" s="70">
        <v>103</v>
      </c>
      <c r="CI115" s="70">
        <v>1</v>
      </c>
      <c r="CJ115" s="70">
        <v>633</v>
      </c>
      <c r="CK115" s="70">
        <v>77</v>
      </c>
      <c r="CL115" s="70">
        <v>3</v>
      </c>
      <c r="CM115" s="70">
        <v>12</v>
      </c>
      <c r="CN115" s="70">
        <v>0</v>
      </c>
      <c r="CO115" s="70">
        <v>92</v>
      </c>
      <c r="CP115" s="70">
        <v>154</v>
      </c>
      <c r="CQ115" s="70">
        <v>3</v>
      </c>
      <c r="CR115" s="70">
        <v>24</v>
      </c>
      <c r="CS115" s="70">
        <v>0</v>
      </c>
      <c r="CT115" s="70">
        <v>181</v>
      </c>
      <c r="CU115" s="70">
        <v>906</v>
      </c>
      <c r="CV115" s="74"/>
      <c r="CW115" s="70">
        <v>366</v>
      </c>
      <c r="CX115" s="70">
        <v>13</v>
      </c>
      <c r="CY115" s="70">
        <v>50</v>
      </c>
      <c r="CZ115" s="70">
        <v>0</v>
      </c>
      <c r="DA115" s="70">
        <v>429</v>
      </c>
      <c r="DB115" s="70">
        <v>417</v>
      </c>
      <c r="DC115" s="70">
        <v>20</v>
      </c>
      <c r="DD115" s="70">
        <v>86</v>
      </c>
      <c r="DE115" s="70">
        <v>1</v>
      </c>
      <c r="DF115" s="70">
        <v>524</v>
      </c>
      <c r="DG115" s="70">
        <v>953</v>
      </c>
      <c r="DH115" s="74"/>
      <c r="DI115" s="70">
        <v>698</v>
      </c>
      <c r="DJ115" s="70">
        <v>28</v>
      </c>
      <c r="DK115" s="70">
        <v>124</v>
      </c>
      <c r="DL115" s="70">
        <v>1</v>
      </c>
      <c r="DM115" s="70">
        <v>851</v>
      </c>
      <c r="DN115" s="70">
        <v>851</v>
      </c>
      <c r="DO115" s="74"/>
      <c r="DP115" s="70">
        <v>695</v>
      </c>
      <c r="DQ115" s="70">
        <v>26</v>
      </c>
      <c r="DR115" s="70">
        <v>127</v>
      </c>
      <c r="DS115" s="70">
        <v>1</v>
      </c>
      <c r="DT115" s="70">
        <v>849</v>
      </c>
      <c r="DU115" s="70">
        <v>849</v>
      </c>
      <c r="DV115" s="74"/>
      <c r="DW115" s="70">
        <v>390</v>
      </c>
      <c r="DX115" s="70">
        <v>10</v>
      </c>
      <c r="DY115" s="70">
        <v>64</v>
      </c>
      <c r="DZ115" s="70">
        <v>0</v>
      </c>
      <c r="EA115" s="70">
        <v>464</v>
      </c>
      <c r="EB115" s="70">
        <v>371</v>
      </c>
      <c r="EC115" s="70">
        <v>20</v>
      </c>
      <c r="ED115" s="70">
        <v>77</v>
      </c>
      <c r="EE115" s="70">
        <v>1</v>
      </c>
      <c r="EF115" s="70">
        <v>469</v>
      </c>
      <c r="EG115" s="70">
        <v>933</v>
      </c>
      <c r="EI115" s="80">
        <f t="shared" si="53"/>
        <v>0.90492957746478875</v>
      </c>
      <c r="EJ115" s="80">
        <f t="shared" si="54"/>
        <v>0.86842105263157898</v>
      </c>
      <c r="EK115" s="80">
        <f t="shared" si="55"/>
        <v>0.82317073170731703</v>
      </c>
      <c r="EL115" s="80">
        <f t="shared" si="56"/>
        <v>0</v>
      </c>
      <c r="EM115" s="80">
        <f t="shared" si="57"/>
        <v>0.89004739336492888</v>
      </c>
      <c r="EN115" s="74"/>
      <c r="EO115" s="80">
        <f t="shared" si="58"/>
        <v>0.89906103286384975</v>
      </c>
      <c r="EP115" s="80">
        <f t="shared" si="59"/>
        <v>0.92105263157894735</v>
      </c>
      <c r="EQ115" s="80">
        <f t="shared" si="60"/>
        <v>0.87804878048780488</v>
      </c>
      <c r="ER115" s="80">
        <f t="shared" si="61"/>
        <v>1</v>
      </c>
      <c r="ES115" s="80">
        <f t="shared" si="62"/>
        <v>0.89668246445497635</v>
      </c>
      <c r="ET115" s="74"/>
      <c r="EU115" s="80">
        <f t="shared" si="63"/>
        <v>0.80868544600938963</v>
      </c>
      <c r="EV115" s="80">
        <f t="shared" si="64"/>
        <v>0.76315789473684215</v>
      </c>
      <c r="EW115" s="80">
        <f t="shared" si="65"/>
        <v>0.75</v>
      </c>
      <c r="EX115" s="80">
        <f t="shared" si="66"/>
        <v>1</v>
      </c>
      <c r="EY115" s="80">
        <f t="shared" si="67"/>
        <v>0.79810426540284363</v>
      </c>
      <c r="EZ115" s="74"/>
      <c r="FA115" s="80">
        <f t="shared" si="68"/>
        <v>0.85328638497652587</v>
      </c>
      <c r="FB115" s="80">
        <f t="shared" si="69"/>
        <v>0.76315789473684215</v>
      </c>
      <c r="FC115" s="80">
        <f t="shared" si="70"/>
        <v>0.78658536585365857</v>
      </c>
      <c r="FD115" s="80">
        <f t="shared" si="71"/>
        <v>1</v>
      </c>
      <c r="FE115" s="80">
        <f t="shared" si="72"/>
        <v>0.83981042654028437</v>
      </c>
      <c r="FF115" s="74"/>
      <c r="FG115" s="80">
        <f t="shared" si="73"/>
        <v>0.863849765258216</v>
      </c>
      <c r="FH115" s="80">
        <f t="shared" si="74"/>
        <v>0.78947368421052633</v>
      </c>
      <c r="FI115" s="80">
        <f t="shared" si="75"/>
        <v>0.84756097560975607</v>
      </c>
      <c r="FJ115" s="80">
        <f t="shared" si="76"/>
        <v>1</v>
      </c>
      <c r="FK115" s="80">
        <f t="shared" si="77"/>
        <v>0.85876777251184833</v>
      </c>
      <c r="FL115" s="74"/>
      <c r="FM115" s="80">
        <f t="shared" si="78"/>
        <v>0.91901408450704225</v>
      </c>
      <c r="FN115" s="80">
        <f t="shared" si="79"/>
        <v>0.86842105263157898</v>
      </c>
      <c r="FO115" s="80">
        <f t="shared" si="80"/>
        <v>0.82926829268292679</v>
      </c>
      <c r="FP115" s="80">
        <f t="shared" si="81"/>
        <v>1</v>
      </c>
      <c r="FQ115" s="80">
        <f t="shared" si="82"/>
        <v>0.9033175355450237</v>
      </c>
      <c r="FR115" s="74"/>
      <c r="FS115" s="80">
        <f t="shared" si="83"/>
        <v>0.81924882629107976</v>
      </c>
      <c r="FT115" s="80">
        <f t="shared" si="84"/>
        <v>0.73684210526315785</v>
      </c>
      <c r="FU115" s="80">
        <f t="shared" si="85"/>
        <v>0.75609756097560976</v>
      </c>
      <c r="FV115" s="80">
        <f t="shared" si="86"/>
        <v>1</v>
      </c>
      <c r="FW115" s="80">
        <f t="shared" si="87"/>
        <v>0.8066350710900474</v>
      </c>
      <c r="FX115" s="74"/>
      <c r="FY115" s="80">
        <f t="shared" si="88"/>
        <v>0.81572769953051638</v>
      </c>
      <c r="FZ115" s="80">
        <f t="shared" si="89"/>
        <v>0.68421052631578949</v>
      </c>
      <c r="GA115" s="80">
        <f t="shared" si="90"/>
        <v>0.77439024390243905</v>
      </c>
      <c r="GB115" s="80">
        <f t="shared" si="91"/>
        <v>1</v>
      </c>
      <c r="GC115" s="80">
        <f t="shared" si="92"/>
        <v>0.80473933649289098</v>
      </c>
      <c r="GD115" s="74"/>
      <c r="GE115" s="80">
        <f t="shared" si="93"/>
        <v>0.89319248826291076</v>
      </c>
      <c r="GF115" s="80">
        <f t="shared" si="94"/>
        <v>0.78947368421052633</v>
      </c>
      <c r="GG115" s="80">
        <f t="shared" si="95"/>
        <v>0.8597560975609756</v>
      </c>
      <c r="GH115" s="80">
        <f t="shared" si="96"/>
        <v>1</v>
      </c>
      <c r="GI115" s="80">
        <f t="shared" si="97"/>
        <v>0.88436018957345974</v>
      </c>
    </row>
    <row r="116" spans="1:191" x14ac:dyDescent="0.3">
      <c r="A116" s="60" t="s">
        <v>520</v>
      </c>
      <c r="B116" s="70">
        <v>7159</v>
      </c>
      <c r="C116" s="70"/>
      <c r="D116" s="70">
        <v>264</v>
      </c>
      <c r="E116" s="70">
        <v>2</v>
      </c>
      <c r="F116" s="70">
        <v>93</v>
      </c>
      <c r="G116" s="70">
        <v>0</v>
      </c>
      <c r="H116" s="70">
        <v>359</v>
      </c>
      <c r="I116" s="70">
        <v>170</v>
      </c>
      <c r="J116" s="70">
        <v>7</v>
      </c>
      <c r="K116" s="70">
        <v>57</v>
      </c>
      <c r="L116" s="70">
        <v>0</v>
      </c>
      <c r="M116" s="70">
        <v>234</v>
      </c>
      <c r="N116" s="70">
        <v>225</v>
      </c>
      <c r="O116" s="70">
        <v>10</v>
      </c>
      <c r="P116" s="70">
        <v>47</v>
      </c>
      <c r="Q116" s="70">
        <v>0</v>
      </c>
      <c r="R116" s="70">
        <v>282</v>
      </c>
      <c r="S116" s="70">
        <v>85</v>
      </c>
      <c r="T116" s="70">
        <v>1</v>
      </c>
      <c r="U116" s="70">
        <v>19</v>
      </c>
      <c r="V116" s="70">
        <v>0</v>
      </c>
      <c r="W116" s="70">
        <v>105</v>
      </c>
      <c r="X116" s="70">
        <v>38</v>
      </c>
      <c r="Y116" s="70">
        <v>1</v>
      </c>
      <c r="Z116" s="70">
        <v>13</v>
      </c>
      <c r="AA116" s="70">
        <v>0</v>
      </c>
      <c r="AB116" s="70">
        <v>52</v>
      </c>
      <c r="AC116" s="70">
        <v>1032</v>
      </c>
      <c r="AD116" s="70"/>
      <c r="AE116" s="70">
        <v>157</v>
      </c>
      <c r="AF116" s="70">
        <v>3</v>
      </c>
      <c r="AG116" s="70">
        <v>55</v>
      </c>
      <c r="AH116" s="70">
        <v>0</v>
      </c>
      <c r="AI116" s="70">
        <v>215</v>
      </c>
      <c r="AJ116" s="70">
        <v>259</v>
      </c>
      <c r="AK116" s="70">
        <v>6</v>
      </c>
      <c r="AL116" s="70">
        <v>90</v>
      </c>
      <c r="AM116" s="70">
        <v>0</v>
      </c>
      <c r="AN116" s="70">
        <v>355</v>
      </c>
      <c r="AO116" s="70">
        <v>271</v>
      </c>
      <c r="AP116" s="70">
        <v>10</v>
      </c>
      <c r="AQ116" s="70">
        <v>62</v>
      </c>
      <c r="AR116" s="70">
        <v>0</v>
      </c>
      <c r="AS116" s="70">
        <v>343</v>
      </c>
      <c r="AT116" s="70">
        <v>913</v>
      </c>
      <c r="AU116" s="70"/>
      <c r="AV116" s="70">
        <v>211</v>
      </c>
      <c r="AW116" s="70">
        <v>6</v>
      </c>
      <c r="AX116" s="70">
        <v>75</v>
      </c>
      <c r="AY116" s="70">
        <v>0</v>
      </c>
      <c r="AZ116" s="70">
        <v>292</v>
      </c>
      <c r="BA116" s="70">
        <v>110</v>
      </c>
      <c r="BB116" s="70">
        <v>4</v>
      </c>
      <c r="BC116" s="70">
        <v>27</v>
      </c>
      <c r="BD116" s="70">
        <v>0</v>
      </c>
      <c r="BE116" s="70">
        <v>141</v>
      </c>
      <c r="BF116" s="70">
        <v>193</v>
      </c>
      <c r="BG116" s="70">
        <v>5</v>
      </c>
      <c r="BH116" s="70">
        <v>64</v>
      </c>
      <c r="BI116" s="70">
        <v>0</v>
      </c>
      <c r="BJ116" s="70">
        <v>262</v>
      </c>
      <c r="BK116" s="70">
        <v>137</v>
      </c>
      <c r="BL116" s="70">
        <v>2</v>
      </c>
      <c r="BM116" s="70">
        <v>40</v>
      </c>
      <c r="BN116" s="70">
        <v>0</v>
      </c>
      <c r="BO116" s="70">
        <v>179</v>
      </c>
      <c r="BP116" s="70">
        <v>874</v>
      </c>
      <c r="BQ116" s="74"/>
      <c r="BR116" s="70">
        <v>588</v>
      </c>
      <c r="BS116" s="70">
        <v>13</v>
      </c>
      <c r="BT116" s="70">
        <v>180</v>
      </c>
      <c r="BU116" s="70">
        <v>0</v>
      </c>
      <c r="BV116" s="70">
        <v>781</v>
      </c>
      <c r="BW116" s="70">
        <v>781</v>
      </c>
      <c r="BX116" s="74"/>
      <c r="BY116" s="70">
        <v>595</v>
      </c>
      <c r="BZ116" s="70">
        <v>15</v>
      </c>
      <c r="CA116" s="70">
        <v>185</v>
      </c>
      <c r="CB116" s="70">
        <v>0</v>
      </c>
      <c r="CC116" s="70">
        <v>795</v>
      </c>
      <c r="CD116" s="70">
        <v>795</v>
      </c>
      <c r="CE116" s="74"/>
      <c r="CF116" s="70">
        <v>491</v>
      </c>
      <c r="CG116" s="70">
        <v>14</v>
      </c>
      <c r="CH116" s="70">
        <v>154</v>
      </c>
      <c r="CI116" s="70">
        <v>0</v>
      </c>
      <c r="CJ116" s="70">
        <v>659</v>
      </c>
      <c r="CK116" s="70">
        <v>74</v>
      </c>
      <c r="CL116" s="70">
        <v>2</v>
      </c>
      <c r="CM116" s="70">
        <v>27</v>
      </c>
      <c r="CN116" s="70">
        <v>0</v>
      </c>
      <c r="CO116" s="70">
        <v>103</v>
      </c>
      <c r="CP116" s="70">
        <v>99</v>
      </c>
      <c r="CQ116" s="70">
        <v>2</v>
      </c>
      <c r="CR116" s="70">
        <v>33</v>
      </c>
      <c r="CS116" s="70">
        <v>0</v>
      </c>
      <c r="CT116" s="70">
        <v>134</v>
      </c>
      <c r="CU116" s="70">
        <v>896</v>
      </c>
      <c r="CV116" s="74"/>
      <c r="CW116" s="70">
        <v>255</v>
      </c>
      <c r="CX116" s="70">
        <v>2</v>
      </c>
      <c r="CY116" s="70">
        <v>67</v>
      </c>
      <c r="CZ116" s="70">
        <v>0</v>
      </c>
      <c r="DA116" s="70">
        <v>324</v>
      </c>
      <c r="DB116" s="70">
        <v>458</v>
      </c>
      <c r="DC116" s="70">
        <v>17</v>
      </c>
      <c r="DD116" s="70">
        <v>146</v>
      </c>
      <c r="DE116" s="70">
        <v>0</v>
      </c>
      <c r="DF116" s="70">
        <v>621</v>
      </c>
      <c r="DG116" s="70">
        <v>945</v>
      </c>
      <c r="DH116" s="74"/>
      <c r="DI116" s="70">
        <v>600</v>
      </c>
      <c r="DJ116" s="70">
        <v>13</v>
      </c>
      <c r="DK116" s="70">
        <v>185</v>
      </c>
      <c r="DL116" s="70">
        <v>0</v>
      </c>
      <c r="DM116" s="70">
        <v>798</v>
      </c>
      <c r="DN116" s="70">
        <v>798</v>
      </c>
      <c r="DO116" s="74"/>
      <c r="DP116" s="70">
        <v>595</v>
      </c>
      <c r="DQ116" s="70">
        <v>12</v>
      </c>
      <c r="DR116" s="70">
        <v>186</v>
      </c>
      <c r="DS116" s="70">
        <v>0</v>
      </c>
      <c r="DT116" s="70">
        <v>793</v>
      </c>
      <c r="DU116" s="70">
        <v>793</v>
      </c>
      <c r="DV116" s="74"/>
      <c r="DW116" s="70">
        <v>331</v>
      </c>
      <c r="DX116" s="70">
        <v>10</v>
      </c>
      <c r="DY116" s="70">
        <v>99</v>
      </c>
      <c r="DZ116" s="70">
        <v>0</v>
      </c>
      <c r="EA116" s="70">
        <v>440</v>
      </c>
      <c r="EB116" s="70">
        <v>346</v>
      </c>
      <c r="EC116" s="70">
        <v>6</v>
      </c>
      <c r="ED116" s="70">
        <v>107</v>
      </c>
      <c r="EE116" s="70">
        <v>0</v>
      </c>
      <c r="EF116" s="70">
        <v>459</v>
      </c>
      <c r="EG116" s="70">
        <v>899</v>
      </c>
      <c r="EI116" s="80">
        <f t="shared" si="53"/>
        <v>0.87851662404092068</v>
      </c>
      <c r="EJ116" s="80">
        <f t="shared" si="54"/>
        <v>0.90476190476190477</v>
      </c>
      <c r="EK116" s="80">
        <f t="shared" si="55"/>
        <v>0.90393013100436681</v>
      </c>
      <c r="EL116" s="80" t="e">
        <f t="shared" si="56"/>
        <v>#DIV/0!</v>
      </c>
      <c r="EM116" s="80">
        <f t="shared" si="57"/>
        <v>0.88468992248062017</v>
      </c>
      <c r="EN116" s="74"/>
      <c r="EO116" s="80">
        <f t="shared" si="58"/>
        <v>0.8324808184143222</v>
      </c>
      <c r="EP116" s="80">
        <f t="shared" si="59"/>
        <v>0.80952380952380953</v>
      </c>
      <c r="EQ116" s="80">
        <f t="shared" si="60"/>
        <v>0.89956331877729256</v>
      </c>
      <c r="ER116" s="80" t="e">
        <f t="shared" si="61"/>
        <v>#DIV/0!</v>
      </c>
      <c r="ES116" s="80">
        <f t="shared" si="62"/>
        <v>0.8468992248062015</v>
      </c>
      <c r="ET116" s="74"/>
      <c r="EU116" s="80">
        <f t="shared" si="63"/>
        <v>0.75191815856777489</v>
      </c>
      <c r="EV116" s="80">
        <f t="shared" si="64"/>
        <v>0.61904761904761907</v>
      </c>
      <c r="EW116" s="80">
        <f t="shared" si="65"/>
        <v>0.78602620087336239</v>
      </c>
      <c r="EX116" s="80" t="e">
        <f t="shared" si="66"/>
        <v>#DIV/0!</v>
      </c>
      <c r="EY116" s="80">
        <f t="shared" si="67"/>
        <v>0.75678294573643412</v>
      </c>
      <c r="EZ116" s="74"/>
      <c r="FA116" s="80">
        <f t="shared" si="68"/>
        <v>0.76086956521739135</v>
      </c>
      <c r="FB116" s="80">
        <f t="shared" si="69"/>
        <v>0.7142857142857143</v>
      </c>
      <c r="FC116" s="80">
        <f t="shared" si="70"/>
        <v>0.80786026200873362</v>
      </c>
      <c r="FD116" s="80" t="e">
        <f t="shared" si="71"/>
        <v>#DIV/0!</v>
      </c>
      <c r="FE116" s="80">
        <f t="shared" si="72"/>
        <v>0.77034883720930236</v>
      </c>
      <c r="FF116" s="74"/>
      <c r="FG116" s="80">
        <f t="shared" si="73"/>
        <v>0.84910485933503832</v>
      </c>
      <c r="FH116" s="80">
        <f t="shared" si="74"/>
        <v>0.8571428571428571</v>
      </c>
      <c r="FI116" s="80">
        <f t="shared" si="75"/>
        <v>0.93449781659388642</v>
      </c>
      <c r="FJ116" s="80" t="e">
        <f t="shared" si="76"/>
        <v>#DIV/0!</v>
      </c>
      <c r="FK116" s="80">
        <f t="shared" si="77"/>
        <v>0.86821705426356588</v>
      </c>
      <c r="FL116" s="74"/>
      <c r="FM116" s="80">
        <f t="shared" si="78"/>
        <v>0.91176470588235292</v>
      </c>
      <c r="FN116" s="80">
        <f t="shared" si="79"/>
        <v>0.90476190476190477</v>
      </c>
      <c r="FO116" s="80">
        <f t="shared" si="80"/>
        <v>0.93013100436681218</v>
      </c>
      <c r="FP116" s="80" t="e">
        <f t="shared" si="81"/>
        <v>#DIV/0!</v>
      </c>
      <c r="FQ116" s="80">
        <f t="shared" si="82"/>
        <v>0.91569767441860461</v>
      </c>
      <c r="FR116" s="74"/>
      <c r="FS116" s="80">
        <f t="shared" si="83"/>
        <v>0.76726342710997442</v>
      </c>
      <c r="FT116" s="80">
        <f t="shared" si="84"/>
        <v>0.61904761904761907</v>
      </c>
      <c r="FU116" s="80">
        <f t="shared" si="85"/>
        <v>0.80786026200873362</v>
      </c>
      <c r="FV116" s="80" t="e">
        <f t="shared" si="86"/>
        <v>#DIV/0!</v>
      </c>
      <c r="FW116" s="80">
        <f t="shared" si="87"/>
        <v>0.77325581395348841</v>
      </c>
      <c r="FX116" s="74"/>
      <c r="FY116" s="80">
        <f t="shared" si="88"/>
        <v>0.76086956521739135</v>
      </c>
      <c r="FZ116" s="80">
        <f t="shared" si="89"/>
        <v>0.5714285714285714</v>
      </c>
      <c r="GA116" s="80">
        <f t="shared" si="90"/>
        <v>0.81222707423580787</v>
      </c>
      <c r="GB116" s="80" t="e">
        <f t="shared" si="91"/>
        <v>#DIV/0!</v>
      </c>
      <c r="GC116" s="80">
        <f t="shared" si="92"/>
        <v>0.76841085271317833</v>
      </c>
      <c r="GD116" s="74"/>
      <c r="GE116" s="80">
        <f t="shared" si="93"/>
        <v>0.86572890025575444</v>
      </c>
      <c r="GF116" s="80">
        <f t="shared" si="94"/>
        <v>0.76190476190476186</v>
      </c>
      <c r="GG116" s="80">
        <f t="shared" si="95"/>
        <v>0.89956331877729256</v>
      </c>
      <c r="GH116" s="80" t="e">
        <f t="shared" si="96"/>
        <v>#DIV/0!</v>
      </c>
      <c r="GI116" s="80">
        <f t="shared" si="97"/>
        <v>0.87112403100775193</v>
      </c>
    </row>
    <row r="117" spans="1:191" x14ac:dyDescent="0.3">
      <c r="A117" s="60" t="s">
        <v>534</v>
      </c>
      <c r="B117" s="70">
        <v>7054</v>
      </c>
      <c r="C117" s="70"/>
      <c r="D117" s="70">
        <v>152</v>
      </c>
      <c r="E117" s="70">
        <v>0</v>
      </c>
      <c r="F117" s="70">
        <v>63</v>
      </c>
      <c r="G117" s="70">
        <v>0</v>
      </c>
      <c r="H117" s="70">
        <v>215</v>
      </c>
      <c r="I117" s="70">
        <v>68</v>
      </c>
      <c r="J117" s="70">
        <v>0</v>
      </c>
      <c r="K117" s="70">
        <v>26</v>
      </c>
      <c r="L117" s="70">
        <v>0</v>
      </c>
      <c r="M117" s="70">
        <v>94</v>
      </c>
      <c r="N117" s="70">
        <v>146</v>
      </c>
      <c r="O117" s="70">
        <v>0</v>
      </c>
      <c r="P117" s="70">
        <v>40</v>
      </c>
      <c r="Q117" s="70">
        <v>0</v>
      </c>
      <c r="R117" s="70">
        <v>186</v>
      </c>
      <c r="S117" s="70">
        <v>43</v>
      </c>
      <c r="T117" s="70">
        <v>0</v>
      </c>
      <c r="U117" s="70">
        <v>10</v>
      </c>
      <c r="V117" s="70">
        <v>0</v>
      </c>
      <c r="W117" s="70">
        <v>53</v>
      </c>
      <c r="X117" s="70">
        <v>18</v>
      </c>
      <c r="Y117" s="70">
        <v>1</v>
      </c>
      <c r="Z117" s="70">
        <v>8</v>
      </c>
      <c r="AA117" s="70">
        <v>0</v>
      </c>
      <c r="AB117" s="70">
        <v>27</v>
      </c>
      <c r="AC117" s="70">
        <v>575</v>
      </c>
      <c r="AD117" s="70"/>
      <c r="AE117" s="70">
        <v>99</v>
      </c>
      <c r="AF117" s="70">
        <v>0</v>
      </c>
      <c r="AG117" s="70">
        <v>21</v>
      </c>
      <c r="AH117" s="70">
        <v>0</v>
      </c>
      <c r="AI117" s="70">
        <v>120</v>
      </c>
      <c r="AJ117" s="70">
        <v>125</v>
      </c>
      <c r="AK117" s="70">
        <v>0</v>
      </c>
      <c r="AL117" s="70">
        <v>69</v>
      </c>
      <c r="AM117" s="70">
        <v>0</v>
      </c>
      <c r="AN117" s="70">
        <v>194</v>
      </c>
      <c r="AO117" s="70">
        <v>163</v>
      </c>
      <c r="AP117" s="70">
        <v>1</v>
      </c>
      <c r="AQ117" s="70">
        <v>46</v>
      </c>
      <c r="AR117" s="70">
        <v>0</v>
      </c>
      <c r="AS117" s="70">
        <v>210</v>
      </c>
      <c r="AT117" s="70">
        <v>524</v>
      </c>
      <c r="AU117" s="70"/>
      <c r="AV117" s="70">
        <v>160</v>
      </c>
      <c r="AW117" s="70">
        <v>0</v>
      </c>
      <c r="AX117" s="70">
        <v>53</v>
      </c>
      <c r="AY117" s="70">
        <v>0</v>
      </c>
      <c r="AZ117" s="70">
        <v>213</v>
      </c>
      <c r="BA117" s="70">
        <v>82</v>
      </c>
      <c r="BB117" s="70">
        <v>1</v>
      </c>
      <c r="BC117" s="70">
        <v>22</v>
      </c>
      <c r="BD117" s="70">
        <v>0</v>
      </c>
      <c r="BE117" s="70">
        <v>105</v>
      </c>
      <c r="BF117" s="70">
        <v>85</v>
      </c>
      <c r="BG117" s="70">
        <v>0</v>
      </c>
      <c r="BH117" s="70">
        <v>30</v>
      </c>
      <c r="BI117" s="70">
        <v>0</v>
      </c>
      <c r="BJ117" s="70">
        <v>115</v>
      </c>
      <c r="BK117" s="70">
        <v>34</v>
      </c>
      <c r="BL117" s="70">
        <v>0</v>
      </c>
      <c r="BM117" s="70">
        <v>17</v>
      </c>
      <c r="BN117" s="70">
        <v>0</v>
      </c>
      <c r="BO117" s="70">
        <v>51</v>
      </c>
      <c r="BP117" s="70">
        <v>484</v>
      </c>
      <c r="BQ117" s="74"/>
      <c r="BR117" s="70">
        <v>319</v>
      </c>
      <c r="BS117" s="70">
        <v>1</v>
      </c>
      <c r="BT117" s="70">
        <v>115</v>
      </c>
      <c r="BU117" s="70">
        <v>0</v>
      </c>
      <c r="BV117" s="70">
        <v>435</v>
      </c>
      <c r="BW117" s="70">
        <v>435</v>
      </c>
      <c r="BX117" s="74"/>
      <c r="BY117" s="70">
        <v>326</v>
      </c>
      <c r="BZ117" s="70">
        <v>1</v>
      </c>
      <c r="CA117" s="70">
        <v>116</v>
      </c>
      <c r="CB117" s="70">
        <v>0</v>
      </c>
      <c r="CC117" s="70">
        <v>443</v>
      </c>
      <c r="CD117" s="70">
        <v>443</v>
      </c>
      <c r="CE117" s="74"/>
      <c r="CF117" s="70">
        <v>260</v>
      </c>
      <c r="CG117" s="70">
        <v>1</v>
      </c>
      <c r="CH117" s="70">
        <v>74</v>
      </c>
      <c r="CI117" s="70">
        <v>0</v>
      </c>
      <c r="CJ117" s="70">
        <v>335</v>
      </c>
      <c r="CK117" s="70">
        <v>54</v>
      </c>
      <c r="CL117" s="70">
        <v>0</v>
      </c>
      <c r="CM117" s="70">
        <v>8</v>
      </c>
      <c r="CN117" s="70">
        <v>0</v>
      </c>
      <c r="CO117" s="70">
        <v>62</v>
      </c>
      <c r="CP117" s="70">
        <v>64</v>
      </c>
      <c r="CQ117" s="70">
        <v>0</v>
      </c>
      <c r="CR117" s="70">
        <v>42</v>
      </c>
      <c r="CS117" s="70">
        <v>0</v>
      </c>
      <c r="CT117" s="70">
        <v>106</v>
      </c>
      <c r="CU117" s="70">
        <v>503</v>
      </c>
      <c r="CV117" s="74"/>
      <c r="CW117" s="70">
        <v>203</v>
      </c>
      <c r="CX117" s="70">
        <v>0</v>
      </c>
      <c r="CY117" s="70">
        <v>74</v>
      </c>
      <c r="CZ117" s="70">
        <v>0</v>
      </c>
      <c r="DA117" s="70">
        <v>277</v>
      </c>
      <c r="DB117" s="70">
        <v>181</v>
      </c>
      <c r="DC117" s="70">
        <v>1</v>
      </c>
      <c r="DD117" s="70">
        <v>64</v>
      </c>
      <c r="DE117" s="70">
        <v>0</v>
      </c>
      <c r="DF117" s="70">
        <v>246</v>
      </c>
      <c r="DG117" s="70">
        <v>523</v>
      </c>
      <c r="DH117" s="74"/>
      <c r="DI117" s="70">
        <v>328</v>
      </c>
      <c r="DJ117" s="70">
        <v>1</v>
      </c>
      <c r="DK117" s="70">
        <v>113</v>
      </c>
      <c r="DL117" s="70">
        <v>0</v>
      </c>
      <c r="DM117" s="70">
        <v>442</v>
      </c>
      <c r="DN117" s="70">
        <v>442</v>
      </c>
      <c r="DO117" s="74"/>
      <c r="DP117" s="70">
        <v>328</v>
      </c>
      <c r="DQ117" s="70">
        <v>1</v>
      </c>
      <c r="DR117" s="70">
        <v>112</v>
      </c>
      <c r="DS117" s="70">
        <v>0</v>
      </c>
      <c r="DT117" s="70">
        <v>441</v>
      </c>
      <c r="DU117" s="70">
        <v>441</v>
      </c>
      <c r="DV117" s="74"/>
      <c r="DW117" s="70">
        <v>225</v>
      </c>
      <c r="DX117" s="70">
        <v>0</v>
      </c>
      <c r="DY117" s="70">
        <v>74</v>
      </c>
      <c r="DZ117" s="70">
        <v>0</v>
      </c>
      <c r="EA117" s="70">
        <v>299</v>
      </c>
      <c r="EB117" s="70">
        <v>153</v>
      </c>
      <c r="EC117" s="70">
        <v>1</v>
      </c>
      <c r="ED117" s="70">
        <v>56</v>
      </c>
      <c r="EE117" s="70">
        <v>0</v>
      </c>
      <c r="EF117" s="70">
        <v>210</v>
      </c>
      <c r="EG117" s="70">
        <v>509</v>
      </c>
      <c r="EI117" s="80">
        <f t="shared" si="53"/>
        <v>0.90632318501170961</v>
      </c>
      <c r="EJ117" s="80">
        <f t="shared" si="54"/>
        <v>1</v>
      </c>
      <c r="EK117" s="80">
        <f t="shared" si="55"/>
        <v>0.92517006802721091</v>
      </c>
      <c r="EL117" s="80" t="e">
        <f t="shared" si="56"/>
        <v>#DIV/0!</v>
      </c>
      <c r="EM117" s="80">
        <f t="shared" si="57"/>
        <v>0.91130434782608694</v>
      </c>
      <c r="EN117" s="74"/>
      <c r="EO117" s="80">
        <f t="shared" si="58"/>
        <v>0.84543325526932089</v>
      </c>
      <c r="EP117" s="80">
        <f t="shared" si="59"/>
        <v>1</v>
      </c>
      <c r="EQ117" s="80">
        <f t="shared" si="60"/>
        <v>0.82993197278911568</v>
      </c>
      <c r="ER117" s="80" t="e">
        <f t="shared" si="61"/>
        <v>#DIV/0!</v>
      </c>
      <c r="ES117" s="80">
        <f t="shared" si="62"/>
        <v>0.84173913043478266</v>
      </c>
      <c r="ET117" s="74"/>
      <c r="EU117" s="80">
        <f t="shared" si="63"/>
        <v>0.74707259953161598</v>
      </c>
      <c r="EV117" s="80">
        <f t="shared" si="64"/>
        <v>1</v>
      </c>
      <c r="EW117" s="80">
        <f t="shared" si="65"/>
        <v>0.78231292517006801</v>
      </c>
      <c r="EX117" s="80" t="e">
        <f t="shared" si="66"/>
        <v>#DIV/0!</v>
      </c>
      <c r="EY117" s="80">
        <f t="shared" si="67"/>
        <v>0.75652173913043474</v>
      </c>
      <c r="EZ117" s="74"/>
      <c r="FA117" s="80">
        <f t="shared" si="68"/>
        <v>0.7634660421545667</v>
      </c>
      <c r="FB117" s="80">
        <f t="shared" si="69"/>
        <v>1</v>
      </c>
      <c r="FC117" s="80">
        <f t="shared" si="70"/>
        <v>0.78911564625850339</v>
      </c>
      <c r="FD117" s="80" t="e">
        <f t="shared" si="71"/>
        <v>#DIV/0!</v>
      </c>
      <c r="FE117" s="80">
        <f t="shared" si="72"/>
        <v>0.77043478260869569</v>
      </c>
      <c r="FF117" s="74"/>
      <c r="FG117" s="80">
        <f t="shared" si="73"/>
        <v>0.88524590163934425</v>
      </c>
      <c r="FH117" s="80">
        <f t="shared" si="74"/>
        <v>1</v>
      </c>
      <c r="FI117" s="80">
        <f t="shared" si="75"/>
        <v>0.84353741496598644</v>
      </c>
      <c r="FJ117" s="80" t="e">
        <f t="shared" si="76"/>
        <v>#DIV/0!</v>
      </c>
      <c r="FK117" s="80">
        <f t="shared" si="77"/>
        <v>0.87478260869565216</v>
      </c>
      <c r="FL117" s="74"/>
      <c r="FM117" s="80">
        <f t="shared" si="78"/>
        <v>0.89929742388758782</v>
      </c>
      <c r="FN117" s="80">
        <f t="shared" si="79"/>
        <v>1</v>
      </c>
      <c r="FO117" s="80">
        <f t="shared" si="80"/>
        <v>0.93877551020408168</v>
      </c>
      <c r="FP117" s="80" t="e">
        <f t="shared" si="81"/>
        <v>#DIV/0!</v>
      </c>
      <c r="FQ117" s="80">
        <f t="shared" si="82"/>
        <v>0.90956521739130436</v>
      </c>
      <c r="FR117" s="74"/>
      <c r="FS117" s="80">
        <f t="shared" si="83"/>
        <v>0.76814988290398123</v>
      </c>
      <c r="FT117" s="80">
        <f t="shared" si="84"/>
        <v>1</v>
      </c>
      <c r="FU117" s="80">
        <f t="shared" si="85"/>
        <v>0.76870748299319724</v>
      </c>
      <c r="FV117" s="80" t="e">
        <f t="shared" si="86"/>
        <v>#DIV/0!</v>
      </c>
      <c r="FW117" s="80">
        <f t="shared" si="87"/>
        <v>0.768695652173913</v>
      </c>
      <c r="FX117" s="74"/>
      <c r="FY117" s="80">
        <f t="shared" si="88"/>
        <v>0.76814988290398123</v>
      </c>
      <c r="FZ117" s="80">
        <f t="shared" si="89"/>
        <v>1</v>
      </c>
      <c r="GA117" s="80">
        <f t="shared" si="90"/>
        <v>0.76190476190476186</v>
      </c>
      <c r="GB117" s="80" t="e">
        <f t="shared" si="91"/>
        <v>#DIV/0!</v>
      </c>
      <c r="GC117" s="80">
        <f t="shared" si="92"/>
        <v>0.76695652173913043</v>
      </c>
      <c r="GD117" s="74"/>
      <c r="GE117" s="80">
        <f t="shared" si="93"/>
        <v>0.88524590163934425</v>
      </c>
      <c r="GF117" s="80">
        <f t="shared" si="94"/>
        <v>1</v>
      </c>
      <c r="GG117" s="80">
        <f t="shared" si="95"/>
        <v>0.88435374149659862</v>
      </c>
      <c r="GH117" s="80" t="e">
        <f t="shared" si="96"/>
        <v>#DIV/0!</v>
      </c>
      <c r="GI117" s="80">
        <f t="shared" si="97"/>
        <v>0.88521739130434784</v>
      </c>
    </row>
    <row r="118" spans="1:191" x14ac:dyDescent="0.3">
      <c r="A118" s="60" t="s">
        <v>479</v>
      </c>
      <c r="B118" s="70">
        <v>6810</v>
      </c>
      <c r="C118" s="70"/>
      <c r="D118" s="70">
        <v>244</v>
      </c>
      <c r="E118" s="70">
        <v>18</v>
      </c>
      <c r="F118" s="70">
        <v>129</v>
      </c>
      <c r="G118" s="70">
        <v>0</v>
      </c>
      <c r="H118" s="70">
        <v>391</v>
      </c>
      <c r="I118" s="70">
        <v>57</v>
      </c>
      <c r="J118" s="70">
        <v>0</v>
      </c>
      <c r="K118" s="70">
        <v>30</v>
      </c>
      <c r="L118" s="70">
        <v>0</v>
      </c>
      <c r="M118" s="70">
        <v>87</v>
      </c>
      <c r="N118" s="70">
        <v>175</v>
      </c>
      <c r="O118" s="70">
        <v>13</v>
      </c>
      <c r="P118" s="70">
        <v>117</v>
      </c>
      <c r="Q118" s="70">
        <v>0</v>
      </c>
      <c r="R118" s="70">
        <v>305</v>
      </c>
      <c r="S118" s="70">
        <v>56</v>
      </c>
      <c r="T118" s="70">
        <v>3</v>
      </c>
      <c r="U118" s="70">
        <v>20</v>
      </c>
      <c r="V118" s="70">
        <v>0</v>
      </c>
      <c r="W118" s="70">
        <v>79</v>
      </c>
      <c r="X118" s="70">
        <v>48</v>
      </c>
      <c r="Y118" s="70">
        <v>1</v>
      </c>
      <c r="Z118" s="70">
        <v>28</v>
      </c>
      <c r="AA118" s="70">
        <v>0</v>
      </c>
      <c r="AB118" s="70">
        <v>77</v>
      </c>
      <c r="AC118" s="70">
        <v>939</v>
      </c>
      <c r="AD118" s="70"/>
      <c r="AE118" s="70">
        <v>237</v>
      </c>
      <c r="AF118" s="70">
        <v>8</v>
      </c>
      <c r="AG118" s="70">
        <v>146</v>
      </c>
      <c r="AH118" s="70">
        <v>0</v>
      </c>
      <c r="AI118" s="70">
        <v>391</v>
      </c>
      <c r="AJ118" s="70">
        <v>139</v>
      </c>
      <c r="AK118" s="70">
        <v>10</v>
      </c>
      <c r="AL118" s="70">
        <v>76</v>
      </c>
      <c r="AM118" s="70">
        <v>0</v>
      </c>
      <c r="AN118" s="70">
        <v>225</v>
      </c>
      <c r="AO118" s="70">
        <v>149</v>
      </c>
      <c r="AP118" s="70">
        <v>10</v>
      </c>
      <c r="AQ118" s="70">
        <v>69</v>
      </c>
      <c r="AR118" s="70">
        <v>0</v>
      </c>
      <c r="AS118" s="70">
        <v>228</v>
      </c>
      <c r="AT118" s="70">
        <v>844</v>
      </c>
      <c r="AU118" s="70"/>
      <c r="AV118" s="70">
        <v>239</v>
      </c>
      <c r="AW118" s="70">
        <v>10</v>
      </c>
      <c r="AX118" s="70">
        <v>123</v>
      </c>
      <c r="AY118" s="70">
        <v>0</v>
      </c>
      <c r="AZ118" s="70">
        <v>372</v>
      </c>
      <c r="BA118" s="70">
        <v>124</v>
      </c>
      <c r="BB118" s="70">
        <v>10</v>
      </c>
      <c r="BC118" s="70">
        <v>73</v>
      </c>
      <c r="BD118" s="70">
        <v>0</v>
      </c>
      <c r="BE118" s="70">
        <v>207</v>
      </c>
      <c r="BF118" s="70">
        <v>104</v>
      </c>
      <c r="BG118" s="70">
        <v>4</v>
      </c>
      <c r="BH118" s="70">
        <v>64</v>
      </c>
      <c r="BI118" s="70">
        <v>0</v>
      </c>
      <c r="BJ118" s="70">
        <v>172</v>
      </c>
      <c r="BK118" s="70">
        <v>44</v>
      </c>
      <c r="BL118" s="70">
        <v>3</v>
      </c>
      <c r="BM118" s="70">
        <v>30</v>
      </c>
      <c r="BN118" s="70">
        <v>0</v>
      </c>
      <c r="BO118" s="70">
        <v>77</v>
      </c>
      <c r="BP118" s="70">
        <v>828</v>
      </c>
      <c r="BQ118" s="74"/>
      <c r="BR118" s="70">
        <v>500</v>
      </c>
      <c r="BS118" s="70">
        <v>27</v>
      </c>
      <c r="BT118" s="70">
        <v>275</v>
      </c>
      <c r="BU118" s="70">
        <v>0</v>
      </c>
      <c r="BV118" s="70">
        <v>802</v>
      </c>
      <c r="BW118" s="70">
        <v>802</v>
      </c>
      <c r="BX118" s="74"/>
      <c r="BY118" s="70">
        <v>527</v>
      </c>
      <c r="BZ118" s="70">
        <v>25</v>
      </c>
      <c r="CA118" s="70">
        <v>274</v>
      </c>
      <c r="CB118" s="70">
        <v>0</v>
      </c>
      <c r="CC118" s="70">
        <v>826</v>
      </c>
      <c r="CD118" s="70">
        <v>826</v>
      </c>
      <c r="CE118" s="74"/>
      <c r="CF118" s="70">
        <v>245</v>
      </c>
      <c r="CG118" s="70">
        <v>14</v>
      </c>
      <c r="CH118" s="70">
        <v>151</v>
      </c>
      <c r="CI118" s="70">
        <v>0</v>
      </c>
      <c r="CJ118" s="70">
        <v>410</v>
      </c>
      <c r="CK118" s="70">
        <v>61</v>
      </c>
      <c r="CL118" s="70">
        <v>5</v>
      </c>
      <c r="CM118" s="70">
        <v>43</v>
      </c>
      <c r="CN118" s="70">
        <v>0</v>
      </c>
      <c r="CO118" s="70">
        <v>109</v>
      </c>
      <c r="CP118" s="70">
        <v>224</v>
      </c>
      <c r="CQ118" s="70">
        <v>9</v>
      </c>
      <c r="CR118" s="70">
        <v>96</v>
      </c>
      <c r="CS118" s="70">
        <v>0</v>
      </c>
      <c r="CT118" s="70">
        <v>329</v>
      </c>
      <c r="CU118" s="70">
        <v>848</v>
      </c>
      <c r="CV118" s="74"/>
      <c r="CW118" s="70">
        <v>161</v>
      </c>
      <c r="CX118" s="70">
        <v>9</v>
      </c>
      <c r="CY118" s="70">
        <v>70</v>
      </c>
      <c r="CZ118" s="70">
        <v>0</v>
      </c>
      <c r="DA118" s="70">
        <v>240</v>
      </c>
      <c r="DB118" s="70">
        <v>380</v>
      </c>
      <c r="DC118" s="70">
        <v>19</v>
      </c>
      <c r="DD118" s="70">
        <v>231</v>
      </c>
      <c r="DE118" s="70">
        <v>0</v>
      </c>
      <c r="DF118" s="70">
        <v>630</v>
      </c>
      <c r="DG118" s="70">
        <v>870</v>
      </c>
      <c r="DH118" s="74"/>
      <c r="DI118" s="70">
        <v>509</v>
      </c>
      <c r="DJ118" s="70">
        <v>27</v>
      </c>
      <c r="DK118" s="70">
        <v>277</v>
      </c>
      <c r="DL118" s="70">
        <v>0</v>
      </c>
      <c r="DM118" s="70">
        <v>813</v>
      </c>
      <c r="DN118" s="70">
        <v>813</v>
      </c>
      <c r="DO118" s="74"/>
      <c r="DP118" s="70">
        <v>513</v>
      </c>
      <c r="DQ118" s="70">
        <v>28</v>
      </c>
      <c r="DR118" s="70">
        <v>270</v>
      </c>
      <c r="DS118" s="70">
        <v>0</v>
      </c>
      <c r="DT118" s="70">
        <v>811</v>
      </c>
      <c r="DU118" s="70">
        <v>811</v>
      </c>
      <c r="DV118" s="74"/>
      <c r="DW118" s="70">
        <v>199</v>
      </c>
      <c r="DX118" s="70">
        <v>10</v>
      </c>
      <c r="DY118" s="70">
        <v>90</v>
      </c>
      <c r="DZ118" s="70">
        <v>0</v>
      </c>
      <c r="EA118" s="70">
        <v>299</v>
      </c>
      <c r="EB118" s="70">
        <v>333</v>
      </c>
      <c r="EC118" s="70">
        <v>17</v>
      </c>
      <c r="ED118" s="70">
        <v>206</v>
      </c>
      <c r="EE118" s="70">
        <v>0</v>
      </c>
      <c r="EF118" s="70">
        <v>556</v>
      </c>
      <c r="EG118" s="70">
        <v>855</v>
      </c>
      <c r="EI118" s="80">
        <f t="shared" si="53"/>
        <v>0.90517241379310343</v>
      </c>
      <c r="EJ118" s="80">
        <f t="shared" si="54"/>
        <v>0.8</v>
      </c>
      <c r="EK118" s="80">
        <f t="shared" si="55"/>
        <v>0.89814814814814814</v>
      </c>
      <c r="EL118" s="80" t="e">
        <f t="shared" si="56"/>
        <v>#DIV/0!</v>
      </c>
      <c r="EM118" s="80">
        <f t="shared" si="57"/>
        <v>0.89882854100106502</v>
      </c>
      <c r="EN118" s="74"/>
      <c r="EO118" s="80">
        <f t="shared" si="58"/>
        <v>0.88103448275862073</v>
      </c>
      <c r="EP118" s="80">
        <f t="shared" si="59"/>
        <v>0.77142857142857146</v>
      </c>
      <c r="EQ118" s="80">
        <f t="shared" si="60"/>
        <v>0.89506172839506171</v>
      </c>
      <c r="ER118" s="80" t="e">
        <f t="shared" si="61"/>
        <v>#DIV/0!</v>
      </c>
      <c r="ES118" s="80">
        <f t="shared" si="62"/>
        <v>0.88178913738019171</v>
      </c>
      <c r="ET118" s="74"/>
      <c r="EU118" s="80">
        <f t="shared" si="63"/>
        <v>0.86206896551724133</v>
      </c>
      <c r="EV118" s="80">
        <f t="shared" si="64"/>
        <v>0.77142857142857146</v>
      </c>
      <c r="EW118" s="80">
        <f t="shared" si="65"/>
        <v>0.84876543209876543</v>
      </c>
      <c r="EX118" s="80" t="e">
        <f t="shared" si="66"/>
        <v>#DIV/0!</v>
      </c>
      <c r="EY118" s="80">
        <f t="shared" si="67"/>
        <v>0.85410010649627266</v>
      </c>
      <c r="EZ118" s="74"/>
      <c r="FA118" s="80">
        <f t="shared" si="68"/>
        <v>0.9086206896551724</v>
      </c>
      <c r="FB118" s="80">
        <f t="shared" si="69"/>
        <v>0.7142857142857143</v>
      </c>
      <c r="FC118" s="80">
        <f t="shared" si="70"/>
        <v>0.84567901234567899</v>
      </c>
      <c r="FD118" s="80" t="e">
        <f t="shared" si="71"/>
        <v>#DIV/0!</v>
      </c>
      <c r="FE118" s="80">
        <f t="shared" si="72"/>
        <v>0.87965921192758256</v>
      </c>
      <c r="FF118" s="74"/>
      <c r="FG118" s="80">
        <f t="shared" si="73"/>
        <v>0.91379310344827591</v>
      </c>
      <c r="FH118" s="80">
        <f t="shared" si="74"/>
        <v>0.8</v>
      </c>
      <c r="FI118" s="80">
        <f t="shared" si="75"/>
        <v>0.89506172839506171</v>
      </c>
      <c r="FJ118" s="80" t="e">
        <f t="shared" si="76"/>
        <v>#DIV/0!</v>
      </c>
      <c r="FK118" s="80">
        <f t="shared" si="77"/>
        <v>0.90308839190628332</v>
      </c>
      <c r="FL118" s="74"/>
      <c r="FM118" s="80">
        <f t="shared" si="78"/>
        <v>0.9327586206896552</v>
      </c>
      <c r="FN118" s="80">
        <f t="shared" si="79"/>
        <v>0.8</v>
      </c>
      <c r="FO118" s="80">
        <f t="shared" si="80"/>
        <v>0.92901234567901236</v>
      </c>
      <c r="FP118" s="80" t="e">
        <f t="shared" si="81"/>
        <v>#DIV/0!</v>
      </c>
      <c r="FQ118" s="80">
        <f t="shared" si="82"/>
        <v>0.92651757188498407</v>
      </c>
      <c r="FR118" s="74"/>
      <c r="FS118" s="80">
        <f t="shared" si="83"/>
        <v>0.87758620689655176</v>
      </c>
      <c r="FT118" s="80">
        <f t="shared" si="84"/>
        <v>0.77142857142857146</v>
      </c>
      <c r="FU118" s="80">
        <f t="shared" si="85"/>
        <v>0.85493827160493829</v>
      </c>
      <c r="FV118" s="80" t="e">
        <f t="shared" si="86"/>
        <v>#DIV/0!</v>
      </c>
      <c r="FW118" s="80">
        <f t="shared" si="87"/>
        <v>0.86581469648562304</v>
      </c>
      <c r="FX118" s="74"/>
      <c r="FY118" s="80">
        <f t="shared" si="88"/>
        <v>0.8844827586206897</v>
      </c>
      <c r="FZ118" s="80">
        <f t="shared" si="89"/>
        <v>0.8</v>
      </c>
      <c r="GA118" s="80">
        <f t="shared" si="90"/>
        <v>0.83333333333333337</v>
      </c>
      <c r="GB118" s="80" t="e">
        <f t="shared" si="91"/>
        <v>#DIV/0!</v>
      </c>
      <c r="GC118" s="80">
        <f t="shared" si="92"/>
        <v>0.86368477103301389</v>
      </c>
      <c r="GD118" s="74"/>
      <c r="GE118" s="80">
        <f t="shared" si="93"/>
        <v>0.91724137931034477</v>
      </c>
      <c r="GF118" s="80">
        <f t="shared" si="94"/>
        <v>0.77142857142857146</v>
      </c>
      <c r="GG118" s="80">
        <f t="shared" si="95"/>
        <v>0.9135802469135802</v>
      </c>
      <c r="GH118" s="80" t="e">
        <f t="shared" si="96"/>
        <v>#DIV/0!</v>
      </c>
      <c r="GI118" s="80">
        <f t="shared" si="97"/>
        <v>0.91054313099041528</v>
      </c>
    </row>
    <row r="119" spans="1:191" x14ac:dyDescent="0.3">
      <c r="A119" s="60" t="s">
        <v>436</v>
      </c>
      <c r="B119" s="70">
        <v>6629</v>
      </c>
      <c r="C119" s="70"/>
      <c r="D119" s="70">
        <v>318</v>
      </c>
      <c r="E119" s="70">
        <v>9</v>
      </c>
      <c r="F119" s="70">
        <v>138</v>
      </c>
      <c r="G119" s="70">
        <v>0</v>
      </c>
      <c r="H119" s="70">
        <v>465</v>
      </c>
      <c r="I119" s="70">
        <v>153</v>
      </c>
      <c r="J119" s="70">
        <v>5</v>
      </c>
      <c r="K119" s="70">
        <v>72</v>
      </c>
      <c r="L119" s="70">
        <v>0</v>
      </c>
      <c r="M119" s="70">
        <v>230</v>
      </c>
      <c r="N119" s="70">
        <v>430</v>
      </c>
      <c r="O119" s="70">
        <v>6</v>
      </c>
      <c r="P119" s="70">
        <v>124</v>
      </c>
      <c r="Q119" s="70">
        <v>0</v>
      </c>
      <c r="R119" s="70">
        <v>560</v>
      </c>
      <c r="S119" s="70">
        <v>233</v>
      </c>
      <c r="T119" s="70">
        <v>5</v>
      </c>
      <c r="U119" s="70">
        <v>72</v>
      </c>
      <c r="V119" s="70">
        <v>0</v>
      </c>
      <c r="W119" s="70">
        <v>310</v>
      </c>
      <c r="X119" s="70">
        <v>28</v>
      </c>
      <c r="Y119" s="70">
        <v>2</v>
      </c>
      <c r="Z119" s="70">
        <v>18</v>
      </c>
      <c r="AA119" s="70">
        <v>0</v>
      </c>
      <c r="AB119" s="70">
        <v>48</v>
      </c>
      <c r="AC119" s="70">
        <v>1613</v>
      </c>
      <c r="AD119" s="70"/>
      <c r="AE119" s="70">
        <v>238</v>
      </c>
      <c r="AF119" s="70">
        <v>7</v>
      </c>
      <c r="AG119" s="70">
        <v>88</v>
      </c>
      <c r="AH119" s="70">
        <v>0</v>
      </c>
      <c r="AI119" s="70">
        <v>333</v>
      </c>
      <c r="AJ119" s="70">
        <v>251</v>
      </c>
      <c r="AK119" s="70">
        <v>8</v>
      </c>
      <c r="AL119" s="70">
        <v>133</v>
      </c>
      <c r="AM119" s="70">
        <v>0</v>
      </c>
      <c r="AN119" s="70">
        <v>392</v>
      </c>
      <c r="AO119" s="70">
        <v>459</v>
      </c>
      <c r="AP119" s="70">
        <v>6</v>
      </c>
      <c r="AQ119" s="70">
        <v>151</v>
      </c>
      <c r="AR119" s="70">
        <v>0</v>
      </c>
      <c r="AS119" s="70">
        <v>616</v>
      </c>
      <c r="AT119" s="70">
        <v>1341</v>
      </c>
      <c r="AU119" s="70"/>
      <c r="AV119" s="70">
        <v>220</v>
      </c>
      <c r="AW119" s="70">
        <v>6</v>
      </c>
      <c r="AX119" s="70">
        <v>100</v>
      </c>
      <c r="AY119" s="70">
        <v>0</v>
      </c>
      <c r="AZ119" s="70">
        <v>326</v>
      </c>
      <c r="BA119" s="70">
        <v>170</v>
      </c>
      <c r="BB119" s="70">
        <v>3</v>
      </c>
      <c r="BC119" s="70">
        <v>58</v>
      </c>
      <c r="BD119" s="70">
        <v>0</v>
      </c>
      <c r="BE119" s="70">
        <v>231</v>
      </c>
      <c r="BF119" s="70">
        <v>116</v>
      </c>
      <c r="BG119" s="70">
        <v>1</v>
      </c>
      <c r="BH119" s="70">
        <v>45</v>
      </c>
      <c r="BI119" s="70">
        <v>0</v>
      </c>
      <c r="BJ119" s="70">
        <v>162</v>
      </c>
      <c r="BK119" s="70">
        <v>413</v>
      </c>
      <c r="BL119" s="70">
        <v>9</v>
      </c>
      <c r="BM119" s="70">
        <v>157</v>
      </c>
      <c r="BN119" s="70">
        <v>0</v>
      </c>
      <c r="BO119" s="70">
        <v>579</v>
      </c>
      <c r="BP119" s="70">
        <v>1298</v>
      </c>
      <c r="BQ119" s="74"/>
      <c r="BR119" s="70">
        <v>842</v>
      </c>
      <c r="BS119" s="70">
        <v>14</v>
      </c>
      <c r="BT119" s="70">
        <v>337</v>
      </c>
      <c r="BU119" s="70">
        <v>0</v>
      </c>
      <c r="BV119" s="70">
        <v>1193</v>
      </c>
      <c r="BW119" s="70">
        <v>1193</v>
      </c>
      <c r="BX119" s="74"/>
      <c r="BY119" s="70">
        <v>888</v>
      </c>
      <c r="BZ119" s="70">
        <v>16</v>
      </c>
      <c r="CA119" s="70">
        <v>349</v>
      </c>
      <c r="CB119" s="70">
        <v>0</v>
      </c>
      <c r="CC119" s="70">
        <v>1253</v>
      </c>
      <c r="CD119" s="70">
        <v>1253</v>
      </c>
      <c r="CE119" s="74"/>
      <c r="CF119" s="70">
        <v>579</v>
      </c>
      <c r="CG119" s="70">
        <v>17</v>
      </c>
      <c r="CH119" s="70">
        <v>242</v>
      </c>
      <c r="CI119" s="70">
        <v>0</v>
      </c>
      <c r="CJ119" s="70">
        <v>838</v>
      </c>
      <c r="CK119" s="70">
        <v>123</v>
      </c>
      <c r="CL119" s="70">
        <v>0</v>
      </c>
      <c r="CM119" s="70">
        <v>57</v>
      </c>
      <c r="CN119" s="70">
        <v>0</v>
      </c>
      <c r="CO119" s="70">
        <v>180</v>
      </c>
      <c r="CP119" s="70">
        <v>164</v>
      </c>
      <c r="CQ119" s="70">
        <v>0</v>
      </c>
      <c r="CR119" s="70">
        <v>61</v>
      </c>
      <c r="CS119" s="70">
        <v>0</v>
      </c>
      <c r="CT119" s="70">
        <v>225</v>
      </c>
      <c r="CU119" s="70">
        <v>1243</v>
      </c>
      <c r="CV119" s="74"/>
      <c r="CW119" s="70">
        <v>323</v>
      </c>
      <c r="CX119" s="70">
        <v>8</v>
      </c>
      <c r="CY119" s="70">
        <v>107</v>
      </c>
      <c r="CZ119" s="70">
        <v>0</v>
      </c>
      <c r="DA119" s="70">
        <v>438</v>
      </c>
      <c r="DB119" s="70">
        <v>667</v>
      </c>
      <c r="DC119" s="70">
        <v>13</v>
      </c>
      <c r="DD119" s="70">
        <v>277</v>
      </c>
      <c r="DE119" s="70">
        <v>0</v>
      </c>
      <c r="DF119" s="70">
        <v>957</v>
      </c>
      <c r="DG119" s="70">
        <v>1395</v>
      </c>
      <c r="DH119" s="74"/>
      <c r="DI119" s="70">
        <v>853</v>
      </c>
      <c r="DJ119" s="70">
        <v>13</v>
      </c>
      <c r="DK119" s="70">
        <v>337</v>
      </c>
      <c r="DL119" s="70">
        <v>0</v>
      </c>
      <c r="DM119" s="70">
        <v>1203</v>
      </c>
      <c r="DN119" s="70">
        <v>1203</v>
      </c>
      <c r="DO119" s="74"/>
      <c r="DP119" s="70">
        <v>846</v>
      </c>
      <c r="DQ119" s="70">
        <v>12</v>
      </c>
      <c r="DR119" s="70">
        <v>342</v>
      </c>
      <c r="DS119" s="70">
        <v>0</v>
      </c>
      <c r="DT119" s="70">
        <v>1200</v>
      </c>
      <c r="DU119" s="70">
        <v>1200</v>
      </c>
      <c r="DV119" s="74"/>
      <c r="DW119" s="70">
        <v>428</v>
      </c>
      <c r="DX119" s="70">
        <v>6</v>
      </c>
      <c r="DY119" s="70">
        <v>163</v>
      </c>
      <c r="DZ119" s="70">
        <v>0</v>
      </c>
      <c r="EA119" s="70">
        <v>597</v>
      </c>
      <c r="EB119" s="70">
        <v>495</v>
      </c>
      <c r="EC119" s="70">
        <v>12</v>
      </c>
      <c r="ED119" s="70">
        <v>205</v>
      </c>
      <c r="EE119" s="70">
        <v>0</v>
      </c>
      <c r="EF119" s="70">
        <v>712</v>
      </c>
      <c r="EG119" s="70">
        <v>1309</v>
      </c>
      <c r="EI119" s="80">
        <f t="shared" si="53"/>
        <v>0.81583476764199658</v>
      </c>
      <c r="EJ119" s="80">
        <f t="shared" si="54"/>
        <v>0.77777777777777779</v>
      </c>
      <c r="EK119" s="80">
        <f t="shared" si="55"/>
        <v>0.87735849056603776</v>
      </c>
      <c r="EL119" s="80" t="e">
        <f t="shared" si="56"/>
        <v>#DIV/0!</v>
      </c>
      <c r="EM119" s="80">
        <f t="shared" si="57"/>
        <v>0.83137011779293246</v>
      </c>
      <c r="EN119" s="74"/>
      <c r="EO119" s="80">
        <f t="shared" si="58"/>
        <v>0.7908777969018933</v>
      </c>
      <c r="EP119" s="80">
        <f t="shared" si="59"/>
        <v>0.70370370370370372</v>
      </c>
      <c r="EQ119" s="80">
        <f t="shared" si="60"/>
        <v>0.84905660377358494</v>
      </c>
      <c r="ER119" s="80" t="e">
        <f t="shared" si="61"/>
        <v>#DIV/0!</v>
      </c>
      <c r="ES119" s="80">
        <f t="shared" si="62"/>
        <v>0.80471171729696223</v>
      </c>
      <c r="ET119" s="74"/>
      <c r="EU119" s="80">
        <f t="shared" si="63"/>
        <v>0.7246127366609294</v>
      </c>
      <c r="EV119" s="80">
        <f t="shared" si="64"/>
        <v>0.51851851851851849</v>
      </c>
      <c r="EW119" s="80">
        <f t="shared" si="65"/>
        <v>0.79481132075471694</v>
      </c>
      <c r="EX119" s="80" t="e">
        <f t="shared" si="66"/>
        <v>#DIV/0!</v>
      </c>
      <c r="EY119" s="80">
        <f t="shared" si="67"/>
        <v>0.73961562306261619</v>
      </c>
      <c r="EZ119" s="74"/>
      <c r="FA119" s="80">
        <f t="shared" si="68"/>
        <v>0.76419965576592086</v>
      </c>
      <c r="FB119" s="80">
        <f t="shared" si="69"/>
        <v>0.59259259259259256</v>
      </c>
      <c r="FC119" s="80">
        <f t="shared" si="70"/>
        <v>0.82311320754716977</v>
      </c>
      <c r="FD119" s="80" t="e">
        <f t="shared" si="71"/>
        <v>#DIV/0!</v>
      </c>
      <c r="FE119" s="80">
        <f t="shared" si="72"/>
        <v>0.77681339119652826</v>
      </c>
      <c r="FF119" s="74"/>
      <c r="FG119" s="80">
        <f t="shared" si="73"/>
        <v>0.74526678141135971</v>
      </c>
      <c r="FH119" s="80">
        <f t="shared" si="74"/>
        <v>0.62962962962962965</v>
      </c>
      <c r="FI119" s="80">
        <f t="shared" si="75"/>
        <v>0.84905660377358494</v>
      </c>
      <c r="FJ119" s="80" t="e">
        <f t="shared" si="76"/>
        <v>#DIV/0!</v>
      </c>
      <c r="FK119" s="80">
        <f t="shared" si="77"/>
        <v>0.7706137631742096</v>
      </c>
      <c r="FL119" s="74"/>
      <c r="FM119" s="80">
        <f t="shared" si="78"/>
        <v>0.8519793459552496</v>
      </c>
      <c r="FN119" s="80">
        <f t="shared" si="79"/>
        <v>0.77777777777777779</v>
      </c>
      <c r="FO119" s="80">
        <f t="shared" si="80"/>
        <v>0.90566037735849059</v>
      </c>
      <c r="FP119" s="80" t="e">
        <f t="shared" si="81"/>
        <v>#DIV/0!</v>
      </c>
      <c r="FQ119" s="80">
        <f t="shared" si="82"/>
        <v>0.86484810911345322</v>
      </c>
      <c r="FR119" s="74"/>
      <c r="FS119" s="80">
        <f t="shared" si="83"/>
        <v>0.73407917383820998</v>
      </c>
      <c r="FT119" s="80">
        <f t="shared" si="84"/>
        <v>0.48148148148148145</v>
      </c>
      <c r="FU119" s="80">
        <f t="shared" si="85"/>
        <v>0.79481132075471694</v>
      </c>
      <c r="FV119" s="80" t="e">
        <f t="shared" si="86"/>
        <v>#DIV/0!</v>
      </c>
      <c r="FW119" s="80">
        <f t="shared" si="87"/>
        <v>0.74581525108493485</v>
      </c>
      <c r="FX119" s="74"/>
      <c r="FY119" s="80">
        <f t="shared" si="88"/>
        <v>0.72805507745266784</v>
      </c>
      <c r="FZ119" s="80">
        <f t="shared" si="89"/>
        <v>0.44444444444444442</v>
      </c>
      <c r="GA119" s="80">
        <f t="shared" si="90"/>
        <v>0.80660377358490565</v>
      </c>
      <c r="GB119" s="80" t="e">
        <f t="shared" si="91"/>
        <v>#DIV/0!</v>
      </c>
      <c r="GC119" s="80">
        <f t="shared" si="92"/>
        <v>0.74395536267823925</v>
      </c>
      <c r="GD119" s="74"/>
      <c r="GE119" s="80">
        <f t="shared" si="93"/>
        <v>0.79432013769363163</v>
      </c>
      <c r="GF119" s="80">
        <f t="shared" si="94"/>
        <v>0.66666666666666663</v>
      </c>
      <c r="GG119" s="80">
        <f t="shared" si="95"/>
        <v>0.86792452830188682</v>
      </c>
      <c r="GH119" s="80" t="e">
        <f t="shared" si="96"/>
        <v>#DIV/0!</v>
      </c>
      <c r="GI119" s="80">
        <f t="shared" si="97"/>
        <v>0.81153130812151275</v>
      </c>
    </row>
    <row r="120" spans="1:191" x14ac:dyDescent="0.3">
      <c r="A120" s="60" t="s">
        <v>513</v>
      </c>
      <c r="B120" s="70">
        <v>6381</v>
      </c>
      <c r="C120" s="70"/>
      <c r="D120" s="70">
        <v>372</v>
      </c>
      <c r="E120" s="70">
        <v>59</v>
      </c>
      <c r="F120" s="70">
        <v>83</v>
      </c>
      <c r="G120" s="70">
        <v>0</v>
      </c>
      <c r="H120" s="70">
        <v>514</v>
      </c>
      <c r="I120" s="70">
        <v>87</v>
      </c>
      <c r="J120" s="70">
        <v>17</v>
      </c>
      <c r="K120" s="70">
        <v>25</v>
      </c>
      <c r="L120" s="70">
        <v>0</v>
      </c>
      <c r="M120" s="70">
        <v>129</v>
      </c>
      <c r="N120" s="70">
        <v>235</v>
      </c>
      <c r="O120" s="70">
        <v>16</v>
      </c>
      <c r="P120" s="70">
        <v>58</v>
      </c>
      <c r="Q120" s="70">
        <v>1</v>
      </c>
      <c r="R120" s="70">
        <v>310</v>
      </c>
      <c r="S120" s="70">
        <v>96</v>
      </c>
      <c r="T120" s="70">
        <v>2</v>
      </c>
      <c r="U120" s="70">
        <v>11</v>
      </c>
      <c r="V120" s="70">
        <v>2</v>
      </c>
      <c r="W120" s="70">
        <v>111</v>
      </c>
      <c r="X120" s="70">
        <v>21</v>
      </c>
      <c r="Y120" s="70">
        <v>1</v>
      </c>
      <c r="Z120" s="70">
        <v>4</v>
      </c>
      <c r="AA120" s="70">
        <v>0</v>
      </c>
      <c r="AB120" s="70">
        <v>26</v>
      </c>
      <c r="AC120" s="70">
        <v>1090</v>
      </c>
      <c r="AD120" s="70"/>
      <c r="AE120" s="70">
        <v>173</v>
      </c>
      <c r="AF120" s="70">
        <v>29</v>
      </c>
      <c r="AG120" s="70">
        <v>40</v>
      </c>
      <c r="AH120" s="70">
        <v>1</v>
      </c>
      <c r="AI120" s="70">
        <v>243</v>
      </c>
      <c r="AJ120" s="70">
        <v>210</v>
      </c>
      <c r="AK120" s="70">
        <v>19</v>
      </c>
      <c r="AL120" s="70">
        <v>46</v>
      </c>
      <c r="AM120" s="70">
        <v>0</v>
      </c>
      <c r="AN120" s="70">
        <v>275</v>
      </c>
      <c r="AO120" s="70">
        <v>337</v>
      </c>
      <c r="AP120" s="70">
        <v>39</v>
      </c>
      <c r="AQ120" s="70">
        <v>80</v>
      </c>
      <c r="AR120" s="70">
        <v>1</v>
      </c>
      <c r="AS120" s="70">
        <v>457</v>
      </c>
      <c r="AT120" s="70">
        <v>975</v>
      </c>
      <c r="AU120" s="70"/>
      <c r="AV120" s="70">
        <v>168</v>
      </c>
      <c r="AW120" s="70">
        <v>29</v>
      </c>
      <c r="AX120" s="70">
        <v>51</v>
      </c>
      <c r="AY120" s="70">
        <v>1</v>
      </c>
      <c r="AZ120" s="70">
        <v>249</v>
      </c>
      <c r="BA120" s="70">
        <v>92</v>
      </c>
      <c r="BB120" s="70">
        <v>16</v>
      </c>
      <c r="BC120" s="70">
        <v>29</v>
      </c>
      <c r="BD120" s="70">
        <v>0</v>
      </c>
      <c r="BE120" s="70">
        <v>137</v>
      </c>
      <c r="BF120" s="70">
        <v>211</v>
      </c>
      <c r="BG120" s="70">
        <v>26</v>
      </c>
      <c r="BH120" s="70">
        <v>46</v>
      </c>
      <c r="BI120" s="70">
        <v>1</v>
      </c>
      <c r="BJ120" s="70">
        <v>284</v>
      </c>
      <c r="BK120" s="70">
        <v>262</v>
      </c>
      <c r="BL120" s="70">
        <v>14</v>
      </c>
      <c r="BM120" s="70">
        <v>48</v>
      </c>
      <c r="BN120" s="70">
        <v>1</v>
      </c>
      <c r="BO120" s="70">
        <v>325</v>
      </c>
      <c r="BP120" s="70">
        <v>995</v>
      </c>
      <c r="BQ120" s="74"/>
      <c r="BR120" s="70">
        <v>641</v>
      </c>
      <c r="BS120" s="70">
        <v>72</v>
      </c>
      <c r="BT120" s="70">
        <v>139</v>
      </c>
      <c r="BU120" s="70">
        <v>2</v>
      </c>
      <c r="BV120" s="70">
        <v>854</v>
      </c>
      <c r="BW120" s="70">
        <v>854</v>
      </c>
      <c r="BX120" s="74"/>
      <c r="BY120" s="70">
        <v>668</v>
      </c>
      <c r="BZ120" s="70">
        <v>75</v>
      </c>
      <c r="CA120" s="70">
        <v>148</v>
      </c>
      <c r="CB120" s="70">
        <v>2</v>
      </c>
      <c r="CC120" s="70">
        <v>893</v>
      </c>
      <c r="CD120" s="70">
        <v>893</v>
      </c>
      <c r="CE120" s="74"/>
      <c r="CF120" s="70">
        <v>551</v>
      </c>
      <c r="CG120" s="70">
        <v>64</v>
      </c>
      <c r="CH120" s="70">
        <v>118</v>
      </c>
      <c r="CI120" s="70">
        <v>2</v>
      </c>
      <c r="CJ120" s="70">
        <v>735</v>
      </c>
      <c r="CK120" s="70">
        <v>99</v>
      </c>
      <c r="CL120" s="70">
        <v>12</v>
      </c>
      <c r="CM120" s="70">
        <v>34</v>
      </c>
      <c r="CN120" s="70">
        <v>0</v>
      </c>
      <c r="CO120" s="70">
        <v>145</v>
      </c>
      <c r="CP120" s="70">
        <v>100</v>
      </c>
      <c r="CQ120" s="70">
        <v>13</v>
      </c>
      <c r="CR120" s="70">
        <v>21</v>
      </c>
      <c r="CS120" s="70">
        <v>0</v>
      </c>
      <c r="CT120" s="70">
        <v>134</v>
      </c>
      <c r="CU120" s="70">
        <v>1014</v>
      </c>
      <c r="CV120" s="74"/>
      <c r="CW120" s="70">
        <v>303</v>
      </c>
      <c r="CX120" s="70">
        <v>33</v>
      </c>
      <c r="CY120" s="70">
        <v>69</v>
      </c>
      <c r="CZ120" s="70">
        <v>1</v>
      </c>
      <c r="DA120" s="70">
        <v>406</v>
      </c>
      <c r="DB120" s="70">
        <v>436</v>
      </c>
      <c r="DC120" s="70">
        <v>54</v>
      </c>
      <c r="DD120" s="70">
        <v>100</v>
      </c>
      <c r="DE120" s="70">
        <v>1</v>
      </c>
      <c r="DF120" s="70">
        <v>591</v>
      </c>
      <c r="DG120" s="70">
        <v>997</v>
      </c>
      <c r="DH120" s="74"/>
      <c r="DI120" s="70">
        <v>664</v>
      </c>
      <c r="DJ120" s="70">
        <v>71</v>
      </c>
      <c r="DK120" s="70">
        <v>142</v>
      </c>
      <c r="DL120" s="70">
        <v>2</v>
      </c>
      <c r="DM120" s="70">
        <v>879</v>
      </c>
      <c r="DN120" s="70">
        <v>879</v>
      </c>
      <c r="DO120" s="74"/>
      <c r="DP120" s="70">
        <v>658</v>
      </c>
      <c r="DQ120" s="70">
        <v>73</v>
      </c>
      <c r="DR120" s="70">
        <v>141</v>
      </c>
      <c r="DS120" s="70">
        <v>2</v>
      </c>
      <c r="DT120" s="70">
        <v>874</v>
      </c>
      <c r="DU120" s="70">
        <v>874</v>
      </c>
      <c r="DV120" s="74"/>
      <c r="DW120" s="70">
        <v>365</v>
      </c>
      <c r="DX120" s="70">
        <v>40</v>
      </c>
      <c r="DY120" s="70">
        <v>73</v>
      </c>
      <c r="DZ120" s="70">
        <v>2</v>
      </c>
      <c r="EA120" s="70">
        <v>480</v>
      </c>
      <c r="EB120" s="70">
        <v>381</v>
      </c>
      <c r="EC120" s="70">
        <v>45</v>
      </c>
      <c r="ED120" s="70">
        <v>94</v>
      </c>
      <c r="EE120" s="70">
        <v>0</v>
      </c>
      <c r="EF120" s="70">
        <v>520</v>
      </c>
      <c r="EG120" s="70">
        <v>1000</v>
      </c>
      <c r="EI120" s="80">
        <f t="shared" si="53"/>
        <v>0.88779284833538841</v>
      </c>
      <c r="EJ120" s="80">
        <f t="shared" si="54"/>
        <v>0.91578947368421049</v>
      </c>
      <c r="EK120" s="80">
        <f t="shared" si="55"/>
        <v>0.91712707182320441</v>
      </c>
      <c r="EL120" s="80">
        <f t="shared" si="56"/>
        <v>0.66666666666666663</v>
      </c>
      <c r="EM120" s="80">
        <f t="shared" si="57"/>
        <v>0.89449541284403666</v>
      </c>
      <c r="EN120" s="74"/>
      <c r="EO120" s="80">
        <f t="shared" si="58"/>
        <v>0.90382244143033297</v>
      </c>
      <c r="EP120" s="80">
        <f t="shared" si="59"/>
        <v>0.89473684210526316</v>
      </c>
      <c r="EQ120" s="80">
        <f t="shared" si="60"/>
        <v>0.96132596685082872</v>
      </c>
      <c r="ER120" s="80">
        <f t="shared" si="61"/>
        <v>1</v>
      </c>
      <c r="ES120" s="80">
        <f t="shared" si="62"/>
        <v>0.91284403669724767</v>
      </c>
      <c r="ET120" s="74"/>
      <c r="EU120" s="80">
        <f t="shared" si="63"/>
        <v>0.79038224414303326</v>
      </c>
      <c r="EV120" s="80">
        <f t="shared" si="64"/>
        <v>0.75789473684210529</v>
      </c>
      <c r="EW120" s="80">
        <f t="shared" si="65"/>
        <v>0.76795580110497241</v>
      </c>
      <c r="EX120" s="80">
        <f t="shared" si="66"/>
        <v>0.66666666666666663</v>
      </c>
      <c r="EY120" s="80">
        <f t="shared" si="67"/>
        <v>0.78348623853211008</v>
      </c>
      <c r="EZ120" s="74"/>
      <c r="FA120" s="80">
        <f t="shared" si="68"/>
        <v>0.82367447595561039</v>
      </c>
      <c r="FB120" s="80">
        <f t="shared" si="69"/>
        <v>0.78947368421052633</v>
      </c>
      <c r="FC120" s="80">
        <f t="shared" si="70"/>
        <v>0.81767955801104975</v>
      </c>
      <c r="FD120" s="80">
        <f t="shared" si="71"/>
        <v>0.66666666666666663</v>
      </c>
      <c r="FE120" s="80">
        <f t="shared" si="72"/>
        <v>0.81926605504587158</v>
      </c>
      <c r="FF120" s="74"/>
      <c r="FG120" s="80">
        <f t="shared" si="73"/>
        <v>0.92478421701602964</v>
      </c>
      <c r="FH120" s="80">
        <f t="shared" si="74"/>
        <v>0.93684210526315792</v>
      </c>
      <c r="FI120" s="80">
        <f t="shared" si="75"/>
        <v>0.95580110497237569</v>
      </c>
      <c r="FJ120" s="80">
        <f t="shared" si="76"/>
        <v>0.66666666666666663</v>
      </c>
      <c r="FK120" s="80">
        <f t="shared" si="77"/>
        <v>0.93027522935779816</v>
      </c>
      <c r="FL120" s="74"/>
      <c r="FM120" s="80">
        <f t="shared" si="78"/>
        <v>0.91122071516646119</v>
      </c>
      <c r="FN120" s="80">
        <f t="shared" si="79"/>
        <v>0.91578947368421049</v>
      </c>
      <c r="FO120" s="80">
        <f t="shared" si="80"/>
        <v>0.93370165745856348</v>
      </c>
      <c r="FP120" s="80">
        <f t="shared" si="81"/>
        <v>0.66666666666666663</v>
      </c>
      <c r="FQ120" s="80">
        <f t="shared" si="82"/>
        <v>0.91467889908256883</v>
      </c>
      <c r="FR120" s="74"/>
      <c r="FS120" s="80">
        <f t="shared" si="83"/>
        <v>0.81874229346485816</v>
      </c>
      <c r="FT120" s="80">
        <f t="shared" si="84"/>
        <v>0.74736842105263157</v>
      </c>
      <c r="FU120" s="80">
        <f t="shared" si="85"/>
        <v>0.78453038674033149</v>
      </c>
      <c r="FV120" s="80">
        <f t="shared" si="86"/>
        <v>0.66666666666666663</v>
      </c>
      <c r="FW120" s="80">
        <f t="shared" si="87"/>
        <v>0.80642201834862381</v>
      </c>
      <c r="FX120" s="74"/>
      <c r="FY120" s="80">
        <f t="shared" si="88"/>
        <v>0.81134401972872994</v>
      </c>
      <c r="FZ120" s="80">
        <f t="shared" si="89"/>
        <v>0.76842105263157889</v>
      </c>
      <c r="GA120" s="80">
        <f t="shared" si="90"/>
        <v>0.77900552486187846</v>
      </c>
      <c r="GB120" s="80">
        <f t="shared" si="91"/>
        <v>0.66666666666666663</v>
      </c>
      <c r="GC120" s="80">
        <f t="shared" si="92"/>
        <v>0.80183486238532109</v>
      </c>
      <c r="GD120" s="74"/>
      <c r="GE120" s="80">
        <f t="shared" si="93"/>
        <v>0.91985203452527742</v>
      </c>
      <c r="GF120" s="80">
        <f t="shared" si="94"/>
        <v>0.89473684210526316</v>
      </c>
      <c r="GG120" s="80">
        <f t="shared" si="95"/>
        <v>0.92265193370165743</v>
      </c>
      <c r="GH120" s="80">
        <f t="shared" si="96"/>
        <v>0.66666666666666663</v>
      </c>
      <c r="GI120" s="80">
        <f t="shared" si="97"/>
        <v>0.91743119266055051</v>
      </c>
    </row>
    <row r="121" spans="1:191" x14ac:dyDescent="0.3">
      <c r="A121" s="60" t="s">
        <v>537</v>
      </c>
      <c r="B121" s="70">
        <v>6277</v>
      </c>
      <c r="C121" s="70"/>
      <c r="D121" s="70">
        <v>96</v>
      </c>
      <c r="E121" s="70">
        <v>3</v>
      </c>
      <c r="F121" s="70">
        <v>41</v>
      </c>
      <c r="G121" s="70">
        <v>0</v>
      </c>
      <c r="H121" s="70">
        <v>140</v>
      </c>
      <c r="I121" s="70">
        <v>49</v>
      </c>
      <c r="J121" s="70">
        <v>6</v>
      </c>
      <c r="K121" s="70">
        <v>19</v>
      </c>
      <c r="L121" s="70">
        <v>0</v>
      </c>
      <c r="M121" s="70">
        <v>74</v>
      </c>
      <c r="N121" s="70">
        <v>90</v>
      </c>
      <c r="O121" s="70">
        <v>0</v>
      </c>
      <c r="P121" s="70">
        <v>18</v>
      </c>
      <c r="Q121" s="70">
        <v>0</v>
      </c>
      <c r="R121" s="70">
        <v>108</v>
      </c>
      <c r="S121" s="70">
        <v>19</v>
      </c>
      <c r="T121" s="70">
        <v>0</v>
      </c>
      <c r="U121" s="70">
        <v>3</v>
      </c>
      <c r="V121" s="70">
        <v>0</v>
      </c>
      <c r="W121" s="70">
        <v>22</v>
      </c>
      <c r="X121" s="70">
        <v>7</v>
      </c>
      <c r="Y121" s="70">
        <v>1</v>
      </c>
      <c r="Z121" s="70">
        <v>9</v>
      </c>
      <c r="AA121" s="70">
        <v>0</v>
      </c>
      <c r="AB121" s="70">
        <v>17</v>
      </c>
      <c r="AC121" s="70">
        <v>361</v>
      </c>
      <c r="AD121" s="70"/>
      <c r="AE121" s="70">
        <v>56</v>
      </c>
      <c r="AF121" s="70">
        <v>2</v>
      </c>
      <c r="AG121" s="70">
        <v>25</v>
      </c>
      <c r="AH121" s="70">
        <v>0</v>
      </c>
      <c r="AI121" s="70">
        <v>83</v>
      </c>
      <c r="AJ121" s="70">
        <v>45</v>
      </c>
      <c r="AK121" s="70">
        <v>0</v>
      </c>
      <c r="AL121" s="70">
        <v>14</v>
      </c>
      <c r="AM121" s="70">
        <v>0</v>
      </c>
      <c r="AN121" s="70">
        <v>59</v>
      </c>
      <c r="AO121" s="70">
        <v>129</v>
      </c>
      <c r="AP121" s="70">
        <v>5</v>
      </c>
      <c r="AQ121" s="70">
        <v>38</v>
      </c>
      <c r="AR121" s="70">
        <v>0</v>
      </c>
      <c r="AS121" s="70">
        <v>172</v>
      </c>
      <c r="AT121" s="70">
        <v>314</v>
      </c>
      <c r="AU121" s="70"/>
      <c r="AV121" s="70">
        <v>57</v>
      </c>
      <c r="AW121" s="70">
        <v>0</v>
      </c>
      <c r="AX121" s="70">
        <v>23</v>
      </c>
      <c r="AY121" s="70">
        <v>0</v>
      </c>
      <c r="AZ121" s="70">
        <v>80</v>
      </c>
      <c r="BA121" s="70">
        <v>34</v>
      </c>
      <c r="BB121" s="70">
        <v>2</v>
      </c>
      <c r="BC121" s="70">
        <v>9</v>
      </c>
      <c r="BD121" s="70">
        <v>0</v>
      </c>
      <c r="BE121" s="70">
        <v>45</v>
      </c>
      <c r="BF121" s="70">
        <v>31</v>
      </c>
      <c r="BG121" s="70">
        <v>3</v>
      </c>
      <c r="BH121" s="70">
        <v>16</v>
      </c>
      <c r="BI121" s="70">
        <v>0</v>
      </c>
      <c r="BJ121" s="70">
        <v>50</v>
      </c>
      <c r="BK121" s="70">
        <v>93</v>
      </c>
      <c r="BL121" s="70">
        <v>2</v>
      </c>
      <c r="BM121" s="70">
        <v>32</v>
      </c>
      <c r="BN121" s="70">
        <v>0</v>
      </c>
      <c r="BO121" s="70">
        <v>127</v>
      </c>
      <c r="BP121" s="70">
        <v>302</v>
      </c>
      <c r="BQ121" s="74"/>
      <c r="BR121" s="70">
        <v>186</v>
      </c>
      <c r="BS121" s="70">
        <v>5</v>
      </c>
      <c r="BT121" s="70">
        <v>66</v>
      </c>
      <c r="BU121" s="70">
        <v>0</v>
      </c>
      <c r="BV121" s="70">
        <v>257</v>
      </c>
      <c r="BW121" s="70">
        <v>257</v>
      </c>
      <c r="BX121" s="74"/>
      <c r="BY121" s="70">
        <v>197</v>
      </c>
      <c r="BZ121" s="70">
        <v>5</v>
      </c>
      <c r="CA121" s="70">
        <v>71</v>
      </c>
      <c r="CB121" s="70">
        <v>0</v>
      </c>
      <c r="CC121" s="70">
        <v>273</v>
      </c>
      <c r="CD121" s="70">
        <v>273</v>
      </c>
      <c r="CE121" s="74"/>
      <c r="CF121" s="70">
        <v>150</v>
      </c>
      <c r="CG121" s="70">
        <v>6</v>
      </c>
      <c r="CH121" s="70">
        <v>52</v>
      </c>
      <c r="CI121" s="70">
        <v>0</v>
      </c>
      <c r="CJ121" s="70">
        <v>208</v>
      </c>
      <c r="CK121" s="70">
        <v>16</v>
      </c>
      <c r="CL121" s="70">
        <v>1</v>
      </c>
      <c r="CM121" s="70">
        <v>9</v>
      </c>
      <c r="CN121" s="70">
        <v>0</v>
      </c>
      <c r="CO121" s="70">
        <v>26</v>
      </c>
      <c r="CP121" s="70">
        <v>42</v>
      </c>
      <c r="CQ121" s="70">
        <v>0</v>
      </c>
      <c r="CR121" s="70">
        <v>18</v>
      </c>
      <c r="CS121" s="70">
        <v>0</v>
      </c>
      <c r="CT121" s="70">
        <v>60</v>
      </c>
      <c r="CU121" s="70">
        <v>294</v>
      </c>
      <c r="CV121" s="74"/>
      <c r="CW121" s="70">
        <v>102</v>
      </c>
      <c r="CX121" s="70">
        <v>1</v>
      </c>
      <c r="CY121" s="70">
        <v>37</v>
      </c>
      <c r="CZ121" s="70">
        <v>0</v>
      </c>
      <c r="DA121" s="70">
        <v>140</v>
      </c>
      <c r="DB121" s="70">
        <v>123</v>
      </c>
      <c r="DC121" s="70">
        <v>5</v>
      </c>
      <c r="DD121" s="70">
        <v>43</v>
      </c>
      <c r="DE121" s="70">
        <v>0</v>
      </c>
      <c r="DF121" s="70">
        <v>171</v>
      </c>
      <c r="DG121" s="70">
        <v>311</v>
      </c>
      <c r="DH121" s="74"/>
      <c r="DI121" s="70">
        <v>190</v>
      </c>
      <c r="DJ121" s="70">
        <v>5</v>
      </c>
      <c r="DK121" s="70">
        <v>68</v>
      </c>
      <c r="DL121" s="70">
        <v>0</v>
      </c>
      <c r="DM121" s="70">
        <v>263</v>
      </c>
      <c r="DN121" s="70">
        <v>263</v>
      </c>
      <c r="DO121" s="74"/>
      <c r="DP121" s="70">
        <v>186</v>
      </c>
      <c r="DQ121" s="70">
        <v>5</v>
      </c>
      <c r="DR121" s="70">
        <v>67</v>
      </c>
      <c r="DS121" s="70">
        <v>0</v>
      </c>
      <c r="DT121" s="70">
        <v>258</v>
      </c>
      <c r="DU121" s="70">
        <v>258</v>
      </c>
      <c r="DV121" s="74"/>
      <c r="DW121" s="70">
        <v>120</v>
      </c>
      <c r="DX121" s="70">
        <v>0</v>
      </c>
      <c r="DY121" s="70">
        <v>36</v>
      </c>
      <c r="DZ121" s="70">
        <v>0</v>
      </c>
      <c r="EA121" s="70">
        <v>156</v>
      </c>
      <c r="EB121" s="70">
        <v>101</v>
      </c>
      <c r="EC121" s="70">
        <v>6</v>
      </c>
      <c r="ED121" s="70">
        <v>43</v>
      </c>
      <c r="EE121" s="70">
        <v>0</v>
      </c>
      <c r="EF121" s="70">
        <v>150</v>
      </c>
      <c r="EG121" s="70">
        <v>306</v>
      </c>
      <c r="EI121" s="80">
        <f t="shared" si="53"/>
        <v>0.88122605363984674</v>
      </c>
      <c r="EJ121" s="80">
        <f t="shared" si="54"/>
        <v>0.7</v>
      </c>
      <c r="EK121" s="80">
        <f t="shared" si="55"/>
        <v>0.85555555555555551</v>
      </c>
      <c r="EL121" s="80" t="e">
        <f t="shared" si="56"/>
        <v>#DIV/0!</v>
      </c>
      <c r="EM121" s="80">
        <f t="shared" si="57"/>
        <v>0.86980609418282551</v>
      </c>
      <c r="EN121" s="74"/>
      <c r="EO121" s="80">
        <f t="shared" si="58"/>
        <v>0.82375478927203061</v>
      </c>
      <c r="EP121" s="80">
        <f t="shared" si="59"/>
        <v>0.7</v>
      </c>
      <c r="EQ121" s="80">
        <f t="shared" si="60"/>
        <v>0.88888888888888884</v>
      </c>
      <c r="ER121" s="80" t="e">
        <f t="shared" si="61"/>
        <v>#DIV/0!</v>
      </c>
      <c r="ES121" s="80">
        <f t="shared" si="62"/>
        <v>0.83656509695290859</v>
      </c>
      <c r="ET121" s="74"/>
      <c r="EU121" s="80">
        <f t="shared" si="63"/>
        <v>0.71264367816091956</v>
      </c>
      <c r="EV121" s="80">
        <f t="shared" si="64"/>
        <v>0.5</v>
      </c>
      <c r="EW121" s="80">
        <f t="shared" si="65"/>
        <v>0.73333333333333328</v>
      </c>
      <c r="EX121" s="80" t="e">
        <f t="shared" si="66"/>
        <v>#DIV/0!</v>
      </c>
      <c r="EY121" s="80">
        <f t="shared" si="67"/>
        <v>0.7119113573407202</v>
      </c>
      <c r="EZ121" s="74"/>
      <c r="FA121" s="80">
        <f t="shared" si="68"/>
        <v>0.75478927203065138</v>
      </c>
      <c r="FB121" s="80">
        <f t="shared" si="69"/>
        <v>0.5</v>
      </c>
      <c r="FC121" s="80">
        <f t="shared" si="70"/>
        <v>0.78888888888888886</v>
      </c>
      <c r="FD121" s="80" t="e">
        <f t="shared" si="71"/>
        <v>#DIV/0!</v>
      </c>
      <c r="FE121" s="80">
        <f t="shared" si="72"/>
        <v>0.75623268698060941</v>
      </c>
      <c r="FF121" s="74"/>
      <c r="FG121" s="80">
        <f t="shared" si="73"/>
        <v>0.79693486590038309</v>
      </c>
      <c r="FH121" s="80">
        <f t="shared" si="74"/>
        <v>0.7</v>
      </c>
      <c r="FI121" s="80">
        <f t="shared" si="75"/>
        <v>0.87777777777777777</v>
      </c>
      <c r="FJ121" s="80" t="e">
        <f t="shared" si="76"/>
        <v>#DIV/0!</v>
      </c>
      <c r="FK121" s="80">
        <f t="shared" si="77"/>
        <v>0.81440443213296398</v>
      </c>
      <c r="FL121" s="74"/>
      <c r="FM121" s="80">
        <f t="shared" si="78"/>
        <v>0.86206896551724133</v>
      </c>
      <c r="FN121" s="80">
        <f t="shared" si="79"/>
        <v>0.6</v>
      </c>
      <c r="FO121" s="80">
        <f t="shared" si="80"/>
        <v>0.88888888888888884</v>
      </c>
      <c r="FP121" s="80" t="e">
        <f t="shared" si="81"/>
        <v>#DIV/0!</v>
      </c>
      <c r="FQ121" s="80">
        <f t="shared" si="82"/>
        <v>0.86149584487534625</v>
      </c>
      <c r="FR121" s="74"/>
      <c r="FS121" s="80">
        <f t="shared" si="83"/>
        <v>0.72796934865900387</v>
      </c>
      <c r="FT121" s="80">
        <f t="shared" si="84"/>
        <v>0.5</v>
      </c>
      <c r="FU121" s="80">
        <f t="shared" si="85"/>
        <v>0.75555555555555554</v>
      </c>
      <c r="FV121" s="80" t="e">
        <f t="shared" si="86"/>
        <v>#DIV/0!</v>
      </c>
      <c r="FW121" s="80">
        <f t="shared" si="87"/>
        <v>0.72853185595567871</v>
      </c>
      <c r="FX121" s="74"/>
      <c r="FY121" s="80">
        <f t="shared" si="88"/>
        <v>0.71264367816091956</v>
      </c>
      <c r="FZ121" s="80">
        <f t="shared" si="89"/>
        <v>0.5</v>
      </c>
      <c r="GA121" s="80">
        <f t="shared" si="90"/>
        <v>0.74444444444444446</v>
      </c>
      <c r="GB121" s="80" t="e">
        <f t="shared" si="91"/>
        <v>#DIV/0!</v>
      </c>
      <c r="GC121" s="80">
        <f t="shared" si="92"/>
        <v>0.71468144044321325</v>
      </c>
      <c r="GD121" s="74"/>
      <c r="GE121" s="80">
        <f t="shared" si="93"/>
        <v>0.84674329501915713</v>
      </c>
      <c r="GF121" s="80">
        <f t="shared" si="94"/>
        <v>0.6</v>
      </c>
      <c r="GG121" s="80">
        <f t="shared" si="95"/>
        <v>0.87777777777777777</v>
      </c>
      <c r="GH121" s="80" t="e">
        <f t="shared" si="96"/>
        <v>#DIV/0!</v>
      </c>
      <c r="GI121" s="80">
        <f t="shared" si="97"/>
        <v>0.8476454293628809</v>
      </c>
    </row>
    <row r="122" spans="1:191" x14ac:dyDescent="0.3">
      <c r="A122" s="60" t="s">
        <v>584</v>
      </c>
      <c r="B122" s="70">
        <v>6215</v>
      </c>
      <c r="C122" s="70"/>
      <c r="D122" s="70">
        <v>156</v>
      </c>
      <c r="E122" s="70">
        <v>12</v>
      </c>
      <c r="F122" s="70">
        <v>48</v>
      </c>
      <c r="G122" s="70">
        <v>0</v>
      </c>
      <c r="H122" s="70">
        <v>216</v>
      </c>
      <c r="I122" s="70">
        <v>109</v>
      </c>
      <c r="J122" s="70">
        <v>10</v>
      </c>
      <c r="K122" s="70">
        <v>23</v>
      </c>
      <c r="L122" s="70">
        <v>0</v>
      </c>
      <c r="M122" s="70">
        <v>142</v>
      </c>
      <c r="N122" s="70">
        <v>69</v>
      </c>
      <c r="O122" s="70">
        <v>7</v>
      </c>
      <c r="P122" s="70">
        <v>8</v>
      </c>
      <c r="Q122" s="70">
        <v>0</v>
      </c>
      <c r="R122" s="70">
        <v>84</v>
      </c>
      <c r="S122" s="70">
        <v>42</v>
      </c>
      <c r="T122" s="70">
        <v>3</v>
      </c>
      <c r="U122" s="70">
        <v>2</v>
      </c>
      <c r="V122" s="70">
        <v>0</v>
      </c>
      <c r="W122" s="70">
        <v>47</v>
      </c>
      <c r="X122" s="70">
        <v>18</v>
      </c>
      <c r="Y122" s="70">
        <v>1</v>
      </c>
      <c r="Z122" s="70">
        <v>5</v>
      </c>
      <c r="AA122" s="70">
        <v>0</v>
      </c>
      <c r="AB122" s="70">
        <v>24</v>
      </c>
      <c r="AC122" s="70">
        <v>513</v>
      </c>
      <c r="AD122" s="70"/>
      <c r="AE122" s="70">
        <v>81</v>
      </c>
      <c r="AF122" s="70">
        <v>4</v>
      </c>
      <c r="AG122" s="70">
        <v>15</v>
      </c>
      <c r="AH122" s="70">
        <v>0</v>
      </c>
      <c r="AI122" s="70">
        <v>100</v>
      </c>
      <c r="AJ122" s="70">
        <v>99</v>
      </c>
      <c r="AK122" s="70">
        <v>12</v>
      </c>
      <c r="AL122" s="70">
        <v>25</v>
      </c>
      <c r="AM122" s="70">
        <v>0</v>
      </c>
      <c r="AN122" s="70">
        <v>136</v>
      </c>
      <c r="AO122" s="70">
        <v>174</v>
      </c>
      <c r="AP122" s="70">
        <v>15</v>
      </c>
      <c r="AQ122" s="70">
        <v>34</v>
      </c>
      <c r="AR122" s="70">
        <v>0</v>
      </c>
      <c r="AS122" s="70">
        <v>223</v>
      </c>
      <c r="AT122" s="70">
        <v>459</v>
      </c>
      <c r="AU122" s="70"/>
      <c r="AV122" s="70">
        <v>89</v>
      </c>
      <c r="AW122" s="70">
        <v>9</v>
      </c>
      <c r="AX122" s="70">
        <v>22</v>
      </c>
      <c r="AY122" s="70">
        <v>0</v>
      </c>
      <c r="AZ122" s="70">
        <v>120</v>
      </c>
      <c r="BA122" s="70">
        <v>70</v>
      </c>
      <c r="BB122" s="70">
        <v>5</v>
      </c>
      <c r="BC122" s="70">
        <v>8</v>
      </c>
      <c r="BD122" s="70">
        <v>0</v>
      </c>
      <c r="BE122" s="70">
        <v>83</v>
      </c>
      <c r="BF122" s="70">
        <v>54</v>
      </c>
      <c r="BG122" s="70">
        <v>4</v>
      </c>
      <c r="BH122" s="70">
        <v>11</v>
      </c>
      <c r="BI122" s="70">
        <v>0</v>
      </c>
      <c r="BJ122" s="70">
        <v>69</v>
      </c>
      <c r="BK122" s="70">
        <v>124</v>
      </c>
      <c r="BL122" s="70">
        <v>12</v>
      </c>
      <c r="BM122" s="70">
        <v>29</v>
      </c>
      <c r="BN122" s="70">
        <v>0</v>
      </c>
      <c r="BO122" s="70">
        <v>165</v>
      </c>
      <c r="BP122" s="70">
        <v>437</v>
      </c>
      <c r="BQ122" s="74"/>
      <c r="BR122" s="70">
        <v>288</v>
      </c>
      <c r="BS122" s="70">
        <v>27</v>
      </c>
      <c r="BT122" s="70">
        <v>66</v>
      </c>
      <c r="BU122" s="70">
        <v>0</v>
      </c>
      <c r="BV122" s="70">
        <v>381</v>
      </c>
      <c r="BW122" s="70">
        <v>381</v>
      </c>
      <c r="BX122" s="74"/>
      <c r="BY122" s="70">
        <v>301</v>
      </c>
      <c r="BZ122" s="70">
        <v>28</v>
      </c>
      <c r="CA122" s="70">
        <v>73</v>
      </c>
      <c r="CB122" s="70">
        <v>0</v>
      </c>
      <c r="CC122" s="70">
        <v>402</v>
      </c>
      <c r="CD122" s="70">
        <v>402</v>
      </c>
      <c r="CE122" s="74"/>
      <c r="CF122" s="70">
        <v>171</v>
      </c>
      <c r="CG122" s="70">
        <v>18</v>
      </c>
      <c r="CH122" s="70">
        <v>43</v>
      </c>
      <c r="CI122" s="70">
        <v>0</v>
      </c>
      <c r="CJ122" s="70">
        <v>232</v>
      </c>
      <c r="CK122" s="70">
        <v>49</v>
      </c>
      <c r="CL122" s="70">
        <v>2</v>
      </c>
      <c r="CM122" s="70">
        <v>8</v>
      </c>
      <c r="CN122" s="70">
        <v>0</v>
      </c>
      <c r="CO122" s="70">
        <v>59</v>
      </c>
      <c r="CP122" s="70">
        <v>99</v>
      </c>
      <c r="CQ122" s="70">
        <v>6</v>
      </c>
      <c r="CR122" s="70">
        <v>11</v>
      </c>
      <c r="CS122" s="70">
        <v>0</v>
      </c>
      <c r="CT122" s="70">
        <v>116</v>
      </c>
      <c r="CU122" s="70">
        <v>407</v>
      </c>
      <c r="CV122" s="74"/>
      <c r="CW122" s="70">
        <v>128</v>
      </c>
      <c r="CX122" s="70">
        <v>8</v>
      </c>
      <c r="CY122" s="70">
        <v>21</v>
      </c>
      <c r="CZ122" s="70">
        <v>0</v>
      </c>
      <c r="DA122" s="70">
        <v>157</v>
      </c>
      <c r="DB122" s="70">
        <v>211</v>
      </c>
      <c r="DC122" s="70">
        <v>23</v>
      </c>
      <c r="DD122" s="70">
        <v>54</v>
      </c>
      <c r="DE122" s="70">
        <v>0</v>
      </c>
      <c r="DF122" s="70">
        <v>288</v>
      </c>
      <c r="DG122" s="70">
        <v>445</v>
      </c>
      <c r="DH122" s="74"/>
      <c r="DI122" s="70">
        <v>288</v>
      </c>
      <c r="DJ122" s="70">
        <v>27</v>
      </c>
      <c r="DK122" s="70">
        <v>66</v>
      </c>
      <c r="DL122" s="70">
        <v>0</v>
      </c>
      <c r="DM122" s="70">
        <v>381</v>
      </c>
      <c r="DN122" s="70">
        <v>381</v>
      </c>
      <c r="DO122" s="74"/>
      <c r="DP122" s="70">
        <v>287</v>
      </c>
      <c r="DQ122" s="70">
        <v>27</v>
      </c>
      <c r="DR122" s="70">
        <v>67</v>
      </c>
      <c r="DS122" s="70">
        <v>0</v>
      </c>
      <c r="DT122" s="70">
        <v>381</v>
      </c>
      <c r="DU122" s="70">
        <v>381</v>
      </c>
      <c r="DV122" s="74"/>
      <c r="DW122" s="70">
        <v>194</v>
      </c>
      <c r="DX122" s="70">
        <v>13</v>
      </c>
      <c r="DY122" s="70">
        <v>25</v>
      </c>
      <c r="DZ122" s="70">
        <v>0</v>
      </c>
      <c r="EA122" s="70">
        <v>232</v>
      </c>
      <c r="EB122" s="70">
        <v>143</v>
      </c>
      <c r="EC122" s="70">
        <v>14</v>
      </c>
      <c r="ED122" s="70">
        <v>45</v>
      </c>
      <c r="EE122" s="70">
        <v>0</v>
      </c>
      <c r="EF122" s="70">
        <v>202</v>
      </c>
      <c r="EG122" s="70">
        <v>434</v>
      </c>
      <c r="EI122" s="80">
        <f t="shared" si="53"/>
        <v>0.89847715736040612</v>
      </c>
      <c r="EJ122" s="80">
        <f t="shared" si="54"/>
        <v>0.93939393939393945</v>
      </c>
      <c r="EK122" s="80">
        <f t="shared" si="55"/>
        <v>0.86046511627906974</v>
      </c>
      <c r="EL122" s="80" t="e">
        <f t="shared" si="56"/>
        <v>#DIV/0!</v>
      </c>
      <c r="EM122" s="80">
        <f t="shared" si="57"/>
        <v>0.89473684210526316</v>
      </c>
      <c r="EN122" s="74"/>
      <c r="EO122" s="80">
        <f t="shared" si="58"/>
        <v>0.85532994923857864</v>
      </c>
      <c r="EP122" s="80">
        <f t="shared" si="59"/>
        <v>0.90909090909090906</v>
      </c>
      <c r="EQ122" s="80">
        <f t="shared" si="60"/>
        <v>0.81395348837209303</v>
      </c>
      <c r="ER122" s="80" t="e">
        <f t="shared" si="61"/>
        <v>#DIV/0!</v>
      </c>
      <c r="ES122" s="80">
        <f t="shared" si="62"/>
        <v>0.85185185185185186</v>
      </c>
      <c r="ET122" s="74"/>
      <c r="EU122" s="80">
        <f t="shared" si="63"/>
        <v>0.73096446700507611</v>
      </c>
      <c r="EV122" s="80">
        <f t="shared" si="64"/>
        <v>0.81818181818181823</v>
      </c>
      <c r="EW122" s="80">
        <f t="shared" si="65"/>
        <v>0.76744186046511631</v>
      </c>
      <c r="EX122" s="80" t="e">
        <f t="shared" si="66"/>
        <v>#DIV/0!</v>
      </c>
      <c r="EY122" s="80">
        <f t="shared" si="67"/>
        <v>0.74269005847953218</v>
      </c>
      <c r="EZ122" s="74"/>
      <c r="FA122" s="80">
        <f t="shared" si="68"/>
        <v>0.76395939086294418</v>
      </c>
      <c r="FB122" s="80">
        <f t="shared" si="69"/>
        <v>0.84848484848484851</v>
      </c>
      <c r="FC122" s="80">
        <f t="shared" si="70"/>
        <v>0.84883720930232553</v>
      </c>
      <c r="FD122" s="80" t="e">
        <f t="shared" si="71"/>
        <v>#DIV/0!</v>
      </c>
      <c r="FE122" s="80">
        <f t="shared" si="72"/>
        <v>0.783625730994152</v>
      </c>
      <c r="FF122" s="74"/>
      <c r="FG122" s="80">
        <f t="shared" si="73"/>
        <v>0.80964467005076146</v>
      </c>
      <c r="FH122" s="80">
        <f t="shared" si="74"/>
        <v>0.78787878787878785</v>
      </c>
      <c r="FI122" s="80">
        <f t="shared" si="75"/>
        <v>0.72093023255813948</v>
      </c>
      <c r="FJ122" s="80" t="e">
        <f t="shared" si="76"/>
        <v>#DIV/0!</v>
      </c>
      <c r="FK122" s="80">
        <f t="shared" si="77"/>
        <v>0.79337231968810917</v>
      </c>
      <c r="FL122" s="74"/>
      <c r="FM122" s="80">
        <f t="shared" si="78"/>
        <v>0.86040609137055835</v>
      </c>
      <c r="FN122" s="80">
        <f t="shared" si="79"/>
        <v>0.93939393939393945</v>
      </c>
      <c r="FO122" s="80">
        <f t="shared" si="80"/>
        <v>0.87209302325581395</v>
      </c>
      <c r="FP122" s="80" t="e">
        <f t="shared" si="81"/>
        <v>#DIV/0!</v>
      </c>
      <c r="FQ122" s="80">
        <f t="shared" si="82"/>
        <v>0.86744639376218324</v>
      </c>
      <c r="FR122" s="74"/>
      <c r="FS122" s="80">
        <f t="shared" si="83"/>
        <v>0.73096446700507611</v>
      </c>
      <c r="FT122" s="80">
        <f t="shared" si="84"/>
        <v>0.81818181818181823</v>
      </c>
      <c r="FU122" s="80">
        <f t="shared" si="85"/>
        <v>0.76744186046511631</v>
      </c>
      <c r="FV122" s="80" t="e">
        <f t="shared" si="86"/>
        <v>#DIV/0!</v>
      </c>
      <c r="FW122" s="80">
        <f t="shared" si="87"/>
        <v>0.74269005847953218</v>
      </c>
      <c r="FX122" s="74"/>
      <c r="FY122" s="80">
        <f t="shared" si="88"/>
        <v>0.72842639593908631</v>
      </c>
      <c r="FZ122" s="80">
        <f t="shared" si="89"/>
        <v>0.81818181818181823</v>
      </c>
      <c r="GA122" s="80">
        <f t="shared" si="90"/>
        <v>0.77906976744186052</v>
      </c>
      <c r="GB122" s="80" t="e">
        <f t="shared" si="91"/>
        <v>#DIV/0!</v>
      </c>
      <c r="GC122" s="80">
        <f t="shared" si="92"/>
        <v>0.74269005847953218</v>
      </c>
      <c r="GD122" s="74"/>
      <c r="GE122" s="80">
        <f t="shared" si="93"/>
        <v>0.85532994923857864</v>
      </c>
      <c r="GF122" s="80">
        <f t="shared" si="94"/>
        <v>0.81818181818181823</v>
      </c>
      <c r="GG122" s="80">
        <f t="shared" si="95"/>
        <v>0.81395348837209303</v>
      </c>
      <c r="GH122" s="80" t="e">
        <f t="shared" si="96"/>
        <v>#DIV/0!</v>
      </c>
      <c r="GI122" s="80">
        <f t="shared" si="97"/>
        <v>0.84600389863547754</v>
      </c>
    </row>
    <row r="123" spans="1:191" x14ac:dyDescent="0.3">
      <c r="A123" s="60" t="s">
        <v>610</v>
      </c>
      <c r="B123" s="70">
        <v>6191</v>
      </c>
      <c r="C123" s="70"/>
      <c r="D123" s="70">
        <v>150</v>
      </c>
      <c r="E123" s="70">
        <v>1</v>
      </c>
      <c r="F123" s="70">
        <v>39</v>
      </c>
      <c r="G123" s="70">
        <v>0</v>
      </c>
      <c r="H123" s="70">
        <v>190</v>
      </c>
      <c r="I123" s="70">
        <v>66</v>
      </c>
      <c r="J123" s="70">
        <v>1</v>
      </c>
      <c r="K123" s="70">
        <v>32</v>
      </c>
      <c r="L123" s="70">
        <v>0</v>
      </c>
      <c r="M123" s="70">
        <v>99</v>
      </c>
      <c r="N123" s="70">
        <v>215</v>
      </c>
      <c r="O123" s="70">
        <v>6</v>
      </c>
      <c r="P123" s="70">
        <v>49</v>
      </c>
      <c r="Q123" s="70">
        <v>0</v>
      </c>
      <c r="R123" s="70">
        <v>270</v>
      </c>
      <c r="S123" s="70">
        <v>35</v>
      </c>
      <c r="T123" s="70">
        <v>3</v>
      </c>
      <c r="U123" s="70">
        <v>17</v>
      </c>
      <c r="V123" s="70">
        <v>1</v>
      </c>
      <c r="W123" s="70">
        <v>56</v>
      </c>
      <c r="X123" s="70">
        <v>27</v>
      </c>
      <c r="Y123" s="70">
        <v>2</v>
      </c>
      <c r="Z123" s="70">
        <v>9</v>
      </c>
      <c r="AA123" s="70">
        <v>0</v>
      </c>
      <c r="AB123" s="70">
        <v>38</v>
      </c>
      <c r="AC123" s="70">
        <v>653</v>
      </c>
      <c r="AD123" s="70"/>
      <c r="AE123" s="70">
        <v>145</v>
      </c>
      <c r="AF123" s="70">
        <v>3</v>
      </c>
      <c r="AG123" s="70">
        <v>40</v>
      </c>
      <c r="AH123" s="70">
        <v>0</v>
      </c>
      <c r="AI123" s="70">
        <v>188</v>
      </c>
      <c r="AJ123" s="70">
        <v>79</v>
      </c>
      <c r="AK123" s="70">
        <v>2</v>
      </c>
      <c r="AL123" s="70">
        <v>31</v>
      </c>
      <c r="AM123" s="70">
        <v>1</v>
      </c>
      <c r="AN123" s="70">
        <v>113</v>
      </c>
      <c r="AO123" s="70">
        <v>217</v>
      </c>
      <c r="AP123" s="70">
        <v>8</v>
      </c>
      <c r="AQ123" s="70">
        <v>64</v>
      </c>
      <c r="AR123" s="70">
        <v>0</v>
      </c>
      <c r="AS123" s="70">
        <v>289</v>
      </c>
      <c r="AT123" s="70">
        <v>590</v>
      </c>
      <c r="AU123" s="70"/>
      <c r="AV123" s="70">
        <v>130</v>
      </c>
      <c r="AW123" s="70">
        <v>1</v>
      </c>
      <c r="AX123" s="70">
        <v>34</v>
      </c>
      <c r="AY123" s="70">
        <v>0</v>
      </c>
      <c r="AZ123" s="70">
        <v>165</v>
      </c>
      <c r="BA123" s="70">
        <v>101</v>
      </c>
      <c r="BB123" s="70">
        <v>4</v>
      </c>
      <c r="BC123" s="70">
        <v>29</v>
      </c>
      <c r="BD123" s="70">
        <v>0</v>
      </c>
      <c r="BE123" s="70">
        <v>134</v>
      </c>
      <c r="BF123" s="70">
        <v>80</v>
      </c>
      <c r="BG123" s="70">
        <v>5</v>
      </c>
      <c r="BH123" s="70">
        <v>31</v>
      </c>
      <c r="BI123" s="70">
        <v>0</v>
      </c>
      <c r="BJ123" s="70">
        <v>116</v>
      </c>
      <c r="BK123" s="70">
        <v>85</v>
      </c>
      <c r="BL123" s="70">
        <v>2</v>
      </c>
      <c r="BM123" s="70">
        <v>27</v>
      </c>
      <c r="BN123" s="70">
        <v>0</v>
      </c>
      <c r="BO123" s="70">
        <v>114</v>
      </c>
      <c r="BP123" s="70">
        <v>529</v>
      </c>
      <c r="BQ123" s="74"/>
      <c r="BR123" s="70">
        <v>368</v>
      </c>
      <c r="BS123" s="70">
        <v>12</v>
      </c>
      <c r="BT123" s="70">
        <v>121</v>
      </c>
      <c r="BU123" s="70">
        <v>0</v>
      </c>
      <c r="BV123" s="70">
        <v>501</v>
      </c>
      <c r="BW123" s="70">
        <v>501</v>
      </c>
      <c r="BX123" s="74"/>
      <c r="BY123" s="70">
        <v>386</v>
      </c>
      <c r="BZ123" s="70">
        <v>12</v>
      </c>
      <c r="CA123" s="70">
        <v>118</v>
      </c>
      <c r="CB123" s="70">
        <v>0</v>
      </c>
      <c r="CC123" s="70">
        <v>516</v>
      </c>
      <c r="CD123" s="70">
        <v>516</v>
      </c>
      <c r="CE123" s="74"/>
      <c r="CF123" s="70">
        <v>225</v>
      </c>
      <c r="CG123" s="70">
        <v>4</v>
      </c>
      <c r="CH123" s="70">
        <v>70</v>
      </c>
      <c r="CI123" s="70">
        <v>1</v>
      </c>
      <c r="CJ123" s="70">
        <v>300</v>
      </c>
      <c r="CK123" s="70">
        <v>79</v>
      </c>
      <c r="CL123" s="70">
        <v>1</v>
      </c>
      <c r="CM123" s="70">
        <v>29</v>
      </c>
      <c r="CN123" s="70">
        <v>0</v>
      </c>
      <c r="CO123" s="70">
        <v>109</v>
      </c>
      <c r="CP123" s="70">
        <v>83</v>
      </c>
      <c r="CQ123" s="70">
        <v>4</v>
      </c>
      <c r="CR123" s="70">
        <v>22</v>
      </c>
      <c r="CS123" s="70">
        <v>0</v>
      </c>
      <c r="CT123" s="70">
        <v>109</v>
      </c>
      <c r="CU123" s="70">
        <v>518</v>
      </c>
      <c r="CV123" s="74"/>
      <c r="CW123" s="70">
        <v>136</v>
      </c>
      <c r="CX123" s="70">
        <v>3</v>
      </c>
      <c r="CY123" s="70">
        <v>40</v>
      </c>
      <c r="CZ123" s="70">
        <v>0</v>
      </c>
      <c r="DA123" s="70">
        <v>179</v>
      </c>
      <c r="DB123" s="70">
        <v>289</v>
      </c>
      <c r="DC123" s="70">
        <v>9</v>
      </c>
      <c r="DD123" s="70">
        <v>90</v>
      </c>
      <c r="DE123" s="70">
        <v>0</v>
      </c>
      <c r="DF123" s="70">
        <v>388</v>
      </c>
      <c r="DG123" s="70">
        <v>567</v>
      </c>
      <c r="DH123" s="74"/>
      <c r="DI123" s="70">
        <v>363</v>
      </c>
      <c r="DJ123" s="70">
        <v>12</v>
      </c>
      <c r="DK123" s="70">
        <v>118</v>
      </c>
      <c r="DL123" s="70">
        <v>0</v>
      </c>
      <c r="DM123" s="70">
        <v>493</v>
      </c>
      <c r="DN123" s="70">
        <v>493</v>
      </c>
      <c r="DO123" s="74"/>
      <c r="DP123" s="70">
        <v>363</v>
      </c>
      <c r="DQ123" s="70">
        <v>12</v>
      </c>
      <c r="DR123" s="70">
        <v>116</v>
      </c>
      <c r="DS123" s="70">
        <v>0</v>
      </c>
      <c r="DT123" s="70">
        <v>491</v>
      </c>
      <c r="DU123" s="70">
        <v>491</v>
      </c>
      <c r="DV123" s="74"/>
      <c r="DW123" s="70">
        <v>174</v>
      </c>
      <c r="DX123" s="70">
        <v>7</v>
      </c>
      <c r="DY123" s="70">
        <v>56</v>
      </c>
      <c r="DZ123" s="70">
        <v>1</v>
      </c>
      <c r="EA123" s="70">
        <v>238</v>
      </c>
      <c r="EB123" s="70">
        <v>226</v>
      </c>
      <c r="EC123" s="70">
        <v>6</v>
      </c>
      <c r="ED123" s="70">
        <v>72</v>
      </c>
      <c r="EE123" s="70">
        <v>0</v>
      </c>
      <c r="EF123" s="70">
        <v>304</v>
      </c>
      <c r="EG123" s="70">
        <v>542</v>
      </c>
      <c r="EI123" s="80">
        <f t="shared" si="53"/>
        <v>0.89452332657200806</v>
      </c>
      <c r="EJ123" s="80">
        <f t="shared" si="54"/>
        <v>1</v>
      </c>
      <c r="EK123" s="80">
        <f t="shared" si="55"/>
        <v>0.92465753424657537</v>
      </c>
      <c r="EL123" s="80">
        <f t="shared" si="56"/>
        <v>1</v>
      </c>
      <c r="EM123" s="80">
        <f t="shared" si="57"/>
        <v>0.90352220520673809</v>
      </c>
      <c r="EN123" s="74"/>
      <c r="EO123" s="80">
        <f t="shared" si="58"/>
        <v>0.80324543610547672</v>
      </c>
      <c r="EP123" s="80">
        <f t="shared" si="59"/>
        <v>0.92307692307692313</v>
      </c>
      <c r="EQ123" s="80">
        <f t="shared" si="60"/>
        <v>0.82876712328767121</v>
      </c>
      <c r="ER123" s="80">
        <f t="shared" si="61"/>
        <v>0</v>
      </c>
      <c r="ES123" s="80">
        <f t="shared" si="62"/>
        <v>0.81010719754977034</v>
      </c>
      <c r="ET123" s="74"/>
      <c r="EU123" s="80">
        <f t="shared" si="63"/>
        <v>0.74645030425963488</v>
      </c>
      <c r="EV123" s="80">
        <f t="shared" si="64"/>
        <v>0.92307692307692313</v>
      </c>
      <c r="EW123" s="80">
        <f t="shared" si="65"/>
        <v>0.82876712328767121</v>
      </c>
      <c r="EX123" s="80">
        <f t="shared" si="66"/>
        <v>0</v>
      </c>
      <c r="EY123" s="80">
        <f t="shared" si="67"/>
        <v>0.76722817764165385</v>
      </c>
      <c r="EZ123" s="74"/>
      <c r="FA123" s="80">
        <f t="shared" si="68"/>
        <v>0.78296146044624748</v>
      </c>
      <c r="FB123" s="80">
        <f t="shared" si="69"/>
        <v>0.92307692307692313</v>
      </c>
      <c r="FC123" s="80">
        <f t="shared" si="70"/>
        <v>0.80821917808219179</v>
      </c>
      <c r="FD123" s="80">
        <f t="shared" si="71"/>
        <v>0</v>
      </c>
      <c r="FE123" s="80">
        <f t="shared" si="72"/>
        <v>0.79019908116385906</v>
      </c>
      <c r="FF123" s="74"/>
      <c r="FG123" s="80">
        <f t="shared" si="73"/>
        <v>0.78498985801217036</v>
      </c>
      <c r="FH123" s="80">
        <f t="shared" si="74"/>
        <v>0.69230769230769229</v>
      </c>
      <c r="FI123" s="80">
        <f t="shared" si="75"/>
        <v>0.82876712328767121</v>
      </c>
      <c r="FJ123" s="80">
        <f t="shared" si="76"/>
        <v>1</v>
      </c>
      <c r="FK123" s="80">
        <f t="shared" si="77"/>
        <v>0.79326186830015311</v>
      </c>
      <c r="FL123" s="74"/>
      <c r="FM123" s="80">
        <f t="shared" si="78"/>
        <v>0.86206896551724133</v>
      </c>
      <c r="FN123" s="80">
        <f t="shared" si="79"/>
        <v>0.92307692307692313</v>
      </c>
      <c r="FO123" s="80">
        <f t="shared" si="80"/>
        <v>0.8904109589041096</v>
      </c>
      <c r="FP123" s="80">
        <f t="shared" si="81"/>
        <v>0</v>
      </c>
      <c r="FQ123" s="80">
        <f t="shared" si="82"/>
        <v>0.86830015313935682</v>
      </c>
      <c r="FR123" s="74"/>
      <c r="FS123" s="80">
        <f t="shared" si="83"/>
        <v>0.73630831643002026</v>
      </c>
      <c r="FT123" s="80">
        <f t="shared" si="84"/>
        <v>0.92307692307692313</v>
      </c>
      <c r="FU123" s="80">
        <f t="shared" si="85"/>
        <v>0.80821917808219179</v>
      </c>
      <c r="FV123" s="80">
        <f t="shared" si="86"/>
        <v>0</v>
      </c>
      <c r="FW123" s="80">
        <f t="shared" si="87"/>
        <v>0.75497702909647779</v>
      </c>
      <c r="FX123" s="74"/>
      <c r="FY123" s="80">
        <f t="shared" si="88"/>
        <v>0.73630831643002026</v>
      </c>
      <c r="FZ123" s="80">
        <f t="shared" si="89"/>
        <v>0.92307692307692313</v>
      </c>
      <c r="GA123" s="80">
        <f t="shared" si="90"/>
        <v>0.79452054794520544</v>
      </c>
      <c r="GB123" s="80">
        <f t="shared" si="91"/>
        <v>0</v>
      </c>
      <c r="GC123" s="80">
        <f t="shared" si="92"/>
        <v>0.75191424196018375</v>
      </c>
      <c r="GD123" s="74"/>
      <c r="GE123" s="80">
        <f t="shared" si="93"/>
        <v>0.81135902636916835</v>
      </c>
      <c r="GF123" s="80">
        <f t="shared" si="94"/>
        <v>1</v>
      </c>
      <c r="GG123" s="80">
        <f t="shared" si="95"/>
        <v>0.87671232876712324</v>
      </c>
      <c r="GH123" s="80">
        <f t="shared" si="96"/>
        <v>1</v>
      </c>
      <c r="GI123" s="80">
        <f t="shared" si="97"/>
        <v>0.83001531393568151</v>
      </c>
    </row>
    <row r="124" spans="1:191" x14ac:dyDescent="0.3">
      <c r="A124" s="60" t="s">
        <v>611</v>
      </c>
      <c r="B124" s="70">
        <v>5892</v>
      </c>
      <c r="C124" s="70"/>
      <c r="D124" s="70">
        <v>215</v>
      </c>
      <c r="E124" s="70">
        <v>7</v>
      </c>
      <c r="F124" s="70">
        <v>35</v>
      </c>
      <c r="G124" s="70">
        <v>0</v>
      </c>
      <c r="H124" s="70">
        <v>257</v>
      </c>
      <c r="I124" s="70">
        <v>56</v>
      </c>
      <c r="J124" s="70">
        <v>2</v>
      </c>
      <c r="K124" s="70">
        <v>9</v>
      </c>
      <c r="L124" s="70">
        <v>0</v>
      </c>
      <c r="M124" s="70">
        <v>67</v>
      </c>
      <c r="N124" s="70">
        <v>197</v>
      </c>
      <c r="O124" s="70">
        <v>1</v>
      </c>
      <c r="P124" s="70">
        <v>16</v>
      </c>
      <c r="Q124" s="70">
        <v>0</v>
      </c>
      <c r="R124" s="70">
        <v>214</v>
      </c>
      <c r="S124" s="70">
        <v>53</v>
      </c>
      <c r="T124" s="70">
        <v>3</v>
      </c>
      <c r="U124" s="70">
        <v>6</v>
      </c>
      <c r="V124" s="70">
        <v>0</v>
      </c>
      <c r="W124" s="70">
        <v>62</v>
      </c>
      <c r="X124" s="70">
        <v>33</v>
      </c>
      <c r="Y124" s="70">
        <v>2</v>
      </c>
      <c r="Z124" s="70">
        <v>7</v>
      </c>
      <c r="AA124" s="70">
        <v>1</v>
      </c>
      <c r="AB124" s="70">
        <v>43</v>
      </c>
      <c r="AC124" s="70">
        <v>643</v>
      </c>
      <c r="AD124" s="70"/>
      <c r="AE124" s="70">
        <v>113</v>
      </c>
      <c r="AF124" s="70">
        <v>6</v>
      </c>
      <c r="AG124" s="70">
        <v>21</v>
      </c>
      <c r="AH124" s="70">
        <v>0</v>
      </c>
      <c r="AI124" s="70">
        <v>140</v>
      </c>
      <c r="AJ124" s="70">
        <v>119</v>
      </c>
      <c r="AK124" s="70">
        <v>0</v>
      </c>
      <c r="AL124" s="70">
        <v>17</v>
      </c>
      <c r="AM124" s="70">
        <v>0</v>
      </c>
      <c r="AN124" s="70">
        <v>136</v>
      </c>
      <c r="AO124" s="70">
        <v>241</v>
      </c>
      <c r="AP124" s="70">
        <v>7</v>
      </c>
      <c r="AQ124" s="70">
        <v>24</v>
      </c>
      <c r="AR124" s="70">
        <v>1</v>
      </c>
      <c r="AS124" s="70">
        <v>273</v>
      </c>
      <c r="AT124" s="70">
        <v>549</v>
      </c>
      <c r="AU124" s="70"/>
      <c r="AV124" s="70">
        <v>126</v>
      </c>
      <c r="AW124" s="70">
        <v>2</v>
      </c>
      <c r="AX124" s="70">
        <v>17</v>
      </c>
      <c r="AY124" s="70">
        <v>0</v>
      </c>
      <c r="AZ124" s="70">
        <v>145</v>
      </c>
      <c r="BA124" s="70">
        <v>63</v>
      </c>
      <c r="BB124" s="70">
        <v>1</v>
      </c>
      <c r="BC124" s="70">
        <v>14</v>
      </c>
      <c r="BD124" s="70">
        <v>1</v>
      </c>
      <c r="BE124" s="70">
        <v>79</v>
      </c>
      <c r="BF124" s="70">
        <v>73</v>
      </c>
      <c r="BG124" s="70">
        <v>1</v>
      </c>
      <c r="BH124" s="70">
        <v>10</v>
      </c>
      <c r="BI124" s="70">
        <v>0</v>
      </c>
      <c r="BJ124" s="70">
        <v>84</v>
      </c>
      <c r="BK124" s="70">
        <v>201</v>
      </c>
      <c r="BL124" s="70">
        <v>9</v>
      </c>
      <c r="BM124" s="70">
        <v>22</v>
      </c>
      <c r="BN124" s="70">
        <v>0</v>
      </c>
      <c r="BO124" s="70">
        <v>232</v>
      </c>
      <c r="BP124" s="70">
        <v>540</v>
      </c>
      <c r="BQ124" s="74"/>
      <c r="BR124" s="70">
        <v>402</v>
      </c>
      <c r="BS124" s="70">
        <v>9</v>
      </c>
      <c r="BT124" s="70">
        <v>61</v>
      </c>
      <c r="BU124" s="70">
        <v>1</v>
      </c>
      <c r="BV124" s="70">
        <v>473</v>
      </c>
      <c r="BW124" s="70">
        <v>473</v>
      </c>
      <c r="BX124" s="74"/>
      <c r="BY124" s="70">
        <v>412</v>
      </c>
      <c r="BZ124" s="70">
        <v>9</v>
      </c>
      <c r="CA124" s="70">
        <v>61</v>
      </c>
      <c r="CB124" s="70">
        <v>1</v>
      </c>
      <c r="CC124" s="70">
        <v>483</v>
      </c>
      <c r="CD124" s="70">
        <v>483</v>
      </c>
      <c r="CE124" s="74"/>
      <c r="CF124" s="70">
        <v>300</v>
      </c>
      <c r="CG124" s="70">
        <v>5</v>
      </c>
      <c r="CH124" s="70">
        <v>40</v>
      </c>
      <c r="CI124" s="70">
        <v>0</v>
      </c>
      <c r="CJ124" s="70">
        <v>345</v>
      </c>
      <c r="CK124" s="70">
        <v>55</v>
      </c>
      <c r="CL124" s="70">
        <v>6</v>
      </c>
      <c r="CM124" s="70">
        <v>10</v>
      </c>
      <c r="CN124" s="70">
        <v>1</v>
      </c>
      <c r="CO124" s="70">
        <v>72</v>
      </c>
      <c r="CP124" s="70">
        <v>80</v>
      </c>
      <c r="CQ124" s="70">
        <v>3</v>
      </c>
      <c r="CR124" s="70">
        <v>11</v>
      </c>
      <c r="CS124" s="70">
        <v>0</v>
      </c>
      <c r="CT124" s="70">
        <v>94</v>
      </c>
      <c r="CU124" s="70">
        <v>511</v>
      </c>
      <c r="CV124" s="74"/>
      <c r="CW124" s="70">
        <v>194</v>
      </c>
      <c r="CX124" s="70">
        <v>3</v>
      </c>
      <c r="CY124" s="70">
        <v>23</v>
      </c>
      <c r="CZ124" s="70">
        <v>0</v>
      </c>
      <c r="DA124" s="70">
        <v>220</v>
      </c>
      <c r="DB124" s="70">
        <v>275</v>
      </c>
      <c r="DC124" s="70">
        <v>11</v>
      </c>
      <c r="DD124" s="70">
        <v>38</v>
      </c>
      <c r="DE124" s="70">
        <v>1</v>
      </c>
      <c r="DF124" s="70">
        <v>325</v>
      </c>
      <c r="DG124" s="70">
        <v>545</v>
      </c>
      <c r="DH124" s="74"/>
      <c r="DI124" s="70">
        <v>404</v>
      </c>
      <c r="DJ124" s="70">
        <v>9</v>
      </c>
      <c r="DK124" s="70">
        <v>62</v>
      </c>
      <c r="DL124" s="70">
        <v>1</v>
      </c>
      <c r="DM124" s="70">
        <v>476</v>
      </c>
      <c r="DN124" s="70">
        <v>476</v>
      </c>
      <c r="DO124" s="74"/>
      <c r="DP124" s="70">
        <v>382</v>
      </c>
      <c r="DQ124" s="70">
        <v>9</v>
      </c>
      <c r="DR124" s="70">
        <v>58</v>
      </c>
      <c r="DS124" s="70">
        <v>1</v>
      </c>
      <c r="DT124" s="70">
        <v>450</v>
      </c>
      <c r="DU124" s="70">
        <v>450</v>
      </c>
      <c r="DV124" s="74"/>
      <c r="DW124" s="70">
        <v>242</v>
      </c>
      <c r="DX124" s="70">
        <v>5</v>
      </c>
      <c r="DY124" s="70">
        <v>26</v>
      </c>
      <c r="DZ124" s="70">
        <v>1</v>
      </c>
      <c r="EA124" s="70">
        <v>274</v>
      </c>
      <c r="EB124" s="70">
        <v>203</v>
      </c>
      <c r="EC124" s="70">
        <v>9</v>
      </c>
      <c r="ED124" s="70">
        <v>33</v>
      </c>
      <c r="EE124" s="70">
        <v>0</v>
      </c>
      <c r="EF124" s="70">
        <v>245</v>
      </c>
      <c r="EG124" s="70">
        <v>519</v>
      </c>
      <c r="EI124" s="80">
        <f t="shared" si="53"/>
        <v>0.85379061371841158</v>
      </c>
      <c r="EJ124" s="80">
        <f t="shared" si="54"/>
        <v>0.8666666666666667</v>
      </c>
      <c r="EK124" s="80">
        <f t="shared" si="55"/>
        <v>0.84931506849315064</v>
      </c>
      <c r="EL124" s="80">
        <f t="shared" si="56"/>
        <v>1</v>
      </c>
      <c r="EM124" s="80">
        <f t="shared" si="57"/>
        <v>0.85381026438569207</v>
      </c>
      <c r="EN124" s="74"/>
      <c r="EO124" s="80">
        <f t="shared" si="58"/>
        <v>0.83574007220216606</v>
      </c>
      <c r="EP124" s="80">
        <f t="shared" si="59"/>
        <v>0.8666666666666667</v>
      </c>
      <c r="EQ124" s="80">
        <f t="shared" si="60"/>
        <v>0.86301369863013699</v>
      </c>
      <c r="ER124" s="80">
        <f t="shared" si="61"/>
        <v>1</v>
      </c>
      <c r="ES124" s="80">
        <f t="shared" si="62"/>
        <v>0.83981337480559881</v>
      </c>
      <c r="ET124" s="74"/>
      <c r="EU124" s="80">
        <f t="shared" si="63"/>
        <v>0.72563176895306858</v>
      </c>
      <c r="EV124" s="80">
        <f t="shared" si="64"/>
        <v>0.6</v>
      </c>
      <c r="EW124" s="80">
        <f t="shared" si="65"/>
        <v>0.83561643835616439</v>
      </c>
      <c r="EX124" s="80">
        <f t="shared" si="66"/>
        <v>1</v>
      </c>
      <c r="EY124" s="80">
        <f t="shared" si="67"/>
        <v>0.73561430793157079</v>
      </c>
      <c r="EZ124" s="74"/>
      <c r="FA124" s="80">
        <f t="shared" si="68"/>
        <v>0.7436823104693141</v>
      </c>
      <c r="FB124" s="80">
        <f t="shared" si="69"/>
        <v>0.6</v>
      </c>
      <c r="FC124" s="80">
        <f t="shared" si="70"/>
        <v>0.83561643835616439</v>
      </c>
      <c r="FD124" s="80">
        <f t="shared" si="71"/>
        <v>1</v>
      </c>
      <c r="FE124" s="80">
        <f t="shared" si="72"/>
        <v>0.75116640746500773</v>
      </c>
      <c r="FF124" s="74"/>
      <c r="FG124" s="80">
        <f t="shared" si="73"/>
        <v>0.78519855595667865</v>
      </c>
      <c r="FH124" s="80">
        <f t="shared" si="74"/>
        <v>0.93333333333333335</v>
      </c>
      <c r="FI124" s="80">
        <f t="shared" si="75"/>
        <v>0.83561643835616439</v>
      </c>
      <c r="FJ124" s="80">
        <f t="shared" si="76"/>
        <v>1</v>
      </c>
      <c r="FK124" s="80">
        <f t="shared" si="77"/>
        <v>0.79471228615863143</v>
      </c>
      <c r="FL124" s="74"/>
      <c r="FM124" s="80">
        <f t="shared" si="78"/>
        <v>0.8465703971119134</v>
      </c>
      <c r="FN124" s="80">
        <f t="shared" si="79"/>
        <v>0.93333333333333335</v>
      </c>
      <c r="FO124" s="80">
        <f t="shared" si="80"/>
        <v>0.83561643835616439</v>
      </c>
      <c r="FP124" s="80">
        <f t="shared" si="81"/>
        <v>1</v>
      </c>
      <c r="FQ124" s="80">
        <f t="shared" si="82"/>
        <v>0.84758942457231723</v>
      </c>
      <c r="FR124" s="74"/>
      <c r="FS124" s="80">
        <f t="shared" si="83"/>
        <v>0.72924187725631773</v>
      </c>
      <c r="FT124" s="80">
        <f t="shared" si="84"/>
        <v>0.6</v>
      </c>
      <c r="FU124" s="80">
        <f t="shared" si="85"/>
        <v>0.84931506849315064</v>
      </c>
      <c r="FV124" s="80">
        <f t="shared" si="86"/>
        <v>1</v>
      </c>
      <c r="FW124" s="80">
        <f t="shared" si="87"/>
        <v>0.74027993779160184</v>
      </c>
      <c r="FX124" s="74"/>
      <c r="FY124" s="80">
        <f t="shared" si="88"/>
        <v>0.68953068592057765</v>
      </c>
      <c r="FZ124" s="80">
        <f t="shared" si="89"/>
        <v>0.6</v>
      </c>
      <c r="GA124" s="80">
        <f t="shared" si="90"/>
        <v>0.79452054794520544</v>
      </c>
      <c r="GB124" s="80">
        <f t="shared" si="91"/>
        <v>1</v>
      </c>
      <c r="GC124" s="80">
        <f t="shared" si="92"/>
        <v>0.69984447900466562</v>
      </c>
      <c r="GD124" s="74"/>
      <c r="GE124" s="80">
        <f t="shared" si="93"/>
        <v>0.80324909747292417</v>
      </c>
      <c r="GF124" s="80">
        <f t="shared" si="94"/>
        <v>0.93333333333333335</v>
      </c>
      <c r="GG124" s="80">
        <f t="shared" si="95"/>
        <v>0.80821917808219179</v>
      </c>
      <c r="GH124" s="80">
        <f t="shared" si="96"/>
        <v>1</v>
      </c>
      <c r="GI124" s="80">
        <f t="shared" si="97"/>
        <v>0.80715396578538101</v>
      </c>
    </row>
    <row r="125" spans="1:191" x14ac:dyDescent="0.3">
      <c r="A125" s="60" t="s">
        <v>450</v>
      </c>
      <c r="B125" s="70">
        <v>5884</v>
      </c>
      <c r="C125" s="70"/>
      <c r="D125" s="70">
        <v>107</v>
      </c>
      <c r="E125" s="70">
        <v>0</v>
      </c>
      <c r="F125" s="70">
        <v>25</v>
      </c>
      <c r="G125" s="70">
        <v>0</v>
      </c>
      <c r="H125" s="70">
        <v>132</v>
      </c>
      <c r="I125" s="70">
        <v>52</v>
      </c>
      <c r="J125" s="70">
        <v>3</v>
      </c>
      <c r="K125" s="70">
        <v>22</v>
      </c>
      <c r="L125" s="70">
        <v>0</v>
      </c>
      <c r="M125" s="70">
        <v>77</v>
      </c>
      <c r="N125" s="70">
        <v>136</v>
      </c>
      <c r="O125" s="70">
        <v>1</v>
      </c>
      <c r="P125" s="70">
        <v>49</v>
      </c>
      <c r="Q125" s="70">
        <v>3</v>
      </c>
      <c r="R125" s="70">
        <v>189</v>
      </c>
      <c r="S125" s="70">
        <v>83</v>
      </c>
      <c r="T125" s="70">
        <v>0</v>
      </c>
      <c r="U125" s="70">
        <v>23</v>
      </c>
      <c r="V125" s="70">
        <v>1</v>
      </c>
      <c r="W125" s="70">
        <v>107</v>
      </c>
      <c r="X125" s="70">
        <v>49</v>
      </c>
      <c r="Y125" s="70">
        <v>0</v>
      </c>
      <c r="Z125" s="70">
        <v>12</v>
      </c>
      <c r="AA125" s="70">
        <v>0</v>
      </c>
      <c r="AB125" s="70">
        <v>61</v>
      </c>
      <c r="AC125" s="70">
        <v>566</v>
      </c>
      <c r="AD125" s="70"/>
      <c r="AE125" s="70">
        <v>128</v>
      </c>
      <c r="AF125" s="70">
        <v>1</v>
      </c>
      <c r="AG125" s="70">
        <v>39</v>
      </c>
      <c r="AH125" s="70">
        <v>2</v>
      </c>
      <c r="AI125" s="70">
        <v>170</v>
      </c>
      <c r="AJ125" s="70">
        <v>133</v>
      </c>
      <c r="AK125" s="70">
        <v>1</v>
      </c>
      <c r="AL125" s="70">
        <v>44</v>
      </c>
      <c r="AM125" s="70">
        <v>0</v>
      </c>
      <c r="AN125" s="70">
        <v>178</v>
      </c>
      <c r="AO125" s="70">
        <v>134</v>
      </c>
      <c r="AP125" s="70">
        <v>0</v>
      </c>
      <c r="AQ125" s="70">
        <v>34</v>
      </c>
      <c r="AR125" s="70">
        <v>1</v>
      </c>
      <c r="AS125" s="70">
        <v>169</v>
      </c>
      <c r="AT125" s="70">
        <v>517</v>
      </c>
      <c r="AU125" s="70"/>
      <c r="AV125" s="70">
        <v>147</v>
      </c>
      <c r="AW125" s="70">
        <v>1</v>
      </c>
      <c r="AX125" s="70">
        <v>41</v>
      </c>
      <c r="AY125" s="70">
        <v>2</v>
      </c>
      <c r="AZ125" s="70">
        <v>191</v>
      </c>
      <c r="BA125" s="70">
        <v>89</v>
      </c>
      <c r="BB125" s="70">
        <v>1</v>
      </c>
      <c r="BC125" s="70">
        <v>20</v>
      </c>
      <c r="BD125" s="70">
        <v>0</v>
      </c>
      <c r="BE125" s="70">
        <v>110</v>
      </c>
      <c r="BF125" s="70">
        <v>79</v>
      </c>
      <c r="BG125" s="70">
        <v>0</v>
      </c>
      <c r="BH125" s="70">
        <v>36</v>
      </c>
      <c r="BI125" s="70">
        <v>2</v>
      </c>
      <c r="BJ125" s="70">
        <v>117</v>
      </c>
      <c r="BK125" s="70">
        <v>45</v>
      </c>
      <c r="BL125" s="70">
        <v>0</v>
      </c>
      <c r="BM125" s="70">
        <v>14</v>
      </c>
      <c r="BN125" s="70">
        <v>0</v>
      </c>
      <c r="BO125" s="70">
        <v>59</v>
      </c>
      <c r="BP125" s="70">
        <v>477</v>
      </c>
      <c r="BQ125" s="74"/>
      <c r="BR125" s="70">
        <v>312</v>
      </c>
      <c r="BS125" s="70">
        <v>4</v>
      </c>
      <c r="BT125" s="70">
        <v>94</v>
      </c>
      <c r="BU125" s="70">
        <v>2</v>
      </c>
      <c r="BV125" s="70">
        <v>412</v>
      </c>
      <c r="BW125" s="70">
        <v>412</v>
      </c>
      <c r="BX125" s="74"/>
      <c r="BY125" s="70">
        <v>328</v>
      </c>
      <c r="BZ125" s="70">
        <v>4</v>
      </c>
      <c r="CA125" s="70">
        <v>98</v>
      </c>
      <c r="CB125" s="70">
        <v>2</v>
      </c>
      <c r="CC125" s="70">
        <v>432</v>
      </c>
      <c r="CD125" s="70">
        <v>432</v>
      </c>
      <c r="CE125" s="74"/>
      <c r="CF125" s="70">
        <v>215</v>
      </c>
      <c r="CG125" s="70">
        <v>2</v>
      </c>
      <c r="CH125" s="70">
        <v>73</v>
      </c>
      <c r="CI125" s="70">
        <v>2</v>
      </c>
      <c r="CJ125" s="70">
        <v>292</v>
      </c>
      <c r="CK125" s="70">
        <v>42</v>
      </c>
      <c r="CL125" s="70">
        <v>1</v>
      </c>
      <c r="CM125" s="70">
        <v>8</v>
      </c>
      <c r="CN125" s="70">
        <v>1</v>
      </c>
      <c r="CO125" s="70">
        <v>52</v>
      </c>
      <c r="CP125" s="70">
        <v>96</v>
      </c>
      <c r="CQ125" s="70">
        <v>0</v>
      </c>
      <c r="CR125" s="70">
        <v>28</v>
      </c>
      <c r="CS125" s="70">
        <v>0</v>
      </c>
      <c r="CT125" s="70">
        <v>124</v>
      </c>
      <c r="CU125" s="70">
        <v>468</v>
      </c>
      <c r="CV125" s="74"/>
      <c r="CW125" s="70">
        <v>178</v>
      </c>
      <c r="CX125" s="70">
        <v>1</v>
      </c>
      <c r="CY125" s="70">
        <v>40</v>
      </c>
      <c r="CZ125" s="70">
        <v>2</v>
      </c>
      <c r="DA125" s="70">
        <v>221</v>
      </c>
      <c r="DB125" s="70">
        <v>210</v>
      </c>
      <c r="DC125" s="70">
        <v>2</v>
      </c>
      <c r="DD125" s="70">
        <v>81</v>
      </c>
      <c r="DE125" s="70">
        <v>1</v>
      </c>
      <c r="DF125" s="70">
        <v>294</v>
      </c>
      <c r="DG125" s="70">
        <v>515</v>
      </c>
      <c r="DH125" s="74"/>
      <c r="DI125" s="70">
        <v>311</v>
      </c>
      <c r="DJ125" s="70">
        <v>4</v>
      </c>
      <c r="DK125" s="70">
        <v>93</v>
      </c>
      <c r="DL125" s="70">
        <v>2</v>
      </c>
      <c r="DM125" s="70">
        <v>410</v>
      </c>
      <c r="DN125" s="70">
        <v>410</v>
      </c>
      <c r="DO125" s="74"/>
      <c r="DP125" s="70">
        <v>311</v>
      </c>
      <c r="DQ125" s="70">
        <v>4</v>
      </c>
      <c r="DR125" s="70">
        <v>95</v>
      </c>
      <c r="DS125" s="70">
        <v>2</v>
      </c>
      <c r="DT125" s="70">
        <v>412</v>
      </c>
      <c r="DU125" s="70">
        <v>412</v>
      </c>
      <c r="DV125" s="74"/>
      <c r="DW125" s="70">
        <v>203</v>
      </c>
      <c r="DX125" s="70">
        <v>2</v>
      </c>
      <c r="DY125" s="70">
        <v>55</v>
      </c>
      <c r="DZ125" s="70">
        <v>2</v>
      </c>
      <c r="EA125" s="70">
        <v>262</v>
      </c>
      <c r="EB125" s="70">
        <v>164</v>
      </c>
      <c r="EC125" s="70">
        <v>1</v>
      </c>
      <c r="ED125" s="70">
        <v>57</v>
      </c>
      <c r="EE125" s="70">
        <v>1</v>
      </c>
      <c r="EF125" s="70">
        <v>223</v>
      </c>
      <c r="EG125" s="70">
        <v>485</v>
      </c>
      <c r="EI125" s="80">
        <f t="shared" si="53"/>
        <v>0.92505854800936771</v>
      </c>
      <c r="EJ125" s="80">
        <f t="shared" si="54"/>
        <v>0.5</v>
      </c>
      <c r="EK125" s="80">
        <f t="shared" si="55"/>
        <v>0.89312977099236646</v>
      </c>
      <c r="EL125" s="80">
        <f t="shared" si="56"/>
        <v>0.75</v>
      </c>
      <c r="EM125" s="80">
        <f t="shared" si="57"/>
        <v>0.91342756183745588</v>
      </c>
      <c r="EN125" s="74"/>
      <c r="EO125" s="80">
        <f t="shared" si="58"/>
        <v>0.84309133489461363</v>
      </c>
      <c r="EP125" s="80">
        <f t="shared" si="59"/>
        <v>0.5</v>
      </c>
      <c r="EQ125" s="80">
        <f t="shared" si="60"/>
        <v>0.84732824427480913</v>
      </c>
      <c r="ER125" s="80">
        <f t="shared" si="61"/>
        <v>1</v>
      </c>
      <c r="ES125" s="80">
        <f t="shared" si="62"/>
        <v>0.84275618374558303</v>
      </c>
      <c r="ET125" s="74"/>
      <c r="EU125" s="80">
        <f t="shared" si="63"/>
        <v>0.73067915690866514</v>
      </c>
      <c r="EV125" s="80">
        <f t="shared" si="64"/>
        <v>1</v>
      </c>
      <c r="EW125" s="80">
        <f t="shared" si="65"/>
        <v>0.71755725190839692</v>
      </c>
      <c r="EX125" s="80">
        <f t="shared" si="66"/>
        <v>0.5</v>
      </c>
      <c r="EY125" s="80">
        <f t="shared" si="67"/>
        <v>0.72791519434628971</v>
      </c>
      <c r="EZ125" s="74"/>
      <c r="FA125" s="80">
        <f t="shared" si="68"/>
        <v>0.76814988290398123</v>
      </c>
      <c r="FB125" s="80">
        <f t="shared" si="69"/>
        <v>1</v>
      </c>
      <c r="FC125" s="80">
        <f t="shared" si="70"/>
        <v>0.74809160305343514</v>
      </c>
      <c r="FD125" s="80">
        <f t="shared" si="71"/>
        <v>0.5</v>
      </c>
      <c r="FE125" s="80">
        <f t="shared" si="72"/>
        <v>0.76325088339222613</v>
      </c>
      <c r="FF125" s="74"/>
      <c r="FG125" s="80">
        <f t="shared" si="73"/>
        <v>0.82669789227166279</v>
      </c>
      <c r="FH125" s="80">
        <f t="shared" si="74"/>
        <v>0.75</v>
      </c>
      <c r="FI125" s="80">
        <f t="shared" si="75"/>
        <v>0.83206106870229013</v>
      </c>
      <c r="FJ125" s="80">
        <f t="shared" si="76"/>
        <v>0.75</v>
      </c>
      <c r="FK125" s="80">
        <f t="shared" si="77"/>
        <v>0.82685512367491165</v>
      </c>
      <c r="FL125" s="74"/>
      <c r="FM125" s="80">
        <f t="shared" si="78"/>
        <v>0.90866510538641687</v>
      </c>
      <c r="FN125" s="80">
        <f t="shared" si="79"/>
        <v>0.75</v>
      </c>
      <c r="FO125" s="80">
        <f t="shared" si="80"/>
        <v>0.92366412213740456</v>
      </c>
      <c r="FP125" s="80">
        <f t="shared" si="81"/>
        <v>0.75</v>
      </c>
      <c r="FQ125" s="80">
        <f t="shared" si="82"/>
        <v>0.90989399293286222</v>
      </c>
      <c r="FR125" s="74"/>
      <c r="FS125" s="80">
        <f t="shared" si="83"/>
        <v>0.72833723653395788</v>
      </c>
      <c r="FT125" s="80">
        <f t="shared" si="84"/>
        <v>1</v>
      </c>
      <c r="FU125" s="80">
        <f t="shared" si="85"/>
        <v>0.70992366412213737</v>
      </c>
      <c r="FV125" s="80">
        <f t="shared" si="86"/>
        <v>0.5</v>
      </c>
      <c r="FW125" s="80">
        <f t="shared" si="87"/>
        <v>0.72438162544169615</v>
      </c>
      <c r="FX125" s="74"/>
      <c r="FY125" s="80">
        <f t="shared" si="88"/>
        <v>0.72833723653395788</v>
      </c>
      <c r="FZ125" s="80">
        <f t="shared" si="89"/>
        <v>1</v>
      </c>
      <c r="GA125" s="80">
        <f t="shared" si="90"/>
        <v>0.72519083969465647</v>
      </c>
      <c r="GB125" s="80">
        <f t="shared" si="91"/>
        <v>0.5</v>
      </c>
      <c r="GC125" s="80">
        <f t="shared" si="92"/>
        <v>0.72791519434628971</v>
      </c>
      <c r="GD125" s="74"/>
      <c r="GE125" s="80">
        <f t="shared" si="93"/>
        <v>0.85948477751756436</v>
      </c>
      <c r="GF125" s="80">
        <f t="shared" si="94"/>
        <v>0.75</v>
      </c>
      <c r="GG125" s="80">
        <f t="shared" si="95"/>
        <v>0.85496183206106868</v>
      </c>
      <c r="GH125" s="80">
        <f t="shared" si="96"/>
        <v>0.75</v>
      </c>
      <c r="GI125" s="80">
        <f t="shared" si="97"/>
        <v>0.85689045936395758</v>
      </c>
    </row>
    <row r="126" spans="1:191" x14ac:dyDescent="0.3">
      <c r="A126" s="60" t="s">
        <v>426</v>
      </c>
      <c r="B126" s="70">
        <v>5806</v>
      </c>
      <c r="C126" s="70"/>
      <c r="D126" s="70">
        <v>112</v>
      </c>
      <c r="E126" s="70">
        <v>14</v>
      </c>
      <c r="F126" s="70">
        <v>98</v>
      </c>
      <c r="G126" s="70">
        <v>0</v>
      </c>
      <c r="H126" s="70">
        <v>224</v>
      </c>
      <c r="I126" s="70">
        <v>69</v>
      </c>
      <c r="J126" s="70">
        <v>1</v>
      </c>
      <c r="K126" s="70">
        <v>77</v>
      </c>
      <c r="L126" s="70">
        <v>0</v>
      </c>
      <c r="M126" s="70">
        <v>147</v>
      </c>
      <c r="N126" s="70">
        <v>188</v>
      </c>
      <c r="O126" s="70">
        <v>6</v>
      </c>
      <c r="P126" s="70">
        <v>121</v>
      </c>
      <c r="Q126" s="70">
        <v>0</v>
      </c>
      <c r="R126" s="70">
        <v>315</v>
      </c>
      <c r="S126" s="70">
        <v>48</v>
      </c>
      <c r="T126" s="70">
        <v>3</v>
      </c>
      <c r="U126" s="70">
        <v>40</v>
      </c>
      <c r="V126" s="70">
        <v>0</v>
      </c>
      <c r="W126" s="70">
        <v>91</v>
      </c>
      <c r="X126" s="70">
        <v>31</v>
      </c>
      <c r="Y126" s="70">
        <v>1</v>
      </c>
      <c r="Z126" s="70">
        <v>22</v>
      </c>
      <c r="AA126" s="70">
        <v>0</v>
      </c>
      <c r="AB126" s="70">
        <v>54</v>
      </c>
      <c r="AC126" s="70">
        <v>831</v>
      </c>
      <c r="AD126" s="70"/>
      <c r="AE126" s="70">
        <v>72</v>
      </c>
      <c r="AF126" s="70">
        <v>7</v>
      </c>
      <c r="AG126" s="70">
        <v>87</v>
      </c>
      <c r="AH126" s="70">
        <v>0</v>
      </c>
      <c r="AI126" s="70">
        <v>166</v>
      </c>
      <c r="AJ126" s="70">
        <v>121</v>
      </c>
      <c r="AK126" s="70">
        <v>8</v>
      </c>
      <c r="AL126" s="70">
        <v>117</v>
      </c>
      <c r="AM126" s="70">
        <v>0</v>
      </c>
      <c r="AN126" s="70">
        <v>246</v>
      </c>
      <c r="AO126" s="70">
        <v>190</v>
      </c>
      <c r="AP126" s="70">
        <v>10</v>
      </c>
      <c r="AQ126" s="70">
        <v>104</v>
      </c>
      <c r="AR126" s="70">
        <v>0</v>
      </c>
      <c r="AS126" s="70">
        <v>304</v>
      </c>
      <c r="AT126" s="70">
        <v>716</v>
      </c>
      <c r="AU126" s="70"/>
      <c r="AV126" s="70">
        <v>112</v>
      </c>
      <c r="AW126" s="70">
        <v>10</v>
      </c>
      <c r="AX126" s="70">
        <v>120</v>
      </c>
      <c r="AY126" s="70">
        <v>0</v>
      </c>
      <c r="AZ126" s="70">
        <v>242</v>
      </c>
      <c r="BA126" s="70">
        <v>64</v>
      </c>
      <c r="BB126" s="70">
        <v>2</v>
      </c>
      <c r="BC126" s="70">
        <v>59</v>
      </c>
      <c r="BD126" s="70">
        <v>0</v>
      </c>
      <c r="BE126" s="70">
        <v>125</v>
      </c>
      <c r="BF126" s="70">
        <v>115</v>
      </c>
      <c r="BG126" s="70">
        <v>9</v>
      </c>
      <c r="BH126" s="70">
        <v>69</v>
      </c>
      <c r="BI126" s="70">
        <v>0</v>
      </c>
      <c r="BJ126" s="70">
        <v>193</v>
      </c>
      <c r="BK126" s="70">
        <v>76</v>
      </c>
      <c r="BL126" s="70">
        <v>2</v>
      </c>
      <c r="BM126" s="70">
        <v>50</v>
      </c>
      <c r="BN126" s="70">
        <v>0</v>
      </c>
      <c r="BO126" s="70">
        <v>128</v>
      </c>
      <c r="BP126" s="70">
        <v>688</v>
      </c>
      <c r="BQ126" s="74"/>
      <c r="BR126" s="70">
        <v>298</v>
      </c>
      <c r="BS126" s="70">
        <v>21</v>
      </c>
      <c r="BT126" s="70">
        <v>236</v>
      </c>
      <c r="BU126" s="70">
        <v>0</v>
      </c>
      <c r="BV126" s="70">
        <v>555</v>
      </c>
      <c r="BW126" s="70">
        <v>555</v>
      </c>
      <c r="BX126" s="74"/>
      <c r="BY126" s="70">
        <v>315</v>
      </c>
      <c r="BZ126" s="70">
        <v>21</v>
      </c>
      <c r="CA126" s="70">
        <v>248</v>
      </c>
      <c r="CB126" s="70">
        <v>0</v>
      </c>
      <c r="CC126" s="70">
        <v>584</v>
      </c>
      <c r="CD126" s="70">
        <v>584</v>
      </c>
      <c r="CE126" s="74"/>
      <c r="CF126" s="70">
        <v>284</v>
      </c>
      <c r="CG126" s="70">
        <v>14</v>
      </c>
      <c r="CH126" s="70">
        <v>217</v>
      </c>
      <c r="CI126" s="70">
        <v>0</v>
      </c>
      <c r="CJ126" s="70">
        <v>515</v>
      </c>
      <c r="CK126" s="70">
        <v>31</v>
      </c>
      <c r="CL126" s="70">
        <v>0</v>
      </c>
      <c r="CM126" s="70">
        <v>30</v>
      </c>
      <c r="CN126" s="70">
        <v>0</v>
      </c>
      <c r="CO126" s="70">
        <v>61</v>
      </c>
      <c r="CP126" s="70">
        <v>62</v>
      </c>
      <c r="CQ126" s="70">
        <v>11</v>
      </c>
      <c r="CR126" s="70">
        <v>63</v>
      </c>
      <c r="CS126" s="70">
        <v>0</v>
      </c>
      <c r="CT126" s="70">
        <v>136</v>
      </c>
      <c r="CU126" s="70">
        <v>712</v>
      </c>
      <c r="CV126" s="74"/>
      <c r="CW126" s="70">
        <v>134</v>
      </c>
      <c r="CX126" s="70">
        <v>2</v>
      </c>
      <c r="CY126" s="70">
        <v>119</v>
      </c>
      <c r="CZ126" s="70">
        <v>0</v>
      </c>
      <c r="DA126" s="70">
        <v>255</v>
      </c>
      <c r="DB126" s="70">
        <v>252</v>
      </c>
      <c r="DC126" s="70">
        <v>24</v>
      </c>
      <c r="DD126" s="70">
        <v>205</v>
      </c>
      <c r="DE126" s="70">
        <v>0</v>
      </c>
      <c r="DF126" s="70">
        <v>481</v>
      </c>
      <c r="DG126" s="70">
        <v>736</v>
      </c>
      <c r="DH126" s="74"/>
      <c r="DI126" s="70">
        <v>306</v>
      </c>
      <c r="DJ126" s="70">
        <v>19</v>
      </c>
      <c r="DK126" s="70">
        <v>236</v>
      </c>
      <c r="DL126" s="70">
        <v>0</v>
      </c>
      <c r="DM126" s="70">
        <v>561</v>
      </c>
      <c r="DN126" s="70">
        <v>561</v>
      </c>
      <c r="DO126" s="74"/>
      <c r="DP126" s="70">
        <v>303</v>
      </c>
      <c r="DQ126" s="70">
        <v>21</v>
      </c>
      <c r="DR126" s="70">
        <v>239</v>
      </c>
      <c r="DS126" s="70">
        <v>0</v>
      </c>
      <c r="DT126" s="70">
        <v>563</v>
      </c>
      <c r="DU126" s="70">
        <v>563</v>
      </c>
      <c r="DV126" s="74"/>
      <c r="DW126" s="70">
        <v>166</v>
      </c>
      <c r="DX126" s="70">
        <v>6</v>
      </c>
      <c r="DY126" s="70">
        <v>145</v>
      </c>
      <c r="DZ126" s="70">
        <v>0</v>
      </c>
      <c r="EA126" s="70">
        <v>317</v>
      </c>
      <c r="EB126" s="70">
        <v>210</v>
      </c>
      <c r="EC126" s="70">
        <v>17</v>
      </c>
      <c r="ED126" s="70">
        <v>157</v>
      </c>
      <c r="EE126" s="70">
        <v>0</v>
      </c>
      <c r="EF126" s="70">
        <v>384</v>
      </c>
      <c r="EG126" s="70">
        <v>701</v>
      </c>
      <c r="EI126" s="80">
        <f t="shared" si="53"/>
        <v>0.8549107142857143</v>
      </c>
      <c r="EJ126" s="80">
        <f t="shared" si="54"/>
        <v>1</v>
      </c>
      <c r="EK126" s="80">
        <f t="shared" si="55"/>
        <v>0.86033519553072624</v>
      </c>
      <c r="EL126" s="80" t="e">
        <f t="shared" si="56"/>
        <v>#DIV/0!</v>
      </c>
      <c r="EM126" s="80">
        <f t="shared" si="57"/>
        <v>0.86161251504211789</v>
      </c>
      <c r="EN126" s="74"/>
      <c r="EO126" s="80">
        <f t="shared" si="58"/>
        <v>0.8191964285714286</v>
      </c>
      <c r="EP126" s="80">
        <f t="shared" si="59"/>
        <v>0.92</v>
      </c>
      <c r="EQ126" s="80">
        <f t="shared" si="60"/>
        <v>0.83240223463687146</v>
      </c>
      <c r="ER126" s="80" t="e">
        <f t="shared" si="61"/>
        <v>#DIV/0!</v>
      </c>
      <c r="ES126" s="80">
        <f t="shared" si="62"/>
        <v>0.82791817087845965</v>
      </c>
      <c r="ET126" s="74"/>
      <c r="EU126" s="80">
        <f t="shared" si="63"/>
        <v>0.6651785714285714</v>
      </c>
      <c r="EV126" s="80">
        <f t="shared" si="64"/>
        <v>0.84</v>
      </c>
      <c r="EW126" s="80">
        <f t="shared" si="65"/>
        <v>0.65921787709497204</v>
      </c>
      <c r="EX126" s="80" t="e">
        <f t="shared" si="66"/>
        <v>#DIV/0!</v>
      </c>
      <c r="EY126" s="80">
        <f t="shared" si="67"/>
        <v>0.66787003610108309</v>
      </c>
      <c r="EZ126" s="74"/>
      <c r="FA126" s="80">
        <f t="shared" si="68"/>
        <v>0.703125</v>
      </c>
      <c r="FB126" s="80">
        <f t="shared" si="69"/>
        <v>0.84</v>
      </c>
      <c r="FC126" s="80">
        <f t="shared" si="70"/>
        <v>0.69273743016759781</v>
      </c>
      <c r="FD126" s="80" t="e">
        <f t="shared" si="71"/>
        <v>#DIV/0!</v>
      </c>
      <c r="FE126" s="80">
        <f t="shared" si="72"/>
        <v>0.70276774969915767</v>
      </c>
      <c r="FF126" s="74"/>
      <c r="FG126" s="80">
        <f t="shared" si="73"/>
        <v>0.8415178571428571</v>
      </c>
      <c r="FH126" s="80">
        <f t="shared" si="74"/>
        <v>1</v>
      </c>
      <c r="FI126" s="80">
        <f t="shared" si="75"/>
        <v>0.86592178770949724</v>
      </c>
      <c r="FJ126" s="80" t="e">
        <f t="shared" si="76"/>
        <v>#DIV/0!</v>
      </c>
      <c r="FK126" s="80">
        <f t="shared" si="77"/>
        <v>0.8567990373044525</v>
      </c>
      <c r="FL126" s="74"/>
      <c r="FM126" s="80">
        <f t="shared" si="78"/>
        <v>0.8616071428571429</v>
      </c>
      <c r="FN126" s="80">
        <f t="shared" si="79"/>
        <v>1.04</v>
      </c>
      <c r="FO126" s="80">
        <f t="shared" si="80"/>
        <v>0.9050279329608939</v>
      </c>
      <c r="FP126" s="80" t="e">
        <f t="shared" si="81"/>
        <v>#DIV/0!</v>
      </c>
      <c r="FQ126" s="80">
        <f t="shared" si="82"/>
        <v>0.88567990373044525</v>
      </c>
      <c r="FR126" s="74"/>
      <c r="FS126" s="80">
        <f t="shared" si="83"/>
        <v>0.6830357142857143</v>
      </c>
      <c r="FT126" s="80">
        <f t="shared" si="84"/>
        <v>0.76</v>
      </c>
      <c r="FU126" s="80">
        <f t="shared" si="85"/>
        <v>0.65921787709497204</v>
      </c>
      <c r="FV126" s="80" t="e">
        <f t="shared" si="86"/>
        <v>#DIV/0!</v>
      </c>
      <c r="FW126" s="80">
        <f t="shared" si="87"/>
        <v>0.67509025270758127</v>
      </c>
      <c r="FX126" s="74"/>
      <c r="FY126" s="80">
        <f t="shared" si="88"/>
        <v>0.6763392857142857</v>
      </c>
      <c r="FZ126" s="80">
        <f t="shared" si="89"/>
        <v>0.84</v>
      </c>
      <c r="GA126" s="80">
        <f t="shared" si="90"/>
        <v>0.66759776536312854</v>
      </c>
      <c r="GB126" s="80" t="e">
        <f t="shared" si="91"/>
        <v>#DIV/0!</v>
      </c>
      <c r="GC126" s="80">
        <f t="shared" si="92"/>
        <v>0.67749699157641396</v>
      </c>
      <c r="GD126" s="74"/>
      <c r="GE126" s="80">
        <f t="shared" si="93"/>
        <v>0.8392857142857143</v>
      </c>
      <c r="GF126" s="80">
        <f t="shared" si="94"/>
        <v>0.92</v>
      </c>
      <c r="GG126" s="80">
        <f t="shared" si="95"/>
        <v>0.84357541899441346</v>
      </c>
      <c r="GH126" s="80" t="e">
        <f t="shared" si="96"/>
        <v>#DIV/0!</v>
      </c>
      <c r="GI126" s="80">
        <f t="shared" si="97"/>
        <v>0.84356197352587248</v>
      </c>
    </row>
    <row r="127" spans="1:191" x14ac:dyDescent="0.3">
      <c r="A127" s="60" t="s">
        <v>593</v>
      </c>
      <c r="B127" s="70">
        <v>5721</v>
      </c>
      <c r="C127" s="70"/>
      <c r="D127" s="70">
        <v>184</v>
      </c>
      <c r="E127" s="70">
        <v>7</v>
      </c>
      <c r="F127" s="70">
        <v>34</v>
      </c>
      <c r="G127" s="70">
        <v>0</v>
      </c>
      <c r="H127" s="70">
        <v>225</v>
      </c>
      <c r="I127" s="70">
        <v>80</v>
      </c>
      <c r="J127" s="70">
        <v>3</v>
      </c>
      <c r="K127" s="70">
        <v>20</v>
      </c>
      <c r="L127" s="70">
        <v>0</v>
      </c>
      <c r="M127" s="70">
        <v>103</v>
      </c>
      <c r="N127" s="70">
        <v>221</v>
      </c>
      <c r="O127" s="70">
        <v>4</v>
      </c>
      <c r="P127" s="70">
        <v>27</v>
      </c>
      <c r="Q127" s="70">
        <v>0</v>
      </c>
      <c r="R127" s="70">
        <v>252</v>
      </c>
      <c r="S127" s="70">
        <v>67</v>
      </c>
      <c r="T127" s="70">
        <v>0</v>
      </c>
      <c r="U127" s="70">
        <v>9</v>
      </c>
      <c r="V127" s="70">
        <v>0</v>
      </c>
      <c r="W127" s="70">
        <v>76</v>
      </c>
      <c r="X127" s="70">
        <v>27</v>
      </c>
      <c r="Y127" s="70">
        <v>0</v>
      </c>
      <c r="Z127" s="70">
        <v>3</v>
      </c>
      <c r="AA127" s="70">
        <v>0</v>
      </c>
      <c r="AB127" s="70">
        <v>30</v>
      </c>
      <c r="AC127" s="70">
        <v>686</v>
      </c>
      <c r="AD127" s="70"/>
      <c r="AE127" s="70">
        <v>129</v>
      </c>
      <c r="AF127" s="70">
        <v>2</v>
      </c>
      <c r="AG127" s="70">
        <v>18</v>
      </c>
      <c r="AH127" s="70">
        <v>0</v>
      </c>
      <c r="AI127" s="70">
        <v>149</v>
      </c>
      <c r="AJ127" s="70">
        <v>130</v>
      </c>
      <c r="AK127" s="70">
        <v>9</v>
      </c>
      <c r="AL127" s="70">
        <v>21</v>
      </c>
      <c r="AM127" s="70">
        <v>0</v>
      </c>
      <c r="AN127" s="70">
        <v>160</v>
      </c>
      <c r="AO127" s="70">
        <v>249</v>
      </c>
      <c r="AP127" s="70">
        <v>1</v>
      </c>
      <c r="AQ127" s="70">
        <v>42</v>
      </c>
      <c r="AR127" s="70">
        <v>0</v>
      </c>
      <c r="AS127" s="70">
        <v>292</v>
      </c>
      <c r="AT127" s="70">
        <v>601</v>
      </c>
      <c r="AU127" s="70"/>
      <c r="AV127" s="70">
        <v>142</v>
      </c>
      <c r="AW127" s="70">
        <v>3</v>
      </c>
      <c r="AX127" s="70">
        <v>15</v>
      </c>
      <c r="AY127" s="70">
        <v>0</v>
      </c>
      <c r="AZ127" s="70">
        <v>160</v>
      </c>
      <c r="BA127" s="70">
        <v>59</v>
      </c>
      <c r="BB127" s="70">
        <v>1</v>
      </c>
      <c r="BC127" s="70">
        <v>13</v>
      </c>
      <c r="BD127" s="70">
        <v>0</v>
      </c>
      <c r="BE127" s="70">
        <v>73</v>
      </c>
      <c r="BF127" s="70">
        <v>68</v>
      </c>
      <c r="BG127" s="70">
        <v>1</v>
      </c>
      <c r="BH127" s="70">
        <v>15</v>
      </c>
      <c r="BI127" s="70">
        <v>0</v>
      </c>
      <c r="BJ127" s="70">
        <v>84</v>
      </c>
      <c r="BK127" s="70">
        <v>225</v>
      </c>
      <c r="BL127" s="70">
        <v>7</v>
      </c>
      <c r="BM127" s="70">
        <v>37</v>
      </c>
      <c r="BN127" s="70">
        <v>0</v>
      </c>
      <c r="BO127" s="70">
        <v>269</v>
      </c>
      <c r="BP127" s="70">
        <v>586</v>
      </c>
      <c r="BQ127" s="74"/>
      <c r="BR127" s="70">
        <v>404</v>
      </c>
      <c r="BS127" s="70">
        <v>11</v>
      </c>
      <c r="BT127" s="70">
        <v>66</v>
      </c>
      <c r="BU127" s="70">
        <v>0</v>
      </c>
      <c r="BV127" s="70">
        <v>481</v>
      </c>
      <c r="BW127" s="70">
        <v>481</v>
      </c>
      <c r="BX127" s="74"/>
      <c r="BY127" s="70">
        <v>420</v>
      </c>
      <c r="BZ127" s="70">
        <v>11</v>
      </c>
      <c r="CA127" s="70">
        <v>66</v>
      </c>
      <c r="CB127" s="70">
        <v>0</v>
      </c>
      <c r="CC127" s="70">
        <v>497</v>
      </c>
      <c r="CD127" s="70">
        <v>497</v>
      </c>
      <c r="CE127" s="74"/>
      <c r="CF127" s="70">
        <v>312</v>
      </c>
      <c r="CG127" s="70">
        <v>8</v>
      </c>
      <c r="CH127" s="70">
        <v>53</v>
      </c>
      <c r="CI127" s="70">
        <v>0</v>
      </c>
      <c r="CJ127" s="70">
        <v>373</v>
      </c>
      <c r="CK127" s="70">
        <v>58</v>
      </c>
      <c r="CL127" s="70">
        <v>1</v>
      </c>
      <c r="CM127" s="70">
        <v>10</v>
      </c>
      <c r="CN127" s="70">
        <v>0</v>
      </c>
      <c r="CO127" s="70">
        <v>69</v>
      </c>
      <c r="CP127" s="70">
        <v>88</v>
      </c>
      <c r="CQ127" s="70">
        <v>1</v>
      </c>
      <c r="CR127" s="70">
        <v>15</v>
      </c>
      <c r="CS127" s="70">
        <v>0</v>
      </c>
      <c r="CT127" s="70">
        <v>104</v>
      </c>
      <c r="CU127" s="70">
        <v>546</v>
      </c>
      <c r="CV127" s="74"/>
      <c r="CW127" s="70">
        <v>230</v>
      </c>
      <c r="CX127" s="70">
        <v>3</v>
      </c>
      <c r="CY127" s="70">
        <v>32</v>
      </c>
      <c r="CZ127" s="70">
        <v>0</v>
      </c>
      <c r="DA127" s="70">
        <v>265</v>
      </c>
      <c r="DB127" s="70">
        <v>270</v>
      </c>
      <c r="DC127" s="70">
        <v>10</v>
      </c>
      <c r="DD127" s="70">
        <v>53</v>
      </c>
      <c r="DE127" s="70">
        <v>0</v>
      </c>
      <c r="DF127" s="70">
        <v>333</v>
      </c>
      <c r="DG127" s="70">
        <v>598</v>
      </c>
      <c r="DH127" s="74"/>
      <c r="DI127" s="70">
        <v>412</v>
      </c>
      <c r="DJ127" s="70">
        <v>10</v>
      </c>
      <c r="DK127" s="70">
        <v>70</v>
      </c>
      <c r="DL127" s="70">
        <v>0</v>
      </c>
      <c r="DM127" s="70">
        <v>492</v>
      </c>
      <c r="DN127" s="70">
        <v>492</v>
      </c>
      <c r="DO127" s="74"/>
      <c r="DP127" s="70">
        <v>414</v>
      </c>
      <c r="DQ127" s="70">
        <v>11</v>
      </c>
      <c r="DR127" s="70">
        <v>67</v>
      </c>
      <c r="DS127" s="70">
        <v>0</v>
      </c>
      <c r="DT127" s="70">
        <v>492</v>
      </c>
      <c r="DU127" s="70">
        <v>492</v>
      </c>
      <c r="DV127" s="74"/>
      <c r="DW127" s="70">
        <v>274</v>
      </c>
      <c r="DX127" s="70">
        <v>6</v>
      </c>
      <c r="DY127" s="70">
        <v>43</v>
      </c>
      <c r="DZ127" s="70">
        <v>0</v>
      </c>
      <c r="EA127" s="70">
        <v>323</v>
      </c>
      <c r="EB127" s="70">
        <v>203</v>
      </c>
      <c r="EC127" s="70">
        <v>7</v>
      </c>
      <c r="ED127" s="70">
        <v>37</v>
      </c>
      <c r="EE127" s="70">
        <v>0</v>
      </c>
      <c r="EF127" s="70">
        <v>247</v>
      </c>
      <c r="EG127" s="70">
        <v>570</v>
      </c>
      <c r="EI127" s="80">
        <f t="shared" si="53"/>
        <v>0.87737478411053538</v>
      </c>
      <c r="EJ127" s="80">
        <f t="shared" si="54"/>
        <v>0.8571428571428571</v>
      </c>
      <c r="EK127" s="80">
        <f t="shared" si="55"/>
        <v>0.87096774193548387</v>
      </c>
      <c r="EL127" s="80" t="e">
        <f t="shared" si="56"/>
        <v>#DIV/0!</v>
      </c>
      <c r="EM127" s="80">
        <f t="shared" si="57"/>
        <v>0.87609329446064144</v>
      </c>
      <c r="EN127" s="74"/>
      <c r="EO127" s="80">
        <f t="shared" si="58"/>
        <v>0.85319516407599305</v>
      </c>
      <c r="EP127" s="80">
        <f t="shared" si="59"/>
        <v>0.8571428571428571</v>
      </c>
      <c r="EQ127" s="80">
        <f t="shared" si="60"/>
        <v>0.86021505376344087</v>
      </c>
      <c r="ER127" s="80" t="e">
        <f t="shared" si="61"/>
        <v>#DIV/0!</v>
      </c>
      <c r="ES127" s="80">
        <f t="shared" si="62"/>
        <v>0.85422740524781338</v>
      </c>
      <c r="ET127" s="74"/>
      <c r="EU127" s="80">
        <f t="shared" si="63"/>
        <v>0.69775474956822103</v>
      </c>
      <c r="EV127" s="80">
        <f t="shared" si="64"/>
        <v>0.7857142857142857</v>
      </c>
      <c r="EW127" s="80">
        <f t="shared" si="65"/>
        <v>0.70967741935483875</v>
      </c>
      <c r="EX127" s="80" t="e">
        <f t="shared" si="66"/>
        <v>#DIV/0!</v>
      </c>
      <c r="EY127" s="80">
        <f t="shared" si="67"/>
        <v>0.70116618075801751</v>
      </c>
      <c r="EZ127" s="74"/>
      <c r="FA127" s="80">
        <f t="shared" si="68"/>
        <v>0.72538860103626945</v>
      </c>
      <c r="FB127" s="80">
        <f t="shared" si="69"/>
        <v>0.7857142857142857</v>
      </c>
      <c r="FC127" s="80">
        <f t="shared" si="70"/>
        <v>0.70967741935483875</v>
      </c>
      <c r="FD127" s="80" t="e">
        <f t="shared" si="71"/>
        <v>#DIV/0!</v>
      </c>
      <c r="FE127" s="80">
        <f t="shared" si="72"/>
        <v>0.72448979591836737</v>
      </c>
      <c r="FF127" s="74"/>
      <c r="FG127" s="80">
        <f t="shared" si="73"/>
        <v>0.79101899827288424</v>
      </c>
      <c r="FH127" s="80">
        <f t="shared" si="74"/>
        <v>0.7142857142857143</v>
      </c>
      <c r="FI127" s="80">
        <f t="shared" si="75"/>
        <v>0.83870967741935487</v>
      </c>
      <c r="FJ127" s="80" t="e">
        <f t="shared" si="76"/>
        <v>#DIV/0!</v>
      </c>
      <c r="FK127" s="80">
        <f t="shared" si="77"/>
        <v>0.79591836734693877</v>
      </c>
      <c r="FL127" s="74"/>
      <c r="FM127" s="80">
        <f t="shared" si="78"/>
        <v>0.86355785837651122</v>
      </c>
      <c r="FN127" s="80">
        <f t="shared" si="79"/>
        <v>0.9285714285714286</v>
      </c>
      <c r="FO127" s="80">
        <f t="shared" si="80"/>
        <v>0.91397849462365588</v>
      </c>
      <c r="FP127" s="80" t="e">
        <f t="shared" si="81"/>
        <v>#DIV/0!</v>
      </c>
      <c r="FQ127" s="80">
        <f t="shared" si="82"/>
        <v>0.8717201166180758</v>
      </c>
      <c r="FR127" s="74"/>
      <c r="FS127" s="80">
        <f t="shared" si="83"/>
        <v>0.7115716753022453</v>
      </c>
      <c r="FT127" s="80">
        <f t="shared" si="84"/>
        <v>0.7142857142857143</v>
      </c>
      <c r="FU127" s="80">
        <f t="shared" si="85"/>
        <v>0.75268817204301075</v>
      </c>
      <c r="FV127" s="80" t="e">
        <f t="shared" si="86"/>
        <v>#DIV/0!</v>
      </c>
      <c r="FW127" s="80">
        <f t="shared" si="87"/>
        <v>0.71720116618075802</v>
      </c>
      <c r="FX127" s="74"/>
      <c r="FY127" s="80">
        <f t="shared" si="88"/>
        <v>0.71502590673575128</v>
      </c>
      <c r="FZ127" s="80">
        <f t="shared" si="89"/>
        <v>0.7857142857142857</v>
      </c>
      <c r="GA127" s="80">
        <f t="shared" si="90"/>
        <v>0.72043010752688175</v>
      </c>
      <c r="GB127" s="80" t="e">
        <f t="shared" si="91"/>
        <v>#DIV/0!</v>
      </c>
      <c r="GC127" s="80">
        <f t="shared" si="92"/>
        <v>0.71720116618075802</v>
      </c>
      <c r="GD127" s="74"/>
      <c r="GE127" s="80">
        <f t="shared" si="93"/>
        <v>0.82383419689119175</v>
      </c>
      <c r="GF127" s="80">
        <f t="shared" si="94"/>
        <v>0.9285714285714286</v>
      </c>
      <c r="GG127" s="80">
        <f t="shared" si="95"/>
        <v>0.86021505376344087</v>
      </c>
      <c r="GH127" s="80" t="e">
        <f t="shared" si="96"/>
        <v>#DIV/0!</v>
      </c>
      <c r="GI127" s="80">
        <f t="shared" si="97"/>
        <v>0.83090379008746351</v>
      </c>
    </row>
    <row r="128" spans="1:191" x14ac:dyDescent="0.3">
      <c r="A128" s="60" t="s">
        <v>533</v>
      </c>
      <c r="B128" s="70">
        <v>5588</v>
      </c>
      <c r="C128" s="70"/>
      <c r="D128" s="70">
        <v>262</v>
      </c>
      <c r="E128" s="70">
        <v>9</v>
      </c>
      <c r="F128" s="70">
        <v>192</v>
      </c>
      <c r="G128" s="70">
        <v>0</v>
      </c>
      <c r="H128" s="70">
        <v>463</v>
      </c>
      <c r="I128" s="70">
        <v>138</v>
      </c>
      <c r="J128" s="70">
        <v>9</v>
      </c>
      <c r="K128" s="70">
        <v>85</v>
      </c>
      <c r="L128" s="70">
        <v>0</v>
      </c>
      <c r="M128" s="70">
        <v>232</v>
      </c>
      <c r="N128" s="70">
        <v>337</v>
      </c>
      <c r="O128" s="70">
        <v>17</v>
      </c>
      <c r="P128" s="70">
        <v>177</v>
      </c>
      <c r="Q128" s="70">
        <v>0</v>
      </c>
      <c r="R128" s="70">
        <v>531</v>
      </c>
      <c r="S128" s="70">
        <v>51</v>
      </c>
      <c r="T128" s="70">
        <v>2</v>
      </c>
      <c r="U128" s="70">
        <v>24</v>
      </c>
      <c r="V128" s="70">
        <v>0</v>
      </c>
      <c r="W128" s="70">
        <v>77</v>
      </c>
      <c r="X128" s="70">
        <v>21</v>
      </c>
      <c r="Y128" s="70">
        <v>0</v>
      </c>
      <c r="Z128" s="70">
        <v>15</v>
      </c>
      <c r="AA128" s="70">
        <v>0</v>
      </c>
      <c r="AB128" s="70">
        <v>36</v>
      </c>
      <c r="AC128" s="70">
        <v>1339</v>
      </c>
      <c r="AD128" s="70"/>
      <c r="AE128" s="70">
        <v>251</v>
      </c>
      <c r="AF128" s="70">
        <v>12</v>
      </c>
      <c r="AG128" s="70">
        <v>157</v>
      </c>
      <c r="AH128" s="70">
        <v>0</v>
      </c>
      <c r="AI128" s="70">
        <v>420</v>
      </c>
      <c r="AJ128" s="70">
        <v>169</v>
      </c>
      <c r="AK128" s="70">
        <v>8</v>
      </c>
      <c r="AL128" s="70">
        <v>94</v>
      </c>
      <c r="AM128" s="70">
        <v>0</v>
      </c>
      <c r="AN128" s="70">
        <v>271</v>
      </c>
      <c r="AO128" s="70">
        <v>302</v>
      </c>
      <c r="AP128" s="70">
        <v>10</v>
      </c>
      <c r="AQ128" s="70">
        <v>161</v>
      </c>
      <c r="AR128" s="70">
        <v>0</v>
      </c>
      <c r="AS128" s="70">
        <v>473</v>
      </c>
      <c r="AT128" s="70">
        <v>1164</v>
      </c>
      <c r="AU128" s="70"/>
      <c r="AV128" s="70">
        <v>240</v>
      </c>
      <c r="AW128" s="70">
        <v>9</v>
      </c>
      <c r="AX128" s="70">
        <v>153</v>
      </c>
      <c r="AY128" s="70">
        <v>0</v>
      </c>
      <c r="AZ128" s="70">
        <v>402</v>
      </c>
      <c r="BA128" s="70">
        <v>105</v>
      </c>
      <c r="BB128" s="70">
        <v>6</v>
      </c>
      <c r="BC128" s="70">
        <v>59</v>
      </c>
      <c r="BD128" s="70">
        <v>0</v>
      </c>
      <c r="BE128" s="70">
        <v>170</v>
      </c>
      <c r="BF128" s="70">
        <v>178</v>
      </c>
      <c r="BG128" s="70">
        <v>10</v>
      </c>
      <c r="BH128" s="70">
        <v>123</v>
      </c>
      <c r="BI128" s="70">
        <v>0</v>
      </c>
      <c r="BJ128" s="70">
        <v>311</v>
      </c>
      <c r="BK128" s="70">
        <v>129</v>
      </c>
      <c r="BL128" s="70">
        <v>4</v>
      </c>
      <c r="BM128" s="70">
        <v>46</v>
      </c>
      <c r="BN128" s="70">
        <v>0</v>
      </c>
      <c r="BO128" s="70">
        <v>179</v>
      </c>
      <c r="BP128" s="70">
        <v>1062</v>
      </c>
      <c r="BQ128" s="74"/>
      <c r="BR128" s="70">
        <v>636</v>
      </c>
      <c r="BS128" s="70">
        <v>23</v>
      </c>
      <c r="BT128" s="70">
        <v>356</v>
      </c>
      <c r="BU128" s="70">
        <v>0</v>
      </c>
      <c r="BV128" s="70">
        <v>1015</v>
      </c>
      <c r="BW128" s="70">
        <v>1015</v>
      </c>
      <c r="BX128" s="74"/>
      <c r="BY128" s="70">
        <v>655</v>
      </c>
      <c r="BZ128" s="70">
        <v>24</v>
      </c>
      <c r="CA128" s="70">
        <v>362</v>
      </c>
      <c r="CB128" s="70">
        <v>0</v>
      </c>
      <c r="CC128" s="70">
        <v>1041</v>
      </c>
      <c r="CD128" s="70">
        <v>1041</v>
      </c>
      <c r="CE128" s="74"/>
      <c r="CF128" s="70">
        <v>404</v>
      </c>
      <c r="CG128" s="70">
        <v>18</v>
      </c>
      <c r="CH128" s="70">
        <v>249</v>
      </c>
      <c r="CI128" s="70">
        <v>0</v>
      </c>
      <c r="CJ128" s="70">
        <v>671</v>
      </c>
      <c r="CK128" s="70">
        <v>101</v>
      </c>
      <c r="CL128" s="70">
        <v>6</v>
      </c>
      <c r="CM128" s="70">
        <v>74</v>
      </c>
      <c r="CN128" s="70">
        <v>0</v>
      </c>
      <c r="CO128" s="70">
        <v>181</v>
      </c>
      <c r="CP128" s="70">
        <v>150</v>
      </c>
      <c r="CQ128" s="70">
        <v>4</v>
      </c>
      <c r="CR128" s="70">
        <v>61</v>
      </c>
      <c r="CS128" s="70">
        <v>0</v>
      </c>
      <c r="CT128" s="70">
        <v>215</v>
      </c>
      <c r="CU128" s="70">
        <v>1067</v>
      </c>
      <c r="CV128" s="74"/>
      <c r="CW128" s="70">
        <v>230</v>
      </c>
      <c r="CX128" s="70">
        <v>3</v>
      </c>
      <c r="CY128" s="70">
        <v>117</v>
      </c>
      <c r="CZ128" s="70">
        <v>0</v>
      </c>
      <c r="DA128" s="70">
        <v>350</v>
      </c>
      <c r="DB128" s="70">
        <v>482</v>
      </c>
      <c r="DC128" s="70">
        <v>24</v>
      </c>
      <c r="DD128" s="70">
        <v>305</v>
      </c>
      <c r="DE128" s="70">
        <v>0</v>
      </c>
      <c r="DF128" s="70">
        <v>811</v>
      </c>
      <c r="DG128" s="70">
        <v>1161</v>
      </c>
      <c r="DH128" s="74"/>
      <c r="DI128" s="70">
        <v>652</v>
      </c>
      <c r="DJ128" s="70">
        <v>23</v>
      </c>
      <c r="DK128" s="70">
        <v>361</v>
      </c>
      <c r="DL128" s="70">
        <v>0</v>
      </c>
      <c r="DM128" s="70">
        <v>1036</v>
      </c>
      <c r="DN128" s="70">
        <v>1036</v>
      </c>
      <c r="DO128" s="74"/>
      <c r="DP128" s="70">
        <v>639</v>
      </c>
      <c r="DQ128" s="70">
        <v>24</v>
      </c>
      <c r="DR128" s="70">
        <v>353</v>
      </c>
      <c r="DS128" s="70">
        <v>0</v>
      </c>
      <c r="DT128" s="70">
        <v>1016</v>
      </c>
      <c r="DU128" s="70">
        <v>1016</v>
      </c>
      <c r="DV128" s="74"/>
      <c r="DW128" s="70">
        <v>281</v>
      </c>
      <c r="DX128" s="70">
        <v>9</v>
      </c>
      <c r="DY128" s="70">
        <v>149</v>
      </c>
      <c r="DZ128" s="70">
        <v>0</v>
      </c>
      <c r="EA128" s="70">
        <v>439</v>
      </c>
      <c r="EB128" s="70">
        <v>405</v>
      </c>
      <c r="EC128" s="70">
        <v>17</v>
      </c>
      <c r="ED128" s="70">
        <v>256</v>
      </c>
      <c r="EE128" s="70">
        <v>0</v>
      </c>
      <c r="EF128" s="70">
        <v>678</v>
      </c>
      <c r="EG128" s="70">
        <v>1117</v>
      </c>
      <c r="EI128" s="80">
        <f t="shared" si="53"/>
        <v>0.892459826946848</v>
      </c>
      <c r="EJ128" s="80">
        <f t="shared" si="54"/>
        <v>0.81081081081081086</v>
      </c>
      <c r="EK128" s="80">
        <f t="shared" si="55"/>
        <v>0.83569979716024345</v>
      </c>
      <c r="EL128" s="80" t="e">
        <f t="shared" si="56"/>
        <v>#DIV/0!</v>
      </c>
      <c r="EM128" s="80">
        <f t="shared" si="57"/>
        <v>0.86930545182972363</v>
      </c>
      <c r="EN128" s="74"/>
      <c r="EO128" s="80">
        <f t="shared" si="58"/>
        <v>0.80593325092707047</v>
      </c>
      <c r="EP128" s="80">
        <f t="shared" si="59"/>
        <v>0.78378378378378377</v>
      </c>
      <c r="EQ128" s="80">
        <f t="shared" si="60"/>
        <v>0.77281947261663286</v>
      </c>
      <c r="ER128" s="80" t="e">
        <f t="shared" si="61"/>
        <v>#DIV/0!</v>
      </c>
      <c r="ES128" s="80">
        <f t="shared" si="62"/>
        <v>0.79312920089619121</v>
      </c>
      <c r="ET128" s="74"/>
      <c r="EU128" s="80">
        <f t="shared" si="63"/>
        <v>0.78615574783683562</v>
      </c>
      <c r="EV128" s="80">
        <f t="shared" si="64"/>
        <v>0.6216216216216216</v>
      </c>
      <c r="EW128" s="80">
        <f t="shared" si="65"/>
        <v>0.72210953346855988</v>
      </c>
      <c r="EX128" s="80" t="e">
        <f t="shared" si="66"/>
        <v>#DIV/0!</v>
      </c>
      <c r="EY128" s="80">
        <f t="shared" si="67"/>
        <v>0.7580283793876027</v>
      </c>
      <c r="EZ128" s="74"/>
      <c r="FA128" s="80">
        <f t="shared" si="68"/>
        <v>0.80964153275648953</v>
      </c>
      <c r="FB128" s="80">
        <f t="shared" si="69"/>
        <v>0.64864864864864868</v>
      </c>
      <c r="FC128" s="80">
        <f t="shared" si="70"/>
        <v>0.73427991886409738</v>
      </c>
      <c r="FD128" s="80" t="e">
        <f t="shared" si="71"/>
        <v>#DIV/0!</v>
      </c>
      <c r="FE128" s="80">
        <f t="shared" si="72"/>
        <v>0.77744585511575803</v>
      </c>
      <c r="FF128" s="74"/>
      <c r="FG128" s="80">
        <f t="shared" si="73"/>
        <v>0.80964153275648953</v>
      </c>
      <c r="FH128" s="80">
        <f t="shared" si="74"/>
        <v>0.7567567567567568</v>
      </c>
      <c r="FI128" s="80">
        <f t="shared" si="75"/>
        <v>0.77890466531440161</v>
      </c>
      <c r="FJ128" s="80" t="e">
        <f t="shared" si="76"/>
        <v>#DIV/0!</v>
      </c>
      <c r="FK128" s="80">
        <f t="shared" si="77"/>
        <v>0.79686333084391336</v>
      </c>
      <c r="FL128" s="74"/>
      <c r="FM128" s="80">
        <f t="shared" si="78"/>
        <v>0.88009888751545118</v>
      </c>
      <c r="FN128" s="80">
        <f t="shared" si="79"/>
        <v>0.72972972972972971</v>
      </c>
      <c r="FO128" s="80">
        <f t="shared" si="80"/>
        <v>0.85598377281947258</v>
      </c>
      <c r="FP128" s="80" t="e">
        <f t="shared" si="81"/>
        <v>#DIV/0!</v>
      </c>
      <c r="FQ128" s="80">
        <f t="shared" si="82"/>
        <v>0.86706497386109038</v>
      </c>
      <c r="FR128" s="74"/>
      <c r="FS128" s="80">
        <f t="shared" si="83"/>
        <v>0.80593325092707047</v>
      </c>
      <c r="FT128" s="80">
        <f t="shared" si="84"/>
        <v>0.6216216216216216</v>
      </c>
      <c r="FU128" s="80">
        <f t="shared" si="85"/>
        <v>0.73225152129817439</v>
      </c>
      <c r="FV128" s="80" t="e">
        <f t="shared" si="86"/>
        <v>#DIV/0!</v>
      </c>
      <c r="FW128" s="80">
        <f t="shared" si="87"/>
        <v>0.77371172516803588</v>
      </c>
      <c r="FX128" s="74"/>
      <c r="FY128" s="80">
        <f t="shared" si="88"/>
        <v>0.78986402966625469</v>
      </c>
      <c r="FZ128" s="80">
        <f t="shared" si="89"/>
        <v>0.64864864864864868</v>
      </c>
      <c r="GA128" s="80">
        <f t="shared" si="90"/>
        <v>0.71602434077079102</v>
      </c>
      <c r="GB128" s="80" t="e">
        <f t="shared" si="91"/>
        <v>#DIV/0!</v>
      </c>
      <c r="GC128" s="80">
        <f t="shared" si="92"/>
        <v>0.75877520537714715</v>
      </c>
      <c r="GD128" s="74"/>
      <c r="GE128" s="80">
        <f t="shared" si="93"/>
        <v>0.84796044499381951</v>
      </c>
      <c r="GF128" s="80">
        <f t="shared" si="94"/>
        <v>0.70270270270270274</v>
      </c>
      <c r="GG128" s="80">
        <f t="shared" si="95"/>
        <v>0.82150101419878296</v>
      </c>
      <c r="GH128" s="80" t="e">
        <f t="shared" si="96"/>
        <v>#DIV/0!</v>
      </c>
      <c r="GI128" s="80">
        <f t="shared" si="97"/>
        <v>0.83420463032113512</v>
      </c>
    </row>
    <row r="129" spans="1:191" x14ac:dyDescent="0.3">
      <c r="A129" s="60" t="s">
        <v>476</v>
      </c>
      <c r="B129" s="70">
        <v>5530</v>
      </c>
      <c r="C129" s="70"/>
      <c r="D129" s="70">
        <v>171</v>
      </c>
      <c r="E129" s="70">
        <v>0</v>
      </c>
      <c r="F129" s="70">
        <v>37</v>
      </c>
      <c r="G129" s="70">
        <v>2</v>
      </c>
      <c r="H129" s="70">
        <v>210</v>
      </c>
      <c r="I129" s="70">
        <v>23</v>
      </c>
      <c r="J129" s="70">
        <v>1</v>
      </c>
      <c r="K129" s="70">
        <v>15</v>
      </c>
      <c r="L129" s="70">
        <v>0</v>
      </c>
      <c r="M129" s="70">
        <v>39</v>
      </c>
      <c r="N129" s="70">
        <v>197</v>
      </c>
      <c r="O129" s="70">
        <v>1</v>
      </c>
      <c r="P129" s="70">
        <v>44</v>
      </c>
      <c r="Q129" s="70">
        <v>0</v>
      </c>
      <c r="R129" s="70">
        <v>242</v>
      </c>
      <c r="S129" s="70">
        <v>33</v>
      </c>
      <c r="T129" s="70">
        <v>2</v>
      </c>
      <c r="U129" s="70">
        <v>4</v>
      </c>
      <c r="V129" s="70">
        <v>2</v>
      </c>
      <c r="W129" s="70">
        <v>41</v>
      </c>
      <c r="X129" s="70">
        <v>7</v>
      </c>
      <c r="Y129" s="70">
        <v>0</v>
      </c>
      <c r="Z129" s="70">
        <v>6</v>
      </c>
      <c r="AA129" s="70">
        <v>0</v>
      </c>
      <c r="AB129" s="70">
        <v>13</v>
      </c>
      <c r="AC129" s="70">
        <v>545</v>
      </c>
      <c r="AD129" s="70"/>
      <c r="AE129" s="70">
        <v>83</v>
      </c>
      <c r="AF129" s="70">
        <v>1</v>
      </c>
      <c r="AG129" s="70">
        <v>27</v>
      </c>
      <c r="AH129" s="70">
        <v>0</v>
      </c>
      <c r="AI129" s="70">
        <v>111</v>
      </c>
      <c r="AJ129" s="70">
        <v>71</v>
      </c>
      <c r="AK129" s="70">
        <v>1</v>
      </c>
      <c r="AL129" s="70">
        <v>19</v>
      </c>
      <c r="AM129" s="70">
        <v>4</v>
      </c>
      <c r="AN129" s="70">
        <v>95</v>
      </c>
      <c r="AO129" s="70">
        <v>219</v>
      </c>
      <c r="AP129" s="70">
        <v>2</v>
      </c>
      <c r="AQ129" s="70">
        <v>51</v>
      </c>
      <c r="AR129" s="70">
        <v>0</v>
      </c>
      <c r="AS129" s="70">
        <v>272</v>
      </c>
      <c r="AT129" s="70">
        <v>478</v>
      </c>
      <c r="AU129" s="70"/>
      <c r="AV129" s="70">
        <v>95</v>
      </c>
      <c r="AW129" s="70">
        <v>0</v>
      </c>
      <c r="AX129" s="70">
        <v>18</v>
      </c>
      <c r="AY129" s="70">
        <v>0</v>
      </c>
      <c r="AZ129" s="70">
        <v>113</v>
      </c>
      <c r="BA129" s="70">
        <v>49</v>
      </c>
      <c r="BB129" s="70">
        <v>1</v>
      </c>
      <c r="BC129" s="70">
        <v>26</v>
      </c>
      <c r="BD129" s="70">
        <v>2</v>
      </c>
      <c r="BE129" s="70">
        <v>78</v>
      </c>
      <c r="BF129" s="70">
        <v>40</v>
      </c>
      <c r="BG129" s="70">
        <v>1</v>
      </c>
      <c r="BH129" s="70">
        <v>13</v>
      </c>
      <c r="BI129" s="70">
        <v>2</v>
      </c>
      <c r="BJ129" s="70">
        <v>56</v>
      </c>
      <c r="BK129" s="70">
        <v>162</v>
      </c>
      <c r="BL129" s="70">
        <v>1</v>
      </c>
      <c r="BM129" s="70">
        <v>34</v>
      </c>
      <c r="BN129" s="70">
        <v>0</v>
      </c>
      <c r="BO129" s="70">
        <v>197</v>
      </c>
      <c r="BP129" s="70">
        <v>444</v>
      </c>
      <c r="BQ129" s="74"/>
      <c r="BR129" s="70">
        <v>324</v>
      </c>
      <c r="BS129" s="70">
        <v>3</v>
      </c>
      <c r="BT129" s="70">
        <v>88</v>
      </c>
      <c r="BU129" s="70">
        <v>4</v>
      </c>
      <c r="BV129" s="70">
        <v>419</v>
      </c>
      <c r="BW129" s="70">
        <v>419</v>
      </c>
      <c r="BX129" s="74"/>
      <c r="BY129" s="70">
        <v>350</v>
      </c>
      <c r="BZ129" s="70">
        <v>3</v>
      </c>
      <c r="CA129" s="70">
        <v>92</v>
      </c>
      <c r="CB129" s="70">
        <v>4</v>
      </c>
      <c r="CC129" s="70">
        <v>449</v>
      </c>
      <c r="CD129" s="70">
        <v>449</v>
      </c>
      <c r="CE129" s="74"/>
      <c r="CF129" s="70">
        <v>238</v>
      </c>
      <c r="CG129" s="70">
        <v>3</v>
      </c>
      <c r="CH129" s="70">
        <v>45</v>
      </c>
      <c r="CI129" s="70">
        <v>0</v>
      </c>
      <c r="CJ129" s="70">
        <v>286</v>
      </c>
      <c r="CK129" s="70">
        <v>49</v>
      </c>
      <c r="CL129" s="70">
        <v>1</v>
      </c>
      <c r="CM129" s="70">
        <v>24</v>
      </c>
      <c r="CN129" s="70">
        <v>2</v>
      </c>
      <c r="CO129" s="70">
        <v>76</v>
      </c>
      <c r="CP129" s="70">
        <v>52</v>
      </c>
      <c r="CQ129" s="70">
        <v>0</v>
      </c>
      <c r="CR129" s="70">
        <v>15</v>
      </c>
      <c r="CS129" s="70">
        <v>2</v>
      </c>
      <c r="CT129" s="70">
        <v>69</v>
      </c>
      <c r="CU129" s="70">
        <v>431</v>
      </c>
      <c r="CV129" s="74"/>
      <c r="CW129" s="70">
        <v>143</v>
      </c>
      <c r="CX129" s="70">
        <v>3</v>
      </c>
      <c r="CY129" s="70">
        <v>36</v>
      </c>
      <c r="CZ129" s="70">
        <v>2</v>
      </c>
      <c r="DA129" s="70">
        <v>184</v>
      </c>
      <c r="DB129" s="70">
        <v>218</v>
      </c>
      <c r="DC129" s="70">
        <v>1</v>
      </c>
      <c r="DD129" s="70">
        <v>59</v>
      </c>
      <c r="DE129" s="70">
        <v>2</v>
      </c>
      <c r="DF129" s="70">
        <v>280</v>
      </c>
      <c r="DG129" s="70">
        <v>464</v>
      </c>
      <c r="DH129" s="74"/>
      <c r="DI129" s="70">
        <v>333</v>
      </c>
      <c r="DJ129" s="70">
        <v>3</v>
      </c>
      <c r="DK129" s="70">
        <v>86</v>
      </c>
      <c r="DL129" s="70">
        <v>4</v>
      </c>
      <c r="DM129" s="70">
        <v>426</v>
      </c>
      <c r="DN129" s="70">
        <v>426</v>
      </c>
      <c r="DO129" s="74"/>
      <c r="DP129" s="70">
        <v>323</v>
      </c>
      <c r="DQ129" s="70">
        <v>2</v>
      </c>
      <c r="DR129" s="70">
        <v>84</v>
      </c>
      <c r="DS129" s="70">
        <v>4</v>
      </c>
      <c r="DT129" s="70">
        <v>413</v>
      </c>
      <c r="DU129" s="70">
        <v>413</v>
      </c>
      <c r="DV129" s="74"/>
      <c r="DW129" s="70">
        <v>175</v>
      </c>
      <c r="DX129" s="70">
        <v>3</v>
      </c>
      <c r="DY129" s="70">
        <v>37</v>
      </c>
      <c r="DZ129" s="70">
        <v>2</v>
      </c>
      <c r="EA129" s="70">
        <v>217</v>
      </c>
      <c r="EB129" s="70">
        <v>171</v>
      </c>
      <c r="EC129" s="70">
        <v>1</v>
      </c>
      <c r="ED129" s="70">
        <v>51</v>
      </c>
      <c r="EE129" s="70">
        <v>2</v>
      </c>
      <c r="EF129" s="70">
        <v>225</v>
      </c>
      <c r="EG129" s="70">
        <v>442</v>
      </c>
      <c r="EI129" s="80">
        <f t="shared" si="53"/>
        <v>0.86542923433874708</v>
      </c>
      <c r="EJ129" s="80">
        <f t="shared" si="54"/>
        <v>1</v>
      </c>
      <c r="EK129" s="80">
        <f t="shared" si="55"/>
        <v>0.91509433962264153</v>
      </c>
      <c r="EL129" s="80">
        <f t="shared" si="56"/>
        <v>1</v>
      </c>
      <c r="EM129" s="80">
        <f t="shared" si="57"/>
        <v>0.87706422018348629</v>
      </c>
      <c r="EN129" s="74"/>
      <c r="EO129" s="80">
        <f t="shared" si="58"/>
        <v>0.80278422273781902</v>
      </c>
      <c r="EP129" s="80">
        <f t="shared" si="59"/>
        <v>0.75</v>
      </c>
      <c r="EQ129" s="80">
        <f t="shared" si="60"/>
        <v>0.85849056603773588</v>
      </c>
      <c r="ER129" s="80">
        <f t="shared" si="61"/>
        <v>1</v>
      </c>
      <c r="ES129" s="80">
        <f t="shared" si="62"/>
        <v>0.81467889908256885</v>
      </c>
      <c r="ET129" s="74"/>
      <c r="EU129" s="80">
        <f t="shared" si="63"/>
        <v>0.75174013921113692</v>
      </c>
      <c r="EV129" s="80">
        <f t="shared" si="64"/>
        <v>0.75</v>
      </c>
      <c r="EW129" s="80">
        <f t="shared" si="65"/>
        <v>0.83018867924528306</v>
      </c>
      <c r="EX129" s="80">
        <f t="shared" si="66"/>
        <v>1</v>
      </c>
      <c r="EY129" s="80">
        <f t="shared" si="67"/>
        <v>0.76880733944954127</v>
      </c>
      <c r="EZ129" s="74"/>
      <c r="FA129" s="80">
        <f t="shared" si="68"/>
        <v>0.81206496519721583</v>
      </c>
      <c r="FB129" s="80">
        <f t="shared" si="69"/>
        <v>0.75</v>
      </c>
      <c r="FC129" s="80">
        <f t="shared" si="70"/>
        <v>0.86792452830188682</v>
      </c>
      <c r="FD129" s="80">
        <f t="shared" si="71"/>
        <v>1</v>
      </c>
      <c r="FE129" s="80">
        <f t="shared" si="72"/>
        <v>0.8238532110091743</v>
      </c>
      <c r="FF129" s="74"/>
      <c r="FG129" s="80">
        <f t="shared" si="73"/>
        <v>0.78654292343387466</v>
      </c>
      <c r="FH129" s="80">
        <f t="shared" si="74"/>
        <v>1</v>
      </c>
      <c r="FI129" s="80">
        <f t="shared" si="75"/>
        <v>0.79245283018867929</v>
      </c>
      <c r="FJ129" s="80">
        <f t="shared" si="76"/>
        <v>1</v>
      </c>
      <c r="FK129" s="80">
        <f t="shared" si="77"/>
        <v>0.79082568807339448</v>
      </c>
      <c r="FL129" s="74"/>
      <c r="FM129" s="80">
        <f t="shared" si="78"/>
        <v>0.83758700696055688</v>
      </c>
      <c r="FN129" s="80">
        <f t="shared" si="79"/>
        <v>1</v>
      </c>
      <c r="FO129" s="80">
        <f t="shared" si="80"/>
        <v>0.89622641509433965</v>
      </c>
      <c r="FP129" s="80">
        <f t="shared" si="81"/>
        <v>1</v>
      </c>
      <c r="FQ129" s="80">
        <f t="shared" si="82"/>
        <v>0.85137614678899087</v>
      </c>
      <c r="FR129" s="74"/>
      <c r="FS129" s="80">
        <f t="shared" si="83"/>
        <v>0.77262180974477956</v>
      </c>
      <c r="FT129" s="80">
        <f t="shared" si="84"/>
        <v>0.75</v>
      </c>
      <c r="FU129" s="80">
        <f t="shared" si="85"/>
        <v>0.81132075471698117</v>
      </c>
      <c r="FV129" s="80">
        <f t="shared" si="86"/>
        <v>1</v>
      </c>
      <c r="FW129" s="80">
        <f t="shared" si="87"/>
        <v>0.78165137614678903</v>
      </c>
      <c r="FX129" s="74"/>
      <c r="FY129" s="80">
        <f t="shared" si="88"/>
        <v>0.74941995359628766</v>
      </c>
      <c r="FZ129" s="80">
        <f t="shared" si="89"/>
        <v>0.5</v>
      </c>
      <c r="GA129" s="80">
        <f t="shared" si="90"/>
        <v>0.79245283018867929</v>
      </c>
      <c r="GB129" s="80">
        <f t="shared" si="91"/>
        <v>1</v>
      </c>
      <c r="GC129" s="80">
        <f t="shared" si="92"/>
        <v>0.75779816513761467</v>
      </c>
      <c r="GD129" s="74"/>
      <c r="GE129" s="80">
        <f t="shared" si="93"/>
        <v>0.80278422273781902</v>
      </c>
      <c r="GF129" s="80">
        <f t="shared" si="94"/>
        <v>1</v>
      </c>
      <c r="GG129" s="80">
        <f t="shared" si="95"/>
        <v>0.83018867924528306</v>
      </c>
      <c r="GH129" s="80">
        <f t="shared" si="96"/>
        <v>1</v>
      </c>
      <c r="GI129" s="80">
        <f t="shared" si="97"/>
        <v>0.81100917431192665</v>
      </c>
    </row>
    <row r="130" spans="1:191" x14ac:dyDescent="0.3">
      <c r="A130" s="60" t="s">
        <v>507</v>
      </c>
      <c r="B130" s="70">
        <v>5481</v>
      </c>
      <c r="C130" s="70"/>
      <c r="D130" s="70">
        <v>50</v>
      </c>
      <c r="E130" s="70">
        <v>2</v>
      </c>
      <c r="F130" s="70">
        <v>13</v>
      </c>
      <c r="G130" s="70">
        <v>0</v>
      </c>
      <c r="H130" s="70">
        <v>65</v>
      </c>
      <c r="I130" s="70">
        <v>13</v>
      </c>
      <c r="J130" s="70">
        <v>0</v>
      </c>
      <c r="K130" s="70">
        <v>5</v>
      </c>
      <c r="L130" s="70">
        <v>0</v>
      </c>
      <c r="M130" s="70">
        <v>18</v>
      </c>
      <c r="N130" s="70">
        <v>50</v>
      </c>
      <c r="O130" s="70">
        <v>0</v>
      </c>
      <c r="P130" s="70">
        <v>7</v>
      </c>
      <c r="Q130" s="70">
        <v>0</v>
      </c>
      <c r="R130" s="70">
        <v>57</v>
      </c>
      <c r="S130" s="70">
        <v>8</v>
      </c>
      <c r="T130" s="70">
        <v>0</v>
      </c>
      <c r="U130" s="70">
        <v>1</v>
      </c>
      <c r="V130" s="70">
        <v>0</v>
      </c>
      <c r="W130" s="70">
        <v>9</v>
      </c>
      <c r="X130" s="70">
        <v>3</v>
      </c>
      <c r="Y130" s="70">
        <v>0</v>
      </c>
      <c r="Z130" s="70">
        <v>0</v>
      </c>
      <c r="AA130" s="70">
        <v>0</v>
      </c>
      <c r="AB130" s="70">
        <v>3</v>
      </c>
      <c r="AC130" s="70">
        <v>152</v>
      </c>
      <c r="AD130" s="70"/>
      <c r="AE130" s="70">
        <v>29</v>
      </c>
      <c r="AF130" s="70">
        <v>0</v>
      </c>
      <c r="AG130" s="70">
        <v>6</v>
      </c>
      <c r="AH130" s="70">
        <v>0</v>
      </c>
      <c r="AI130" s="70">
        <v>35</v>
      </c>
      <c r="AJ130" s="70">
        <v>34</v>
      </c>
      <c r="AK130" s="70">
        <v>0</v>
      </c>
      <c r="AL130" s="70">
        <v>4</v>
      </c>
      <c r="AM130" s="70">
        <v>0</v>
      </c>
      <c r="AN130" s="70">
        <v>38</v>
      </c>
      <c r="AO130" s="70">
        <v>50</v>
      </c>
      <c r="AP130" s="70">
        <v>2</v>
      </c>
      <c r="AQ130" s="70">
        <v>16</v>
      </c>
      <c r="AR130" s="70">
        <v>0</v>
      </c>
      <c r="AS130" s="70">
        <v>68</v>
      </c>
      <c r="AT130" s="70">
        <v>141</v>
      </c>
      <c r="AU130" s="70"/>
      <c r="AV130" s="70">
        <v>40</v>
      </c>
      <c r="AW130" s="70">
        <v>0</v>
      </c>
      <c r="AX130" s="70">
        <v>4</v>
      </c>
      <c r="AY130" s="70">
        <v>0</v>
      </c>
      <c r="AZ130" s="70">
        <v>44</v>
      </c>
      <c r="BA130" s="70">
        <v>17</v>
      </c>
      <c r="BB130" s="70">
        <v>0</v>
      </c>
      <c r="BC130" s="70">
        <v>4</v>
      </c>
      <c r="BD130" s="70">
        <v>0</v>
      </c>
      <c r="BE130" s="70">
        <v>21</v>
      </c>
      <c r="BF130" s="70">
        <v>10</v>
      </c>
      <c r="BG130" s="70">
        <v>0</v>
      </c>
      <c r="BH130" s="70">
        <v>5</v>
      </c>
      <c r="BI130" s="70">
        <v>0</v>
      </c>
      <c r="BJ130" s="70">
        <v>15</v>
      </c>
      <c r="BK130" s="70">
        <v>41</v>
      </c>
      <c r="BL130" s="70">
        <v>2</v>
      </c>
      <c r="BM130" s="70">
        <v>12</v>
      </c>
      <c r="BN130" s="70">
        <v>0</v>
      </c>
      <c r="BO130" s="70">
        <v>55</v>
      </c>
      <c r="BP130" s="70">
        <v>135</v>
      </c>
      <c r="BQ130" s="74"/>
      <c r="BR130" s="70">
        <v>91</v>
      </c>
      <c r="BS130" s="70">
        <v>2</v>
      </c>
      <c r="BT130" s="70">
        <v>20</v>
      </c>
      <c r="BU130" s="70">
        <v>0</v>
      </c>
      <c r="BV130" s="70">
        <v>113</v>
      </c>
      <c r="BW130" s="70">
        <v>113</v>
      </c>
      <c r="BX130" s="74"/>
      <c r="BY130" s="70">
        <v>89</v>
      </c>
      <c r="BZ130" s="70">
        <v>2</v>
      </c>
      <c r="CA130" s="70">
        <v>22</v>
      </c>
      <c r="CB130" s="70">
        <v>0</v>
      </c>
      <c r="CC130" s="70">
        <v>113</v>
      </c>
      <c r="CD130" s="70">
        <v>113</v>
      </c>
      <c r="CE130" s="74"/>
      <c r="CF130" s="70">
        <v>67</v>
      </c>
      <c r="CG130" s="70">
        <v>2</v>
      </c>
      <c r="CH130" s="70">
        <v>19</v>
      </c>
      <c r="CI130" s="70">
        <v>0</v>
      </c>
      <c r="CJ130" s="70">
        <v>88</v>
      </c>
      <c r="CK130" s="70">
        <v>17</v>
      </c>
      <c r="CL130" s="70">
        <v>0</v>
      </c>
      <c r="CM130" s="70">
        <v>1</v>
      </c>
      <c r="CN130" s="70">
        <v>0</v>
      </c>
      <c r="CO130" s="70">
        <v>18</v>
      </c>
      <c r="CP130" s="70">
        <v>19</v>
      </c>
      <c r="CQ130" s="70">
        <v>0</v>
      </c>
      <c r="CR130" s="70">
        <v>4</v>
      </c>
      <c r="CS130" s="70">
        <v>0</v>
      </c>
      <c r="CT130" s="70">
        <v>23</v>
      </c>
      <c r="CU130" s="70">
        <v>129</v>
      </c>
      <c r="CV130" s="74"/>
      <c r="CW130" s="70">
        <v>53</v>
      </c>
      <c r="CX130" s="70">
        <v>1</v>
      </c>
      <c r="CY130" s="70">
        <v>4</v>
      </c>
      <c r="CZ130" s="70">
        <v>0</v>
      </c>
      <c r="DA130" s="70">
        <v>58</v>
      </c>
      <c r="DB130" s="70">
        <v>54</v>
      </c>
      <c r="DC130" s="70">
        <v>1</v>
      </c>
      <c r="DD130" s="70">
        <v>21</v>
      </c>
      <c r="DE130" s="70">
        <v>0</v>
      </c>
      <c r="DF130" s="70">
        <v>76</v>
      </c>
      <c r="DG130" s="70">
        <v>134</v>
      </c>
      <c r="DH130" s="74"/>
      <c r="DI130" s="70">
        <v>91</v>
      </c>
      <c r="DJ130" s="70">
        <v>2</v>
      </c>
      <c r="DK130" s="70">
        <v>21</v>
      </c>
      <c r="DL130" s="70">
        <v>0</v>
      </c>
      <c r="DM130" s="70">
        <v>114</v>
      </c>
      <c r="DN130" s="70">
        <v>114</v>
      </c>
      <c r="DO130" s="74"/>
      <c r="DP130" s="70">
        <v>87</v>
      </c>
      <c r="DQ130" s="70">
        <v>2</v>
      </c>
      <c r="DR130" s="70">
        <v>22</v>
      </c>
      <c r="DS130" s="70">
        <v>0</v>
      </c>
      <c r="DT130" s="70">
        <v>111</v>
      </c>
      <c r="DU130" s="70">
        <v>111</v>
      </c>
      <c r="DV130" s="74"/>
      <c r="DW130" s="70">
        <v>59</v>
      </c>
      <c r="DX130" s="70">
        <v>0</v>
      </c>
      <c r="DY130" s="70">
        <v>14</v>
      </c>
      <c r="DZ130" s="70">
        <v>0</v>
      </c>
      <c r="EA130" s="70">
        <v>73</v>
      </c>
      <c r="EB130" s="70">
        <v>46</v>
      </c>
      <c r="EC130" s="70">
        <v>2</v>
      </c>
      <c r="ED130" s="70">
        <v>11</v>
      </c>
      <c r="EE130" s="70">
        <v>0</v>
      </c>
      <c r="EF130" s="70">
        <v>59</v>
      </c>
      <c r="EG130" s="70">
        <v>132</v>
      </c>
      <c r="EI130" s="80">
        <f t="shared" si="53"/>
        <v>0.91129032258064513</v>
      </c>
      <c r="EJ130" s="80">
        <f t="shared" si="54"/>
        <v>1</v>
      </c>
      <c r="EK130" s="80">
        <f t="shared" si="55"/>
        <v>1</v>
      </c>
      <c r="EL130" s="80" t="e">
        <f t="shared" si="56"/>
        <v>#DIV/0!</v>
      </c>
      <c r="EM130" s="80">
        <f t="shared" si="57"/>
        <v>0.92763157894736847</v>
      </c>
      <c r="EN130" s="74"/>
      <c r="EO130" s="80">
        <f t="shared" si="58"/>
        <v>0.87096774193548387</v>
      </c>
      <c r="EP130" s="80">
        <f t="shared" si="59"/>
        <v>1</v>
      </c>
      <c r="EQ130" s="80">
        <f t="shared" si="60"/>
        <v>0.96153846153846156</v>
      </c>
      <c r="ER130" s="80" t="e">
        <f t="shared" si="61"/>
        <v>#DIV/0!</v>
      </c>
      <c r="ES130" s="80">
        <f t="shared" si="62"/>
        <v>0.88815789473684215</v>
      </c>
      <c r="ET130" s="74"/>
      <c r="EU130" s="80">
        <f t="shared" si="63"/>
        <v>0.7338709677419355</v>
      </c>
      <c r="EV130" s="80">
        <f t="shared" si="64"/>
        <v>1</v>
      </c>
      <c r="EW130" s="80">
        <f t="shared" si="65"/>
        <v>0.76923076923076927</v>
      </c>
      <c r="EX130" s="80" t="e">
        <f t="shared" si="66"/>
        <v>#DIV/0!</v>
      </c>
      <c r="EY130" s="80">
        <f t="shared" si="67"/>
        <v>0.74342105263157898</v>
      </c>
      <c r="EZ130" s="74"/>
      <c r="FA130" s="80">
        <f t="shared" si="68"/>
        <v>0.717741935483871</v>
      </c>
      <c r="FB130" s="80">
        <f t="shared" si="69"/>
        <v>1</v>
      </c>
      <c r="FC130" s="80">
        <f t="shared" si="70"/>
        <v>0.84615384615384615</v>
      </c>
      <c r="FD130" s="80" t="e">
        <f t="shared" si="71"/>
        <v>#DIV/0!</v>
      </c>
      <c r="FE130" s="80">
        <f t="shared" si="72"/>
        <v>0.74342105263157898</v>
      </c>
      <c r="FF130" s="74"/>
      <c r="FG130" s="80">
        <f t="shared" si="73"/>
        <v>0.83064516129032262</v>
      </c>
      <c r="FH130" s="80">
        <f t="shared" si="74"/>
        <v>1</v>
      </c>
      <c r="FI130" s="80">
        <f t="shared" si="75"/>
        <v>0.92307692307692313</v>
      </c>
      <c r="FJ130" s="80" t="e">
        <f t="shared" si="76"/>
        <v>#DIV/0!</v>
      </c>
      <c r="FK130" s="80">
        <f t="shared" si="77"/>
        <v>0.84868421052631582</v>
      </c>
      <c r="FL130" s="74"/>
      <c r="FM130" s="80">
        <f t="shared" si="78"/>
        <v>0.86290322580645162</v>
      </c>
      <c r="FN130" s="80">
        <f t="shared" si="79"/>
        <v>1</v>
      </c>
      <c r="FO130" s="80">
        <f t="shared" si="80"/>
        <v>0.96153846153846156</v>
      </c>
      <c r="FP130" s="80" t="e">
        <f t="shared" si="81"/>
        <v>#DIV/0!</v>
      </c>
      <c r="FQ130" s="80">
        <f t="shared" si="82"/>
        <v>0.88157894736842102</v>
      </c>
      <c r="FR130" s="74"/>
      <c r="FS130" s="80">
        <f t="shared" si="83"/>
        <v>0.7338709677419355</v>
      </c>
      <c r="FT130" s="80">
        <f t="shared" si="84"/>
        <v>1</v>
      </c>
      <c r="FU130" s="80">
        <f t="shared" si="85"/>
        <v>0.80769230769230771</v>
      </c>
      <c r="FV130" s="80" t="e">
        <f t="shared" si="86"/>
        <v>#DIV/0!</v>
      </c>
      <c r="FW130" s="80">
        <f t="shared" si="87"/>
        <v>0.75</v>
      </c>
      <c r="FX130" s="74"/>
      <c r="FY130" s="80">
        <f t="shared" si="88"/>
        <v>0.70161290322580649</v>
      </c>
      <c r="FZ130" s="80">
        <f t="shared" si="89"/>
        <v>1</v>
      </c>
      <c r="GA130" s="80">
        <f t="shared" si="90"/>
        <v>0.84615384615384615</v>
      </c>
      <c r="GB130" s="80" t="e">
        <f t="shared" si="91"/>
        <v>#DIV/0!</v>
      </c>
      <c r="GC130" s="80">
        <f t="shared" si="92"/>
        <v>0.73026315789473684</v>
      </c>
      <c r="GD130" s="74"/>
      <c r="GE130" s="80">
        <f t="shared" si="93"/>
        <v>0.84677419354838712</v>
      </c>
      <c r="GF130" s="80">
        <f t="shared" si="94"/>
        <v>1</v>
      </c>
      <c r="GG130" s="80">
        <f t="shared" si="95"/>
        <v>0.96153846153846156</v>
      </c>
      <c r="GH130" s="80" t="e">
        <f t="shared" si="96"/>
        <v>#DIV/0!</v>
      </c>
      <c r="GI130" s="80">
        <f t="shared" si="97"/>
        <v>0.86842105263157898</v>
      </c>
    </row>
    <row r="131" spans="1:191" x14ac:dyDescent="0.3">
      <c r="A131" s="60" t="s">
        <v>487</v>
      </c>
      <c r="B131" s="70">
        <v>5360</v>
      </c>
      <c r="C131" s="70"/>
      <c r="D131" s="70">
        <v>209</v>
      </c>
      <c r="E131" s="70">
        <v>17</v>
      </c>
      <c r="F131" s="70">
        <v>246</v>
      </c>
      <c r="G131" s="70">
        <v>0</v>
      </c>
      <c r="H131" s="70">
        <v>472</v>
      </c>
      <c r="I131" s="70">
        <v>58</v>
      </c>
      <c r="J131" s="70">
        <v>4</v>
      </c>
      <c r="K131" s="70">
        <v>91</v>
      </c>
      <c r="L131" s="70">
        <v>0</v>
      </c>
      <c r="M131" s="70">
        <v>153</v>
      </c>
      <c r="N131" s="70">
        <v>150</v>
      </c>
      <c r="O131" s="70">
        <v>8</v>
      </c>
      <c r="P131" s="70">
        <v>104</v>
      </c>
      <c r="Q131" s="70">
        <v>0</v>
      </c>
      <c r="R131" s="70">
        <v>262</v>
      </c>
      <c r="S131" s="70">
        <v>76</v>
      </c>
      <c r="T131" s="70">
        <v>7</v>
      </c>
      <c r="U131" s="70">
        <v>53</v>
      </c>
      <c r="V131" s="70">
        <v>0</v>
      </c>
      <c r="W131" s="70">
        <v>136</v>
      </c>
      <c r="X131" s="70">
        <v>14</v>
      </c>
      <c r="Y131" s="70">
        <v>0</v>
      </c>
      <c r="Z131" s="70">
        <v>8</v>
      </c>
      <c r="AA131" s="70">
        <v>0</v>
      </c>
      <c r="AB131" s="70">
        <v>22</v>
      </c>
      <c r="AC131" s="70">
        <v>1045</v>
      </c>
      <c r="AD131" s="70"/>
      <c r="AE131" s="70">
        <v>100</v>
      </c>
      <c r="AF131" s="70">
        <v>8</v>
      </c>
      <c r="AG131" s="70">
        <v>109</v>
      </c>
      <c r="AH131" s="70">
        <v>0</v>
      </c>
      <c r="AI131" s="70">
        <v>217</v>
      </c>
      <c r="AJ131" s="70">
        <v>96</v>
      </c>
      <c r="AK131" s="70">
        <v>9</v>
      </c>
      <c r="AL131" s="70">
        <v>133</v>
      </c>
      <c r="AM131" s="70">
        <v>0</v>
      </c>
      <c r="AN131" s="70">
        <v>238</v>
      </c>
      <c r="AO131" s="70">
        <v>220</v>
      </c>
      <c r="AP131" s="70">
        <v>15</v>
      </c>
      <c r="AQ131" s="70">
        <v>195</v>
      </c>
      <c r="AR131" s="70">
        <v>0</v>
      </c>
      <c r="AS131" s="70">
        <v>430</v>
      </c>
      <c r="AT131" s="70">
        <v>885</v>
      </c>
      <c r="AU131" s="70"/>
      <c r="AV131" s="70">
        <v>147</v>
      </c>
      <c r="AW131" s="70">
        <v>15</v>
      </c>
      <c r="AX131" s="70">
        <v>145</v>
      </c>
      <c r="AY131" s="70">
        <v>0</v>
      </c>
      <c r="AZ131" s="70">
        <v>307</v>
      </c>
      <c r="BA131" s="70">
        <v>70</v>
      </c>
      <c r="BB131" s="70">
        <v>3</v>
      </c>
      <c r="BC131" s="70">
        <v>93</v>
      </c>
      <c r="BD131" s="70">
        <v>0</v>
      </c>
      <c r="BE131" s="70">
        <v>166</v>
      </c>
      <c r="BF131" s="70">
        <v>96</v>
      </c>
      <c r="BG131" s="70">
        <v>8</v>
      </c>
      <c r="BH131" s="70">
        <v>73</v>
      </c>
      <c r="BI131" s="70">
        <v>0</v>
      </c>
      <c r="BJ131" s="70">
        <v>177</v>
      </c>
      <c r="BK131" s="70">
        <v>70</v>
      </c>
      <c r="BL131" s="70">
        <v>4</v>
      </c>
      <c r="BM131" s="70">
        <v>65</v>
      </c>
      <c r="BN131" s="70">
        <v>0</v>
      </c>
      <c r="BO131" s="70">
        <v>139</v>
      </c>
      <c r="BP131" s="70">
        <v>789</v>
      </c>
      <c r="BQ131" s="74"/>
      <c r="BR131" s="70">
        <v>351</v>
      </c>
      <c r="BS131" s="70">
        <v>27</v>
      </c>
      <c r="BT131" s="70">
        <v>356</v>
      </c>
      <c r="BU131" s="70">
        <v>0</v>
      </c>
      <c r="BV131" s="70">
        <v>734</v>
      </c>
      <c r="BW131" s="70">
        <v>734</v>
      </c>
      <c r="BX131" s="74"/>
      <c r="BY131" s="70">
        <v>354</v>
      </c>
      <c r="BZ131" s="70">
        <v>30</v>
      </c>
      <c r="CA131" s="70">
        <v>359</v>
      </c>
      <c r="CB131" s="70">
        <v>0</v>
      </c>
      <c r="CC131" s="70">
        <v>743</v>
      </c>
      <c r="CD131" s="70">
        <v>743</v>
      </c>
      <c r="CE131" s="74"/>
      <c r="CF131" s="70">
        <v>279</v>
      </c>
      <c r="CG131" s="70">
        <v>26</v>
      </c>
      <c r="CH131" s="70">
        <v>290</v>
      </c>
      <c r="CI131" s="70">
        <v>0</v>
      </c>
      <c r="CJ131" s="70">
        <v>595</v>
      </c>
      <c r="CK131" s="70">
        <v>45</v>
      </c>
      <c r="CL131" s="70">
        <v>5</v>
      </c>
      <c r="CM131" s="70">
        <v>48</v>
      </c>
      <c r="CN131" s="70">
        <v>0</v>
      </c>
      <c r="CO131" s="70">
        <v>98</v>
      </c>
      <c r="CP131" s="70">
        <v>74</v>
      </c>
      <c r="CQ131" s="70">
        <v>3</v>
      </c>
      <c r="CR131" s="70">
        <v>67</v>
      </c>
      <c r="CS131" s="70">
        <v>0</v>
      </c>
      <c r="CT131" s="70">
        <v>144</v>
      </c>
      <c r="CU131" s="70">
        <v>837</v>
      </c>
      <c r="CV131" s="74"/>
      <c r="CW131" s="70">
        <v>177</v>
      </c>
      <c r="CX131" s="70">
        <v>5</v>
      </c>
      <c r="CY131" s="70">
        <v>181</v>
      </c>
      <c r="CZ131" s="70">
        <v>0</v>
      </c>
      <c r="DA131" s="70">
        <v>363</v>
      </c>
      <c r="DB131" s="70">
        <v>246</v>
      </c>
      <c r="DC131" s="70">
        <v>30</v>
      </c>
      <c r="DD131" s="70">
        <v>248</v>
      </c>
      <c r="DE131" s="70">
        <v>0</v>
      </c>
      <c r="DF131" s="70">
        <v>524</v>
      </c>
      <c r="DG131" s="70">
        <v>887</v>
      </c>
      <c r="DH131" s="74"/>
      <c r="DI131" s="70">
        <v>355</v>
      </c>
      <c r="DJ131" s="70">
        <v>24</v>
      </c>
      <c r="DK131" s="70">
        <v>364</v>
      </c>
      <c r="DL131" s="70">
        <v>0</v>
      </c>
      <c r="DM131" s="70">
        <v>743</v>
      </c>
      <c r="DN131" s="70">
        <v>743</v>
      </c>
      <c r="DO131" s="74"/>
      <c r="DP131" s="70">
        <v>340</v>
      </c>
      <c r="DQ131" s="70">
        <v>23</v>
      </c>
      <c r="DR131" s="70">
        <v>346</v>
      </c>
      <c r="DS131" s="70">
        <v>0</v>
      </c>
      <c r="DT131" s="70">
        <v>709</v>
      </c>
      <c r="DU131" s="70">
        <v>709</v>
      </c>
      <c r="DV131" s="74"/>
      <c r="DW131" s="70">
        <v>221</v>
      </c>
      <c r="DX131" s="70">
        <v>7</v>
      </c>
      <c r="DY131" s="70">
        <v>191</v>
      </c>
      <c r="DZ131" s="70">
        <v>0</v>
      </c>
      <c r="EA131" s="70">
        <v>419</v>
      </c>
      <c r="EB131" s="70">
        <v>178</v>
      </c>
      <c r="EC131" s="70">
        <v>26</v>
      </c>
      <c r="ED131" s="70">
        <v>223</v>
      </c>
      <c r="EE131" s="70">
        <v>0</v>
      </c>
      <c r="EF131" s="70">
        <v>427</v>
      </c>
      <c r="EG131" s="70">
        <v>846</v>
      </c>
      <c r="EI131" s="80">
        <f t="shared" si="53"/>
        <v>0.82051282051282048</v>
      </c>
      <c r="EJ131" s="80">
        <f t="shared" si="54"/>
        <v>0.88888888888888884</v>
      </c>
      <c r="EK131" s="80">
        <f t="shared" si="55"/>
        <v>0.87051792828685259</v>
      </c>
      <c r="EL131" s="80" t="e">
        <f t="shared" si="56"/>
        <v>#DIV/0!</v>
      </c>
      <c r="EM131" s="80">
        <f t="shared" si="57"/>
        <v>0.84688995215311003</v>
      </c>
      <c r="EN131" s="74"/>
      <c r="EO131" s="80">
        <f t="shared" si="58"/>
        <v>0.75542406311637078</v>
      </c>
      <c r="EP131" s="80">
        <f t="shared" si="59"/>
        <v>0.83333333333333337</v>
      </c>
      <c r="EQ131" s="80">
        <f t="shared" si="60"/>
        <v>0.74900398406374502</v>
      </c>
      <c r="ER131" s="80" t="e">
        <f t="shared" si="61"/>
        <v>#DIV/0!</v>
      </c>
      <c r="ES131" s="80">
        <f t="shared" si="62"/>
        <v>0.75502392344497604</v>
      </c>
      <c r="ET131" s="74"/>
      <c r="EU131" s="80">
        <f t="shared" si="63"/>
        <v>0.69230769230769229</v>
      </c>
      <c r="EV131" s="80">
        <f t="shared" si="64"/>
        <v>0.75</v>
      </c>
      <c r="EW131" s="80">
        <f t="shared" si="65"/>
        <v>0.70916334661354585</v>
      </c>
      <c r="EX131" s="80" t="e">
        <f t="shared" si="66"/>
        <v>#DIV/0!</v>
      </c>
      <c r="EY131" s="80">
        <f t="shared" si="67"/>
        <v>0.70239234449760768</v>
      </c>
      <c r="EZ131" s="74"/>
      <c r="FA131" s="80">
        <f t="shared" si="68"/>
        <v>0.69822485207100593</v>
      </c>
      <c r="FB131" s="80">
        <f t="shared" si="69"/>
        <v>0.83333333333333337</v>
      </c>
      <c r="FC131" s="80">
        <f t="shared" si="70"/>
        <v>0.71513944223107573</v>
      </c>
      <c r="FD131" s="80" t="e">
        <f t="shared" si="71"/>
        <v>#DIV/0!</v>
      </c>
      <c r="FE131" s="80">
        <f t="shared" si="72"/>
        <v>0.7110047846889952</v>
      </c>
      <c r="FF131" s="74"/>
      <c r="FG131" s="80">
        <f t="shared" si="73"/>
        <v>0.78500986193293887</v>
      </c>
      <c r="FH131" s="80">
        <f t="shared" si="74"/>
        <v>0.94444444444444442</v>
      </c>
      <c r="FI131" s="80">
        <f t="shared" si="75"/>
        <v>0.80677290836653381</v>
      </c>
      <c r="FJ131" s="80" t="e">
        <f t="shared" si="76"/>
        <v>#DIV/0!</v>
      </c>
      <c r="FK131" s="80">
        <f t="shared" si="77"/>
        <v>0.80095693779904309</v>
      </c>
      <c r="FL131" s="74"/>
      <c r="FM131" s="80">
        <f t="shared" si="78"/>
        <v>0.83431952662721898</v>
      </c>
      <c r="FN131" s="80">
        <f t="shared" si="79"/>
        <v>0.97222222222222221</v>
      </c>
      <c r="FO131" s="80">
        <f t="shared" si="80"/>
        <v>0.85458167330677293</v>
      </c>
      <c r="FP131" s="80" t="e">
        <f t="shared" si="81"/>
        <v>#DIV/0!</v>
      </c>
      <c r="FQ131" s="80">
        <f t="shared" si="82"/>
        <v>0.84880382775119623</v>
      </c>
      <c r="FR131" s="74"/>
      <c r="FS131" s="80">
        <f t="shared" si="83"/>
        <v>0.70019723865877714</v>
      </c>
      <c r="FT131" s="80">
        <f t="shared" si="84"/>
        <v>0.66666666666666663</v>
      </c>
      <c r="FU131" s="80">
        <f t="shared" si="85"/>
        <v>0.72509960159362552</v>
      </c>
      <c r="FV131" s="80" t="e">
        <f t="shared" si="86"/>
        <v>#DIV/0!</v>
      </c>
      <c r="FW131" s="80">
        <f t="shared" si="87"/>
        <v>0.7110047846889952</v>
      </c>
      <c r="FX131" s="74"/>
      <c r="FY131" s="80">
        <f t="shared" si="88"/>
        <v>0.67061143984220906</v>
      </c>
      <c r="FZ131" s="80">
        <f t="shared" si="89"/>
        <v>0.63888888888888884</v>
      </c>
      <c r="GA131" s="80">
        <f t="shared" si="90"/>
        <v>0.68924302788844627</v>
      </c>
      <c r="GB131" s="80" t="e">
        <f t="shared" si="91"/>
        <v>#DIV/0!</v>
      </c>
      <c r="GC131" s="80">
        <f t="shared" si="92"/>
        <v>0.67846889952153111</v>
      </c>
      <c r="GD131" s="74"/>
      <c r="GE131" s="80">
        <f t="shared" si="93"/>
        <v>0.78698224852071008</v>
      </c>
      <c r="GF131" s="80">
        <f t="shared" si="94"/>
        <v>0.91666666666666663</v>
      </c>
      <c r="GG131" s="80">
        <f t="shared" si="95"/>
        <v>0.82470119521912355</v>
      </c>
      <c r="GH131" s="80" t="e">
        <f t="shared" si="96"/>
        <v>#DIV/0!</v>
      </c>
      <c r="GI131" s="80">
        <f t="shared" si="97"/>
        <v>0.80956937799043061</v>
      </c>
    </row>
    <row r="132" spans="1:191" x14ac:dyDescent="0.3">
      <c r="A132" s="60" t="s">
        <v>447</v>
      </c>
      <c r="B132" s="70">
        <v>5303</v>
      </c>
      <c r="C132" s="70"/>
      <c r="D132" s="70">
        <v>139</v>
      </c>
      <c r="E132" s="70">
        <v>1</v>
      </c>
      <c r="F132" s="70">
        <v>154</v>
      </c>
      <c r="G132" s="70">
        <v>0</v>
      </c>
      <c r="H132" s="70">
        <v>294</v>
      </c>
      <c r="I132" s="70">
        <v>66</v>
      </c>
      <c r="J132" s="70">
        <v>0</v>
      </c>
      <c r="K132" s="70">
        <v>57</v>
      </c>
      <c r="L132" s="70">
        <v>0</v>
      </c>
      <c r="M132" s="70">
        <v>123</v>
      </c>
      <c r="N132" s="70">
        <v>109</v>
      </c>
      <c r="O132" s="70">
        <v>0</v>
      </c>
      <c r="P132" s="70">
        <v>70</v>
      </c>
      <c r="Q132" s="70">
        <v>0</v>
      </c>
      <c r="R132" s="70">
        <v>179</v>
      </c>
      <c r="S132" s="70">
        <v>52</v>
      </c>
      <c r="T132" s="70">
        <v>2</v>
      </c>
      <c r="U132" s="70">
        <v>28</v>
      </c>
      <c r="V132" s="70">
        <v>0</v>
      </c>
      <c r="W132" s="70">
        <v>82</v>
      </c>
      <c r="X132" s="70">
        <v>12</v>
      </c>
      <c r="Y132" s="70">
        <v>0</v>
      </c>
      <c r="Z132" s="70">
        <v>7</v>
      </c>
      <c r="AA132" s="70">
        <v>0</v>
      </c>
      <c r="AB132" s="70">
        <v>19</v>
      </c>
      <c r="AC132" s="70">
        <v>697</v>
      </c>
      <c r="AD132" s="70"/>
      <c r="AE132" s="70">
        <v>109</v>
      </c>
      <c r="AF132" s="70">
        <v>2</v>
      </c>
      <c r="AG132" s="70">
        <v>66</v>
      </c>
      <c r="AH132" s="70">
        <v>0</v>
      </c>
      <c r="AI132" s="70">
        <v>177</v>
      </c>
      <c r="AJ132" s="70">
        <v>86</v>
      </c>
      <c r="AK132" s="70">
        <v>0</v>
      </c>
      <c r="AL132" s="70">
        <v>108</v>
      </c>
      <c r="AM132" s="70">
        <v>0</v>
      </c>
      <c r="AN132" s="70">
        <v>194</v>
      </c>
      <c r="AO132" s="70">
        <v>151</v>
      </c>
      <c r="AP132" s="70">
        <v>0</v>
      </c>
      <c r="AQ132" s="70">
        <v>104</v>
      </c>
      <c r="AR132" s="70">
        <v>0</v>
      </c>
      <c r="AS132" s="70">
        <v>255</v>
      </c>
      <c r="AT132" s="70">
        <v>626</v>
      </c>
      <c r="AU132" s="70"/>
      <c r="AV132" s="70">
        <v>127</v>
      </c>
      <c r="AW132" s="70">
        <v>2</v>
      </c>
      <c r="AX132" s="70">
        <v>105</v>
      </c>
      <c r="AY132" s="70">
        <v>0</v>
      </c>
      <c r="AZ132" s="70">
        <v>234</v>
      </c>
      <c r="BA132" s="70">
        <v>75</v>
      </c>
      <c r="BB132" s="70">
        <v>0</v>
      </c>
      <c r="BC132" s="70">
        <v>72</v>
      </c>
      <c r="BD132" s="70">
        <v>0</v>
      </c>
      <c r="BE132" s="70">
        <v>147</v>
      </c>
      <c r="BF132" s="70">
        <v>67</v>
      </c>
      <c r="BG132" s="70">
        <v>0</v>
      </c>
      <c r="BH132" s="70">
        <v>47</v>
      </c>
      <c r="BI132" s="70">
        <v>0</v>
      </c>
      <c r="BJ132" s="70">
        <v>114</v>
      </c>
      <c r="BK132" s="70">
        <v>50</v>
      </c>
      <c r="BL132" s="70">
        <v>0</v>
      </c>
      <c r="BM132" s="70">
        <v>33</v>
      </c>
      <c r="BN132" s="70">
        <v>0</v>
      </c>
      <c r="BO132" s="70">
        <v>83</v>
      </c>
      <c r="BP132" s="70">
        <v>578</v>
      </c>
      <c r="BQ132" s="74"/>
      <c r="BR132" s="70">
        <v>283</v>
      </c>
      <c r="BS132" s="70">
        <v>2</v>
      </c>
      <c r="BT132" s="70">
        <v>225</v>
      </c>
      <c r="BU132" s="70">
        <v>0</v>
      </c>
      <c r="BV132" s="70">
        <v>510</v>
      </c>
      <c r="BW132" s="70">
        <v>510</v>
      </c>
      <c r="BX132" s="74"/>
      <c r="BY132" s="70">
        <v>286</v>
      </c>
      <c r="BZ132" s="70">
        <v>2</v>
      </c>
      <c r="CA132" s="70">
        <v>232</v>
      </c>
      <c r="CB132" s="70">
        <v>0</v>
      </c>
      <c r="CC132" s="70">
        <v>520</v>
      </c>
      <c r="CD132" s="70">
        <v>520</v>
      </c>
      <c r="CE132" s="74"/>
      <c r="CF132" s="70">
        <v>235</v>
      </c>
      <c r="CG132" s="70">
        <v>2</v>
      </c>
      <c r="CH132" s="70">
        <v>177</v>
      </c>
      <c r="CI132" s="70">
        <v>0</v>
      </c>
      <c r="CJ132" s="70">
        <v>414</v>
      </c>
      <c r="CK132" s="70">
        <v>33</v>
      </c>
      <c r="CL132" s="70">
        <v>0</v>
      </c>
      <c r="CM132" s="70">
        <v>33</v>
      </c>
      <c r="CN132" s="70">
        <v>0</v>
      </c>
      <c r="CO132" s="70">
        <v>66</v>
      </c>
      <c r="CP132" s="70">
        <v>52</v>
      </c>
      <c r="CQ132" s="70">
        <v>0</v>
      </c>
      <c r="CR132" s="70">
        <v>53</v>
      </c>
      <c r="CS132" s="70">
        <v>0</v>
      </c>
      <c r="CT132" s="70">
        <v>105</v>
      </c>
      <c r="CU132" s="70">
        <v>585</v>
      </c>
      <c r="CV132" s="74"/>
      <c r="CW132" s="70">
        <v>130</v>
      </c>
      <c r="CX132" s="70">
        <v>0</v>
      </c>
      <c r="CY132" s="70">
        <v>104</v>
      </c>
      <c r="CZ132" s="70">
        <v>0</v>
      </c>
      <c r="DA132" s="70">
        <v>234</v>
      </c>
      <c r="DB132" s="70">
        <v>199</v>
      </c>
      <c r="DC132" s="70">
        <v>2</v>
      </c>
      <c r="DD132" s="70">
        <v>168</v>
      </c>
      <c r="DE132" s="70">
        <v>0</v>
      </c>
      <c r="DF132" s="70">
        <v>369</v>
      </c>
      <c r="DG132" s="70">
        <v>603</v>
      </c>
      <c r="DH132" s="74"/>
      <c r="DI132" s="70">
        <v>283</v>
      </c>
      <c r="DJ132" s="70">
        <v>2</v>
      </c>
      <c r="DK132" s="70">
        <v>229</v>
      </c>
      <c r="DL132" s="70">
        <v>0</v>
      </c>
      <c r="DM132" s="70">
        <v>514</v>
      </c>
      <c r="DN132" s="70">
        <v>514</v>
      </c>
      <c r="DO132" s="74"/>
      <c r="DP132" s="70">
        <v>275</v>
      </c>
      <c r="DQ132" s="70">
        <v>2</v>
      </c>
      <c r="DR132" s="70">
        <v>216</v>
      </c>
      <c r="DS132" s="70">
        <v>0</v>
      </c>
      <c r="DT132" s="70">
        <v>493</v>
      </c>
      <c r="DU132" s="70">
        <v>493</v>
      </c>
      <c r="DV132" s="74"/>
      <c r="DW132" s="70">
        <v>165</v>
      </c>
      <c r="DX132" s="70">
        <v>2</v>
      </c>
      <c r="DY132" s="70">
        <v>139</v>
      </c>
      <c r="DZ132" s="70">
        <v>0</v>
      </c>
      <c r="EA132" s="70">
        <v>306</v>
      </c>
      <c r="EB132" s="70">
        <v>165</v>
      </c>
      <c r="EC132" s="70">
        <v>0</v>
      </c>
      <c r="ED132" s="70">
        <v>130</v>
      </c>
      <c r="EE132" s="70">
        <v>0</v>
      </c>
      <c r="EF132" s="70">
        <v>295</v>
      </c>
      <c r="EG132" s="70">
        <v>601</v>
      </c>
      <c r="EI132" s="80">
        <f t="shared" si="53"/>
        <v>0.91534391534391535</v>
      </c>
      <c r="EJ132" s="80">
        <f t="shared" si="54"/>
        <v>0.66666666666666663</v>
      </c>
      <c r="EK132" s="80">
        <f t="shared" si="55"/>
        <v>0.879746835443038</v>
      </c>
      <c r="EL132" s="80" t="e">
        <f t="shared" si="56"/>
        <v>#DIV/0!</v>
      </c>
      <c r="EM132" s="80">
        <f t="shared" si="57"/>
        <v>0.89813486370157825</v>
      </c>
      <c r="EN132" s="74"/>
      <c r="EO132" s="80">
        <f t="shared" si="58"/>
        <v>0.84391534391534395</v>
      </c>
      <c r="EP132" s="80">
        <f t="shared" si="59"/>
        <v>0.66666666666666663</v>
      </c>
      <c r="EQ132" s="80">
        <f t="shared" si="60"/>
        <v>0.81329113924050633</v>
      </c>
      <c r="ER132" s="80" t="e">
        <f t="shared" si="61"/>
        <v>#DIV/0!</v>
      </c>
      <c r="ES132" s="80">
        <f t="shared" si="62"/>
        <v>0.82926829268292679</v>
      </c>
      <c r="ET132" s="74"/>
      <c r="EU132" s="80">
        <f t="shared" si="63"/>
        <v>0.74867724867724872</v>
      </c>
      <c r="EV132" s="80">
        <f t="shared" si="64"/>
        <v>0.66666666666666663</v>
      </c>
      <c r="EW132" s="80">
        <f t="shared" si="65"/>
        <v>0.71202531645569622</v>
      </c>
      <c r="EX132" s="80" t="e">
        <f t="shared" si="66"/>
        <v>#DIV/0!</v>
      </c>
      <c r="EY132" s="80">
        <f t="shared" si="67"/>
        <v>0.73170731707317072</v>
      </c>
      <c r="EZ132" s="74"/>
      <c r="FA132" s="80">
        <f t="shared" si="68"/>
        <v>0.75661375661375663</v>
      </c>
      <c r="FB132" s="80">
        <f t="shared" si="69"/>
        <v>0.66666666666666663</v>
      </c>
      <c r="FC132" s="80">
        <f t="shared" si="70"/>
        <v>0.73417721518987344</v>
      </c>
      <c r="FD132" s="80" t="e">
        <f t="shared" si="71"/>
        <v>#DIV/0!</v>
      </c>
      <c r="FE132" s="80">
        <f t="shared" si="72"/>
        <v>0.74605451936872313</v>
      </c>
      <c r="FF132" s="74"/>
      <c r="FG132" s="80">
        <f t="shared" si="73"/>
        <v>0.84656084656084651</v>
      </c>
      <c r="FH132" s="80">
        <f t="shared" si="74"/>
        <v>0.66666666666666663</v>
      </c>
      <c r="FI132" s="80">
        <f t="shared" si="75"/>
        <v>0.83227848101265822</v>
      </c>
      <c r="FJ132" s="80" t="e">
        <f t="shared" si="76"/>
        <v>#DIV/0!</v>
      </c>
      <c r="FK132" s="80">
        <f t="shared" si="77"/>
        <v>0.83931133428981353</v>
      </c>
      <c r="FL132" s="74"/>
      <c r="FM132" s="80">
        <f t="shared" si="78"/>
        <v>0.87037037037037035</v>
      </c>
      <c r="FN132" s="80">
        <f t="shared" si="79"/>
        <v>0.66666666666666663</v>
      </c>
      <c r="FO132" s="80">
        <f t="shared" si="80"/>
        <v>0.86075949367088611</v>
      </c>
      <c r="FP132" s="80" t="e">
        <f t="shared" si="81"/>
        <v>#DIV/0!</v>
      </c>
      <c r="FQ132" s="80">
        <f t="shared" si="82"/>
        <v>0.86513629842180773</v>
      </c>
      <c r="FR132" s="74"/>
      <c r="FS132" s="80">
        <f t="shared" si="83"/>
        <v>0.74867724867724872</v>
      </c>
      <c r="FT132" s="80">
        <f t="shared" si="84"/>
        <v>0.66666666666666663</v>
      </c>
      <c r="FU132" s="80">
        <f t="shared" si="85"/>
        <v>0.72468354430379744</v>
      </c>
      <c r="FV132" s="80" t="e">
        <f t="shared" si="86"/>
        <v>#DIV/0!</v>
      </c>
      <c r="FW132" s="80">
        <f t="shared" si="87"/>
        <v>0.73744619799139166</v>
      </c>
      <c r="FX132" s="74"/>
      <c r="FY132" s="80">
        <f t="shared" si="88"/>
        <v>0.72751322751322756</v>
      </c>
      <c r="FZ132" s="80">
        <f t="shared" si="89"/>
        <v>0.66666666666666663</v>
      </c>
      <c r="GA132" s="80">
        <f t="shared" si="90"/>
        <v>0.68354430379746833</v>
      </c>
      <c r="GB132" s="80" t="e">
        <f t="shared" si="91"/>
        <v>#DIV/0!</v>
      </c>
      <c r="GC132" s="80">
        <f t="shared" si="92"/>
        <v>0.70731707317073167</v>
      </c>
      <c r="GD132" s="74"/>
      <c r="GE132" s="80">
        <f t="shared" si="93"/>
        <v>0.87301587301587302</v>
      </c>
      <c r="GF132" s="80">
        <f t="shared" si="94"/>
        <v>0.66666666666666663</v>
      </c>
      <c r="GG132" s="80">
        <f t="shared" si="95"/>
        <v>0.85126582278481011</v>
      </c>
      <c r="GH132" s="80" t="e">
        <f t="shared" si="96"/>
        <v>#DIV/0!</v>
      </c>
      <c r="GI132" s="80">
        <f t="shared" si="97"/>
        <v>0.86226685796269731</v>
      </c>
    </row>
    <row r="133" spans="1:191" x14ac:dyDescent="0.3">
      <c r="A133" s="60" t="s">
        <v>583</v>
      </c>
      <c r="B133" s="70">
        <v>5280</v>
      </c>
      <c r="C133" s="70"/>
      <c r="D133" s="70">
        <v>170</v>
      </c>
      <c r="E133" s="70">
        <v>7</v>
      </c>
      <c r="F133" s="70">
        <v>37</v>
      </c>
      <c r="G133" s="70">
        <v>0</v>
      </c>
      <c r="H133" s="70">
        <v>214</v>
      </c>
      <c r="I133" s="70">
        <v>72</v>
      </c>
      <c r="J133" s="70">
        <v>2</v>
      </c>
      <c r="K133" s="70">
        <v>14</v>
      </c>
      <c r="L133" s="70">
        <v>0</v>
      </c>
      <c r="M133" s="70">
        <v>88</v>
      </c>
      <c r="N133" s="70">
        <v>220</v>
      </c>
      <c r="O133" s="70">
        <v>5</v>
      </c>
      <c r="P133" s="70">
        <v>47</v>
      </c>
      <c r="Q133" s="70">
        <v>0</v>
      </c>
      <c r="R133" s="70">
        <v>272</v>
      </c>
      <c r="S133" s="70">
        <v>27</v>
      </c>
      <c r="T133" s="70">
        <v>0</v>
      </c>
      <c r="U133" s="70">
        <v>4</v>
      </c>
      <c r="V133" s="70">
        <v>0</v>
      </c>
      <c r="W133" s="70">
        <v>31</v>
      </c>
      <c r="X133" s="70">
        <v>23</v>
      </c>
      <c r="Y133" s="70">
        <v>1</v>
      </c>
      <c r="Z133" s="70">
        <v>6</v>
      </c>
      <c r="AA133" s="70">
        <v>0</v>
      </c>
      <c r="AB133" s="70">
        <v>30</v>
      </c>
      <c r="AC133" s="70">
        <v>635</v>
      </c>
      <c r="AD133" s="70"/>
      <c r="AE133" s="70">
        <v>90</v>
      </c>
      <c r="AF133" s="70">
        <v>8</v>
      </c>
      <c r="AG133" s="70">
        <v>21</v>
      </c>
      <c r="AH133" s="70">
        <v>0</v>
      </c>
      <c r="AI133" s="70">
        <v>119</v>
      </c>
      <c r="AJ133" s="70">
        <v>192</v>
      </c>
      <c r="AK133" s="70">
        <v>6</v>
      </c>
      <c r="AL133" s="70">
        <v>45</v>
      </c>
      <c r="AM133" s="70">
        <v>0</v>
      </c>
      <c r="AN133" s="70">
        <v>243</v>
      </c>
      <c r="AO133" s="70">
        <v>165</v>
      </c>
      <c r="AP133" s="70">
        <v>1</v>
      </c>
      <c r="AQ133" s="70">
        <v>33</v>
      </c>
      <c r="AR133" s="70">
        <v>0</v>
      </c>
      <c r="AS133" s="70">
        <v>199</v>
      </c>
      <c r="AT133" s="70">
        <v>561</v>
      </c>
      <c r="AU133" s="70"/>
      <c r="AV133" s="70">
        <v>120</v>
      </c>
      <c r="AW133" s="70">
        <v>7</v>
      </c>
      <c r="AX133" s="70">
        <v>22</v>
      </c>
      <c r="AY133" s="70">
        <v>0</v>
      </c>
      <c r="AZ133" s="70">
        <v>149</v>
      </c>
      <c r="BA133" s="70">
        <v>45</v>
      </c>
      <c r="BB133" s="70">
        <v>2</v>
      </c>
      <c r="BC133" s="70">
        <v>14</v>
      </c>
      <c r="BD133" s="70">
        <v>0</v>
      </c>
      <c r="BE133" s="70">
        <v>61</v>
      </c>
      <c r="BF133" s="70">
        <v>66</v>
      </c>
      <c r="BG133" s="70">
        <v>3</v>
      </c>
      <c r="BH133" s="70">
        <v>19</v>
      </c>
      <c r="BI133" s="70">
        <v>0</v>
      </c>
      <c r="BJ133" s="70">
        <v>88</v>
      </c>
      <c r="BK133" s="70">
        <v>207</v>
      </c>
      <c r="BL133" s="70">
        <v>1</v>
      </c>
      <c r="BM133" s="70">
        <v>41</v>
      </c>
      <c r="BN133" s="70">
        <v>0</v>
      </c>
      <c r="BO133" s="70">
        <v>249</v>
      </c>
      <c r="BP133" s="70">
        <v>547</v>
      </c>
      <c r="BQ133" s="74"/>
      <c r="BR133" s="70">
        <v>357</v>
      </c>
      <c r="BS133" s="70">
        <v>11</v>
      </c>
      <c r="BT133" s="70">
        <v>76</v>
      </c>
      <c r="BU133" s="70">
        <v>0</v>
      </c>
      <c r="BV133" s="70">
        <v>444</v>
      </c>
      <c r="BW133" s="70">
        <v>444</v>
      </c>
      <c r="BX133" s="74"/>
      <c r="BY133" s="70">
        <v>373</v>
      </c>
      <c r="BZ133" s="70">
        <v>12</v>
      </c>
      <c r="CA133" s="70">
        <v>71</v>
      </c>
      <c r="CB133" s="70">
        <v>0</v>
      </c>
      <c r="CC133" s="70">
        <v>456</v>
      </c>
      <c r="CD133" s="70">
        <v>456</v>
      </c>
      <c r="CE133" s="74"/>
      <c r="CF133" s="70">
        <v>290</v>
      </c>
      <c r="CG133" s="70">
        <v>9</v>
      </c>
      <c r="CH133" s="70">
        <v>66</v>
      </c>
      <c r="CI133" s="70">
        <v>0</v>
      </c>
      <c r="CJ133" s="70">
        <v>365</v>
      </c>
      <c r="CK133" s="70">
        <v>51</v>
      </c>
      <c r="CL133" s="70">
        <v>5</v>
      </c>
      <c r="CM133" s="70">
        <v>10</v>
      </c>
      <c r="CN133" s="70">
        <v>0</v>
      </c>
      <c r="CO133" s="70">
        <v>66</v>
      </c>
      <c r="CP133" s="70">
        <v>75</v>
      </c>
      <c r="CQ133" s="70">
        <v>1</v>
      </c>
      <c r="CR133" s="70">
        <v>14</v>
      </c>
      <c r="CS133" s="70">
        <v>0</v>
      </c>
      <c r="CT133" s="70">
        <v>90</v>
      </c>
      <c r="CU133" s="70">
        <v>521</v>
      </c>
      <c r="CV133" s="74"/>
      <c r="CW133" s="70">
        <v>161</v>
      </c>
      <c r="CX133" s="70">
        <v>6</v>
      </c>
      <c r="CY133" s="70">
        <v>32</v>
      </c>
      <c r="CZ133" s="70">
        <v>0</v>
      </c>
      <c r="DA133" s="70">
        <v>199</v>
      </c>
      <c r="DB133" s="70">
        <v>282</v>
      </c>
      <c r="DC133" s="70">
        <v>9</v>
      </c>
      <c r="DD133" s="70">
        <v>64</v>
      </c>
      <c r="DE133" s="70">
        <v>0</v>
      </c>
      <c r="DF133" s="70">
        <v>355</v>
      </c>
      <c r="DG133" s="70">
        <v>554</v>
      </c>
      <c r="DH133" s="74"/>
      <c r="DI133" s="70">
        <v>365</v>
      </c>
      <c r="DJ133" s="70">
        <v>9</v>
      </c>
      <c r="DK133" s="70">
        <v>75</v>
      </c>
      <c r="DL133" s="70">
        <v>0</v>
      </c>
      <c r="DM133" s="70">
        <v>449</v>
      </c>
      <c r="DN133" s="70">
        <v>449</v>
      </c>
      <c r="DO133" s="74"/>
      <c r="DP133" s="70">
        <v>360</v>
      </c>
      <c r="DQ133" s="70">
        <v>8</v>
      </c>
      <c r="DR133" s="70">
        <v>73</v>
      </c>
      <c r="DS133" s="70">
        <v>0</v>
      </c>
      <c r="DT133" s="70">
        <v>441</v>
      </c>
      <c r="DU133" s="70">
        <v>441</v>
      </c>
      <c r="DV133" s="74"/>
      <c r="DW133" s="70">
        <v>224</v>
      </c>
      <c r="DX133" s="70">
        <v>6</v>
      </c>
      <c r="DY133" s="70">
        <v>45</v>
      </c>
      <c r="DZ133" s="70">
        <v>0</v>
      </c>
      <c r="EA133" s="70">
        <v>275</v>
      </c>
      <c r="EB133" s="70">
        <v>197</v>
      </c>
      <c r="EC133" s="70">
        <v>8</v>
      </c>
      <c r="ED133" s="70">
        <v>49</v>
      </c>
      <c r="EE133" s="70">
        <v>0</v>
      </c>
      <c r="EF133" s="70">
        <v>254</v>
      </c>
      <c r="EG133" s="70">
        <v>529</v>
      </c>
      <c r="EI133" s="80">
        <f t="shared" ref="EI133:EI163" si="98">SUM(AE133,AJ133,AO133)/SUM($D133,$I133,$N133,$S133,$X133)</f>
        <v>0.873046875</v>
      </c>
      <c r="EJ133" s="80">
        <f t="shared" ref="EJ133:EJ163" si="99">SUM(AF133,AK133,AP133)/SUM($E133,$J133,$O133,$T133,$Y133)</f>
        <v>1</v>
      </c>
      <c r="EK133" s="80">
        <f t="shared" ref="EK133:EK163" si="100">SUM(AG133,AL133,AQ133)/SUM($F133,$K133,$P133,$U133,$Z133)</f>
        <v>0.91666666666666663</v>
      </c>
      <c r="EL133" s="80" t="e">
        <f t="shared" ref="EL133:EL163" si="101">SUM(AH133,AM133,AR133)/SUM($G133,$L133,$Q133,$V133,$AA133)</f>
        <v>#DIV/0!</v>
      </c>
      <c r="EM133" s="80">
        <f t="shared" ref="EM133:EM163" si="102">SUM(AI133,AN133,AS133)/SUM($H133,$M133,$R133,$W133,$AB133)</f>
        <v>0.88346456692913389</v>
      </c>
      <c r="EN133" s="74"/>
      <c r="EO133" s="80">
        <f t="shared" ref="EO133:EO163" si="103">SUM(AV133,BA133,BF133,BK133)/SUM(D133,I133,N133,S133,X133)</f>
        <v>0.85546875</v>
      </c>
      <c r="EP133" s="80">
        <f t="shared" ref="EP133:EP163" si="104">SUM(AW133,BB133,BG133,BL133)/SUM(E133,J133,O133,T133,Y133)</f>
        <v>0.8666666666666667</v>
      </c>
      <c r="EQ133" s="80">
        <f t="shared" ref="EQ133:EQ163" si="105">SUM(AX133,BC133,BH133,BM133)/SUM(F133,K133,P133,U133,Z133)</f>
        <v>0.88888888888888884</v>
      </c>
      <c r="ER133" s="80" t="e">
        <f t="shared" ref="ER133:ER163" si="106">SUM(AY133,BD133,BI133,BN133)/SUM(G133,L133,Q133,V133,AA133)</f>
        <v>#DIV/0!</v>
      </c>
      <c r="ES133" s="80">
        <f t="shared" ref="ES133:ES163" si="107">SUM(AZ133,BE133,BJ133,BO133)/SUM(H133,M133,R133,W133,AB133)</f>
        <v>0.86141732283464567</v>
      </c>
      <c r="ET133" s="74"/>
      <c r="EU133" s="80">
        <f t="shared" ref="EU133:EU163" si="108">SUM(BR133)/SUM(D133,I133,N133,S133,X133)</f>
        <v>0.697265625</v>
      </c>
      <c r="EV133" s="80">
        <f t="shared" ref="EV133:EV163" si="109">SUM(BS133)/SUM(E133,J133,O133,T133,Y133)</f>
        <v>0.73333333333333328</v>
      </c>
      <c r="EW133" s="80">
        <f t="shared" ref="EW133:EW163" si="110">SUM(BT133)/SUM(F133,K133,P133,U133,Z133)</f>
        <v>0.70370370370370372</v>
      </c>
      <c r="EX133" s="80" t="e">
        <f t="shared" ref="EX133:EX163" si="111">SUM(BU133)/SUM(G133,L133,Q133,V133,AA133)</f>
        <v>#DIV/0!</v>
      </c>
      <c r="EY133" s="80">
        <f t="shared" ref="EY133:EY163" si="112">SUM(BV133)/SUM(H133,M133,R133,W133,AB133)</f>
        <v>0.6992125984251969</v>
      </c>
      <c r="EZ133" s="74"/>
      <c r="FA133" s="80">
        <f t="shared" ref="FA133:FA163" si="113">SUM(BY133)/SUM(D133,I133,N133,S133,X133)</f>
        <v>0.728515625</v>
      </c>
      <c r="FB133" s="80">
        <f t="shared" ref="FB133:FB163" si="114">SUM(BZ133)/SUM(E133,J133,O133,T133,Y133)</f>
        <v>0.8</v>
      </c>
      <c r="FC133" s="80">
        <f t="shared" ref="FC133:FC163" si="115">SUM(CA133)/SUM(F133,K133,P133,U133,Z133)</f>
        <v>0.65740740740740744</v>
      </c>
      <c r="FD133" s="80" t="e">
        <f t="shared" ref="FD133:FD163" si="116">SUM(CB133)/SUM(G133,L133,Q133,V133,AA133)</f>
        <v>#DIV/0!</v>
      </c>
      <c r="FE133" s="80">
        <f t="shared" ref="FE133:FE163" si="117">SUM(CC133)/SUM(H133,M133,R133,W133,AB133)</f>
        <v>0.71811023622047243</v>
      </c>
      <c r="FF133" s="74"/>
      <c r="FG133" s="80">
        <f t="shared" ref="FG133:FG163" si="118">SUM(CF133,CK133,CP133)/SUM(D133,I133,N133,S133,X133)</f>
        <v>0.8125</v>
      </c>
      <c r="FH133" s="80">
        <f t="shared" ref="FH133:FH163" si="119">SUM(CG133,CL133,CQ133)/SUM(E133,J133,O133,T133,Y133)</f>
        <v>1</v>
      </c>
      <c r="FI133" s="80">
        <f t="shared" ref="FI133:FI163" si="120">SUM(CH133,CM133,CR133)/SUM(F133,K133,P133,U133,Z133)</f>
        <v>0.83333333333333337</v>
      </c>
      <c r="FJ133" s="80" t="e">
        <f t="shared" ref="FJ133:FJ163" si="121">SUM(CI133,CN133,CS133)/SUM(G133,L133,Q133,V133,AA133)</f>
        <v>#DIV/0!</v>
      </c>
      <c r="FK133" s="80">
        <f t="shared" ref="FK133:FK163" si="122">SUM(CJ133,CO133,CT133)/SUM(H133,M133,R133,W133,AB133)</f>
        <v>0.82047244094488192</v>
      </c>
      <c r="FL133" s="74"/>
      <c r="FM133" s="80">
        <f t="shared" ref="FM133:FM163" si="123">SUM(CW133,DB133)/SUM(D133,I133,N133,S133,X133)</f>
        <v>0.865234375</v>
      </c>
      <c r="FN133" s="80">
        <f t="shared" ref="FN133:FN163" si="124">SUM(CX133,DC133)/SUM(E133,J133,O133,T133,Y133)</f>
        <v>1</v>
      </c>
      <c r="FO133" s="80">
        <f t="shared" ref="FO133:FO163" si="125">SUM(CY133,DD133)/SUM(F133,K133,P133,U133,Z133)</f>
        <v>0.88888888888888884</v>
      </c>
      <c r="FP133" s="80" t="e">
        <f t="shared" ref="FP133:FP163" si="126">SUM(CZ133,DE133)/SUM(G133,L133,Q133,V133,AA133)</f>
        <v>#DIV/0!</v>
      </c>
      <c r="FQ133" s="80">
        <f t="shared" ref="FQ133:FQ163" si="127">SUM(DA133,DF133)/SUM(H133,M133,R133,W133,AB133)</f>
        <v>0.87244094488188972</v>
      </c>
      <c r="FR133" s="74"/>
      <c r="FS133" s="80">
        <f t="shared" ref="FS133:FS163" si="128">SUM(DI133)/SUM(D133,I133,N133,S133,X133)</f>
        <v>0.712890625</v>
      </c>
      <c r="FT133" s="80">
        <f t="shared" ref="FT133:FT163" si="129">SUM(DJ133)/SUM(E133,J133,O133,T133,Y133)</f>
        <v>0.6</v>
      </c>
      <c r="FU133" s="80">
        <f t="shared" ref="FU133:FU163" si="130">SUM(DK133)/SUM(F133,K133,P133,U133,Z133)</f>
        <v>0.69444444444444442</v>
      </c>
      <c r="FV133" s="80" t="e">
        <f t="shared" ref="FV133:FV163" si="131">SUM(DL133)/SUM(G133,L133,Q133,V133,AA133)</f>
        <v>#DIV/0!</v>
      </c>
      <c r="FW133" s="80">
        <f t="shared" ref="FW133:FW163" si="132">SUM(DM133)/SUM(H133,M133,R133,W133,AB133)</f>
        <v>0.70708661417322838</v>
      </c>
      <c r="FX133" s="74"/>
      <c r="FY133" s="80">
        <f t="shared" ref="FY133:FY163" si="133">SUM(DP133)/SUM(D133,I133,N133,S133,X133)</f>
        <v>0.703125</v>
      </c>
      <c r="FZ133" s="80">
        <f t="shared" ref="FZ133:FZ163" si="134">SUM(DQ133)/SUM(E133,J133,O133,T133,Y133)</f>
        <v>0.53333333333333333</v>
      </c>
      <c r="GA133" s="80">
        <f t="shared" ref="GA133:GA163" si="135">SUM(DR133)/SUM(F133,K133,P133,U133,Z133)</f>
        <v>0.67592592592592593</v>
      </c>
      <c r="GB133" s="80" t="e">
        <f t="shared" ref="GB133:GB163" si="136">SUM(DS133)/SUM(G133,L133,Q133,V133,AA133)</f>
        <v>#DIV/0!</v>
      </c>
      <c r="GC133" s="80">
        <f t="shared" ref="GC133:GC163" si="137">SUM(DT133)/SUM(H133,M133,R133,W133,AB133)</f>
        <v>0.69448818897637798</v>
      </c>
      <c r="GD133" s="74"/>
      <c r="GE133" s="80">
        <f t="shared" ref="GE133:GE163" si="138">SUM(DW133,EB133)/SUM(D133,I133,N133,S133,X133)</f>
        <v>0.822265625</v>
      </c>
      <c r="GF133" s="80">
        <f t="shared" ref="GF133:GF163" si="139">SUM(DX133,EC133)/SUM(E133,J133,O133,T133,Y133)</f>
        <v>0.93333333333333335</v>
      </c>
      <c r="GG133" s="80">
        <f t="shared" ref="GG133:GG163" si="140">SUM(DY133,ED133)/SUM(F133,K133,P133,U133,Z133)</f>
        <v>0.87037037037037035</v>
      </c>
      <c r="GH133" s="80" t="e">
        <f t="shared" ref="GH133:GH163" si="141">SUM(DZ133,EE133)/SUM(G133,L133,Q133,V133,AA133)</f>
        <v>#DIV/0!</v>
      </c>
      <c r="GI133" s="80">
        <f t="shared" ref="GI133:GI163" si="142">SUM(EA133,EF133)/SUM(H133,M133,R133,W133,AB133)</f>
        <v>0.83307086614173231</v>
      </c>
    </row>
    <row r="134" spans="1:191" x14ac:dyDescent="0.3">
      <c r="A134" s="60" t="s">
        <v>574</v>
      </c>
      <c r="B134" s="70">
        <v>5206</v>
      </c>
      <c r="C134" s="70"/>
      <c r="D134" s="70">
        <v>282</v>
      </c>
      <c r="E134" s="70">
        <v>13</v>
      </c>
      <c r="F134" s="70">
        <v>106</v>
      </c>
      <c r="G134" s="70">
        <v>0</v>
      </c>
      <c r="H134" s="70">
        <v>401</v>
      </c>
      <c r="I134" s="70">
        <v>57</v>
      </c>
      <c r="J134" s="70">
        <v>1</v>
      </c>
      <c r="K134" s="70">
        <v>16</v>
      </c>
      <c r="L134" s="70">
        <v>0</v>
      </c>
      <c r="M134" s="70">
        <v>74</v>
      </c>
      <c r="N134" s="70">
        <v>165</v>
      </c>
      <c r="O134" s="70">
        <v>1</v>
      </c>
      <c r="P134" s="70">
        <v>64</v>
      </c>
      <c r="Q134" s="70">
        <v>0</v>
      </c>
      <c r="R134" s="70">
        <v>230</v>
      </c>
      <c r="S134" s="70">
        <v>50</v>
      </c>
      <c r="T134" s="70">
        <v>4</v>
      </c>
      <c r="U134" s="70">
        <v>7</v>
      </c>
      <c r="V134" s="70">
        <v>0</v>
      </c>
      <c r="W134" s="70">
        <v>61</v>
      </c>
      <c r="X134" s="70">
        <v>56</v>
      </c>
      <c r="Y134" s="70">
        <v>3</v>
      </c>
      <c r="Z134" s="70">
        <v>15</v>
      </c>
      <c r="AA134" s="70">
        <v>0</v>
      </c>
      <c r="AB134" s="70">
        <v>74</v>
      </c>
      <c r="AC134" s="70">
        <v>840</v>
      </c>
      <c r="AD134" s="70"/>
      <c r="AE134" s="70">
        <v>195</v>
      </c>
      <c r="AF134" s="70">
        <v>7</v>
      </c>
      <c r="AG134" s="70">
        <v>52</v>
      </c>
      <c r="AH134" s="70">
        <v>0</v>
      </c>
      <c r="AI134" s="70">
        <v>254</v>
      </c>
      <c r="AJ134" s="70">
        <v>134</v>
      </c>
      <c r="AK134" s="70">
        <v>4</v>
      </c>
      <c r="AL134" s="70">
        <v>48</v>
      </c>
      <c r="AM134" s="70">
        <v>0</v>
      </c>
      <c r="AN134" s="70">
        <v>186</v>
      </c>
      <c r="AO134" s="70">
        <v>204</v>
      </c>
      <c r="AP134" s="70">
        <v>9</v>
      </c>
      <c r="AQ134" s="70">
        <v>72</v>
      </c>
      <c r="AR134" s="70">
        <v>0</v>
      </c>
      <c r="AS134" s="70">
        <v>285</v>
      </c>
      <c r="AT134" s="70">
        <v>725</v>
      </c>
      <c r="AU134" s="70"/>
      <c r="AV134" s="70">
        <v>176</v>
      </c>
      <c r="AW134" s="70">
        <v>5</v>
      </c>
      <c r="AX134" s="70">
        <v>67</v>
      </c>
      <c r="AY134" s="70">
        <v>0</v>
      </c>
      <c r="AZ134" s="70">
        <v>248</v>
      </c>
      <c r="BA134" s="70">
        <v>78</v>
      </c>
      <c r="BB134" s="70">
        <v>0</v>
      </c>
      <c r="BC134" s="70">
        <v>16</v>
      </c>
      <c r="BD134" s="70">
        <v>0</v>
      </c>
      <c r="BE134" s="70">
        <v>94</v>
      </c>
      <c r="BF134" s="70">
        <v>242</v>
      </c>
      <c r="BG134" s="70">
        <v>8</v>
      </c>
      <c r="BH134" s="70">
        <v>69</v>
      </c>
      <c r="BI134" s="70">
        <v>0</v>
      </c>
      <c r="BJ134" s="70">
        <v>319</v>
      </c>
      <c r="BK134" s="70">
        <v>45</v>
      </c>
      <c r="BL134" s="70">
        <v>4</v>
      </c>
      <c r="BM134" s="70">
        <v>21</v>
      </c>
      <c r="BN134" s="70">
        <v>0</v>
      </c>
      <c r="BO134" s="70">
        <v>70</v>
      </c>
      <c r="BP134" s="70">
        <v>731</v>
      </c>
      <c r="BQ134" s="74"/>
      <c r="BR134" s="70">
        <v>488</v>
      </c>
      <c r="BS134" s="70">
        <v>14</v>
      </c>
      <c r="BT134" s="70">
        <v>169</v>
      </c>
      <c r="BU134" s="70">
        <v>0</v>
      </c>
      <c r="BV134" s="70">
        <v>671</v>
      </c>
      <c r="BW134" s="70">
        <v>671</v>
      </c>
      <c r="BX134" s="74"/>
      <c r="BY134" s="70">
        <v>520</v>
      </c>
      <c r="BZ134" s="70">
        <v>14</v>
      </c>
      <c r="CA134" s="70">
        <v>175</v>
      </c>
      <c r="CB134" s="70">
        <v>0</v>
      </c>
      <c r="CC134" s="70">
        <v>709</v>
      </c>
      <c r="CD134" s="70">
        <v>709</v>
      </c>
      <c r="CE134" s="74"/>
      <c r="CF134" s="70">
        <v>333</v>
      </c>
      <c r="CG134" s="70">
        <v>11</v>
      </c>
      <c r="CH134" s="70">
        <v>99</v>
      </c>
      <c r="CI134" s="70">
        <v>0</v>
      </c>
      <c r="CJ134" s="70">
        <v>443</v>
      </c>
      <c r="CK134" s="70">
        <v>47</v>
      </c>
      <c r="CL134" s="70">
        <v>1</v>
      </c>
      <c r="CM134" s="70">
        <v>17</v>
      </c>
      <c r="CN134" s="70">
        <v>0</v>
      </c>
      <c r="CO134" s="70">
        <v>65</v>
      </c>
      <c r="CP134" s="70">
        <v>151</v>
      </c>
      <c r="CQ134" s="70">
        <v>5</v>
      </c>
      <c r="CR134" s="70">
        <v>55</v>
      </c>
      <c r="CS134" s="70">
        <v>0</v>
      </c>
      <c r="CT134" s="70">
        <v>211</v>
      </c>
      <c r="CU134" s="70">
        <v>719</v>
      </c>
      <c r="CV134" s="74"/>
      <c r="CW134" s="70">
        <v>195</v>
      </c>
      <c r="CX134" s="70">
        <v>5</v>
      </c>
      <c r="CY134" s="70">
        <v>60</v>
      </c>
      <c r="CZ134" s="70">
        <v>0</v>
      </c>
      <c r="DA134" s="70">
        <v>260</v>
      </c>
      <c r="DB134" s="70">
        <v>363</v>
      </c>
      <c r="DC134" s="70">
        <v>16</v>
      </c>
      <c r="DD134" s="70">
        <v>119</v>
      </c>
      <c r="DE134" s="70">
        <v>0</v>
      </c>
      <c r="DF134" s="70">
        <v>498</v>
      </c>
      <c r="DG134" s="70">
        <v>758</v>
      </c>
      <c r="DH134" s="74"/>
      <c r="DI134" s="70">
        <v>494</v>
      </c>
      <c r="DJ134" s="70">
        <v>14</v>
      </c>
      <c r="DK134" s="70">
        <v>168</v>
      </c>
      <c r="DL134" s="70">
        <v>0</v>
      </c>
      <c r="DM134" s="70">
        <v>676</v>
      </c>
      <c r="DN134" s="70">
        <v>676</v>
      </c>
      <c r="DO134" s="74"/>
      <c r="DP134" s="70">
        <v>497</v>
      </c>
      <c r="DQ134" s="70">
        <v>14</v>
      </c>
      <c r="DR134" s="70">
        <v>171</v>
      </c>
      <c r="DS134" s="70">
        <v>0</v>
      </c>
      <c r="DT134" s="70">
        <v>682</v>
      </c>
      <c r="DU134" s="70">
        <v>682</v>
      </c>
      <c r="DV134" s="74"/>
      <c r="DW134" s="70">
        <v>252</v>
      </c>
      <c r="DX134" s="70">
        <v>8</v>
      </c>
      <c r="DY134" s="70">
        <v>75</v>
      </c>
      <c r="DZ134" s="70">
        <v>0</v>
      </c>
      <c r="EA134" s="70">
        <v>335</v>
      </c>
      <c r="EB134" s="70">
        <v>297</v>
      </c>
      <c r="EC134" s="70">
        <v>11</v>
      </c>
      <c r="ED134" s="70">
        <v>105</v>
      </c>
      <c r="EE134" s="70">
        <v>0</v>
      </c>
      <c r="EF134" s="70">
        <v>413</v>
      </c>
      <c r="EG134" s="70">
        <v>748</v>
      </c>
      <c r="EI134" s="80">
        <f t="shared" si="98"/>
        <v>0.8737704918032787</v>
      </c>
      <c r="EJ134" s="80">
        <f t="shared" si="99"/>
        <v>0.90909090909090906</v>
      </c>
      <c r="EK134" s="80">
        <f t="shared" si="100"/>
        <v>0.82692307692307687</v>
      </c>
      <c r="EL134" s="80" t="e">
        <f t="shared" si="101"/>
        <v>#DIV/0!</v>
      </c>
      <c r="EM134" s="80">
        <f t="shared" si="102"/>
        <v>0.86309523809523814</v>
      </c>
      <c r="EN134" s="74"/>
      <c r="EO134" s="80">
        <f t="shared" si="103"/>
        <v>0.88688524590163931</v>
      </c>
      <c r="EP134" s="80">
        <f t="shared" si="104"/>
        <v>0.77272727272727271</v>
      </c>
      <c r="EQ134" s="80">
        <f t="shared" si="105"/>
        <v>0.83173076923076927</v>
      </c>
      <c r="ER134" s="80" t="e">
        <f t="shared" si="106"/>
        <v>#DIV/0!</v>
      </c>
      <c r="ES134" s="80">
        <f t="shared" si="107"/>
        <v>0.87023809523809526</v>
      </c>
      <c r="ET134" s="74"/>
      <c r="EU134" s="80">
        <f t="shared" si="108"/>
        <v>0.8</v>
      </c>
      <c r="EV134" s="80">
        <f t="shared" si="109"/>
        <v>0.63636363636363635</v>
      </c>
      <c r="EW134" s="80">
        <f t="shared" si="110"/>
        <v>0.8125</v>
      </c>
      <c r="EX134" s="80" t="e">
        <f t="shared" si="111"/>
        <v>#DIV/0!</v>
      </c>
      <c r="EY134" s="80">
        <f t="shared" si="112"/>
        <v>0.79880952380952386</v>
      </c>
      <c r="EZ134" s="74"/>
      <c r="FA134" s="80">
        <f t="shared" si="113"/>
        <v>0.85245901639344257</v>
      </c>
      <c r="FB134" s="80">
        <f t="shared" si="114"/>
        <v>0.63636363636363635</v>
      </c>
      <c r="FC134" s="80">
        <f t="shared" si="115"/>
        <v>0.84134615384615385</v>
      </c>
      <c r="FD134" s="80" t="e">
        <f t="shared" si="116"/>
        <v>#DIV/0!</v>
      </c>
      <c r="FE134" s="80">
        <f t="shared" si="117"/>
        <v>0.84404761904761905</v>
      </c>
      <c r="FF134" s="74"/>
      <c r="FG134" s="80">
        <f t="shared" si="118"/>
        <v>0.87049180327868847</v>
      </c>
      <c r="FH134" s="80">
        <f t="shared" si="119"/>
        <v>0.77272727272727271</v>
      </c>
      <c r="FI134" s="80">
        <f t="shared" si="120"/>
        <v>0.82211538461538458</v>
      </c>
      <c r="FJ134" s="80" t="e">
        <f t="shared" si="121"/>
        <v>#DIV/0!</v>
      </c>
      <c r="FK134" s="80">
        <f t="shared" si="122"/>
        <v>0.85595238095238091</v>
      </c>
      <c r="FL134" s="74"/>
      <c r="FM134" s="80">
        <f t="shared" si="123"/>
        <v>0.91475409836065569</v>
      </c>
      <c r="FN134" s="80">
        <f t="shared" si="124"/>
        <v>0.95454545454545459</v>
      </c>
      <c r="FO134" s="80">
        <f t="shared" si="125"/>
        <v>0.86057692307692313</v>
      </c>
      <c r="FP134" s="80" t="e">
        <f t="shared" si="126"/>
        <v>#DIV/0!</v>
      </c>
      <c r="FQ134" s="80">
        <f t="shared" si="127"/>
        <v>0.90238095238095239</v>
      </c>
      <c r="FR134" s="74"/>
      <c r="FS134" s="80">
        <f t="shared" si="128"/>
        <v>0.80983606557377052</v>
      </c>
      <c r="FT134" s="80">
        <f t="shared" si="129"/>
        <v>0.63636363636363635</v>
      </c>
      <c r="FU134" s="80">
        <f t="shared" si="130"/>
        <v>0.80769230769230771</v>
      </c>
      <c r="FV134" s="80" t="e">
        <f t="shared" si="131"/>
        <v>#DIV/0!</v>
      </c>
      <c r="FW134" s="80">
        <f t="shared" si="132"/>
        <v>0.80476190476190479</v>
      </c>
      <c r="FX134" s="74"/>
      <c r="FY134" s="80">
        <f t="shared" si="133"/>
        <v>0.81475409836065571</v>
      </c>
      <c r="FZ134" s="80">
        <f t="shared" si="134"/>
        <v>0.63636363636363635</v>
      </c>
      <c r="GA134" s="80">
        <f t="shared" si="135"/>
        <v>0.82211538461538458</v>
      </c>
      <c r="GB134" s="80" t="e">
        <f t="shared" si="136"/>
        <v>#DIV/0!</v>
      </c>
      <c r="GC134" s="80">
        <f t="shared" si="137"/>
        <v>0.81190476190476191</v>
      </c>
      <c r="GD134" s="74"/>
      <c r="GE134" s="80">
        <f t="shared" si="138"/>
        <v>0.9</v>
      </c>
      <c r="GF134" s="80">
        <f t="shared" si="139"/>
        <v>0.86363636363636365</v>
      </c>
      <c r="GG134" s="80">
        <f t="shared" si="140"/>
        <v>0.86538461538461542</v>
      </c>
      <c r="GH134" s="80" t="e">
        <f t="shared" si="141"/>
        <v>#DIV/0!</v>
      </c>
      <c r="GI134" s="80">
        <f t="shared" si="142"/>
        <v>0.89047619047619042</v>
      </c>
    </row>
    <row r="135" spans="1:191" x14ac:dyDescent="0.3">
      <c r="A135" s="60" t="s">
        <v>563</v>
      </c>
      <c r="B135" s="70">
        <v>5036</v>
      </c>
      <c r="C135" s="70"/>
      <c r="D135" s="70">
        <v>111</v>
      </c>
      <c r="E135" s="70">
        <v>5</v>
      </c>
      <c r="F135" s="70">
        <v>77</v>
      </c>
      <c r="G135" s="70">
        <v>0</v>
      </c>
      <c r="H135" s="70">
        <v>193</v>
      </c>
      <c r="I135" s="70">
        <v>64</v>
      </c>
      <c r="J135" s="70">
        <v>5</v>
      </c>
      <c r="K135" s="70">
        <v>54</v>
      </c>
      <c r="L135" s="70">
        <v>0</v>
      </c>
      <c r="M135" s="70">
        <v>123</v>
      </c>
      <c r="N135" s="70">
        <v>124</v>
      </c>
      <c r="O135" s="70">
        <v>5</v>
      </c>
      <c r="P135" s="70">
        <v>86</v>
      </c>
      <c r="Q135" s="70">
        <v>0</v>
      </c>
      <c r="R135" s="70">
        <v>215</v>
      </c>
      <c r="S135" s="70">
        <v>41</v>
      </c>
      <c r="T135" s="70">
        <v>1</v>
      </c>
      <c r="U135" s="70">
        <v>14</v>
      </c>
      <c r="V135" s="70">
        <v>0</v>
      </c>
      <c r="W135" s="70">
        <v>56</v>
      </c>
      <c r="X135" s="70">
        <v>14</v>
      </c>
      <c r="Y135" s="70">
        <v>0</v>
      </c>
      <c r="Z135" s="70">
        <v>5</v>
      </c>
      <c r="AA135" s="70">
        <v>0</v>
      </c>
      <c r="AB135" s="70">
        <v>19</v>
      </c>
      <c r="AC135" s="70">
        <v>606</v>
      </c>
      <c r="AD135" s="70"/>
      <c r="AE135" s="70">
        <v>88</v>
      </c>
      <c r="AF135" s="70">
        <v>7</v>
      </c>
      <c r="AG135" s="70">
        <v>56</v>
      </c>
      <c r="AH135" s="70">
        <v>0</v>
      </c>
      <c r="AI135" s="70">
        <v>151</v>
      </c>
      <c r="AJ135" s="70">
        <v>84</v>
      </c>
      <c r="AK135" s="70">
        <v>7</v>
      </c>
      <c r="AL135" s="70">
        <v>89</v>
      </c>
      <c r="AM135" s="70">
        <v>0</v>
      </c>
      <c r="AN135" s="70">
        <v>180</v>
      </c>
      <c r="AO135" s="70">
        <v>139</v>
      </c>
      <c r="AP135" s="70">
        <v>2</v>
      </c>
      <c r="AQ135" s="70">
        <v>68</v>
      </c>
      <c r="AR135" s="70">
        <v>0</v>
      </c>
      <c r="AS135" s="70">
        <v>209</v>
      </c>
      <c r="AT135" s="70">
        <v>540</v>
      </c>
      <c r="AU135" s="70"/>
      <c r="AV135" s="70">
        <v>83</v>
      </c>
      <c r="AW135" s="70">
        <v>3</v>
      </c>
      <c r="AX135" s="70">
        <v>51</v>
      </c>
      <c r="AY135" s="70">
        <v>0</v>
      </c>
      <c r="AZ135" s="70">
        <v>137</v>
      </c>
      <c r="BA135" s="70">
        <v>37</v>
      </c>
      <c r="BB135" s="70">
        <v>8</v>
      </c>
      <c r="BC135" s="70">
        <v>27</v>
      </c>
      <c r="BD135" s="70">
        <v>0</v>
      </c>
      <c r="BE135" s="70">
        <v>72</v>
      </c>
      <c r="BF135" s="70">
        <v>37</v>
      </c>
      <c r="BG135" s="70">
        <v>3</v>
      </c>
      <c r="BH135" s="70">
        <v>21</v>
      </c>
      <c r="BI135" s="70">
        <v>0</v>
      </c>
      <c r="BJ135" s="70">
        <v>61</v>
      </c>
      <c r="BK135" s="70">
        <v>144</v>
      </c>
      <c r="BL135" s="70">
        <v>2</v>
      </c>
      <c r="BM135" s="70">
        <v>117</v>
      </c>
      <c r="BN135" s="70">
        <v>0</v>
      </c>
      <c r="BO135" s="70">
        <v>263</v>
      </c>
      <c r="BP135" s="70">
        <v>533</v>
      </c>
      <c r="BQ135" s="74"/>
      <c r="BR135" s="70">
        <v>266</v>
      </c>
      <c r="BS135" s="70">
        <v>16</v>
      </c>
      <c r="BT135" s="70">
        <v>181</v>
      </c>
      <c r="BU135" s="70">
        <v>0</v>
      </c>
      <c r="BV135" s="70">
        <v>463</v>
      </c>
      <c r="BW135" s="70">
        <v>463</v>
      </c>
      <c r="BX135" s="74"/>
      <c r="BY135" s="70">
        <v>273</v>
      </c>
      <c r="BZ135" s="70">
        <v>15</v>
      </c>
      <c r="CA135" s="70">
        <v>188</v>
      </c>
      <c r="CB135" s="70">
        <v>0</v>
      </c>
      <c r="CC135" s="70">
        <v>476</v>
      </c>
      <c r="CD135" s="70">
        <v>476</v>
      </c>
      <c r="CE135" s="74"/>
      <c r="CF135" s="70">
        <v>214</v>
      </c>
      <c r="CG135" s="70">
        <v>8</v>
      </c>
      <c r="CH135" s="70">
        <v>142</v>
      </c>
      <c r="CI135" s="70">
        <v>0</v>
      </c>
      <c r="CJ135" s="70">
        <v>364</v>
      </c>
      <c r="CK135" s="70">
        <v>34</v>
      </c>
      <c r="CL135" s="70">
        <v>4</v>
      </c>
      <c r="CM135" s="70">
        <v>24</v>
      </c>
      <c r="CN135" s="70">
        <v>0</v>
      </c>
      <c r="CO135" s="70">
        <v>62</v>
      </c>
      <c r="CP135" s="70">
        <v>39</v>
      </c>
      <c r="CQ135" s="70">
        <v>2</v>
      </c>
      <c r="CR135" s="70">
        <v>36</v>
      </c>
      <c r="CS135" s="70">
        <v>0</v>
      </c>
      <c r="CT135" s="70">
        <v>77</v>
      </c>
      <c r="CU135" s="70">
        <v>503</v>
      </c>
      <c r="CV135" s="74"/>
      <c r="CW135" s="70">
        <v>110</v>
      </c>
      <c r="CX135" s="70">
        <v>8</v>
      </c>
      <c r="CY135" s="70">
        <v>60</v>
      </c>
      <c r="CZ135" s="70">
        <v>0</v>
      </c>
      <c r="DA135" s="70">
        <v>178</v>
      </c>
      <c r="DB135" s="70">
        <v>210</v>
      </c>
      <c r="DC135" s="70">
        <v>8</v>
      </c>
      <c r="DD135" s="70">
        <v>155</v>
      </c>
      <c r="DE135" s="70">
        <v>0</v>
      </c>
      <c r="DF135" s="70">
        <v>373</v>
      </c>
      <c r="DG135" s="70">
        <v>551</v>
      </c>
      <c r="DH135" s="74"/>
      <c r="DI135" s="70">
        <v>271</v>
      </c>
      <c r="DJ135" s="70">
        <v>15</v>
      </c>
      <c r="DK135" s="70">
        <v>181</v>
      </c>
      <c r="DL135" s="70">
        <v>0</v>
      </c>
      <c r="DM135" s="70">
        <v>467</v>
      </c>
      <c r="DN135" s="70">
        <v>467</v>
      </c>
      <c r="DO135" s="74"/>
      <c r="DP135" s="70">
        <v>269</v>
      </c>
      <c r="DQ135" s="70">
        <v>15</v>
      </c>
      <c r="DR135" s="70">
        <v>185</v>
      </c>
      <c r="DS135" s="70">
        <v>0</v>
      </c>
      <c r="DT135" s="70">
        <v>469</v>
      </c>
      <c r="DU135" s="70">
        <v>469</v>
      </c>
      <c r="DV135" s="74"/>
      <c r="DW135" s="70">
        <v>151</v>
      </c>
      <c r="DX135" s="70">
        <v>5</v>
      </c>
      <c r="DY135" s="70">
        <v>84</v>
      </c>
      <c r="DZ135" s="70">
        <v>0</v>
      </c>
      <c r="EA135" s="70">
        <v>240</v>
      </c>
      <c r="EB135" s="70">
        <v>146</v>
      </c>
      <c r="EC135" s="70">
        <v>8</v>
      </c>
      <c r="ED135" s="70">
        <v>121</v>
      </c>
      <c r="EE135" s="70">
        <v>0</v>
      </c>
      <c r="EF135" s="70">
        <v>275</v>
      </c>
      <c r="EG135" s="70">
        <v>515</v>
      </c>
      <c r="EI135" s="80">
        <f t="shared" si="98"/>
        <v>0.87853107344632764</v>
      </c>
      <c r="EJ135" s="80">
        <f t="shared" si="99"/>
        <v>1</v>
      </c>
      <c r="EK135" s="80">
        <f t="shared" si="100"/>
        <v>0.90254237288135597</v>
      </c>
      <c r="EL135" s="80" t="e">
        <f t="shared" si="101"/>
        <v>#DIV/0!</v>
      </c>
      <c r="EM135" s="80">
        <f t="shared" si="102"/>
        <v>0.8910891089108911</v>
      </c>
      <c r="EN135" s="74"/>
      <c r="EO135" s="80">
        <f t="shared" si="103"/>
        <v>0.85028248587570621</v>
      </c>
      <c r="EP135" s="80">
        <f t="shared" si="104"/>
        <v>1</v>
      </c>
      <c r="EQ135" s="80">
        <f t="shared" si="105"/>
        <v>0.9152542372881356</v>
      </c>
      <c r="ER135" s="80" t="e">
        <f t="shared" si="106"/>
        <v>#DIV/0!</v>
      </c>
      <c r="ES135" s="80">
        <f t="shared" si="107"/>
        <v>0.87953795379537958</v>
      </c>
      <c r="ET135" s="74"/>
      <c r="EU135" s="80">
        <f t="shared" si="108"/>
        <v>0.75141242937853103</v>
      </c>
      <c r="EV135" s="80">
        <f t="shared" si="109"/>
        <v>1</v>
      </c>
      <c r="EW135" s="80">
        <f t="shared" si="110"/>
        <v>0.76694915254237284</v>
      </c>
      <c r="EX135" s="80" t="e">
        <f t="shared" si="111"/>
        <v>#DIV/0!</v>
      </c>
      <c r="EY135" s="80">
        <f t="shared" si="112"/>
        <v>0.764026402640264</v>
      </c>
      <c r="EZ135" s="74"/>
      <c r="FA135" s="80">
        <f t="shared" si="113"/>
        <v>0.77118644067796616</v>
      </c>
      <c r="FB135" s="80">
        <f t="shared" si="114"/>
        <v>0.9375</v>
      </c>
      <c r="FC135" s="80">
        <f t="shared" si="115"/>
        <v>0.79661016949152541</v>
      </c>
      <c r="FD135" s="80" t="e">
        <f t="shared" si="116"/>
        <v>#DIV/0!</v>
      </c>
      <c r="FE135" s="80">
        <f t="shared" si="117"/>
        <v>0.78547854785478544</v>
      </c>
      <c r="FF135" s="74"/>
      <c r="FG135" s="80">
        <f t="shared" si="118"/>
        <v>0.81073446327683618</v>
      </c>
      <c r="FH135" s="80">
        <f t="shared" si="119"/>
        <v>0.875</v>
      </c>
      <c r="FI135" s="80">
        <f t="shared" si="120"/>
        <v>0.85593220338983056</v>
      </c>
      <c r="FJ135" s="80" t="e">
        <f t="shared" si="121"/>
        <v>#DIV/0!</v>
      </c>
      <c r="FK135" s="80">
        <f t="shared" si="122"/>
        <v>0.83003300330033003</v>
      </c>
      <c r="FL135" s="74"/>
      <c r="FM135" s="80">
        <f t="shared" si="123"/>
        <v>0.903954802259887</v>
      </c>
      <c r="FN135" s="80">
        <f t="shared" si="124"/>
        <v>1</v>
      </c>
      <c r="FO135" s="80">
        <f t="shared" si="125"/>
        <v>0.91101694915254239</v>
      </c>
      <c r="FP135" s="80" t="e">
        <f t="shared" si="126"/>
        <v>#DIV/0!</v>
      </c>
      <c r="FQ135" s="80">
        <f t="shared" si="127"/>
        <v>0.9092409240924092</v>
      </c>
      <c r="FR135" s="74"/>
      <c r="FS135" s="80">
        <f t="shared" si="128"/>
        <v>0.7655367231638418</v>
      </c>
      <c r="FT135" s="80">
        <f t="shared" si="129"/>
        <v>0.9375</v>
      </c>
      <c r="FU135" s="80">
        <f t="shared" si="130"/>
        <v>0.76694915254237284</v>
      </c>
      <c r="FV135" s="80" t="e">
        <f t="shared" si="131"/>
        <v>#DIV/0!</v>
      </c>
      <c r="FW135" s="80">
        <f t="shared" si="132"/>
        <v>0.77062706270627068</v>
      </c>
      <c r="FX135" s="74"/>
      <c r="FY135" s="80">
        <f t="shared" si="133"/>
        <v>0.75988700564971756</v>
      </c>
      <c r="FZ135" s="80">
        <f t="shared" si="134"/>
        <v>0.9375</v>
      </c>
      <c r="GA135" s="80">
        <f t="shared" si="135"/>
        <v>0.78389830508474578</v>
      </c>
      <c r="GB135" s="80" t="e">
        <f t="shared" si="136"/>
        <v>#DIV/0!</v>
      </c>
      <c r="GC135" s="80">
        <f t="shared" si="137"/>
        <v>0.77392739273927391</v>
      </c>
      <c r="GD135" s="74"/>
      <c r="GE135" s="80">
        <f t="shared" si="138"/>
        <v>0.83898305084745761</v>
      </c>
      <c r="GF135" s="80">
        <f t="shared" si="139"/>
        <v>0.8125</v>
      </c>
      <c r="GG135" s="80">
        <f t="shared" si="140"/>
        <v>0.86864406779661019</v>
      </c>
      <c r="GH135" s="80" t="e">
        <f t="shared" si="141"/>
        <v>#DIV/0!</v>
      </c>
      <c r="GI135" s="80">
        <f t="shared" si="142"/>
        <v>0.84983498349834985</v>
      </c>
    </row>
    <row r="136" spans="1:191" x14ac:dyDescent="0.3">
      <c r="A136" s="60" t="s">
        <v>517</v>
      </c>
      <c r="B136" s="70">
        <v>5019</v>
      </c>
      <c r="C136" s="70"/>
      <c r="D136" s="70">
        <v>184</v>
      </c>
      <c r="E136" s="70">
        <v>3</v>
      </c>
      <c r="F136" s="70">
        <v>77</v>
      </c>
      <c r="G136" s="70">
        <v>0</v>
      </c>
      <c r="H136" s="70">
        <v>264</v>
      </c>
      <c r="I136" s="70">
        <v>93</v>
      </c>
      <c r="J136" s="70">
        <v>2</v>
      </c>
      <c r="K136" s="70">
        <v>29</v>
      </c>
      <c r="L136" s="70">
        <v>0</v>
      </c>
      <c r="M136" s="70">
        <v>124</v>
      </c>
      <c r="N136" s="70">
        <v>110</v>
      </c>
      <c r="O136" s="70">
        <v>0</v>
      </c>
      <c r="P136" s="70">
        <v>58</v>
      </c>
      <c r="Q136" s="70">
        <v>0</v>
      </c>
      <c r="R136" s="70">
        <v>168</v>
      </c>
      <c r="S136" s="70">
        <v>50</v>
      </c>
      <c r="T136" s="70">
        <v>0</v>
      </c>
      <c r="U136" s="70">
        <v>13</v>
      </c>
      <c r="V136" s="70">
        <v>0</v>
      </c>
      <c r="W136" s="70">
        <v>63</v>
      </c>
      <c r="X136" s="70">
        <v>24</v>
      </c>
      <c r="Y136" s="70">
        <v>0</v>
      </c>
      <c r="Z136" s="70">
        <v>2</v>
      </c>
      <c r="AA136" s="70">
        <v>0</v>
      </c>
      <c r="AB136" s="70">
        <v>26</v>
      </c>
      <c r="AC136" s="70">
        <v>645</v>
      </c>
      <c r="AD136" s="70"/>
      <c r="AE136" s="70">
        <v>89</v>
      </c>
      <c r="AF136" s="70">
        <v>0</v>
      </c>
      <c r="AG136" s="70">
        <v>39</v>
      </c>
      <c r="AH136" s="70">
        <v>0</v>
      </c>
      <c r="AI136" s="70">
        <v>128</v>
      </c>
      <c r="AJ136" s="70">
        <v>166</v>
      </c>
      <c r="AK136" s="70">
        <v>3</v>
      </c>
      <c r="AL136" s="70">
        <v>84</v>
      </c>
      <c r="AM136" s="70">
        <v>0</v>
      </c>
      <c r="AN136" s="70">
        <v>253</v>
      </c>
      <c r="AO136" s="70">
        <v>164</v>
      </c>
      <c r="AP136" s="70">
        <v>2</v>
      </c>
      <c r="AQ136" s="70">
        <v>43</v>
      </c>
      <c r="AR136" s="70">
        <v>0</v>
      </c>
      <c r="AS136" s="70">
        <v>209</v>
      </c>
      <c r="AT136" s="70">
        <v>590</v>
      </c>
      <c r="AU136" s="70"/>
      <c r="AV136" s="70">
        <v>104</v>
      </c>
      <c r="AW136" s="70">
        <v>2</v>
      </c>
      <c r="AX136" s="70">
        <v>41</v>
      </c>
      <c r="AY136" s="70">
        <v>0</v>
      </c>
      <c r="AZ136" s="70">
        <v>147</v>
      </c>
      <c r="BA136" s="70">
        <v>79</v>
      </c>
      <c r="BB136" s="70">
        <v>0</v>
      </c>
      <c r="BC136" s="70">
        <v>34</v>
      </c>
      <c r="BD136" s="70">
        <v>0</v>
      </c>
      <c r="BE136" s="70">
        <v>113</v>
      </c>
      <c r="BF136" s="70">
        <v>80</v>
      </c>
      <c r="BG136" s="70">
        <v>0</v>
      </c>
      <c r="BH136" s="70">
        <v>27</v>
      </c>
      <c r="BI136" s="70">
        <v>0</v>
      </c>
      <c r="BJ136" s="70">
        <v>107</v>
      </c>
      <c r="BK136" s="70">
        <v>151</v>
      </c>
      <c r="BL136" s="70">
        <v>2</v>
      </c>
      <c r="BM136" s="70">
        <v>56</v>
      </c>
      <c r="BN136" s="70">
        <v>0</v>
      </c>
      <c r="BO136" s="70">
        <v>209</v>
      </c>
      <c r="BP136" s="70">
        <v>576</v>
      </c>
      <c r="BQ136" s="74"/>
      <c r="BR136" s="70">
        <v>378</v>
      </c>
      <c r="BS136" s="70">
        <v>4</v>
      </c>
      <c r="BT136" s="70">
        <v>138</v>
      </c>
      <c r="BU136" s="70">
        <v>0</v>
      </c>
      <c r="BV136" s="70">
        <v>520</v>
      </c>
      <c r="BW136" s="70">
        <v>520</v>
      </c>
      <c r="BX136" s="74"/>
      <c r="BY136" s="70">
        <v>393</v>
      </c>
      <c r="BZ136" s="70">
        <v>4</v>
      </c>
      <c r="CA136" s="70">
        <v>145</v>
      </c>
      <c r="CB136" s="70">
        <v>0</v>
      </c>
      <c r="CC136" s="70">
        <v>542</v>
      </c>
      <c r="CD136" s="70">
        <v>542</v>
      </c>
      <c r="CE136" s="74"/>
      <c r="CF136" s="70">
        <v>267</v>
      </c>
      <c r="CG136" s="70">
        <v>4</v>
      </c>
      <c r="CH136" s="70">
        <v>90</v>
      </c>
      <c r="CI136" s="70">
        <v>0</v>
      </c>
      <c r="CJ136" s="70">
        <v>361</v>
      </c>
      <c r="CK136" s="70">
        <v>47</v>
      </c>
      <c r="CL136" s="70">
        <v>1</v>
      </c>
      <c r="CM136" s="70">
        <v>25</v>
      </c>
      <c r="CN136" s="70">
        <v>0</v>
      </c>
      <c r="CO136" s="70">
        <v>73</v>
      </c>
      <c r="CP136" s="70">
        <v>91</v>
      </c>
      <c r="CQ136" s="70">
        <v>0</v>
      </c>
      <c r="CR136" s="70">
        <v>31</v>
      </c>
      <c r="CS136" s="70">
        <v>0</v>
      </c>
      <c r="CT136" s="70">
        <v>122</v>
      </c>
      <c r="CU136" s="70">
        <v>556</v>
      </c>
      <c r="CV136" s="74"/>
      <c r="CW136" s="70">
        <v>64</v>
      </c>
      <c r="CX136" s="70">
        <v>0</v>
      </c>
      <c r="CY136" s="70">
        <v>17</v>
      </c>
      <c r="CZ136" s="70">
        <v>0</v>
      </c>
      <c r="DA136" s="70">
        <v>81</v>
      </c>
      <c r="DB136" s="70">
        <v>393</v>
      </c>
      <c r="DC136" s="70">
        <v>5</v>
      </c>
      <c r="DD136" s="70">
        <v>155</v>
      </c>
      <c r="DE136" s="70">
        <v>0</v>
      </c>
      <c r="DF136" s="70">
        <v>553</v>
      </c>
      <c r="DG136" s="70">
        <v>634</v>
      </c>
      <c r="DH136" s="74"/>
      <c r="DI136" s="70">
        <v>379</v>
      </c>
      <c r="DJ136" s="70">
        <v>4</v>
      </c>
      <c r="DK136" s="70">
        <v>143</v>
      </c>
      <c r="DL136" s="70">
        <v>0</v>
      </c>
      <c r="DM136" s="70">
        <v>526</v>
      </c>
      <c r="DN136" s="70">
        <v>526</v>
      </c>
      <c r="DO136" s="74"/>
      <c r="DP136" s="70">
        <v>382</v>
      </c>
      <c r="DQ136" s="70">
        <v>4</v>
      </c>
      <c r="DR136" s="70">
        <v>141</v>
      </c>
      <c r="DS136" s="70">
        <v>0</v>
      </c>
      <c r="DT136" s="70">
        <v>527</v>
      </c>
      <c r="DU136" s="70">
        <v>527</v>
      </c>
      <c r="DV136" s="74"/>
      <c r="DW136" s="70">
        <v>201</v>
      </c>
      <c r="DX136" s="70">
        <v>2</v>
      </c>
      <c r="DY136" s="70">
        <v>61</v>
      </c>
      <c r="DZ136" s="70">
        <v>0</v>
      </c>
      <c r="EA136" s="70">
        <v>264</v>
      </c>
      <c r="EB136" s="70">
        <v>220</v>
      </c>
      <c r="EC136" s="70">
        <v>3</v>
      </c>
      <c r="ED136" s="70">
        <v>104</v>
      </c>
      <c r="EE136" s="70">
        <v>0</v>
      </c>
      <c r="EF136" s="70">
        <v>327</v>
      </c>
      <c r="EG136" s="70">
        <v>591</v>
      </c>
      <c r="EI136" s="80">
        <f t="shared" si="98"/>
        <v>0.90889370932754876</v>
      </c>
      <c r="EJ136" s="80">
        <f t="shared" si="99"/>
        <v>1</v>
      </c>
      <c r="EK136" s="80">
        <f t="shared" si="100"/>
        <v>0.92737430167597767</v>
      </c>
      <c r="EL136" s="80" t="e">
        <f t="shared" si="101"/>
        <v>#DIV/0!</v>
      </c>
      <c r="EM136" s="80">
        <f t="shared" si="102"/>
        <v>0.9147286821705426</v>
      </c>
      <c r="EN136" s="74"/>
      <c r="EO136" s="80">
        <f t="shared" si="103"/>
        <v>0.89804772234273322</v>
      </c>
      <c r="EP136" s="80">
        <f t="shared" si="104"/>
        <v>0.8</v>
      </c>
      <c r="EQ136" s="80">
        <f t="shared" si="105"/>
        <v>0.88268156424581001</v>
      </c>
      <c r="ER136" s="80" t="e">
        <f t="shared" si="106"/>
        <v>#DIV/0!</v>
      </c>
      <c r="ES136" s="80">
        <f t="shared" si="107"/>
        <v>0.89302325581395348</v>
      </c>
      <c r="ET136" s="74"/>
      <c r="EU136" s="80">
        <f t="shared" si="108"/>
        <v>0.81995661605206072</v>
      </c>
      <c r="EV136" s="80">
        <f t="shared" si="109"/>
        <v>0.8</v>
      </c>
      <c r="EW136" s="80">
        <f t="shared" si="110"/>
        <v>0.77094972067039103</v>
      </c>
      <c r="EX136" s="80" t="e">
        <f t="shared" si="111"/>
        <v>#DIV/0!</v>
      </c>
      <c r="EY136" s="80">
        <f t="shared" si="112"/>
        <v>0.80620155038759689</v>
      </c>
      <c r="EZ136" s="74"/>
      <c r="FA136" s="80">
        <f t="shared" si="113"/>
        <v>0.85249457700650755</v>
      </c>
      <c r="FB136" s="80">
        <f t="shared" si="114"/>
        <v>0.8</v>
      </c>
      <c r="FC136" s="80">
        <f t="shared" si="115"/>
        <v>0.81005586592178769</v>
      </c>
      <c r="FD136" s="80" t="e">
        <f t="shared" si="116"/>
        <v>#DIV/0!</v>
      </c>
      <c r="FE136" s="80">
        <f t="shared" si="117"/>
        <v>0.84031007751937981</v>
      </c>
      <c r="FF136" s="74"/>
      <c r="FG136" s="80">
        <f t="shared" si="118"/>
        <v>0.87852494577006512</v>
      </c>
      <c r="FH136" s="80">
        <f t="shared" si="119"/>
        <v>1</v>
      </c>
      <c r="FI136" s="80">
        <f t="shared" si="120"/>
        <v>0.81564245810055869</v>
      </c>
      <c r="FJ136" s="80" t="e">
        <f t="shared" si="121"/>
        <v>#DIV/0!</v>
      </c>
      <c r="FK136" s="80">
        <f t="shared" si="122"/>
        <v>0.86201550387596904</v>
      </c>
      <c r="FL136" s="74"/>
      <c r="FM136" s="80">
        <f t="shared" si="123"/>
        <v>0.99132321041214755</v>
      </c>
      <c r="FN136" s="80">
        <f t="shared" si="124"/>
        <v>1</v>
      </c>
      <c r="FO136" s="80">
        <f t="shared" si="125"/>
        <v>0.96089385474860334</v>
      </c>
      <c r="FP136" s="80" t="e">
        <f t="shared" si="126"/>
        <v>#DIV/0!</v>
      </c>
      <c r="FQ136" s="80">
        <f t="shared" si="127"/>
        <v>0.98294573643410854</v>
      </c>
      <c r="FR136" s="74"/>
      <c r="FS136" s="80">
        <f t="shared" si="128"/>
        <v>0.82212581344902391</v>
      </c>
      <c r="FT136" s="80">
        <f t="shared" si="129"/>
        <v>0.8</v>
      </c>
      <c r="FU136" s="80">
        <f t="shared" si="130"/>
        <v>0.7988826815642458</v>
      </c>
      <c r="FV136" s="80" t="e">
        <f t="shared" si="131"/>
        <v>#DIV/0!</v>
      </c>
      <c r="FW136" s="80">
        <f t="shared" si="132"/>
        <v>0.81550387596899221</v>
      </c>
      <c r="FX136" s="74"/>
      <c r="FY136" s="80">
        <f t="shared" si="133"/>
        <v>0.82863340563991328</v>
      </c>
      <c r="FZ136" s="80">
        <f t="shared" si="134"/>
        <v>0.8</v>
      </c>
      <c r="GA136" s="80">
        <f t="shared" si="135"/>
        <v>0.78770949720670391</v>
      </c>
      <c r="GB136" s="80" t="e">
        <f t="shared" si="136"/>
        <v>#DIV/0!</v>
      </c>
      <c r="GC136" s="80">
        <f t="shared" si="137"/>
        <v>0.8170542635658915</v>
      </c>
      <c r="GD136" s="74"/>
      <c r="GE136" s="80">
        <f t="shared" si="138"/>
        <v>0.91323210412147504</v>
      </c>
      <c r="GF136" s="80">
        <f t="shared" si="139"/>
        <v>1</v>
      </c>
      <c r="GG136" s="80">
        <f t="shared" si="140"/>
        <v>0.92178770949720668</v>
      </c>
      <c r="GH136" s="80" t="e">
        <f t="shared" si="141"/>
        <v>#DIV/0!</v>
      </c>
      <c r="GI136" s="80">
        <f t="shared" si="142"/>
        <v>0.91627906976744189</v>
      </c>
    </row>
    <row r="137" spans="1:191" x14ac:dyDescent="0.3">
      <c r="A137" s="60" t="s">
        <v>592</v>
      </c>
      <c r="B137" s="70">
        <v>4997</v>
      </c>
      <c r="C137" s="70"/>
      <c r="D137" s="70">
        <v>118</v>
      </c>
      <c r="E137" s="70">
        <v>1</v>
      </c>
      <c r="F137" s="70">
        <v>112</v>
      </c>
      <c r="G137" s="70">
        <v>1</v>
      </c>
      <c r="H137" s="70">
        <v>232</v>
      </c>
      <c r="I137" s="70">
        <v>136</v>
      </c>
      <c r="J137" s="70">
        <v>3</v>
      </c>
      <c r="K137" s="70">
        <v>67</v>
      </c>
      <c r="L137" s="70">
        <v>0</v>
      </c>
      <c r="M137" s="70">
        <v>206</v>
      </c>
      <c r="N137" s="70">
        <v>139</v>
      </c>
      <c r="O137" s="70">
        <v>2</v>
      </c>
      <c r="P137" s="70">
        <v>63</v>
      </c>
      <c r="Q137" s="70">
        <v>0</v>
      </c>
      <c r="R137" s="70">
        <v>204</v>
      </c>
      <c r="S137" s="70">
        <v>63</v>
      </c>
      <c r="T137" s="70">
        <v>0</v>
      </c>
      <c r="U137" s="70">
        <v>19</v>
      </c>
      <c r="V137" s="70">
        <v>0</v>
      </c>
      <c r="W137" s="70">
        <v>82</v>
      </c>
      <c r="X137" s="70">
        <v>42</v>
      </c>
      <c r="Y137" s="70">
        <v>0</v>
      </c>
      <c r="Z137" s="70">
        <v>13</v>
      </c>
      <c r="AA137" s="70">
        <v>0</v>
      </c>
      <c r="AB137" s="70">
        <v>55</v>
      </c>
      <c r="AC137" s="70">
        <v>779</v>
      </c>
      <c r="AD137" s="70"/>
      <c r="AE137" s="70">
        <v>134</v>
      </c>
      <c r="AF137" s="70">
        <v>2</v>
      </c>
      <c r="AG137" s="70">
        <v>76</v>
      </c>
      <c r="AH137" s="70">
        <v>0</v>
      </c>
      <c r="AI137" s="70">
        <v>212</v>
      </c>
      <c r="AJ137" s="70">
        <v>78</v>
      </c>
      <c r="AK137" s="70">
        <v>1</v>
      </c>
      <c r="AL137" s="70">
        <v>79</v>
      </c>
      <c r="AM137" s="70">
        <v>1</v>
      </c>
      <c r="AN137" s="70">
        <v>159</v>
      </c>
      <c r="AO137" s="70">
        <v>188</v>
      </c>
      <c r="AP137" s="70">
        <v>3</v>
      </c>
      <c r="AQ137" s="70">
        <v>87</v>
      </c>
      <c r="AR137" s="70">
        <v>0</v>
      </c>
      <c r="AS137" s="70">
        <v>278</v>
      </c>
      <c r="AT137" s="70">
        <v>649</v>
      </c>
      <c r="AU137" s="70"/>
      <c r="AV137" s="70">
        <v>108</v>
      </c>
      <c r="AW137" s="70">
        <v>1</v>
      </c>
      <c r="AX137" s="70">
        <v>84</v>
      </c>
      <c r="AY137" s="70">
        <v>0</v>
      </c>
      <c r="AZ137" s="70">
        <v>193</v>
      </c>
      <c r="BA137" s="70">
        <v>99</v>
      </c>
      <c r="BB137" s="70">
        <v>1</v>
      </c>
      <c r="BC137" s="70">
        <v>59</v>
      </c>
      <c r="BD137" s="70">
        <v>1</v>
      </c>
      <c r="BE137" s="70">
        <v>160</v>
      </c>
      <c r="BF137" s="70">
        <v>66</v>
      </c>
      <c r="BG137" s="70">
        <v>1</v>
      </c>
      <c r="BH137" s="70">
        <v>30</v>
      </c>
      <c r="BI137" s="70">
        <v>0</v>
      </c>
      <c r="BJ137" s="70">
        <v>97</v>
      </c>
      <c r="BK137" s="70">
        <v>140</v>
      </c>
      <c r="BL137" s="70">
        <v>3</v>
      </c>
      <c r="BM137" s="70">
        <v>77</v>
      </c>
      <c r="BN137" s="70">
        <v>0</v>
      </c>
      <c r="BO137" s="70">
        <v>220</v>
      </c>
      <c r="BP137" s="70">
        <v>670</v>
      </c>
      <c r="BQ137" s="74"/>
      <c r="BR137" s="70">
        <v>357</v>
      </c>
      <c r="BS137" s="70">
        <v>5</v>
      </c>
      <c r="BT137" s="70">
        <v>225</v>
      </c>
      <c r="BU137" s="70">
        <v>0</v>
      </c>
      <c r="BV137" s="70">
        <v>587</v>
      </c>
      <c r="BW137" s="70">
        <v>587</v>
      </c>
      <c r="BX137" s="74"/>
      <c r="BY137" s="70">
        <v>379</v>
      </c>
      <c r="BZ137" s="70">
        <v>5</v>
      </c>
      <c r="CA137" s="70">
        <v>241</v>
      </c>
      <c r="CB137" s="70">
        <v>0</v>
      </c>
      <c r="CC137" s="70">
        <v>625</v>
      </c>
      <c r="CD137" s="70">
        <v>625</v>
      </c>
      <c r="CE137" s="74"/>
      <c r="CF137" s="70">
        <v>244</v>
      </c>
      <c r="CG137" s="70">
        <v>2</v>
      </c>
      <c r="CH137" s="70">
        <v>153</v>
      </c>
      <c r="CI137" s="70">
        <v>0</v>
      </c>
      <c r="CJ137" s="70">
        <v>399</v>
      </c>
      <c r="CK137" s="70">
        <v>55</v>
      </c>
      <c r="CL137" s="70">
        <v>2</v>
      </c>
      <c r="CM137" s="70">
        <v>33</v>
      </c>
      <c r="CN137" s="70">
        <v>1</v>
      </c>
      <c r="CO137" s="70">
        <v>91</v>
      </c>
      <c r="CP137" s="70">
        <v>83</v>
      </c>
      <c r="CQ137" s="70">
        <v>2</v>
      </c>
      <c r="CR137" s="70">
        <v>56</v>
      </c>
      <c r="CS137" s="70">
        <v>0</v>
      </c>
      <c r="CT137" s="70">
        <v>141</v>
      </c>
      <c r="CU137" s="70">
        <v>631</v>
      </c>
      <c r="CV137" s="74"/>
      <c r="CW137" s="70">
        <v>137</v>
      </c>
      <c r="CX137" s="70">
        <v>5</v>
      </c>
      <c r="CY137" s="70">
        <v>78</v>
      </c>
      <c r="CZ137" s="70">
        <v>1</v>
      </c>
      <c r="DA137" s="70">
        <v>221</v>
      </c>
      <c r="DB137" s="70">
        <v>276</v>
      </c>
      <c r="DC137" s="70">
        <v>1</v>
      </c>
      <c r="DD137" s="70">
        <v>178</v>
      </c>
      <c r="DE137" s="70">
        <v>0</v>
      </c>
      <c r="DF137" s="70">
        <v>455</v>
      </c>
      <c r="DG137" s="70">
        <v>676</v>
      </c>
      <c r="DH137" s="74"/>
      <c r="DI137" s="70">
        <v>371</v>
      </c>
      <c r="DJ137" s="70">
        <v>5</v>
      </c>
      <c r="DK137" s="70">
        <v>231</v>
      </c>
      <c r="DL137" s="70">
        <v>0</v>
      </c>
      <c r="DM137" s="70">
        <v>607</v>
      </c>
      <c r="DN137" s="70">
        <v>607</v>
      </c>
      <c r="DO137" s="74"/>
      <c r="DP137" s="70">
        <v>370</v>
      </c>
      <c r="DQ137" s="70">
        <v>5</v>
      </c>
      <c r="DR137" s="70">
        <v>228</v>
      </c>
      <c r="DS137" s="70">
        <v>0</v>
      </c>
      <c r="DT137" s="70">
        <v>603</v>
      </c>
      <c r="DU137" s="70">
        <v>603</v>
      </c>
      <c r="DV137" s="74"/>
      <c r="DW137" s="70">
        <v>208</v>
      </c>
      <c r="DX137" s="70">
        <v>5</v>
      </c>
      <c r="DY137" s="70">
        <v>112</v>
      </c>
      <c r="DZ137" s="70">
        <v>1</v>
      </c>
      <c r="EA137" s="70">
        <v>326</v>
      </c>
      <c r="EB137" s="70">
        <v>188</v>
      </c>
      <c r="EC137" s="70">
        <v>1</v>
      </c>
      <c r="ED137" s="70">
        <v>132</v>
      </c>
      <c r="EE137" s="70">
        <v>0</v>
      </c>
      <c r="EF137" s="70">
        <v>321</v>
      </c>
      <c r="EG137" s="70">
        <v>647</v>
      </c>
      <c r="EI137" s="80">
        <f t="shared" si="98"/>
        <v>0.80321285140562249</v>
      </c>
      <c r="EJ137" s="80">
        <f t="shared" si="99"/>
        <v>1</v>
      </c>
      <c r="EK137" s="80">
        <f t="shared" si="100"/>
        <v>0.88321167883211682</v>
      </c>
      <c r="EL137" s="80">
        <f t="shared" si="101"/>
        <v>1</v>
      </c>
      <c r="EM137" s="80">
        <f t="shared" si="102"/>
        <v>0.83311938382541717</v>
      </c>
      <c r="EN137" s="74"/>
      <c r="EO137" s="80">
        <f t="shared" si="103"/>
        <v>0.82931726907630521</v>
      </c>
      <c r="EP137" s="80">
        <f t="shared" si="104"/>
        <v>1</v>
      </c>
      <c r="EQ137" s="80">
        <f t="shared" si="105"/>
        <v>0.91240875912408759</v>
      </c>
      <c r="ER137" s="80">
        <f t="shared" si="106"/>
        <v>1</v>
      </c>
      <c r="ES137" s="80">
        <f t="shared" si="107"/>
        <v>0.86007702182284984</v>
      </c>
      <c r="ET137" s="74"/>
      <c r="EU137" s="80">
        <f t="shared" si="108"/>
        <v>0.7168674698795181</v>
      </c>
      <c r="EV137" s="80">
        <f t="shared" si="109"/>
        <v>0.83333333333333337</v>
      </c>
      <c r="EW137" s="80">
        <f t="shared" si="110"/>
        <v>0.82116788321167888</v>
      </c>
      <c r="EX137" s="80">
        <f t="shared" si="111"/>
        <v>0</v>
      </c>
      <c r="EY137" s="80">
        <f t="shared" si="112"/>
        <v>0.75353016688061614</v>
      </c>
      <c r="EZ137" s="74"/>
      <c r="FA137" s="80">
        <f t="shared" si="113"/>
        <v>0.76104417670682734</v>
      </c>
      <c r="FB137" s="80">
        <f t="shared" si="114"/>
        <v>0.83333333333333337</v>
      </c>
      <c r="FC137" s="80">
        <f t="shared" si="115"/>
        <v>0.87956204379562042</v>
      </c>
      <c r="FD137" s="80">
        <f t="shared" si="116"/>
        <v>0</v>
      </c>
      <c r="FE137" s="80">
        <f t="shared" si="117"/>
        <v>0.80231065468549423</v>
      </c>
      <c r="FF137" s="74"/>
      <c r="FG137" s="80">
        <f t="shared" si="118"/>
        <v>0.76706827309236947</v>
      </c>
      <c r="FH137" s="80">
        <f t="shared" si="119"/>
        <v>1</v>
      </c>
      <c r="FI137" s="80">
        <f t="shared" si="120"/>
        <v>0.88321167883211682</v>
      </c>
      <c r="FJ137" s="80">
        <f t="shared" si="121"/>
        <v>1</v>
      </c>
      <c r="FK137" s="80">
        <f t="shared" si="122"/>
        <v>0.81001283697047499</v>
      </c>
      <c r="FL137" s="74"/>
      <c r="FM137" s="80">
        <f t="shared" si="123"/>
        <v>0.82931726907630521</v>
      </c>
      <c r="FN137" s="80">
        <f t="shared" si="124"/>
        <v>1</v>
      </c>
      <c r="FO137" s="80">
        <f t="shared" si="125"/>
        <v>0.93430656934306566</v>
      </c>
      <c r="FP137" s="80">
        <f t="shared" si="126"/>
        <v>1</v>
      </c>
      <c r="FQ137" s="80">
        <f t="shared" si="127"/>
        <v>0.8677792041078306</v>
      </c>
      <c r="FR137" s="74"/>
      <c r="FS137" s="80">
        <f t="shared" si="128"/>
        <v>0.74497991967871491</v>
      </c>
      <c r="FT137" s="80">
        <f t="shared" si="129"/>
        <v>0.83333333333333337</v>
      </c>
      <c r="FU137" s="80">
        <f t="shared" si="130"/>
        <v>0.84306569343065696</v>
      </c>
      <c r="FV137" s="80">
        <f t="shared" si="131"/>
        <v>0</v>
      </c>
      <c r="FW137" s="80">
        <f t="shared" si="132"/>
        <v>0.77920410783055194</v>
      </c>
      <c r="FX137" s="74"/>
      <c r="FY137" s="80">
        <f t="shared" si="133"/>
        <v>0.74297188755020083</v>
      </c>
      <c r="FZ137" s="80">
        <f t="shared" si="134"/>
        <v>0.83333333333333337</v>
      </c>
      <c r="GA137" s="80">
        <f t="shared" si="135"/>
        <v>0.83211678832116787</v>
      </c>
      <c r="GB137" s="80">
        <f t="shared" si="136"/>
        <v>0</v>
      </c>
      <c r="GC137" s="80">
        <f t="shared" si="137"/>
        <v>0.7740693196405648</v>
      </c>
      <c r="GD137" s="74"/>
      <c r="GE137" s="80">
        <f t="shared" si="138"/>
        <v>0.79518072289156627</v>
      </c>
      <c r="GF137" s="80">
        <f t="shared" si="139"/>
        <v>1</v>
      </c>
      <c r="GG137" s="80">
        <f t="shared" si="140"/>
        <v>0.89051094890510951</v>
      </c>
      <c r="GH137" s="80">
        <f t="shared" si="141"/>
        <v>1</v>
      </c>
      <c r="GI137" s="80">
        <f t="shared" si="142"/>
        <v>0.83055198973042366</v>
      </c>
    </row>
    <row r="138" spans="1:191" x14ac:dyDescent="0.3">
      <c r="A138" s="60" t="s">
        <v>548</v>
      </c>
      <c r="B138" s="70">
        <v>4947</v>
      </c>
      <c r="C138" s="70"/>
      <c r="D138" s="70">
        <v>319</v>
      </c>
      <c r="E138" s="70">
        <v>17</v>
      </c>
      <c r="F138" s="70">
        <v>102</v>
      </c>
      <c r="G138" s="70">
        <v>1</v>
      </c>
      <c r="H138" s="70">
        <v>439</v>
      </c>
      <c r="I138" s="70">
        <v>194</v>
      </c>
      <c r="J138" s="70">
        <v>2</v>
      </c>
      <c r="K138" s="70">
        <v>46</v>
      </c>
      <c r="L138" s="70">
        <v>0</v>
      </c>
      <c r="M138" s="70">
        <v>242</v>
      </c>
      <c r="N138" s="70">
        <v>267</v>
      </c>
      <c r="O138" s="70">
        <v>12</v>
      </c>
      <c r="P138" s="70">
        <v>84</v>
      </c>
      <c r="Q138" s="70">
        <v>0</v>
      </c>
      <c r="R138" s="70">
        <v>363</v>
      </c>
      <c r="S138" s="70">
        <v>80</v>
      </c>
      <c r="T138" s="70">
        <v>2</v>
      </c>
      <c r="U138" s="70">
        <v>27</v>
      </c>
      <c r="V138" s="70">
        <v>1</v>
      </c>
      <c r="W138" s="70">
        <v>110</v>
      </c>
      <c r="X138" s="70">
        <v>43</v>
      </c>
      <c r="Y138" s="70">
        <v>6</v>
      </c>
      <c r="Z138" s="70">
        <v>15</v>
      </c>
      <c r="AA138" s="70">
        <v>0</v>
      </c>
      <c r="AB138" s="70">
        <v>64</v>
      </c>
      <c r="AC138" s="70">
        <v>1218</v>
      </c>
      <c r="AD138" s="70"/>
      <c r="AE138" s="70">
        <v>161</v>
      </c>
      <c r="AF138" s="70">
        <v>2</v>
      </c>
      <c r="AG138" s="70">
        <v>42</v>
      </c>
      <c r="AH138" s="70">
        <v>1</v>
      </c>
      <c r="AI138" s="70">
        <v>206</v>
      </c>
      <c r="AJ138" s="70">
        <v>359</v>
      </c>
      <c r="AK138" s="70">
        <v>22</v>
      </c>
      <c r="AL138" s="70">
        <v>155</v>
      </c>
      <c r="AM138" s="70">
        <v>0</v>
      </c>
      <c r="AN138" s="70">
        <v>536</v>
      </c>
      <c r="AO138" s="70">
        <v>265</v>
      </c>
      <c r="AP138" s="70">
        <v>14</v>
      </c>
      <c r="AQ138" s="70">
        <v>52</v>
      </c>
      <c r="AR138" s="70">
        <v>0</v>
      </c>
      <c r="AS138" s="70">
        <v>331</v>
      </c>
      <c r="AT138" s="70">
        <v>1073</v>
      </c>
      <c r="AU138" s="70"/>
      <c r="AV138" s="70">
        <v>259</v>
      </c>
      <c r="AW138" s="70">
        <v>13</v>
      </c>
      <c r="AX138" s="70">
        <v>107</v>
      </c>
      <c r="AY138" s="70">
        <v>0</v>
      </c>
      <c r="AZ138" s="70">
        <v>379</v>
      </c>
      <c r="BA138" s="70">
        <v>162</v>
      </c>
      <c r="BB138" s="70">
        <v>5</v>
      </c>
      <c r="BC138" s="70">
        <v>31</v>
      </c>
      <c r="BD138" s="70">
        <v>1</v>
      </c>
      <c r="BE138" s="70">
        <v>199</v>
      </c>
      <c r="BF138" s="70">
        <v>199</v>
      </c>
      <c r="BG138" s="70">
        <v>8</v>
      </c>
      <c r="BH138" s="70">
        <v>49</v>
      </c>
      <c r="BI138" s="70">
        <v>0</v>
      </c>
      <c r="BJ138" s="70">
        <v>256</v>
      </c>
      <c r="BK138" s="70">
        <v>88</v>
      </c>
      <c r="BL138" s="70">
        <v>8</v>
      </c>
      <c r="BM138" s="70">
        <v>28</v>
      </c>
      <c r="BN138" s="70">
        <v>0</v>
      </c>
      <c r="BO138" s="70">
        <v>124</v>
      </c>
      <c r="BP138" s="70">
        <v>958</v>
      </c>
      <c r="BQ138" s="74"/>
      <c r="BR138" s="70">
        <v>602</v>
      </c>
      <c r="BS138" s="70">
        <v>23</v>
      </c>
      <c r="BT138" s="70">
        <v>189</v>
      </c>
      <c r="BU138" s="70">
        <v>2</v>
      </c>
      <c r="BV138" s="70">
        <v>816</v>
      </c>
      <c r="BW138" s="70">
        <v>816</v>
      </c>
      <c r="BX138" s="74"/>
      <c r="BY138" s="70">
        <v>615</v>
      </c>
      <c r="BZ138" s="70">
        <v>24</v>
      </c>
      <c r="CA138" s="70">
        <v>197</v>
      </c>
      <c r="CB138" s="70">
        <v>2</v>
      </c>
      <c r="CC138" s="70">
        <v>838</v>
      </c>
      <c r="CD138" s="70">
        <v>838</v>
      </c>
      <c r="CE138" s="74"/>
      <c r="CF138" s="70">
        <v>555</v>
      </c>
      <c r="CG138" s="70">
        <v>25</v>
      </c>
      <c r="CH138" s="70">
        <v>175</v>
      </c>
      <c r="CI138" s="70">
        <v>2</v>
      </c>
      <c r="CJ138" s="70">
        <v>757</v>
      </c>
      <c r="CK138" s="70">
        <v>64</v>
      </c>
      <c r="CL138" s="70">
        <v>3</v>
      </c>
      <c r="CM138" s="70">
        <v>19</v>
      </c>
      <c r="CN138" s="70">
        <v>0</v>
      </c>
      <c r="CO138" s="70">
        <v>86</v>
      </c>
      <c r="CP138" s="70">
        <v>121</v>
      </c>
      <c r="CQ138" s="70">
        <v>8</v>
      </c>
      <c r="CR138" s="70">
        <v>39</v>
      </c>
      <c r="CS138" s="70">
        <v>0</v>
      </c>
      <c r="CT138" s="70">
        <v>168</v>
      </c>
      <c r="CU138" s="70">
        <v>1011</v>
      </c>
      <c r="CV138" s="74"/>
      <c r="CW138" s="70">
        <v>302</v>
      </c>
      <c r="CX138" s="70">
        <v>14</v>
      </c>
      <c r="CY138" s="70">
        <v>98</v>
      </c>
      <c r="CZ138" s="70">
        <v>0</v>
      </c>
      <c r="DA138" s="70">
        <v>414</v>
      </c>
      <c r="DB138" s="70">
        <v>458</v>
      </c>
      <c r="DC138" s="70">
        <v>23</v>
      </c>
      <c r="DD138" s="70">
        <v>137</v>
      </c>
      <c r="DE138" s="70">
        <v>2</v>
      </c>
      <c r="DF138" s="70">
        <v>620</v>
      </c>
      <c r="DG138" s="70">
        <v>1034</v>
      </c>
      <c r="DH138" s="74"/>
      <c r="DI138" s="70">
        <v>618</v>
      </c>
      <c r="DJ138" s="70">
        <v>23</v>
      </c>
      <c r="DK138" s="70">
        <v>191</v>
      </c>
      <c r="DL138" s="70">
        <v>1</v>
      </c>
      <c r="DM138" s="70">
        <v>833</v>
      </c>
      <c r="DN138" s="70">
        <v>833</v>
      </c>
      <c r="DO138" s="74"/>
      <c r="DP138" s="70">
        <v>580</v>
      </c>
      <c r="DQ138" s="70">
        <v>22</v>
      </c>
      <c r="DR138" s="70">
        <v>186</v>
      </c>
      <c r="DS138" s="70">
        <v>1</v>
      </c>
      <c r="DT138" s="70">
        <v>789</v>
      </c>
      <c r="DU138" s="70">
        <v>789</v>
      </c>
      <c r="DV138" s="74"/>
      <c r="DW138" s="70">
        <v>348</v>
      </c>
      <c r="DX138" s="70">
        <v>18</v>
      </c>
      <c r="DY138" s="70">
        <v>100</v>
      </c>
      <c r="DZ138" s="70">
        <v>1</v>
      </c>
      <c r="EA138" s="70">
        <v>467</v>
      </c>
      <c r="EB138" s="70">
        <v>388</v>
      </c>
      <c r="EC138" s="70">
        <v>18</v>
      </c>
      <c r="ED138" s="70">
        <v>132</v>
      </c>
      <c r="EE138" s="70">
        <v>1</v>
      </c>
      <c r="EF138" s="70">
        <v>539</v>
      </c>
      <c r="EG138" s="70">
        <v>1006</v>
      </c>
      <c r="EI138" s="80">
        <f t="shared" si="98"/>
        <v>0.86932447397563672</v>
      </c>
      <c r="EJ138" s="80">
        <f t="shared" si="99"/>
        <v>0.97435897435897434</v>
      </c>
      <c r="EK138" s="80">
        <f t="shared" si="100"/>
        <v>0.90875912408759119</v>
      </c>
      <c r="EL138" s="80">
        <f t="shared" si="101"/>
        <v>0.5</v>
      </c>
      <c r="EM138" s="80">
        <f t="shared" si="102"/>
        <v>0.88095238095238093</v>
      </c>
      <c r="EN138" s="74"/>
      <c r="EO138" s="80">
        <f t="shared" si="103"/>
        <v>0.78405315614617943</v>
      </c>
      <c r="EP138" s="80">
        <f t="shared" si="104"/>
        <v>0.87179487179487181</v>
      </c>
      <c r="EQ138" s="80">
        <f t="shared" si="105"/>
        <v>0.78467153284671531</v>
      </c>
      <c r="ER138" s="80">
        <f t="shared" si="106"/>
        <v>0.5</v>
      </c>
      <c r="ES138" s="80">
        <f t="shared" si="107"/>
        <v>0.78653530377668313</v>
      </c>
      <c r="ET138" s="74"/>
      <c r="EU138" s="80">
        <f t="shared" si="108"/>
        <v>0.66666666666666663</v>
      </c>
      <c r="EV138" s="80">
        <f t="shared" si="109"/>
        <v>0.58974358974358976</v>
      </c>
      <c r="EW138" s="80">
        <f t="shared" si="110"/>
        <v>0.68978102189781021</v>
      </c>
      <c r="EX138" s="80">
        <f t="shared" si="111"/>
        <v>1</v>
      </c>
      <c r="EY138" s="80">
        <f t="shared" si="112"/>
        <v>0.66995073891625612</v>
      </c>
      <c r="EZ138" s="74"/>
      <c r="FA138" s="80">
        <f t="shared" si="113"/>
        <v>0.68106312292358806</v>
      </c>
      <c r="FB138" s="80">
        <f t="shared" si="114"/>
        <v>0.61538461538461542</v>
      </c>
      <c r="FC138" s="80">
        <f t="shared" si="115"/>
        <v>0.71897810218978098</v>
      </c>
      <c r="FD138" s="80">
        <f t="shared" si="116"/>
        <v>1</v>
      </c>
      <c r="FE138" s="80">
        <f t="shared" si="117"/>
        <v>0.68801313628899841</v>
      </c>
      <c r="FF138" s="74"/>
      <c r="FG138" s="80">
        <f t="shared" si="118"/>
        <v>0.81949058693244736</v>
      </c>
      <c r="FH138" s="80">
        <f t="shared" si="119"/>
        <v>0.92307692307692313</v>
      </c>
      <c r="FI138" s="80">
        <f t="shared" si="120"/>
        <v>0.85036496350364965</v>
      </c>
      <c r="FJ138" s="80">
        <f t="shared" si="121"/>
        <v>1</v>
      </c>
      <c r="FK138" s="80">
        <f t="shared" si="122"/>
        <v>0.83004926108374388</v>
      </c>
      <c r="FL138" s="74"/>
      <c r="FM138" s="80">
        <f t="shared" si="123"/>
        <v>0.84163898117386493</v>
      </c>
      <c r="FN138" s="80">
        <f t="shared" si="124"/>
        <v>0.94871794871794868</v>
      </c>
      <c r="FO138" s="80">
        <f t="shared" si="125"/>
        <v>0.85766423357664234</v>
      </c>
      <c r="FP138" s="80">
        <f t="shared" si="126"/>
        <v>1</v>
      </c>
      <c r="FQ138" s="80">
        <f t="shared" si="127"/>
        <v>0.84893267651888338</v>
      </c>
      <c r="FR138" s="74"/>
      <c r="FS138" s="80">
        <f t="shared" si="128"/>
        <v>0.68438538205980071</v>
      </c>
      <c r="FT138" s="80">
        <f t="shared" si="129"/>
        <v>0.58974358974358976</v>
      </c>
      <c r="FU138" s="80">
        <f t="shared" si="130"/>
        <v>0.6970802919708029</v>
      </c>
      <c r="FV138" s="80">
        <f t="shared" si="131"/>
        <v>0.5</v>
      </c>
      <c r="FW138" s="80">
        <f t="shared" si="132"/>
        <v>0.68390804597701149</v>
      </c>
      <c r="FX138" s="74"/>
      <c r="FY138" s="80">
        <f t="shared" si="133"/>
        <v>0.64230343300110737</v>
      </c>
      <c r="FZ138" s="80">
        <f t="shared" si="134"/>
        <v>0.5641025641025641</v>
      </c>
      <c r="GA138" s="80">
        <f t="shared" si="135"/>
        <v>0.67883211678832112</v>
      </c>
      <c r="GB138" s="80">
        <f t="shared" si="136"/>
        <v>0.5</v>
      </c>
      <c r="GC138" s="80">
        <f t="shared" si="137"/>
        <v>0.64778325123152714</v>
      </c>
      <c r="GD138" s="74"/>
      <c r="GE138" s="80">
        <f t="shared" si="138"/>
        <v>0.81506090808416387</v>
      </c>
      <c r="GF138" s="80">
        <f t="shared" si="139"/>
        <v>0.92307692307692313</v>
      </c>
      <c r="GG138" s="80">
        <f t="shared" si="140"/>
        <v>0.84671532846715325</v>
      </c>
      <c r="GH138" s="80">
        <f t="shared" si="141"/>
        <v>1</v>
      </c>
      <c r="GI138" s="80">
        <f t="shared" si="142"/>
        <v>0.82594417077175697</v>
      </c>
    </row>
    <row r="139" spans="1:191" x14ac:dyDescent="0.3">
      <c r="A139" s="60" t="s">
        <v>525</v>
      </c>
      <c r="B139" s="70">
        <v>4943</v>
      </c>
      <c r="C139" s="70"/>
      <c r="D139" s="70">
        <v>231</v>
      </c>
      <c r="E139" s="70">
        <v>24</v>
      </c>
      <c r="F139" s="70">
        <v>190</v>
      </c>
      <c r="G139" s="70">
        <v>0</v>
      </c>
      <c r="H139" s="70">
        <v>445</v>
      </c>
      <c r="I139" s="70">
        <v>85</v>
      </c>
      <c r="J139" s="70">
        <v>6</v>
      </c>
      <c r="K139" s="70">
        <v>67</v>
      </c>
      <c r="L139" s="70">
        <v>0</v>
      </c>
      <c r="M139" s="70">
        <v>158</v>
      </c>
      <c r="N139" s="70">
        <v>222</v>
      </c>
      <c r="O139" s="70">
        <v>12</v>
      </c>
      <c r="P139" s="70">
        <v>123</v>
      </c>
      <c r="Q139" s="70">
        <v>0</v>
      </c>
      <c r="R139" s="70">
        <v>357</v>
      </c>
      <c r="S139" s="70">
        <v>53</v>
      </c>
      <c r="T139" s="70">
        <v>2</v>
      </c>
      <c r="U139" s="70">
        <v>26</v>
      </c>
      <c r="V139" s="70">
        <v>0</v>
      </c>
      <c r="W139" s="70">
        <v>81</v>
      </c>
      <c r="X139" s="70">
        <v>24</v>
      </c>
      <c r="Y139" s="70">
        <v>2</v>
      </c>
      <c r="Z139" s="70">
        <v>9</v>
      </c>
      <c r="AA139" s="70">
        <v>0</v>
      </c>
      <c r="AB139" s="70">
        <v>35</v>
      </c>
      <c r="AC139" s="70">
        <v>1076</v>
      </c>
      <c r="AD139" s="70"/>
      <c r="AE139" s="70">
        <v>108</v>
      </c>
      <c r="AF139" s="70">
        <v>12</v>
      </c>
      <c r="AG139" s="70">
        <v>96</v>
      </c>
      <c r="AH139" s="70">
        <v>0</v>
      </c>
      <c r="AI139" s="70">
        <v>216</v>
      </c>
      <c r="AJ139" s="70">
        <v>170</v>
      </c>
      <c r="AK139" s="70">
        <v>14</v>
      </c>
      <c r="AL139" s="70">
        <v>87</v>
      </c>
      <c r="AM139" s="70">
        <v>0</v>
      </c>
      <c r="AN139" s="70">
        <v>271</v>
      </c>
      <c r="AO139" s="70">
        <v>246</v>
      </c>
      <c r="AP139" s="70">
        <v>14</v>
      </c>
      <c r="AQ139" s="70">
        <v>156</v>
      </c>
      <c r="AR139" s="70">
        <v>0</v>
      </c>
      <c r="AS139" s="70">
        <v>416</v>
      </c>
      <c r="AT139" s="70">
        <v>903</v>
      </c>
      <c r="AU139" s="70"/>
      <c r="AV139" s="70">
        <v>153</v>
      </c>
      <c r="AW139" s="70">
        <v>17</v>
      </c>
      <c r="AX139" s="70">
        <v>90</v>
      </c>
      <c r="AY139" s="70">
        <v>0</v>
      </c>
      <c r="AZ139" s="70">
        <v>260</v>
      </c>
      <c r="BA139" s="70">
        <v>78</v>
      </c>
      <c r="BB139" s="70">
        <v>3</v>
      </c>
      <c r="BC139" s="70">
        <v>51</v>
      </c>
      <c r="BD139" s="70">
        <v>0</v>
      </c>
      <c r="BE139" s="70">
        <v>132</v>
      </c>
      <c r="BF139" s="70">
        <v>95</v>
      </c>
      <c r="BG139" s="70">
        <v>7</v>
      </c>
      <c r="BH139" s="70">
        <v>61</v>
      </c>
      <c r="BI139" s="70">
        <v>0</v>
      </c>
      <c r="BJ139" s="70">
        <v>163</v>
      </c>
      <c r="BK139" s="70">
        <v>172</v>
      </c>
      <c r="BL139" s="70">
        <v>11</v>
      </c>
      <c r="BM139" s="70">
        <v>111</v>
      </c>
      <c r="BN139" s="70">
        <v>0</v>
      </c>
      <c r="BO139" s="70">
        <v>294</v>
      </c>
      <c r="BP139" s="70">
        <v>849</v>
      </c>
      <c r="BQ139" s="74"/>
      <c r="BR139" s="70">
        <v>455</v>
      </c>
      <c r="BS139" s="70">
        <v>29</v>
      </c>
      <c r="BT139" s="70">
        <v>280</v>
      </c>
      <c r="BU139" s="70">
        <v>0</v>
      </c>
      <c r="BV139" s="70">
        <v>764</v>
      </c>
      <c r="BW139" s="70">
        <v>764</v>
      </c>
      <c r="BX139" s="74"/>
      <c r="BY139" s="70">
        <v>483</v>
      </c>
      <c r="BZ139" s="70">
        <v>34</v>
      </c>
      <c r="CA139" s="70">
        <v>318</v>
      </c>
      <c r="CB139" s="70">
        <v>0</v>
      </c>
      <c r="CC139" s="70">
        <v>835</v>
      </c>
      <c r="CD139" s="70">
        <v>835</v>
      </c>
      <c r="CE139" s="74"/>
      <c r="CF139" s="70">
        <v>284</v>
      </c>
      <c r="CG139" s="70">
        <v>23</v>
      </c>
      <c r="CH139" s="70">
        <v>179</v>
      </c>
      <c r="CI139" s="70">
        <v>0</v>
      </c>
      <c r="CJ139" s="70">
        <v>486</v>
      </c>
      <c r="CK139" s="70">
        <v>121</v>
      </c>
      <c r="CL139" s="70">
        <v>5</v>
      </c>
      <c r="CM139" s="70">
        <v>54</v>
      </c>
      <c r="CN139" s="70">
        <v>0</v>
      </c>
      <c r="CO139" s="70">
        <v>180</v>
      </c>
      <c r="CP139" s="70">
        <v>86</v>
      </c>
      <c r="CQ139" s="70">
        <v>7</v>
      </c>
      <c r="CR139" s="70">
        <v>65</v>
      </c>
      <c r="CS139" s="70">
        <v>0</v>
      </c>
      <c r="CT139" s="70">
        <v>158</v>
      </c>
      <c r="CU139" s="70">
        <v>824</v>
      </c>
      <c r="CV139" s="74"/>
      <c r="CW139" s="70">
        <v>171</v>
      </c>
      <c r="CX139" s="70">
        <v>12</v>
      </c>
      <c r="CY139" s="70">
        <v>119</v>
      </c>
      <c r="CZ139" s="70">
        <v>0</v>
      </c>
      <c r="DA139" s="70">
        <v>302</v>
      </c>
      <c r="DB139" s="70">
        <v>358</v>
      </c>
      <c r="DC139" s="70">
        <v>25</v>
      </c>
      <c r="DD139" s="70">
        <v>228</v>
      </c>
      <c r="DE139" s="70">
        <v>0</v>
      </c>
      <c r="DF139" s="70">
        <v>611</v>
      </c>
      <c r="DG139" s="70">
        <v>913</v>
      </c>
      <c r="DH139" s="74"/>
      <c r="DI139" s="70">
        <v>460</v>
      </c>
      <c r="DJ139" s="70">
        <v>30</v>
      </c>
      <c r="DK139" s="70">
        <v>291</v>
      </c>
      <c r="DL139" s="70">
        <v>0</v>
      </c>
      <c r="DM139" s="70">
        <v>781</v>
      </c>
      <c r="DN139" s="70">
        <v>781</v>
      </c>
      <c r="DO139" s="74"/>
      <c r="DP139" s="70">
        <v>453</v>
      </c>
      <c r="DQ139" s="70">
        <v>30</v>
      </c>
      <c r="DR139" s="70">
        <v>275</v>
      </c>
      <c r="DS139" s="70">
        <v>0</v>
      </c>
      <c r="DT139" s="70">
        <v>758</v>
      </c>
      <c r="DU139" s="70">
        <v>758</v>
      </c>
      <c r="DV139" s="74"/>
      <c r="DW139" s="70">
        <v>203</v>
      </c>
      <c r="DX139" s="70">
        <v>12</v>
      </c>
      <c r="DY139" s="70">
        <v>138</v>
      </c>
      <c r="DZ139" s="70">
        <v>0</v>
      </c>
      <c r="EA139" s="70">
        <v>353</v>
      </c>
      <c r="EB139" s="70">
        <v>306</v>
      </c>
      <c r="EC139" s="70">
        <v>25</v>
      </c>
      <c r="ED139" s="70">
        <v>185</v>
      </c>
      <c r="EE139" s="70">
        <v>0</v>
      </c>
      <c r="EF139" s="70">
        <v>516</v>
      </c>
      <c r="EG139" s="70">
        <v>869</v>
      </c>
      <c r="EI139" s="80">
        <f t="shared" si="98"/>
        <v>0.85203252032520327</v>
      </c>
      <c r="EJ139" s="80">
        <f t="shared" si="99"/>
        <v>0.86956521739130432</v>
      </c>
      <c r="EK139" s="80">
        <f t="shared" si="100"/>
        <v>0.81686746987951808</v>
      </c>
      <c r="EL139" s="80" t="e">
        <f t="shared" si="101"/>
        <v>#DIV/0!</v>
      </c>
      <c r="EM139" s="80">
        <f t="shared" si="102"/>
        <v>0.83921933085501854</v>
      </c>
      <c r="EN139" s="74"/>
      <c r="EO139" s="80">
        <f t="shared" si="103"/>
        <v>0.80975609756097566</v>
      </c>
      <c r="EP139" s="80">
        <f t="shared" si="104"/>
        <v>0.82608695652173914</v>
      </c>
      <c r="EQ139" s="80">
        <f t="shared" si="105"/>
        <v>0.75421686746987948</v>
      </c>
      <c r="ER139" s="80" t="e">
        <f t="shared" si="106"/>
        <v>#DIV/0!</v>
      </c>
      <c r="ES139" s="80">
        <f t="shared" si="107"/>
        <v>0.78903345724907059</v>
      </c>
      <c r="ET139" s="74"/>
      <c r="EU139" s="80">
        <f t="shared" si="108"/>
        <v>0.73983739837398377</v>
      </c>
      <c r="EV139" s="80">
        <f t="shared" si="109"/>
        <v>0.63043478260869568</v>
      </c>
      <c r="EW139" s="80">
        <f t="shared" si="110"/>
        <v>0.67469879518072284</v>
      </c>
      <c r="EX139" s="80" t="e">
        <f t="shared" si="111"/>
        <v>#DIV/0!</v>
      </c>
      <c r="EY139" s="80">
        <f t="shared" si="112"/>
        <v>0.71003717472118955</v>
      </c>
      <c r="EZ139" s="74"/>
      <c r="FA139" s="80">
        <f t="shared" si="113"/>
        <v>0.78536585365853662</v>
      </c>
      <c r="FB139" s="80">
        <f t="shared" si="114"/>
        <v>0.73913043478260865</v>
      </c>
      <c r="FC139" s="80">
        <f t="shared" si="115"/>
        <v>0.76626506024096386</v>
      </c>
      <c r="FD139" s="80" t="e">
        <f t="shared" si="116"/>
        <v>#DIV/0!</v>
      </c>
      <c r="FE139" s="80">
        <f t="shared" si="117"/>
        <v>0.77602230483271373</v>
      </c>
      <c r="FF139" s="74"/>
      <c r="FG139" s="80">
        <f t="shared" si="118"/>
        <v>0.79837398373983737</v>
      </c>
      <c r="FH139" s="80">
        <f t="shared" si="119"/>
        <v>0.76086956521739135</v>
      </c>
      <c r="FI139" s="80">
        <f t="shared" si="120"/>
        <v>0.71807228915662646</v>
      </c>
      <c r="FJ139" s="80" t="e">
        <f t="shared" si="121"/>
        <v>#DIV/0!</v>
      </c>
      <c r="FK139" s="80">
        <f t="shared" si="122"/>
        <v>0.76579925650557623</v>
      </c>
      <c r="FL139" s="74"/>
      <c r="FM139" s="80">
        <f t="shared" si="123"/>
        <v>0.86016260162601621</v>
      </c>
      <c r="FN139" s="80">
        <f t="shared" si="124"/>
        <v>0.80434782608695654</v>
      </c>
      <c r="FO139" s="80">
        <f t="shared" si="125"/>
        <v>0.83614457831325306</v>
      </c>
      <c r="FP139" s="80" t="e">
        <f t="shared" si="126"/>
        <v>#DIV/0!</v>
      </c>
      <c r="FQ139" s="80">
        <f t="shared" si="127"/>
        <v>0.8485130111524164</v>
      </c>
      <c r="FR139" s="74"/>
      <c r="FS139" s="80">
        <f t="shared" si="128"/>
        <v>0.74796747967479671</v>
      </c>
      <c r="FT139" s="80">
        <f t="shared" si="129"/>
        <v>0.65217391304347827</v>
      </c>
      <c r="FU139" s="80">
        <f t="shared" si="130"/>
        <v>0.70120481927710843</v>
      </c>
      <c r="FV139" s="80" t="e">
        <f t="shared" si="131"/>
        <v>#DIV/0!</v>
      </c>
      <c r="FW139" s="80">
        <f t="shared" si="132"/>
        <v>0.72583643122676578</v>
      </c>
      <c r="FX139" s="74"/>
      <c r="FY139" s="80">
        <f t="shared" si="133"/>
        <v>0.73658536585365852</v>
      </c>
      <c r="FZ139" s="80">
        <f t="shared" si="134"/>
        <v>0.65217391304347827</v>
      </c>
      <c r="GA139" s="80">
        <f t="shared" si="135"/>
        <v>0.66265060240963858</v>
      </c>
      <c r="GB139" s="80" t="e">
        <f t="shared" si="136"/>
        <v>#DIV/0!</v>
      </c>
      <c r="GC139" s="80">
        <f t="shared" si="137"/>
        <v>0.70446096654275092</v>
      </c>
      <c r="GD139" s="74"/>
      <c r="GE139" s="80">
        <f t="shared" si="138"/>
        <v>0.82764227642276422</v>
      </c>
      <c r="GF139" s="80">
        <f t="shared" si="139"/>
        <v>0.80434782608695654</v>
      </c>
      <c r="GG139" s="80">
        <f t="shared" si="140"/>
        <v>0.77831325301204823</v>
      </c>
      <c r="GH139" s="80" t="e">
        <f t="shared" si="141"/>
        <v>#DIV/0!</v>
      </c>
      <c r="GI139" s="80">
        <f t="shared" si="142"/>
        <v>0.80762081784386619</v>
      </c>
    </row>
    <row r="140" spans="1:191" x14ac:dyDescent="0.3">
      <c r="A140" s="60" t="s">
        <v>529</v>
      </c>
      <c r="B140" s="70">
        <v>4793</v>
      </c>
      <c r="C140" s="70"/>
      <c r="D140" s="70">
        <v>110</v>
      </c>
      <c r="E140" s="70">
        <v>5</v>
      </c>
      <c r="F140" s="70">
        <v>177</v>
      </c>
      <c r="G140" s="70">
        <v>0</v>
      </c>
      <c r="H140" s="70">
        <v>292</v>
      </c>
      <c r="I140" s="70">
        <v>52</v>
      </c>
      <c r="J140" s="70">
        <v>1</v>
      </c>
      <c r="K140" s="70">
        <v>50</v>
      </c>
      <c r="L140" s="70">
        <v>0</v>
      </c>
      <c r="M140" s="70">
        <v>103</v>
      </c>
      <c r="N140" s="70">
        <v>128</v>
      </c>
      <c r="O140" s="70">
        <v>4</v>
      </c>
      <c r="P140" s="70">
        <v>161</v>
      </c>
      <c r="Q140" s="70">
        <v>0</v>
      </c>
      <c r="R140" s="70">
        <v>293</v>
      </c>
      <c r="S140" s="70">
        <v>19</v>
      </c>
      <c r="T140" s="70">
        <v>4</v>
      </c>
      <c r="U140" s="70">
        <v>25</v>
      </c>
      <c r="V140" s="70">
        <v>0</v>
      </c>
      <c r="W140" s="70">
        <v>48</v>
      </c>
      <c r="X140" s="70">
        <v>24</v>
      </c>
      <c r="Y140" s="70">
        <v>2</v>
      </c>
      <c r="Z140" s="70">
        <v>18</v>
      </c>
      <c r="AA140" s="70">
        <v>0</v>
      </c>
      <c r="AB140" s="70">
        <v>44</v>
      </c>
      <c r="AC140" s="70">
        <v>780</v>
      </c>
      <c r="AD140" s="70"/>
      <c r="AE140" s="70">
        <v>82</v>
      </c>
      <c r="AF140" s="70">
        <v>5</v>
      </c>
      <c r="AG140" s="70">
        <v>108</v>
      </c>
      <c r="AH140" s="70">
        <v>0</v>
      </c>
      <c r="AI140" s="70">
        <v>195</v>
      </c>
      <c r="AJ140" s="70">
        <v>116</v>
      </c>
      <c r="AK140" s="70">
        <v>5</v>
      </c>
      <c r="AL140" s="70">
        <v>159</v>
      </c>
      <c r="AM140" s="70">
        <v>0</v>
      </c>
      <c r="AN140" s="70">
        <v>280</v>
      </c>
      <c r="AO140" s="70">
        <v>94</v>
      </c>
      <c r="AP140" s="70">
        <v>5</v>
      </c>
      <c r="AQ140" s="70">
        <v>125</v>
      </c>
      <c r="AR140" s="70">
        <v>1</v>
      </c>
      <c r="AS140" s="70">
        <v>225</v>
      </c>
      <c r="AT140" s="70">
        <v>700</v>
      </c>
      <c r="AU140" s="70"/>
      <c r="AV140" s="70">
        <v>126</v>
      </c>
      <c r="AW140" s="70">
        <v>5</v>
      </c>
      <c r="AX140" s="70">
        <v>167</v>
      </c>
      <c r="AY140" s="70">
        <v>0</v>
      </c>
      <c r="AZ140" s="70">
        <v>298</v>
      </c>
      <c r="BA140" s="70">
        <v>70</v>
      </c>
      <c r="BB140" s="70">
        <v>3</v>
      </c>
      <c r="BC140" s="70">
        <v>110</v>
      </c>
      <c r="BD140" s="70">
        <v>0</v>
      </c>
      <c r="BE140" s="70">
        <v>183</v>
      </c>
      <c r="BF140" s="70">
        <v>48</v>
      </c>
      <c r="BG140" s="70">
        <v>4</v>
      </c>
      <c r="BH140" s="70">
        <v>48</v>
      </c>
      <c r="BI140" s="70">
        <v>0</v>
      </c>
      <c r="BJ140" s="70">
        <v>100</v>
      </c>
      <c r="BK140" s="70">
        <v>40</v>
      </c>
      <c r="BL140" s="70">
        <v>4</v>
      </c>
      <c r="BM140" s="70">
        <v>49</v>
      </c>
      <c r="BN140" s="70">
        <v>0</v>
      </c>
      <c r="BO140" s="70">
        <v>93</v>
      </c>
      <c r="BP140" s="70">
        <v>674</v>
      </c>
      <c r="BQ140" s="74"/>
      <c r="BR140" s="70">
        <v>272</v>
      </c>
      <c r="BS140" s="70">
        <v>13</v>
      </c>
      <c r="BT140" s="70">
        <v>357</v>
      </c>
      <c r="BU140" s="70">
        <v>0</v>
      </c>
      <c r="BV140" s="70">
        <v>642</v>
      </c>
      <c r="BW140" s="70">
        <v>642</v>
      </c>
      <c r="BX140" s="74"/>
      <c r="BY140" s="70">
        <v>284</v>
      </c>
      <c r="BZ140" s="70">
        <v>13</v>
      </c>
      <c r="CA140" s="70">
        <v>365</v>
      </c>
      <c r="CB140" s="70">
        <v>0</v>
      </c>
      <c r="CC140" s="70">
        <v>662</v>
      </c>
      <c r="CD140" s="70">
        <v>662</v>
      </c>
      <c r="CE140" s="74"/>
      <c r="CF140" s="70">
        <v>174</v>
      </c>
      <c r="CG140" s="70">
        <v>8</v>
      </c>
      <c r="CH140" s="70">
        <v>235</v>
      </c>
      <c r="CI140" s="70">
        <v>0</v>
      </c>
      <c r="CJ140" s="70">
        <v>417</v>
      </c>
      <c r="CK140" s="70">
        <v>46</v>
      </c>
      <c r="CL140" s="70">
        <v>3</v>
      </c>
      <c r="CM140" s="70">
        <v>60</v>
      </c>
      <c r="CN140" s="70">
        <v>0</v>
      </c>
      <c r="CO140" s="70">
        <v>109</v>
      </c>
      <c r="CP140" s="70">
        <v>65</v>
      </c>
      <c r="CQ140" s="70">
        <v>5</v>
      </c>
      <c r="CR140" s="70">
        <v>84</v>
      </c>
      <c r="CS140" s="70">
        <v>1</v>
      </c>
      <c r="CT140" s="70">
        <v>155</v>
      </c>
      <c r="CU140" s="70">
        <v>681</v>
      </c>
      <c r="CV140" s="74"/>
      <c r="CW140" s="70">
        <v>73</v>
      </c>
      <c r="CX140" s="70">
        <v>3</v>
      </c>
      <c r="CY140" s="70">
        <v>102</v>
      </c>
      <c r="CZ140" s="70">
        <v>0</v>
      </c>
      <c r="DA140" s="70">
        <v>178</v>
      </c>
      <c r="DB140" s="70">
        <v>197</v>
      </c>
      <c r="DC140" s="70">
        <v>10</v>
      </c>
      <c r="DD140" s="70">
        <v>257</v>
      </c>
      <c r="DE140" s="70">
        <v>0</v>
      </c>
      <c r="DF140" s="70">
        <v>464</v>
      </c>
      <c r="DG140" s="70">
        <v>642</v>
      </c>
      <c r="DH140" s="74"/>
      <c r="DI140" s="70">
        <v>280</v>
      </c>
      <c r="DJ140" s="70">
        <v>12</v>
      </c>
      <c r="DK140" s="70">
        <v>365</v>
      </c>
      <c r="DL140" s="70">
        <v>0</v>
      </c>
      <c r="DM140" s="70">
        <v>657</v>
      </c>
      <c r="DN140" s="70">
        <v>657</v>
      </c>
      <c r="DO140" s="74"/>
      <c r="DP140" s="70">
        <v>274</v>
      </c>
      <c r="DQ140" s="70">
        <v>12</v>
      </c>
      <c r="DR140" s="70">
        <v>360</v>
      </c>
      <c r="DS140" s="70">
        <v>0</v>
      </c>
      <c r="DT140" s="70">
        <v>646</v>
      </c>
      <c r="DU140" s="70">
        <v>646</v>
      </c>
      <c r="DV140" s="74"/>
      <c r="DW140" s="70">
        <v>126</v>
      </c>
      <c r="DX140" s="70">
        <v>4</v>
      </c>
      <c r="DY140" s="70">
        <v>153</v>
      </c>
      <c r="DZ140" s="70">
        <v>0</v>
      </c>
      <c r="EA140" s="70">
        <v>283</v>
      </c>
      <c r="EB140" s="70">
        <v>172</v>
      </c>
      <c r="EC140" s="70">
        <v>12</v>
      </c>
      <c r="ED140" s="70">
        <v>239</v>
      </c>
      <c r="EE140" s="70">
        <v>0</v>
      </c>
      <c r="EF140" s="70">
        <v>423</v>
      </c>
      <c r="EG140" s="70">
        <v>706</v>
      </c>
      <c r="EI140" s="80">
        <f t="shared" si="98"/>
        <v>0.87687687687687688</v>
      </c>
      <c r="EJ140" s="80">
        <f t="shared" si="99"/>
        <v>0.9375</v>
      </c>
      <c r="EK140" s="80">
        <f t="shared" si="100"/>
        <v>0.90951276102088163</v>
      </c>
      <c r="EL140" s="80" t="e">
        <f t="shared" si="101"/>
        <v>#DIV/0!</v>
      </c>
      <c r="EM140" s="80">
        <f t="shared" si="102"/>
        <v>0.89743589743589747</v>
      </c>
      <c r="EN140" s="74"/>
      <c r="EO140" s="80">
        <f t="shared" si="103"/>
        <v>0.85285285285285284</v>
      </c>
      <c r="EP140" s="80">
        <f t="shared" si="104"/>
        <v>1</v>
      </c>
      <c r="EQ140" s="80">
        <f t="shared" si="105"/>
        <v>0.86774941995359633</v>
      </c>
      <c r="ER140" s="80" t="e">
        <f t="shared" si="106"/>
        <v>#DIV/0!</v>
      </c>
      <c r="ES140" s="80">
        <f t="shared" si="107"/>
        <v>0.86410256410256414</v>
      </c>
      <c r="ET140" s="74"/>
      <c r="EU140" s="80">
        <f t="shared" si="108"/>
        <v>0.81681681681681684</v>
      </c>
      <c r="EV140" s="80">
        <f t="shared" si="109"/>
        <v>0.8125</v>
      </c>
      <c r="EW140" s="80">
        <f t="shared" si="110"/>
        <v>0.82830626450116007</v>
      </c>
      <c r="EX140" s="80" t="e">
        <f t="shared" si="111"/>
        <v>#DIV/0!</v>
      </c>
      <c r="EY140" s="80">
        <f t="shared" si="112"/>
        <v>0.82307692307692304</v>
      </c>
      <c r="EZ140" s="74"/>
      <c r="FA140" s="80">
        <f t="shared" si="113"/>
        <v>0.85285285285285284</v>
      </c>
      <c r="FB140" s="80">
        <f t="shared" si="114"/>
        <v>0.8125</v>
      </c>
      <c r="FC140" s="80">
        <f t="shared" si="115"/>
        <v>0.84686774941995357</v>
      </c>
      <c r="FD140" s="80" t="e">
        <f t="shared" si="116"/>
        <v>#DIV/0!</v>
      </c>
      <c r="FE140" s="80">
        <f t="shared" si="117"/>
        <v>0.8487179487179487</v>
      </c>
      <c r="FF140" s="74"/>
      <c r="FG140" s="80">
        <f t="shared" si="118"/>
        <v>0.85585585585585588</v>
      </c>
      <c r="FH140" s="80">
        <f t="shared" si="119"/>
        <v>1</v>
      </c>
      <c r="FI140" s="80">
        <f t="shared" si="120"/>
        <v>0.87935034802784218</v>
      </c>
      <c r="FJ140" s="80" t="e">
        <f t="shared" si="121"/>
        <v>#DIV/0!</v>
      </c>
      <c r="FK140" s="80">
        <f t="shared" si="122"/>
        <v>0.87307692307692308</v>
      </c>
      <c r="FL140" s="74"/>
      <c r="FM140" s="80">
        <f t="shared" si="123"/>
        <v>0.81081081081081086</v>
      </c>
      <c r="FN140" s="80">
        <f t="shared" si="124"/>
        <v>0.8125</v>
      </c>
      <c r="FO140" s="80">
        <f t="shared" si="125"/>
        <v>0.83294663573085848</v>
      </c>
      <c r="FP140" s="80" t="e">
        <f t="shared" si="126"/>
        <v>#DIV/0!</v>
      </c>
      <c r="FQ140" s="80">
        <f t="shared" si="127"/>
        <v>0.82307692307692304</v>
      </c>
      <c r="FR140" s="74"/>
      <c r="FS140" s="80">
        <f t="shared" si="128"/>
        <v>0.84084084084084088</v>
      </c>
      <c r="FT140" s="80">
        <f t="shared" si="129"/>
        <v>0.75</v>
      </c>
      <c r="FU140" s="80">
        <f t="shared" si="130"/>
        <v>0.84686774941995357</v>
      </c>
      <c r="FV140" s="80" t="e">
        <f t="shared" si="131"/>
        <v>#DIV/0!</v>
      </c>
      <c r="FW140" s="80">
        <f t="shared" si="132"/>
        <v>0.84230769230769231</v>
      </c>
      <c r="FX140" s="74"/>
      <c r="FY140" s="80">
        <f t="shared" si="133"/>
        <v>0.82282282282282282</v>
      </c>
      <c r="FZ140" s="80">
        <f t="shared" si="134"/>
        <v>0.75</v>
      </c>
      <c r="GA140" s="80">
        <f t="shared" si="135"/>
        <v>0.83526682134570762</v>
      </c>
      <c r="GB140" s="80" t="e">
        <f t="shared" si="136"/>
        <v>#DIV/0!</v>
      </c>
      <c r="GC140" s="80">
        <f t="shared" si="137"/>
        <v>0.82820512820512826</v>
      </c>
      <c r="GD140" s="74"/>
      <c r="GE140" s="80">
        <f t="shared" si="138"/>
        <v>0.89489489489489493</v>
      </c>
      <c r="GF140" s="80">
        <f t="shared" si="139"/>
        <v>1</v>
      </c>
      <c r="GG140" s="80">
        <f t="shared" si="140"/>
        <v>0.90951276102088163</v>
      </c>
      <c r="GH140" s="80" t="e">
        <f t="shared" si="141"/>
        <v>#DIV/0!</v>
      </c>
      <c r="GI140" s="80">
        <f t="shared" si="142"/>
        <v>0.90512820512820513</v>
      </c>
    </row>
    <row r="141" spans="1:191" x14ac:dyDescent="0.3">
      <c r="A141" s="60" t="s">
        <v>582</v>
      </c>
      <c r="B141" s="70">
        <v>4698</v>
      </c>
      <c r="C141" s="70"/>
      <c r="D141" s="70">
        <v>129</v>
      </c>
      <c r="E141" s="70">
        <v>7</v>
      </c>
      <c r="F141" s="70">
        <v>44</v>
      </c>
      <c r="G141" s="70">
        <v>0</v>
      </c>
      <c r="H141" s="70">
        <v>180</v>
      </c>
      <c r="I141" s="70">
        <v>64</v>
      </c>
      <c r="J141" s="70">
        <v>0</v>
      </c>
      <c r="K141" s="70">
        <v>45</v>
      </c>
      <c r="L141" s="70">
        <v>0</v>
      </c>
      <c r="M141" s="70">
        <v>109</v>
      </c>
      <c r="N141" s="70">
        <v>113</v>
      </c>
      <c r="O141" s="70">
        <v>4</v>
      </c>
      <c r="P141" s="70">
        <v>40</v>
      </c>
      <c r="Q141" s="70">
        <v>0</v>
      </c>
      <c r="R141" s="70">
        <v>157</v>
      </c>
      <c r="S141" s="70">
        <v>30</v>
      </c>
      <c r="T141" s="70">
        <v>0</v>
      </c>
      <c r="U141" s="70">
        <v>14</v>
      </c>
      <c r="V141" s="70">
        <v>0</v>
      </c>
      <c r="W141" s="70">
        <v>44</v>
      </c>
      <c r="X141" s="70">
        <v>29</v>
      </c>
      <c r="Y141" s="70">
        <v>1</v>
      </c>
      <c r="Z141" s="70">
        <v>8</v>
      </c>
      <c r="AA141" s="70">
        <v>0</v>
      </c>
      <c r="AB141" s="70">
        <v>38</v>
      </c>
      <c r="AC141" s="70">
        <v>528</v>
      </c>
      <c r="AD141" s="70"/>
      <c r="AE141" s="70">
        <v>68</v>
      </c>
      <c r="AF141" s="70">
        <v>5</v>
      </c>
      <c r="AG141" s="70">
        <v>40</v>
      </c>
      <c r="AH141" s="70">
        <v>0</v>
      </c>
      <c r="AI141" s="70">
        <v>113</v>
      </c>
      <c r="AJ141" s="70">
        <v>73</v>
      </c>
      <c r="AK141" s="70">
        <v>2</v>
      </c>
      <c r="AL141" s="70">
        <v>30</v>
      </c>
      <c r="AM141" s="70">
        <v>0</v>
      </c>
      <c r="AN141" s="70">
        <v>105</v>
      </c>
      <c r="AO141" s="70">
        <v>188</v>
      </c>
      <c r="AP141" s="70">
        <v>5</v>
      </c>
      <c r="AQ141" s="70">
        <v>68</v>
      </c>
      <c r="AR141" s="70">
        <v>0</v>
      </c>
      <c r="AS141" s="70">
        <v>261</v>
      </c>
      <c r="AT141" s="70">
        <v>479</v>
      </c>
      <c r="AU141" s="70"/>
      <c r="AV141" s="70">
        <v>45</v>
      </c>
      <c r="AW141" s="70">
        <v>3</v>
      </c>
      <c r="AX141" s="70">
        <v>25</v>
      </c>
      <c r="AY141" s="70">
        <v>0</v>
      </c>
      <c r="AZ141" s="70">
        <v>73</v>
      </c>
      <c r="BA141" s="70">
        <v>29</v>
      </c>
      <c r="BB141" s="70">
        <v>1</v>
      </c>
      <c r="BC141" s="70">
        <v>5</v>
      </c>
      <c r="BD141" s="70">
        <v>0</v>
      </c>
      <c r="BE141" s="70">
        <v>35</v>
      </c>
      <c r="BF141" s="70">
        <v>204</v>
      </c>
      <c r="BG141" s="70">
        <v>4</v>
      </c>
      <c r="BH141" s="70">
        <v>77</v>
      </c>
      <c r="BI141" s="70">
        <v>0</v>
      </c>
      <c r="BJ141" s="70">
        <v>285</v>
      </c>
      <c r="BK141" s="70">
        <v>62</v>
      </c>
      <c r="BL141" s="70">
        <v>4</v>
      </c>
      <c r="BM141" s="70">
        <v>35</v>
      </c>
      <c r="BN141" s="70">
        <v>0</v>
      </c>
      <c r="BO141" s="70">
        <v>101</v>
      </c>
      <c r="BP141" s="70">
        <v>494</v>
      </c>
      <c r="BQ141" s="74"/>
      <c r="BR141" s="70">
        <v>266</v>
      </c>
      <c r="BS141" s="70">
        <v>12</v>
      </c>
      <c r="BT141" s="70">
        <v>109</v>
      </c>
      <c r="BU141" s="70">
        <v>0</v>
      </c>
      <c r="BV141" s="70">
        <v>387</v>
      </c>
      <c r="BW141" s="70">
        <v>387</v>
      </c>
      <c r="BX141" s="74"/>
      <c r="BY141" s="70">
        <v>281</v>
      </c>
      <c r="BZ141" s="70">
        <v>12</v>
      </c>
      <c r="CA141" s="70">
        <v>116</v>
      </c>
      <c r="CB141" s="70">
        <v>0</v>
      </c>
      <c r="CC141" s="70">
        <v>409</v>
      </c>
      <c r="CD141" s="70">
        <v>409</v>
      </c>
      <c r="CE141" s="74"/>
      <c r="CF141" s="70">
        <v>228</v>
      </c>
      <c r="CG141" s="70">
        <v>6</v>
      </c>
      <c r="CH141" s="70">
        <v>90</v>
      </c>
      <c r="CI141" s="70">
        <v>0</v>
      </c>
      <c r="CJ141" s="70">
        <v>324</v>
      </c>
      <c r="CK141" s="70">
        <v>41</v>
      </c>
      <c r="CL141" s="70">
        <v>3</v>
      </c>
      <c r="CM141" s="70">
        <v>18</v>
      </c>
      <c r="CN141" s="70">
        <v>0</v>
      </c>
      <c r="CO141" s="70">
        <v>62</v>
      </c>
      <c r="CP141" s="70">
        <v>48</v>
      </c>
      <c r="CQ141" s="70">
        <v>2</v>
      </c>
      <c r="CR141" s="70">
        <v>18</v>
      </c>
      <c r="CS141" s="70">
        <v>0</v>
      </c>
      <c r="CT141" s="70">
        <v>68</v>
      </c>
      <c r="CU141" s="70">
        <v>454</v>
      </c>
      <c r="CV141" s="74"/>
      <c r="CW141" s="70">
        <v>121</v>
      </c>
      <c r="CX141" s="70">
        <v>4</v>
      </c>
      <c r="CY141" s="70">
        <v>70</v>
      </c>
      <c r="CZ141" s="70">
        <v>0</v>
      </c>
      <c r="DA141" s="70">
        <v>195</v>
      </c>
      <c r="DB141" s="70">
        <v>198</v>
      </c>
      <c r="DC141" s="70">
        <v>8</v>
      </c>
      <c r="DD141" s="70">
        <v>69</v>
      </c>
      <c r="DE141" s="70">
        <v>0</v>
      </c>
      <c r="DF141" s="70">
        <v>275</v>
      </c>
      <c r="DG141" s="70">
        <v>470</v>
      </c>
      <c r="DH141" s="74"/>
      <c r="DI141" s="70">
        <v>276</v>
      </c>
      <c r="DJ141" s="70">
        <v>10</v>
      </c>
      <c r="DK141" s="70">
        <v>106</v>
      </c>
      <c r="DL141" s="70">
        <v>0</v>
      </c>
      <c r="DM141" s="70">
        <v>392</v>
      </c>
      <c r="DN141" s="70">
        <v>392</v>
      </c>
      <c r="DO141" s="74"/>
      <c r="DP141" s="70">
        <v>276</v>
      </c>
      <c r="DQ141" s="70">
        <v>10</v>
      </c>
      <c r="DR141" s="70">
        <v>109</v>
      </c>
      <c r="DS141" s="70">
        <v>0</v>
      </c>
      <c r="DT141" s="70">
        <v>395</v>
      </c>
      <c r="DU141" s="70">
        <v>395</v>
      </c>
      <c r="DV141" s="74"/>
      <c r="DW141" s="70">
        <v>169</v>
      </c>
      <c r="DX141" s="70">
        <v>5</v>
      </c>
      <c r="DY141" s="70">
        <v>74</v>
      </c>
      <c r="DZ141" s="70">
        <v>0</v>
      </c>
      <c r="EA141" s="70">
        <v>248</v>
      </c>
      <c r="EB141" s="70">
        <v>156</v>
      </c>
      <c r="EC141" s="70">
        <v>7</v>
      </c>
      <c r="ED141" s="70">
        <v>54</v>
      </c>
      <c r="EE141" s="70">
        <v>0</v>
      </c>
      <c r="EF141" s="70">
        <v>217</v>
      </c>
      <c r="EG141" s="70">
        <v>465</v>
      </c>
      <c r="EI141" s="80">
        <f t="shared" si="98"/>
        <v>0.90136986301369859</v>
      </c>
      <c r="EJ141" s="80">
        <f t="shared" si="99"/>
        <v>1</v>
      </c>
      <c r="EK141" s="80">
        <f t="shared" si="100"/>
        <v>0.91390728476821192</v>
      </c>
      <c r="EL141" s="80" t="e">
        <f t="shared" si="101"/>
        <v>#DIV/0!</v>
      </c>
      <c r="EM141" s="80">
        <f t="shared" si="102"/>
        <v>0.90719696969696972</v>
      </c>
      <c r="EN141" s="74"/>
      <c r="EO141" s="80">
        <f t="shared" si="103"/>
        <v>0.93150684931506844</v>
      </c>
      <c r="EP141" s="80">
        <f t="shared" si="104"/>
        <v>1</v>
      </c>
      <c r="EQ141" s="80">
        <f t="shared" si="105"/>
        <v>0.94039735099337751</v>
      </c>
      <c r="ER141" s="80" t="e">
        <f t="shared" si="106"/>
        <v>#DIV/0!</v>
      </c>
      <c r="ES141" s="80">
        <f t="shared" si="107"/>
        <v>0.93560606060606055</v>
      </c>
      <c r="ET141" s="74"/>
      <c r="EU141" s="80">
        <f t="shared" si="108"/>
        <v>0.72876712328767124</v>
      </c>
      <c r="EV141" s="80">
        <f t="shared" si="109"/>
        <v>1</v>
      </c>
      <c r="EW141" s="80">
        <f t="shared" si="110"/>
        <v>0.72185430463576161</v>
      </c>
      <c r="EX141" s="80" t="e">
        <f t="shared" si="111"/>
        <v>#DIV/0!</v>
      </c>
      <c r="EY141" s="80">
        <f t="shared" si="112"/>
        <v>0.73295454545454541</v>
      </c>
      <c r="EZ141" s="74"/>
      <c r="FA141" s="80">
        <f t="shared" si="113"/>
        <v>0.76986301369863008</v>
      </c>
      <c r="FB141" s="80">
        <f t="shared" si="114"/>
        <v>1</v>
      </c>
      <c r="FC141" s="80">
        <f t="shared" si="115"/>
        <v>0.76821192052980136</v>
      </c>
      <c r="FD141" s="80" t="e">
        <f t="shared" si="116"/>
        <v>#DIV/0!</v>
      </c>
      <c r="FE141" s="80">
        <f t="shared" si="117"/>
        <v>0.77462121212121215</v>
      </c>
      <c r="FF141" s="74"/>
      <c r="FG141" s="80">
        <f t="shared" si="118"/>
        <v>0.86849315068493149</v>
      </c>
      <c r="FH141" s="80">
        <f t="shared" si="119"/>
        <v>0.91666666666666663</v>
      </c>
      <c r="FI141" s="80">
        <f t="shared" si="120"/>
        <v>0.83443708609271527</v>
      </c>
      <c r="FJ141" s="80" t="e">
        <f t="shared" si="121"/>
        <v>#DIV/0!</v>
      </c>
      <c r="FK141" s="80">
        <f t="shared" si="122"/>
        <v>0.85984848484848486</v>
      </c>
      <c r="FL141" s="74"/>
      <c r="FM141" s="80">
        <f t="shared" si="123"/>
        <v>0.87397260273972599</v>
      </c>
      <c r="FN141" s="80">
        <f t="shared" si="124"/>
        <v>1</v>
      </c>
      <c r="FO141" s="80">
        <f t="shared" si="125"/>
        <v>0.92052980132450335</v>
      </c>
      <c r="FP141" s="80" t="e">
        <f t="shared" si="126"/>
        <v>#DIV/0!</v>
      </c>
      <c r="FQ141" s="80">
        <f t="shared" si="127"/>
        <v>0.89015151515151514</v>
      </c>
      <c r="FR141" s="74"/>
      <c r="FS141" s="80">
        <f t="shared" si="128"/>
        <v>0.75616438356164384</v>
      </c>
      <c r="FT141" s="80">
        <f t="shared" si="129"/>
        <v>0.83333333333333337</v>
      </c>
      <c r="FU141" s="80">
        <f t="shared" si="130"/>
        <v>0.70198675496688745</v>
      </c>
      <c r="FV141" s="80" t="e">
        <f t="shared" si="131"/>
        <v>#DIV/0!</v>
      </c>
      <c r="FW141" s="80">
        <f t="shared" si="132"/>
        <v>0.74242424242424243</v>
      </c>
      <c r="FX141" s="74"/>
      <c r="FY141" s="80">
        <f t="shared" si="133"/>
        <v>0.75616438356164384</v>
      </c>
      <c r="FZ141" s="80">
        <f t="shared" si="134"/>
        <v>0.83333333333333337</v>
      </c>
      <c r="GA141" s="80">
        <f t="shared" si="135"/>
        <v>0.72185430463576161</v>
      </c>
      <c r="GB141" s="80" t="e">
        <f t="shared" si="136"/>
        <v>#DIV/0!</v>
      </c>
      <c r="GC141" s="80">
        <f t="shared" si="137"/>
        <v>0.74810606060606055</v>
      </c>
      <c r="GD141" s="74"/>
      <c r="GE141" s="80">
        <f t="shared" si="138"/>
        <v>0.8904109589041096</v>
      </c>
      <c r="GF141" s="80">
        <f t="shared" si="139"/>
        <v>1</v>
      </c>
      <c r="GG141" s="80">
        <f t="shared" si="140"/>
        <v>0.84768211920529801</v>
      </c>
      <c r="GH141" s="80" t="e">
        <f t="shared" si="141"/>
        <v>#DIV/0!</v>
      </c>
      <c r="GI141" s="80">
        <f t="shared" si="142"/>
        <v>0.88068181818181823</v>
      </c>
    </row>
    <row r="142" spans="1:191" x14ac:dyDescent="0.3">
      <c r="A142" s="60" t="s">
        <v>523</v>
      </c>
      <c r="B142" s="70">
        <v>4516</v>
      </c>
      <c r="C142" s="70"/>
      <c r="D142" s="70">
        <v>141</v>
      </c>
      <c r="E142" s="70">
        <v>1</v>
      </c>
      <c r="F142" s="70">
        <v>82</v>
      </c>
      <c r="G142" s="70">
        <v>1</v>
      </c>
      <c r="H142" s="70">
        <v>225</v>
      </c>
      <c r="I142" s="70">
        <v>48</v>
      </c>
      <c r="J142" s="70">
        <v>0</v>
      </c>
      <c r="K142" s="70">
        <v>20</v>
      </c>
      <c r="L142" s="70">
        <v>0</v>
      </c>
      <c r="M142" s="70">
        <v>68</v>
      </c>
      <c r="N142" s="70">
        <v>97</v>
      </c>
      <c r="O142" s="70">
        <v>2</v>
      </c>
      <c r="P142" s="70">
        <v>41</v>
      </c>
      <c r="Q142" s="70">
        <v>0</v>
      </c>
      <c r="R142" s="70">
        <v>140</v>
      </c>
      <c r="S142" s="70">
        <v>22</v>
      </c>
      <c r="T142" s="70">
        <v>0</v>
      </c>
      <c r="U142" s="70">
        <v>5</v>
      </c>
      <c r="V142" s="70">
        <v>0</v>
      </c>
      <c r="W142" s="70">
        <v>27</v>
      </c>
      <c r="X142" s="70">
        <v>9</v>
      </c>
      <c r="Y142" s="70">
        <v>1</v>
      </c>
      <c r="Z142" s="70">
        <v>10</v>
      </c>
      <c r="AA142" s="70">
        <v>0</v>
      </c>
      <c r="AB142" s="70">
        <v>20</v>
      </c>
      <c r="AC142" s="70">
        <v>480</v>
      </c>
      <c r="AD142" s="70"/>
      <c r="AE142" s="70">
        <v>95</v>
      </c>
      <c r="AF142" s="70">
        <v>2</v>
      </c>
      <c r="AG142" s="70">
        <v>43</v>
      </c>
      <c r="AH142" s="70">
        <v>1</v>
      </c>
      <c r="AI142" s="70">
        <v>141</v>
      </c>
      <c r="AJ142" s="70">
        <v>55</v>
      </c>
      <c r="AK142" s="70">
        <v>1</v>
      </c>
      <c r="AL142" s="70">
        <v>38</v>
      </c>
      <c r="AM142" s="70">
        <v>0</v>
      </c>
      <c r="AN142" s="70">
        <v>94</v>
      </c>
      <c r="AO142" s="70">
        <v>127</v>
      </c>
      <c r="AP142" s="70">
        <v>1</v>
      </c>
      <c r="AQ142" s="70">
        <v>60</v>
      </c>
      <c r="AR142" s="70">
        <v>0</v>
      </c>
      <c r="AS142" s="70">
        <v>188</v>
      </c>
      <c r="AT142" s="70">
        <v>423</v>
      </c>
      <c r="AU142" s="70"/>
      <c r="AV142" s="70">
        <v>105</v>
      </c>
      <c r="AW142" s="70">
        <v>0</v>
      </c>
      <c r="AX142" s="70">
        <v>50</v>
      </c>
      <c r="AY142" s="70">
        <v>0</v>
      </c>
      <c r="AZ142" s="70">
        <v>155</v>
      </c>
      <c r="BA142" s="70">
        <v>47</v>
      </c>
      <c r="BB142" s="70">
        <v>1</v>
      </c>
      <c r="BC142" s="70">
        <v>25</v>
      </c>
      <c r="BD142" s="70">
        <v>0</v>
      </c>
      <c r="BE142" s="70">
        <v>73</v>
      </c>
      <c r="BF142" s="70">
        <v>78</v>
      </c>
      <c r="BG142" s="70">
        <v>1</v>
      </c>
      <c r="BH142" s="70">
        <v>25</v>
      </c>
      <c r="BI142" s="70">
        <v>1</v>
      </c>
      <c r="BJ142" s="70">
        <v>105</v>
      </c>
      <c r="BK142" s="70">
        <v>30</v>
      </c>
      <c r="BL142" s="70">
        <v>1</v>
      </c>
      <c r="BM142" s="70">
        <v>17</v>
      </c>
      <c r="BN142" s="70">
        <v>0</v>
      </c>
      <c r="BO142" s="70">
        <v>48</v>
      </c>
      <c r="BP142" s="70">
        <v>381</v>
      </c>
      <c r="BQ142" s="74"/>
      <c r="BR142" s="70">
        <v>249</v>
      </c>
      <c r="BS142" s="70">
        <v>2</v>
      </c>
      <c r="BT142" s="70">
        <v>122</v>
      </c>
      <c r="BU142" s="70">
        <v>1</v>
      </c>
      <c r="BV142" s="70">
        <v>374</v>
      </c>
      <c r="BW142" s="70">
        <v>374</v>
      </c>
      <c r="BX142" s="74"/>
      <c r="BY142" s="70">
        <v>265</v>
      </c>
      <c r="BZ142" s="70">
        <v>2</v>
      </c>
      <c r="CA142" s="70">
        <v>128</v>
      </c>
      <c r="CB142" s="70">
        <v>1</v>
      </c>
      <c r="CC142" s="70">
        <v>396</v>
      </c>
      <c r="CD142" s="70">
        <v>396</v>
      </c>
      <c r="CE142" s="74"/>
      <c r="CF142" s="70">
        <v>150</v>
      </c>
      <c r="CG142" s="70">
        <v>2</v>
      </c>
      <c r="CH142" s="70">
        <v>82</v>
      </c>
      <c r="CI142" s="70">
        <v>0</v>
      </c>
      <c r="CJ142" s="70">
        <v>234</v>
      </c>
      <c r="CK142" s="70">
        <v>55</v>
      </c>
      <c r="CL142" s="70">
        <v>0</v>
      </c>
      <c r="CM142" s="70">
        <v>21</v>
      </c>
      <c r="CN142" s="70">
        <v>0</v>
      </c>
      <c r="CO142" s="70">
        <v>76</v>
      </c>
      <c r="CP142" s="70">
        <v>57</v>
      </c>
      <c r="CQ142" s="70">
        <v>1</v>
      </c>
      <c r="CR142" s="70">
        <v>21</v>
      </c>
      <c r="CS142" s="70">
        <v>1</v>
      </c>
      <c r="CT142" s="70">
        <v>80</v>
      </c>
      <c r="CU142" s="70">
        <v>390</v>
      </c>
      <c r="CV142" s="74"/>
      <c r="CW142" s="70">
        <v>114</v>
      </c>
      <c r="CX142" s="70">
        <v>1</v>
      </c>
      <c r="CY142" s="70">
        <v>50</v>
      </c>
      <c r="CZ142" s="70">
        <v>0</v>
      </c>
      <c r="DA142" s="70">
        <v>165</v>
      </c>
      <c r="DB142" s="70">
        <v>172</v>
      </c>
      <c r="DC142" s="70">
        <v>2</v>
      </c>
      <c r="DD142" s="70">
        <v>86</v>
      </c>
      <c r="DE142" s="70">
        <v>1</v>
      </c>
      <c r="DF142" s="70">
        <v>261</v>
      </c>
      <c r="DG142" s="70">
        <v>426</v>
      </c>
      <c r="DH142" s="74"/>
      <c r="DI142" s="70">
        <v>264</v>
      </c>
      <c r="DJ142" s="70">
        <v>3</v>
      </c>
      <c r="DK142" s="70">
        <v>122</v>
      </c>
      <c r="DL142" s="70">
        <v>1</v>
      </c>
      <c r="DM142" s="70">
        <v>390</v>
      </c>
      <c r="DN142" s="70">
        <v>390</v>
      </c>
      <c r="DO142" s="74"/>
      <c r="DP142" s="70">
        <v>253</v>
      </c>
      <c r="DQ142" s="70">
        <v>3</v>
      </c>
      <c r="DR142" s="70">
        <v>124</v>
      </c>
      <c r="DS142" s="70">
        <v>1</v>
      </c>
      <c r="DT142" s="70">
        <v>381</v>
      </c>
      <c r="DU142" s="70">
        <v>381</v>
      </c>
      <c r="DV142" s="74"/>
      <c r="DW142" s="70">
        <v>113</v>
      </c>
      <c r="DX142" s="70">
        <v>2</v>
      </c>
      <c r="DY142" s="70">
        <v>59</v>
      </c>
      <c r="DZ142" s="70">
        <v>1</v>
      </c>
      <c r="EA142" s="70">
        <v>175</v>
      </c>
      <c r="EB142" s="70">
        <v>166</v>
      </c>
      <c r="EC142" s="70">
        <v>1</v>
      </c>
      <c r="ED142" s="70">
        <v>75</v>
      </c>
      <c r="EE142" s="70">
        <v>0</v>
      </c>
      <c r="EF142" s="70">
        <v>242</v>
      </c>
      <c r="EG142" s="70">
        <v>417</v>
      </c>
      <c r="EI142" s="80">
        <f t="shared" si="98"/>
        <v>0.87381703470031546</v>
      </c>
      <c r="EJ142" s="80">
        <f t="shared" si="99"/>
        <v>1</v>
      </c>
      <c r="EK142" s="80">
        <f t="shared" si="100"/>
        <v>0.89240506329113922</v>
      </c>
      <c r="EL142" s="80">
        <f t="shared" si="101"/>
        <v>1</v>
      </c>
      <c r="EM142" s="80">
        <f t="shared" si="102"/>
        <v>0.88124999999999998</v>
      </c>
      <c r="EN142" s="74"/>
      <c r="EO142" s="80">
        <f t="shared" si="103"/>
        <v>0.82018927444794953</v>
      </c>
      <c r="EP142" s="80">
        <f t="shared" si="104"/>
        <v>0.75</v>
      </c>
      <c r="EQ142" s="80">
        <f t="shared" si="105"/>
        <v>0.740506329113924</v>
      </c>
      <c r="ER142" s="80">
        <f t="shared" si="106"/>
        <v>1</v>
      </c>
      <c r="ES142" s="80">
        <f t="shared" si="107"/>
        <v>0.79374999999999996</v>
      </c>
      <c r="ET142" s="74"/>
      <c r="EU142" s="80">
        <f t="shared" si="108"/>
        <v>0.78548895899053628</v>
      </c>
      <c r="EV142" s="80">
        <f t="shared" si="109"/>
        <v>0.5</v>
      </c>
      <c r="EW142" s="80">
        <f t="shared" si="110"/>
        <v>0.77215189873417722</v>
      </c>
      <c r="EX142" s="80">
        <f t="shared" si="111"/>
        <v>1</v>
      </c>
      <c r="EY142" s="80">
        <f t="shared" si="112"/>
        <v>0.77916666666666667</v>
      </c>
      <c r="EZ142" s="74"/>
      <c r="FA142" s="80">
        <f t="shared" si="113"/>
        <v>0.83596214511041012</v>
      </c>
      <c r="FB142" s="80">
        <f t="shared" si="114"/>
        <v>0.5</v>
      </c>
      <c r="FC142" s="80">
        <f t="shared" si="115"/>
        <v>0.810126582278481</v>
      </c>
      <c r="FD142" s="80">
        <f t="shared" si="116"/>
        <v>1</v>
      </c>
      <c r="FE142" s="80">
        <f t="shared" si="117"/>
        <v>0.82499999999999996</v>
      </c>
      <c r="FF142" s="74"/>
      <c r="FG142" s="80">
        <f t="shared" si="118"/>
        <v>0.82649842271293372</v>
      </c>
      <c r="FH142" s="80">
        <f t="shared" si="119"/>
        <v>0.75</v>
      </c>
      <c r="FI142" s="80">
        <f t="shared" si="120"/>
        <v>0.78481012658227844</v>
      </c>
      <c r="FJ142" s="80">
        <f t="shared" si="121"/>
        <v>1</v>
      </c>
      <c r="FK142" s="80">
        <f t="shared" si="122"/>
        <v>0.8125</v>
      </c>
      <c r="FL142" s="74"/>
      <c r="FM142" s="80">
        <f t="shared" si="123"/>
        <v>0.90220820189274453</v>
      </c>
      <c r="FN142" s="80">
        <f t="shared" si="124"/>
        <v>0.75</v>
      </c>
      <c r="FO142" s="80">
        <f t="shared" si="125"/>
        <v>0.86075949367088611</v>
      </c>
      <c r="FP142" s="80">
        <f t="shared" si="126"/>
        <v>1</v>
      </c>
      <c r="FQ142" s="80">
        <f t="shared" si="127"/>
        <v>0.88749999999999996</v>
      </c>
      <c r="FR142" s="74"/>
      <c r="FS142" s="80">
        <f t="shared" si="128"/>
        <v>0.83280757097791802</v>
      </c>
      <c r="FT142" s="80">
        <f t="shared" si="129"/>
        <v>0.75</v>
      </c>
      <c r="FU142" s="80">
        <f t="shared" si="130"/>
        <v>0.77215189873417722</v>
      </c>
      <c r="FV142" s="80">
        <f t="shared" si="131"/>
        <v>1</v>
      </c>
      <c r="FW142" s="80">
        <f t="shared" si="132"/>
        <v>0.8125</v>
      </c>
      <c r="FX142" s="74"/>
      <c r="FY142" s="80">
        <f t="shared" si="133"/>
        <v>0.79810725552050477</v>
      </c>
      <c r="FZ142" s="80">
        <f t="shared" si="134"/>
        <v>0.75</v>
      </c>
      <c r="GA142" s="80">
        <f t="shared" si="135"/>
        <v>0.78481012658227844</v>
      </c>
      <c r="GB142" s="80">
        <f t="shared" si="136"/>
        <v>1</v>
      </c>
      <c r="GC142" s="80">
        <f t="shared" si="137"/>
        <v>0.79374999999999996</v>
      </c>
      <c r="GD142" s="74"/>
      <c r="GE142" s="80">
        <f t="shared" si="138"/>
        <v>0.88012618296529965</v>
      </c>
      <c r="GF142" s="80">
        <f t="shared" si="139"/>
        <v>0.75</v>
      </c>
      <c r="GG142" s="80">
        <f t="shared" si="140"/>
        <v>0.84810126582278478</v>
      </c>
      <c r="GH142" s="80">
        <f t="shared" si="141"/>
        <v>1</v>
      </c>
      <c r="GI142" s="80">
        <f t="shared" si="142"/>
        <v>0.86875000000000002</v>
      </c>
    </row>
    <row r="143" spans="1:191" x14ac:dyDescent="0.3">
      <c r="A143" s="60" t="s">
        <v>540</v>
      </c>
      <c r="B143" s="70">
        <v>4333</v>
      </c>
      <c r="C143" s="70"/>
      <c r="D143" s="70">
        <v>220</v>
      </c>
      <c r="E143" s="70">
        <v>4</v>
      </c>
      <c r="F143" s="70">
        <v>44</v>
      </c>
      <c r="G143" s="70">
        <v>0</v>
      </c>
      <c r="H143" s="70">
        <v>268</v>
      </c>
      <c r="I143" s="70">
        <v>89</v>
      </c>
      <c r="J143" s="70">
        <v>0</v>
      </c>
      <c r="K143" s="70">
        <v>19</v>
      </c>
      <c r="L143" s="70">
        <v>0</v>
      </c>
      <c r="M143" s="70">
        <v>108</v>
      </c>
      <c r="N143" s="70">
        <v>81</v>
      </c>
      <c r="O143" s="70">
        <v>0</v>
      </c>
      <c r="P143" s="70">
        <v>18</v>
      </c>
      <c r="Q143" s="70">
        <v>0</v>
      </c>
      <c r="R143" s="70">
        <v>99</v>
      </c>
      <c r="S143" s="70">
        <v>59</v>
      </c>
      <c r="T143" s="70">
        <v>0</v>
      </c>
      <c r="U143" s="70">
        <v>11</v>
      </c>
      <c r="V143" s="70">
        <v>0</v>
      </c>
      <c r="W143" s="70">
        <v>70</v>
      </c>
      <c r="X143" s="70">
        <v>47</v>
      </c>
      <c r="Y143" s="70">
        <v>1</v>
      </c>
      <c r="Z143" s="70">
        <v>8</v>
      </c>
      <c r="AA143" s="70">
        <v>0</v>
      </c>
      <c r="AB143" s="70">
        <v>56</v>
      </c>
      <c r="AC143" s="70">
        <v>601</v>
      </c>
      <c r="AD143" s="70"/>
      <c r="AE143" s="70">
        <v>130</v>
      </c>
      <c r="AF143" s="70">
        <v>1</v>
      </c>
      <c r="AG143" s="70">
        <v>29</v>
      </c>
      <c r="AH143" s="70">
        <v>0</v>
      </c>
      <c r="AI143" s="70">
        <v>160</v>
      </c>
      <c r="AJ143" s="70">
        <v>84</v>
      </c>
      <c r="AK143" s="70">
        <v>2</v>
      </c>
      <c r="AL143" s="70">
        <v>30</v>
      </c>
      <c r="AM143" s="70">
        <v>0</v>
      </c>
      <c r="AN143" s="70">
        <v>116</v>
      </c>
      <c r="AO143" s="70">
        <v>214</v>
      </c>
      <c r="AP143" s="70">
        <v>1</v>
      </c>
      <c r="AQ143" s="70">
        <v>32</v>
      </c>
      <c r="AR143" s="70">
        <v>0</v>
      </c>
      <c r="AS143" s="70">
        <v>247</v>
      </c>
      <c r="AT143" s="70">
        <v>523</v>
      </c>
      <c r="AU143" s="70"/>
      <c r="AV143" s="70">
        <v>87</v>
      </c>
      <c r="AW143" s="70">
        <v>4</v>
      </c>
      <c r="AX143" s="70">
        <v>18</v>
      </c>
      <c r="AY143" s="70">
        <v>0</v>
      </c>
      <c r="AZ143" s="70">
        <v>109</v>
      </c>
      <c r="BA143" s="70">
        <v>50</v>
      </c>
      <c r="BB143" s="70">
        <v>0</v>
      </c>
      <c r="BC143" s="70">
        <v>8</v>
      </c>
      <c r="BD143" s="70">
        <v>0</v>
      </c>
      <c r="BE143" s="70">
        <v>58</v>
      </c>
      <c r="BF143" s="70">
        <v>246</v>
      </c>
      <c r="BG143" s="70">
        <v>1</v>
      </c>
      <c r="BH143" s="70">
        <v>59</v>
      </c>
      <c r="BI143" s="70">
        <v>0</v>
      </c>
      <c r="BJ143" s="70">
        <v>306</v>
      </c>
      <c r="BK143" s="70">
        <v>30</v>
      </c>
      <c r="BL143" s="70">
        <v>0</v>
      </c>
      <c r="BM143" s="70">
        <v>3</v>
      </c>
      <c r="BN143" s="70">
        <v>0</v>
      </c>
      <c r="BO143" s="70">
        <v>33</v>
      </c>
      <c r="BP143" s="70">
        <v>506</v>
      </c>
      <c r="BQ143" s="74"/>
      <c r="BR143" s="70">
        <v>360</v>
      </c>
      <c r="BS143" s="70">
        <v>2</v>
      </c>
      <c r="BT143" s="70">
        <v>81</v>
      </c>
      <c r="BU143" s="70">
        <v>0</v>
      </c>
      <c r="BV143" s="70">
        <v>443</v>
      </c>
      <c r="BW143" s="70">
        <v>443</v>
      </c>
      <c r="BX143" s="74"/>
      <c r="BY143" s="70">
        <v>377</v>
      </c>
      <c r="BZ143" s="70">
        <v>2</v>
      </c>
      <c r="CA143" s="70">
        <v>86</v>
      </c>
      <c r="CB143" s="70">
        <v>0</v>
      </c>
      <c r="CC143" s="70">
        <v>465</v>
      </c>
      <c r="CD143" s="70">
        <v>465</v>
      </c>
      <c r="CE143" s="74"/>
      <c r="CF143" s="70">
        <v>280</v>
      </c>
      <c r="CG143" s="70">
        <v>1</v>
      </c>
      <c r="CH143" s="70">
        <v>52</v>
      </c>
      <c r="CI143" s="70">
        <v>0</v>
      </c>
      <c r="CJ143" s="70">
        <v>333</v>
      </c>
      <c r="CK143" s="70">
        <v>35</v>
      </c>
      <c r="CL143" s="70">
        <v>2</v>
      </c>
      <c r="CM143" s="70">
        <v>13</v>
      </c>
      <c r="CN143" s="70">
        <v>0</v>
      </c>
      <c r="CO143" s="70">
        <v>50</v>
      </c>
      <c r="CP143" s="70">
        <v>79</v>
      </c>
      <c r="CQ143" s="70">
        <v>0</v>
      </c>
      <c r="CR143" s="70">
        <v>19</v>
      </c>
      <c r="CS143" s="70">
        <v>0</v>
      </c>
      <c r="CT143" s="70">
        <v>98</v>
      </c>
      <c r="CU143" s="70">
        <v>481</v>
      </c>
      <c r="CV143" s="74"/>
      <c r="CW143" s="70">
        <v>169</v>
      </c>
      <c r="CX143" s="70">
        <v>0</v>
      </c>
      <c r="CY143" s="70">
        <v>38</v>
      </c>
      <c r="CZ143" s="70">
        <v>0</v>
      </c>
      <c r="DA143" s="70">
        <v>207</v>
      </c>
      <c r="DB143" s="70">
        <v>262</v>
      </c>
      <c r="DC143" s="70">
        <v>4</v>
      </c>
      <c r="DD143" s="70">
        <v>57</v>
      </c>
      <c r="DE143" s="70">
        <v>0</v>
      </c>
      <c r="DF143" s="70">
        <v>323</v>
      </c>
      <c r="DG143" s="70">
        <v>530</v>
      </c>
      <c r="DH143" s="74"/>
      <c r="DI143" s="70">
        <v>376</v>
      </c>
      <c r="DJ143" s="70">
        <v>2</v>
      </c>
      <c r="DK143" s="70">
        <v>86</v>
      </c>
      <c r="DL143" s="70">
        <v>0</v>
      </c>
      <c r="DM143" s="70">
        <v>464</v>
      </c>
      <c r="DN143" s="70">
        <v>464</v>
      </c>
      <c r="DO143" s="74"/>
      <c r="DP143" s="70">
        <v>358</v>
      </c>
      <c r="DQ143" s="70">
        <v>2</v>
      </c>
      <c r="DR143" s="70">
        <v>80</v>
      </c>
      <c r="DS143" s="70">
        <v>0</v>
      </c>
      <c r="DT143" s="70">
        <v>440</v>
      </c>
      <c r="DU143" s="70">
        <v>440</v>
      </c>
      <c r="DV143" s="74"/>
      <c r="DW143" s="70">
        <v>200</v>
      </c>
      <c r="DX143" s="70">
        <v>0</v>
      </c>
      <c r="DY143" s="70">
        <v>38</v>
      </c>
      <c r="DZ143" s="70">
        <v>0</v>
      </c>
      <c r="EA143" s="70">
        <v>238</v>
      </c>
      <c r="EB143" s="70">
        <v>201</v>
      </c>
      <c r="EC143" s="70">
        <v>3</v>
      </c>
      <c r="ED143" s="70">
        <v>46</v>
      </c>
      <c r="EE143" s="70">
        <v>0</v>
      </c>
      <c r="EF143" s="70">
        <v>250</v>
      </c>
      <c r="EG143" s="70">
        <v>488</v>
      </c>
      <c r="EI143" s="80">
        <f t="shared" si="98"/>
        <v>0.86290322580645162</v>
      </c>
      <c r="EJ143" s="80">
        <f t="shared" si="99"/>
        <v>0.8</v>
      </c>
      <c r="EK143" s="80">
        <f t="shared" si="100"/>
        <v>0.91</v>
      </c>
      <c r="EL143" s="80" t="e">
        <f t="shared" si="101"/>
        <v>#DIV/0!</v>
      </c>
      <c r="EM143" s="80">
        <f t="shared" si="102"/>
        <v>0.87021630615640599</v>
      </c>
      <c r="EN143" s="74"/>
      <c r="EO143" s="80">
        <f t="shared" si="103"/>
        <v>0.83266129032258063</v>
      </c>
      <c r="EP143" s="80">
        <f t="shared" si="104"/>
        <v>1</v>
      </c>
      <c r="EQ143" s="80">
        <f t="shared" si="105"/>
        <v>0.88</v>
      </c>
      <c r="ER143" s="80" t="e">
        <f t="shared" si="106"/>
        <v>#DIV/0!</v>
      </c>
      <c r="ES143" s="80">
        <f t="shared" si="107"/>
        <v>0.84193011647254579</v>
      </c>
      <c r="ET143" s="74"/>
      <c r="EU143" s="80">
        <f t="shared" si="108"/>
        <v>0.72580645161290325</v>
      </c>
      <c r="EV143" s="80">
        <f t="shared" si="109"/>
        <v>0.4</v>
      </c>
      <c r="EW143" s="80">
        <f t="shared" si="110"/>
        <v>0.81</v>
      </c>
      <c r="EX143" s="80" t="e">
        <f t="shared" si="111"/>
        <v>#DIV/0!</v>
      </c>
      <c r="EY143" s="80">
        <f t="shared" si="112"/>
        <v>0.73710482529118138</v>
      </c>
      <c r="EZ143" s="74"/>
      <c r="FA143" s="80">
        <f t="shared" si="113"/>
        <v>0.76008064516129037</v>
      </c>
      <c r="FB143" s="80">
        <f t="shared" si="114"/>
        <v>0.4</v>
      </c>
      <c r="FC143" s="80">
        <f t="shared" si="115"/>
        <v>0.86</v>
      </c>
      <c r="FD143" s="80" t="e">
        <f t="shared" si="116"/>
        <v>#DIV/0!</v>
      </c>
      <c r="FE143" s="80">
        <f t="shared" si="117"/>
        <v>0.77371048252911812</v>
      </c>
      <c r="FF143" s="74"/>
      <c r="FG143" s="80">
        <f t="shared" si="118"/>
        <v>0.79435483870967738</v>
      </c>
      <c r="FH143" s="80">
        <f t="shared" si="119"/>
        <v>0.6</v>
      </c>
      <c r="FI143" s="80">
        <f t="shared" si="120"/>
        <v>0.84</v>
      </c>
      <c r="FJ143" s="80" t="e">
        <f t="shared" si="121"/>
        <v>#DIV/0!</v>
      </c>
      <c r="FK143" s="80">
        <f t="shared" si="122"/>
        <v>0.80033277870216302</v>
      </c>
      <c r="FL143" s="74"/>
      <c r="FM143" s="80">
        <f t="shared" si="123"/>
        <v>0.86895161290322576</v>
      </c>
      <c r="FN143" s="80">
        <f t="shared" si="124"/>
        <v>0.8</v>
      </c>
      <c r="FO143" s="80">
        <f t="shared" si="125"/>
        <v>0.95</v>
      </c>
      <c r="FP143" s="80" t="e">
        <f t="shared" si="126"/>
        <v>#DIV/0!</v>
      </c>
      <c r="FQ143" s="80">
        <f t="shared" si="127"/>
        <v>0.88186356073211314</v>
      </c>
      <c r="FR143" s="74"/>
      <c r="FS143" s="80">
        <f t="shared" si="128"/>
        <v>0.75806451612903225</v>
      </c>
      <c r="FT143" s="80">
        <f t="shared" si="129"/>
        <v>0.4</v>
      </c>
      <c r="FU143" s="80">
        <f t="shared" si="130"/>
        <v>0.86</v>
      </c>
      <c r="FV143" s="80" t="e">
        <f t="shared" si="131"/>
        <v>#DIV/0!</v>
      </c>
      <c r="FW143" s="80">
        <f t="shared" si="132"/>
        <v>0.77204658901830281</v>
      </c>
      <c r="FX143" s="74"/>
      <c r="FY143" s="80">
        <f t="shared" si="133"/>
        <v>0.72177419354838712</v>
      </c>
      <c r="FZ143" s="80">
        <f t="shared" si="134"/>
        <v>0.4</v>
      </c>
      <c r="GA143" s="80">
        <f t="shared" si="135"/>
        <v>0.8</v>
      </c>
      <c r="GB143" s="80" t="e">
        <f t="shared" si="136"/>
        <v>#DIV/0!</v>
      </c>
      <c r="GC143" s="80">
        <f t="shared" si="137"/>
        <v>0.73211314475873546</v>
      </c>
      <c r="GD143" s="74"/>
      <c r="GE143" s="80">
        <f t="shared" si="138"/>
        <v>0.80846774193548387</v>
      </c>
      <c r="GF143" s="80">
        <f t="shared" si="139"/>
        <v>0.6</v>
      </c>
      <c r="GG143" s="80">
        <f t="shared" si="140"/>
        <v>0.84</v>
      </c>
      <c r="GH143" s="80" t="e">
        <f t="shared" si="141"/>
        <v>#DIV/0!</v>
      </c>
      <c r="GI143" s="80">
        <f t="shared" si="142"/>
        <v>0.81198003327787016</v>
      </c>
    </row>
    <row r="144" spans="1:191" x14ac:dyDescent="0.3">
      <c r="A144" s="60" t="s">
        <v>579</v>
      </c>
      <c r="B144" s="70">
        <v>4238</v>
      </c>
      <c r="C144" s="70"/>
      <c r="D144" s="70">
        <v>147</v>
      </c>
      <c r="E144" s="70">
        <v>1</v>
      </c>
      <c r="F144" s="70">
        <v>9</v>
      </c>
      <c r="G144" s="70">
        <v>0</v>
      </c>
      <c r="H144" s="70">
        <v>157</v>
      </c>
      <c r="I144" s="70">
        <v>60</v>
      </c>
      <c r="J144" s="70">
        <v>0</v>
      </c>
      <c r="K144" s="70">
        <v>5</v>
      </c>
      <c r="L144" s="70">
        <v>1</v>
      </c>
      <c r="M144" s="70">
        <v>66</v>
      </c>
      <c r="N144" s="70">
        <v>32</v>
      </c>
      <c r="O144" s="70">
        <v>2</v>
      </c>
      <c r="P144" s="70">
        <v>7</v>
      </c>
      <c r="Q144" s="70">
        <v>0</v>
      </c>
      <c r="R144" s="70">
        <v>41</v>
      </c>
      <c r="S144" s="70">
        <v>10</v>
      </c>
      <c r="T144" s="70">
        <v>1</v>
      </c>
      <c r="U144" s="70">
        <v>1</v>
      </c>
      <c r="V144" s="70">
        <v>0</v>
      </c>
      <c r="W144" s="70">
        <v>12</v>
      </c>
      <c r="X144" s="70">
        <v>29</v>
      </c>
      <c r="Y144" s="70">
        <v>0</v>
      </c>
      <c r="Z144" s="70">
        <v>1</v>
      </c>
      <c r="AA144" s="70">
        <v>0</v>
      </c>
      <c r="AB144" s="70">
        <v>30</v>
      </c>
      <c r="AC144" s="70">
        <v>306</v>
      </c>
      <c r="AD144" s="70"/>
      <c r="AE144" s="70">
        <v>57</v>
      </c>
      <c r="AF144" s="70">
        <v>2</v>
      </c>
      <c r="AG144" s="70">
        <v>5</v>
      </c>
      <c r="AH144" s="70">
        <v>1</v>
      </c>
      <c r="AI144" s="70">
        <v>65</v>
      </c>
      <c r="AJ144" s="70">
        <v>47</v>
      </c>
      <c r="AK144" s="70">
        <v>1</v>
      </c>
      <c r="AL144" s="70">
        <v>5</v>
      </c>
      <c r="AM144" s="70">
        <v>0</v>
      </c>
      <c r="AN144" s="70">
        <v>53</v>
      </c>
      <c r="AO144" s="70">
        <v>143</v>
      </c>
      <c r="AP144" s="70">
        <v>0</v>
      </c>
      <c r="AQ144" s="70">
        <v>11</v>
      </c>
      <c r="AR144" s="70">
        <v>0</v>
      </c>
      <c r="AS144" s="70">
        <v>154</v>
      </c>
      <c r="AT144" s="70">
        <v>272</v>
      </c>
      <c r="AU144" s="70"/>
      <c r="AV144" s="70">
        <v>45</v>
      </c>
      <c r="AW144" s="70">
        <v>2</v>
      </c>
      <c r="AX144" s="70">
        <v>2</v>
      </c>
      <c r="AY144" s="70">
        <v>0</v>
      </c>
      <c r="AZ144" s="70">
        <v>49</v>
      </c>
      <c r="BA144" s="70">
        <v>27</v>
      </c>
      <c r="BB144" s="70">
        <v>0</v>
      </c>
      <c r="BC144" s="70">
        <v>7</v>
      </c>
      <c r="BD144" s="70">
        <v>0</v>
      </c>
      <c r="BE144" s="70">
        <v>34</v>
      </c>
      <c r="BF144" s="70">
        <v>149</v>
      </c>
      <c r="BG144" s="70">
        <v>1</v>
      </c>
      <c r="BH144" s="70">
        <v>13</v>
      </c>
      <c r="BI144" s="70">
        <v>1</v>
      </c>
      <c r="BJ144" s="70">
        <v>164</v>
      </c>
      <c r="BK144" s="70">
        <v>36</v>
      </c>
      <c r="BL144" s="70">
        <v>0</v>
      </c>
      <c r="BM144" s="70">
        <v>1</v>
      </c>
      <c r="BN144" s="70">
        <v>0</v>
      </c>
      <c r="BO144" s="70">
        <v>37</v>
      </c>
      <c r="BP144" s="70">
        <v>284</v>
      </c>
      <c r="BQ144" s="74"/>
      <c r="BR144" s="70">
        <v>219</v>
      </c>
      <c r="BS144" s="70">
        <v>3</v>
      </c>
      <c r="BT144" s="70">
        <v>20</v>
      </c>
      <c r="BU144" s="70">
        <v>1</v>
      </c>
      <c r="BV144" s="70">
        <v>243</v>
      </c>
      <c r="BW144" s="70">
        <v>243</v>
      </c>
      <c r="BX144" s="74"/>
      <c r="BY144" s="70">
        <v>225</v>
      </c>
      <c r="BZ144" s="70">
        <v>4</v>
      </c>
      <c r="CA144" s="70">
        <v>19</v>
      </c>
      <c r="CB144" s="70">
        <v>1</v>
      </c>
      <c r="CC144" s="70">
        <v>249</v>
      </c>
      <c r="CD144" s="70">
        <v>249</v>
      </c>
      <c r="CE144" s="74"/>
      <c r="CF144" s="70">
        <v>154</v>
      </c>
      <c r="CG144" s="70">
        <v>1</v>
      </c>
      <c r="CH144" s="70">
        <v>10</v>
      </c>
      <c r="CI144" s="70">
        <v>1</v>
      </c>
      <c r="CJ144" s="70">
        <v>166</v>
      </c>
      <c r="CK144" s="70">
        <v>40</v>
      </c>
      <c r="CL144" s="70">
        <v>2</v>
      </c>
      <c r="CM144" s="70">
        <v>4</v>
      </c>
      <c r="CN144" s="70">
        <v>0</v>
      </c>
      <c r="CO144" s="70">
        <v>46</v>
      </c>
      <c r="CP144" s="70">
        <v>47</v>
      </c>
      <c r="CQ144" s="70">
        <v>0</v>
      </c>
      <c r="CR144" s="70">
        <v>8</v>
      </c>
      <c r="CS144" s="70">
        <v>0</v>
      </c>
      <c r="CT144" s="70">
        <v>55</v>
      </c>
      <c r="CU144" s="70">
        <v>267</v>
      </c>
      <c r="CV144" s="74"/>
      <c r="CW144" s="70">
        <v>112</v>
      </c>
      <c r="CX144" s="70">
        <v>0</v>
      </c>
      <c r="CY144" s="70">
        <v>10</v>
      </c>
      <c r="CZ144" s="70">
        <v>1</v>
      </c>
      <c r="DA144" s="70">
        <v>123</v>
      </c>
      <c r="DB144" s="70">
        <v>133</v>
      </c>
      <c r="DC144" s="70">
        <v>3</v>
      </c>
      <c r="DD144" s="70">
        <v>13</v>
      </c>
      <c r="DE144" s="70">
        <v>0</v>
      </c>
      <c r="DF144" s="70">
        <v>149</v>
      </c>
      <c r="DG144" s="70">
        <v>272</v>
      </c>
      <c r="DH144" s="74"/>
      <c r="DI144" s="70">
        <v>218</v>
      </c>
      <c r="DJ144" s="70">
        <v>3</v>
      </c>
      <c r="DK144" s="70">
        <v>19</v>
      </c>
      <c r="DL144" s="70">
        <v>1</v>
      </c>
      <c r="DM144" s="70">
        <v>241</v>
      </c>
      <c r="DN144" s="70">
        <v>241</v>
      </c>
      <c r="DO144" s="74"/>
      <c r="DP144" s="70">
        <v>218</v>
      </c>
      <c r="DQ144" s="70">
        <v>4</v>
      </c>
      <c r="DR144" s="70">
        <v>18</v>
      </c>
      <c r="DS144" s="70">
        <v>1</v>
      </c>
      <c r="DT144" s="70">
        <v>241</v>
      </c>
      <c r="DU144" s="70">
        <v>241</v>
      </c>
      <c r="DV144" s="74"/>
      <c r="DW144" s="70">
        <v>146</v>
      </c>
      <c r="DX144" s="70">
        <v>2</v>
      </c>
      <c r="DY144" s="70">
        <v>11</v>
      </c>
      <c r="DZ144" s="70">
        <v>1</v>
      </c>
      <c r="EA144" s="70">
        <v>160</v>
      </c>
      <c r="EB144" s="70">
        <v>107</v>
      </c>
      <c r="EC144" s="70">
        <v>1</v>
      </c>
      <c r="ED144" s="70">
        <v>10</v>
      </c>
      <c r="EE144" s="70">
        <v>0</v>
      </c>
      <c r="EF144" s="70">
        <v>118</v>
      </c>
      <c r="EG144" s="70">
        <v>278</v>
      </c>
      <c r="EI144" s="80">
        <f t="shared" si="98"/>
        <v>0.88848920863309355</v>
      </c>
      <c r="EJ144" s="80">
        <f t="shared" si="99"/>
        <v>0.75</v>
      </c>
      <c r="EK144" s="80">
        <f t="shared" si="100"/>
        <v>0.91304347826086951</v>
      </c>
      <c r="EL144" s="80">
        <f t="shared" si="101"/>
        <v>1</v>
      </c>
      <c r="EM144" s="80">
        <f t="shared" si="102"/>
        <v>0.88888888888888884</v>
      </c>
      <c r="EN144" s="74"/>
      <c r="EO144" s="80">
        <f t="shared" si="103"/>
        <v>0.92446043165467628</v>
      </c>
      <c r="EP144" s="80">
        <f t="shared" si="104"/>
        <v>0.75</v>
      </c>
      <c r="EQ144" s="80">
        <f t="shared" si="105"/>
        <v>1</v>
      </c>
      <c r="ER144" s="80">
        <f t="shared" si="106"/>
        <v>1</v>
      </c>
      <c r="ES144" s="80">
        <f t="shared" si="107"/>
        <v>0.92810457516339873</v>
      </c>
      <c r="ET144" s="74"/>
      <c r="EU144" s="80">
        <f t="shared" si="108"/>
        <v>0.78776978417266186</v>
      </c>
      <c r="EV144" s="80">
        <f t="shared" si="109"/>
        <v>0.75</v>
      </c>
      <c r="EW144" s="80">
        <f t="shared" si="110"/>
        <v>0.86956521739130432</v>
      </c>
      <c r="EX144" s="80">
        <f t="shared" si="111"/>
        <v>1</v>
      </c>
      <c r="EY144" s="80">
        <f t="shared" si="112"/>
        <v>0.79411764705882348</v>
      </c>
      <c r="EZ144" s="74"/>
      <c r="FA144" s="80">
        <f t="shared" si="113"/>
        <v>0.80935251798561147</v>
      </c>
      <c r="FB144" s="80">
        <f t="shared" si="114"/>
        <v>1</v>
      </c>
      <c r="FC144" s="80">
        <f t="shared" si="115"/>
        <v>0.82608695652173914</v>
      </c>
      <c r="FD144" s="80">
        <f t="shared" si="116"/>
        <v>1</v>
      </c>
      <c r="FE144" s="80">
        <f t="shared" si="117"/>
        <v>0.81372549019607843</v>
      </c>
      <c r="FF144" s="74"/>
      <c r="FG144" s="80">
        <f t="shared" si="118"/>
        <v>0.86690647482014394</v>
      </c>
      <c r="FH144" s="80">
        <f t="shared" si="119"/>
        <v>0.75</v>
      </c>
      <c r="FI144" s="80">
        <f t="shared" si="120"/>
        <v>0.95652173913043481</v>
      </c>
      <c r="FJ144" s="80">
        <f t="shared" si="121"/>
        <v>1</v>
      </c>
      <c r="FK144" s="80">
        <f t="shared" si="122"/>
        <v>0.87254901960784315</v>
      </c>
      <c r="FL144" s="74"/>
      <c r="FM144" s="80">
        <f t="shared" si="123"/>
        <v>0.88129496402877694</v>
      </c>
      <c r="FN144" s="80">
        <f t="shared" si="124"/>
        <v>0.75</v>
      </c>
      <c r="FO144" s="80">
        <f t="shared" si="125"/>
        <v>1</v>
      </c>
      <c r="FP144" s="80">
        <f t="shared" si="126"/>
        <v>1</v>
      </c>
      <c r="FQ144" s="80">
        <f t="shared" si="127"/>
        <v>0.88888888888888884</v>
      </c>
      <c r="FR144" s="74"/>
      <c r="FS144" s="80">
        <f t="shared" si="128"/>
        <v>0.78417266187050361</v>
      </c>
      <c r="FT144" s="80">
        <f t="shared" si="129"/>
        <v>0.75</v>
      </c>
      <c r="FU144" s="80">
        <f t="shared" si="130"/>
        <v>0.82608695652173914</v>
      </c>
      <c r="FV144" s="80">
        <f t="shared" si="131"/>
        <v>1</v>
      </c>
      <c r="FW144" s="80">
        <f t="shared" si="132"/>
        <v>0.78758169934640521</v>
      </c>
      <c r="FX144" s="74"/>
      <c r="FY144" s="80">
        <f t="shared" si="133"/>
        <v>0.78417266187050361</v>
      </c>
      <c r="FZ144" s="80">
        <f t="shared" si="134"/>
        <v>1</v>
      </c>
      <c r="GA144" s="80">
        <f t="shared" si="135"/>
        <v>0.78260869565217395</v>
      </c>
      <c r="GB144" s="80">
        <f t="shared" si="136"/>
        <v>1</v>
      </c>
      <c r="GC144" s="80">
        <f t="shared" si="137"/>
        <v>0.78758169934640521</v>
      </c>
      <c r="GD144" s="74"/>
      <c r="GE144" s="80">
        <f t="shared" si="138"/>
        <v>0.91007194244604317</v>
      </c>
      <c r="GF144" s="80">
        <f t="shared" si="139"/>
        <v>0.75</v>
      </c>
      <c r="GG144" s="80">
        <f t="shared" si="140"/>
        <v>0.91304347826086951</v>
      </c>
      <c r="GH144" s="80">
        <f t="shared" si="141"/>
        <v>1</v>
      </c>
      <c r="GI144" s="80">
        <f t="shared" si="142"/>
        <v>0.90849673202614378</v>
      </c>
    </row>
    <row r="145" spans="1:191" x14ac:dyDescent="0.3">
      <c r="A145" s="60" t="s">
        <v>425</v>
      </c>
      <c r="B145" s="70">
        <v>4127</v>
      </c>
      <c r="C145" s="70"/>
      <c r="D145" s="70">
        <v>117</v>
      </c>
      <c r="E145" s="70">
        <v>5</v>
      </c>
      <c r="F145" s="70">
        <v>56</v>
      </c>
      <c r="G145" s="70">
        <v>0</v>
      </c>
      <c r="H145" s="70">
        <v>178</v>
      </c>
      <c r="I145" s="70">
        <v>67</v>
      </c>
      <c r="J145" s="70">
        <v>5</v>
      </c>
      <c r="K145" s="70">
        <v>33</v>
      </c>
      <c r="L145" s="70">
        <v>0</v>
      </c>
      <c r="M145" s="70">
        <v>105</v>
      </c>
      <c r="N145" s="70">
        <v>75</v>
      </c>
      <c r="O145" s="70">
        <v>3</v>
      </c>
      <c r="P145" s="70">
        <v>25</v>
      </c>
      <c r="Q145" s="70">
        <v>0</v>
      </c>
      <c r="R145" s="70">
        <v>103</v>
      </c>
      <c r="S145" s="70">
        <v>30</v>
      </c>
      <c r="T145" s="70">
        <v>2</v>
      </c>
      <c r="U145" s="70">
        <v>5</v>
      </c>
      <c r="V145" s="70">
        <v>0</v>
      </c>
      <c r="W145" s="70">
        <v>37</v>
      </c>
      <c r="X145" s="70">
        <v>31</v>
      </c>
      <c r="Y145" s="70">
        <v>4</v>
      </c>
      <c r="Z145" s="70">
        <v>7</v>
      </c>
      <c r="AA145" s="70">
        <v>0</v>
      </c>
      <c r="AB145" s="70">
        <v>42</v>
      </c>
      <c r="AC145" s="70">
        <v>465</v>
      </c>
      <c r="AD145" s="70"/>
      <c r="AE145" s="70">
        <v>71</v>
      </c>
      <c r="AF145" s="70">
        <v>5</v>
      </c>
      <c r="AG145" s="70">
        <v>34</v>
      </c>
      <c r="AH145" s="70">
        <v>0</v>
      </c>
      <c r="AI145" s="70">
        <v>110</v>
      </c>
      <c r="AJ145" s="70">
        <v>74</v>
      </c>
      <c r="AK145" s="70">
        <v>6</v>
      </c>
      <c r="AL145" s="70">
        <v>32</v>
      </c>
      <c r="AM145" s="70">
        <v>0</v>
      </c>
      <c r="AN145" s="70">
        <v>112</v>
      </c>
      <c r="AO145" s="70">
        <v>130</v>
      </c>
      <c r="AP145" s="70">
        <v>3</v>
      </c>
      <c r="AQ145" s="70">
        <v>38</v>
      </c>
      <c r="AR145" s="70">
        <v>0</v>
      </c>
      <c r="AS145" s="70">
        <v>171</v>
      </c>
      <c r="AT145" s="70">
        <v>393</v>
      </c>
      <c r="AU145" s="70"/>
      <c r="AV145" s="70">
        <v>69</v>
      </c>
      <c r="AW145" s="70">
        <v>3</v>
      </c>
      <c r="AX145" s="70">
        <v>18</v>
      </c>
      <c r="AY145" s="70">
        <v>0</v>
      </c>
      <c r="AZ145" s="70">
        <v>90</v>
      </c>
      <c r="BA145" s="70">
        <v>42</v>
      </c>
      <c r="BB145" s="70">
        <v>3</v>
      </c>
      <c r="BC145" s="70">
        <v>20</v>
      </c>
      <c r="BD145" s="70">
        <v>0</v>
      </c>
      <c r="BE145" s="70">
        <v>65</v>
      </c>
      <c r="BF145" s="70">
        <v>67</v>
      </c>
      <c r="BG145" s="70">
        <v>3</v>
      </c>
      <c r="BH145" s="70">
        <v>18</v>
      </c>
      <c r="BI145" s="70">
        <v>0</v>
      </c>
      <c r="BJ145" s="70">
        <v>88</v>
      </c>
      <c r="BK145" s="70">
        <v>90</v>
      </c>
      <c r="BL145" s="70">
        <v>4</v>
      </c>
      <c r="BM145" s="70">
        <v>46</v>
      </c>
      <c r="BN145" s="70">
        <v>0</v>
      </c>
      <c r="BO145" s="70">
        <v>140</v>
      </c>
      <c r="BP145" s="70">
        <v>383</v>
      </c>
      <c r="BQ145" s="74"/>
      <c r="BR145" s="70">
        <v>214</v>
      </c>
      <c r="BS145" s="70">
        <v>11</v>
      </c>
      <c r="BT145" s="70">
        <v>80</v>
      </c>
      <c r="BU145" s="70">
        <v>0</v>
      </c>
      <c r="BV145" s="70">
        <v>305</v>
      </c>
      <c r="BW145" s="70">
        <v>305</v>
      </c>
      <c r="BX145" s="74"/>
      <c r="BY145" s="70">
        <v>222</v>
      </c>
      <c r="BZ145" s="70">
        <v>11</v>
      </c>
      <c r="CA145" s="70">
        <v>88</v>
      </c>
      <c r="CB145" s="70">
        <v>0</v>
      </c>
      <c r="CC145" s="70">
        <v>321</v>
      </c>
      <c r="CD145" s="70">
        <v>321</v>
      </c>
      <c r="CE145" s="74"/>
      <c r="CF145" s="70">
        <v>160</v>
      </c>
      <c r="CG145" s="70">
        <v>9</v>
      </c>
      <c r="CH145" s="70">
        <v>64</v>
      </c>
      <c r="CI145" s="70">
        <v>0</v>
      </c>
      <c r="CJ145" s="70">
        <v>233</v>
      </c>
      <c r="CK145" s="70">
        <v>39</v>
      </c>
      <c r="CL145" s="70">
        <v>3</v>
      </c>
      <c r="CM145" s="70">
        <v>11</v>
      </c>
      <c r="CN145" s="70">
        <v>0</v>
      </c>
      <c r="CO145" s="70">
        <v>53</v>
      </c>
      <c r="CP145" s="70">
        <v>52</v>
      </c>
      <c r="CQ145" s="70">
        <v>2</v>
      </c>
      <c r="CR145" s="70">
        <v>18</v>
      </c>
      <c r="CS145" s="70">
        <v>0</v>
      </c>
      <c r="CT145" s="70">
        <v>72</v>
      </c>
      <c r="CU145" s="70">
        <v>358</v>
      </c>
      <c r="CV145" s="74"/>
      <c r="CW145" s="70">
        <v>109</v>
      </c>
      <c r="CX145" s="70">
        <v>4</v>
      </c>
      <c r="CY145" s="70">
        <v>38</v>
      </c>
      <c r="CZ145" s="70">
        <v>0</v>
      </c>
      <c r="DA145" s="70">
        <v>151</v>
      </c>
      <c r="DB145" s="70">
        <v>168</v>
      </c>
      <c r="DC145" s="70">
        <v>11</v>
      </c>
      <c r="DD145" s="70">
        <v>68</v>
      </c>
      <c r="DE145" s="70">
        <v>0</v>
      </c>
      <c r="DF145" s="70">
        <v>247</v>
      </c>
      <c r="DG145" s="70">
        <v>398</v>
      </c>
      <c r="DH145" s="74"/>
      <c r="DI145" s="70">
        <v>216</v>
      </c>
      <c r="DJ145" s="70">
        <v>10</v>
      </c>
      <c r="DK145" s="70">
        <v>81</v>
      </c>
      <c r="DL145" s="70">
        <v>0</v>
      </c>
      <c r="DM145" s="70">
        <v>307</v>
      </c>
      <c r="DN145" s="70">
        <v>307</v>
      </c>
      <c r="DO145" s="74"/>
      <c r="DP145" s="70">
        <v>215</v>
      </c>
      <c r="DQ145" s="70">
        <v>10</v>
      </c>
      <c r="DR145" s="70">
        <v>83</v>
      </c>
      <c r="DS145" s="70">
        <v>0</v>
      </c>
      <c r="DT145" s="70">
        <v>308</v>
      </c>
      <c r="DU145" s="70">
        <v>308</v>
      </c>
      <c r="DV145" s="74"/>
      <c r="DW145" s="70">
        <v>146</v>
      </c>
      <c r="DX145" s="70">
        <v>5</v>
      </c>
      <c r="DY145" s="70">
        <v>54</v>
      </c>
      <c r="DZ145" s="70">
        <v>0</v>
      </c>
      <c r="EA145" s="70">
        <v>205</v>
      </c>
      <c r="EB145" s="70">
        <v>119</v>
      </c>
      <c r="EC145" s="70">
        <v>8</v>
      </c>
      <c r="ED145" s="70">
        <v>48</v>
      </c>
      <c r="EE145" s="70">
        <v>0</v>
      </c>
      <c r="EF145" s="70">
        <v>175</v>
      </c>
      <c r="EG145" s="70">
        <v>380</v>
      </c>
      <c r="EI145" s="80">
        <f t="shared" si="98"/>
        <v>0.859375</v>
      </c>
      <c r="EJ145" s="80">
        <f t="shared" si="99"/>
        <v>0.73684210526315785</v>
      </c>
      <c r="EK145" s="80">
        <f t="shared" si="100"/>
        <v>0.82539682539682535</v>
      </c>
      <c r="EL145" s="80" t="e">
        <f t="shared" si="101"/>
        <v>#DIV/0!</v>
      </c>
      <c r="EM145" s="80">
        <f t="shared" si="102"/>
        <v>0.84516129032258069</v>
      </c>
      <c r="EN145" s="74"/>
      <c r="EO145" s="80">
        <f t="shared" si="103"/>
        <v>0.83750000000000002</v>
      </c>
      <c r="EP145" s="80">
        <f t="shared" si="104"/>
        <v>0.68421052631578949</v>
      </c>
      <c r="EQ145" s="80">
        <f t="shared" si="105"/>
        <v>0.80952380952380953</v>
      </c>
      <c r="ER145" s="80" t="e">
        <f t="shared" si="106"/>
        <v>#DIV/0!</v>
      </c>
      <c r="ES145" s="80">
        <f t="shared" si="107"/>
        <v>0.82365591397849458</v>
      </c>
      <c r="ET145" s="74"/>
      <c r="EU145" s="80">
        <f t="shared" si="108"/>
        <v>0.66874999999999996</v>
      </c>
      <c r="EV145" s="80">
        <f t="shared" si="109"/>
        <v>0.57894736842105265</v>
      </c>
      <c r="EW145" s="80">
        <f t="shared" si="110"/>
        <v>0.63492063492063489</v>
      </c>
      <c r="EX145" s="80" t="e">
        <f t="shared" si="111"/>
        <v>#DIV/0!</v>
      </c>
      <c r="EY145" s="80">
        <f t="shared" si="112"/>
        <v>0.65591397849462363</v>
      </c>
      <c r="EZ145" s="74"/>
      <c r="FA145" s="80">
        <f t="shared" si="113"/>
        <v>0.69374999999999998</v>
      </c>
      <c r="FB145" s="80">
        <f t="shared" si="114"/>
        <v>0.57894736842105265</v>
      </c>
      <c r="FC145" s="80">
        <f t="shared" si="115"/>
        <v>0.69841269841269837</v>
      </c>
      <c r="FD145" s="80" t="e">
        <f t="shared" si="116"/>
        <v>#DIV/0!</v>
      </c>
      <c r="FE145" s="80">
        <f t="shared" si="117"/>
        <v>0.69032258064516128</v>
      </c>
      <c r="FF145" s="74"/>
      <c r="FG145" s="80">
        <f t="shared" si="118"/>
        <v>0.78437500000000004</v>
      </c>
      <c r="FH145" s="80">
        <f t="shared" si="119"/>
        <v>0.73684210526315785</v>
      </c>
      <c r="FI145" s="80">
        <f t="shared" si="120"/>
        <v>0.73809523809523814</v>
      </c>
      <c r="FJ145" s="80" t="e">
        <f t="shared" si="121"/>
        <v>#DIV/0!</v>
      </c>
      <c r="FK145" s="80">
        <f t="shared" si="122"/>
        <v>0.76989247311827957</v>
      </c>
      <c r="FL145" s="74"/>
      <c r="FM145" s="80">
        <f t="shared" si="123"/>
        <v>0.86562499999999998</v>
      </c>
      <c r="FN145" s="80">
        <f t="shared" si="124"/>
        <v>0.78947368421052633</v>
      </c>
      <c r="FO145" s="80">
        <f t="shared" si="125"/>
        <v>0.84126984126984128</v>
      </c>
      <c r="FP145" s="80" t="e">
        <f t="shared" si="126"/>
        <v>#DIV/0!</v>
      </c>
      <c r="FQ145" s="80">
        <f t="shared" si="127"/>
        <v>0.8559139784946237</v>
      </c>
      <c r="FR145" s="74"/>
      <c r="FS145" s="80">
        <f t="shared" si="128"/>
        <v>0.67500000000000004</v>
      </c>
      <c r="FT145" s="80">
        <f t="shared" si="129"/>
        <v>0.52631578947368418</v>
      </c>
      <c r="FU145" s="80">
        <f t="shared" si="130"/>
        <v>0.6428571428571429</v>
      </c>
      <c r="FV145" s="80" t="e">
        <f t="shared" si="131"/>
        <v>#DIV/0!</v>
      </c>
      <c r="FW145" s="80">
        <f t="shared" si="132"/>
        <v>0.66021505376344081</v>
      </c>
      <c r="FX145" s="74"/>
      <c r="FY145" s="80">
        <f t="shared" si="133"/>
        <v>0.671875</v>
      </c>
      <c r="FZ145" s="80">
        <f t="shared" si="134"/>
        <v>0.52631578947368418</v>
      </c>
      <c r="GA145" s="80">
        <f t="shared" si="135"/>
        <v>0.65873015873015872</v>
      </c>
      <c r="GB145" s="80" t="e">
        <f t="shared" si="136"/>
        <v>#DIV/0!</v>
      </c>
      <c r="GC145" s="80">
        <f t="shared" si="137"/>
        <v>0.66236559139784945</v>
      </c>
      <c r="GD145" s="74"/>
      <c r="GE145" s="80">
        <f t="shared" si="138"/>
        <v>0.828125</v>
      </c>
      <c r="GF145" s="80">
        <f t="shared" si="139"/>
        <v>0.68421052631578949</v>
      </c>
      <c r="GG145" s="80">
        <f t="shared" si="140"/>
        <v>0.80952380952380953</v>
      </c>
      <c r="GH145" s="80" t="e">
        <f t="shared" si="141"/>
        <v>#DIV/0!</v>
      </c>
      <c r="GI145" s="80">
        <f t="shared" si="142"/>
        <v>0.81720430107526887</v>
      </c>
    </row>
    <row r="146" spans="1:191" x14ac:dyDescent="0.3">
      <c r="A146" s="60" t="s">
        <v>608</v>
      </c>
      <c r="B146" s="70">
        <v>4098</v>
      </c>
      <c r="C146" s="70"/>
      <c r="D146" s="70">
        <v>195</v>
      </c>
      <c r="E146" s="70">
        <v>33</v>
      </c>
      <c r="F146" s="70">
        <v>72</v>
      </c>
      <c r="G146" s="70">
        <v>0</v>
      </c>
      <c r="H146" s="70">
        <v>300</v>
      </c>
      <c r="I146" s="70">
        <v>77</v>
      </c>
      <c r="J146" s="70">
        <v>9</v>
      </c>
      <c r="K146" s="70">
        <v>44</v>
      </c>
      <c r="L146" s="70">
        <v>0</v>
      </c>
      <c r="M146" s="70">
        <v>130</v>
      </c>
      <c r="N146" s="70">
        <v>212</v>
      </c>
      <c r="O146" s="70">
        <v>16</v>
      </c>
      <c r="P146" s="70">
        <v>58</v>
      </c>
      <c r="Q146" s="70">
        <v>0</v>
      </c>
      <c r="R146" s="70">
        <v>286</v>
      </c>
      <c r="S146" s="70">
        <v>45</v>
      </c>
      <c r="T146" s="70">
        <v>2</v>
      </c>
      <c r="U146" s="70">
        <v>9</v>
      </c>
      <c r="V146" s="70">
        <v>0</v>
      </c>
      <c r="W146" s="70">
        <v>56</v>
      </c>
      <c r="X146" s="70">
        <v>23</v>
      </c>
      <c r="Y146" s="70">
        <v>8</v>
      </c>
      <c r="Z146" s="70">
        <v>9</v>
      </c>
      <c r="AA146" s="70">
        <v>0</v>
      </c>
      <c r="AB146" s="70">
        <v>40</v>
      </c>
      <c r="AC146" s="70">
        <v>812</v>
      </c>
      <c r="AD146" s="70"/>
      <c r="AE146" s="70">
        <v>130</v>
      </c>
      <c r="AF146" s="70">
        <v>17</v>
      </c>
      <c r="AG146" s="70">
        <v>56</v>
      </c>
      <c r="AH146" s="70">
        <v>0</v>
      </c>
      <c r="AI146" s="70">
        <v>203</v>
      </c>
      <c r="AJ146" s="70">
        <v>170</v>
      </c>
      <c r="AK146" s="70">
        <v>22</v>
      </c>
      <c r="AL146" s="70">
        <v>75</v>
      </c>
      <c r="AM146" s="70">
        <v>0</v>
      </c>
      <c r="AN146" s="70">
        <v>267</v>
      </c>
      <c r="AO146" s="70">
        <v>189</v>
      </c>
      <c r="AP146" s="70">
        <v>22</v>
      </c>
      <c r="AQ146" s="70">
        <v>50</v>
      </c>
      <c r="AR146" s="70">
        <v>0</v>
      </c>
      <c r="AS146" s="70">
        <v>261</v>
      </c>
      <c r="AT146" s="70">
        <v>731</v>
      </c>
      <c r="AU146" s="70"/>
      <c r="AV146" s="70">
        <v>120</v>
      </c>
      <c r="AW146" s="70">
        <v>21</v>
      </c>
      <c r="AX146" s="70">
        <v>73</v>
      </c>
      <c r="AY146" s="70">
        <v>0</v>
      </c>
      <c r="AZ146" s="70">
        <v>214</v>
      </c>
      <c r="BA146" s="70">
        <v>95</v>
      </c>
      <c r="BB146" s="70">
        <v>7</v>
      </c>
      <c r="BC146" s="70">
        <v>25</v>
      </c>
      <c r="BD146" s="70">
        <v>0</v>
      </c>
      <c r="BE146" s="70">
        <v>127</v>
      </c>
      <c r="BF146" s="70">
        <v>61</v>
      </c>
      <c r="BG146" s="70">
        <v>9</v>
      </c>
      <c r="BH146" s="70">
        <v>10</v>
      </c>
      <c r="BI146" s="70">
        <v>0</v>
      </c>
      <c r="BJ146" s="70">
        <v>80</v>
      </c>
      <c r="BK146" s="70">
        <v>194</v>
      </c>
      <c r="BL146" s="70">
        <v>24</v>
      </c>
      <c r="BM146" s="70">
        <v>69</v>
      </c>
      <c r="BN146" s="70">
        <v>0</v>
      </c>
      <c r="BO146" s="70">
        <v>287</v>
      </c>
      <c r="BP146" s="70">
        <v>708</v>
      </c>
      <c r="BQ146" s="74"/>
      <c r="BR146" s="70">
        <v>439</v>
      </c>
      <c r="BS146" s="70">
        <v>54</v>
      </c>
      <c r="BT146" s="70">
        <v>160</v>
      </c>
      <c r="BU146" s="70">
        <v>0</v>
      </c>
      <c r="BV146" s="70">
        <v>653</v>
      </c>
      <c r="BW146" s="70">
        <v>653</v>
      </c>
      <c r="BX146" s="74"/>
      <c r="BY146" s="70">
        <v>452</v>
      </c>
      <c r="BZ146" s="70">
        <v>55</v>
      </c>
      <c r="CA146" s="70">
        <v>170</v>
      </c>
      <c r="CB146" s="70">
        <v>0</v>
      </c>
      <c r="CC146" s="70">
        <v>677</v>
      </c>
      <c r="CD146" s="70">
        <v>677</v>
      </c>
      <c r="CE146" s="74"/>
      <c r="CF146" s="70">
        <v>285</v>
      </c>
      <c r="CG146" s="70">
        <v>37</v>
      </c>
      <c r="CH146" s="70">
        <v>129</v>
      </c>
      <c r="CI146" s="70">
        <v>0</v>
      </c>
      <c r="CJ146" s="70">
        <v>451</v>
      </c>
      <c r="CK146" s="70">
        <v>68</v>
      </c>
      <c r="CL146" s="70">
        <v>19</v>
      </c>
      <c r="CM146" s="70">
        <v>22</v>
      </c>
      <c r="CN146" s="70">
        <v>0</v>
      </c>
      <c r="CO146" s="70">
        <v>109</v>
      </c>
      <c r="CP146" s="70">
        <v>102</v>
      </c>
      <c r="CQ146" s="70">
        <v>5</v>
      </c>
      <c r="CR146" s="70">
        <v>24</v>
      </c>
      <c r="CS146" s="70">
        <v>0</v>
      </c>
      <c r="CT146" s="70">
        <v>131</v>
      </c>
      <c r="CU146" s="70">
        <v>691</v>
      </c>
      <c r="CV146" s="74"/>
      <c r="CW146" s="70">
        <v>202</v>
      </c>
      <c r="CX146" s="70">
        <v>23</v>
      </c>
      <c r="CY146" s="70">
        <v>58</v>
      </c>
      <c r="CZ146" s="70">
        <v>0</v>
      </c>
      <c r="DA146" s="70">
        <v>283</v>
      </c>
      <c r="DB146" s="70">
        <v>282</v>
      </c>
      <c r="DC146" s="70">
        <v>40</v>
      </c>
      <c r="DD146" s="70">
        <v>125</v>
      </c>
      <c r="DE146" s="70">
        <v>0</v>
      </c>
      <c r="DF146" s="70">
        <v>447</v>
      </c>
      <c r="DG146" s="70">
        <v>730</v>
      </c>
      <c r="DH146" s="74"/>
      <c r="DI146" s="70">
        <v>430</v>
      </c>
      <c r="DJ146" s="70">
        <v>55</v>
      </c>
      <c r="DK146" s="70">
        <v>166</v>
      </c>
      <c r="DL146" s="70">
        <v>0</v>
      </c>
      <c r="DM146" s="70">
        <v>651</v>
      </c>
      <c r="DN146" s="70">
        <v>651</v>
      </c>
      <c r="DO146" s="74"/>
      <c r="DP146" s="70">
        <v>431</v>
      </c>
      <c r="DQ146" s="70">
        <v>54</v>
      </c>
      <c r="DR146" s="70">
        <v>167</v>
      </c>
      <c r="DS146" s="70">
        <v>0</v>
      </c>
      <c r="DT146" s="70">
        <v>652</v>
      </c>
      <c r="DU146" s="70">
        <v>652</v>
      </c>
      <c r="DV146" s="74"/>
      <c r="DW146" s="70">
        <v>201</v>
      </c>
      <c r="DX146" s="70">
        <v>22</v>
      </c>
      <c r="DY146" s="70">
        <v>72</v>
      </c>
      <c r="DZ146" s="70">
        <v>0</v>
      </c>
      <c r="EA146" s="70">
        <v>295</v>
      </c>
      <c r="EB146" s="70">
        <v>270</v>
      </c>
      <c r="EC146" s="70">
        <v>42</v>
      </c>
      <c r="ED146" s="70">
        <v>104</v>
      </c>
      <c r="EE146" s="70">
        <v>0</v>
      </c>
      <c r="EF146" s="70">
        <v>416</v>
      </c>
      <c r="EG146" s="70">
        <v>711</v>
      </c>
      <c r="EI146" s="80">
        <f t="shared" si="98"/>
        <v>0.88586956521739135</v>
      </c>
      <c r="EJ146" s="80">
        <f t="shared" si="99"/>
        <v>0.8970588235294118</v>
      </c>
      <c r="EK146" s="80">
        <f t="shared" si="100"/>
        <v>0.94270833333333337</v>
      </c>
      <c r="EL146" s="80" t="e">
        <f t="shared" si="101"/>
        <v>#DIV/0!</v>
      </c>
      <c r="EM146" s="80">
        <f t="shared" si="102"/>
        <v>0.90024630541871919</v>
      </c>
      <c r="EN146" s="74"/>
      <c r="EO146" s="80">
        <f t="shared" si="103"/>
        <v>0.85144927536231885</v>
      </c>
      <c r="EP146" s="80">
        <f t="shared" si="104"/>
        <v>0.8970588235294118</v>
      </c>
      <c r="EQ146" s="80">
        <f t="shared" si="105"/>
        <v>0.921875</v>
      </c>
      <c r="ER146" s="80" t="e">
        <f t="shared" si="106"/>
        <v>#DIV/0!</v>
      </c>
      <c r="ES146" s="80">
        <f t="shared" si="107"/>
        <v>0.8719211822660099</v>
      </c>
      <c r="ET146" s="74"/>
      <c r="EU146" s="80">
        <f t="shared" si="108"/>
        <v>0.79528985507246375</v>
      </c>
      <c r="EV146" s="80">
        <f t="shared" si="109"/>
        <v>0.79411764705882348</v>
      </c>
      <c r="EW146" s="80">
        <f t="shared" si="110"/>
        <v>0.83333333333333337</v>
      </c>
      <c r="EX146" s="80" t="e">
        <f t="shared" si="111"/>
        <v>#DIV/0!</v>
      </c>
      <c r="EY146" s="80">
        <f t="shared" si="112"/>
        <v>0.80418719211822665</v>
      </c>
      <c r="EZ146" s="74"/>
      <c r="FA146" s="80">
        <f t="shared" si="113"/>
        <v>0.8188405797101449</v>
      </c>
      <c r="FB146" s="80">
        <f t="shared" si="114"/>
        <v>0.80882352941176472</v>
      </c>
      <c r="FC146" s="80">
        <f t="shared" si="115"/>
        <v>0.88541666666666663</v>
      </c>
      <c r="FD146" s="80" t="e">
        <f t="shared" si="116"/>
        <v>#DIV/0!</v>
      </c>
      <c r="FE146" s="80">
        <f t="shared" si="117"/>
        <v>0.83374384236453203</v>
      </c>
      <c r="FF146" s="74"/>
      <c r="FG146" s="80">
        <f t="shared" si="118"/>
        <v>0.82427536231884058</v>
      </c>
      <c r="FH146" s="80">
        <f t="shared" si="119"/>
        <v>0.8970588235294118</v>
      </c>
      <c r="FI146" s="80">
        <f t="shared" si="120"/>
        <v>0.91145833333333337</v>
      </c>
      <c r="FJ146" s="80" t="e">
        <f t="shared" si="121"/>
        <v>#DIV/0!</v>
      </c>
      <c r="FK146" s="80">
        <f t="shared" si="122"/>
        <v>0.85098522167487689</v>
      </c>
      <c r="FL146" s="74"/>
      <c r="FM146" s="80">
        <f t="shared" si="123"/>
        <v>0.87681159420289856</v>
      </c>
      <c r="FN146" s="80">
        <f t="shared" si="124"/>
        <v>0.92647058823529416</v>
      </c>
      <c r="FO146" s="80">
        <f t="shared" si="125"/>
        <v>0.953125</v>
      </c>
      <c r="FP146" s="80" t="e">
        <f t="shared" si="126"/>
        <v>#DIV/0!</v>
      </c>
      <c r="FQ146" s="80">
        <f t="shared" si="127"/>
        <v>0.89901477832512311</v>
      </c>
      <c r="FR146" s="74"/>
      <c r="FS146" s="80">
        <f t="shared" si="128"/>
        <v>0.77898550724637683</v>
      </c>
      <c r="FT146" s="80">
        <f t="shared" si="129"/>
        <v>0.80882352941176472</v>
      </c>
      <c r="FU146" s="80">
        <f t="shared" si="130"/>
        <v>0.86458333333333337</v>
      </c>
      <c r="FV146" s="80" t="e">
        <f t="shared" si="131"/>
        <v>#DIV/0!</v>
      </c>
      <c r="FW146" s="80">
        <f t="shared" si="132"/>
        <v>0.80172413793103448</v>
      </c>
      <c r="FX146" s="74"/>
      <c r="FY146" s="80">
        <f t="shared" si="133"/>
        <v>0.78079710144927539</v>
      </c>
      <c r="FZ146" s="80">
        <f t="shared" si="134"/>
        <v>0.79411764705882348</v>
      </c>
      <c r="GA146" s="80">
        <f t="shared" si="135"/>
        <v>0.86979166666666663</v>
      </c>
      <c r="GB146" s="80" t="e">
        <f t="shared" si="136"/>
        <v>#DIV/0!</v>
      </c>
      <c r="GC146" s="80">
        <f t="shared" si="137"/>
        <v>0.80295566502463056</v>
      </c>
      <c r="GD146" s="74"/>
      <c r="GE146" s="80">
        <f t="shared" si="138"/>
        <v>0.85326086956521741</v>
      </c>
      <c r="GF146" s="80">
        <f t="shared" si="139"/>
        <v>0.94117647058823528</v>
      </c>
      <c r="GG146" s="80">
        <f t="shared" si="140"/>
        <v>0.91666666666666663</v>
      </c>
      <c r="GH146" s="80" t="e">
        <f t="shared" si="141"/>
        <v>#DIV/0!</v>
      </c>
      <c r="GI146" s="80">
        <f t="shared" si="142"/>
        <v>0.87561576354679804</v>
      </c>
    </row>
    <row r="147" spans="1:191" x14ac:dyDescent="0.3">
      <c r="A147" s="60" t="s">
        <v>569</v>
      </c>
      <c r="B147" s="70">
        <v>3997</v>
      </c>
      <c r="C147" s="70"/>
      <c r="D147" s="70">
        <v>156</v>
      </c>
      <c r="E147" s="70">
        <v>8</v>
      </c>
      <c r="F147" s="70">
        <v>42</v>
      </c>
      <c r="G147" s="70">
        <v>0</v>
      </c>
      <c r="H147" s="70">
        <v>206</v>
      </c>
      <c r="I147" s="70">
        <v>51</v>
      </c>
      <c r="J147" s="70">
        <v>0</v>
      </c>
      <c r="K147" s="70">
        <v>32</v>
      </c>
      <c r="L147" s="70">
        <v>0</v>
      </c>
      <c r="M147" s="70">
        <v>83</v>
      </c>
      <c r="N147" s="70">
        <v>63</v>
      </c>
      <c r="O147" s="70">
        <v>0</v>
      </c>
      <c r="P147" s="70">
        <v>23</v>
      </c>
      <c r="Q147" s="70">
        <v>0</v>
      </c>
      <c r="R147" s="70">
        <v>86</v>
      </c>
      <c r="S147" s="70">
        <v>25</v>
      </c>
      <c r="T147" s="70">
        <v>0</v>
      </c>
      <c r="U147" s="70">
        <v>8</v>
      </c>
      <c r="V147" s="70">
        <v>0</v>
      </c>
      <c r="W147" s="70">
        <v>33</v>
      </c>
      <c r="X147" s="70">
        <v>24</v>
      </c>
      <c r="Y147" s="70">
        <v>0</v>
      </c>
      <c r="Z147" s="70">
        <v>12</v>
      </c>
      <c r="AA147" s="70">
        <v>0</v>
      </c>
      <c r="AB147" s="70">
        <v>36</v>
      </c>
      <c r="AC147" s="70">
        <v>444</v>
      </c>
      <c r="AD147" s="70"/>
      <c r="AE147" s="70">
        <v>82</v>
      </c>
      <c r="AF147" s="70">
        <v>4</v>
      </c>
      <c r="AG147" s="70">
        <v>26</v>
      </c>
      <c r="AH147" s="70">
        <v>0</v>
      </c>
      <c r="AI147" s="70">
        <v>112</v>
      </c>
      <c r="AJ147" s="70">
        <v>65</v>
      </c>
      <c r="AK147" s="70">
        <v>0</v>
      </c>
      <c r="AL147" s="70">
        <v>24</v>
      </c>
      <c r="AM147" s="70">
        <v>0</v>
      </c>
      <c r="AN147" s="70">
        <v>89</v>
      </c>
      <c r="AO147" s="70">
        <v>125</v>
      </c>
      <c r="AP147" s="70">
        <v>4</v>
      </c>
      <c r="AQ147" s="70">
        <v>43</v>
      </c>
      <c r="AR147" s="70">
        <v>0</v>
      </c>
      <c r="AS147" s="70">
        <v>172</v>
      </c>
      <c r="AT147" s="70">
        <v>373</v>
      </c>
      <c r="AU147" s="70"/>
      <c r="AV147" s="70">
        <v>116</v>
      </c>
      <c r="AW147" s="70">
        <v>3</v>
      </c>
      <c r="AX147" s="70">
        <v>36</v>
      </c>
      <c r="AY147" s="70">
        <v>0</v>
      </c>
      <c r="AZ147" s="70">
        <v>155</v>
      </c>
      <c r="BA147" s="70">
        <v>44</v>
      </c>
      <c r="BB147" s="70">
        <v>1</v>
      </c>
      <c r="BC147" s="70">
        <v>20</v>
      </c>
      <c r="BD147" s="70">
        <v>0</v>
      </c>
      <c r="BE147" s="70">
        <v>65</v>
      </c>
      <c r="BF147" s="70">
        <v>53</v>
      </c>
      <c r="BG147" s="70">
        <v>0</v>
      </c>
      <c r="BH147" s="70">
        <v>27</v>
      </c>
      <c r="BI147" s="70">
        <v>0</v>
      </c>
      <c r="BJ147" s="70">
        <v>80</v>
      </c>
      <c r="BK147" s="70">
        <v>49</v>
      </c>
      <c r="BL147" s="70">
        <v>4</v>
      </c>
      <c r="BM147" s="70">
        <v>17</v>
      </c>
      <c r="BN147" s="70">
        <v>0</v>
      </c>
      <c r="BO147" s="70">
        <v>70</v>
      </c>
      <c r="BP147" s="70">
        <v>370</v>
      </c>
      <c r="BQ147" s="74"/>
      <c r="BR147" s="70">
        <v>256</v>
      </c>
      <c r="BS147" s="70">
        <v>8</v>
      </c>
      <c r="BT147" s="70">
        <v>86</v>
      </c>
      <c r="BU147" s="70">
        <v>0</v>
      </c>
      <c r="BV147" s="70">
        <v>350</v>
      </c>
      <c r="BW147" s="70">
        <v>350</v>
      </c>
      <c r="BX147" s="74"/>
      <c r="BY147" s="70">
        <v>270</v>
      </c>
      <c r="BZ147" s="70">
        <v>8</v>
      </c>
      <c r="CA147" s="70">
        <v>94</v>
      </c>
      <c r="CB147" s="70">
        <v>0</v>
      </c>
      <c r="CC147" s="70">
        <v>372</v>
      </c>
      <c r="CD147" s="70">
        <v>372</v>
      </c>
      <c r="CE147" s="74"/>
      <c r="CF147" s="70">
        <v>127</v>
      </c>
      <c r="CG147" s="70">
        <v>4</v>
      </c>
      <c r="CH147" s="70">
        <v>45</v>
      </c>
      <c r="CI147" s="70">
        <v>0</v>
      </c>
      <c r="CJ147" s="70">
        <v>176</v>
      </c>
      <c r="CK147" s="70">
        <v>25</v>
      </c>
      <c r="CL147" s="70">
        <v>0</v>
      </c>
      <c r="CM147" s="70">
        <v>16</v>
      </c>
      <c r="CN147" s="70">
        <v>0</v>
      </c>
      <c r="CO147" s="70">
        <v>41</v>
      </c>
      <c r="CP147" s="70">
        <v>131</v>
      </c>
      <c r="CQ147" s="70">
        <v>0</v>
      </c>
      <c r="CR147" s="70">
        <v>37</v>
      </c>
      <c r="CS147" s="70">
        <v>0</v>
      </c>
      <c r="CT147" s="70">
        <v>168</v>
      </c>
      <c r="CU147" s="70">
        <v>385</v>
      </c>
      <c r="CV147" s="74"/>
      <c r="CW147" s="70">
        <v>151</v>
      </c>
      <c r="CX147" s="70">
        <v>3</v>
      </c>
      <c r="CY147" s="70">
        <v>42</v>
      </c>
      <c r="CZ147" s="70">
        <v>0</v>
      </c>
      <c r="DA147" s="70">
        <v>196</v>
      </c>
      <c r="DB147" s="70">
        <v>137</v>
      </c>
      <c r="DC147" s="70">
        <v>1</v>
      </c>
      <c r="DD147" s="70">
        <v>64</v>
      </c>
      <c r="DE147" s="70">
        <v>0</v>
      </c>
      <c r="DF147" s="70">
        <v>202</v>
      </c>
      <c r="DG147" s="70">
        <v>398</v>
      </c>
      <c r="DH147" s="74"/>
      <c r="DI147" s="70">
        <v>257</v>
      </c>
      <c r="DJ147" s="70">
        <v>4</v>
      </c>
      <c r="DK147" s="70">
        <v>89</v>
      </c>
      <c r="DL147" s="70">
        <v>0</v>
      </c>
      <c r="DM147" s="70">
        <v>350</v>
      </c>
      <c r="DN147" s="70">
        <v>350</v>
      </c>
      <c r="DO147" s="74"/>
      <c r="DP147" s="70">
        <v>254</v>
      </c>
      <c r="DQ147" s="70">
        <v>4</v>
      </c>
      <c r="DR147" s="70">
        <v>88</v>
      </c>
      <c r="DS147" s="70">
        <v>0</v>
      </c>
      <c r="DT147" s="70">
        <v>346</v>
      </c>
      <c r="DU147" s="70">
        <v>346</v>
      </c>
      <c r="DV147" s="74"/>
      <c r="DW147" s="70">
        <v>139</v>
      </c>
      <c r="DX147" s="70">
        <v>2</v>
      </c>
      <c r="DY147" s="70">
        <v>40</v>
      </c>
      <c r="DZ147" s="70">
        <v>0</v>
      </c>
      <c r="EA147" s="70">
        <v>181</v>
      </c>
      <c r="EB147" s="70">
        <v>135</v>
      </c>
      <c r="EC147" s="70">
        <v>2</v>
      </c>
      <c r="ED147" s="70">
        <v>60</v>
      </c>
      <c r="EE147" s="70">
        <v>0</v>
      </c>
      <c r="EF147" s="70">
        <v>197</v>
      </c>
      <c r="EG147" s="70">
        <v>378</v>
      </c>
      <c r="EI147" s="80">
        <f t="shared" si="98"/>
        <v>0.85266457680250785</v>
      </c>
      <c r="EJ147" s="80">
        <f t="shared" si="99"/>
        <v>1</v>
      </c>
      <c r="EK147" s="80">
        <f t="shared" si="100"/>
        <v>0.79487179487179482</v>
      </c>
      <c r="EL147" s="80" t="e">
        <f t="shared" si="101"/>
        <v>#DIV/0!</v>
      </c>
      <c r="EM147" s="80">
        <f t="shared" si="102"/>
        <v>0.84009009009009006</v>
      </c>
      <c r="EN147" s="74"/>
      <c r="EO147" s="80">
        <f t="shared" si="103"/>
        <v>0.82131661442006265</v>
      </c>
      <c r="EP147" s="80">
        <f t="shared" si="104"/>
        <v>1</v>
      </c>
      <c r="EQ147" s="80">
        <f t="shared" si="105"/>
        <v>0.85470085470085466</v>
      </c>
      <c r="ER147" s="80" t="e">
        <f t="shared" si="106"/>
        <v>#DIV/0!</v>
      </c>
      <c r="ES147" s="80">
        <f t="shared" si="107"/>
        <v>0.83333333333333337</v>
      </c>
      <c r="ET147" s="74"/>
      <c r="EU147" s="80">
        <f t="shared" si="108"/>
        <v>0.80250783699059558</v>
      </c>
      <c r="EV147" s="80">
        <f t="shared" si="109"/>
        <v>1</v>
      </c>
      <c r="EW147" s="80">
        <f t="shared" si="110"/>
        <v>0.7350427350427351</v>
      </c>
      <c r="EX147" s="80" t="e">
        <f t="shared" si="111"/>
        <v>#DIV/0!</v>
      </c>
      <c r="EY147" s="80">
        <f t="shared" si="112"/>
        <v>0.78828828828828834</v>
      </c>
      <c r="EZ147" s="74"/>
      <c r="FA147" s="80">
        <f t="shared" si="113"/>
        <v>0.84639498432601878</v>
      </c>
      <c r="FB147" s="80">
        <f t="shared" si="114"/>
        <v>1</v>
      </c>
      <c r="FC147" s="80">
        <f t="shared" si="115"/>
        <v>0.80341880341880345</v>
      </c>
      <c r="FD147" s="80" t="e">
        <f t="shared" si="116"/>
        <v>#DIV/0!</v>
      </c>
      <c r="FE147" s="80">
        <f t="shared" si="117"/>
        <v>0.83783783783783783</v>
      </c>
      <c r="FF147" s="74"/>
      <c r="FG147" s="80">
        <f t="shared" si="118"/>
        <v>0.88714733542319746</v>
      </c>
      <c r="FH147" s="80">
        <f t="shared" si="119"/>
        <v>0.5</v>
      </c>
      <c r="FI147" s="80">
        <f t="shared" si="120"/>
        <v>0.83760683760683763</v>
      </c>
      <c r="FJ147" s="80" t="e">
        <f t="shared" si="121"/>
        <v>#DIV/0!</v>
      </c>
      <c r="FK147" s="80">
        <f t="shared" si="122"/>
        <v>0.86711711711711714</v>
      </c>
      <c r="FL147" s="74"/>
      <c r="FM147" s="80">
        <f t="shared" si="123"/>
        <v>0.90282131661442011</v>
      </c>
      <c r="FN147" s="80">
        <f t="shared" si="124"/>
        <v>0.5</v>
      </c>
      <c r="FO147" s="80">
        <f t="shared" si="125"/>
        <v>0.90598290598290598</v>
      </c>
      <c r="FP147" s="80" t="e">
        <f t="shared" si="126"/>
        <v>#DIV/0!</v>
      </c>
      <c r="FQ147" s="80">
        <f t="shared" si="127"/>
        <v>0.89639639639639634</v>
      </c>
      <c r="FR147" s="74"/>
      <c r="FS147" s="80">
        <f t="shared" si="128"/>
        <v>0.80564263322884011</v>
      </c>
      <c r="FT147" s="80">
        <f t="shared" si="129"/>
        <v>0.5</v>
      </c>
      <c r="FU147" s="80">
        <f t="shared" si="130"/>
        <v>0.76068376068376065</v>
      </c>
      <c r="FV147" s="80" t="e">
        <f t="shared" si="131"/>
        <v>#DIV/0!</v>
      </c>
      <c r="FW147" s="80">
        <f t="shared" si="132"/>
        <v>0.78828828828828834</v>
      </c>
      <c r="FX147" s="74"/>
      <c r="FY147" s="80">
        <f t="shared" si="133"/>
        <v>0.79623824451410663</v>
      </c>
      <c r="FZ147" s="80">
        <f t="shared" si="134"/>
        <v>0.5</v>
      </c>
      <c r="GA147" s="80">
        <f t="shared" si="135"/>
        <v>0.75213675213675213</v>
      </c>
      <c r="GB147" s="80" t="e">
        <f t="shared" si="136"/>
        <v>#DIV/0!</v>
      </c>
      <c r="GC147" s="80">
        <f t="shared" si="137"/>
        <v>0.77927927927927931</v>
      </c>
      <c r="GD147" s="74"/>
      <c r="GE147" s="80">
        <f t="shared" si="138"/>
        <v>0.85893416927899691</v>
      </c>
      <c r="GF147" s="80">
        <f t="shared" si="139"/>
        <v>0.5</v>
      </c>
      <c r="GG147" s="80">
        <f t="shared" si="140"/>
        <v>0.85470085470085466</v>
      </c>
      <c r="GH147" s="80" t="e">
        <f t="shared" si="141"/>
        <v>#DIV/0!</v>
      </c>
      <c r="GI147" s="80">
        <f t="shared" si="142"/>
        <v>0.85135135135135132</v>
      </c>
    </row>
    <row r="148" spans="1:191" x14ac:dyDescent="0.3">
      <c r="A148" s="60" t="s">
        <v>589</v>
      </c>
      <c r="B148" s="70">
        <v>3889</v>
      </c>
      <c r="C148" s="70"/>
      <c r="D148" s="70">
        <v>107</v>
      </c>
      <c r="E148" s="70">
        <v>6</v>
      </c>
      <c r="F148" s="70">
        <v>69</v>
      </c>
      <c r="G148" s="70">
        <v>0</v>
      </c>
      <c r="H148" s="70">
        <v>182</v>
      </c>
      <c r="I148" s="70">
        <v>34</v>
      </c>
      <c r="J148" s="70">
        <v>1</v>
      </c>
      <c r="K148" s="70">
        <v>29</v>
      </c>
      <c r="L148" s="70">
        <v>0</v>
      </c>
      <c r="M148" s="70">
        <v>64</v>
      </c>
      <c r="N148" s="70">
        <v>93</v>
      </c>
      <c r="O148" s="70">
        <v>3</v>
      </c>
      <c r="P148" s="70">
        <v>28</v>
      </c>
      <c r="Q148" s="70">
        <v>0</v>
      </c>
      <c r="R148" s="70">
        <v>124</v>
      </c>
      <c r="S148" s="70">
        <v>18</v>
      </c>
      <c r="T148" s="70">
        <v>2</v>
      </c>
      <c r="U148" s="70">
        <v>3</v>
      </c>
      <c r="V148" s="70">
        <v>0</v>
      </c>
      <c r="W148" s="70">
        <v>23</v>
      </c>
      <c r="X148" s="70">
        <v>24</v>
      </c>
      <c r="Y148" s="70">
        <v>0</v>
      </c>
      <c r="Z148" s="70">
        <v>3</v>
      </c>
      <c r="AA148" s="70">
        <v>0</v>
      </c>
      <c r="AB148" s="70">
        <v>27</v>
      </c>
      <c r="AC148" s="70">
        <v>420</v>
      </c>
      <c r="AD148" s="70"/>
      <c r="AE148" s="70">
        <v>70</v>
      </c>
      <c r="AF148" s="70">
        <v>3</v>
      </c>
      <c r="AG148" s="70">
        <v>31</v>
      </c>
      <c r="AH148" s="70">
        <v>0</v>
      </c>
      <c r="AI148" s="70">
        <v>104</v>
      </c>
      <c r="AJ148" s="70">
        <v>86</v>
      </c>
      <c r="AK148" s="70">
        <v>4</v>
      </c>
      <c r="AL148" s="70">
        <v>43</v>
      </c>
      <c r="AM148" s="70">
        <v>0</v>
      </c>
      <c r="AN148" s="70">
        <v>133</v>
      </c>
      <c r="AO148" s="70">
        <v>82</v>
      </c>
      <c r="AP148" s="70">
        <v>3</v>
      </c>
      <c r="AQ148" s="70">
        <v>36</v>
      </c>
      <c r="AR148" s="70">
        <v>0</v>
      </c>
      <c r="AS148" s="70">
        <v>121</v>
      </c>
      <c r="AT148" s="70">
        <v>358</v>
      </c>
      <c r="AU148" s="70"/>
      <c r="AV148" s="70">
        <v>80</v>
      </c>
      <c r="AW148" s="70">
        <v>3</v>
      </c>
      <c r="AX148" s="70">
        <v>40</v>
      </c>
      <c r="AY148" s="70">
        <v>0</v>
      </c>
      <c r="AZ148" s="70">
        <v>123</v>
      </c>
      <c r="BA148" s="70">
        <v>50</v>
      </c>
      <c r="BB148" s="70">
        <v>2</v>
      </c>
      <c r="BC148" s="70">
        <v>13</v>
      </c>
      <c r="BD148" s="70">
        <v>0</v>
      </c>
      <c r="BE148" s="70">
        <v>65</v>
      </c>
      <c r="BF148" s="70">
        <v>43</v>
      </c>
      <c r="BG148" s="70">
        <v>3</v>
      </c>
      <c r="BH148" s="70">
        <v>19</v>
      </c>
      <c r="BI148" s="70">
        <v>0</v>
      </c>
      <c r="BJ148" s="70">
        <v>65</v>
      </c>
      <c r="BK148" s="70">
        <v>53</v>
      </c>
      <c r="BL148" s="70">
        <v>2</v>
      </c>
      <c r="BM148" s="70">
        <v>37</v>
      </c>
      <c r="BN148" s="70">
        <v>0</v>
      </c>
      <c r="BO148" s="70">
        <v>92</v>
      </c>
      <c r="BP148" s="70">
        <v>345</v>
      </c>
      <c r="BQ148" s="74"/>
      <c r="BR148" s="70">
        <v>187</v>
      </c>
      <c r="BS148" s="70">
        <v>8</v>
      </c>
      <c r="BT148" s="70">
        <v>91</v>
      </c>
      <c r="BU148" s="70">
        <v>0</v>
      </c>
      <c r="BV148" s="70">
        <v>286</v>
      </c>
      <c r="BW148" s="70">
        <v>286</v>
      </c>
      <c r="BX148" s="74"/>
      <c r="BY148" s="70">
        <v>189</v>
      </c>
      <c r="BZ148" s="70">
        <v>8</v>
      </c>
      <c r="CA148" s="70">
        <v>101</v>
      </c>
      <c r="CB148" s="70">
        <v>0</v>
      </c>
      <c r="CC148" s="70">
        <v>298</v>
      </c>
      <c r="CD148" s="70">
        <v>298</v>
      </c>
      <c r="CE148" s="74"/>
      <c r="CF148" s="70">
        <v>150</v>
      </c>
      <c r="CG148" s="70">
        <v>6</v>
      </c>
      <c r="CH148" s="70">
        <v>75</v>
      </c>
      <c r="CI148" s="70">
        <v>0</v>
      </c>
      <c r="CJ148" s="70">
        <v>231</v>
      </c>
      <c r="CK148" s="70">
        <v>23</v>
      </c>
      <c r="CL148" s="70">
        <v>3</v>
      </c>
      <c r="CM148" s="70">
        <v>5</v>
      </c>
      <c r="CN148" s="70">
        <v>0</v>
      </c>
      <c r="CO148" s="70">
        <v>31</v>
      </c>
      <c r="CP148" s="70">
        <v>37</v>
      </c>
      <c r="CQ148" s="70">
        <v>0</v>
      </c>
      <c r="CR148" s="70">
        <v>22</v>
      </c>
      <c r="CS148" s="70">
        <v>0</v>
      </c>
      <c r="CT148" s="70">
        <v>59</v>
      </c>
      <c r="CU148" s="70">
        <v>321</v>
      </c>
      <c r="CV148" s="74"/>
      <c r="CW148" s="70">
        <v>92</v>
      </c>
      <c r="CX148" s="70">
        <v>4</v>
      </c>
      <c r="CY148" s="70">
        <v>37</v>
      </c>
      <c r="CZ148" s="70">
        <v>0</v>
      </c>
      <c r="DA148" s="70">
        <v>133</v>
      </c>
      <c r="DB148" s="70">
        <v>146</v>
      </c>
      <c r="DC148" s="70">
        <v>8</v>
      </c>
      <c r="DD148" s="70">
        <v>75</v>
      </c>
      <c r="DE148" s="70">
        <v>0</v>
      </c>
      <c r="DF148" s="70">
        <v>229</v>
      </c>
      <c r="DG148" s="70">
        <v>362</v>
      </c>
      <c r="DH148" s="74"/>
      <c r="DI148" s="70">
        <v>186</v>
      </c>
      <c r="DJ148" s="70">
        <v>7</v>
      </c>
      <c r="DK148" s="70">
        <v>96</v>
      </c>
      <c r="DL148" s="70">
        <v>0</v>
      </c>
      <c r="DM148" s="70">
        <v>289</v>
      </c>
      <c r="DN148" s="70">
        <v>289</v>
      </c>
      <c r="DO148" s="74"/>
      <c r="DP148" s="70">
        <v>186</v>
      </c>
      <c r="DQ148" s="70">
        <v>8</v>
      </c>
      <c r="DR148" s="70">
        <v>92</v>
      </c>
      <c r="DS148" s="70">
        <v>0</v>
      </c>
      <c r="DT148" s="70">
        <v>286</v>
      </c>
      <c r="DU148" s="70">
        <v>286</v>
      </c>
      <c r="DV148" s="74"/>
      <c r="DW148" s="70">
        <v>120</v>
      </c>
      <c r="DX148" s="70">
        <v>5</v>
      </c>
      <c r="DY148" s="70">
        <v>52</v>
      </c>
      <c r="DZ148" s="70">
        <v>0</v>
      </c>
      <c r="EA148" s="70">
        <v>177</v>
      </c>
      <c r="EB148" s="70">
        <v>108</v>
      </c>
      <c r="EC148" s="70">
        <v>6</v>
      </c>
      <c r="ED148" s="70">
        <v>61</v>
      </c>
      <c r="EE148" s="70">
        <v>0</v>
      </c>
      <c r="EF148" s="70">
        <v>175</v>
      </c>
      <c r="EG148" s="70">
        <v>352</v>
      </c>
      <c r="EI148" s="80">
        <f t="shared" si="98"/>
        <v>0.8623188405797102</v>
      </c>
      <c r="EJ148" s="80">
        <f t="shared" si="99"/>
        <v>0.83333333333333337</v>
      </c>
      <c r="EK148" s="80">
        <f t="shared" si="100"/>
        <v>0.83333333333333337</v>
      </c>
      <c r="EL148" s="80" t="e">
        <f t="shared" si="101"/>
        <v>#DIV/0!</v>
      </c>
      <c r="EM148" s="80">
        <f t="shared" si="102"/>
        <v>0.85238095238095235</v>
      </c>
      <c r="EN148" s="74"/>
      <c r="EO148" s="80">
        <f t="shared" si="103"/>
        <v>0.8188405797101449</v>
      </c>
      <c r="EP148" s="80">
        <f t="shared" si="104"/>
        <v>0.83333333333333337</v>
      </c>
      <c r="EQ148" s="80">
        <f t="shared" si="105"/>
        <v>0.8257575757575758</v>
      </c>
      <c r="ER148" s="80" t="e">
        <f t="shared" si="106"/>
        <v>#DIV/0!</v>
      </c>
      <c r="ES148" s="80">
        <f t="shared" si="107"/>
        <v>0.8214285714285714</v>
      </c>
      <c r="ET148" s="74"/>
      <c r="EU148" s="80">
        <f t="shared" si="108"/>
        <v>0.67753623188405798</v>
      </c>
      <c r="EV148" s="80">
        <f t="shared" si="109"/>
        <v>0.66666666666666663</v>
      </c>
      <c r="EW148" s="80">
        <f t="shared" si="110"/>
        <v>0.68939393939393945</v>
      </c>
      <c r="EX148" s="80" t="e">
        <f t="shared" si="111"/>
        <v>#DIV/0!</v>
      </c>
      <c r="EY148" s="80">
        <f t="shared" si="112"/>
        <v>0.68095238095238098</v>
      </c>
      <c r="EZ148" s="74"/>
      <c r="FA148" s="80">
        <f t="shared" si="113"/>
        <v>0.68478260869565222</v>
      </c>
      <c r="FB148" s="80">
        <f t="shared" si="114"/>
        <v>0.66666666666666663</v>
      </c>
      <c r="FC148" s="80">
        <f t="shared" si="115"/>
        <v>0.76515151515151514</v>
      </c>
      <c r="FD148" s="80" t="e">
        <f t="shared" si="116"/>
        <v>#DIV/0!</v>
      </c>
      <c r="FE148" s="80">
        <f t="shared" si="117"/>
        <v>0.70952380952380956</v>
      </c>
      <c r="FF148" s="74"/>
      <c r="FG148" s="80">
        <f t="shared" si="118"/>
        <v>0.76086956521739135</v>
      </c>
      <c r="FH148" s="80">
        <f t="shared" si="119"/>
        <v>0.75</v>
      </c>
      <c r="FI148" s="80">
        <f t="shared" si="120"/>
        <v>0.77272727272727271</v>
      </c>
      <c r="FJ148" s="80" t="e">
        <f t="shared" si="121"/>
        <v>#DIV/0!</v>
      </c>
      <c r="FK148" s="80">
        <f t="shared" si="122"/>
        <v>0.76428571428571423</v>
      </c>
      <c r="FL148" s="74"/>
      <c r="FM148" s="80">
        <f t="shared" si="123"/>
        <v>0.8623188405797102</v>
      </c>
      <c r="FN148" s="80">
        <f t="shared" si="124"/>
        <v>1</v>
      </c>
      <c r="FO148" s="80">
        <f t="shared" si="125"/>
        <v>0.84848484848484851</v>
      </c>
      <c r="FP148" s="80" t="e">
        <f t="shared" si="126"/>
        <v>#DIV/0!</v>
      </c>
      <c r="FQ148" s="80">
        <f t="shared" si="127"/>
        <v>0.86190476190476195</v>
      </c>
      <c r="FR148" s="74"/>
      <c r="FS148" s="80">
        <f t="shared" si="128"/>
        <v>0.67391304347826086</v>
      </c>
      <c r="FT148" s="80">
        <f t="shared" si="129"/>
        <v>0.58333333333333337</v>
      </c>
      <c r="FU148" s="80">
        <f t="shared" si="130"/>
        <v>0.72727272727272729</v>
      </c>
      <c r="FV148" s="80" t="e">
        <f t="shared" si="131"/>
        <v>#DIV/0!</v>
      </c>
      <c r="FW148" s="80">
        <f t="shared" si="132"/>
        <v>0.68809523809523809</v>
      </c>
      <c r="FX148" s="74"/>
      <c r="FY148" s="80">
        <f t="shared" si="133"/>
        <v>0.67391304347826086</v>
      </c>
      <c r="FZ148" s="80">
        <f t="shared" si="134"/>
        <v>0.66666666666666663</v>
      </c>
      <c r="GA148" s="80">
        <f t="shared" si="135"/>
        <v>0.69696969696969702</v>
      </c>
      <c r="GB148" s="80" t="e">
        <f t="shared" si="136"/>
        <v>#DIV/0!</v>
      </c>
      <c r="GC148" s="80">
        <f t="shared" si="137"/>
        <v>0.68095238095238098</v>
      </c>
      <c r="GD148" s="74"/>
      <c r="GE148" s="80">
        <f t="shared" si="138"/>
        <v>0.82608695652173914</v>
      </c>
      <c r="GF148" s="80">
        <f t="shared" si="139"/>
        <v>0.91666666666666663</v>
      </c>
      <c r="GG148" s="80">
        <f t="shared" si="140"/>
        <v>0.85606060606060608</v>
      </c>
      <c r="GH148" s="80" t="e">
        <f t="shared" si="141"/>
        <v>#DIV/0!</v>
      </c>
      <c r="GI148" s="80">
        <f t="shared" si="142"/>
        <v>0.83809523809523812</v>
      </c>
    </row>
    <row r="149" spans="1:191" x14ac:dyDescent="0.3">
      <c r="A149" s="60" t="s">
        <v>460</v>
      </c>
      <c r="B149" s="70">
        <v>3794</v>
      </c>
      <c r="C149" s="70"/>
      <c r="D149" s="70">
        <v>45</v>
      </c>
      <c r="E149" s="70">
        <v>0</v>
      </c>
      <c r="F149" s="70">
        <v>39</v>
      </c>
      <c r="G149" s="70">
        <v>0</v>
      </c>
      <c r="H149" s="70">
        <v>84</v>
      </c>
      <c r="I149" s="70">
        <v>52</v>
      </c>
      <c r="J149" s="70">
        <v>0</v>
      </c>
      <c r="K149" s="70">
        <v>17</v>
      </c>
      <c r="L149" s="70">
        <v>0</v>
      </c>
      <c r="M149" s="70">
        <v>69</v>
      </c>
      <c r="N149" s="70">
        <v>72</v>
      </c>
      <c r="O149" s="70">
        <v>0</v>
      </c>
      <c r="P149" s="70">
        <v>36</v>
      </c>
      <c r="Q149" s="70">
        <v>0</v>
      </c>
      <c r="R149" s="70">
        <v>108</v>
      </c>
      <c r="S149" s="70">
        <v>24</v>
      </c>
      <c r="T149" s="70">
        <v>0</v>
      </c>
      <c r="U149" s="70">
        <v>6</v>
      </c>
      <c r="V149" s="70">
        <v>0</v>
      </c>
      <c r="W149" s="70">
        <v>30</v>
      </c>
      <c r="X149" s="70">
        <v>21</v>
      </c>
      <c r="Y149" s="70">
        <v>0</v>
      </c>
      <c r="Z149" s="70">
        <v>10</v>
      </c>
      <c r="AA149" s="70">
        <v>0</v>
      </c>
      <c r="AB149" s="70">
        <v>31</v>
      </c>
      <c r="AC149" s="70">
        <v>322</v>
      </c>
      <c r="AD149" s="70"/>
      <c r="AE149" s="70">
        <v>46</v>
      </c>
      <c r="AF149" s="70">
        <v>0</v>
      </c>
      <c r="AG149" s="70">
        <v>31</v>
      </c>
      <c r="AH149" s="70">
        <v>0</v>
      </c>
      <c r="AI149" s="70">
        <v>77</v>
      </c>
      <c r="AJ149" s="70">
        <v>57</v>
      </c>
      <c r="AK149" s="70">
        <v>0</v>
      </c>
      <c r="AL149" s="70">
        <v>36</v>
      </c>
      <c r="AM149" s="70">
        <v>0</v>
      </c>
      <c r="AN149" s="70">
        <v>93</v>
      </c>
      <c r="AO149" s="70">
        <v>88</v>
      </c>
      <c r="AP149" s="70">
        <v>0</v>
      </c>
      <c r="AQ149" s="70">
        <v>31</v>
      </c>
      <c r="AR149" s="70">
        <v>0</v>
      </c>
      <c r="AS149" s="70">
        <v>119</v>
      </c>
      <c r="AT149" s="70">
        <v>289</v>
      </c>
      <c r="AU149" s="70"/>
      <c r="AV149" s="70">
        <v>63</v>
      </c>
      <c r="AW149" s="70">
        <v>0</v>
      </c>
      <c r="AX149" s="70">
        <v>41</v>
      </c>
      <c r="AY149" s="70">
        <v>0</v>
      </c>
      <c r="AZ149" s="70">
        <v>104</v>
      </c>
      <c r="BA149" s="70">
        <v>47</v>
      </c>
      <c r="BB149" s="70">
        <v>0</v>
      </c>
      <c r="BC149" s="70">
        <v>17</v>
      </c>
      <c r="BD149" s="70">
        <v>0</v>
      </c>
      <c r="BE149" s="70">
        <v>64</v>
      </c>
      <c r="BF149" s="70">
        <v>40</v>
      </c>
      <c r="BG149" s="70">
        <v>0</v>
      </c>
      <c r="BH149" s="70">
        <v>20</v>
      </c>
      <c r="BI149" s="70">
        <v>0</v>
      </c>
      <c r="BJ149" s="70">
        <v>60</v>
      </c>
      <c r="BK149" s="70">
        <v>15</v>
      </c>
      <c r="BL149" s="70">
        <v>0</v>
      </c>
      <c r="BM149" s="70">
        <v>19</v>
      </c>
      <c r="BN149" s="70">
        <v>0</v>
      </c>
      <c r="BO149" s="70">
        <v>34</v>
      </c>
      <c r="BP149" s="70">
        <v>262</v>
      </c>
      <c r="BQ149" s="74"/>
      <c r="BR149" s="70">
        <v>152</v>
      </c>
      <c r="BS149" s="70">
        <v>0</v>
      </c>
      <c r="BT149" s="70">
        <v>81</v>
      </c>
      <c r="BU149" s="70">
        <v>0</v>
      </c>
      <c r="BV149" s="70">
        <v>233</v>
      </c>
      <c r="BW149" s="70">
        <v>233</v>
      </c>
      <c r="BX149" s="74"/>
      <c r="BY149" s="70">
        <v>160</v>
      </c>
      <c r="BZ149" s="70">
        <v>0</v>
      </c>
      <c r="CA149" s="70">
        <v>94</v>
      </c>
      <c r="CB149" s="70">
        <v>0</v>
      </c>
      <c r="CC149" s="70">
        <v>254</v>
      </c>
      <c r="CD149" s="70">
        <v>254</v>
      </c>
      <c r="CE149" s="74"/>
      <c r="CF149" s="70">
        <v>107</v>
      </c>
      <c r="CG149" s="70">
        <v>0</v>
      </c>
      <c r="CH149" s="70">
        <v>54</v>
      </c>
      <c r="CI149" s="70">
        <v>0</v>
      </c>
      <c r="CJ149" s="70">
        <v>161</v>
      </c>
      <c r="CK149" s="70">
        <v>29</v>
      </c>
      <c r="CL149" s="70">
        <v>0</v>
      </c>
      <c r="CM149" s="70">
        <v>12</v>
      </c>
      <c r="CN149" s="70">
        <v>0</v>
      </c>
      <c r="CO149" s="70">
        <v>41</v>
      </c>
      <c r="CP149" s="70">
        <v>42</v>
      </c>
      <c r="CQ149" s="70">
        <v>0</v>
      </c>
      <c r="CR149" s="70">
        <v>31</v>
      </c>
      <c r="CS149" s="70">
        <v>0</v>
      </c>
      <c r="CT149" s="70">
        <v>73</v>
      </c>
      <c r="CU149" s="70">
        <v>275</v>
      </c>
      <c r="CV149" s="74"/>
      <c r="CW149" s="70">
        <v>81</v>
      </c>
      <c r="CX149" s="70">
        <v>0</v>
      </c>
      <c r="CY149" s="70">
        <v>39</v>
      </c>
      <c r="CZ149" s="70">
        <v>0</v>
      </c>
      <c r="DA149" s="70">
        <v>120</v>
      </c>
      <c r="DB149" s="70">
        <v>105</v>
      </c>
      <c r="DC149" s="70">
        <v>0</v>
      </c>
      <c r="DD149" s="70">
        <v>59</v>
      </c>
      <c r="DE149" s="70">
        <v>0</v>
      </c>
      <c r="DF149" s="70">
        <v>164</v>
      </c>
      <c r="DG149" s="70">
        <v>284</v>
      </c>
      <c r="DH149" s="74"/>
      <c r="DI149" s="70">
        <v>153</v>
      </c>
      <c r="DJ149" s="70">
        <v>0</v>
      </c>
      <c r="DK149" s="70">
        <v>87</v>
      </c>
      <c r="DL149" s="70">
        <v>0</v>
      </c>
      <c r="DM149" s="70">
        <v>240</v>
      </c>
      <c r="DN149" s="70">
        <v>240</v>
      </c>
      <c r="DO149" s="74"/>
      <c r="DP149" s="70">
        <v>154</v>
      </c>
      <c r="DQ149" s="70">
        <v>0</v>
      </c>
      <c r="DR149" s="70">
        <v>89</v>
      </c>
      <c r="DS149" s="70">
        <v>0</v>
      </c>
      <c r="DT149" s="70">
        <v>243</v>
      </c>
      <c r="DU149" s="70">
        <v>243</v>
      </c>
      <c r="DV149" s="74"/>
      <c r="DW149" s="70">
        <v>69</v>
      </c>
      <c r="DX149" s="70">
        <v>0</v>
      </c>
      <c r="DY149" s="70">
        <v>53</v>
      </c>
      <c r="DZ149" s="70">
        <v>0</v>
      </c>
      <c r="EA149" s="70">
        <v>122</v>
      </c>
      <c r="EB149" s="70">
        <v>107</v>
      </c>
      <c r="EC149" s="70">
        <v>0</v>
      </c>
      <c r="ED149" s="70">
        <v>47</v>
      </c>
      <c r="EE149" s="70">
        <v>0</v>
      </c>
      <c r="EF149" s="70">
        <v>154</v>
      </c>
      <c r="EG149" s="70">
        <v>276</v>
      </c>
      <c r="EI149" s="80">
        <f t="shared" si="98"/>
        <v>0.89252336448598135</v>
      </c>
      <c r="EJ149" s="80" t="e">
        <f t="shared" si="99"/>
        <v>#DIV/0!</v>
      </c>
      <c r="EK149" s="80">
        <f t="shared" si="100"/>
        <v>0.90740740740740744</v>
      </c>
      <c r="EL149" s="80" t="e">
        <f t="shared" si="101"/>
        <v>#DIV/0!</v>
      </c>
      <c r="EM149" s="80">
        <f t="shared" si="102"/>
        <v>0.89751552795031053</v>
      </c>
      <c r="EN149" s="74"/>
      <c r="EO149" s="80">
        <f t="shared" si="103"/>
        <v>0.7710280373831776</v>
      </c>
      <c r="EP149" s="80" t="e">
        <f t="shared" si="104"/>
        <v>#DIV/0!</v>
      </c>
      <c r="EQ149" s="80">
        <f t="shared" si="105"/>
        <v>0.89814814814814814</v>
      </c>
      <c r="ER149" s="80" t="e">
        <f t="shared" si="106"/>
        <v>#DIV/0!</v>
      </c>
      <c r="ES149" s="80">
        <f t="shared" si="107"/>
        <v>0.81366459627329191</v>
      </c>
      <c r="ET149" s="74"/>
      <c r="EU149" s="80">
        <f t="shared" si="108"/>
        <v>0.71028037383177567</v>
      </c>
      <c r="EV149" s="80" t="e">
        <f t="shared" si="109"/>
        <v>#DIV/0!</v>
      </c>
      <c r="EW149" s="80">
        <f t="shared" si="110"/>
        <v>0.75</v>
      </c>
      <c r="EX149" s="80" t="e">
        <f t="shared" si="111"/>
        <v>#DIV/0!</v>
      </c>
      <c r="EY149" s="80">
        <f t="shared" si="112"/>
        <v>0.72360248447204967</v>
      </c>
      <c r="EZ149" s="74"/>
      <c r="FA149" s="80">
        <f t="shared" si="113"/>
        <v>0.74766355140186913</v>
      </c>
      <c r="FB149" s="80" t="e">
        <f t="shared" si="114"/>
        <v>#DIV/0!</v>
      </c>
      <c r="FC149" s="80">
        <f t="shared" si="115"/>
        <v>0.87037037037037035</v>
      </c>
      <c r="FD149" s="80" t="e">
        <f t="shared" si="116"/>
        <v>#DIV/0!</v>
      </c>
      <c r="FE149" s="80">
        <f t="shared" si="117"/>
        <v>0.78881987577639756</v>
      </c>
      <c r="FF149" s="74"/>
      <c r="FG149" s="80">
        <f t="shared" si="118"/>
        <v>0.83177570093457942</v>
      </c>
      <c r="FH149" s="80" t="e">
        <f t="shared" si="119"/>
        <v>#DIV/0!</v>
      </c>
      <c r="FI149" s="80">
        <f t="shared" si="120"/>
        <v>0.89814814814814814</v>
      </c>
      <c r="FJ149" s="80" t="e">
        <f t="shared" si="121"/>
        <v>#DIV/0!</v>
      </c>
      <c r="FK149" s="80">
        <f t="shared" si="122"/>
        <v>0.85403726708074534</v>
      </c>
      <c r="FL149" s="74"/>
      <c r="FM149" s="80">
        <f t="shared" si="123"/>
        <v>0.86915887850467288</v>
      </c>
      <c r="FN149" s="80" t="e">
        <f t="shared" si="124"/>
        <v>#DIV/0!</v>
      </c>
      <c r="FO149" s="80">
        <f t="shared" si="125"/>
        <v>0.90740740740740744</v>
      </c>
      <c r="FP149" s="80" t="e">
        <f t="shared" si="126"/>
        <v>#DIV/0!</v>
      </c>
      <c r="FQ149" s="80">
        <f t="shared" si="127"/>
        <v>0.88198757763975155</v>
      </c>
      <c r="FR149" s="74"/>
      <c r="FS149" s="80">
        <f t="shared" si="128"/>
        <v>0.71495327102803741</v>
      </c>
      <c r="FT149" s="80" t="e">
        <f t="shared" si="129"/>
        <v>#DIV/0!</v>
      </c>
      <c r="FU149" s="80">
        <f t="shared" si="130"/>
        <v>0.80555555555555558</v>
      </c>
      <c r="FV149" s="80" t="e">
        <f t="shared" si="131"/>
        <v>#DIV/0!</v>
      </c>
      <c r="FW149" s="80">
        <f t="shared" si="132"/>
        <v>0.74534161490683226</v>
      </c>
      <c r="FX149" s="74"/>
      <c r="FY149" s="80">
        <f t="shared" si="133"/>
        <v>0.71962616822429903</v>
      </c>
      <c r="FZ149" s="80" t="e">
        <f t="shared" si="134"/>
        <v>#DIV/0!</v>
      </c>
      <c r="GA149" s="80">
        <f t="shared" si="135"/>
        <v>0.82407407407407407</v>
      </c>
      <c r="GB149" s="80" t="e">
        <f t="shared" si="136"/>
        <v>#DIV/0!</v>
      </c>
      <c r="GC149" s="80">
        <f t="shared" si="137"/>
        <v>0.75465838509316774</v>
      </c>
      <c r="GD149" s="74"/>
      <c r="GE149" s="80">
        <f t="shared" si="138"/>
        <v>0.82242990654205606</v>
      </c>
      <c r="GF149" s="80" t="e">
        <f t="shared" si="139"/>
        <v>#DIV/0!</v>
      </c>
      <c r="GG149" s="80">
        <f t="shared" si="140"/>
        <v>0.92592592592592593</v>
      </c>
      <c r="GH149" s="80" t="e">
        <f t="shared" si="141"/>
        <v>#DIV/0!</v>
      </c>
      <c r="GI149" s="80">
        <f t="shared" si="142"/>
        <v>0.8571428571428571</v>
      </c>
    </row>
    <row r="150" spans="1:191" x14ac:dyDescent="0.3">
      <c r="A150" s="60" t="s">
        <v>545</v>
      </c>
      <c r="B150" s="70">
        <v>3715</v>
      </c>
      <c r="C150" s="70"/>
      <c r="D150" s="70">
        <v>198</v>
      </c>
      <c r="E150" s="70">
        <v>11</v>
      </c>
      <c r="F150" s="70">
        <v>135</v>
      </c>
      <c r="G150" s="70">
        <v>1</v>
      </c>
      <c r="H150" s="70">
        <v>345</v>
      </c>
      <c r="I150" s="70">
        <v>38</v>
      </c>
      <c r="J150" s="70">
        <v>6</v>
      </c>
      <c r="K150" s="70">
        <v>32</v>
      </c>
      <c r="L150" s="70">
        <v>0</v>
      </c>
      <c r="M150" s="70">
        <v>76</v>
      </c>
      <c r="N150" s="70">
        <v>182</v>
      </c>
      <c r="O150" s="70">
        <v>7</v>
      </c>
      <c r="P150" s="70">
        <v>78</v>
      </c>
      <c r="Q150" s="70">
        <v>0</v>
      </c>
      <c r="R150" s="70">
        <v>267</v>
      </c>
      <c r="S150" s="70">
        <v>27</v>
      </c>
      <c r="T150" s="70">
        <v>1</v>
      </c>
      <c r="U150" s="70">
        <v>9</v>
      </c>
      <c r="V150" s="70">
        <v>0</v>
      </c>
      <c r="W150" s="70">
        <v>37</v>
      </c>
      <c r="X150" s="70">
        <v>38</v>
      </c>
      <c r="Y150" s="70">
        <v>1</v>
      </c>
      <c r="Z150" s="70">
        <v>18</v>
      </c>
      <c r="AA150" s="70">
        <v>0</v>
      </c>
      <c r="AB150" s="70">
        <v>57</v>
      </c>
      <c r="AC150" s="70">
        <v>782</v>
      </c>
      <c r="AD150" s="70"/>
      <c r="AE150" s="70">
        <v>108</v>
      </c>
      <c r="AF150" s="70">
        <v>7</v>
      </c>
      <c r="AG150" s="70">
        <v>72</v>
      </c>
      <c r="AH150" s="70">
        <v>0</v>
      </c>
      <c r="AI150" s="70">
        <v>187</v>
      </c>
      <c r="AJ150" s="70">
        <v>82</v>
      </c>
      <c r="AK150" s="70">
        <v>2</v>
      </c>
      <c r="AL150" s="70">
        <v>52</v>
      </c>
      <c r="AM150" s="70">
        <v>0</v>
      </c>
      <c r="AN150" s="70">
        <v>136</v>
      </c>
      <c r="AO150" s="70">
        <v>192</v>
      </c>
      <c r="AP150" s="70">
        <v>10</v>
      </c>
      <c r="AQ150" s="70">
        <v>93</v>
      </c>
      <c r="AR150" s="70">
        <v>0</v>
      </c>
      <c r="AS150" s="70">
        <v>295</v>
      </c>
      <c r="AT150" s="70">
        <v>618</v>
      </c>
      <c r="AU150" s="70"/>
      <c r="AV150" s="70">
        <v>170</v>
      </c>
      <c r="AW150" s="70">
        <v>10</v>
      </c>
      <c r="AX150" s="70">
        <v>95</v>
      </c>
      <c r="AY150" s="70">
        <v>0</v>
      </c>
      <c r="AZ150" s="70">
        <v>275</v>
      </c>
      <c r="BA150" s="70">
        <v>60</v>
      </c>
      <c r="BB150" s="70">
        <v>5</v>
      </c>
      <c r="BC150" s="70">
        <v>40</v>
      </c>
      <c r="BD150" s="70">
        <v>0</v>
      </c>
      <c r="BE150" s="70">
        <v>105</v>
      </c>
      <c r="BF150" s="70">
        <v>92</v>
      </c>
      <c r="BG150" s="70">
        <v>4</v>
      </c>
      <c r="BH150" s="70">
        <v>60</v>
      </c>
      <c r="BI150" s="70">
        <v>0</v>
      </c>
      <c r="BJ150" s="70">
        <v>156</v>
      </c>
      <c r="BK150" s="70">
        <v>42</v>
      </c>
      <c r="BL150" s="70">
        <v>2</v>
      </c>
      <c r="BM150" s="70">
        <v>27</v>
      </c>
      <c r="BN150" s="70">
        <v>0</v>
      </c>
      <c r="BO150" s="70">
        <v>71</v>
      </c>
      <c r="BP150" s="70">
        <v>607</v>
      </c>
      <c r="BQ150" s="74"/>
      <c r="BR150" s="70">
        <v>344</v>
      </c>
      <c r="BS150" s="70">
        <v>19</v>
      </c>
      <c r="BT150" s="70">
        <v>220</v>
      </c>
      <c r="BU150" s="70">
        <v>1</v>
      </c>
      <c r="BV150" s="70">
        <v>584</v>
      </c>
      <c r="BW150" s="70">
        <v>584</v>
      </c>
      <c r="BX150" s="74"/>
      <c r="BY150" s="70">
        <v>362</v>
      </c>
      <c r="BZ150" s="70">
        <v>21</v>
      </c>
      <c r="CA150" s="70">
        <v>223</v>
      </c>
      <c r="CB150" s="70">
        <v>1</v>
      </c>
      <c r="CC150" s="70">
        <v>607</v>
      </c>
      <c r="CD150" s="70">
        <v>607</v>
      </c>
      <c r="CE150" s="74"/>
      <c r="CF150" s="70">
        <v>198</v>
      </c>
      <c r="CG150" s="70">
        <v>8</v>
      </c>
      <c r="CH150" s="70">
        <v>112</v>
      </c>
      <c r="CI150" s="70">
        <v>0</v>
      </c>
      <c r="CJ150" s="70">
        <v>318</v>
      </c>
      <c r="CK150" s="70">
        <v>34</v>
      </c>
      <c r="CL150" s="70">
        <v>4</v>
      </c>
      <c r="CM150" s="70">
        <v>22</v>
      </c>
      <c r="CN150" s="70">
        <v>0</v>
      </c>
      <c r="CO150" s="70">
        <v>60</v>
      </c>
      <c r="CP150" s="70">
        <v>146</v>
      </c>
      <c r="CQ150" s="70">
        <v>7</v>
      </c>
      <c r="CR150" s="70">
        <v>93</v>
      </c>
      <c r="CS150" s="70">
        <v>0</v>
      </c>
      <c r="CT150" s="70">
        <v>246</v>
      </c>
      <c r="CU150" s="70">
        <v>624</v>
      </c>
      <c r="CV150" s="74"/>
      <c r="CW150" s="70">
        <v>115</v>
      </c>
      <c r="CX150" s="70">
        <v>6</v>
      </c>
      <c r="CY150" s="70">
        <v>57</v>
      </c>
      <c r="CZ150" s="70">
        <v>0</v>
      </c>
      <c r="DA150" s="70">
        <v>178</v>
      </c>
      <c r="DB150" s="70">
        <v>246</v>
      </c>
      <c r="DC150" s="70">
        <v>14</v>
      </c>
      <c r="DD150" s="70">
        <v>163</v>
      </c>
      <c r="DE150" s="70">
        <v>0</v>
      </c>
      <c r="DF150" s="70">
        <v>423</v>
      </c>
      <c r="DG150" s="70">
        <v>601</v>
      </c>
      <c r="DH150" s="74"/>
      <c r="DI150" s="70">
        <v>342</v>
      </c>
      <c r="DJ150" s="70">
        <v>18</v>
      </c>
      <c r="DK150" s="70">
        <v>222</v>
      </c>
      <c r="DL150" s="70">
        <v>1</v>
      </c>
      <c r="DM150" s="70">
        <v>583</v>
      </c>
      <c r="DN150" s="70">
        <v>583</v>
      </c>
      <c r="DO150" s="74"/>
      <c r="DP150" s="70">
        <v>347</v>
      </c>
      <c r="DQ150" s="70">
        <v>18</v>
      </c>
      <c r="DR150" s="70">
        <v>218</v>
      </c>
      <c r="DS150" s="70">
        <v>1</v>
      </c>
      <c r="DT150" s="70">
        <v>584</v>
      </c>
      <c r="DU150" s="70">
        <v>584</v>
      </c>
      <c r="DV150" s="74"/>
      <c r="DW150" s="70">
        <v>186</v>
      </c>
      <c r="DX150" s="70">
        <v>11</v>
      </c>
      <c r="DY150" s="70">
        <v>93</v>
      </c>
      <c r="DZ150" s="70">
        <v>0</v>
      </c>
      <c r="EA150" s="70">
        <v>290</v>
      </c>
      <c r="EB150" s="70">
        <v>185</v>
      </c>
      <c r="EC150" s="70">
        <v>10</v>
      </c>
      <c r="ED150" s="70">
        <v>141</v>
      </c>
      <c r="EE150" s="70">
        <v>0</v>
      </c>
      <c r="EF150" s="70">
        <v>336</v>
      </c>
      <c r="EG150" s="70">
        <v>626</v>
      </c>
      <c r="EI150" s="80">
        <f t="shared" si="98"/>
        <v>0.79089026915113869</v>
      </c>
      <c r="EJ150" s="80">
        <f t="shared" si="99"/>
        <v>0.73076923076923073</v>
      </c>
      <c r="EK150" s="80">
        <f t="shared" si="100"/>
        <v>0.79779411764705888</v>
      </c>
      <c r="EL150" s="80">
        <f t="shared" si="101"/>
        <v>0</v>
      </c>
      <c r="EM150" s="80">
        <f t="shared" si="102"/>
        <v>0.79028132992327371</v>
      </c>
      <c r="EN150" s="74"/>
      <c r="EO150" s="80">
        <f t="shared" si="103"/>
        <v>0.75362318840579712</v>
      </c>
      <c r="EP150" s="80">
        <f t="shared" si="104"/>
        <v>0.80769230769230771</v>
      </c>
      <c r="EQ150" s="80">
        <f t="shared" si="105"/>
        <v>0.81617647058823528</v>
      </c>
      <c r="ER150" s="80">
        <f t="shared" si="106"/>
        <v>0</v>
      </c>
      <c r="ES150" s="80">
        <f t="shared" si="107"/>
        <v>0.77621483375959077</v>
      </c>
      <c r="ET150" s="74"/>
      <c r="EU150" s="80">
        <f t="shared" si="108"/>
        <v>0.71221532091097306</v>
      </c>
      <c r="EV150" s="80">
        <f t="shared" si="109"/>
        <v>0.73076923076923073</v>
      </c>
      <c r="EW150" s="80">
        <f t="shared" si="110"/>
        <v>0.80882352941176472</v>
      </c>
      <c r="EX150" s="80">
        <f t="shared" si="111"/>
        <v>1</v>
      </c>
      <c r="EY150" s="80">
        <f t="shared" si="112"/>
        <v>0.74680306905370841</v>
      </c>
      <c r="EZ150" s="74"/>
      <c r="FA150" s="80">
        <f t="shared" si="113"/>
        <v>0.74948240165631475</v>
      </c>
      <c r="FB150" s="80">
        <f t="shared" si="114"/>
        <v>0.80769230769230771</v>
      </c>
      <c r="FC150" s="80">
        <f t="shared" si="115"/>
        <v>0.81985294117647056</v>
      </c>
      <c r="FD150" s="80">
        <f t="shared" si="116"/>
        <v>1</v>
      </c>
      <c r="FE150" s="80">
        <f t="shared" si="117"/>
        <v>0.77621483375959077</v>
      </c>
      <c r="FF150" s="74"/>
      <c r="FG150" s="80">
        <f t="shared" si="118"/>
        <v>0.78260869565217395</v>
      </c>
      <c r="FH150" s="80">
        <f t="shared" si="119"/>
        <v>0.73076923076923073</v>
      </c>
      <c r="FI150" s="80">
        <f t="shared" si="120"/>
        <v>0.8345588235294118</v>
      </c>
      <c r="FJ150" s="80">
        <f t="shared" si="121"/>
        <v>0</v>
      </c>
      <c r="FK150" s="80">
        <f t="shared" si="122"/>
        <v>0.79795396419437337</v>
      </c>
      <c r="FL150" s="74"/>
      <c r="FM150" s="80">
        <f t="shared" si="123"/>
        <v>0.7474120082815735</v>
      </c>
      <c r="FN150" s="80">
        <f t="shared" si="124"/>
        <v>0.76923076923076927</v>
      </c>
      <c r="FO150" s="80">
        <f t="shared" si="125"/>
        <v>0.80882352941176472</v>
      </c>
      <c r="FP150" s="80">
        <f t="shared" si="126"/>
        <v>0</v>
      </c>
      <c r="FQ150" s="80">
        <f t="shared" si="127"/>
        <v>0.76854219948849101</v>
      </c>
      <c r="FR150" s="74"/>
      <c r="FS150" s="80">
        <f t="shared" si="128"/>
        <v>0.70807453416149069</v>
      </c>
      <c r="FT150" s="80">
        <f t="shared" si="129"/>
        <v>0.69230769230769229</v>
      </c>
      <c r="FU150" s="80">
        <f t="shared" si="130"/>
        <v>0.81617647058823528</v>
      </c>
      <c r="FV150" s="80">
        <f t="shared" si="131"/>
        <v>1</v>
      </c>
      <c r="FW150" s="80">
        <f t="shared" si="132"/>
        <v>0.74552429667519182</v>
      </c>
      <c r="FX150" s="74"/>
      <c r="FY150" s="80">
        <f t="shared" si="133"/>
        <v>0.71842650103519667</v>
      </c>
      <c r="FZ150" s="80">
        <f t="shared" si="134"/>
        <v>0.69230769230769229</v>
      </c>
      <c r="GA150" s="80">
        <f t="shared" si="135"/>
        <v>0.80147058823529416</v>
      </c>
      <c r="GB150" s="80">
        <f t="shared" si="136"/>
        <v>1</v>
      </c>
      <c r="GC150" s="80">
        <f t="shared" si="137"/>
        <v>0.74680306905370841</v>
      </c>
      <c r="GD150" s="74"/>
      <c r="GE150" s="80">
        <f t="shared" si="138"/>
        <v>0.76811594202898548</v>
      </c>
      <c r="GF150" s="80">
        <f t="shared" si="139"/>
        <v>0.80769230769230771</v>
      </c>
      <c r="GG150" s="80">
        <f t="shared" si="140"/>
        <v>0.86029411764705888</v>
      </c>
      <c r="GH150" s="80">
        <f t="shared" si="141"/>
        <v>0</v>
      </c>
      <c r="GI150" s="80">
        <f t="shared" si="142"/>
        <v>0.80051150895140666</v>
      </c>
    </row>
    <row r="151" spans="1:191" x14ac:dyDescent="0.3">
      <c r="A151" s="60" t="s">
        <v>599</v>
      </c>
      <c r="B151" s="70">
        <v>3394</v>
      </c>
      <c r="C151" s="70"/>
      <c r="D151" s="70">
        <v>65</v>
      </c>
      <c r="E151" s="70">
        <v>10</v>
      </c>
      <c r="F151" s="70">
        <v>45</v>
      </c>
      <c r="G151" s="70">
        <v>0</v>
      </c>
      <c r="H151" s="70">
        <v>120</v>
      </c>
      <c r="I151" s="70">
        <v>39</v>
      </c>
      <c r="J151" s="70">
        <v>2</v>
      </c>
      <c r="K151" s="70">
        <v>20</v>
      </c>
      <c r="L151" s="70">
        <v>0</v>
      </c>
      <c r="M151" s="70">
        <v>61</v>
      </c>
      <c r="N151" s="70">
        <v>77</v>
      </c>
      <c r="O151" s="70">
        <v>0</v>
      </c>
      <c r="P151" s="70">
        <v>33</v>
      </c>
      <c r="Q151" s="70">
        <v>0</v>
      </c>
      <c r="R151" s="70">
        <v>110</v>
      </c>
      <c r="S151" s="70">
        <v>10</v>
      </c>
      <c r="T151" s="70">
        <v>2</v>
      </c>
      <c r="U151" s="70">
        <v>7</v>
      </c>
      <c r="V151" s="70">
        <v>0</v>
      </c>
      <c r="W151" s="70">
        <v>19</v>
      </c>
      <c r="X151" s="70">
        <v>5</v>
      </c>
      <c r="Y151" s="70">
        <v>0</v>
      </c>
      <c r="Z151" s="70">
        <v>0</v>
      </c>
      <c r="AA151" s="70">
        <v>0</v>
      </c>
      <c r="AB151" s="70">
        <v>5</v>
      </c>
      <c r="AC151" s="70">
        <v>315</v>
      </c>
      <c r="AD151" s="70"/>
      <c r="AE151" s="70">
        <v>51</v>
      </c>
      <c r="AF151" s="70">
        <v>3</v>
      </c>
      <c r="AG151" s="70">
        <v>35</v>
      </c>
      <c r="AH151" s="70">
        <v>0</v>
      </c>
      <c r="AI151" s="70">
        <v>89</v>
      </c>
      <c r="AJ151" s="70">
        <v>63</v>
      </c>
      <c r="AK151" s="70">
        <v>6</v>
      </c>
      <c r="AL151" s="70">
        <v>27</v>
      </c>
      <c r="AM151" s="70">
        <v>0</v>
      </c>
      <c r="AN151" s="70">
        <v>96</v>
      </c>
      <c r="AO151" s="70">
        <v>66</v>
      </c>
      <c r="AP151" s="70">
        <v>3</v>
      </c>
      <c r="AQ151" s="70">
        <v>34</v>
      </c>
      <c r="AR151" s="70">
        <v>0</v>
      </c>
      <c r="AS151" s="70">
        <v>103</v>
      </c>
      <c r="AT151" s="70">
        <v>288</v>
      </c>
      <c r="AU151" s="70"/>
      <c r="AV151" s="70">
        <v>57</v>
      </c>
      <c r="AW151" s="70">
        <v>4</v>
      </c>
      <c r="AX151" s="70">
        <v>34</v>
      </c>
      <c r="AY151" s="70">
        <v>0</v>
      </c>
      <c r="AZ151" s="70">
        <v>95</v>
      </c>
      <c r="BA151" s="70">
        <v>33</v>
      </c>
      <c r="BB151" s="70">
        <v>1</v>
      </c>
      <c r="BC151" s="70">
        <v>22</v>
      </c>
      <c r="BD151" s="70">
        <v>0</v>
      </c>
      <c r="BE151" s="70">
        <v>56</v>
      </c>
      <c r="BF151" s="70">
        <v>45</v>
      </c>
      <c r="BG151" s="70">
        <v>2</v>
      </c>
      <c r="BH151" s="70">
        <v>24</v>
      </c>
      <c r="BI151" s="70">
        <v>0</v>
      </c>
      <c r="BJ151" s="70">
        <v>71</v>
      </c>
      <c r="BK151" s="70">
        <v>19</v>
      </c>
      <c r="BL151" s="70">
        <v>2</v>
      </c>
      <c r="BM151" s="70">
        <v>9</v>
      </c>
      <c r="BN151" s="70">
        <v>0</v>
      </c>
      <c r="BO151" s="70">
        <v>30</v>
      </c>
      <c r="BP151" s="70">
        <v>252</v>
      </c>
      <c r="BQ151" s="74"/>
      <c r="BR151" s="70">
        <v>142</v>
      </c>
      <c r="BS151" s="70">
        <v>8</v>
      </c>
      <c r="BT151" s="70">
        <v>77</v>
      </c>
      <c r="BU151" s="70">
        <v>0</v>
      </c>
      <c r="BV151" s="70">
        <v>227</v>
      </c>
      <c r="BW151" s="70">
        <v>227</v>
      </c>
      <c r="BX151" s="74"/>
      <c r="BY151" s="70">
        <v>146</v>
      </c>
      <c r="BZ151" s="70">
        <v>11</v>
      </c>
      <c r="CA151" s="70">
        <v>76</v>
      </c>
      <c r="CB151" s="70">
        <v>0</v>
      </c>
      <c r="CC151" s="70">
        <v>233</v>
      </c>
      <c r="CD151" s="70">
        <v>233</v>
      </c>
      <c r="CE151" s="74"/>
      <c r="CF151" s="70">
        <v>90</v>
      </c>
      <c r="CG151" s="70">
        <v>8</v>
      </c>
      <c r="CH151" s="70">
        <v>53</v>
      </c>
      <c r="CI151" s="70">
        <v>0</v>
      </c>
      <c r="CJ151" s="70">
        <v>151</v>
      </c>
      <c r="CK151" s="70">
        <v>26</v>
      </c>
      <c r="CL151" s="70">
        <v>0</v>
      </c>
      <c r="CM151" s="70">
        <v>12</v>
      </c>
      <c r="CN151" s="70">
        <v>0</v>
      </c>
      <c r="CO151" s="70">
        <v>38</v>
      </c>
      <c r="CP151" s="70">
        <v>49</v>
      </c>
      <c r="CQ151" s="70">
        <v>1</v>
      </c>
      <c r="CR151" s="70">
        <v>20</v>
      </c>
      <c r="CS151" s="70">
        <v>0</v>
      </c>
      <c r="CT151" s="70">
        <v>70</v>
      </c>
      <c r="CU151" s="70">
        <v>259</v>
      </c>
      <c r="CV151" s="74"/>
      <c r="CW151" s="70">
        <v>56</v>
      </c>
      <c r="CX151" s="70">
        <v>2</v>
      </c>
      <c r="CY151" s="70">
        <v>36</v>
      </c>
      <c r="CZ151" s="70">
        <v>0</v>
      </c>
      <c r="DA151" s="70">
        <v>94</v>
      </c>
      <c r="DB151" s="70">
        <v>114</v>
      </c>
      <c r="DC151" s="70">
        <v>9</v>
      </c>
      <c r="DD151" s="70">
        <v>58</v>
      </c>
      <c r="DE151" s="70">
        <v>0</v>
      </c>
      <c r="DF151" s="70">
        <v>181</v>
      </c>
      <c r="DG151" s="70">
        <v>275</v>
      </c>
      <c r="DH151" s="74"/>
      <c r="DI151" s="70">
        <v>140</v>
      </c>
      <c r="DJ151" s="70">
        <v>8</v>
      </c>
      <c r="DK151" s="70">
        <v>73</v>
      </c>
      <c r="DL151" s="70">
        <v>0</v>
      </c>
      <c r="DM151" s="70">
        <v>221</v>
      </c>
      <c r="DN151" s="70">
        <v>221</v>
      </c>
      <c r="DO151" s="74"/>
      <c r="DP151" s="70">
        <v>144</v>
      </c>
      <c r="DQ151" s="70">
        <v>8</v>
      </c>
      <c r="DR151" s="70">
        <v>71</v>
      </c>
      <c r="DS151" s="70">
        <v>0</v>
      </c>
      <c r="DT151" s="70">
        <v>223</v>
      </c>
      <c r="DU151" s="70">
        <v>223</v>
      </c>
      <c r="DV151" s="74"/>
      <c r="DW151" s="70">
        <v>79</v>
      </c>
      <c r="DX151" s="70">
        <v>2</v>
      </c>
      <c r="DY151" s="70">
        <v>41</v>
      </c>
      <c r="DZ151" s="70">
        <v>0</v>
      </c>
      <c r="EA151" s="70">
        <v>122</v>
      </c>
      <c r="EB151" s="70">
        <v>89</v>
      </c>
      <c r="EC151" s="70">
        <v>11</v>
      </c>
      <c r="ED151" s="70">
        <v>50</v>
      </c>
      <c r="EE151" s="70">
        <v>0</v>
      </c>
      <c r="EF151" s="70">
        <v>150</v>
      </c>
      <c r="EG151" s="70">
        <v>272</v>
      </c>
      <c r="EI151" s="80">
        <f t="shared" si="98"/>
        <v>0.91836734693877553</v>
      </c>
      <c r="EJ151" s="80">
        <f t="shared" si="99"/>
        <v>0.8571428571428571</v>
      </c>
      <c r="EK151" s="80">
        <f t="shared" si="100"/>
        <v>0.91428571428571426</v>
      </c>
      <c r="EL151" s="80" t="e">
        <f t="shared" si="101"/>
        <v>#DIV/0!</v>
      </c>
      <c r="EM151" s="80">
        <f t="shared" si="102"/>
        <v>0.91428571428571426</v>
      </c>
      <c r="EN151" s="74"/>
      <c r="EO151" s="80">
        <f t="shared" si="103"/>
        <v>0.7857142857142857</v>
      </c>
      <c r="EP151" s="80">
        <f t="shared" si="104"/>
        <v>0.6428571428571429</v>
      </c>
      <c r="EQ151" s="80">
        <f t="shared" si="105"/>
        <v>0.84761904761904761</v>
      </c>
      <c r="ER151" s="80" t="e">
        <f t="shared" si="106"/>
        <v>#DIV/0!</v>
      </c>
      <c r="ES151" s="80">
        <f t="shared" si="107"/>
        <v>0.8</v>
      </c>
      <c r="ET151" s="74"/>
      <c r="EU151" s="80">
        <f t="shared" si="108"/>
        <v>0.72448979591836737</v>
      </c>
      <c r="EV151" s="80">
        <f t="shared" si="109"/>
        <v>0.5714285714285714</v>
      </c>
      <c r="EW151" s="80">
        <f t="shared" si="110"/>
        <v>0.73333333333333328</v>
      </c>
      <c r="EX151" s="80" t="e">
        <f t="shared" si="111"/>
        <v>#DIV/0!</v>
      </c>
      <c r="EY151" s="80">
        <f t="shared" si="112"/>
        <v>0.72063492063492063</v>
      </c>
      <c r="EZ151" s="74"/>
      <c r="FA151" s="80">
        <f t="shared" si="113"/>
        <v>0.74489795918367352</v>
      </c>
      <c r="FB151" s="80">
        <f t="shared" si="114"/>
        <v>0.7857142857142857</v>
      </c>
      <c r="FC151" s="80">
        <f t="shared" si="115"/>
        <v>0.72380952380952379</v>
      </c>
      <c r="FD151" s="80" t="e">
        <f t="shared" si="116"/>
        <v>#DIV/0!</v>
      </c>
      <c r="FE151" s="80">
        <f t="shared" si="117"/>
        <v>0.73968253968253972</v>
      </c>
      <c r="FF151" s="74"/>
      <c r="FG151" s="80">
        <f t="shared" si="118"/>
        <v>0.84183673469387754</v>
      </c>
      <c r="FH151" s="80">
        <f t="shared" si="119"/>
        <v>0.6428571428571429</v>
      </c>
      <c r="FI151" s="80">
        <f t="shared" si="120"/>
        <v>0.80952380952380953</v>
      </c>
      <c r="FJ151" s="80" t="e">
        <f t="shared" si="121"/>
        <v>#DIV/0!</v>
      </c>
      <c r="FK151" s="80">
        <f t="shared" si="122"/>
        <v>0.82222222222222219</v>
      </c>
      <c r="FL151" s="74"/>
      <c r="FM151" s="80">
        <f t="shared" si="123"/>
        <v>0.86734693877551017</v>
      </c>
      <c r="FN151" s="80">
        <f t="shared" si="124"/>
        <v>0.7857142857142857</v>
      </c>
      <c r="FO151" s="80">
        <f t="shared" si="125"/>
        <v>0.89523809523809528</v>
      </c>
      <c r="FP151" s="80" t="e">
        <f t="shared" si="126"/>
        <v>#DIV/0!</v>
      </c>
      <c r="FQ151" s="80">
        <f t="shared" si="127"/>
        <v>0.87301587301587302</v>
      </c>
      <c r="FR151" s="74"/>
      <c r="FS151" s="80">
        <f t="shared" si="128"/>
        <v>0.7142857142857143</v>
      </c>
      <c r="FT151" s="80">
        <f t="shared" si="129"/>
        <v>0.5714285714285714</v>
      </c>
      <c r="FU151" s="80">
        <f t="shared" si="130"/>
        <v>0.69523809523809521</v>
      </c>
      <c r="FV151" s="80" t="e">
        <f t="shared" si="131"/>
        <v>#DIV/0!</v>
      </c>
      <c r="FW151" s="80">
        <f t="shared" si="132"/>
        <v>0.70158730158730154</v>
      </c>
      <c r="FX151" s="74"/>
      <c r="FY151" s="80">
        <f t="shared" si="133"/>
        <v>0.73469387755102045</v>
      </c>
      <c r="FZ151" s="80">
        <f t="shared" si="134"/>
        <v>0.5714285714285714</v>
      </c>
      <c r="GA151" s="80">
        <f t="shared" si="135"/>
        <v>0.67619047619047623</v>
      </c>
      <c r="GB151" s="80" t="e">
        <f t="shared" si="136"/>
        <v>#DIV/0!</v>
      </c>
      <c r="GC151" s="80">
        <f t="shared" si="137"/>
        <v>0.70793650793650797</v>
      </c>
      <c r="GD151" s="74"/>
      <c r="GE151" s="80">
        <f t="shared" si="138"/>
        <v>0.8571428571428571</v>
      </c>
      <c r="GF151" s="80">
        <f t="shared" si="139"/>
        <v>0.9285714285714286</v>
      </c>
      <c r="GG151" s="80">
        <f t="shared" si="140"/>
        <v>0.8666666666666667</v>
      </c>
      <c r="GH151" s="80" t="e">
        <f t="shared" si="141"/>
        <v>#DIV/0!</v>
      </c>
      <c r="GI151" s="80">
        <f t="shared" si="142"/>
        <v>0.86349206349206353</v>
      </c>
    </row>
    <row r="152" spans="1:191" x14ac:dyDescent="0.3">
      <c r="A152" s="60" t="s">
        <v>453</v>
      </c>
      <c r="B152" s="70">
        <v>2918</v>
      </c>
      <c r="C152" s="70"/>
      <c r="D152" s="70">
        <v>67</v>
      </c>
      <c r="E152" s="70">
        <v>1</v>
      </c>
      <c r="F152" s="70">
        <v>26</v>
      </c>
      <c r="G152" s="70">
        <v>0</v>
      </c>
      <c r="H152" s="70">
        <v>94</v>
      </c>
      <c r="I152" s="70">
        <v>37</v>
      </c>
      <c r="J152" s="70">
        <v>0</v>
      </c>
      <c r="K152" s="70">
        <v>7</v>
      </c>
      <c r="L152" s="70">
        <v>0</v>
      </c>
      <c r="M152" s="70">
        <v>44</v>
      </c>
      <c r="N152" s="70">
        <v>26</v>
      </c>
      <c r="O152" s="70">
        <v>1</v>
      </c>
      <c r="P152" s="70">
        <v>7</v>
      </c>
      <c r="Q152" s="70">
        <v>0</v>
      </c>
      <c r="R152" s="70">
        <v>34</v>
      </c>
      <c r="S152" s="70">
        <v>15</v>
      </c>
      <c r="T152" s="70">
        <v>0</v>
      </c>
      <c r="U152" s="70">
        <v>3</v>
      </c>
      <c r="V152" s="70">
        <v>0</v>
      </c>
      <c r="W152" s="70">
        <v>18</v>
      </c>
      <c r="X152" s="70">
        <v>9</v>
      </c>
      <c r="Y152" s="70">
        <v>0</v>
      </c>
      <c r="Z152" s="70">
        <v>3</v>
      </c>
      <c r="AA152" s="70">
        <v>0</v>
      </c>
      <c r="AB152" s="70">
        <v>12</v>
      </c>
      <c r="AC152" s="70">
        <v>202</v>
      </c>
      <c r="AD152" s="70"/>
      <c r="AE152" s="70">
        <v>38</v>
      </c>
      <c r="AF152" s="70">
        <v>0</v>
      </c>
      <c r="AG152" s="70">
        <v>11</v>
      </c>
      <c r="AH152" s="70">
        <v>0</v>
      </c>
      <c r="AI152" s="70">
        <v>49</v>
      </c>
      <c r="AJ152" s="70">
        <v>25</v>
      </c>
      <c r="AK152" s="70">
        <v>0</v>
      </c>
      <c r="AL152" s="70">
        <v>10</v>
      </c>
      <c r="AM152" s="70">
        <v>0</v>
      </c>
      <c r="AN152" s="70">
        <v>35</v>
      </c>
      <c r="AO152" s="70">
        <v>74</v>
      </c>
      <c r="AP152" s="70">
        <v>1</v>
      </c>
      <c r="AQ152" s="70">
        <v>17</v>
      </c>
      <c r="AR152" s="70">
        <v>0</v>
      </c>
      <c r="AS152" s="70">
        <v>92</v>
      </c>
      <c r="AT152" s="70">
        <v>176</v>
      </c>
      <c r="AU152" s="70"/>
      <c r="AV152" s="70">
        <v>45</v>
      </c>
      <c r="AW152" s="70">
        <v>0</v>
      </c>
      <c r="AX152" s="70">
        <v>11</v>
      </c>
      <c r="AY152" s="70">
        <v>0</v>
      </c>
      <c r="AZ152" s="70">
        <v>56</v>
      </c>
      <c r="BA152" s="70">
        <v>18</v>
      </c>
      <c r="BB152" s="70">
        <v>0</v>
      </c>
      <c r="BC152" s="70">
        <v>4</v>
      </c>
      <c r="BD152" s="70">
        <v>0</v>
      </c>
      <c r="BE152" s="70">
        <v>22</v>
      </c>
      <c r="BF152" s="70">
        <v>62</v>
      </c>
      <c r="BG152" s="70">
        <v>0</v>
      </c>
      <c r="BH152" s="70">
        <v>15</v>
      </c>
      <c r="BI152" s="70">
        <v>0</v>
      </c>
      <c r="BJ152" s="70">
        <v>77</v>
      </c>
      <c r="BK152" s="70">
        <v>11</v>
      </c>
      <c r="BL152" s="70">
        <v>1</v>
      </c>
      <c r="BM152" s="70">
        <v>9</v>
      </c>
      <c r="BN152" s="70">
        <v>0</v>
      </c>
      <c r="BO152" s="70">
        <v>21</v>
      </c>
      <c r="BP152" s="70">
        <v>176</v>
      </c>
      <c r="BQ152" s="74"/>
      <c r="BR152" s="70">
        <v>106</v>
      </c>
      <c r="BS152" s="70">
        <v>2</v>
      </c>
      <c r="BT152" s="70">
        <v>29</v>
      </c>
      <c r="BU152" s="70">
        <v>0</v>
      </c>
      <c r="BV152" s="70">
        <v>137</v>
      </c>
      <c r="BW152" s="70">
        <v>137</v>
      </c>
      <c r="BX152" s="74"/>
      <c r="BY152" s="70">
        <v>113</v>
      </c>
      <c r="BZ152" s="70">
        <v>2</v>
      </c>
      <c r="CA152" s="70">
        <v>33</v>
      </c>
      <c r="CB152" s="70">
        <v>0</v>
      </c>
      <c r="CC152" s="70">
        <v>148</v>
      </c>
      <c r="CD152" s="70">
        <v>148</v>
      </c>
      <c r="CE152" s="74"/>
      <c r="CF152" s="70">
        <v>92</v>
      </c>
      <c r="CG152" s="70">
        <v>1</v>
      </c>
      <c r="CH152" s="70">
        <v>18</v>
      </c>
      <c r="CI152" s="70">
        <v>0</v>
      </c>
      <c r="CJ152" s="70">
        <v>111</v>
      </c>
      <c r="CK152" s="70">
        <v>12</v>
      </c>
      <c r="CL152" s="70">
        <v>0</v>
      </c>
      <c r="CM152" s="70">
        <v>2</v>
      </c>
      <c r="CN152" s="70">
        <v>0</v>
      </c>
      <c r="CO152" s="70">
        <v>14</v>
      </c>
      <c r="CP152" s="70">
        <v>33</v>
      </c>
      <c r="CQ152" s="70">
        <v>0</v>
      </c>
      <c r="CR152" s="70">
        <v>16</v>
      </c>
      <c r="CS152" s="70">
        <v>0</v>
      </c>
      <c r="CT152" s="70">
        <v>49</v>
      </c>
      <c r="CU152" s="70">
        <v>174</v>
      </c>
      <c r="CV152" s="74"/>
      <c r="CW152" s="70">
        <v>60</v>
      </c>
      <c r="CX152" s="70">
        <v>1</v>
      </c>
      <c r="CY152" s="70">
        <v>18</v>
      </c>
      <c r="CZ152" s="70">
        <v>0</v>
      </c>
      <c r="DA152" s="70">
        <v>79</v>
      </c>
      <c r="DB152" s="70">
        <v>78</v>
      </c>
      <c r="DC152" s="70">
        <v>1</v>
      </c>
      <c r="DD152" s="70">
        <v>18</v>
      </c>
      <c r="DE152" s="70">
        <v>0</v>
      </c>
      <c r="DF152" s="70">
        <v>97</v>
      </c>
      <c r="DG152" s="70">
        <v>176</v>
      </c>
      <c r="DH152" s="74"/>
      <c r="DI152" s="70">
        <v>111</v>
      </c>
      <c r="DJ152" s="70">
        <v>2</v>
      </c>
      <c r="DK152" s="70">
        <v>29</v>
      </c>
      <c r="DL152" s="70">
        <v>0</v>
      </c>
      <c r="DM152" s="70">
        <v>142</v>
      </c>
      <c r="DN152" s="70">
        <v>142</v>
      </c>
      <c r="DO152" s="74"/>
      <c r="DP152" s="70">
        <v>112</v>
      </c>
      <c r="DQ152" s="70">
        <v>2</v>
      </c>
      <c r="DR152" s="70">
        <v>30</v>
      </c>
      <c r="DS152" s="70">
        <v>0</v>
      </c>
      <c r="DT152" s="70">
        <v>144</v>
      </c>
      <c r="DU152" s="70">
        <v>144</v>
      </c>
      <c r="DV152" s="74"/>
      <c r="DW152" s="70">
        <v>63</v>
      </c>
      <c r="DX152" s="70">
        <v>1</v>
      </c>
      <c r="DY152" s="70">
        <v>22</v>
      </c>
      <c r="DZ152" s="70">
        <v>0</v>
      </c>
      <c r="EA152" s="70">
        <v>86</v>
      </c>
      <c r="EB152" s="70">
        <v>74</v>
      </c>
      <c r="EC152" s="70">
        <v>1</v>
      </c>
      <c r="ED152" s="70">
        <v>18</v>
      </c>
      <c r="EE152" s="70">
        <v>0</v>
      </c>
      <c r="EF152" s="70">
        <v>93</v>
      </c>
      <c r="EG152" s="70">
        <v>179</v>
      </c>
      <c r="EI152" s="80">
        <f t="shared" si="98"/>
        <v>0.88961038961038963</v>
      </c>
      <c r="EJ152" s="80">
        <f t="shared" si="99"/>
        <v>0.5</v>
      </c>
      <c r="EK152" s="80">
        <f t="shared" si="100"/>
        <v>0.82608695652173914</v>
      </c>
      <c r="EL152" s="80" t="e">
        <f t="shared" si="101"/>
        <v>#DIV/0!</v>
      </c>
      <c r="EM152" s="80">
        <f t="shared" si="102"/>
        <v>0.87128712871287128</v>
      </c>
      <c r="EN152" s="74"/>
      <c r="EO152" s="80">
        <f t="shared" si="103"/>
        <v>0.88311688311688308</v>
      </c>
      <c r="EP152" s="80">
        <f t="shared" si="104"/>
        <v>0.5</v>
      </c>
      <c r="EQ152" s="80">
        <f t="shared" si="105"/>
        <v>0.84782608695652173</v>
      </c>
      <c r="ER152" s="80" t="e">
        <f t="shared" si="106"/>
        <v>#DIV/0!</v>
      </c>
      <c r="ES152" s="80">
        <f t="shared" si="107"/>
        <v>0.87128712871287128</v>
      </c>
      <c r="ET152" s="74"/>
      <c r="EU152" s="80">
        <f t="shared" si="108"/>
        <v>0.68831168831168832</v>
      </c>
      <c r="EV152" s="80">
        <f t="shared" si="109"/>
        <v>1</v>
      </c>
      <c r="EW152" s="80">
        <f t="shared" si="110"/>
        <v>0.63043478260869568</v>
      </c>
      <c r="EX152" s="80" t="e">
        <f t="shared" si="111"/>
        <v>#DIV/0!</v>
      </c>
      <c r="EY152" s="80">
        <f t="shared" si="112"/>
        <v>0.67821782178217827</v>
      </c>
      <c r="EZ152" s="74"/>
      <c r="FA152" s="80">
        <f t="shared" si="113"/>
        <v>0.73376623376623373</v>
      </c>
      <c r="FB152" s="80">
        <f t="shared" si="114"/>
        <v>1</v>
      </c>
      <c r="FC152" s="80">
        <f t="shared" si="115"/>
        <v>0.71739130434782605</v>
      </c>
      <c r="FD152" s="80" t="e">
        <f t="shared" si="116"/>
        <v>#DIV/0!</v>
      </c>
      <c r="FE152" s="80">
        <f t="shared" si="117"/>
        <v>0.73267326732673266</v>
      </c>
      <c r="FF152" s="74"/>
      <c r="FG152" s="80">
        <f t="shared" si="118"/>
        <v>0.88961038961038963</v>
      </c>
      <c r="FH152" s="80">
        <f t="shared" si="119"/>
        <v>0.5</v>
      </c>
      <c r="FI152" s="80">
        <f t="shared" si="120"/>
        <v>0.78260869565217395</v>
      </c>
      <c r="FJ152" s="80" t="e">
        <f t="shared" si="121"/>
        <v>#DIV/0!</v>
      </c>
      <c r="FK152" s="80">
        <f t="shared" si="122"/>
        <v>0.86138613861386137</v>
      </c>
      <c r="FL152" s="74"/>
      <c r="FM152" s="80">
        <f t="shared" si="123"/>
        <v>0.89610389610389607</v>
      </c>
      <c r="FN152" s="80">
        <f t="shared" si="124"/>
        <v>1</v>
      </c>
      <c r="FO152" s="80">
        <f t="shared" si="125"/>
        <v>0.78260869565217395</v>
      </c>
      <c r="FP152" s="80" t="e">
        <f t="shared" si="126"/>
        <v>#DIV/0!</v>
      </c>
      <c r="FQ152" s="80">
        <f t="shared" si="127"/>
        <v>0.87128712871287128</v>
      </c>
      <c r="FR152" s="74"/>
      <c r="FS152" s="80">
        <f t="shared" si="128"/>
        <v>0.72077922077922074</v>
      </c>
      <c r="FT152" s="80">
        <f t="shared" si="129"/>
        <v>1</v>
      </c>
      <c r="FU152" s="80">
        <f t="shared" si="130"/>
        <v>0.63043478260869568</v>
      </c>
      <c r="FV152" s="80" t="e">
        <f t="shared" si="131"/>
        <v>#DIV/0!</v>
      </c>
      <c r="FW152" s="80">
        <f t="shared" si="132"/>
        <v>0.70297029702970293</v>
      </c>
      <c r="FX152" s="74"/>
      <c r="FY152" s="80">
        <f t="shared" si="133"/>
        <v>0.72727272727272729</v>
      </c>
      <c r="FZ152" s="80">
        <f t="shared" si="134"/>
        <v>1</v>
      </c>
      <c r="GA152" s="80">
        <f t="shared" si="135"/>
        <v>0.65217391304347827</v>
      </c>
      <c r="GB152" s="80" t="e">
        <f t="shared" si="136"/>
        <v>#DIV/0!</v>
      </c>
      <c r="GC152" s="80">
        <f t="shared" si="137"/>
        <v>0.71287128712871284</v>
      </c>
      <c r="GD152" s="74"/>
      <c r="GE152" s="80">
        <f t="shared" si="138"/>
        <v>0.88961038961038963</v>
      </c>
      <c r="GF152" s="80">
        <f t="shared" si="139"/>
        <v>1</v>
      </c>
      <c r="GG152" s="80">
        <f t="shared" si="140"/>
        <v>0.86956521739130432</v>
      </c>
      <c r="GH152" s="80" t="e">
        <f t="shared" si="141"/>
        <v>#DIV/0!</v>
      </c>
      <c r="GI152" s="80">
        <f t="shared" si="142"/>
        <v>0.88613861386138615</v>
      </c>
    </row>
    <row r="153" spans="1:191" x14ac:dyDescent="0.3">
      <c r="A153" s="60" t="s">
        <v>444</v>
      </c>
      <c r="B153" s="70">
        <v>2882</v>
      </c>
      <c r="C153" s="70"/>
      <c r="D153" s="70">
        <v>91</v>
      </c>
      <c r="E153" s="70">
        <v>2</v>
      </c>
      <c r="F153" s="70">
        <v>20</v>
      </c>
      <c r="G153" s="70">
        <v>0</v>
      </c>
      <c r="H153" s="70">
        <v>113</v>
      </c>
      <c r="I153" s="70">
        <v>33</v>
      </c>
      <c r="J153" s="70">
        <v>1</v>
      </c>
      <c r="K153" s="70">
        <v>9</v>
      </c>
      <c r="L153" s="70">
        <v>0</v>
      </c>
      <c r="M153" s="70">
        <v>43</v>
      </c>
      <c r="N153" s="70">
        <v>26</v>
      </c>
      <c r="O153" s="70">
        <v>1</v>
      </c>
      <c r="P153" s="70">
        <v>7</v>
      </c>
      <c r="Q153" s="70">
        <v>0</v>
      </c>
      <c r="R153" s="70">
        <v>34</v>
      </c>
      <c r="S153" s="70">
        <v>6</v>
      </c>
      <c r="T153" s="70">
        <v>0</v>
      </c>
      <c r="U153" s="70">
        <v>0</v>
      </c>
      <c r="V153" s="70">
        <v>0</v>
      </c>
      <c r="W153" s="70">
        <v>6</v>
      </c>
      <c r="X153" s="70">
        <v>11</v>
      </c>
      <c r="Y153" s="70">
        <v>0</v>
      </c>
      <c r="Z153" s="70">
        <v>0</v>
      </c>
      <c r="AA153" s="70">
        <v>0</v>
      </c>
      <c r="AB153" s="70">
        <v>11</v>
      </c>
      <c r="AC153" s="70">
        <v>207</v>
      </c>
      <c r="AD153" s="70"/>
      <c r="AE153" s="70">
        <v>39</v>
      </c>
      <c r="AF153" s="70">
        <v>1</v>
      </c>
      <c r="AG153" s="70">
        <v>11</v>
      </c>
      <c r="AH153" s="70">
        <v>0</v>
      </c>
      <c r="AI153" s="70">
        <v>51</v>
      </c>
      <c r="AJ153" s="70">
        <v>28</v>
      </c>
      <c r="AK153" s="70">
        <v>2</v>
      </c>
      <c r="AL153" s="70">
        <v>8</v>
      </c>
      <c r="AM153" s="70">
        <v>0</v>
      </c>
      <c r="AN153" s="70">
        <v>38</v>
      </c>
      <c r="AO153" s="70">
        <v>83</v>
      </c>
      <c r="AP153" s="70">
        <v>1</v>
      </c>
      <c r="AQ153" s="70">
        <v>10</v>
      </c>
      <c r="AR153" s="70">
        <v>0</v>
      </c>
      <c r="AS153" s="70">
        <v>94</v>
      </c>
      <c r="AT153" s="70">
        <v>183</v>
      </c>
      <c r="AU153" s="70"/>
      <c r="AV153" s="70">
        <v>35</v>
      </c>
      <c r="AW153" s="70">
        <v>1</v>
      </c>
      <c r="AX153" s="70">
        <v>12</v>
      </c>
      <c r="AY153" s="70">
        <v>0</v>
      </c>
      <c r="AZ153" s="70">
        <v>48</v>
      </c>
      <c r="BA153" s="70">
        <v>31</v>
      </c>
      <c r="BB153" s="70">
        <v>0</v>
      </c>
      <c r="BC153" s="70">
        <v>3</v>
      </c>
      <c r="BD153" s="70">
        <v>0</v>
      </c>
      <c r="BE153" s="70">
        <v>34</v>
      </c>
      <c r="BF153" s="70">
        <v>24</v>
      </c>
      <c r="BG153" s="70">
        <v>0</v>
      </c>
      <c r="BH153" s="70">
        <v>3</v>
      </c>
      <c r="BI153" s="70">
        <v>0</v>
      </c>
      <c r="BJ153" s="70">
        <v>27</v>
      </c>
      <c r="BK153" s="70">
        <v>54</v>
      </c>
      <c r="BL153" s="70">
        <v>3</v>
      </c>
      <c r="BM153" s="70">
        <v>15</v>
      </c>
      <c r="BN153" s="70">
        <v>0</v>
      </c>
      <c r="BO153" s="70">
        <v>72</v>
      </c>
      <c r="BP153" s="70">
        <v>181</v>
      </c>
      <c r="BQ153" s="74"/>
      <c r="BR153" s="70">
        <v>129</v>
      </c>
      <c r="BS153" s="70">
        <v>2</v>
      </c>
      <c r="BT153" s="70">
        <v>29</v>
      </c>
      <c r="BU153" s="70">
        <v>0</v>
      </c>
      <c r="BV153" s="70">
        <v>160</v>
      </c>
      <c r="BW153" s="70">
        <v>160</v>
      </c>
      <c r="BX153" s="74"/>
      <c r="BY153" s="70">
        <v>131</v>
      </c>
      <c r="BZ153" s="70">
        <v>2</v>
      </c>
      <c r="CA153" s="70">
        <v>29</v>
      </c>
      <c r="CB153" s="70">
        <v>0</v>
      </c>
      <c r="CC153" s="70">
        <v>162</v>
      </c>
      <c r="CD153" s="70">
        <v>162</v>
      </c>
      <c r="CE153" s="74"/>
      <c r="CF153" s="70">
        <v>30</v>
      </c>
      <c r="CG153" s="70">
        <v>0</v>
      </c>
      <c r="CH153" s="70">
        <v>10</v>
      </c>
      <c r="CI153" s="70">
        <v>0</v>
      </c>
      <c r="CJ153" s="70">
        <v>40</v>
      </c>
      <c r="CK153" s="70">
        <v>11</v>
      </c>
      <c r="CL153" s="70">
        <v>0</v>
      </c>
      <c r="CM153" s="70">
        <v>2</v>
      </c>
      <c r="CN153" s="70">
        <v>0</v>
      </c>
      <c r="CO153" s="70">
        <v>13</v>
      </c>
      <c r="CP153" s="70">
        <v>112</v>
      </c>
      <c r="CQ153" s="70">
        <v>4</v>
      </c>
      <c r="CR153" s="70">
        <v>22</v>
      </c>
      <c r="CS153" s="70">
        <v>0</v>
      </c>
      <c r="CT153" s="70">
        <v>138</v>
      </c>
      <c r="CU153" s="70">
        <v>191</v>
      </c>
      <c r="CV153" s="74"/>
      <c r="CW153" s="70">
        <v>51</v>
      </c>
      <c r="CX153" s="70">
        <v>4</v>
      </c>
      <c r="CY153" s="70">
        <v>10</v>
      </c>
      <c r="CZ153" s="70">
        <v>0</v>
      </c>
      <c r="DA153" s="70">
        <v>65</v>
      </c>
      <c r="DB153" s="70">
        <v>101</v>
      </c>
      <c r="DC153" s="70">
        <v>0</v>
      </c>
      <c r="DD153" s="70">
        <v>26</v>
      </c>
      <c r="DE153" s="70">
        <v>0</v>
      </c>
      <c r="DF153" s="70">
        <v>127</v>
      </c>
      <c r="DG153" s="70">
        <v>192</v>
      </c>
      <c r="DH153" s="74"/>
      <c r="DI153" s="70">
        <v>125</v>
      </c>
      <c r="DJ153" s="70">
        <v>2</v>
      </c>
      <c r="DK153" s="70">
        <v>29</v>
      </c>
      <c r="DL153" s="70">
        <v>0</v>
      </c>
      <c r="DM153" s="70">
        <v>156</v>
      </c>
      <c r="DN153" s="70">
        <v>156</v>
      </c>
      <c r="DO153" s="74"/>
      <c r="DP153" s="70">
        <v>129</v>
      </c>
      <c r="DQ153" s="70">
        <v>2</v>
      </c>
      <c r="DR153" s="70">
        <v>29</v>
      </c>
      <c r="DS153" s="70">
        <v>0</v>
      </c>
      <c r="DT153" s="70">
        <v>160</v>
      </c>
      <c r="DU153" s="70">
        <v>160</v>
      </c>
      <c r="DV153" s="74"/>
      <c r="DW153" s="70">
        <v>52</v>
      </c>
      <c r="DX153" s="70">
        <v>1</v>
      </c>
      <c r="DY153" s="70">
        <v>12</v>
      </c>
      <c r="DZ153" s="70">
        <v>0</v>
      </c>
      <c r="EA153" s="70">
        <v>65</v>
      </c>
      <c r="EB153" s="70">
        <v>94</v>
      </c>
      <c r="EC153" s="70">
        <v>3</v>
      </c>
      <c r="ED153" s="70">
        <v>23</v>
      </c>
      <c r="EE153" s="70">
        <v>0</v>
      </c>
      <c r="EF153" s="70">
        <v>120</v>
      </c>
      <c r="EG153" s="70">
        <v>185</v>
      </c>
      <c r="EI153" s="80">
        <f t="shared" si="98"/>
        <v>0.89820359281437123</v>
      </c>
      <c r="EJ153" s="80">
        <f t="shared" si="99"/>
        <v>1</v>
      </c>
      <c r="EK153" s="80">
        <f t="shared" si="100"/>
        <v>0.80555555555555558</v>
      </c>
      <c r="EL153" s="80" t="e">
        <f t="shared" si="101"/>
        <v>#DIV/0!</v>
      </c>
      <c r="EM153" s="80">
        <f t="shared" si="102"/>
        <v>0.88405797101449279</v>
      </c>
      <c r="EN153" s="74"/>
      <c r="EO153" s="80">
        <f t="shared" si="103"/>
        <v>0.86227544910179643</v>
      </c>
      <c r="EP153" s="80">
        <f t="shared" si="104"/>
        <v>1</v>
      </c>
      <c r="EQ153" s="80">
        <f t="shared" si="105"/>
        <v>0.91666666666666663</v>
      </c>
      <c r="ER153" s="80" t="e">
        <f t="shared" si="106"/>
        <v>#DIV/0!</v>
      </c>
      <c r="ES153" s="80">
        <f t="shared" si="107"/>
        <v>0.87439613526570048</v>
      </c>
      <c r="ET153" s="74"/>
      <c r="EU153" s="80">
        <f t="shared" si="108"/>
        <v>0.77245508982035926</v>
      </c>
      <c r="EV153" s="80">
        <f t="shared" si="109"/>
        <v>0.5</v>
      </c>
      <c r="EW153" s="80">
        <f t="shared" si="110"/>
        <v>0.80555555555555558</v>
      </c>
      <c r="EX153" s="80" t="e">
        <f t="shared" si="111"/>
        <v>#DIV/0!</v>
      </c>
      <c r="EY153" s="80">
        <f t="shared" si="112"/>
        <v>0.77294685990338163</v>
      </c>
      <c r="EZ153" s="74"/>
      <c r="FA153" s="80">
        <f t="shared" si="113"/>
        <v>0.78443113772455086</v>
      </c>
      <c r="FB153" s="80">
        <f t="shared" si="114"/>
        <v>0.5</v>
      </c>
      <c r="FC153" s="80">
        <f t="shared" si="115"/>
        <v>0.80555555555555558</v>
      </c>
      <c r="FD153" s="80" t="e">
        <f t="shared" si="116"/>
        <v>#DIV/0!</v>
      </c>
      <c r="FE153" s="80">
        <f t="shared" si="117"/>
        <v>0.78260869565217395</v>
      </c>
      <c r="FF153" s="74"/>
      <c r="FG153" s="80">
        <f t="shared" si="118"/>
        <v>0.91616766467065869</v>
      </c>
      <c r="FH153" s="80">
        <f t="shared" si="119"/>
        <v>1</v>
      </c>
      <c r="FI153" s="80">
        <f t="shared" si="120"/>
        <v>0.94444444444444442</v>
      </c>
      <c r="FJ153" s="80" t="e">
        <f t="shared" si="121"/>
        <v>#DIV/0!</v>
      </c>
      <c r="FK153" s="80">
        <f t="shared" si="122"/>
        <v>0.92270531400966183</v>
      </c>
      <c r="FL153" s="74"/>
      <c r="FM153" s="80">
        <f t="shared" si="123"/>
        <v>0.91017964071856283</v>
      </c>
      <c r="FN153" s="80">
        <f t="shared" si="124"/>
        <v>1</v>
      </c>
      <c r="FO153" s="80">
        <f t="shared" si="125"/>
        <v>1</v>
      </c>
      <c r="FP153" s="80" t="e">
        <f t="shared" si="126"/>
        <v>#DIV/0!</v>
      </c>
      <c r="FQ153" s="80">
        <f t="shared" si="127"/>
        <v>0.92753623188405798</v>
      </c>
      <c r="FR153" s="74"/>
      <c r="FS153" s="80">
        <f t="shared" si="128"/>
        <v>0.74850299401197606</v>
      </c>
      <c r="FT153" s="80">
        <f t="shared" si="129"/>
        <v>0.5</v>
      </c>
      <c r="FU153" s="80">
        <f t="shared" si="130"/>
        <v>0.80555555555555558</v>
      </c>
      <c r="FV153" s="80" t="e">
        <f t="shared" si="131"/>
        <v>#DIV/0!</v>
      </c>
      <c r="FW153" s="80">
        <f t="shared" si="132"/>
        <v>0.75362318840579712</v>
      </c>
      <c r="FX153" s="74"/>
      <c r="FY153" s="80">
        <f t="shared" si="133"/>
        <v>0.77245508982035926</v>
      </c>
      <c r="FZ153" s="80">
        <f t="shared" si="134"/>
        <v>0.5</v>
      </c>
      <c r="GA153" s="80">
        <f t="shared" si="135"/>
        <v>0.80555555555555558</v>
      </c>
      <c r="GB153" s="80" t="e">
        <f t="shared" si="136"/>
        <v>#DIV/0!</v>
      </c>
      <c r="GC153" s="80">
        <f t="shared" si="137"/>
        <v>0.77294685990338163</v>
      </c>
      <c r="GD153" s="74"/>
      <c r="GE153" s="80">
        <f t="shared" si="138"/>
        <v>0.87425149700598803</v>
      </c>
      <c r="GF153" s="80">
        <f t="shared" si="139"/>
        <v>1</v>
      </c>
      <c r="GG153" s="80">
        <f t="shared" si="140"/>
        <v>0.97222222222222221</v>
      </c>
      <c r="GH153" s="80" t="e">
        <f t="shared" si="141"/>
        <v>#DIV/0!</v>
      </c>
      <c r="GI153" s="80">
        <f t="shared" si="142"/>
        <v>0.893719806763285</v>
      </c>
    </row>
    <row r="154" spans="1:191" x14ac:dyDescent="0.3">
      <c r="A154" s="60" t="s">
        <v>577</v>
      </c>
      <c r="B154" s="70">
        <v>2879</v>
      </c>
      <c r="C154" s="70"/>
      <c r="D154" s="70">
        <v>52</v>
      </c>
      <c r="E154" s="70">
        <v>1</v>
      </c>
      <c r="F154" s="70">
        <v>20</v>
      </c>
      <c r="G154" s="70">
        <v>0</v>
      </c>
      <c r="H154" s="70">
        <v>73</v>
      </c>
      <c r="I154" s="70">
        <v>17</v>
      </c>
      <c r="J154" s="70">
        <v>0</v>
      </c>
      <c r="K154" s="70">
        <v>8</v>
      </c>
      <c r="L154" s="70">
        <v>0</v>
      </c>
      <c r="M154" s="70">
        <v>25</v>
      </c>
      <c r="N154" s="70">
        <v>47</v>
      </c>
      <c r="O154" s="70">
        <v>5</v>
      </c>
      <c r="P154" s="70">
        <v>16</v>
      </c>
      <c r="Q154" s="70">
        <v>0</v>
      </c>
      <c r="R154" s="70">
        <v>68</v>
      </c>
      <c r="S154" s="70">
        <v>6</v>
      </c>
      <c r="T154" s="70">
        <v>0</v>
      </c>
      <c r="U154" s="70">
        <v>0</v>
      </c>
      <c r="V154" s="70">
        <v>0</v>
      </c>
      <c r="W154" s="70">
        <v>6</v>
      </c>
      <c r="X154" s="70">
        <v>8</v>
      </c>
      <c r="Y154" s="70">
        <v>0</v>
      </c>
      <c r="Z154" s="70">
        <v>3</v>
      </c>
      <c r="AA154" s="70">
        <v>0</v>
      </c>
      <c r="AB154" s="70">
        <v>11</v>
      </c>
      <c r="AC154" s="70">
        <v>183</v>
      </c>
      <c r="AD154" s="70"/>
      <c r="AE154" s="70">
        <v>33</v>
      </c>
      <c r="AF154" s="70">
        <v>0</v>
      </c>
      <c r="AG154" s="70">
        <v>7</v>
      </c>
      <c r="AH154" s="70">
        <v>0</v>
      </c>
      <c r="AI154" s="70">
        <v>40</v>
      </c>
      <c r="AJ154" s="70">
        <v>36</v>
      </c>
      <c r="AK154" s="70">
        <v>2</v>
      </c>
      <c r="AL154" s="70">
        <v>12</v>
      </c>
      <c r="AM154" s="70">
        <v>0</v>
      </c>
      <c r="AN154" s="70">
        <v>50</v>
      </c>
      <c r="AO154" s="70">
        <v>38</v>
      </c>
      <c r="AP154" s="70">
        <v>4</v>
      </c>
      <c r="AQ154" s="70">
        <v>20</v>
      </c>
      <c r="AR154" s="70">
        <v>0</v>
      </c>
      <c r="AS154" s="70">
        <v>62</v>
      </c>
      <c r="AT154" s="70">
        <v>152</v>
      </c>
      <c r="AU154" s="70"/>
      <c r="AV154" s="70">
        <v>30</v>
      </c>
      <c r="AW154" s="70">
        <v>2</v>
      </c>
      <c r="AX154" s="70">
        <v>11</v>
      </c>
      <c r="AY154" s="70">
        <v>0</v>
      </c>
      <c r="AZ154" s="70">
        <v>43</v>
      </c>
      <c r="BA154" s="70">
        <v>25</v>
      </c>
      <c r="BB154" s="70">
        <v>1</v>
      </c>
      <c r="BC154" s="70">
        <v>10</v>
      </c>
      <c r="BD154" s="70">
        <v>0</v>
      </c>
      <c r="BE154" s="70">
        <v>36</v>
      </c>
      <c r="BF154" s="70">
        <v>34</v>
      </c>
      <c r="BG154" s="70">
        <v>2</v>
      </c>
      <c r="BH154" s="70">
        <v>14</v>
      </c>
      <c r="BI154" s="70">
        <v>0</v>
      </c>
      <c r="BJ154" s="70">
        <v>50</v>
      </c>
      <c r="BK154" s="70">
        <v>12</v>
      </c>
      <c r="BL154" s="70">
        <v>0</v>
      </c>
      <c r="BM154" s="70">
        <v>4</v>
      </c>
      <c r="BN154" s="70">
        <v>0</v>
      </c>
      <c r="BO154" s="70">
        <v>16</v>
      </c>
      <c r="BP154" s="70">
        <v>145</v>
      </c>
      <c r="BQ154" s="74"/>
      <c r="BR154" s="70">
        <v>77</v>
      </c>
      <c r="BS154" s="70">
        <v>5</v>
      </c>
      <c r="BT154" s="70">
        <v>29</v>
      </c>
      <c r="BU154" s="70">
        <v>0</v>
      </c>
      <c r="BV154" s="70">
        <v>111</v>
      </c>
      <c r="BW154" s="70">
        <v>111</v>
      </c>
      <c r="BX154" s="74"/>
      <c r="BY154" s="70">
        <v>92</v>
      </c>
      <c r="BZ154" s="70">
        <v>5</v>
      </c>
      <c r="CA154" s="70">
        <v>32</v>
      </c>
      <c r="CB154" s="70">
        <v>0</v>
      </c>
      <c r="CC154" s="70">
        <v>129</v>
      </c>
      <c r="CD154" s="70">
        <v>129</v>
      </c>
      <c r="CE154" s="74"/>
      <c r="CF154" s="70">
        <v>70</v>
      </c>
      <c r="CG154" s="70">
        <v>4</v>
      </c>
      <c r="CH154" s="70">
        <v>20</v>
      </c>
      <c r="CI154" s="70">
        <v>0</v>
      </c>
      <c r="CJ154" s="70">
        <v>94</v>
      </c>
      <c r="CK154" s="70">
        <v>6</v>
      </c>
      <c r="CL154" s="70">
        <v>2</v>
      </c>
      <c r="CM154" s="70">
        <v>5</v>
      </c>
      <c r="CN154" s="70">
        <v>0</v>
      </c>
      <c r="CO154" s="70">
        <v>13</v>
      </c>
      <c r="CP154" s="70">
        <v>26</v>
      </c>
      <c r="CQ154" s="70">
        <v>0</v>
      </c>
      <c r="CR154" s="70">
        <v>12</v>
      </c>
      <c r="CS154" s="70">
        <v>0</v>
      </c>
      <c r="CT154" s="70">
        <v>38</v>
      </c>
      <c r="CU154" s="70">
        <v>145</v>
      </c>
      <c r="CV154" s="74"/>
      <c r="CW154" s="70">
        <v>52</v>
      </c>
      <c r="CX154" s="70">
        <v>3</v>
      </c>
      <c r="CY154" s="70">
        <v>19</v>
      </c>
      <c r="CZ154" s="70">
        <v>0</v>
      </c>
      <c r="DA154" s="70">
        <v>74</v>
      </c>
      <c r="DB154" s="70">
        <v>54</v>
      </c>
      <c r="DC154" s="70">
        <v>2</v>
      </c>
      <c r="DD154" s="70">
        <v>22</v>
      </c>
      <c r="DE154" s="70">
        <v>0</v>
      </c>
      <c r="DF154" s="70">
        <v>78</v>
      </c>
      <c r="DG154" s="70">
        <v>152</v>
      </c>
      <c r="DH154" s="74"/>
      <c r="DI154" s="70">
        <v>82</v>
      </c>
      <c r="DJ154" s="70">
        <v>5</v>
      </c>
      <c r="DK154" s="70">
        <v>32</v>
      </c>
      <c r="DL154" s="70">
        <v>0</v>
      </c>
      <c r="DM154" s="70">
        <v>119</v>
      </c>
      <c r="DN154" s="70">
        <v>119</v>
      </c>
      <c r="DO154" s="74"/>
      <c r="DP154" s="70">
        <v>76</v>
      </c>
      <c r="DQ154" s="70">
        <v>5</v>
      </c>
      <c r="DR154" s="70">
        <v>31</v>
      </c>
      <c r="DS154" s="70">
        <v>0</v>
      </c>
      <c r="DT154" s="70">
        <v>112</v>
      </c>
      <c r="DU154" s="70">
        <v>112</v>
      </c>
      <c r="DV154" s="74"/>
      <c r="DW154" s="70">
        <v>53</v>
      </c>
      <c r="DX154" s="70">
        <v>2</v>
      </c>
      <c r="DY154" s="70">
        <v>23</v>
      </c>
      <c r="DZ154" s="70">
        <v>0</v>
      </c>
      <c r="EA154" s="70">
        <v>78</v>
      </c>
      <c r="EB154" s="70">
        <v>49</v>
      </c>
      <c r="EC154" s="70">
        <v>3</v>
      </c>
      <c r="ED154" s="70">
        <v>16</v>
      </c>
      <c r="EE154" s="70">
        <v>0</v>
      </c>
      <c r="EF154" s="70">
        <v>68</v>
      </c>
      <c r="EG154" s="70">
        <v>146</v>
      </c>
      <c r="EI154" s="80">
        <f t="shared" si="98"/>
        <v>0.82307692307692304</v>
      </c>
      <c r="EJ154" s="80">
        <f t="shared" si="99"/>
        <v>1</v>
      </c>
      <c r="EK154" s="80">
        <f t="shared" si="100"/>
        <v>0.82978723404255317</v>
      </c>
      <c r="EL154" s="80" t="e">
        <f t="shared" si="101"/>
        <v>#DIV/0!</v>
      </c>
      <c r="EM154" s="80">
        <f t="shared" si="102"/>
        <v>0.8306010928961749</v>
      </c>
      <c r="EN154" s="74"/>
      <c r="EO154" s="80">
        <f t="shared" si="103"/>
        <v>0.77692307692307694</v>
      </c>
      <c r="EP154" s="80">
        <f t="shared" si="104"/>
        <v>0.83333333333333337</v>
      </c>
      <c r="EQ154" s="80">
        <f t="shared" si="105"/>
        <v>0.82978723404255317</v>
      </c>
      <c r="ER154" s="80" t="e">
        <f t="shared" si="106"/>
        <v>#DIV/0!</v>
      </c>
      <c r="ES154" s="80">
        <f t="shared" si="107"/>
        <v>0.79234972677595628</v>
      </c>
      <c r="ET154" s="74"/>
      <c r="EU154" s="80">
        <f t="shared" si="108"/>
        <v>0.59230769230769231</v>
      </c>
      <c r="EV154" s="80">
        <f t="shared" si="109"/>
        <v>0.83333333333333337</v>
      </c>
      <c r="EW154" s="80">
        <f t="shared" si="110"/>
        <v>0.61702127659574468</v>
      </c>
      <c r="EX154" s="80" t="e">
        <f t="shared" si="111"/>
        <v>#DIV/0!</v>
      </c>
      <c r="EY154" s="80">
        <f t="shared" si="112"/>
        <v>0.60655737704918034</v>
      </c>
      <c r="EZ154" s="74"/>
      <c r="FA154" s="80">
        <f t="shared" si="113"/>
        <v>0.70769230769230773</v>
      </c>
      <c r="FB154" s="80">
        <f t="shared" si="114"/>
        <v>0.83333333333333337</v>
      </c>
      <c r="FC154" s="80">
        <f t="shared" si="115"/>
        <v>0.68085106382978722</v>
      </c>
      <c r="FD154" s="80" t="e">
        <f t="shared" si="116"/>
        <v>#DIV/0!</v>
      </c>
      <c r="FE154" s="80">
        <f t="shared" si="117"/>
        <v>0.70491803278688525</v>
      </c>
      <c r="FF154" s="74"/>
      <c r="FG154" s="80">
        <f t="shared" si="118"/>
        <v>0.7846153846153846</v>
      </c>
      <c r="FH154" s="80">
        <f t="shared" si="119"/>
        <v>1</v>
      </c>
      <c r="FI154" s="80">
        <f t="shared" si="120"/>
        <v>0.78723404255319152</v>
      </c>
      <c r="FJ154" s="80" t="e">
        <f t="shared" si="121"/>
        <v>#DIV/0!</v>
      </c>
      <c r="FK154" s="80">
        <f t="shared" si="122"/>
        <v>0.79234972677595628</v>
      </c>
      <c r="FL154" s="74"/>
      <c r="FM154" s="80">
        <f t="shared" si="123"/>
        <v>0.81538461538461537</v>
      </c>
      <c r="FN154" s="80">
        <f t="shared" si="124"/>
        <v>0.83333333333333337</v>
      </c>
      <c r="FO154" s="80">
        <f t="shared" si="125"/>
        <v>0.87234042553191493</v>
      </c>
      <c r="FP154" s="80" t="e">
        <f t="shared" si="126"/>
        <v>#DIV/0!</v>
      </c>
      <c r="FQ154" s="80">
        <f t="shared" si="127"/>
        <v>0.8306010928961749</v>
      </c>
      <c r="FR154" s="74"/>
      <c r="FS154" s="80">
        <f t="shared" si="128"/>
        <v>0.63076923076923075</v>
      </c>
      <c r="FT154" s="80">
        <f t="shared" si="129"/>
        <v>0.83333333333333337</v>
      </c>
      <c r="FU154" s="80">
        <f t="shared" si="130"/>
        <v>0.68085106382978722</v>
      </c>
      <c r="FV154" s="80" t="e">
        <f t="shared" si="131"/>
        <v>#DIV/0!</v>
      </c>
      <c r="FW154" s="80">
        <f t="shared" si="132"/>
        <v>0.65027322404371579</v>
      </c>
      <c r="FX154" s="74"/>
      <c r="FY154" s="80">
        <f t="shared" si="133"/>
        <v>0.58461538461538465</v>
      </c>
      <c r="FZ154" s="80">
        <f t="shared" si="134"/>
        <v>0.83333333333333337</v>
      </c>
      <c r="GA154" s="80">
        <f t="shared" si="135"/>
        <v>0.65957446808510634</v>
      </c>
      <c r="GB154" s="80" t="e">
        <f t="shared" si="136"/>
        <v>#DIV/0!</v>
      </c>
      <c r="GC154" s="80">
        <f t="shared" si="137"/>
        <v>0.61202185792349728</v>
      </c>
      <c r="GD154" s="74"/>
      <c r="GE154" s="80">
        <f t="shared" si="138"/>
        <v>0.7846153846153846</v>
      </c>
      <c r="GF154" s="80">
        <f t="shared" si="139"/>
        <v>0.83333333333333337</v>
      </c>
      <c r="GG154" s="80">
        <f t="shared" si="140"/>
        <v>0.82978723404255317</v>
      </c>
      <c r="GH154" s="80" t="e">
        <f t="shared" si="141"/>
        <v>#DIV/0!</v>
      </c>
      <c r="GI154" s="80">
        <f t="shared" si="142"/>
        <v>0.79781420765027322</v>
      </c>
    </row>
    <row r="155" spans="1:191" x14ac:dyDescent="0.3">
      <c r="A155" s="60" t="s">
        <v>604</v>
      </c>
      <c r="B155" s="70">
        <v>2815</v>
      </c>
      <c r="C155" s="70"/>
      <c r="D155" s="70">
        <v>93</v>
      </c>
      <c r="E155" s="70">
        <v>1</v>
      </c>
      <c r="F155" s="70">
        <v>15</v>
      </c>
      <c r="G155" s="70">
        <v>0</v>
      </c>
      <c r="H155" s="70">
        <v>109</v>
      </c>
      <c r="I155" s="70">
        <v>41</v>
      </c>
      <c r="J155" s="70">
        <v>1</v>
      </c>
      <c r="K155" s="70">
        <v>16</v>
      </c>
      <c r="L155" s="70">
        <v>0</v>
      </c>
      <c r="M155" s="70">
        <v>58</v>
      </c>
      <c r="N155" s="70">
        <v>97</v>
      </c>
      <c r="O155" s="70">
        <v>5</v>
      </c>
      <c r="P155" s="70">
        <v>20</v>
      </c>
      <c r="Q155" s="70">
        <v>0</v>
      </c>
      <c r="R155" s="70">
        <v>122</v>
      </c>
      <c r="S155" s="70">
        <v>23</v>
      </c>
      <c r="T155" s="70">
        <v>1</v>
      </c>
      <c r="U155" s="70">
        <v>3</v>
      </c>
      <c r="V155" s="70">
        <v>0</v>
      </c>
      <c r="W155" s="70">
        <v>27</v>
      </c>
      <c r="X155" s="70">
        <v>13</v>
      </c>
      <c r="Y155" s="70">
        <v>0</v>
      </c>
      <c r="Z155" s="70">
        <v>0</v>
      </c>
      <c r="AA155" s="70">
        <v>0</v>
      </c>
      <c r="AB155" s="70">
        <v>13</v>
      </c>
      <c r="AC155" s="70">
        <v>329</v>
      </c>
      <c r="AD155" s="70"/>
      <c r="AE155" s="70">
        <v>31</v>
      </c>
      <c r="AF155" s="70">
        <v>0</v>
      </c>
      <c r="AG155" s="70">
        <v>7</v>
      </c>
      <c r="AH155" s="70">
        <v>0</v>
      </c>
      <c r="AI155" s="70">
        <v>38</v>
      </c>
      <c r="AJ155" s="70">
        <v>117</v>
      </c>
      <c r="AK155" s="70">
        <v>5</v>
      </c>
      <c r="AL155" s="70">
        <v>29</v>
      </c>
      <c r="AM155" s="70">
        <v>0</v>
      </c>
      <c r="AN155" s="70">
        <v>151</v>
      </c>
      <c r="AO155" s="70">
        <v>101</v>
      </c>
      <c r="AP155" s="70">
        <v>2</v>
      </c>
      <c r="AQ155" s="70">
        <v>14</v>
      </c>
      <c r="AR155" s="70">
        <v>0</v>
      </c>
      <c r="AS155" s="70">
        <v>117</v>
      </c>
      <c r="AT155" s="70">
        <v>306</v>
      </c>
      <c r="AU155" s="70"/>
      <c r="AV155" s="70">
        <v>44</v>
      </c>
      <c r="AW155" s="70">
        <v>3</v>
      </c>
      <c r="AX155" s="70">
        <v>12</v>
      </c>
      <c r="AY155" s="70">
        <v>0</v>
      </c>
      <c r="AZ155" s="70">
        <v>59</v>
      </c>
      <c r="BA155" s="70">
        <v>38</v>
      </c>
      <c r="BB155" s="70">
        <v>1</v>
      </c>
      <c r="BC155" s="70">
        <v>4</v>
      </c>
      <c r="BD155" s="70">
        <v>0</v>
      </c>
      <c r="BE155" s="70">
        <v>43</v>
      </c>
      <c r="BF155" s="70">
        <v>53</v>
      </c>
      <c r="BG155" s="70">
        <v>1</v>
      </c>
      <c r="BH155" s="70">
        <v>13</v>
      </c>
      <c r="BI155" s="70">
        <v>0</v>
      </c>
      <c r="BJ155" s="70">
        <v>67</v>
      </c>
      <c r="BK155" s="70">
        <v>86</v>
      </c>
      <c r="BL155" s="70">
        <v>2</v>
      </c>
      <c r="BM155" s="70">
        <v>19</v>
      </c>
      <c r="BN155" s="70">
        <v>0</v>
      </c>
      <c r="BO155" s="70">
        <v>107</v>
      </c>
      <c r="BP155" s="70">
        <v>276</v>
      </c>
      <c r="BQ155" s="74"/>
      <c r="BR155" s="70">
        <v>180</v>
      </c>
      <c r="BS155" s="70">
        <v>3</v>
      </c>
      <c r="BT155" s="70">
        <v>37</v>
      </c>
      <c r="BU155" s="70">
        <v>0</v>
      </c>
      <c r="BV155" s="70">
        <v>220</v>
      </c>
      <c r="BW155" s="70">
        <v>220</v>
      </c>
      <c r="BX155" s="74"/>
      <c r="BY155" s="70">
        <v>180</v>
      </c>
      <c r="BZ155" s="70">
        <v>3</v>
      </c>
      <c r="CA155" s="70">
        <v>40</v>
      </c>
      <c r="CB155" s="70">
        <v>0</v>
      </c>
      <c r="CC155" s="70">
        <v>223</v>
      </c>
      <c r="CD155" s="70">
        <v>223</v>
      </c>
      <c r="CE155" s="74"/>
      <c r="CF155" s="70">
        <v>152</v>
      </c>
      <c r="CG155" s="70">
        <v>3</v>
      </c>
      <c r="CH155" s="70">
        <v>36</v>
      </c>
      <c r="CI155" s="70">
        <v>0</v>
      </c>
      <c r="CJ155" s="70">
        <v>191</v>
      </c>
      <c r="CK155" s="70">
        <v>34</v>
      </c>
      <c r="CL155" s="70">
        <v>2</v>
      </c>
      <c r="CM155" s="70">
        <v>5</v>
      </c>
      <c r="CN155" s="70">
        <v>0</v>
      </c>
      <c r="CO155" s="70">
        <v>41</v>
      </c>
      <c r="CP155" s="70">
        <v>36</v>
      </c>
      <c r="CQ155" s="70">
        <v>2</v>
      </c>
      <c r="CR155" s="70">
        <v>5</v>
      </c>
      <c r="CS155" s="70">
        <v>0</v>
      </c>
      <c r="CT155" s="70">
        <v>43</v>
      </c>
      <c r="CU155" s="70">
        <v>275</v>
      </c>
      <c r="CV155" s="74"/>
      <c r="CW155" s="70">
        <v>80</v>
      </c>
      <c r="CX155" s="70">
        <v>4</v>
      </c>
      <c r="CY155" s="70">
        <v>12</v>
      </c>
      <c r="CZ155" s="70">
        <v>0</v>
      </c>
      <c r="DA155" s="70">
        <v>96</v>
      </c>
      <c r="DB155" s="70">
        <v>153</v>
      </c>
      <c r="DC155" s="70">
        <v>3</v>
      </c>
      <c r="DD155" s="70">
        <v>36</v>
      </c>
      <c r="DE155" s="70">
        <v>0</v>
      </c>
      <c r="DF155" s="70">
        <v>192</v>
      </c>
      <c r="DG155" s="70">
        <v>288</v>
      </c>
      <c r="DH155" s="74"/>
      <c r="DI155" s="70">
        <v>188</v>
      </c>
      <c r="DJ155" s="70">
        <v>3</v>
      </c>
      <c r="DK155" s="70">
        <v>40</v>
      </c>
      <c r="DL155" s="70">
        <v>0</v>
      </c>
      <c r="DM155" s="70">
        <v>231</v>
      </c>
      <c r="DN155" s="70">
        <v>231</v>
      </c>
      <c r="DO155" s="74"/>
      <c r="DP155" s="70">
        <v>178</v>
      </c>
      <c r="DQ155" s="70">
        <v>3</v>
      </c>
      <c r="DR155" s="70">
        <v>40</v>
      </c>
      <c r="DS155" s="70">
        <v>0</v>
      </c>
      <c r="DT155" s="70">
        <v>221</v>
      </c>
      <c r="DU155" s="70">
        <v>221</v>
      </c>
      <c r="DV155" s="74"/>
      <c r="DW155" s="70">
        <v>115</v>
      </c>
      <c r="DX155" s="70">
        <v>5</v>
      </c>
      <c r="DY155" s="70">
        <v>17</v>
      </c>
      <c r="DZ155" s="70">
        <v>0</v>
      </c>
      <c r="EA155" s="70">
        <v>137</v>
      </c>
      <c r="EB155" s="70">
        <v>110</v>
      </c>
      <c r="EC155" s="70">
        <v>2</v>
      </c>
      <c r="ED155" s="70">
        <v>31</v>
      </c>
      <c r="EE155" s="70">
        <v>0</v>
      </c>
      <c r="EF155" s="70">
        <v>143</v>
      </c>
      <c r="EG155" s="70">
        <v>280</v>
      </c>
      <c r="EI155" s="80">
        <f t="shared" si="98"/>
        <v>0.93258426966292129</v>
      </c>
      <c r="EJ155" s="80">
        <f t="shared" si="99"/>
        <v>0.875</v>
      </c>
      <c r="EK155" s="80">
        <f t="shared" si="100"/>
        <v>0.92592592592592593</v>
      </c>
      <c r="EL155" s="80" t="e">
        <f t="shared" si="101"/>
        <v>#DIV/0!</v>
      </c>
      <c r="EM155" s="80">
        <f t="shared" si="102"/>
        <v>0.93009118541033431</v>
      </c>
      <c r="EN155" s="74"/>
      <c r="EO155" s="80">
        <f t="shared" si="103"/>
        <v>0.82771535580524347</v>
      </c>
      <c r="EP155" s="80">
        <f t="shared" si="104"/>
        <v>0.875</v>
      </c>
      <c r="EQ155" s="80">
        <f t="shared" si="105"/>
        <v>0.88888888888888884</v>
      </c>
      <c r="ER155" s="80" t="e">
        <f t="shared" si="106"/>
        <v>#DIV/0!</v>
      </c>
      <c r="ES155" s="80">
        <f t="shared" si="107"/>
        <v>0.83890577507598785</v>
      </c>
      <c r="ET155" s="74"/>
      <c r="EU155" s="80">
        <f t="shared" si="108"/>
        <v>0.6741573033707865</v>
      </c>
      <c r="EV155" s="80">
        <f t="shared" si="109"/>
        <v>0.375</v>
      </c>
      <c r="EW155" s="80">
        <f t="shared" si="110"/>
        <v>0.68518518518518523</v>
      </c>
      <c r="EX155" s="80" t="e">
        <f t="shared" si="111"/>
        <v>#DIV/0!</v>
      </c>
      <c r="EY155" s="80">
        <f t="shared" si="112"/>
        <v>0.66869300911854102</v>
      </c>
      <c r="EZ155" s="74"/>
      <c r="FA155" s="80">
        <f t="shared" si="113"/>
        <v>0.6741573033707865</v>
      </c>
      <c r="FB155" s="80">
        <f t="shared" si="114"/>
        <v>0.375</v>
      </c>
      <c r="FC155" s="80">
        <f t="shared" si="115"/>
        <v>0.7407407407407407</v>
      </c>
      <c r="FD155" s="80" t="e">
        <f t="shared" si="116"/>
        <v>#DIV/0!</v>
      </c>
      <c r="FE155" s="80">
        <f t="shared" si="117"/>
        <v>0.67781155015197569</v>
      </c>
      <c r="FF155" s="74"/>
      <c r="FG155" s="80">
        <f t="shared" si="118"/>
        <v>0.8314606741573034</v>
      </c>
      <c r="FH155" s="80">
        <f t="shared" si="119"/>
        <v>0.875</v>
      </c>
      <c r="FI155" s="80">
        <f t="shared" si="120"/>
        <v>0.85185185185185186</v>
      </c>
      <c r="FJ155" s="80" t="e">
        <f t="shared" si="121"/>
        <v>#DIV/0!</v>
      </c>
      <c r="FK155" s="80">
        <f t="shared" si="122"/>
        <v>0.83586626139817632</v>
      </c>
      <c r="FL155" s="74"/>
      <c r="FM155" s="80">
        <f t="shared" si="123"/>
        <v>0.87265917602996257</v>
      </c>
      <c r="FN155" s="80">
        <f t="shared" si="124"/>
        <v>0.875</v>
      </c>
      <c r="FO155" s="80">
        <f t="shared" si="125"/>
        <v>0.88888888888888884</v>
      </c>
      <c r="FP155" s="80" t="e">
        <f t="shared" si="126"/>
        <v>#DIV/0!</v>
      </c>
      <c r="FQ155" s="80">
        <f t="shared" si="127"/>
        <v>0.87537993920972645</v>
      </c>
      <c r="FR155" s="74"/>
      <c r="FS155" s="80">
        <f t="shared" si="128"/>
        <v>0.70411985018726597</v>
      </c>
      <c r="FT155" s="80">
        <f t="shared" si="129"/>
        <v>0.375</v>
      </c>
      <c r="FU155" s="80">
        <f t="shared" si="130"/>
        <v>0.7407407407407407</v>
      </c>
      <c r="FV155" s="80" t="e">
        <f t="shared" si="131"/>
        <v>#DIV/0!</v>
      </c>
      <c r="FW155" s="80">
        <f t="shared" si="132"/>
        <v>0.7021276595744681</v>
      </c>
      <c r="FX155" s="74"/>
      <c r="FY155" s="80">
        <f t="shared" si="133"/>
        <v>0.66666666666666663</v>
      </c>
      <c r="FZ155" s="80">
        <f t="shared" si="134"/>
        <v>0.375</v>
      </c>
      <c r="GA155" s="80">
        <f t="shared" si="135"/>
        <v>0.7407407407407407</v>
      </c>
      <c r="GB155" s="80" t="e">
        <f t="shared" si="136"/>
        <v>#DIV/0!</v>
      </c>
      <c r="GC155" s="80">
        <f t="shared" si="137"/>
        <v>0.67173252279635254</v>
      </c>
      <c r="GD155" s="74"/>
      <c r="GE155" s="80">
        <f t="shared" si="138"/>
        <v>0.84269662921348309</v>
      </c>
      <c r="GF155" s="80">
        <f t="shared" si="139"/>
        <v>0.875</v>
      </c>
      <c r="GG155" s="80">
        <f t="shared" si="140"/>
        <v>0.88888888888888884</v>
      </c>
      <c r="GH155" s="80" t="e">
        <f t="shared" si="141"/>
        <v>#DIV/0!</v>
      </c>
      <c r="GI155" s="80">
        <f t="shared" si="142"/>
        <v>0.85106382978723405</v>
      </c>
    </row>
    <row r="156" spans="1:191" x14ac:dyDescent="0.3">
      <c r="A156" s="60" t="s">
        <v>572</v>
      </c>
      <c r="B156" s="70">
        <v>2523</v>
      </c>
      <c r="C156" s="70"/>
      <c r="D156" s="70">
        <v>146</v>
      </c>
      <c r="E156" s="70">
        <v>4</v>
      </c>
      <c r="F156" s="70">
        <v>102</v>
      </c>
      <c r="G156" s="70">
        <v>0</v>
      </c>
      <c r="H156" s="70">
        <v>252</v>
      </c>
      <c r="I156" s="70">
        <v>50</v>
      </c>
      <c r="J156" s="70">
        <v>2</v>
      </c>
      <c r="K156" s="70">
        <v>34</v>
      </c>
      <c r="L156" s="70">
        <v>0</v>
      </c>
      <c r="M156" s="70">
        <v>86</v>
      </c>
      <c r="N156" s="70">
        <v>77</v>
      </c>
      <c r="O156" s="70">
        <v>1</v>
      </c>
      <c r="P156" s="70">
        <v>52</v>
      </c>
      <c r="Q156" s="70">
        <v>0</v>
      </c>
      <c r="R156" s="70">
        <v>130</v>
      </c>
      <c r="S156" s="70">
        <v>26</v>
      </c>
      <c r="T156" s="70">
        <v>0</v>
      </c>
      <c r="U156" s="70">
        <v>7</v>
      </c>
      <c r="V156" s="70">
        <v>0</v>
      </c>
      <c r="W156" s="70">
        <v>33</v>
      </c>
      <c r="X156" s="70">
        <v>20</v>
      </c>
      <c r="Y156" s="70">
        <v>0</v>
      </c>
      <c r="Z156" s="70">
        <v>11</v>
      </c>
      <c r="AA156" s="70">
        <v>0</v>
      </c>
      <c r="AB156" s="70">
        <v>31</v>
      </c>
      <c r="AC156" s="70">
        <v>532</v>
      </c>
      <c r="AD156" s="70"/>
      <c r="AE156" s="70">
        <v>86</v>
      </c>
      <c r="AF156" s="70">
        <v>4</v>
      </c>
      <c r="AG156" s="70">
        <v>43</v>
      </c>
      <c r="AH156" s="70">
        <v>0</v>
      </c>
      <c r="AI156" s="70">
        <v>133</v>
      </c>
      <c r="AJ156" s="70">
        <v>77</v>
      </c>
      <c r="AK156" s="70">
        <v>2</v>
      </c>
      <c r="AL156" s="70">
        <v>59</v>
      </c>
      <c r="AM156" s="70">
        <v>0</v>
      </c>
      <c r="AN156" s="70">
        <v>138</v>
      </c>
      <c r="AO156" s="70">
        <v>112</v>
      </c>
      <c r="AP156" s="70">
        <v>1</v>
      </c>
      <c r="AQ156" s="70">
        <v>68</v>
      </c>
      <c r="AR156" s="70">
        <v>0</v>
      </c>
      <c r="AS156" s="70">
        <v>181</v>
      </c>
      <c r="AT156" s="70">
        <v>452</v>
      </c>
      <c r="AU156" s="70"/>
      <c r="AV156" s="70">
        <v>82</v>
      </c>
      <c r="AW156" s="70">
        <v>2</v>
      </c>
      <c r="AX156" s="70">
        <v>61</v>
      </c>
      <c r="AY156" s="70">
        <v>0</v>
      </c>
      <c r="AZ156" s="70">
        <v>145</v>
      </c>
      <c r="BA156" s="70">
        <v>43</v>
      </c>
      <c r="BB156" s="70">
        <v>2</v>
      </c>
      <c r="BC156" s="70">
        <v>31</v>
      </c>
      <c r="BD156" s="70">
        <v>0</v>
      </c>
      <c r="BE156" s="70">
        <v>76</v>
      </c>
      <c r="BF156" s="70">
        <v>82</v>
      </c>
      <c r="BG156" s="70">
        <v>3</v>
      </c>
      <c r="BH156" s="70">
        <v>50</v>
      </c>
      <c r="BI156" s="70">
        <v>0</v>
      </c>
      <c r="BJ156" s="70">
        <v>135</v>
      </c>
      <c r="BK156" s="70">
        <v>27</v>
      </c>
      <c r="BL156" s="70">
        <v>0</v>
      </c>
      <c r="BM156" s="70">
        <v>16</v>
      </c>
      <c r="BN156" s="70">
        <v>0</v>
      </c>
      <c r="BO156" s="70">
        <v>43</v>
      </c>
      <c r="BP156" s="70">
        <v>399</v>
      </c>
      <c r="BQ156" s="74"/>
      <c r="BR156" s="70">
        <v>233</v>
      </c>
      <c r="BS156" s="70">
        <v>3</v>
      </c>
      <c r="BT156" s="70">
        <v>149</v>
      </c>
      <c r="BU156" s="70">
        <v>0</v>
      </c>
      <c r="BV156" s="70">
        <v>385</v>
      </c>
      <c r="BW156" s="70">
        <v>385</v>
      </c>
      <c r="BX156" s="74"/>
      <c r="BY156" s="70">
        <v>225</v>
      </c>
      <c r="BZ156" s="70">
        <v>3</v>
      </c>
      <c r="CA156" s="70">
        <v>156</v>
      </c>
      <c r="CB156" s="70">
        <v>0</v>
      </c>
      <c r="CC156" s="70">
        <v>384</v>
      </c>
      <c r="CD156" s="70">
        <v>384</v>
      </c>
      <c r="CE156" s="74"/>
      <c r="CF156" s="70">
        <v>175</v>
      </c>
      <c r="CG156" s="70">
        <v>5</v>
      </c>
      <c r="CH156" s="70">
        <v>110</v>
      </c>
      <c r="CI156" s="70">
        <v>0</v>
      </c>
      <c r="CJ156" s="70">
        <v>290</v>
      </c>
      <c r="CK156" s="70">
        <v>17</v>
      </c>
      <c r="CL156" s="70">
        <v>2</v>
      </c>
      <c r="CM156" s="70">
        <v>14</v>
      </c>
      <c r="CN156" s="70">
        <v>0</v>
      </c>
      <c r="CO156" s="70">
        <v>33</v>
      </c>
      <c r="CP156" s="70">
        <v>53</v>
      </c>
      <c r="CQ156" s="70">
        <v>0</v>
      </c>
      <c r="CR156" s="70">
        <v>34</v>
      </c>
      <c r="CS156" s="70">
        <v>0</v>
      </c>
      <c r="CT156" s="70">
        <v>87</v>
      </c>
      <c r="CU156" s="70">
        <v>410</v>
      </c>
      <c r="CV156" s="74"/>
      <c r="CW156" s="70">
        <v>104</v>
      </c>
      <c r="CX156" s="70">
        <v>4</v>
      </c>
      <c r="CY156" s="70">
        <v>66</v>
      </c>
      <c r="CZ156" s="70">
        <v>0</v>
      </c>
      <c r="DA156" s="70">
        <v>174</v>
      </c>
      <c r="DB156" s="70">
        <v>160</v>
      </c>
      <c r="DC156" s="70">
        <v>3</v>
      </c>
      <c r="DD156" s="70">
        <v>104</v>
      </c>
      <c r="DE156" s="70">
        <v>0</v>
      </c>
      <c r="DF156" s="70">
        <v>267</v>
      </c>
      <c r="DG156" s="70">
        <v>441</v>
      </c>
      <c r="DH156" s="74"/>
      <c r="DI156" s="70">
        <v>237</v>
      </c>
      <c r="DJ156" s="70">
        <v>3</v>
      </c>
      <c r="DK156" s="70">
        <v>150</v>
      </c>
      <c r="DL156" s="70">
        <v>0</v>
      </c>
      <c r="DM156" s="70">
        <v>390</v>
      </c>
      <c r="DN156" s="70">
        <v>390</v>
      </c>
      <c r="DO156" s="74"/>
      <c r="DP156" s="70">
        <v>227</v>
      </c>
      <c r="DQ156" s="70">
        <v>3</v>
      </c>
      <c r="DR156" s="70">
        <v>145</v>
      </c>
      <c r="DS156" s="70">
        <v>0</v>
      </c>
      <c r="DT156" s="70">
        <v>375</v>
      </c>
      <c r="DU156" s="70">
        <v>375</v>
      </c>
      <c r="DV156" s="74"/>
      <c r="DW156" s="70">
        <v>128</v>
      </c>
      <c r="DX156" s="70">
        <v>1</v>
      </c>
      <c r="DY156" s="70">
        <v>79</v>
      </c>
      <c r="DZ156" s="70">
        <v>0</v>
      </c>
      <c r="EA156" s="70">
        <v>208</v>
      </c>
      <c r="EB156" s="70">
        <v>126</v>
      </c>
      <c r="EC156" s="70">
        <v>4</v>
      </c>
      <c r="ED156" s="70">
        <v>86</v>
      </c>
      <c r="EE156" s="70">
        <v>0</v>
      </c>
      <c r="EF156" s="70">
        <v>216</v>
      </c>
      <c r="EG156" s="70">
        <v>424</v>
      </c>
      <c r="EI156" s="80">
        <f t="shared" si="98"/>
        <v>0.86206896551724133</v>
      </c>
      <c r="EJ156" s="80">
        <f t="shared" si="99"/>
        <v>1</v>
      </c>
      <c r="EK156" s="80">
        <f t="shared" si="100"/>
        <v>0.82524271844660191</v>
      </c>
      <c r="EL156" s="80" t="e">
        <f t="shared" si="101"/>
        <v>#DIV/0!</v>
      </c>
      <c r="EM156" s="80">
        <f t="shared" si="102"/>
        <v>0.84962406015037595</v>
      </c>
      <c r="EN156" s="74"/>
      <c r="EO156" s="80">
        <f t="shared" si="103"/>
        <v>0.73354231974921635</v>
      </c>
      <c r="EP156" s="80">
        <f t="shared" si="104"/>
        <v>1</v>
      </c>
      <c r="EQ156" s="80">
        <f t="shared" si="105"/>
        <v>0.76699029126213591</v>
      </c>
      <c r="ER156" s="80" t="e">
        <f t="shared" si="106"/>
        <v>#DIV/0!</v>
      </c>
      <c r="ES156" s="80">
        <f t="shared" si="107"/>
        <v>0.75</v>
      </c>
      <c r="ET156" s="74"/>
      <c r="EU156" s="80">
        <f t="shared" si="108"/>
        <v>0.73040752351097182</v>
      </c>
      <c r="EV156" s="80">
        <f t="shared" si="109"/>
        <v>0.42857142857142855</v>
      </c>
      <c r="EW156" s="80">
        <f t="shared" si="110"/>
        <v>0.72330097087378642</v>
      </c>
      <c r="EX156" s="80" t="e">
        <f t="shared" si="111"/>
        <v>#DIV/0!</v>
      </c>
      <c r="EY156" s="80">
        <f t="shared" si="112"/>
        <v>0.72368421052631582</v>
      </c>
      <c r="EZ156" s="74"/>
      <c r="FA156" s="80">
        <f t="shared" si="113"/>
        <v>0.70532915360501569</v>
      </c>
      <c r="FB156" s="80">
        <f t="shared" si="114"/>
        <v>0.42857142857142855</v>
      </c>
      <c r="FC156" s="80">
        <f t="shared" si="115"/>
        <v>0.75728155339805825</v>
      </c>
      <c r="FD156" s="80" t="e">
        <f t="shared" si="116"/>
        <v>#DIV/0!</v>
      </c>
      <c r="FE156" s="80">
        <f t="shared" si="117"/>
        <v>0.72180451127819545</v>
      </c>
      <c r="FF156" s="74"/>
      <c r="FG156" s="80">
        <f t="shared" si="118"/>
        <v>0.76802507836990597</v>
      </c>
      <c r="FH156" s="80">
        <f t="shared" si="119"/>
        <v>1</v>
      </c>
      <c r="FI156" s="80">
        <f t="shared" si="120"/>
        <v>0.76699029126213591</v>
      </c>
      <c r="FJ156" s="80" t="e">
        <f t="shared" si="121"/>
        <v>#DIV/0!</v>
      </c>
      <c r="FK156" s="80">
        <f t="shared" si="122"/>
        <v>0.77067669172932329</v>
      </c>
      <c r="FL156" s="74"/>
      <c r="FM156" s="80">
        <f t="shared" si="123"/>
        <v>0.82758620689655171</v>
      </c>
      <c r="FN156" s="80">
        <f t="shared" si="124"/>
        <v>1</v>
      </c>
      <c r="FO156" s="80">
        <f t="shared" si="125"/>
        <v>0.82524271844660191</v>
      </c>
      <c r="FP156" s="80" t="e">
        <f t="shared" si="126"/>
        <v>#DIV/0!</v>
      </c>
      <c r="FQ156" s="80">
        <f t="shared" si="127"/>
        <v>0.82894736842105265</v>
      </c>
      <c r="FR156" s="74"/>
      <c r="FS156" s="80">
        <f t="shared" si="128"/>
        <v>0.74294670846394983</v>
      </c>
      <c r="FT156" s="80">
        <f t="shared" si="129"/>
        <v>0.42857142857142855</v>
      </c>
      <c r="FU156" s="80">
        <f t="shared" si="130"/>
        <v>0.72815533980582525</v>
      </c>
      <c r="FV156" s="80" t="e">
        <f t="shared" si="131"/>
        <v>#DIV/0!</v>
      </c>
      <c r="FW156" s="80">
        <f t="shared" si="132"/>
        <v>0.73308270676691734</v>
      </c>
      <c r="FX156" s="74"/>
      <c r="FY156" s="80">
        <f t="shared" si="133"/>
        <v>0.71159874608150475</v>
      </c>
      <c r="FZ156" s="80">
        <f t="shared" si="134"/>
        <v>0.42857142857142855</v>
      </c>
      <c r="GA156" s="80">
        <f t="shared" si="135"/>
        <v>0.70388349514563109</v>
      </c>
      <c r="GB156" s="80" t="e">
        <f t="shared" si="136"/>
        <v>#DIV/0!</v>
      </c>
      <c r="GC156" s="80">
        <f t="shared" si="137"/>
        <v>0.70488721804511278</v>
      </c>
      <c r="GD156" s="74"/>
      <c r="GE156" s="80">
        <f t="shared" si="138"/>
        <v>0.79623824451410663</v>
      </c>
      <c r="GF156" s="80">
        <f t="shared" si="139"/>
        <v>0.7142857142857143</v>
      </c>
      <c r="GG156" s="80">
        <f t="shared" si="140"/>
        <v>0.80097087378640774</v>
      </c>
      <c r="GH156" s="80" t="e">
        <f t="shared" si="141"/>
        <v>#DIV/0!</v>
      </c>
      <c r="GI156" s="80">
        <f t="shared" si="142"/>
        <v>0.79699248120300747</v>
      </c>
    </row>
    <row r="157" spans="1:191" x14ac:dyDescent="0.3">
      <c r="A157" s="60" t="s">
        <v>427</v>
      </c>
      <c r="B157" s="70">
        <v>2038</v>
      </c>
      <c r="C157" s="70"/>
      <c r="D157" s="70">
        <v>66</v>
      </c>
      <c r="E157" s="70">
        <v>3</v>
      </c>
      <c r="F157" s="70">
        <v>12</v>
      </c>
      <c r="G157" s="70">
        <v>0</v>
      </c>
      <c r="H157" s="70">
        <v>81</v>
      </c>
      <c r="I157" s="70">
        <v>18</v>
      </c>
      <c r="J157" s="70">
        <v>7</v>
      </c>
      <c r="K157" s="70">
        <v>10</v>
      </c>
      <c r="L157" s="70">
        <v>1</v>
      </c>
      <c r="M157" s="70">
        <v>36</v>
      </c>
      <c r="N157" s="70">
        <v>39</v>
      </c>
      <c r="O157" s="70">
        <v>10</v>
      </c>
      <c r="P157" s="70">
        <v>12</v>
      </c>
      <c r="Q157" s="70">
        <v>0</v>
      </c>
      <c r="R157" s="70">
        <v>61</v>
      </c>
      <c r="S157" s="70">
        <v>9</v>
      </c>
      <c r="T157" s="70">
        <v>1</v>
      </c>
      <c r="U157" s="70">
        <v>1</v>
      </c>
      <c r="V157" s="70">
        <v>0</v>
      </c>
      <c r="W157" s="70">
        <v>11</v>
      </c>
      <c r="X157" s="70">
        <v>12</v>
      </c>
      <c r="Y157" s="70">
        <v>0</v>
      </c>
      <c r="Z157" s="70">
        <v>3</v>
      </c>
      <c r="AA157" s="70">
        <v>0</v>
      </c>
      <c r="AB157" s="70">
        <v>15</v>
      </c>
      <c r="AC157" s="70">
        <v>204</v>
      </c>
      <c r="AD157" s="70"/>
      <c r="AE157" s="70">
        <v>30</v>
      </c>
      <c r="AF157" s="70">
        <v>0</v>
      </c>
      <c r="AG157" s="70">
        <v>7</v>
      </c>
      <c r="AH157" s="70">
        <v>0</v>
      </c>
      <c r="AI157" s="70">
        <v>37</v>
      </c>
      <c r="AJ157" s="70">
        <v>23</v>
      </c>
      <c r="AK157" s="70">
        <v>3</v>
      </c>
      <c r="AL157" s="70">
        <v>9</v>
      </c>
      <c r="AM157" s="70">
        <v>0</v>
      </c>
      <c r="AN157" s="70">
        <v>35</v>
      </c>
      <c r="AO157" s="70">
        <v>78</v>
      </c>
      <c r="AP157" s="70">
        <v>15</v>
      </c>
      <c r="AQ157" s="70">
        <v>15</v>
      </c>
      <c r="AR157" s="70">
        <v>1</v>
      </c>
      <c r="AS157" s="70">
        <v>109</v>
      </c>
      <c r="AT157" s="70">
        <v>181</v>
      </c>
      <c r="AU157" s="70"/>
      <c r="AV157" s="70">
        <v>35</v>
      </c>
      <c r="AW157" s="70">
        <v>7</v>
      </c>
      <c r="AX157" s="70">
        <v>8</v>
      </c>
      <c r="AY157" s="70">
        <v>0</v>
      </c>
      <c r="AZ157" s="70">
        <v>50</v>
      </c>
      <c r="BA157" s="70">
        <v>25</v>
      </c>
      <c r="BB157" s="70">
        <v>1</v>
      </c>
      <c r="BC157" s="70">
        <v>6</v>
      </c>
      <c r="BD157" s="70">
        <v>0</v>
      </c>
      <c r="BE157" s="70">
        <v>32</v>
      </c>
      <c r="BF157" s="70">
        <v>26</v>
      </c>
      <c r="BG157" s="70">
        <v>2</v>
      </c>
      <c r="BH157" s="70">
        <v>10</v>
      </c>
      <c r="BI157" s="70">
        <v>1</v>
      </c>
      <c r="BJ157" s="70">
        <v>39</v>
      </c>
      <c r="BK157" s="70">
        <v>45</v>
      </c>
      <c r="BL157" s="70">
        <v>7</v>
      </c>
      <c r="BM157" s="70">
        <v>11</v>
      </c>
      <c r="BN157" s="70">
        <v>0</v>
      </c>
      <c r="BO157" s="70">
        <v>63</v>
      </c>
      <c r="BP157" s="70">
        <v>184</v>
      </c>
      <c r="BQ157" s="74"/>
      <c r="BR157" s="70">
        <v>94</v>
      </c>
      <c r="BS157" s="70">
        <v>10</v>
      </c>
      <c r="BT157" s="70">
        <v>27</v>
      </c>
      <c r="BU157" s="70">
        <v>0</v>
      </c>
      <c r="BV157" s="70">
        <v>131</v>
      </c>
      <c r="BW157" s="70">
        <v>131</v>
      </c>
      <c r="BX157" s="74"/>
      <c r="BY157" s="70">
        <v>107</v>
      </c>
      <c r="BZ157" s="70">
        <v>11</v>
      </c>
      <c r="CA157" s="70">
        <v>27</v>
      </c>
      <c r="CB157" s="70">
        <v>0</v>
      </c>
      <c r="CC157" s="70">
        <v>145</v>
      </c>
      <c r="CD157" s="70">
        <v>145</v>
      </c>
      <c r="CE157" s="74"/>
      <c r="CF157" s="70">
        <v>52</v>
      </c>
      <c r="CG157" s="70">
        <v>11</v>
      </c>
      <c r="CH157" s="70">
        <v>20</v>
      </c>
      <c r="CI157" s="70">
        <v>0</v>
      </c>
      <c r="CJ157" s="70">
        <v>83</v>
      </c>
      <c r="CK157" s="70">
        <v>25</v>
      </c>
      <c r="CL157" s="70">
        <v>3</v>
      </c>
      <c r="CM157" s="70">
        <v>3</v>
      </c>
      <c r="CN157" s="70">
        <v>0</v>
      </c>
      <c r="CO157" s="70">
        <v>31</v>
      </c>
      <c r="CP157" s="70">
        <v>46</v>
      </c>
      <c r="CQ157" s="70">
        <v>2</v>
      </c>
      <c r="CR157" s="70">
        <v>12</v>
      </c>
      <c r="CS157" s="70">
        <v>0</v>
      </c>
      <c r="CT157" s="70">
        <v>60</v>
      </c>
      <c r="CU157" s="70">
        <v>174</v>
      </c>
      <c r="CV157" s="74"/>
      <c r="CW157" s="70">
        <v>47</v>
      </c>
      <c r="CX157" s="70">
        <v>9</v>
      </c>
      <c r="CY157" s="70">
        <v>16</v>
      </c>
      <c r="CZ157" s="70">
        <v>0</v>
      </c>
      <c r="DA157" s="70">
        <v>72</v>
      </c>
      <c r="DB157" s="70">
        <v>81</v>
      </c>
      <c r="DC157" s="70">
        <v>11</v>
      </c>
      <c r="DD157" s="70">
        <v>19</v>
      </c>
      <c r="DE157" s="70">
        <v>1</v>
      </c>
      <c r="DF157" s="70">
        <v>112</v>
      </c>
      <c r="DG157" s="70">
        <v>184</v>
      </c>
      <c r="DH157" s="74"/>
      <c r="DI157" s="70">
        <v>93</v>
      </c>
      <c r="DJ157" s="70">
        <v>9</v>
      </c>
      <c r="DK157" s="70">
        <v>26</v>
      </c>
      <c r="DL157" s="70">
        <v>0</v>
      </c>
      <c r="DM157" s="70">
        <v>128</v>
      </c>
      <c r="DN157" s="70">
        <v>128</v>
      </c>
      <c r="DO157" s="74"/>
      <c r="DP157" s="70">
        <v>90</v>
      </c>
      <c r="DQ157" s="70">
        <v>9</v>
      </c>
      <c r="DR157" s="70">
        <v>29</v>
      </c>
      <c r="DS157" s="70">
        <v>0</v>
      </c>
      <c r="DT157" s="70">
        <v>128</v>
      </c>
      <c r="DU157" s="70">
        <v>128</v>
      </c>
      <c r="DV157" s="74"/>
      <c r="DW157" s="70">
        <v>63</v>
      </c>
      <c r="DX157" s="70">
        <v>9</v>
      </c>
      <c r="DY157" s="70">
        <v>18</v>
      </c>
      <c r="DZ157" s="70">
        <v>0</v>
      </c>
      <c r="EA157" s="70">
        <v>90</v>
      </c>
      <c r="EB157" s="70">
        <v>60</v>
      </c>
      <c r="EC157" s="70">
        <v>10</v>
      </c>
      <c r="ED157" s="70">
        <v>15</v>
      </c>
      <c r="EE157" s="70">
        <v>0</v>
      </c>
      <c r="EF157" s="70">
        <v>85</v>
      </c>
      <c r="EG157" s="70">
        <v>175</v>
      </c>
      <c r="EI157" s="80">
        <f t="shared" si="98"/>
        <v>0.90972222222222221</v>
      </c>
      <c r="EJ157" s="80">
        <f t="shared" si="99"/>
        <v>0.8571428571428571</v>
      </c>
      <c r="EK157" s="80">
        <f t="shared" si="100"/>
        <v>0.81578947368421051</v>
      </c>
      <c r="EL157" s="80">
        <f t="shared" si="101"/>
        <v>1</v>
      </c>
      <c r="EM157" s="80">
        <f t="shared" si="102"/>
        <v>0.88725490196078427</v>
      </c>
      <c r="EN157" s="74"/>
      <c r="EO157" s="80">
        <f t="shared" si="103"/>
        <v>0.90972222222222221</v>
      </c>
      <c r="EP157" s="80">
        <f t="shared" si="104"/>
        <v>0.80952380952380953</v>
      </c>
      <c r="EQ157" s="80">
        <f t="shared" si="105"/>
        <v>0.92105263157894735</v>
      </c>
      <c r="ER157" s="80">
        <f t="shared" si="106"/>
        <v>1</v>
      </c>
      <c r="ES157" s="80">
        <f t="shared" si="107"/>
        <v>0.90196078431372551</v>
      </c>
      <c r="ET157" s="74"/>
      <c r="EU157" s="80">
        <f t="shared" si="108"/>
        <v>0.65277777777777779</v>
      </c>
      <c r="EV157" s="80">
        <f t="shared" si="109"/>
        <v>0.47619047619047616</v>
      </c>
      <c r="EW157" s="80">
        <f t="shared" si="110"/>
        <v>0.71052631578947367</v>
      </c>
      <c r="EX157" s="80">
        <f t="shared" si="111"/>
        <v>0</v>
      </c>
      <c r="EY157" s="80">
        <f t="shared" si="112"/>
        <v>0.64215686274509809</v>
      </c>
      <c r="EZ157" s="74"/>
      <c r="FA157" s="80">
        <f t="shared" si="113"/>
        <v>0.74305555555555558</v>
      </c>
      <c r="FB157" s="80">
        <f t="shared" si="114"/>
        <v>0.52380952380952384</v>
      </c>
      <c r="FC157" s="80">
        <f t="shared" si="115"/>
        <v>0.71052631578947367</v>
      </c>
      <c r="FD157" s="80">
        <f t="shared" si="116"/>
        <v>0</v>
      </c>
      <c r="FE157" s="80">
        <f t="shared" si="117"/>
        <v>0.71078431372549022</v>
      </c>
      <c r="FF157" s="74"/>
      <c r="FG157" s="80">
        <f t="shared" si="118"/>
        <v>0.85416666666666663</v>
      </c>
      <c r="FH157" s="80">
        <f t="shared" si="119"/>
        <v>0.76190476190476186</v>
      </c>
      <c r="FI157" s="80">
        <f t="shared" si="120"/>
        <v>0.92105263157894735</v>
      </c>
      <c r="FJ157" s="80">
        <f t="shared" si="121"/>
        <v>0</v>
      </c>
      <c r="FK157" s="80">
        <f t="shared" si="122"/>
        <v>0.8529411764705882</v>
      </c>
      <c r="FL157" s="74"/>
      <c r="FM157" s="80">
        <f t="shared" si="123"/>
        <v>0.88888888888888884</v>
      </c>
      <c r="FN157" s="80">
        <f t="shared" si="124"/>
        <v>0.95238095238095233</v>
      </c>
      <c r="FO157" s="80">
        <f t="shared" si="125"/>
        <v>0.92105263157894735</v>
      </c>
      <c r="FP157" s="80">
        <f t="shared" si="126"/>
        <v>1</v>
      </c>
      <c r="FQ157" s="80">
        <f t="shared" si="127"/>
        <v>0.90196078431372551</v>
      </c>
      <c r="FR157" s="74"/>
      <c r="FS157" s="80">
        <f t="shared" si="128"/>
        <v>0.64583333333333337</v>
      </c>
      <c r="FT157" s="80">
        <f t="shared" si="129"/>
        <v>0.42857142857142855</v>
      </c>
      <c r="FU157" s="80">
        <f t="shared" si="130"/>
        <v>0.68421052631578949</v>
      </c>
      <c r="FV157" s="80">
        <f t="shared" si="131"/>
        <v>0</v>
      </c>
      <c r="FW157" s="80">
        <f t="shared" si="132"/>
        <v>0.62745098039215685</v>
      </c>
      <c r="FX157" s="74"/>
      <c r="FY157" s="80">
        <f t="shared" si="133"/>
        <v>0.625</v>
      </c>
      <c r="FZ157" s="80">
        <f t="shared" si="134"/>
        <v>0.42857142857142855</v>
      </c>
      <c r="GA157" s="80">
        <f t="shared" si="135"/>
        <v>0.76315789473684215</v>
      </c>
      <c r="GB157" s="80">
        <f t="shared" si="136"/>
        <v>0</v>
      </c>
      <c r="GC157" s="80">
        <f t="shared" si="137"/>
        <v>0.62745098039215685</v>
      </c>
      <c r="GD157" s="74"/>
      <c r="GE157" s="80">
        <f t="shared" si="138"/>
        <v>0.85416666666666663</v>
      </c>
      <c r="GF157" s="80">
        <f t="shared" si="139"/>
        <v>0.90476190476190477</v>
      </c>
      <c r="GG157" s="80">
        <f t="shared" si="140"/>
        <v>0.86842105263157898</v>
      </c>
      <c r="GH157" s="80">
        <f t="shared" si="141"/>
        <v>0</v>
      </c>
      <c r="GI157" s="80">
        <f t="shared" si="142"/>
        <v>0.85784313725490191</v>
      </c>
    </row>
    <row r="158" spans="1:191" x14ac:dyDescent="0.3">
      <c r="A158" s="60" t="s">
        <v>481</v>
      </c>
      <c r="B158" s="70">
        <v>1841</v>
      </c>
      <c r="C158" s="70"/>
      <c r="D158" s="70">
        <v>82</v>
      </c>
      <c r="E158" s="70">
        <v>3</v>
      </c>
      <c r="F158" s="70">
        <v>53</v>
      </c>
      <c r="G158" s="70">
        <v>0</v>
      </c>
      <c r="H158" s="70">
        <v>138</v>
      </c>
      <c r="I158" s="70">
        <v>30</v>
      </c>
      <c r="J158" s="70">
        <v>2</v>
      </c>
      <c r="K158" s="70">
        <v>9</v>
      </c>
      <c r="L158" s="70">
        <v>0</v>
      </c>
      <c r="M158" s="70">
        <v>41</v>
      </c>
      <c r="N158" s="70">
        <v>77</v>
      </c>
      <c r="O158" s="70">
        <v>3</v>
      </c>
      <c r="P158" s="70">
        <v>55</v>
      </c>
      <c r="Q158" s="70">
        <v>1</v>
      </c>
      <c r="R158" s="70">
        <v>136</v>
      </c>
      <c r="S158" s="70">
        <v>26</v>
      </c>
      <c r="T158" s="70">
        <v>0</v>
      </c>
      <c r="U158" s="70">
        <v>4</v>
      </c>
      <c r="V158" s="70">
        <v>0</v>
      </c>
      <c r="W158" s="70">
        <v>30</v>
      </c>
      <c r="X158" s="70">
        <v>8</v>
      </c>
      <c r="Y158" s="70">
        <v>0</v>
      </c>
      <c r="Z158" s="70">
        <v>13</v>
      </c>
      <c r="AA158" s="70">
        <v>0</v>
      </c>
      <c r="AB158" s="70">
        <v>21</v>
      </c>
      <c r="AC158" s="70">
        <v>366</v>
      </c>
      <c r="AD158" s="70"/>
      <c r="AE158" s="70">
        <v>66</v>
      </c>
      <c r="AF158" s="70">
        <v>3</v>
      </c>
      <c r="AG158" s="70">
        <v>34</v>
      </c>
      <c r="AH158" s="70">
        <v>0</v>
      </c>
      <c r="AI158" s="70">
        <v>103</v>
      </c>
      <c r="AJ158" s="70">
        <v>71</v>
      </c>
      <c r="AK158" s="70">
        <v>3</v>
      </c>
      <c r="AL158" s="70">
        <v>56</v>
      </c>
      <c r="AM158" s="70">
        <v>1</v>
      </c>
      <c r="AN158" s="70">
        <v>131</v>
      </c>
      <c r="AO158" s="70">
        <v>58</v>
      </c>
      <c r="AP158" s="70">
        <v>1</v>
      </c>
      <c r="AQ158" s="70">
        <v>33</v>
      </c>
      <c r="AR158" s="70">
        <v>0</v>
      </c>
      <c r="AS158" s="70">
        <v>92</v>
      </c>
      <c r="AT158" s="70">
        <v>326</v>
      </c>
      <c r="AU158" s="70"/>
      <c r="AV158" s="70">
        <v>71</v>
      </c>
      <c r="AW158" s="70">
        <v>3</v>
      </c>
      <c r="AX158" s="70">
        <v>53</v>
      </c>
      <c r="AY158" s="70">
        <v>0</v>
      </c>
      <c r="AZ158" s="70">
        <v>127</v>
      </c>
      <c r="BA158" s="70">
        <v>67</v>
      </c>
      <c r="BB158" s="70">
        <v>3</v>
      </c>
      <c r="BC158" s="70">
        <v>33</v>
      </c>
      <c r="BD158" s="70">
        <v>1</v>
      </c>
      <c r="BE158" s="70">
        <v>104</v>
      </c>
      <c r="BF158" s="70">
        <v>36</v>
      </c>
      <c r="BG158" s="70">
        <v>1</v>
      </c>
      <c r="BH158" s="70">
        <v>19</v>
      </c>
      <c r="BI158" s="70">
        <v>0</v>
      </c>
      <c r="BJ158" s="70">
        <v>56</v>
      </c>
      <c r="BK158" s="70">
        <v>21</v>
      </c>
      <c r="BL158" s="70">
        <v>0</v>
      </c>
      <c r="BM158" s="70">
        <v>9</v>
      </c>
      <c r="BN158" s="70">
        <v>0</v>
      </c>
      <c r="BO158" s="70">
        <v>30</v>
      </c>
      <c r="BP158" s="70">
        <v>317</v>
      </c>
      <c r="BQ158" s="74"/>
      <c r="BR158" s="70">
        <v>176</v>
      </c>
      <c r="BS158" s="70">
        <v>5</v>
      </c>
      <c r="BT158" s="70">
        <v>102</v>
      </c>
      <c r="BU158" s="70">
        <v>0</v>
      </c>
      <c r="BV158" s="70">
        <v>283</v>
      </c>
      <c r="BW158" s="70">
        <v>283</v>
      </c>
      <c r="BX158" s="74"/>
      <c r="BY158" s="70">
        <v>194</v>
      </c>
      <c r="BZ158" s="70">
        <v>4</v>
      </c>
      <c r="CA158" s="70">
        <v>110</v>
      </c>
      <c r="CB158" s="70">
        <v>0</v>
      </c>
      <c r="CC158" s="70">
        <v>308</v>
      </c>
      <c r="CD158" s="70">
        <v>308</v>
      </c>
      <c r="CE158" s="74"/>
      <c r="CF158" s="70">
        <v>131</v>
      </c>
      <c r="CG158" s="70">
        <v>5</v>
      </c>
      <c r="CH158" s="70">
        <v>76</v>
      </c>
      <c r="CI158" s="70">
        <v>0</v>
      </c>
      <c r="CJ158" s="70">
        <v>212</v>
      </c>
      <c r="CK158" s="70">
        <v>22</v>
      </c>
      <c r="CL158" s="70">
        <v>1</v>
      </c>
      <c r="CM158" s="70">
        <v>12</v>
      </c>
      <c r="CN158" s="70">
        <v>0</v>
      </c>
      <c r="CO158" s="70">
        <v>35</v>
      </c>
      <c r="CP158" s="70">
        <v>46</v>
      </c>
      <c r="CQ158" s="70">
        <v>2</v>
      </c>
      <c r="CR158" s="70">
        <v>26</v>
      </c>
      <c r="CS158" s="70">
        <v>0</v>
      </c>
      <c r="CT158" s="70">
        <v>74</v>
      </c>
      <c r="CU158" s="70">
        <v>321</v>
      </c>
      <c r="CV158" s="74"/>
      <c r="CW158" s="70">
        <v>60</v>
      </c>
      <c r="CX158" s="70">
        <v>1</v>
      </c>
      <c r="CY158" s="70">
        <v>28</v>
      </c>
      <c r="CZ158" s="70">
        <v>1</v>
      </c>
      <c r="DA158" s="70">
        <v>90</v>
      </c>
      <c r="DB158" s="70">
        <v>138</v>
      </c>
      <c r="DC158" s="70">
        <v>6</v>
      </c>
      <c r="DD158" s="70">
        <v>80</v>
      </c>
      <c r="DE158" s="70">
        <v>0</v>
      </c>
      <c r="DF158" s="70">
        <v>224</v>
      </c>
      <c r="DG158" s="70">
        <v>314</v>
      </c>
      <c r="DH158" s="74"/>
      <c r="DI158" s="70">
        <v>178</v>
      </c>
      <c r="DJ158" s="70">
        <v>5</v>
      </c>
      <c r="DK158" s="70">
        <v>103</v>
      </c>
      <c r="DL158" s="70">
        <v>0</v>
      </c>
      <c r="DM158" s="70">
        <v>286</v>
      </c>
      <c r="DN158" s="70">
        <v>286</v>
      </c>
      <c r="DO158" s="74"/>
      <c r="DP158" s="70">
        <v>180</v>
      </c>
      <c r="DQ158" s="70">
        <v>5</v>
      </c>
      <c r="DR158" s="70">
        <v>101</v>
      </c>
      <c r="DS158" s="70">
        <v>0</v>
      </c>
      <c r="DT158" s="70">
        <v>286</v>
      </c>
      <c r="DU158" s="70">
        <v>286</v>
      </c>
      <c r="DV158" s="74"/>
      <c r="DW158" s="70">
        <v>86</v>
      </c>
      <c r="DX158" s="70">
        <v>5</v>
      </c>
      <c r="DY158" s="70">
        <v>52</v>
      </c>
      <c r="DZ158" s="70">
        <v>0</v>
      </c>
      <c r="EA158" s="70">
        <v>143</v>
      </c>
      <c r="EB158" s="70">
        <v>109</v>
      </c>
      <c r="EC158" s="70">
        <v>2</v>
      </c>
      <c r="ED158" s="70">
        <v>67</v>
      </c>
      <c r="EE158" s="70">
        <v>0</v>
      </c>
      <c r="EF158" s="70">
        <v>178</v>
      </c>
      <c r="EG158" s="70">
        <v>321</v>
      </c>
      <c r="EI158" s="80">
        <f t="shared" si="98"/>
        <v>0.87443946188340804</v>
      </c>
      <c r="EJ158" s="80">
        <f t="shared" si="99"/>
        <v>0.875</v>
      </c>
      <c r="EK158" s="80">
        <f t="shared" si="100"/>
        <v>0.91791044776119401</v>
      </c>
      <c r="EL158" s="80">
        <f t="shared" si="101"/>
        <v>1</v>
      </c>
      <c r="EM158" s="80">
        <f t="shared" si="102"/>
        <v>0.89071038251366119</v>
      </c>
      <c r="EN158" s="74"/>
      <c r="EO158" s="80">
        <f t="shared" si="103"/>
        <v>0.87443946188340804</v>
      </c>
      <c r="EP158" s="80">
        <f t="shared" si="104"/>
        <v>0.875</v>
      </c>
      <c r="EQ158" s="80">
        <f t="shared" si="105"/>
        <v>0.85074626865671643</v>
      </c>
      <c r="ER158" s="80">
        <f t="shared" si="106"/>
        <v>1</v>
      </c>
      <c r="ES158" s="80">
        <f t="shared" si="107"/>
        <v>0.86612021857923494</v>
      </c>
      <c r="ET158" s="74"/>
      <c r="EU158" s="80">
        <f t="shared" si="108"/>
        <v>0.78923766816143492</v>
      </c>
      <c r="EV158" s="80">
        <f t="shared" si="109"/>
        <v>0.625</v>
      </c>
      <c r="EW158" s="80">
        <f t="shared" si="110"/>
        <v>0.76119402985074625</v>
      </c>
      <c r="EX158" s="80">
        <f t="shared" si="111"/>
        <v>0</v>
      </c>
      <c r="EY158" s="80">
        <f t="shared" si="112"/>
        <v>0.77322404371584696</v>
      </c>
      <c r="EZ158" s="74"/>
      <c r="FA158" s="80">
        <f t="shared" si="113"/>
        <v>0.8699551569506726</v>
      </c>
      <c r="FB158" s="80">
        <f t="shared" si="114"/>
        <v>0.5</v>
      </c>
      <c r="FC158" s="80">
        <f t="shared" si="115"/>
        <v>0.82089552238805974</v>
      </c>
      <c r="FD158" s="80">
        <f t="shared" si="116"/>
        <v>0</v>
      </c>
      <c r="FE158" s="80">
        <f t="shared" si="117"/>
        <v>0.84153005464480879</v>
      </c>
      <c r="FF158" s="74"/>
      <c r="FG158" s="80">
        <f t="shared" si="118"/>
        <v>0.8923766816143498</v>
      </c>
      <c r="FH158" s="80">
        <f t="shared" si="119"/>
        <v>1</v>
      </c>
      <c r="FI158" s="80">
        <f t="shared" si="120"/>
        <v>0.85074626865671643</v>
      </c>
      <c r="FJ158" s="80">
        <f t="shared" si="121"/>
        <v>0</v>
      </c>
      <c r="FK158" s="80">
        <f t="shared" si="122"/>
        <v>0.87704918032786883</v>
      </c>
      <c r="FL158" s="74"/>
      <c r="FM158" s="80">
        <f t="shared" si="123"/>
        <v>0.88789237668161436</v>
      </c>
      <c r="FN158" s="80">
        <f t="shared" si="124"/>
        <v>0.875</v>
      </c>
      <c r="FO158" s="80">
        <f t="shared" si="125"/>
        <v>0.80597014925373134</v>
      </c>
      <c r="FP158" s="80">
        <f t="shared" si="126"/>
        <v>1</v>
      </c>
      <c r="FQ158" s="80">
        <f t="shared" si="127"/>
        <v>0.85792349726775952</v>
      </c>
      <c r="FR158" s="74"/>
      <c r="FS158" s="80">
        <f t="shared" si="128"/>
        <v>0.7982062780269058</v>
      </c>
      <c r="FT158" s="80">
        <f t="shared" si="129"/>
        <v>0.625</v>
      </c>
      <c r="FU158" s="80">
        <f t="shared" si="130"/>
        <v>0.76865671641791045</v>
      </c>
      <c r="FV158" s="80">
        <f t="shared" si="131"/>
        <v>0</v>
      </c>
      <c r="FW158" s="80">
        <f t="shared" si="132"/>
        <v>0.78142076502732238</v>
      </c>
      <c r="FX158" s="74"/>
      <c r="FY158" s="80">
        <f t="shared" si="133"/>
        <v>0.80717488789237668</v>
      </c>
      <c r="FZ158" s="80">
        <f t="shared" si="134"/>
        <v>0.625</v>
      </c>
      <c r="GA158" s="80">
        <f t="shared" si="135"/>
        <v>0.75373134328358204</v>
      </c>
      <c r="GB158" s="80">
        <f t="shared" si="136"/>
        <v>0</v>
      </c>
      <c r="GC158" s="80">
        <f t="shared" si="137"/>
        <v>0.78142076502732238</v>
      </c>
      <c r="GD158" s="74"/>
      <c r="GE158" s="80">
        <f t="shared" si="138"/>
        <v>0.87443946188340804</v>
      </c>
      <c r="GF158" s="80">
        <f t="shared" si="139"/>
        <v>0.875</v>
      </c>
      <c r="GG158" s="80">
        <f t="shared" si="140"/>
        <v>0.88805970149253732</v>
      </c>
      <c r="GH158" s="80">
        <f t="shared" si="141"/>
        <v>0</v>
      </c>
      <c r="GI158" s="80">
        <f t="shared" si="142"/>
        <v>0.87704918032786883</v>
      </c>
    </row>
    <row r="159" spans="1:191" x14ac:dyDescent="0.3">
      <c r="A159" s="60" t="s">
        <v>498</v>
      </c>
      <c r="B159" s="70">
        <v>1799</v>
      </c>
      <c r="C159" s="70"/>
      <c r="D159" s="70">
        <v>112</v>
      </c>
      <c r="E159" s="70">
        <v>3</v>
      </c>
      <c r="F159" s="70">
        <v>92</v>
      </c>
      <c r="G159" s="70">
        <v>0</v>
      </c>
      <c r="H159" s="70">
        <v>207</v>
      </c>
      <c r="I159" s="70">
        <v>35</v>
      </c>
      <c r="J159" s="70">
        <v>6</v>
      </c>
      <c r="K159" s="70">
        <v>22</v>
      </c>
      <c r="L159" s="70">
        <v>0</v>
      </c>
      <c r="M159" s="70">
        <v>63</v>
      </c>
      <c r="N159" s="70">
        <v>106</v>
      </c>
      <c r="O159" s="70">
        <v>8</v>
      </c>
      <c r="P159" s="70">
        <v>67</v>
      </c>
      <c r="Q159" s="70">
        <v>0</v>
      </c>
      <c r="R159" s="70">
        <v>181</v>
      </c>
      <c r="S159" s="70">
        <v>30</v>
      </c>
      <c r="T159" s="70">
        <v>0</v>
      </c>
      <c r="U159" s="70">
        <v>8</v>
      </c>
      <c r="V159" s="70">
        <v>0</v>
      </c>
      <c r="W159" s="70">
        <v>38</v>
      </c>
      <c r="X159" s="70">
        <v>8</v>
      </c>
      <c r="Y159" s="70">
        <v>2</v>
      </c>
      <c r="Z159" s="70">
        <v>8</v>
      </c>
      <c r="AA159" s="70">
        <v>0</v>
      </c>
      <c r="AB159" s="70">
        <v>18</v>
      </c>
      <c r="AC159" s="70">
        <v>507</v>
      </c>
      <c r="AD159" s="70"/>
      <c r="AE159" s="70">
        <v>74</v>
      </c>
      <c r="AF159" s="70">
        <v>1</v>
      </c>
      <c r="AG159" s="70">
        <v>59</v>
      </c>
      <c r="AH159" s="70">
        <v>0</v>
      </c>
      <c r="AI159" s="70">
        <v>134</v>
      </c>
      <c r="AJ159" s="70">
        <v>55</v>
      </c>
      <c r="AK159" s="70">
        <v>3</v>
      </c>
      <c r="AL159" s="70">
        <v>28</v>
      </c>
      <c r="AM159" s="70">
        <v>0</v>
      </c>
      <c r="AN159" s="70">
        <v>86</v>
      </c>
      <c r="AO159" s="70">
        <v>96</v>
      </c>
      <c r="AP159" s="70">
        <v>11</v>
      </c>
      <c r="AQ159" s="70">
        <v>68</v>
      </c>
      <c r="AR159" s="70">
        <v>0</v>
      </c>
      <c r="AS159" s="70">
        <v>175</v>
      </c>
      <c r="AT159" s="70">
        <v>395</v>
      </c>
      <c r="AU159" s="70"/>
      <c r="AV159" s="70">
        <v>70</v>
      </c>
      <c r="AW159" s="70">
        <v>2</v>
      </c>
      <c r="AX159" s="70">
        <v>63</v>
      </c>
      <c r="AY159" s="70">
        <v>0</v>
      </c>
      <c r="AZ159" s="70">
        <v>135</v>
      </c>
      <c r="BA159" s="70">
        <v>79</v>
      </c>
      <c r="BB159" s="70">
        <v>2</v>
      </c>
      <c r="BC159" s="70">
        <v>49</v>
      </c>
      <c r="BD159" s="70">
        <v>0</v>
      </c>
      <c r="BE159" s="70">
        <v>130</v>
      </c>
      <c r="BF159" s="70">
        <v>40</v>
      </c>
      <c r="BG159" s="70">
        <v>6</v>
      </c>
      <c r="BH159" s="70">
        <v>18</v>
      </c>
      <c r="BI159" s="70">
        <v>0</v>
      </c>
      <c r="BJ159" s="70">
        <v>64</v>
      </c>
      <c r="BK159" s="70">
        <v>16</v>
      </c>
      <c r="BL159" s="70">
        <v>1</v>
      </c>
      <c r="BM159" s="70">
        <v>8</v>
      </c>
      <c r="BN159" s="70">
        <v>0</v>
      </c>
      <c r="BO159" s="70">
        <v>25</v>
      </c>
      <c r="BP159" s="70">
        <v>354</v>
      </c>
      <c r="BQ159" s="74"/>
      <c r="BR159" s="70">
        <v>196</v>
      </c>
      <c r="BS159" s="70">
        <v>11</v>
      </c>
      <c r="BT159" s="70">
        <v>138</v>
      </c>
      <c r="BU159" s="70">
        <v>0</v>
      </c>
      <c r="BV159" s="70">
        <v>345</v>
      </c>
      <c r="BW159" s="70">
        <v>345</v>
      </c>
      <c r="BX159" s="74"/>
      <c r="BY159" s="70">
        <v>213</v>
      </c>
      <c r="BZ159" s="70">
        <v>13</v>
      </c>
      <c r="CA159" s="70">
        <v>155</v>
      </c>
      <c r="CB159" s="70">
        <v>0</v>
      </c>
      <c r="CC159" s="70">
        <v>381</v>
      </c>
      <c r="CD159" s="70">
        <v>381</v>
      </c>
      <c r="CE159" s="74"/>
      <c r="CF159" s="70">
        <v>128</v>
      </c>
      <c r="CG159" s="70">
        <v>6</v>
      </c>
      <c r="CH159" s="70">
        <v>94</v>
      </c>
      <c r="CI159" s="70">
        <v>0</v>
      </c>
      <c r="CJ159" s="70">
        <v>228</v>
      </c>
      <c r="CK159" s="70">
        <v>34</v>
      </c>
      <c r="CL159" s="70">
        <v>0</v>
      </c>
      <c r="CM159" s="70">
        <v>15</v>
      </c>
      <c r="CN159" s="70">
        <v>0</v>
      </c>
      <c r="CO159" s="70">
        <v>49</v>
      </c>
      <c r="CP159" s="70">
        <v>44</v>
      </c>
      <c r="CQ159" s="70">
        <v>3</v>
      </c>
      <c r="CR159" s="70">
        <v>20</v>
      </c>
      <c r="CS159" s="70">
        <v>0</v>
      </c>
      <c r="CT159" s="70">
        <v>67</v>
      </c>
      <c r="CU159" s="70">
        <v>344</v>
      </c>
      <c r="CV159" s="74"/>
      <c r="CW159" s="70">
        <v>88</v>
      </c>
      <c r="CX159" s="70">
        <v>5</v>
      </c>
      <c r="CY159" s="70">
        <v>60</v>
      </c>
      <c r="CZ159" s="70">
        <v>0</v>
      </c>
      <c r="DA159" s="70">
        <v>153</v>
      </c>
      <c r="DB159" s="70">
        <v>155</v>
      </c>
      <c r="DC159" s="70">
        <v>6</v>
      </c>
      <c r="DD159" s="70">
        <v>100</v>
      </c>
      <c r="DE159" s="70">
        <v>0</v>
      </c>
      <c r="DF159" s="70">
        <v>261</v>
      </c>
      <c r="DG159" s="70">
        <v>414</v>
      </c>
      <c r="DH159" s="74"/>
      <c r="DI159" s="70">
        <v>188</v>
      </c>
      <c r="DJ159" s="70">
        <v>9</v>
      </c>
      <c r="DK159" s="70">
        <v>128</v>
      </c>
      <c r="DL159" s="70">
        <v>0</v>
      </c>
      <c r="DM159" s="70">
        <v>325</v>
      </c>
      <c r="DN159" s="70">
        <v>325</v>
      </c>
      <c r="DO159" s="74"/>
      <c r="DP159" s="70">
        <v>193</v>
      </c>
      <c r="DQ159" s="70">
        <v>9</v>
      </c>
      <c r="DR159" s="70">
        <v>132</v>
      </c>
      <c r="DS159" s="70">
        <v>0</v>
      </c>
      <c r="DT159" s="70">
        <v>334</v>
      </c>
      <c r="DU159" s="70">
        <v>334</v>
      </c>
      <c r="DV159" s="74"/>
      <c r="DW159" s="70">
        <v>104</v>
      </c>
      <c r="DX159" s="70">
        <v>6</v>
      </c>
      <c r="DY159" s="70">
        <v>50</v>
      </c>
      <c r="DZ159" s="70">
        <v>0</v>
      </c>
      <c r="EA159" s="70">
        <v>160</v>
      </c>
      <c r="EB159" s="70">
        <v>125</v>
      </c>
      <c r="EC159" s="70">
        <v>5</v>
      </c>
      <c r="ED159" s="70">
        <v>93</v>
      </c>
      <c r="EE159" s="70">
        <v>0</v>
      </c>
      <c r="EF159" s="70">
        <v>223</v>
      </c>
      <c r="EG159" s="70">
        <v>383</v>
      </c>
      <c r="EI159" s="80">
        <f t="shared" si="98"/>
        <v>0.77319587628865982</v>
      </c>
      <c r="EJ159" s="80">
        <f t="shared" si="99"/>
        <v>0.78947368421052633</v>
      </c>
      <c r="EK159" s="80">
        <f t="shared" si="100"/>
        <v>0.78680203045685282</v>
      </c>
      <c r="EL159" s="80" t="e">
        <f t="shared" si="101"/>
        <v>#DIV/0!</v>
      </c>
      <c r="EM159" s="80">
        <f t="shared" si="102"/>
        <v>0.77909270216962523</v>
      </c>
      <c r="EN159" s="74"/>
      <c r="EO159" s="80">
        <f t="shared" si="103"/>
        <v>0.70446735395189009</v>
      </c>
      <c r="EP159" s="80">
        <f t="shared" si="104"/>
        <v>0.57894736842105265</v>
      </c>
      <c r="EQ159" s="80">
        <f t="shared" si="105"/>
        <v>0.70050761421319796</v>
      </c>
      <c r="ER159" s="80" t="e">
        <f t="shared" si="106"/>
        <v>#DIV/0!</v>
      </c>
      <c r="ES159" s="80">
        <f t="shared" si="107"/>
        <v>0.69822485207100593</v>
      </c>
      <c r="ET159" s="74"/>
      <c r="EU159" s="80">
        <f t="shared" si="108"/>
        <v>0.67353951890034369</v>
      </c>
      <c r="EV159" s="80">
        <f t="shared" si="109"/>
        <v>0.57894736842105265</v>
      </c>
      <c r="EW159" s="80">
        <f t="shared" si="110"/>
        <v>0.70050761421319796</v>
      </c>
      <c r="EX159" s="80" t="e">
        <f t="shared" si="111"/>
        <v>#DIV/0!</v>
      </c>
      <c r="EY159" s="80">
        <f t="shared" si="112"/>
        <v>0.68047337278106512</v>
      </c>
      <c r="EZ159" s="74"/>
      <c r="FA159" s="80">
        <f t="shared" si="113"/>
        <v>0.73195876288659789</v>
      </c>
      <c r="FB159" s="80">
        <f t="shared" si="114"/>
        <v>0.68421052631578949</v>
      </c>
      <c r="FC159" s="80">
        <f t="shared" si="115"/>
        <v>0.78680203045685282</v>
      </c>
      <c r="FD159" s="80" t="e">
        <f t="shared" si="116"/>
        <v>#DIV/0!</v>
      </c>
      <c r="FE159" s="80">
        <f t="shared" si="117"/>
        <v>0.75147928994082835</v>
      </c>
      <c r="FF159" s="74"/>
      <c r="FG159" s="80">
        <f t="shared" si="118"/>
        <v>0.70790378006872856</v>
      </c>
      <c r="FH159" s="80">
        <f t="shared" si="119"/>
        <v>0.47368421052631576</v>
      </c>
      <c r="FI159" s="80">
        <f t="shared" si="120"/>
        <v>0.65482233502538068</v>
      </c>
      <c r="FJ159" s="80" t="e">
        <f t="shared" si="121"/>
        <v>#DIV/0!</v>
      </c>
      <c r="FK159" s="80">
        <f t="shared" si="122"/>
        <v>0.67850098619329391</v>
      </c>
      <c r="FL159" s="74"/>
      <c r="FM159" s="80">
        <f t="shared" si="123"/>
        <v>0.83505154639175261</v>
      </c>
      <c r="FN159" s="80">
        <f t="shared" si="124"/>
        <v>0.57894736842105265</v>
      </c>
      <c r="FO159" s="80">
        <f t="shared" si="125"/>
        <v>0.81218274111675126</v>
      </c>
      <c r="FP159" s="80" t="e">
        <f t="shared" si="126"/>
        <v>#DIV/0!</v>
      </c>
      <c r="FQ159" s="80">
        <f t="shared" si="127"/>
        <v>0.81656804733727806</v>
      </c>
      <c r="FR159" s="74"/>
      <c r="FS159" s="80">
        <f t="shared" si="128"/>
        <v>0.64604810996563578</v>
      </c>
      <c r="FT159" s="80">
        <f t="shared" si="129"/>
        <v>0.47368421052631576</v>
      </c>
      <c r="FU159" s="80">
        <f t="shared" si="130"/>
        <v>0.64974619289340096</v>
      </c>
      <c r="FV159" s="80" t="e">
        <f t="shared" si="131"/>
        <v>#DIV/0!</v>
      </c>
      <c r="FW159" s="80">
        <f t="shared" si="132"/>
        <v>0.64102564102564108</v>
      </c>
      <c r="FX159" s="74"/>
      <c r="FY159" s="80">
        <f t="shared" si="133"/>
        <v>0.66323024054982815</v>
      </c>
      <c r="FZ159" s="80">
        <f t="shared" si="134"/>
        <v>0.47368421052631576</v>
      </c>
      <c r="GA159" s="80">
        <f t="shared" si="135"/>
        <v>0.67005076142131981</v>
      </c>
      <c r="GB159" s="80" t="e">
        <f t="shared" si="136"/>
        <v>#DIV/0!</v>
      </c>
      <c r="GC159" s="80">
        <f t="shared" si="137"/>
        <v>0.65877712031558189</v>
      </c>
      <c r="GD159" s="74"/>
      <c r="GE159" s="80">
        <f t="shared" si="138"/>
        <v>0.78694158075601373</v>
      </c>
      <c r="GF159" s="80">
        <f t="shared" si="139"/>
        <v>0.57894736842105265</v>
      </c>
      <c r="GG159" s="80">
        <f t="shared" si="140"/>
        <v>0.7258883248730964</v>
      </c>
      <c r="GH159" s="80" t="e">
        <f t="shared" si="141"/>
        <v>#DIV/0!</v>
      </c>
      <c r="GI159" s="80">
        <f t="shared" si="142"/>
        <v>0.75542406311637078</v>
      </c>
    </row>
    <row r="160" spans="1:191" x14ac:dyDescent="0.3">
      <c r="A160" s="60" t="s">
        <v>458</v>
      </c>
      <c r="B160" s="70">
        <v>1784</v>
      </c>
      <c r="C160" s="70"/>
      <c r="D160" s="70">
        <v>33</v>
      </c>
      <c r="E160" s="70">
        <v>3</v>
      </c>
      <c r="F160" s="70">
        <v>30</v>
      </c>
      <c r="G160" s="70">
        <v>0</v>
      </c>
      <c r="H160" s="70">
        <v>66</v>
      </c>
      <c r="I160" s="70">
        <v>27</v>
      </c>
      <c r="J160" s="70">
        <v>0</v>
      </c>
      <c r="K160" s="70">
        <v>23</v>
      </c>
      <c r="L160" s="70">
        <v>0</v>
      </c>
      <c r="M160" s="70">
        <v>50</v>
      </c>
      <c r="N160" s="70">
        <v>31</v>
      </c>
      <c r="O160" s="70">
        <v>1</v>
      </c>
      <c r="P160" s="70">
        <v>30</v>
      </c>
      <c r="Q160" s="70">
        <v>0</v>
      </c>
      <c r="R160" s="70">
        <v>62</v>
      </c>
      <c r="S160" s="70">
        <v>9</v>
      </c>
      <c r="T160" s="70">
        <v>0</v>
      </c>
      <c r="U160" s="70">
        <v>7</v>
      </c>
      <c r="V160" s="70">
        <v>0</v>
      </c>
      <c r="W160" s="70">
        <v>16</v>
      </c>
      <c r="X160" s="70">
        <v>6</v>
      </c>
      <c r="Y160" s="70">
        <v>0</v>
      </c>
      <c r="Z160" s="70">
        <v>3</v>
      </c>
      <c r="AA160" s="70">
        <v>0</v>
      </c>
      <c r="AB160" s="70">
        <v>9</v>
      </c>
      <c r="AC160" s="70">
        <v>203</v>
      </c>
      <c r="AD160" s="70"/>
      <c r="AE160" s="70">
        <v>34</v>
      </c>
      <c r="AF160" s="70">
        <v>1</v>
      </c>
      <c r="AG160" s="70">
        <v>22</v>
      </c>
      <c r="AH160" s="70">
        <v>0</v>
      </c>
      <c r="AI160" s="70">
        <v>57</v>
      </c>
      <c r="AJ160" s="70">
        <v>17</v>
      </c>
      <c r="AK160" s="70">
        <v>0</v>
      </c>
      <c r="AL160" s="70">
        <v>25</v>
      </c>
      <c r="AM160" s="70">
        <v>0</v>
      </c>
      <c r="AN160" s="70">
        <v>42</v>
      </c>
      <c r="AO160" s="70">
        <v>40</v>
      </c>
      <c r="AP160" s="70">
        <v>2</v>
      </c>
      <c r="AQ160" s="70">
        <v>26</v>
      </c>
      <c r="AR160" s="70">
        <v>0</v>
      </c>
      <c r="AS160" s="70">
        <v>68</v>
      </c>
      <c r="AT160" s="70">
        <v>167</v>
      </c>
      <c r="AU160" s="70"/>
      <c r="AV160" s="70">
        <v>34</v>
      </c>
      <c r="AW160" s="70">
        <v>0</v>
      </c>
      <c r="AX160" s="70">
        <v>28</v>
      </c>
      <c r="AY160" s="70">
        <v>0</v>
      </c>
      <c r="AZ160" s="70">
        <v>62</v>
      </c>
      <c r="BA160" s="70">
        <v>21</v>
      </c>
      <c r="BB160" s="70">
        <v>0</v>
      </c>
      <c r="BC160" s="70">
        <v>19</v>
      </c>
      <c r="BD160" s="70">
        <v>0</v>
      </c>
      <c r="BE160" s="70">
        <v>40</v>
      </c>
      <c r="BF160" s="70">
        <v>17</v>
      </c>
      <c r="BG160" s="70">
        <v>1</v>
      </c>
      <c r="BH160" s="70">
        <v>15</v>
      </c>
      <c r="BI160" s="70">
        <v>0</v>
      </c>
      <c r="BJ160" s="70">
        <v>33</v>
      </c>
      <c r="BK160" s="70">
        <v>20</v>
      </c>
      <c r="BL160" s="70">
        <v>2</v>
      </c>
      <c r="BM160" s="70">
        <v>12</v>
      </c>
      <c r="BN160" s="70">
        <v>0</v>
      </c>
      <c r="BO160" s="70">
        <v>34</v>
      </c>
      <c r="BP160" s="70">
        <v>169</v>
      </c>
      <c r="BQ160" s="74"/>
      <c r="BR160" s="70">
        <v>77</v>
      </c>
      <c r="BS160" s="70">
        <v>3</v>
      </c>
      <c r="BT160" s="70">
        <v>74</v>
      </c>
      <c r="BU160" s="70">
        <v>0</v>
      </c>
      <c r="BV160" s="70">
        <v>154</v>
      </c>
      <c r="BW160" s="70">
        <v>154</v>
      </c>
      <c r="BX160" s="74"/>
      <c r="BY160" s="70">
        <v>83</v>
      </c>
      <c r="BZ160" s="70">
        <v>3</v>
      </c>
      <c r="CA160" s="70">
        <v>79</v>
      </c>
      <c r="CB160" s="70">
        <v>0</v>
      </c>
      <c r="CC160" s="70">
        <v>165</v>
      </c>
      <c r="CD160" s="70">
        <v>165</v>
      </c>
      <c r="CE160" s="74"/>
      <c r="CF160" s="70">
        <v>43</v>
      </c>
      <c r="CG160" s="70">
        <v>2</v>
      </c>
      <c r="CH160" s="70">
        <v>31</v>
      </c>
      <c r="CI160" s="70">
        <v>0</v>
      </c>
      <c r="CJ160" s="70">
        <v>76</v>
      </c>
      <c r="CK160" s="70">
        <v>18</v>
      </c>
      <c r="CL160" s="70">
        <v>0</v>
      </c>
      <c r="CM160" s="70">
        <v>10</v>
      </c>
      <c r="CN160" s="70">
        <v>0</v>
      </c>
      <c r="CO160" s="70">
        <v>28</v>
      </c>
      <c r="CP160" s="70">
        <v>30</v>
      </c>
      <c r="CQ160" s="70">
        <v>0</v>
      </c>
      <c r="CR160" s="70">
        <v>35</v>
      </c>
      <c r="CS160" s="70">
        <v>0</v>
      </c>
      <c r="CT160" s="70">
        <v>65</v>
      </c>
      <c r="CU160" s="70">
        <v>169</v>
      </c>
      <c r="CV160" s="74"/>
      <c r="CW160" s="70">
        <v>27</v>
      </c>
      <c r="CX160" s="70">
        <v>2</v>
      </c>
      <c r="CY160" s="70">
        <v>29</v>
      </c>
      <c r="CZ160" s="70">
        <v>0</v>
      </c>
      <c r="DA160" s="70">
        <v>58</v>
      </c>
      <c r="DB160" s="70">
        <v>65</v>
      </c>
      <c r="DC160" s="70">
        <v>1</v>
      </c>
      <c r="DD160" s="70">
        <v>55</v>
      </c>
      <c r="DE160" s="70">
        <v>0</v>
      </c>
      <c r="DF160" s="70">
        <v>121</v>
      </c>
      <c r="DG160" s="70">
        <v>179</v>
      </c>
      <c r="DH160" s="74"/>
      <c r="DI160" s="70">
        <v>78</v>
      </c>
      <c r="DJ160" s="70">
        <v>3</v>
      </c>
      <c r="DK160" s="70">
        <v>74</v>
      </c>
      <c r="DL160" s="70">
        <v>0</v>
      </c>
      <c r="DM160" s="70">
        <v>155</v>
      </c>
      <c r="DN160" s="70">
        <v>155</v>
      </c>
      <c r="DO160" s="74"/>
      <c r="DP160" s="70">
        <v>79</v>
      </c>
      <c r="DQ160" s="70">
        <v>3</v>
      </c>
      <c r="DR160" s="70">
        <v>74</v>
      </c>
      <c r="DS160" s="70">
        <v>0</v>
      </c>
      <c r="DT160" s="70">
        <v>156</v>
      </c>
      <c r="DU160" s="70">
        <v>156</v>
      </c>
      <c r="DV160" s="74"/>
      <c r="DW160" s="70">
        <v>36</v>
      </c>
      <c r="DX160" s="70">
        <v>1</v>
      </c>
      <c r="DY160" s="70">
        <v>35</v>
      </c>
      <c r="DZ160" s="70">
        <v>0</v>
      </c>
      <c r="EA160" s="70">
        <v>72</v>
      </c>
      <c r="EB160" s="70">
        <v>52</v>
      </c>
      <c r="EC160" s="70">
        <v>2</v>
      </c>
      <c r="ED160" s="70">
        <v>40</v>
      </c>
      <c r="EE160" s="70">
        <v>0</v>
      </c>
      <c r="EF160" s="70">
        <v>94</v>
      </c>
      <c r="EG160" s="70">
        <v>166</v>
      </c>
      <c r="EI160" s="80">
        <f t="shared" si="98"/>
        <v>0.85849056603773588</v>
      </c>
      <c r="EJ160" s="80">
        <f t="shared" si="99"/>
        <v>0.75</v>
      </c>
      <c r="EK160" s="80">
        <f t="shared" si="100"/>
        <v>0.78494623655913975</v>
      </c>
      <c r="EL160" s="80" t="e">
        <f t="shared" si="101"/>
        <v>#DIV/0!</v>
      </c>
      <c r="EM160" s="80">
        <f t="shared" si="102"/>
        <v>0.82266009852216748</v>
      </c>
      <c r="EN160" s="74"/>
      <c r="EO160" s="80">
        <f t="shared" si="103"/>
        <v>0.86792452830188682</v>
      </c>
      <c r="EP160" s="80">
        <f t="shared" si="104"/>
        <v>0.75</v>
      </c>
      <c r="EQ160" s="80">
        <f t="shared" si="105"/>
        <v>0.79569892473118276</v>
      </c>
      <c r="ER160" s="80" t="e">
        <f t="shared" si="106"/>
        <v>#DIV/0!</v>
      </c>
      <c r="ES160" s="80">
        <f t="shared" si="107"/>
        <v>0.83251231527093594</v>
      </c>
      <c r="ET160" s="74"/>
      <c r="EU160" s="80">
        <f t="shared" si="108"/>
        <v>0.72641509433962259</v>
      </c>
      <c r="EV160" s="80">
        <f t="shared" si="109"/>
        <v>0.75</v>
      </c>
      <c r="EW160" s="80">
        <f t="shared" si="110"/>
        <v>0.79569892473118276</v>
      </c>
      <c r="EX160" s="80" t="e">
        <f t="shared" si="111"/>
        <v>#DIV/0!</v>
      </c>
      <c r="EY160" s="80">
        <f t="shared" si="112"/>
        <v>0.75862068965517238</v>
      </c>
      <c r="EZ160" s="74"/>
      <c r="FA160" s="80">
        <f t="shared" si="113"/>
        <v>0.78301886792452835</v>
      </c>
      <c r="FB160" s="80">
        <f t="shared" si="114"/>
        <v>0.75</v>
      </c>
      <c r="FC160" s="80">
        <f t="shared" si="115"/>
        <v>0.84946236559139787</v>
      </c>
      <c r="FD160" s="80" t="e">
        <f t="shared" si="116"/>
        <v>#DIV/0!</v>
      </c>
      <c r="FE160" s="80">
        <f t="shared" si="117"/>
        <v>0.81280788177339902</v>
      </c>
      <c r="FF160" s="74"/>
      <c r="FG160" s="80">
        <f t="shared" si="118"/>
        <v>0.85849056603773588</v>
      </c>
      <c r="FH160" s="80">
        <f t="shared" si="119"/>
        <v>0.5</v>
      </c>
      <c r="FI160" s="80">
        <f t="shared" si="120"/>
        <v>0.81720430107526887</v>
      </c>
      <c r="FJ160" s="80" t="e">
        <f t="shared" si="121"/>
        <v>#DIV/0!</v>
      </c>
      <c r="FK160" s="80">
        <f t="shared" si="122"/>
        <v>0.83251231527093594</v>
      </c>
      <c r="FL160" s="74"/>
      <c r="FM160" s="80">
        <f t="shared" si="123"/>
        <v>0.86792452830188682</v>
      </c>
      <c r="FN160" s="80">
        <f t="shared" si="124"/>
        <v>0.75</v>
      </c>
      <c r="FO160" s="80">
        <f t="shared" si="125"/>
        <v>0.90322580645161288</v>
      </c>
      <c r="FP160" s="80" t="e">
        <f t="shared" si="126"/>
        <v>#DIV/0!</v>
      </c>
      <c r="FQ160" s="80">
        <f t="shared" si="127"/>
        <v>0.88177339901477836</v>
      </c>
      <c r="FR160" s="74"/>
      <c r="FS160" s="80">
        <f t="shared" si="128"/>
        <v>0.73584905660377353</v>
      </c>
      <c r="FT160" s="80">
        <f t="shared" si="129"/>
        <v>0.75</v>
      </c>
      <c r="FU160" s="80">
        <f t="shared" si="130"/>
        <v>0.79569892473118276</v>
      </c>
      <c r="FV160" s="80" t="e">
        <f t="shared" si="131"/>
        <v>#DIV/0!</v>
      </c>
      <c r="FW160" s="80">
        <f t="shared" si="132"/>
        <v>0.76354679802955661</v>
      </c>
      <c r="FX160" s="74"/>
      <c r="FY160" s="80">
        <f t="shared" si="133"/>
        <v>0.74528301886792447</v>
      </c>
      <c r="FZ160" s="80">
        <f t="shared" si="134"/>
        <v>0.75</v>
      </c>
      <c r="GA160" s="80">
        <f t="shared" si="135"/>
        <v>0.79569892473118276</v>
      </c>
      <c r="GB160" s="80" t="e">
        <f t="shared" si="136"/>
        <v>#DIV/0!</v>
      </c>
      <c r="GC160" s="80">
        <f t="shared" si="137"/>
        <v>0.76847290640394084</v>
      </c>
      <c r="GD160" s="74"/>
      <c r="GE160" s="80">
        <f t="shared" si="138"/>
        <v>0.83018867924528306</v>
      </c>
      <c r="GF160" s="80">
        <f t="shared" si="139"/>
        <v>0.75</v>
      </c>
      <c r="GG160" s="80">
        <f t="shared" si="140"/>
        <v>0.80645161290322576</v>
      </c>
      <c r="GH160" s="80" t="e">
        <f t="shared" si="141"/>
        <v>#DIV/0!</v>
      </c>
      <c r="GI160" s="80">
        <f t="shared" si="142"/>
        <v>0.81773399014778325</v>
      </c>
    </row>
    <row r="161" spans="1:191" x14ac:dyDescent="0.3">
      <c r="A161" s="60" t="s">
        <v>602</v>
      </c>
      <c r="B161" s="70">
        <v>1471</v>
      </c>
      <c r="C161" s="70"/>
      <c r="D161" s="70">
        <v>31</v>
      </c>
      <c r="E161" s="70">
        <v>0</v>
      </c>
      <c r="F161" s="70">
        <v>9</v>
      </c>
      <c r="G161" s="70">
        <v>0</v>
      </c>
      <c r="H161" s="70">
        <v>40</v>
      </c>
      <c r="I161" s="70">
        <v>16</v>
      </c>
      <c r="J161" s="70">
        <v>0</v>
      </c>
      <c r="K161" s="70">
        <v>4</v>
      </c>
      <c r="L161" s="70">
        <v>0</v>
      </c>
      <c r="M161" s="70">
        <v>20</v>
      </c>
      <c r="N161" s="70">
        <v>38</v>
      </c>
      <c r="O161" s="70">
        <v>6</v>
      </c>
      <c r="P161" s="70">
        <v>33</v>
      </c>
      <c r="Q161" s="70">
        <v>0</v>
      </c>
      <c r="R161" s="70">
        <v>77</v>
      </c>
      <c r="S161" s="70">
        <v>13</v>
      </c>
      <c r="T161" s="70">
        <v>0</v>
      </c>
      <c r="U161" s="70">
        <v>2</v>
      </c>
      <c r="V161" s="70">
        <v>0</v>
      </c>
      <c r="W161" s="70">
        <v>15</v>
      </c>
      <c r="X161" s="70">
        <v>4</v>
      </c>
      <c r="Y161" s="70">
        <v>0</v>
      </c>
      <c r="Z161" s="70">
        <v>2</v>
      </c>
      <c r="AA161" s="70">
        <v>0</v>
      </c>
      <c r="AB161" s="70">
        <v>6</v>
      </c>
      <c r="AC161" s="70">
        <v>158</v>
      </c>
      <c r="AD161" s="70"/>
      <c r="AE161" s="70">
        <v>25</v>
      </c>
      <c r="AF161" s="70">
        <v>1</v>
      </c>
      <c r="AG161" s="70">
        <v>16</v>
      </c>
      <c r="AH161" s="70">
        <v>0</v>
      </c>
      <c r="AI161" s="70">
        <v>42</v>
      </c>
      <c r="AJ161" s="70">
        <v>26</v>
      </c>
      <c r="AK161" s="70">
        <v>1</v>
      </c>
      <c r="AL161" s="70">
        <v>17</v>
      </c>
      <c r="AM161" s="70">
        <v>0</v>
      </c>
      <c r="AN161" s="70">
        <v>44</v>
      </c>
      <c r="AO161" s="70">
        <v>33</v>
      </c>
      <c r="AP161" s="70">
        <v>4</v>
      </c>
      <c r="AQ161" s="70">
        <v>12</v>
      </c>
      <c r="AR161" s="70">
        <v>0</v>
      </c>
      <c r="AS161" s="70">
        <v>49</v>
      </c>
      <c r="AT161" s="70">
        <v>135</v>
      </c>
      <c r="AU161" s="70"/>
      <c r="AV161" s="70">
        <v>19</v>
      </c>
      <c r="AW161" s="70">
        <v>1</v>
      </c>
      <c r="AX161" s="70">
        <v>7</v>
      </c>
      <c r="AY161" s="70">
        <v>0</v>
      </c>
      <c r="AZ161" s="70">
        <v>27</v>
      </c>
      <c r="BA161" s="70">
        <v>19</v>
      </c>
      <c r="BB161" s="70">
        <v>1</v>
      </c>
      <c r="BC161" s="70">
        <v>9</v>
      </c>
      <c r="BD161" s="70">
        <v>0</v>
      </c>
      <c r="BE161" s="70">
        <v>29</v>
      </c>
      <c r="BF161" s="70">
        <v>33</v>
      </c>
      <c r="BG161" s="70">
        <v>3</v>
      </c>
      <c r="BH161" s="70">
        <v>15</v>
      </c>
      <c r="BI161" s="70">
        <v>0</v>
      </c>
      <c r="BJ161" s="70">
        <v>51</v>
      </c>
      <c r="BK161" s="70">
        <v>11</v>
      </c>
      <c r="BL161" s="70">
        <v>1</v>
      </c>
      <c r="BM161" s="70">
        <v>10</v>
      </c>
      <c r="BN161" s="70">
        <v>0</v>
      </c>
      <c r="BO161" s="70">
        <v>22</v>
      </c>
      <c r="BP161" s="70">
        <v>129</v>
      </c>
      <c r="BQ161" s="74"/>
      <c r="BR161" s="70">
        <v>63</v>
      </c>
      <c r="BS161" s="70">
        <v>2</v>
      </c>
      <c r="BT161" s="70">
        <v>35</v>
      </c>
      <c r="BU161" s="70">
        <v>0</v>
      </c>
      <c r="BV161" s="70">
        <v>100</v>
      </c>
      <c r="BW161" s="70">
        <v>100</v>
      </c>
      <c r="BX161" s="74"/>
      <c r="BY161" s="70">
        <v>73</v>
      </c>
      <c r="BZ161" s="70">
        <v>2</v>
      </c>
      <c r="CA161" s="70">
        <v>36</v>
      </c>
      <c r="CB161" s="70">
        <v>0</v>
      </c>
      <c r="CC161" s="70">
        <v>111</v>
      </c>
      <c r="CD161" s="70">
        <v>111</v>
      </c>
      <c r="CE161" s="74"/>
      <c r="CF161" s="70">
        <v>51</v>
      </c>
      <c r="CG161" s="70">
        <v>0</v>
      </c>
      <c r="CH161" s="70">
        <v>21</v>
      </c>
      <c r="CI161" s="70">
        <v>0</v>
      </c>
      <c r="CJ161" s="70">
        <v>72</v>
      </c>
      <c r="CK161" s="70">
        <v>10</v>
      </c>
      <c r="CL161" s="70">
        <v>1</v>
      </c>
      <c r="CM161" s="70">
        <v>7</v>
      </c>
      <c r="CN161" s="70">
        <v>0</v>
      </c>
      <c r="CO161" s="70">
        <v>18</v>
      </c>
      <c r="CP161" s="70">
        <v>20</v>
      </c>
      <c r="CQ161" s="70">
        <v>5</v>
      </c>
      <c r="CR161" s="70">
        <v>12</v>
      </c>
      <c r="CS161" s="70">
        <v>0</v>
      </c>
      <c r="CT161" s="70">
        <v>37</v>
      </c>
      <c r="CU161" s="70">
        <v>127</v>
      </c>
      <c r="CV161" s="74"/>
      <c r="CW161" s="70">
        <v>36</v>
      </c>
      <c r="CX161" s="70">
        <v>2</v>
      </c>
      <c r="CY161" s="70">
        <v>26</v>
      </c>
      <c r="CZ161" s="70">
        <v>0</v>
      </c>
      <c r="DA161" s="70">
        <v>64</v>
      </c>
      <c r="DB161" s="70">
        <v>51</v>
      </c>
      <c r="DC161" s="70">
        <v>4</v>
      </c>
      <c r="DD161" s="70">
        <v>20</v>
      </c>
      <c r="DE161" s="70">
        <v>0</v>
      </c>
      <c r="DF161" s="70">
        <v>75</v>
      </c>
      <c r="DG161" s="70">
        <v>139</v>
      </c>
      <c r="DH161" s="74"/>
      <c r="DI161" s="70">
        <v>65</v>
      </c>
      <c r="DJ161" s="70">
        <v>2</v>
      </c>
      <c r="DK161" s="70">
        <v>34</v>
      </c>
      <c r="DL161" s="70">
        <v>0</v>
      </c>
      <c r="DM161" s="70">
        <v>101</v>
      </c>
      <c r="DN161" s="70">
        <v>101</v>
      </c>
      <c r="DO161" s="74"/>
      <c r="DP161" s="70">
        <v>61</v>
      </c>
      <c r="DQ161" s="70">
        <v>2</v>
      </c>
      <c r="DR161" s="70">
        <v>34</v>
      </c>
      <c r="DS161" s="70">
        <v>0</v>
      </c>
      <c r="DT161" s="70">
        <v>97</v>
      </c>
      <c r="DU161" s="70">
        <v>97</v>
      </c>
      <c r="DV161" s="74"/>
      <c r="DW161" s="70">
        <v>36</v>
      </c>
      <c r="DX161" s="70">
        <v>5</v>
      </c>
      <c r="DY161" s="70">
        <v>17</v>
      </c>
      <c r="DZ161" s="70">
        <v>0</v>
      </c>
      <c r="EA161" s="70">
        <v>58</v>
      </c>
      <c r="EB161" s="70">
        <v>42</v>
      </c>
      <c r="EC161" s="70">
        <v>1</v>
      </c>
      <c r="ED161" s="70">
        <v>22</v>
      </c>
      <c r="EE161" s="70">
        <v>0</v>
      </c>
      <c r="EF161" s="70">
        <v>65</v>
      </c>
      <c r="EG161" s="70">
        <v>123</v>
      </c>
      <c r="EI161" s="80">
        <f t="shared" si="98"/>
        <v>0.82352941176470584</v>
      </c>
      <c r="EJ161" s="80">
        <f t="shared" si="99"/>
        <v>1</v>
      </c>
      <c r="EK161" s="80">
        <f t="shared" si="100"/>
        <v>0.9</v>
      </c>
      <c r="EL161" s="80" t="e">
        <f t="shared" si="101"/>
        <v>#DIV/0!</v>
      </c>
      <c r="EM161" s="80">
        <f t="shared" si="102"/>
        <v>0.85443037974683544</v>
      </c>
      <c r="EN161" s="74"/>
      <c r="EO161" s="80">
        <f t="shared" si="103"/>
        <v>0.80392156862745101</v>
      </c>
      <c r="EP161" s="80">
        <f t="shared" si="104"/>
        <v>1</v>
      </c>
      <c r="EQ161" s="80">
        <f t="shared" si="105"/>
        <v>0.82</v>
      </c>
      <c r="ER161" s="80" t="e">
        <f t="shared" si="106"/>
        <v>#DIV/0!</v>
      </c>
      <c r="ES161" s="80">
        <f t="shared" si="107"/>
        <v>0.81645569620253167</v>
      </c>
      <c r="ET161" s="74"/>
      <c r="EU161" s="80">
        <f t="shared" si="108"/>
        <v>0.61764705882352944</v>
      </c>
      <c r="EV161" s="80">
        <f t="shared" si="109"/>
        <v>0.33333333333333331</v>
      </c>
      <c r="EW161" s="80">
        <f t="shared" si="110"/>
        <v>0.7</v>
      </c>
      <c r="EX161" s="80" t="e">
        <f t="shared" si="111"/>
        <v>#DIV/0!</v>
      </c>
      <c r="EY161" s="80">
        <f t="shared" si="112"/>
        <v>0.63291139240506333</v>
      </c>
      <c r="EZ161" s="74"/>
      <c r="FA161" s="80">
        <f t="shared" si="113"/>
        <v>0.71568627450980393</v>
      </c>
      <c r="FB161" s="80">
        <f t="shared" si="114"/>
        <v>0.33333333333333331</v>
      </c>
      <c r="FC161" s="80">
        <f t="shared" si="115"/>
        <v>0.72</v>
      </c>
      <c r="FD161" s="80" t="e">
        <f t="shared" si="116"/>
        <v>#DIV/0!</v>
      </c>
      <c r="FE161" s="80">
        <f t="shared" si="117"/>
        <v>0.70253164556962022</v>
      </c>
      <c r="FF161" s="74"/>
      <c r="FG161" s="80">
        <f t="shared" si="118"/>
        <v>0.79411764705882348</v>
      </c>
      <c r="FH161" s="80">
        <f t="shared" si="119"/>
        <v>1</v>
      </c>
      <c r="FI161" s="80">
        <f t="shared" si="120"/>
        <v>0.8</v>
      </c>
      <c r="FJ161" s="80" t="e">
        <f t="shared" si="121"/>
        <v>#DIV/0!</v>
      </c>
      <c r="FK161" s="80">
        <f t="shared" si="122"/>
        <v>0.80379746835443033</v>
      </c>
      <c r="FL161" s="74"/>
      <c r="FM161" s="80">
        <f t="shared" si="123"/>
        <v>0.8529411764705882</v>
      </c>
      <c r="FN161" s="80">
        <f t="shared" si="124"/>
        <v>1</v>
      </c>
      <c r="FO161" s="80">
        <f t="shared" si="125"/>
        <v>0.92</v>
      </c>
      <c r="FP161" s="80" t="e">
        <f t="shared" si="126"/>
        <v>#DIV/0!</v>
      </c>
      <c r="FQ161" s="80">
        <f t="shared" si="127"/>
        <v>0.879746835443038</v>
      </c>
      <c r="FR161" s="74"/>
      <c r="FS161" s="80">
        <f t="shared" si="128"/>
        <v>0.63725490196078427</v>
      </c>
      <c r="FT161" s="80">
        <f t="shared" si="129"/>
        <v>0.33333333333333331</v>
      </c>
      <c r="FU161" s="80">
        <f t="shared" si="130"/>
        <v>0.68</v>
      </c>
      <c r="FV161" s="80" t="e">
        <f t="shared" si="131"/>
        <v>#DIV/0!</v>
      </c>
      <c r="FW161" s="80">
        <f t="shared" si="132"/>
        <v>0.63924050632911389</v>
      </c>
      <c r="FX161" s="74"/>
      <c r="FY161" s="80">
        <f t="shared" si="133"/>
        <v>0.59803921568627449</v>
      </c>
      <c r="FZ161" s="80">
        <f t="shared" si="134"/>
        <v>0.33333333333333331</v>
      </c>
      <c r="GA161" s="80">
        <f t="shared" si="135"/>
        <v>0.68</v>
      </c>
      <c r="GB161" s="80" t="e">
        <f t="shared" si="136"/>
        <v>#DIV/0!</v>
      </c>
      <c r="GC161" s="80">
        <f t="shared" si="137"/>
        <v>0.61392405063291144</v>
      </c>
      <c r="GD161" s="74"/>
      <c r="GE161" s="80">
        <f t="shared" si="138"/>
        <v>0.76470588235294112</v>
      </c>
      <c r="GF161" s="80">
        <f t="shared" si="139"/>
        <v>1</v>
      </c>
      <c r="GG161" s="80">
        <f t="shared" si="140"/>
        <v>0.78</v>
      </c>
      <c r="GH161" s="80" t="e">
        <f t="shared" si="141"/>
        <v>#DIV/0!</v>
      </c>
      <c r="GI161" s="80">
        <f t="shared" si="142"/>
        <v>0.77848101265822789</v>
      </c>
    </row>
    <row r="162" spans="1:191" x14ac:dyDescent="0.3">
      <c r="A162" s="60" t="s">
        <v>566</v>
      </c>
      <c r="B162" s="70">
        <v>1464</v>
      </c>
      <c r="C162" s="70"/>
      <c r="D162" s="70">
        <v>32</v>
      </c>
      <c r="E162" s="70">
        <v>4</v>
      </c>
      <c r="F162" s="70">
        <v>14</v>
      </c>
      <c r="G162" s="70">
        <v>0</v>
      </c>
      <c r="H162" s="70">
        <v>50</v>
      </c>
      <c r="I162" s="70">
        <v>25</v>
      </c>
      <c r="J162" s="70">
        <v>0</v>
      </c>
      <c r="K162" s="70">
        <v>9</v>
      </c>
      <c r="L162" s="70">
        <v>0</v>
      </c>
      <c r="M162" s="70">
        <v>34</v>
      </c>
      <c r="N162" s="70">
        <v>60</v>
      </c>
      <c r="O162" s="70">
        <v>2</v>
      </c>
      <c r="P162" s="70">
        <v>38</v>
      </c>
      <c r="Q162" s="70">
        <v>0</v>
      </c>
      <c r="R162" s="70">
        <v>100</v>
      </c>
      <c r="S162" s="70">
        <v>7</v>
      </c>
      <c r="T162" s="70">
        <v>0</v>
      </c>
      <c r="U162" s="70">
        <v>3</v>
      </c>
      <c r="V162" s="70">
        <v>0</v>
      </c>
      <c r="W162" s="70">
        <v>10</v>
      </c>
      <c r="X162" s="70">
        <v>3</v>
      </c>
      <c r="Y162" s="70">
        <v>0</v>
      </c>
      <c r="Z162" s="70">
        <v>2</v>
      </c>
      <c r="AA162" s="70">
        <v>0</v>
      </c>
      <c r="AB162" s="70">
        <v>5</v>
      </c>
      <c r="AC162" s="70">
        <v>199</v>
      </c>
      <c r="AD162" s="70"/>
      <c r="AE162" s="70">
        <v>40</v>
      </c>
      <c r="AF162" s="70">
        <v>4</v>
      </c>
      <c r="AG162" s="70">
        <v>16</v>
      </c>
      <c r="AH162" s="70">
        <v>0</v>
      </c>
      <c r="AI162" s="70">
        <v>60</v>
      </c>
      <c r="AJ162" s="70">
        <v>27</v>
      </c>
      <c r="AK162" s="70">
        <v>2</v>
      </c>
      <c r="AL162" s="70">
        <v>19</v>
      </c>
      <c r="AM162" s="70">
        <v>0</v>
      </c>
      <c r="AN162" s="70">
        <v>48</v>
      </c>
      <c r="AO162" s="70">
        <v>34</v>
      </c>
      <c r="AP162" s="70">
        <v>0</v>
      </c>
      <c r="AQ162" s="70">
        <v>16</v>
      </c>
      <c r="AR162" s="70">
        <v>0</v>
      </c>
      <c r="AS162" s="70">
        <v>50</v>
      </c>
      <c r="AT162" s="70">
        <v>158</v>
      </c>
      <c r="AU162" s="70"/>
      <c r="AV162" s="70">
        <v>35</v>
      </c>
      <c r="AW162" s="70">
        <v>3</v>
      </c>
      <c r="AX162" s="70">
        <v>20</v>
      </c>
      <c r="AY162" s="70">
        <v>0</v>
      </c>
      <c r="AZ162" s="70">
        <v>58</v>
      </c>
      <c r="BA162" s="70">
        <v>12</v>
      </c>
      <c r="BB162" s="70">
        <v>2</v>
      </c>
      <c r="BC162" s="70">
        <v>17</v>
      </c>
      <c r="BD162" s="70">
        <v>0</v>
      </c>
      <c r="BE162" s="70">
        <v>31</v>
      </c>
      <c r="BF162" s="70">
        <v>26</v>
      </c>
      <c r="BG162" s="70">
        <v>0</v>
      </c>
      <c r="BH162" s="70">
        <v>11</v>
      </c>
      <c r="BI162" s="70">
        <v>0</v>
      </c>
      <c r="BJ162" s="70">
        <v>37</v>
      </c>
      <c r="BK162" s="70">
        <v>11</v>
      </c>
      <c r="BL162" s="70">
        <v>0</v>
      </c>
      <c r="BM162" s="70">
        <v>11</v>
      </c>
      <c r="BN162" s="70">
        <v>0</v>
      </c>
      <c r="BO162" s="70">
        <v>22</v>
      </c>
      <c r="BP162" s="70">
        <v>148</v>
      </c>
      <c r="BQ162" s="74"/>
      <c r="BR162" s="70">
        <v>87</v>
      </c>
      <c r="BS162" s="70">
        <v>4</v>
      </c>
      <c r="BT162" s="70">
        <v>51</v>
      </c>
      <c r="BU162" s="70">
        <v>0</v>
      </c>
      <c r="BV162" s="70">
        <v>142</v>
      </c>
      <c r="BW162" s="70">
        <v>142</v>
      </c>
      <c r="BX162" s="74"/>
      <c r="BY162" s="70">
        <v>88</v>
      </c>
      <c r="BZ162" s="70">
        <v>4</v>
      </c>
      <c r="CA162" s="70">
        <v>54</v>
      </c>
      <c r="CB162" s="70">
        <v>0</v>
      </c>
      <c r="CC162" s="70">
        <v>146</v>
      </c>
      <c r="CD162" s="70">
        <v>146</v>
      </c>
      <c r="CE162" s="74"/>
      <c r="CF162" s="70">
        <v>54</v>
      </c>
      <c r="CG162" s="70">
        <v>2</v>
      </c>
      <c r="CH162" s="70">
        <v>21</v>
      </c>
      <c r="CI162" s="70">
        <v>0</v>
      </c>
      <c r="CJ162" s="70">
        <v>77</v>
      </c>
      <c r="CK162" s="70">
        <v>10</v>
      </c>
      <c r="CL162" s="70">
        <v>2</v>
      </c>
      <c r="CM162" s="70">
        <v>20</v>
      </c>
      <c r="CN162" s="70">
        <v>0</v>
      </c>
      <c r="CO162" s="70">
        <v>32</v>
      </c>
      <c r="CP162" s="70">
        <v>25</v>
      </c>
      <c r="CQ162" s="70">
        <v>2</v>
      </c>
      <c r="CR162" s="70">
        <v>18</v>
      </c>
      <c r="CS162" s="70">
        <v>0</v>
      </c>
      <c r="CT162" s="70">
        <v>45</v>
      </c>
      <c r="CU162" s="70">
        <v>154</v>
      </c>
      <c r="CV162" s="74"/>
      <c r="CW162" s="70">
        <v>36</v>
      </c>
      <c r="CX162" s="70">
        <v>4</v>
      </c>
      <c r="CY162" s="70">
        <v>25</v>
      </c>
      <c r="CZ162" s="70">
        <v>0</v>
      </c>
      <c r="DA162" s="70">
        <v>65</v>
      </c>
      <c r="DB162" s="70">
        <v>59</v>
      </c>
      <c r="DC162" s="70">
        <v>2</v>
      </c>
      <c r="DD162" s="70">
        <v>37</v>
      </c>
      <c r="DE162" s="70">
        <v>0</v>
      </c>
      <c r="DF162" s="70">
        <v>98</v>
      </c>
      <c r="DG162" s="70">
        <v>163</v>
      </c>
      <c r="DH162" s="74"/>
      <c r="DI162" s="70">
        <v>84</v>
      </c>
      <c r="DJ162" s="70">
        <v>4</v>
      </c>
      <c r="DK162" s="70">
        <v>52</v>
      </c>
      <c r="DL162" s="70">
        <v>0</v>
      </c>
      <c r="DM162" s="70">
        <v>140</v>
      </c>
      <c r="DN162" s="70">
        <v>140</v>
      </c>
      <c r="DO162" s="74"/>
      <c r="DP162" s="70">
        <v>85</v>
      </c>
      <c r="DQ162" s="70">
        <v>4</v>
      </c>
      <c r="DR162" s="70">
        <v>53</v>
      </c>
      <c r="DS162" s="70">
        <v>0</v>
      </c>
      <c r="DT162" s="70">
        <v>142</v>
      </c>
      <c r="DU162" s="70">
        <v>142</v>
      </c>
      <c r="DV162" s="74"/>
      <c r="DW162" s="70">
        <v>40</v>
      </c>
      <c r="DX162" s="70">
        <v>2</v>
      </c>
      <c r="DY162" s="70">
        <v>19</v>
      </c>
      <c r="DZ162" s="70">
        <v>0</v>
      </c>
      <c r="EA162" s="70">
        <v>61</v>
      </c>
      <c r="EB162" s="70">
        <v>55</v>
      </c>
      <c r="EC162" s="70">
        <v>4</v>
      </c>
      <c r="ED162" s="70">
        <v>38</v>
      </c>
      <c r="EE162" s="70">
        <v>0</v>
      </c>
      <c r="EF162" s="70">
        <v>97</v>
      </c>
      <c r="EG162" s="70">
        <v>158</v>
      </c>
      <c r="EI162" s="80">
        <f t="shared" si="98"/>
        <v>0.79527559055118113</v>
      </c>
      <c r="EJ162" s="80">
        <f t="shared" si="99"/>
        <v>1</v>
      </c>
      <c r="EK162" s="80">
        <f t="shared" si="100"/>
        <v>0.77272727272727271</v>
      </c>
      <c r="EL162" s="80" t="e">
        <f t="shared" si="101"/>
        <v>#DIV/0!</v>
      </c>
      <c r="EM162" s="80">
        <f t="shared" si="102"/>
        <v>0.79396984924623115</v>
      </c>
      <c r="EN162" s="74"/>
      <c r="EO162" s="80">
        <f t="shared" si="103"/>
        <v>0.66141732283464572</v>
      </c>
      <c r="EP162" s="80">
        <f t="shared" si="104"/>
        <v>0.83333333333333337</v>
      </c>
      <c r="EQ162" s="80">
        <f t="shared" si="105"/>
        <v>0.89393939393939392</v>
      </c>
      <c r="ER162" s="80" t="e">
        <f t="shared" si="106"/>
        <v>#DIV/0!</v>
      </c>
      <c r="ES162" s="80">
        <f t="shared" si="107"/>
        <v>0.74371859296482412</v>
      </c>
      <c r="ET162" s="74"/>
      <c r="EU162" s="80">
        <f t="shared" si="108"/>
        <v>0.68503937007874016</v>
      </c>
      <c r="EV162" s="80">
        <f t="shared" si="109"/>
        <v>0.66666666666666663</v>
      </c>
      <c r="EW162" s="80">
        <f t="shared" si="110"/>
        <v>0.77272727272727271</v>
      </c>
      <c r="EX162" s="80" t="e">
        <f t="shared" si="111"/>
        <v>#DIV/0!</v>
      </c>
      <c r="EY162" s="80">
        <f t="shared" si="112"/>
        <v>0.71356783919597988</v>
      </c>
      <c r="EZ162" s="74"/>
      <c r="FA162" s="80">
        <f t="shared" si="113"/>
        <v>0.69291338582677164</v>
      </c>
      <c r="FB162" s="80">
        <f t="shared" si="114"/>
        <v>0.66666666666666663</v>
      </c>
      <c r="FC162" s="80">
        <f t="shared" si="115"/>
        <v>0.81818181818181823</v>
      </c>
      <c r="FD162" s="80" t="e">
        <f t="shared" si="116"/>
        <v>#DIV/0!</v>
      </c>
      <c r="FE162" s="80">
        <f t="shared" si="117"/>
        <v>0.73366834170854267</v>
      </c>
      <c r="FF162" s="74"/>
      <c r="FG162" s="80">
        <f t="shared" si="118"/>
        <v>0.70078740157480313</v>
      </c>
      <c r="FH162" s="80">
        <f t="shared" si="119"/>
        <v>1</v>
      </c>
      <c r="FI162" s="80">
        <f t="shared" si="120"/>
        <v>0.89393939393939392</v>
      </c>
      <c r="FJ162" s="80" t="e">
        <f t="shared" si="121"/>
        <v>#DIV/0!</v>
      </c>
      <c r="FK162" s="80">
        <f t="shared" si="122"/>
        <v>0.77386934673366836</v>
      </c>
      <c r="FL162" s="74"/>
      <c r="FM162" s="80">
        <f t="shared" si="123"/>
        <v>0.74803149606299213</v>
      </c>
      <c r="FN162" s="80">
        <f t="shared" si="124"/>
        <v>1</v>
      </c>
      <c r="FO162" s="80">
        <f t="shared" si="125"/>
        <v>0.93939393939393945</v>
      </c>
      <c r="FP162" s="80" t="e">
        <f t="shared" si="126"/>
        <v>#DIV/0!</v>
      </c>
      <c r="FQ162" s="80">
        <f t="shared" si="127"/>
        <v>0.81909547738693467</v>
      </c>
      <c r="FR162" s="74"/>
      <c r="FS162" s="80">
        <f t="shared" si="128"/>
        <v>0.66141732283464572</v>
      </c>
      <c r="FT162" s="80">
        <f t="shared" si="129"/>
        <v>0.66666666666666663</v>
      </c>
      <c r="FU162" s="80">
        <f t="shared" si="130"/>
        <v>0.78787878787878785</v>
      </c>
      <c r="FV162" s="80" t="e">
        <f t="shared" si="131"/>
        <v>#DIV/0!</v>
      </c>
      <c r="FW162" s="80">
        <f t="shared" si="132"/>
        <v>0.70351758793969854</v>
      </c>
      <c r="FX162" s="74"/>
      <c r="FY162" s="80">
        <f t="shared" si="133"/>
        <v>0.6692913385826772</v>
      </c>
      <c r="FZ162" s="80">
        <f t="shared" si="134"/>
        <v>0.66666666666666663</v>
      </c>
      <c r="GA162" s="80">
        <f t="shared" si="135"/>
        <v>0.80303030303030298</v>
      </c>
      <c r="GB162" s="80" t="e">
        <f t="shared" si="136"/>
        <v>#DIV/0!</v>
      </c>
      <c r="GC162" s="80">
        <f t="shared" si="137"/>
        <v>0.71356783919597988</v>
      </c>
      <c r="GD162" s="74"/>
      <c r="GE162" s="80">
        <f t="shared" si="138"/>
        <v>0.74803149606299213</v>
      </c>
      <c r="GF162" s="80">
        <f t="shared" si="139"/>
        <v>1</v>
      </c>
      <c r="GG162" s="80">
        <f t="shared" si="140"/>
        <v>0.86363636363636365</v>
      </c>
      <c r="GH162" s="80" t="e">
        <f t="shared" si="141"/>
        <v>#DIV/0!</v>
      </c>
      <c r="GI162" s="80">
        <f t="shared" si="142"/>
        <v>0.79396984924623115</v>
      </c>
    </row>
    <row r="163" spans="1:191" x14ac:dyDescent="0.3">
      <c r="A163" s="60" t="s">
        <v>580</v>
      </c>
      <c r="B163" s="70">
        <v>1186</v>
      </c>
      <c r="C163" s="70"/>
      <c r="D163" s="70">
        <v>14</v>
      </c>
      <c r="E163" s="70">
        <v>1</v>
      </c>
      <c r="F163" s="70">
        <v>0</v>
      </c>
      <c r="G163" s="70">
        <v>0</v>
      </c>
      <c r="H163" s="70">
        <v>15</v>
      </c>
      <c r="I163" s="70">
        <v>6</v>
      </c>
      <c r="J163" s="70">
        <v>0</v>
      </c>
      <c r="K163" s="70">
        <v>2</v>
      </c>
      <c r="L163" s="70">
        <v>0</v>
      </c>
      <c r="M163" s="70">
        <v>8</v>
      </c>
      <c r="N163" s="70">
        <v>13</v>
      </c>
      <c r="O163" s="70">
        <v>1</v>
      </c>
      <c r="P163" s="70">
        <v>2</v>
      </c>
      <c r="Q163" s="70">
        <v>0</v>
      </c>
      <c r="R163" s="70">
        <v>16</v>
      </c>
      <c r="S163" s="70">
        <v>2</v>
      </c>
      <c r="T163" s="70">
        <v>0</v>
      </c>
      <c r="U163" s="70">
        <v>0</v>
      </c>
      <c r="V163" s="70">
        <v>0</v>
      </c>
      <c r="W163" s="70">
        <v>2</v>
      </c>
      <c r="X163" s="70">
        <v>0</v>
      </c>
      <c r="Y163" s="70">
        <v>0</v>
      </c>
      <c r="Z163" s="70">
        <v>1</v>
      </c>
      <c r="AA163" s="70">
        <v>0</v>
      </c>
      <c r="AB163" s="70">
        <v>1</v>
      </c>
      <c r="AC163" s="70">
        <v>42</v>
      </c>
      <c r="AD163" s="70"/>
      <c r="AE163" s="70">
        <v>9</v>
      </c>
      <c r="AF163" s="70">
        <v>0</v>
      </c>
      <c r="AG163" s="70">
        <v>0</v>
      </c>
      <c r="AH163" s="70">
        <v>0</v>
      </c>
      <c r="AI163" s="70">
        <v>9</v>
      </c>
      <c r="AJ163" s="70">
        <v>10</v>
      </c>
      <c r="AK163" s="70">
        <v>1</v>
      </c>
      <c r="AL163" s="70">
        <v>1</v>
      </c>
      <c r="AM163" s="70">
        <v>0</v>
      </c>
      <c r="AN163" s="70">
        <v>12</v>
      </c>
      <c r="AO163" s="70">
        <v>11</v>
      </c>
      <c r="AP163" s="70">
        <v>1</v>
      </c>
      <c r="AQ163" s="70">
        <v>4</v>
      </c>
      <c r="AR163" s="70">
        <v>0</v>
      </c>
      <c r="AS163" s="70">
        <v>16</v>
      </c>
      <c r="AT163" s="70">
        <v>37</v>
      </c>
      <c r="AU163" s="70"/>
      <c r="AV163" s="70">
        <v>10</v>
      </c>
      <c r="AW163" s="70">
        <v>1</v>
      </c>
      <c r="AX163" s="70">
        <v>1</v>
      </c>
      <c r="AY163" s="70">
        <v>0</v>
      </c>
      <c r="AZ163" s="70">
        <v>12</v>
      </c>
      <c r="BA163" s="70">
        <v>4</v>
      </c>
      <c r="BB163" s="70">
        <v>1</v>
      </c>
      <c r="BC163" s="70">
        <v>0</v>
      </c>
      <c r="BD163" s="70">
        <v>0</v>
      </c>
      <c r="BE163" s="70">
        <v>5</v>
      </c>
      <c r="BF163" s="70">
        <v>8</v>
      </c>
      <c r="BG163" s="70">
        <v>0</v>
      </c>
      <c r="BH163" s="70">
        <v>3</v>
      </c>
      <c r="BI163" s="70">
        <v>0</v>
      </c>
      <c r="BJ163" s="70">
        <v>11</v>
      </c>
      <c r="BK163" s="70">
        <v>6</v>
      </c>
      <c r="BL163" s="70">
        <v>0</v>
      </c>
      <c r="BM163" s="70">
        <v>1</v>
      </c>
      <c r="BN163" s="70">
        <v>0</v>
      </c>
      <c r="BO163" s="70">
        <v>7</v>
      </c>
      <c r="BP163" s="70">
        <v>35</v>
      </c>
      <c r="BQ163" s="74"/>
      <c r="BR163" s="70">
        <v>24</v>
      </c>
      <c r="BS163" s="70">
        <v>1</v>
      </c>
      <c r="BT163" s="70">
        <v>5</v>
      </c>
      <c r="BU163" s="70">
        <v>0</v>
      </c>
      <c r="BV163" s="70">
        <v>30</v>
      </c>
      <c r="BW163" s="70">
        <v>30</v>
      </c>
      <c r="BX163" s="74"/>
      <c r="BY163" s="70">
        <v>25</v>
      </c>
      <c r="BZ163" s="70">
        <v>1</v>
      </c>
      <c r="CA163" s="70">
        <v>5</v>
      </c>
      <c r="CB163" s="70">
        <v>0</v>
      </c>
      <c r="CC163" s="70">
        <v>31</v>
      </c>
      <c r="CD163" s="70">
        <v>31</v>
      </c>
      <c r="CE163" s="74"/>
      <c r="CF163" s="70">
        <v>18</v>
      </c>
      <c r="CG163" s="70">
        <v>1</v>
      </c>
      <c r="CH163" s="70">
        <v>3</v>
      </c>
      <c r="CI163" s="70">
        <v>0</v>
      </c>
      <c r="CJ163" s="70">
        <v>22</v>
      </c>
      <c r="CK163" s="70">
        <v>5</v>
      </c>
      <c r="CL163" s="70">
        <v>0</v>
      </c>
      <c r="CM163" s="70">
        <v>1</v>
      </c>
      <c r="CN163" s="70">
        <v>0</v>
      </c>
      <c r="CO163" s="70">
        <v>6</v>
      </c>
      <c r="CP163" s="70">
        <v>8</v>
      </c>
      <c r="CQ163" s="70">
        <v>1</v>
      </c>
      <c r="CR163" s="70">
        <v>1</v>
      </c>
      <c r="CS163" s="70">
        <v>0</v>
      </c>
      <c r="CT163" s="70">
        <v>10</v>
      </c>
      <c r="CU163" s="70">
        <v>38</v>
      </c>
      <c r="CV163" s="74"/>
      <c r="CW163" s="70">
        <v>11</v>
      </c>
      <c r="CX163" s="70">
        <v>1</v>
      </c>
      <c r="CY163" s="70">
        <v>1</v>
      </c>
      <c r="CZ163" s="70">
        <v>0</v>
      </c>
      <c r="DA163" s="70">
        <v>13</v>
      </c>
      <c r="DB163" s="70">
        <v>19</v>
      </c>
      <c r="DC163" s="70">
        <v>1</v>
      </c>
      <c r="DD163" s="70">
        <v>4</v>
      </c>
      <c r="DE163" s="70">
        <v>0</v>
      </c>
      <c r="DF163" s="70">
        <v>24</v>
      </c>
      <c r="DG163" s="70">
        <v>37</v>
      </c>
      <c r="DH163" s="74"/>
      <c r="DI163" s="70">
        <v>25</v>
      </c>
      <c r="DJ163" s="70">
        <v>1</v>
      </c>
      <c r="DK163" s="70">
        <v>5</v>
      </c>
      <c r="DL163" s="70">
        <v>0</v>
      </c>
      <c r="DM163" s="70">
        <v>31</v>
      </c>
      <c r="DN163" s="70">
        <v>31</v>
      </c>
      <c r="DO163" s="74"/>
      <c r="DP163" s="70">
        <v>25</v>
      </c>
      <c r="DQ163" s="70">
        <v>1</v>
      </c>
      <c r="DR163" s="70">
        <v>4</v>
      </c>
      <c r="DS163" s="70">
        <v>0</v>
      </c>
      <c r="DT163" s="70">
        <v>30</v>
      </c>
      <c r="DU163" s="70">
        <v>30</v>
      </c>
      <c r="DV163" s="74"/>
      <c r="DW163" s="70">
        <v>15</v>
      </c>
      <c r="DX163" s="70">
        <v>1</v>
      </c>
      <c r="DY163" s="70">
        <v>4</v>
      </c>
      <c r="DZ163" s="70">
        <v>0</v>
      </c>
      <c r="EA163" s="70">
        <v>20</v>
      </c>
      <c r="EB163" s="70">
        <v>12</v>
      </c>
      <c r="EC163" s="70">
        <v>1</v>
      </c>
      <c r="ED163" s="70">
        <v>1</v>
      </c>
      <c r="EE163" s="70">
        <v>0</v>
      </c>
      <c r="EF163" s="70">
        <v>14</v>
      </c>
      <c r="EG163" s="70">
        <v>34</v>
      </c>
      <c r="EI163" s="80">
        <f t="shared" si="98"/>
        <v>0.8571428571428571</v>
      </c>
      <c r="EJ163" s="80">
        <f t="shared" si="99"/>
        <v>1</v>
      </c>
      <c r="EK163" s="80">
        <f t="shared" si="100"/>
        <v>1</v>
      </c>
      <c r="EL163" s="80" t="e">
        <f t="shared" si="101"/>
        <v>#DIV/0!</v>
      </c>
      <c r="EM163" s="80">
        <f t="shared" si="102"/>
        <v>0.88095238095238093</v>
      </c>
      <c r="EN163" s="74"/>
      <c r="EO163" s="80">
        <f t="shared" si="103"/>
        <v>0.8</v>
      </c>
      <c r="EP163" s="80">
        <f t="shared" si="104"/>
        <v>1</v>
      </c>
      <c r="EQ163" s="80">
        <f t="shared" si="105"/>
        <v>1</v>
      </c>
      <c r="ER163" s="80" t="e">
        <f t="shared" si="106"/>
        <v>#DIV/0!</v>
      </c>
      <c r="ES163" s="80">
        <f t="shared" si="107"/>
        <v>0.83333333333333337</v>
      </c>
      <c r="ET163" s="74"/>
      <c r="EU163" s="80">
        <f t="shared" si="108"/>
        <v>0.68571428571428572</v>
      </c>
      <c r="EV163" s="80">
        <f t="shared" si="109"/>
        <v>0.5</v>
      </c>
      <c r="EW163" s="80">
        <f t="shared" si="110"/>
        <v>1</v>
      </c>
      <c r="EX163" s="80" t="e">
        <f t="shared" si="111"/>
        <v>#DIV/0!</v>
      </c>
      <c r="EY163" s="80">
        <f t="shared" si="112"/>
        <v>0.7142857142857143</v>
      </c>
      <c r="EZ163" s="74"/>
      <c r="FA163" s="80">
        <f t="shared" si="113"/>
        <v>0.7142857142857143</v>
      </c>
      <c r="FB163" s="80">
        <f t="shared" si="114"/>
        <v>0.5</v>
      </c>
      <c r="FC163" s="80">
        <f t="shared" si="115"/>
        <v>1</v>
      </c>
      <c r="FD163" s="80" t="e">
        <f t="shared" si="116"/>
        <v>#DIV/0!</v>
      </c>
      <c r="FE163" s="80">
        <f t="shared" si="117"/>
        <v>0.73809523809523814</v>
      </c>
      <c r="FF163" s="74"/>
      <c r="FG163" s="80">
        <f t="shared" si="118"/>
        <v>0.88571428571428568</v>
      </c>
      <c r="FH163" s="80">
        <f t="shared" si="119"/>
        <v>1</v>
      </c>
      <c r="FI163" s="80">
        <f t="shared" si="120"/>
        <v>1</v>
      </c>
      <c r="FJ163" s="80" t="e">
        <f t="shared" si="121"/>
        <v>#DIV/0!</v>
      </c>
      <c r="FK163" s="80">
        <f t="shared" si="122"/>
        <v>0.90476190476190477</v>
      </c>
      <c r="FL163" s="74"/>
      <c r="FM163" s="80">
        <f t="shared" si="123"/>
        <v>0.8571428571428571</v>
      </c>
      <c r="FN163" s="80">
        <f t="shared" si="124"/>
        <v>1</v>
      </c>
      <c r="FO163" s="80">
        <f t="shared" si="125"/>
        <v>1</v>
      </c>
      <c r="FP163" s="80" t="e">
        <f t="shared" si="126"/>
        <v>#DIV/0!</v>
      </c>
      <c r="FQ163" s="80">
        <f t="shared" si="127"/>
        <v>0.88095238095238093</v>
      </c>
      <c r="FR163" s="74"/>
      <c r="FS163" s="80">
        <f t="shared" si="128"/>
        <v>0.7142857142857143</v>
      </c>
      <c r="FT163" s="80">
        <f t="shared" si="129"/>
        <v>0.5</v>
      </c>
      <c r="FU163" s="80">
        <f t="shared" si="130"/>
        <v>1</v>
      </c>
      <c r="FV163" s="80" t="e">
        <f t="shared" si="131"/>
        <v>#DIV/0!</v>
      </c>
      <c r="FW163" s="80">
        <f t="shared" si="132"/>
        <v>0.73809523809523814</v>
      </c>
      <c r="FX163" s="74"/>
      <c r="FY163" s="80">
        <f t="shared" si="133"/>
        <v>0.7142857142857143</v>
      </c>
      <c r="FZ163" s="80">
        <f t="shared" si="134"/>
        <v>0.5</v>
      </c>
      <c r="GA163" s="80">
        <f t="shared" si="135"/>
        <v>0.8</v>
      </c>
      <c r="GB163" s="80" t="e">
        <f t="shared" si="136"/>
        <v>#DIV/0!</v>
      </c>
      <c r="GC163" s="80">
        <f t="shared" si="137"/>
        <v>0.7142857142857143</v>
      </c>
      <c r="GD163" s="74"/>
      <c r="GE163" s="80">
        <f t="shared" si="138"/>
        <v>0.77142857142857146</v>
      </c>
      <c r="GF163" s="80">
        <f t="shared" si="139"/>
        <v>1</v>
      </c>
      <c r="GG163" s="80">
        <f t="shared" si="140"/>
        <v>1</v>
      </c>
      <c r="GH163" s="80" t="e">
        <f t="shared" si="141"/>
        <v>#DIV/0!</v>
      </c>
      <c r="GI163" s="80">
        <f t="shared" si="142"/>
        <v>0.80952380952380953</v>
      </c>
    </row>
  </sheetData>
  <mergeCells count="33">
    <mergeCell ref="DW1:EG1"/>
    <mergeCell ref="CW1:DG1"/>
    <mergeCell ref="DI1:DN1"/>
    <mergeCell ref="DP1:DU1"/>
    <mergeCell ref="BR1:BW1"/>
    <mergeCell ref="BY1:CD1"/>
    <mergeCell ref="D1:AC1"/>
    <mergeCell ref="AE1:AT1"/>
    <mergeCell ref="AV1:BP1"/>
    <mergeCell ref="CF1:CU1"/>
    <mergeCell ref="BR2:BV2"/>
    <mergeCell ref="DB2:DF2"/>
    <mergeCell ref="DI2:DM2"/>
    <mergeCell ref="DP2:DT2"/>
    <mergeCell ref="DW2:EA2"/>
    <mergeCell ref="EB2:EF2"/>
    <mergeCell ref="BY2:CC2"/>
    <mergeCell ref="CF2:CJ2"/>
    <mergeCell ref="CK2:CO2"/>
    <mergeCell ref="CP2:CT2"/>
    <mergeCell ref="CW2:DA2"/>
    <mergeCell ref="BK2:BO2"/>
    <mergeCell ref="D2:H2"/>
    <mergeCell ref="I2:M2"/>
    <mergeCell ref="N2:R2"/>
    <mergeCell ref="S2:W2"/>
    <mergeCell ref="X2:AB2"/>
    <mergeCell ref="AE2:AI2"/>
    <mergeCell ref="AJ2:AN2"/>
    <mergeCell ref="AO2:AS2"/>
    <mergeCell ref="AV2:AZ2"/>
    <mergeCell ref="BA2:BE2"/>
    <mergeCell ref="BF2:BJ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workbookViewId="0">
      <selection sqref="A1:E1"/>
    </sheetView>
  </sheetViews>
  <sheetFormatPr defaultRowHeight="14.4" x14ac:dyDescent="0.3"/>
  <cols>
    <col min="1" max="16384" width="8.88671875" style="57"/>
  </cols>
  <sheetData>
    <row r="1" spans="1:13" x14ac:dyDescent="0.3">
      <c r="A1" s="103" t="s">
        <v>43</v>
      </c>
      <c r="B1" s="103"/>
      <c r="C1" s="103"/>
      <c r="D1" s="103"/>
      <c r="E1" s="103"/>
    </row>
    <row r="2" spans="1:13" x14ac:dyDescent="0.3">
      <c r="A2" s="57" t="s">
        <v>0</v>
      </c>
      <c r="B2" s="57" t="s">
        <v>0</v>
      </c>
      <c r="C2" s="104" t="s">
        <v>3632</v>
      </c>
      <c r="D2" s="104"/>
      <c r="E2" s="104"/>
      <c r="F2" s="104"/>
      <c r="G2" s="104"/>
      <c r="H2" s="104" t="s">
        <v>3633</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461</v>
      </c>
      <c r="B4" s="58">
        <v>81473</v>
      </c>
      <c r="C4" s="58" t="s">
        <v>3634</v>
      </c>
      <c r="D4" s="58" t="s">
        <v>1867</v>
      </c>
      <c r="E4" s="58" t="s">
        <v>6048</v>
      </c>
      <c r="F4" s="58" t="s">
        <v>666</v>
      </c>
      <c r="G4" s="58">
        <v>12278</v>
      </c>
      <c r="H4" s="58" t="s">
        <v>3636</v>
      </c>
      <c r="I4" s="58" t="s">
        <v>4807</v>
      </c>
      <c r="J4" s="58" t="s">
        <v>6163</v>
      </c>
      <c r="K4" s="58" t="s">
        <v>771</v>
      </c>
      <c r="L4" s="58">
        <v>26255</v>
      </c>
      <c r="M4" s="58">
        <v>38533</v>
      </c>
    </row>
    <row r="5" spans="1:13" x14ac:dyDescent="0.3">
      <c r="A5" s="57" t="s">
        <v>496</v>
      </c>
      <c r="B5" s="58">
        <v>62513</v>
      </c>
      <c r="C5" s="58" t="s">
        <v>2773</v>
      </c>
      <c r="D5" s="58" t="s">
        <v>1747</v>
      </c>
      <c r="E5" s="58" t="s">
        <v>6162</v>
      </c>
      <c r="F5" s="58" t="s">
        <v>903</v>
      </c>
      <c r="G5" s="58">
        <v>20935</v>
      </c>
      <c r="H5" s="58" t="s">
        <v>3638</v>
      </c>
      <c r="I5" s="58" t="s">
        <v>1863</v>
      </c>
      <c r="J5" s="58" t="s">
        <v>6161</v>
      </c>
      <c r="K5" s="58" t="s">
        <v>830</v>
      </c>
      <c r="L5" s="58">
        <v>20412</v>
      </c>
      <c r="M5" s="58">
        <v>41347</v>
      </c>
    </row>
    <row r="6" spans="1:13" x14ac:dyDescent="0.3">
      <c r="A6" s="57" t="s">
        <v>614</v>
      </c>
      <c r="B6" s="58">
        <v>143986</v>
      </c>
      <c r="C6" s="58">
        <v>16533</v>
      </c>
      <c r="D6" s="58">
        <v>2130</v>
      </c>
      <c r="E6" s="58">
        <v>14494</v>
      </c>
      <c r="F6" s="58">
        <v>56</v>
      </c>
      <c r="G6" s="58">
        <v>33213</v>
      </c>
      <c r="H6" s="58">
        <v>20812</v>
      </c>
      <c r="I6" s="58">
        <v>3692</v>
      </c>
      <c r="J6" s="58">
        <v>21982</v>
      </c>
      <c r="K6" s="58">
        <v>181</v>
      </c>
      <c r="L6" s="58">
        <v>46667</v>
      </c>
      <c r="M6" s="58">
        <v>79880</v>
      </c>
    </row>
  </sheetData>
  <mergeCells count="3">
    <mergeCell ref="A1:E1"/>
    <mergeCell ref="C2:G2"/>
    <mergeCell ref="H2:L2"/>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workbookViewId="0">
      <selection sqref="A1:E1"/>
    </sheetView>
  </sheetViews>
  <sheetFormatPr defaultRowHeight="14.4" x14ac:dyDescent="0.3"/>
  <cols>
    <col min="1" max="16384" width="8.88671875" style="57"/>
  </cols>
  <sheetData>
    <row r="1" spans="1:8" x14ac:dyDescent="0.3">
      <c r="A1" s="103" t="s">
        <v>44</v>
      </c>
      <c r="B1" s="103"/>
      <c r="C1" s="103"/>
      <c r="D1" s="103"/>
      <c r="E1" s="103"/>
    </row>
    <row r="2" spans="1:8" x14ac:dyDescent="0.3">
      <c r="A2" s="57" t="s">
        <v>0</v>
      </c>
      <c r="B2" s="57" t="s">
        <v>0</v>
      </c>
      <c r="C2" s="104" t="s">
        <v>3639</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425</v>
      </c>
      <c r="B4" s="58">
        <v>4252</v>
      </c>
      <c r="C4" s="58" t="s">
        <v>1136</v>
      </c>
      <c r="D4" s="58" t="s">
        <v>750</v>
      </c>
      <c r="E4" s="58" t="s">
        <v>3640</v>
      </c>
      <c r="F4" s="58" t="s">
        <v>647</v>
      </c>
      <c r="G4" s="58">
        <v>2002</v>
      </c>
      <c r="H4" s="58">
        <v>2002</v>
      </c>
    </row>
    <row r="5" spans="1:8" x14ac:dyDescent="0.3">
      <c r="A5" s="57" t="s">
        <v>426</v>
      </c>
      <c r="B5" s="58">
        <v>6010</v>
      </c>
      <c r="C5" s="58" t="s">
        <v>2537</v>
      </c>
      <c r="D5" s="58" t="s">
        <v>1106</v>
      </c>
      <c r="E5" s="58" t="s">
        <v>3641</v>
      </c>
      <c r="F5" s="58" t="s">
        <v>628</v>
      </c>
      <c r="G5" s="58">
        <v>3410</v>
      </c>
      <c r="H5" s="58">
        <v>3410</v>
      </c>
    </row>
    <row r="6" spans="1:8" x14ac:dyDescent="0.3">
      <c r="A6" s="57" t="s">
        <v>433</v>
      </c>
      <c r="B6" s="58">
        <v>9258</v>
      </c>
      <c r="C6" s="58" t="s">
        <v>2119</v>
      </c>
      <c r="D6" s="58" t="s">
        <v>973</v>
      </c>
      <c r="E6" s="58" t="s">
        <v>3642</v>
      </c>
      <c r="F6" s="58" t="s">
        <v>691</v>
      </c>
      <c r="G6" s="58">
        <v>4299</v>
      </c>
      <c r="H6" s="58">
        <v>4299</v>
      </c>
    </row>
    <row r="7" spans="1:8" x14ac:dyDescent="0.3">
      <c r="A7" s="57" t="s">
        <v>434</v>
      </c>
      <c r="B7" s="58">
        <v>10247</v>
      </c>
      <c r="C7" s="58" t="s">
        <v>2172</v>
      </c>
      <c r="D7" s="58" t="s">
        <v>1625</v>
      </c>
      <c r="E7" s="58" t="s">
        <v>3643</v>
      </c>
      <c r="F7" s="58" t="s">
        <v>667</v>
      </c>
      <c r="G7" s="58">
        <v>5642</v>
      </c>
      <c r="H7" s="58">
        <v>5642</v>
      </c>
    </row>
    <row r="8" spans="1:8" x14ac:dyDescent="0.3">
      <c r="A8" s="57" t="s">
        <v>450</v>
      </c>
      <c r="B8" s="58">
        <v>2040</v>
      </c>
      <c r="C8" s="58" t="s">
        <v>1198</v>
      </c>
      <c r="D8" s="58" t="s">
        <v>894</v>
      </c>
      <c r="E8" s="58" t="s">
        <v>1157</v>
      </c>
      <c r="F8" s="58" t="s">
        <v>667</v>
      </c>
      <c r="G8" s="58">
        <v>941</v>
      </c>
      <c r="H8" s="58">
        <v>941</v>
      </c>
    </row>
    <row r="9" spans="1:8" x14ac:dyDescent="0.3">
      <c r="A9" s="57" t="s">
        <v>463</v>
      </c>
      <c r="B9" s="58">
        <v>21900</v>
      </c>
      <c r="C9" s="58" t="s">
        <v>3644</v>
      </c>
      <c r="D9" s="58" t="s">
        <v>981</v>
      </c>
      <c r="E9" s="58" t="s">
        <v>6164</v>
      </c>
      <c r="F9" s="58" t="s">
        <v>668</v>
      </c>
      <c r="G9" s="58">
        <v>9911</v>
      </c>
      <c r="H9" s="58">
        <v>9911</v>
      </c>
    </row>
    <row r="10" spans="1:8" x14ac:dyDescent="0.3">
      <c r="A10" s="57" t="s">
        <v>517</v>
      </c>
      <c r="B10" s="58">
        <v>5277</v>
      </c>
      <c r="C10" s="58" t="s">
        <v>2146</v>
      </c>
      <c r="D10" s="58" t="s">
        <v>673</v>
      </c>
      <c r="E10" s="58" t="s">
        <v>2629</v>
      </c>
      <c r="F10" s="58" t="s">
        <v>766</v>
      </c>
      <c r="G10" s="58">
        <v>2989</v>
      </c>
      <c r="H10" s="58">
        <v>2989</v>
      </c>
    </row>
    <row r="11" spans="1:8" x14ac:dyDescent="0.3">
      <c r="A11" s="57" t="s">
        <v>560</v>
      </c>
      <c r="B11" s="58">
        <v>10855</v>
      </c>
      <c r="C11" s="58" t="s">
        <v>2123</v>
      </c>
      <c r="D11" s="58" t="s">
        <v>1131</v>
      </c>
      <c r="E11" s="58" t="s">
        <v>3645</v>
      </c>
      <c r="F11" s="58" t="s">
        <v>628</v>
      </c>
      <c r="G11" s="58">
        <v>6296</v>
      </c>
      <c r="H11" s="58">
        <v>6296</v>
      </c>
    </row>
    <row r="12" spans="1:8" x14ac:dyDescent="0.3">
      <c r="A12" s="57" t="s">
        <v>598</v>
      </c>
      <c r="B12" s="58">
        <v>18506</v>
      </c>
      <c r="C12" s="58" t="s">
        <v>3646</v>
      </c>
      <c r="D12" s="58" t="s">
        <v>1596</v>
      </c>
      <c r="E12" s="58" t="s">
        <v>3647</v>
      </c>
      <c r="F12" s="58" t="s">
        <v>708</v>
      </c>
      <c r="G12" s="58">
        <v>8969</v>
      </c>
      <c r="H12" s="58">
        <v>8969</v>
      </c>
    </row>
    <row r="13" spans="1:8" x14ac:dyDescent="0.3">
      <c r="A13" s="57" t="s">
        <v>608</v>
      </c>
      <c r="B13" s="58">
        <v>2377</v>
      </c>
      <c r="C13" s="58" t="s">
        <v>1556</v>
      </c>
      <c r="D13" s="58" t="s">
        <v>653</v>
      </c>
      <c r="E13" s="58" t="s">
        <v>2397</v>
      </c>
      <c r="F13" s="58" t="s">
        <v>628</v>
      </c>
      <c r="G13" s="58">
        <v>1029</v>
      </c>
      <c r="H13" s="58">
        <v>1029</v>
      </c>
    </row>
    <row r="14" spans="1:8" x14ac:dyDescent="0.3">
      <c r="A14" s="57" t="s">
        <v>614</v>
      </c>
      <c r="B14" s="58">
        <v>90722</v>
      </c>
      <c r="C14" s="58">
        <v>16719</v>
      </c>
      <c r="D14" s="58">
        <v>1825</v>
      </c>
      <c r="E14" s="58">
        <v>26897</v>
      </c>
      <c r="F14" s="58">
        <v>47</v>
      </c>
      <c r="G14" s="58">
        <v>45488</v>
      </c>
      <c r="H14" s="58">
        <v>45488</v>
      </c>
    </row>
  </sheetData>
  <mergeCells count="2">
    <mergeCell ref="A1:E1"/>
    <mergeCell ref="C2:G2"/>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workbookViewId="0">
      <selection sqref="A1:E1"/>
    </sheetView>
  </sheetViews>
  <sheetFormatPr defaultRowHeight="14.4" x14ac:dyDescent="0.3"/>
  <cols>
    <col min="1" max="16384" width="8.88671875" style="57"/>
  </cols>
  <sheetData>
    <row r="1" spans="1:8" x14ac:dyDescent="0.3">
      <c r="A1" s="103" t="s">
        <v>45</v>
      </c>
      <c r="B1" s="103"/>
      <c r="C1" s="103"/>
      <c r="D1" s="103"/>
      <c r="E1" s="103"/>
    </row>
    <row r="2" spans="1:8" x14ac:dyDescent="0.3">
      <c r="A2" s="57" t="s">
        <v>0</v>
      </c>
      <c r="B2" s="57" t="s">
        <v>0</v>
      </c>
      <c r="C2" s="104" t="s">
        <v>3648</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438</v>
      </c>
      <c r="B4" s="58">
        <v>9911</v>
      </c>
      <c r="C4" s="58" t="s">
        <v>3649</v>
      </c>
      <c r="D4" s="58" t="s">
        <v>1599</v>
      </c>
      <c r="E4" s="58" t="s">
        <v>3650</v>
      </c>
      <c r="F4" s="58" t="s">
        <v>738</v>
      </c>
      <c r="G4" s="58">
        <v>4180</v>
      </c>
      <c r="H4" s="58">
        <v>4180</v>
      </c>
    </row>
    <row r="5" spans="1:8" x14ac:dyDescent="0.3">
      <c r="A5" s="57" t="s">
        <v>460</v>
      </c>
      <c r="B5" s="58">
        <v>3884</v>
      </c>
      <c r="C5" s="58" t="s">
        <v>1094</v>
      </c>
      <c r="D5" s="58" t="s">
        <v>916</v>
      </c>
      <c r="E5" s="58" t="s">
        <v>2084</v>
      </c>
      <c r="F5" s="58" t="s">
        <v>633</v>
      </c>
      <c r="G5" s="58">
        <v>1881</v>
      </c>
      <c r="H5" s="58">
        <v>1881</v>
      </c>
    </row>
    <row r="6" spans="1:8" x14ac:dyDescent="0.3">
      <c r="A6" s="57" t="s">
        <v>466</v>
      </c>
      <c r="B6" s="58">
        <v>9423</v>
      </c>
      <c r="C6" s="58" t="s">
        <v>977</v>
      </c>
      <c r="D6" s="58" t="s">
        <v>1045</v>
      </c>
      <c r="E6" s="58" t="s">
        <v>3651</v>
      </c>
      <c r="F6" s="58" t="s">
        <v>628</v>
      </c>
      <c r="G6" s="58">
        <v>4847</v>
      </c>
      <c r="H6" s="58">
        <v>4847</v>
      </c>
    </row>
    <row r="7" spans="1:8" x14ac:dyDescent="0.3">
      <c r="A7" s="57" t="s">
        <v>481</v>
      </c>
      <c r="B7" s="58">
        <v>1929</v>
      </c>
      <c r="C7" s="58" t="s">
        <v>1403</v>
      </c>
      <c r="D7" s="58" t="s">
        <v>972</v>
      </c>
      <c r="E7" s="58" t="s">
        <v>1275</v>
      </c>
      <c r="F7" s="58" t="s">
        <v>628</v>
      </c>
      <c r="G7" s="58">
        <v>1042</v>
      </c>
      <c r="H7" s="58">
        <v>1042</v>
      </c>
    </row>
    <row r="8" spans="1:8" x14ac:dyDescent="0.3">
      <c r="A8" s="57" t="s">
        <v>529</v>
      </c>
      <c r="B8" s="58">
        <v>5034</v>
      </c>
      <c r="C8" s="58" t="s">
        <v>1408</v>
      </c>
      <c r="D8" s="58" t="s">
        <v>780</v>
      </c>
      <c r="E8" s="58" t="s">
        <v>1146</v>
      </c>
      <c r="F8" s="58" t="s">
        <v>655</v>
      </c>
      <c r="G8" s="58">
        <v>2209</v>
      </c>
      <c r="H8" s="58">
        <v>2209</v>
      </c>
    </row>
    <row r="9" spans="1:8" x14ac:dyDescent="0.3">
      <c r="A9" s="57" t="s">
        <v>535</v>
      </c>
      <c r="B9" s="58">
        <v>67459</v>
      </c>
      <c r="C9" s="58" t="s">
        <v>3652</v>
      </c>
      <c r="D9" s="58" t="s">
        <v>1923</v>
      </c>
      <c r="E9" s="58" t="s">
        <v>3653</v>
      </c>
      <c r="F9" s="58" t="s">
        <v>988</v>
      </c>
      <c r="G9" s="58">
        <v>26498</v>
      </c>
      <c r="H9" s="58">
        <v>26498</v>
      </c>
    </row>
    <row r="10" spans="1:8" x14ac:dyDescent="0.3">
      <c r="A10" s="57" t="s">
        <v>585</v>
      </c>
      <c r="B10" s="58">
        <v>4665</v>
      </c>
      <c r="C10" s="58" t="s">
        <v>3206</v>
      </c>
      <c r="D10" s="58" t="s">
        <v>956</v>
      </c>
      <c r="E10" s="58" t="s">
        <v>1288</v>
      </c>
      <c r="F10" s="58" t="s">
        <v>628</v>
      </c>
      <c r="G10" s="58">
        <v>2397</v>
      </c>
      <c r="H10" s="58">
        <v>2397</v>
      </c>
    </row>
    <row r="11" spans="1:8" x14ac:dyDescent="0.3">
      <c r="A11" s="57" t="s">
        <v>614</v>
      </c>
      <c r="B11" s="58">
        <v>102305</v>
      </c>
      <c r="C11" s="58">
        <v>16408</v>
      </c>
      <c r="D11" s="58">
        <v>1770</v>
      </c>
      <c r="E11" s="58">
        <v>24478</v>
      </c>
      <c r="F11" s="58">
        <v>398</v>
      </c>
      <c r="G11" s="58">
        <v>43054</v>
      </c>
      <c r="H11" s="58">
        <v>43054</v>
      </c>
    </row>
  </sheetData>
  <mergeCells count="2">
    <mergeCell ref="A1:E1"/>
    <mergeCell ref="C2:G2"/>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selection sqref="A1:E1"/>
    </sheetView>
  </sheetViews>
  <sheetFormatPr defaultRowHeight="14.4" x14ac:dyDescent="0.3"/>
  <cols>
    <col min="1" max="16384" width="8.88671875" style="57"/>
  </cols>
  <sheetData>
    <row r="1" spans="1:13" x14ac:dyDescent="0.3">
      <c r="A1" s="103" t="s">
        <v>46</v>
      </c>
      <c r="B1" s="103"/>
      <c r="C1" s="103"/>
      <c r="D1" s="103"/>
      <c r="E1" s="103"/>
    </row>
    <row r="2" spans="1:13" x14ac:dyDescent="0.3">
      <c r="A2" s="57" t="s">
        <v>0</v>
      </c>
      <c r="B2" s="57" t="s">
        <v>0</v>
      </c>
      <c r="C2" s="104" t="s">
        <v>3654</v>
      </c>
      <c r="D2" s="104"/>
      <c r="E2" s="104"/>
      <c r="F2" s="104"/>
      <c r="G2" s="104"/>
      <c r="H2" s="104" t="s">
        <v>3655</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504</v>
      </c>
      <c r="B4" s="58">
        <v>137756</v>
      </c>
      <c r="C4" s="58" t="s">
        <v>3656</v>
      </c>
      <c r="D4" s="58" t="s">
        <v>6166</v>
      </c>
      <c r="E4" s="58" t="s">
        <v>3657</v>
      </c>
      <c r="F4" s="58" t="s">
        <v>1089</v>
      </c>
      <c r="G4" s="58">
        <v>42403</v>
      </c>
      <c r="H4" s="58" t="s">
        <v>3658</v>
      </c>
      <c r="I4" s="58" t="s">
        <v>6165</v>
      </c>
      <c r="J4" s="58" t="s">
        <v>3659</v>
      </c>
      <c r="K4" s="58" t="s">
        <v>1125</v>
      </c>
      <c r="L4" s="58">
        <v>39247</v>
      </c>
      <c r="M4" s="58">
        <v>81650</v>
      </c>
    </row>
    <row r="5" spans="1:13" x14ac:dyDescent="0.3">
      <c r="A5" s="57" t="s">
        <v>614</v>
      </c>
      <c r="B5" s="58">
        <v>137756</v>
      </c>
      <c r="C5" s="58">
        <v>21486</v>
      </c>
      <c r="D5" s="58">
        <v>2300</v>
      </c>
      <c r="E5" s="58">
        <v>18526</v>
      </c>
      <c r="F5" s="58">
        <v>91</v>
      </c>
      <c r="G5" s="58">
        <v>42403</v>
      </c>
      <c r="H5" s="58">
        <v>17067</v>
      </c>
      <c r="I5" s="58">
        <v>2656</v>
      </c>
      <c r="J5" s="58">
        <v>19416</v>
      </c>
      <c r="K5" s="58">
        <v>108</v>
      </c>
      <c r="L5" s="58">
        <v>39247</v>
      </c>
      <c r="M5" s="58">
        <v>81650</v>
      </c>
    </row>
  </sheetData>
  <mergeCells count="3">
    <mergeCell ref="A1:E1"/>
    <mergeCell ref="C2:G2"/>
    <mergeCell ref="H2:L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sqref="A1:E1"/>
    </sheetView>
  </sheetViews>
  <sheetFormatPr defaultRowHeight="14.4" x14ac:dyDescent="0.3"/>
  <cols>
    <col min="1" max="16384" width="8.88671875" style="57"/>
  </cols>
  <sheetData>
    <row r="1" spans="1:8" x14ac:dyDescent="0.3">
      <c r="A1" s="103" t="s">
        <v>47</v>
      </c>
      <c r="B1" s="103"/>
      <c r="C1" s="103"/>
      <c r="D1" s="103"/>
      <c r="E1" s="103"/>
    </row>
    <row r="2" spans="1:8" x14ac:dyDescent="0.3">
      <c r="A2" s="57" t="s">
        <v>0</v>
      </c>
      <c r="B2" s="57" t="s">
        <v>0</v>
      </c>
      <c r="C2" s="104" t="s">
        <v>3660</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474</v>
      </c>
      <c r="B4" s="58">
        <v>67276</v>
      </c>
      <c r="C4" s="58" t="s">
        <v>3661</v>
      </c>
      <c r="D4" s="58" t="s">
        <v>4180</v>
      </c>
      <c r="E4" s="58" t="s">
        <v>3662</v>
      </c>
      <c r="F4" s="58" t="s">
        <v>1030</v>
      </c>
      <c r="G4" s="58">
        <v>38158</v>
      </c>
      <c r="H4" s="58">
        <v>38158</v>
      </c>
    </row>
    <row r="5" spans="1:8" x14ac:dyDescent="0.3">
      <c r="A5" s="57" t="s">
        <v>515</v>
      </c>
      <c r="B5" s="58">
        <v>65192</v>
      </c>
      <c r="C5" s="58" t="s">
        <v>3663</v>
      </c>
      <c r="D5" s="58" t="s">
        <v>2536</v>
      </c>
      <c r="E5" s="58" t="s">
        <v>3664</v>
      </c>
      <c r="F5" s="58" t="s">
        <v>872</v>
      </c>
      <c r="G5" s="58">
        <v>33206</v>
      </c>
      <c r="H5" s="58">
        <v>33206</v>
      </c>
    </row>
    <row r="6" spans="1:8" x14ac:dyDescent="0.3">
      <c r="A6" s="57" t="s">
        <v>614</v>
      </c>
      <c r="B6" s="58">
        <v>132468</v>
      </c>
      <c r="C6" s="58">
        <v>26914</v>
      </c>
      <c r="D6" s="58">
        <v>3985</v>
      </c>
      <c r="E6" s="58">
        <v>40303</v>
      </c>
      <c r="F6" s="58">
        <v>162</v>
      </c>
      <c r="G6" s="58">
        <v>71364</v>
      </c>
      <c r="H6" s="58">
        <v>71364</v>
      </c>
    </row>
  </sheetData>
  <mergeCells count="2">
    <mergeCell ref="A1:E1"/>
    <mergeCell ref="C2:G2"/>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selection sqref="A1:E1"/>
    </sheetView>
  </sheetViews>
  <sheetFormatPr defaultRowHeight="14.4" x14ac:dyDescent="0.3"/>
  <cols>
    <col min="1" max="16384" width="8.88671875" style="57"/>
  </cols>
  <sheetData>
    <row r="1" spans="1:8" x14ac:dyDescent="0.3">
      <c r="A1" s="103" t="s">
        <v>48</v>
      </c>
      <c r="B1" s="103"/>
      <c r="C1" s="103"/>
      <c r="D1" s="103"/>
      <c r="E1" s="103"/>
    </row>
    <row r="2" spans="1:8" x14ac:dyDescent="0.3">
      <c r="A2" s="57" t="s">
        <v>0</v>
      </c>
      <c r="B2" s="57" t="s">
        <v>0</v>
      </c>
      <c r="C2" s="104" t="s">
        <v>3665</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464</v>
      </c>
      <c r="B4" s="58">
        <v>21948</v>
      </c>
      <c r="C4" s="58" t="s">
        <v>3666</v>
      </c>
      <c r="D4" s="58" t="s">
        <v>1386</v>
      </c>
      <c r="E4" s="58" t="s">
        <v>1980</v>
      </c>
      <c r="F4" s="58" t="s">
        <v>766</v>
      </c>
      <c r="G4" s="58">
        <v>10668</v>
      </c>
      <c r="H4" s="58">
        <v>10668</v>
      </c>
    </row>
    <row r="5" spans="1:8" x14ac:dyDescent="0.3">
      <c r="A5" s="57" t="s">
        <v>473</v>
      </c>
      <c r="B5" s="58">
        <v>15201</v>
      </c>
      <c r="C5" s="58" t="s">
        <v>2510</v>
      </c>
      <c r="D5" s="58" t="s">
        <v>1331</v>
      </c>
      <c r="E5" s="58" t="s">
        <v>3667</v>
      </c>
      <c r="F5" s="58" t="s">
        <v>963</v>
      </c>
      <c r="G5" s="58">
        <v>6962</v>
      </c>
      <c r="H5" s="58">
        <v>6962</v>
      </c>
    </row>
    <row r="6" spans="1:8" x14ac:dyDescent="0.3">
      <c r="A6" s="57" t="s">
        <v>479</v>
      </c>
      <c r="B6" s="58">
        <v>6992</v>
      </c>
      <c r="C6" s="58" t="s">
        <v>2330</v>
      </c>
      <c r="D6" s="58" t="s">
        <v>908</v>
      </c>
      <c r="E6" s="58" t="s">
        <v>2315</v>
      </c>
      <c r="F6" s="58" t="s">
        <v>633</v>
      </c>
      <c r="G6" s="58">
        <v>2972</v>
      </c>
      <c r="H6" s="58">
        <v>2972</v>
      </c>
    </row>
    <row r="7" spans="1:8" x14ac:dyDescent="0.3">
      <c r="A7" s="57" t="s">
        <v>502</v>
      </c>
      <c r="B7" s="58">
        <v>13546</v>
      </c>
      <c r="C7" s="58" t="s">
        <v>3668</v>
      </c>
      <c r="D7" s="58" t="s">
        <v>1311</v>
      </c>
      <c r="E7" s="58" t="s">
        <v>3669</v>
      </c>
      <c r="F7" s="58" t="s">
        <v>708</v>
      </c>
      <c r="G7" s="58">
        <v>6574</v>
      </c>
      <c r="H7" s="58">
        <v>6574</v>
      </c>
    </row>
    <row r="8" spans="1:8" x14ac:dyDescent="0.3">
      <c r="A8" s="57" t="s">
        <v>545</v>
      </c>
      <c r="B8" s="58">
        <v>3814</v>
      </c>
      <c r="C8" s="58" t="s">
        <v>1706</v>
      </c>
      <c r="D8" s="58" t="s">
        <v>1180</v>
      </c>
      <c r="E8" s="58" t="s">
        <v>2697</v>
      </c>
      <c r="F8" s="58" t="s">
        <v>647</v>
      </c>
      <c r="G8" s="58">
        <v>1910</v>
      </c>
      <c r="H8" s="58">
        <v>1910</v>
      </c>
    </row>
    <row r="9" spans="1:8" x14ac:dyDescent="0.3">
      <c r="A9" s="57" t="s">
        <v>546</v>
      </c>
      <c r="B9" s="58">
        <v>6656</v>
      </c>
      <c r="C9" s="58" t="s">
        <v>1215</v>
      </c>
      <c r="D9" s="58" t="s">
        <v>1565</v>
      </c>
      <c r="E9" s="58" t="s">
        <v>1877</v>
      </c>
      <c r="F9" s="58" t="s">
        <v>655</v>
      </c>
      <c r="G9" s="58">
        <v>3005</v>
      </c>
      <c r="H9" s="58">
        <v>3005</v>
      </c>
    </row>
    <row r="10" spans="1:8" x14ac:dyDescent="0.3">
      <c r="A10" s="57" t="s">
        <v>574</v>
      </c>
      <c r="B10" s="58">
        <v>5341</v>
      </c>
      <c r="C10" s="58" t="s">
        <v>1788</v>
      </c>
      <c r="D10" s="58" t="s">
        <v>886</v>
      </c>
      <c r="E10" s="58" t="s">
        <v>2625</v>
      </c>
      <c r="F10" s="58" t="s">
        <v>766</v>
      </c>
      <c r="G10" s="58">
        <v>2562</v>
      </c>
      <c r="H10" s="58">
        <v>2562</v>
      </c>
    </row>
    <row r="11" spans="1:8" x14ac:dyDescent="0.3">
      <c r="A11" s="57" t="s">
        <v>585</v>
      </c>
      <c r="B11" s="58">
        <v>23021</v>
      </c>
      <c r="C11" s="58" t="s">
        <v>3670</v>
      </c>
      <c r="D11" s="58" t="s">
        <v>1557</v>
      </c>
      <c r="E11" s="58" t="s">
        <v>2259</v>
      </c>
      <c r="F11" s="58" t="s">
        <v>633</v>
      </c>
      <c r="G11" s="58">
        <v>10352</v>
      </c>
      <c r="H11" s="58">
        <v>10352</v>
      </c>
    </row>
    <row r="12" spans="1:8" x14ac:dyDescent="0.3">
      <c r="A12" s="57" t="s">
        <v>614</v>
      </c>
      <c r="B12" s="58">
        <v>96519</v>
      </c>
      <c r="C12" s="58">
        <v>22227</v>
      </c>
      <c r="D12" s="58">
        <v>2084</v>
      </c>
      <c r="E12" s="58">
        <v>20589</v>
      </c>
      <c r="F12" s="58">
        <v>105</v>
      </c>
      <c r="G12" s="58">
        <v>45005</v>
      </c>
      <c r="H12" s="58">
        <v>45005</v>
      </c>
    </row>
  </sheetData>
  <mergeCells count="2">
    <mergeCell ref="A1:E1"/>
    <mergeCell ref="C2:G2"/>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sqref="A1:E1"/>
    </sheetView>
  </sheetViews>
  <sheetFormatPr defaultRowHeight="14.4" x14ac:dyDescent="0.3"/>
  <cols>
    <col min="1" max="16384" width="8.88671875" style="57"/>
  </cols>
  <sheetData>
    <row r="1" spans="1:8" x14ac:dyDescent="0.3">
      <c r="A1" s="103" t="s">
        <v>49</v>
      </c>
      <c r="B1" s="103"/>
      <c r="C1" s="103"/>
      <c r="D1" s="103"/>
      <c r="E1" s="103"/>
    </row>
    <row r="2" spans="1:8" x14ac:dyDescent="0.3">
      <c r="A2" s="57" t="s">
        <v>0</v>
      </c>
      <c r="B2" s="57" t="s">
        <v>0</v>
      </c>
      <c r="C2" s="104" t="s">
        <v>3671</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427</v>
      </c>
      <c r="B4" s="58">
        <v>2232</v>
      </c>
      <c r="C4" s="58" t="s">
        <v>3672</v>
      </c>
      <c r="D4" s="58" t="s">
        <v>688</v>
      </c>
      <c r="E4" s="58" t="s">
        <v>1298</v>
      </c>
      <c r="F4" s="58" t="s">
        <v>647</v>
      </c>
      <c r="G4" s="58">
        <v>849</v>
      </c>
      <c r="H4" s="58">
        <v>849</v>
      </c>
    </row>
    <row r="5" spans="1:8" x14ac:dyDescent="0.3">
      <c r="A5" s="57" t="s">
        <v>444</v>
      </c>
      <c r="B5" s="58">
        <v>2982</v>
      </c>
      <c r="C5" s="58" t="s">
        <v>1136</v>
      </c>
      <c r="D5" s="58" t="s">
        <v>925</v>
      </c>
      <c r="E5" s="58" t="s">
        <v>2324</v>
      </c>
      <c r="F5" s="58" t="s">
        <v>628</v>
      </c>
      <c r="G5" s="58">
        <v>1500</v>
      </c>
      <c r="H5" s="58">
        <v>1500</v>
      </c>
    </row>
    <row r="6" spans="1:8" x14ac:dyDescent="0.3">
      <c r="A6" s="57" t="s">
        <v>458</v>
      </c>
      <c r="B6" s="58">
        <v>1856</v>
      </c>
      <c r="C6" s="58" t="s">
        <v>1521</v>
      </c>
      <c r="D6" s="58" t="s">
        <v>794</v>
      </c>
      <c r="E6" s="58" t="s">
        <v>1585</v>
      </c>
      <c r="F6" s="58" t="s">
        <v>628</v>
      </c>
      <c r="G6" s="58">
        <v>881</v>
      </c>
      <c r="H6" s="58">
        <v>881</v>
      </c>
    </row>
    <row r="7" spans="1:8" x14ac:dyDescent="0.3">
      <c r="A7" s="57" t="s">
        <v>477</v>
      </c>
      <c r="B7" s="58">
        <v>57817</v>
      </c>
      <c r="C7" s="58" t="s">
        <v>3673</v>
      </c>
      <c r="D7" s="58" t="s">
        <v>2343</v>
      </c>
      <c r="E7" s="58" t="s">
        <v>3675</v>
      </c>
      <c r="F7" s="58" t="s">
        <v>842</v>
      </c>
      <c r="G7" s="58">
        <v>25879</v>
      </c>
      <c r="H7" s="58">
        <v>25879</v>
      </c>
    </row>
    <row r="8" spans="1:8" x14ac:dyDescent="0.3">
      <c r="A8" s="57" t="s">
        <v>546</v>
      </c>
      <c r="B8" s="58">
        <v>6668</v>
      </c>
      <c r="C8" s="58" t="s">
        <v>2547</v>
      </c>
      <c r="D8" s="58" t="s">
        <v>1107</v>
      </c>
      <c r="E8" s="58" t="s">
        <v>3676</v>
      </c>
      <c r="F8" s="58" t="s">
        <v>655</v>
      </c>
      <c r="G8" s="58">
        <v>2988</v>
      </c>
      <c r="H8" s="58">
        <v>2988</v>
      </c>
    </row>
    <row r="9" spans="1:8" x14ac:dyDescent="0.3">
      <c r="A9" s="57" t="s">
        <v>566</v>
      </c>
      <c r="B9" s="58">
        <v>1519</v>
      </c>
      <c r="C9" s="58" t="s">
        <v>1121</v>
      </c>
      <c r="D9" s="58" t="s">
        <v>694</v>
      </c>
      <c r="E9" s="58" t="s">
        <v>849</v>
      </c>
      <c r="F9" s="58" t="s">
        <v>628</v>
      </c>
      <c r="G9" s="58">
        <v>569</v>
      </c>
      <c r="H9" s="58">
        <v>569</v>
      </c>
    </row>
    <row r="10" spans="1:8" x14ac:dyDescent="0.3">
      <c r="A10" s="57" t="s">
        <v>569</v>
      </c>
      <c r="B10" s="58">
        <v>4154</v>
      </c>
      <c r="C10" s="58" t="s">
        <v>2134</v>
      </c>
      <c r="D10" s="58" t="s">
        <v>1905</v>
      </c>
      <c r="E10" s="58" t="s">
        <v>2163</v>
      </c>
      <c r="F10" s="58" t="s">
        <v>628</v>
      </c>
      <c r="G10" s="58">
        <v>2111</v>
      </c>
      <c r="H10" s="58">
        <v>2111</v>
      </c>
    </row>
    <row r="11" spans="1:8" x14ac:dyDescent="0.3">
      <c r="A11" s="57" t="s">
        <v>577</v>
      </c>
      <c r="B11" s="58">
        <v>2917</v>
      </c>
      <c r="C11" s="58" t="s">
        <v>1917</v>
      </c>
      <c r="D11" s="58" t="s">
        <v>1520</v>
      </c>
      <c r="E11" s="58" t="s">
        <v>1561</v>
      </c>
      <c r="F11" s="58" t="s">
        <v>707</v>
      </c>
      <c r="G11" s="58">
        <v>1112</v>
      </c>
      <c r="H11" s="58">
        <v>1112</v>
      </c>
    </row>
    <row r="12" spans="1:8" x14ac:dyDescent="0.3">
      <c r="A12" s="57" t="s">
        <v>578</v>
      </c>
      <c r="B12" s="58">
        <v>11964</v>
      </c>
      <c r="C12" s="58" t="s">
        <v>2603</v>
      </c>
      <c r="D12" s="58" t="s">
        <v>2732</v>
      </c>
      <c r="E12" s="58" t="s">
        <v>3053</v>
      </c>
      <c r="F12" s="58" t="s">
        <v>628</v>
      </c>
      <c r="G12" s="58">
        <v>5037</v>
      </c>
      <c r="H12" s="58">
        <v>5037</v>
      </c>
    </row>
    <row r="13" spans="1:8" x14ac:dyDescent="0.3">
      <c r="A13" s="57" t="s">
        <v>584</v>
      </c>
      <c r="B13" s="58">
        <v>6366</v>
      </c>
      <c r="C13" s="58" t="s">
        <v>2458</v>
      </c>
      <c r="D13" s="58" t="s">
        <v>1625</v>
      </c>
      <c r="E13" s="58" t="s">
        <v>765</v>
      </c>
      <c r="F13" s="58" t="s">
        <v>766</v>
      </c>
      <c r="G13" s="58">
        <v>2907</v>
      </c>
      <c r="H13" s="58">
        <v>2907</v>
      </c>
    </row>
    <row r="14" spans="1:8" x14ac:dyDescent="0.3">
      <c r="A14" s="57" t="s">
        <v>602</v>
      </c>
      <c r="B14" s="58">
        <v>1493</v>
      </c>
      <c r="C14" s="58" t="s">
        <v>1044</v>
      </c>
      <c r="D14" s="58" t="s">
        <v>1089</v>
      </c>
      <c r="E14" s="58" t="s">
        <v>1493</v>
      </c>
      <c r="F14" s="58" t="s">
        <v>628</v>
      </c>
      <c r="G14" s="58">
        <v>674</v>
      </c>
      <c r="H14" s="58">
        <v>674</v>
      </c>
    </row>
    <row r="15" spans="1:8" x14ac:dyDescent="0.3">
      <c r="A15" s="57" t="s">
        <v>614</v>
      </c>
      <c r="B15" s="58">
        <v>99968</v>
      </c>
      <c r="C15" s="58">
        <v>22661</v>
      </c>
      <c r="D15" s="58">
        <v>3624</v>
      </c>
      <c r="E15" s="58">
        <v>18072</v>
      </c>
      <c r="F15" s="58">
        <v>150</v>
      </c>
      <c r="G15" s="58">
        <v>44507</v>
      </c>
      <c r="H15" s="58">
        <v>44507</v>
      </c>
    </row>
  </sheetData>
  <mergeCells count="2">
    <mergeCell ref="A1:E1"/>
    <mergeCell ref="C2:G2"/>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election sqref="A1:E1"/>
    </sheetView>
  </sheetViews>
  <sheetFormatPr defaultRowHeight="14.4" x14ac:dyDescent="0.3"/>
  <cols>
    <col min="1" max="16384" width="8.88671875" style="57"/>
  </cols>
  <sheetData>
    <row r="1" spans="1:8" x14ac:dyDescent="0.3">
      <c r="A1" s="103" t="s">
        <v>50</v>
      </c>
      <c r="B1" s="103"/>
      <c r="C1" s="103"/>
      <c r="D1" s="103"/>
      <c r="E1" s="103"/>
    </row>
    <row r="2" spans="1:8" x14ac:dyDescent="0.3">
      <c r="A2" s="57" t="s">
        <v>0</v>
      </c>
      <c r="B2" s="57" t="s">
        <v>0</v>
      </c>
      <c r="C2" s="104" t="s">
        <v>3677</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470</v>
      </c>
      <c r="B4" s="58">
        <v>11674</v>
      </c>
      <c r="C4" s="58" t="s">
        <v>1511</v>
      </c>
      <c r="D4" s="58" t="s">
        <v>795</v>
      </c>
      <c r="E4" s="58" t="s">
        <v>3678</v>
      </c>
      <c r="F4" s="58" t="s">
        <v>775</v>
      </c>
      <c r="G4" s="58">
        <v>5298</v>
      </c>
      <c r="H4" s="58">
        <v>5298</v>
      </c>
    </row>
    <row r="5" spans="1:8" x14ac:dyDescent="0.3">
      <c r="A5" s="57" t="s">
        <v>475</v>
      </c>
      <c r="B5" s="58">
        <v>11055</v>
      </c>
      <c r="C5" s="58" t="s">
        <v>3281</v>
      </c>
      <c r="D5" s="58" t="s">
        <v>1107</v>
      </c>
      <c r="E5" s="58" t="s">
        <v>1766</v>
      </c>
      <c r="F5" s="58" t="s">
        <v>646</v>
      </c>
      <c r="G5" s="58">
        <v>5595</v>
      </c>
      <c r="H5" s="58">
        <v>5595</v>
      </c>
    </row>
    <row r="6" spans="1:8" x14ac:dyDescent="0.3">
      <c r="A6" s="57" t="s">
        <v>476</v>
      </c>
      <c r="B6" s="58">
        <v>5669</v>
      </c>
      <c r="C6" s="58" t="s">
        <v>684</v>
      </c>
      <c r="D6" s="58" t="s">
        <v>695</v>
      </c>
      <c r="E6" s="58" t="s">
        <v>1990</v>
      </c>
      <c r="F6" s="58" t="s">
        <v>647</v>
      </c>
      <c r="G6" s="58">
        <v>2554</v>
      </c>
      <c r="H6" s="58">
        <v>2554</v>
      </c>
    </row>
    <row r="7" spans="1:8" x14ac:dyDescent="0.3">
      <c r="A7" s="57" t="s">
        <v>531</v>
      </c>
      <c r="B7" s="58">
        <v>21012</v>
      </c>
      <c r="C7" s="58" t="s">
        <v>3154</v>
      </c>
      <c r="D7" s="58" t="s">
        <v>1134</v>
      </c>
      <c r="E7" s="58" t="s">
        <v>3679</v>
      </c>
      <c r="F7" s="58" t="s">
        <v>691</v>
      </c>
      <c r="G7" s="58">
        <v>11537</v>
      </c>
      <c r="H7" s="58">
        <v>11537</v>
      </c>
    </row>
    <row r="8" spans="1:8" x14ac:dyDescent="0.3">
      <c r="A8" s="57" t="s">
        <v>578</v>
      </c>
      <c r="B8" s="58">
        <v>9041</v>
      </c>
      <c r="C8" s="58" t="s">
        <v>1145</v>
      </c>
      <c r="D8" s="58" t="s">
        <v>819</v>
      </c>
      <c r="E8" s="58" t="s">
        <v>3680</v>
      </c>
      <c r="F8" s="58" t="s">
        <v>628</v>
      </c>
      <c r="G8" s="58">
        <v>2490</v>
      </c>
      <c r="H8" s="58">
        <v>2490</v>
      </c>
    </row>
    <row r="9" spans="1:8" x14ac:dyDescent="0.3">
      <c r="A9" s="57" t="s">
        <v>586</v>
      </c>
      <c r="B9" s="58">
        <v>22064</v>
      </c>
      <c r="C9" s="58" t="s">
        <v>3681</v>
      </c>
      <c r="D9" s="58" t="s">
        <v>919</v>
      </c>
      <c r="E9" s="58" t="s">
        <v>3682</v>
      </c>
      <c r="F9" s="58" t="s">
        <v>633</v>
      </c>
      <c r="G9" s="58">
        <v>10967</v>
      </c>
      <c r="H9" s="58">
        <v>10967</v>
      </c>
    </row>
    <row r="10" spans="1:8" x14ac:dyDescent="0.3">
      <c r="A10" s="57" t="s">
        <v>592</v>
      </c>
      <c r="B10" s="58">
        <v>5126</v>
      </c>
      <c r="C10" s="58" t="s">
        <v>1936</v>
      </c>
      <c r="D10" s="58" t="s">
        <v>794</v>
      </c>
      <c r="E10" s="58" t="s">
        <v>3683</v>
      </c>
      <c r="F10" s="58" t="s">
        <v>667</v>
      </c>
      <c r="G10" s="58">
        <v>2546</v>
      </c>
      <c r="H10" s="58">
        <v>2546</v>
      </c>
    </row>
    <row r="11" spans="1:8" x14ac:dyDescent="0.3">
      <c r="A11" s="57" t="s">
        <v>608</v>
      </c>
      <c r="B11" s="58">
        <v>3184</v>
      </c>
      <c r="C11" s="58" t="s">
        <v>1172</v>
      </c>
      <c r="D11" s="58" t="s">
        <v>1871</v>
      </c>
      <c r="E11" s="58" t="s">
        <v>2324</v>
      </c>
      <c r="F11" s="58" t="s">
        <v>628</v>
      </c>
      <c r="G11" s="58">
        <v>1248</v>
      </c>
      <c r="H11" s="58">
        <v>1248</v>
      </c>
    </row>
    <row r="12" spans="1:8" x14ac:dyDescent="0.3">
      <c r="A12" s="57" t="s">
        <v>612</v>
      </c>
      <c r="B12" s="58">
        <v>12645</v>
      </c>
      <c r="C12" s="58" t="s">
        <v>3684</v>
      </c>
      <c r="D12" s="58" t="s">
        <v>1168</v>
      </c>
      <c r="E12" s="58" t="s">
        <v>3685</v>
      </c>
      <c r="F12" s="58" t="s">
        <v>678</v>
      </c>
      <c r="G12" s="58">
        <v>6414</v>
      </c>
      <c r="H12" s="58">
        <v>6414</v>
      </c>
    </row>
    <row r="13" spans="1:8" x14ac:dyDescent="0.3">
      <c r="A13" s="57" t="s">
        <v>614</v>
      </c>
      <c r="B13" s="58">
        <v>101470</v>
      </c>
      <c r="C13" s="58">
        <v>22528</v>
      </c>
      <c r="D13" s="58">
        <v>1803</v>
      </c>
      <c r="E13" s="58">
        <v>24267</v>
      </c>
      <c r="F13" s="58">
        <v>51</v>
      </c>
      <c r="G13" s="58">
        <v>48649</v>
      </c>
      <c r="H13" s="58">
        <v>48649</v>
      </c>
    </row>
  </sheetData>
  <mergeCells count="2">
    <mergeCell ref="A1:E1"/>
    <mergeCell ref="C2:G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
  <sheetViews>
    <sheetView workbookViewId="0">
      <selection sqref="A1:E1"/>
    </sheetView>
  </sheetViews>
  <sheetFormatPr defaultRowHeight="14.4" x14ac:dyDescent="0.3"/>
  <cols>
    <col min="1" max="16384" width="8.88671875" style="57"/>
  </cols>
  <sheetData>
    <row r="1" spans="1:13" x14ac:dyDescent="0.3">
      <c r="A1" s="103" t="s">
        <v>51</v>
      </c>
      <c r="B1" s="103"/>
      <c r="C1" s="103"/>
      <c r="D1" s="103"/>
      <c r="E1" s="103"/>
    </row>
    <row r="2" spans="1:13" x14ac:dyDescent="0.3">
      <c r="A2" s="57" t="s">
        <v>0</v>
      </c>
      <c r="B2" s="57" t="s">
        <v>0</v>
      </c>
      <c r="C2" s="104" t="s">
        <v>3686</v>
      </c>
      <c r="D2" s="104"/>
      <c r="E2" s="104"/>
      <c r="F2" s="104"/>
      <c r="G2" s="104"/>
      <c r="H2" s="104" t="s">
        <v>3687</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432</v>
      </c>
      <c r="B4" s="58">
        <v>49775</v>
      </c>
      <c r="C4" s="58" t="s">
        <v>3688</v>
      </c>
      <c r="D4" s="58" t="s">
        <v>1013</v>
      </c>
      <c r="E4" s="58" t="s">
        <v>2374</v>
      </c>
      <c r="F4" s="58" t="s">
        <v>646</v>
      </c>
      <c r="G4" s="58">
        <v>16266</v>
      </c>
      <c r="H4" s="58" t="s">
        <v>3610</v>
      </c>
      <c r="I4" s="58" t="s">
        <v>1303</v>
      </c>
      <c r="J4" s="58" t="s">
        <v>2503</v>
      </c>
      <c r="K4" s="58" t="s">
        <v>634</v>
      </c>
      <c r="L4" s="58">
        <v>5151</v>
      </c>
      <c r="M4" s="58">
        <v>21417</v>
      </c>
    </row>
    <row r="5" spans="1:13" x14ac:dyDescent="0.3">
      <c r="A5" s="57" t="s">
        <v>455</v>
      </c>
      <c r="B5" s="58">
        <v>72066</v>
      </c>
      <c r="C5" s="58" t="s">
        <v>3689</v>
      </c>
      <c r="D5" s="58" t="s">
        <v>5014</v>
      </c>
      <c r="E5" s="58" t="s">
        <v>3690</v>
      </c>
      <c r="F5" s="58" t="s">
        <v>903</v>
      </c>
      <c r="G5" s="58">
        <v>28802</v>
      </c>
      <c r="H5" s="58" t="s">
        <v>3691</v>
      </c>
      <c r="I5" s="58" t="s">
        <v>2452</v>
      </c>
      <c r="J5" s="58" t="s">
        <v>3692</v>
      </c>
      <c r="K5" s="58" t="s">
        <v>848</v>
      </c>
      <c r="L5" s="58">
        <v>10965</v>
      </c>
      <c r="M5" s="58">
        <v>39767</v>
      </c>
    </row>
    <row r="6" spans="1:13" x14ac:dyDescent="0.3">
      <c r="A6" s="57" t="s">
        <v>461</v>
      </c>
      <c r="B6" s="58">
        <v>20104</v>
      </c>
      <c r="C6" s="58" t="s">
        <v>2444</v>
      </c>
      <c r="D6" s="58" t="s">
        <v>793</v>
      </c>
      <c r="E6" s="58" t="s">
        <v>3693</v>
      </c>
      <c r="F6" s="58" t="s">
        <v>646</v>
      </c>
      <c r="G6" s="58">
        <v>5015</v>
      </c>
      <c r="H6" s="58" t="s">
        <v>3694</v>
      </c>
      <c r="I6" s="58" t="s">
        <v>1000</v>
      </c>
      <c r="J6" s="58" t="s">
        <v>986</v>
      </c>
      <c r="K6" s="58" t="s">
        <v>690</v>
      </c>
      <c r="L6" s="58">
        <v>4296</v>
      </c>
      <c r="M6" s="58">
        <v>9311</v>
      </c>
    </row>
    <row r="7" spans="1:13" x14ac:dyDescent="0.3">
      <c r="A7" s="57" t="s">
        <v>614</v>
      </c>
      <c r="B7" s="58">
        <v>141945</v>
      </c>
      <c r="C7" s="58">
        <v>26405</v>
      </c>
      <c r="D7" s="58">
        <v>2088</v>
      </c>
      <c r="E7" s="58">
        <v>21558</v>
      </c>
      <c r="F7" s="58">
        <v>32</v>
      </c>
      <c r="G7" s="58">
        <v>50083</v>
      </c>
      <c r="H7" s="58">
        <v>10346</v>
      </c>
      <c r="I7" s="58">
        <v>1547</v>
      </c>
      <c r="J7" s="58">
        <v>8479</v>
      </c>
      <c r="K7" s="58">
        <v>40</v>
      </c>
      <c r="L7" s="58">
        <v>20412</v>
      </c>
      <c r="M7" s="58">
        <v>70495</v>
      </c>
    </row>
  </sheetData>
  <mergeCells count="3">
    <mergeCell ref="A1:E1"/>
    <mergeCell ref="C2:G2"/>
    <mergeCell ref="H2:L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workbookViewId="0">
      <selection sqref="A1:E1"/>
    </sheetView>
  </sheetViews>
  <sheetFormatPr defaultRowHeight="14.4" x14ac:dyDescent="0.3"/>
  <cols>
    <col min="1" max="16384" width="8.88671875" style="57"/>
  </cols>
  <sheetData>
    <row r="1" spans="1:8" x14ac:dyDescent="0.3">
      <c r="A1" s="103" t="s">
        <v>52</v>
      </c>
      <c r="B1" s="103"/>
      <c r="C1" s="103"/>
      <c r="D1" s="103"/>
      <c r="E1" s="103"/>
    </row>
    <row r="2" spans="1:8" x14ac:dyDescent="0.3">
      <c r="A2" s="57" t="s">
        <v>0</v>
      </c>
      <c r="B2" s="57" t="s">
        <v>0</v>
      </c>
      <c r="C2" s="104" t="s">
        <v>3695</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453</v>
      </c>
      <c r="B4" s="58">
        <v>3132</v>
      </c>
      <c r="C4" s="58" t="s">
        <v>1475</v>
      </c>
      <c r="D4" s="58" t="s">
        <v>701</v>
      </c>
      <c r="E4" s="58" t="s">
        <v>1543</v>
      </c>
      <c r="F4" s="58" t="s">
        <v>647</v>
      </c>
      <c r="G4" s="58">
        <v>724</v>
      </c>
      <c r="H4" s="58">
        <v>724</v>
      </c>
    </row>
    <row r="5" spans="1:8" x14ac:dyDescent="0.3">
      <c r="A5" s="57" t="s">
        <v>537</v>
      </c>
      <c r="B5" s="58">
        <v>6569</v>
      </c>
      <c r="C5" s="58" t="s">
        <v>2440</v>
      </c>
      <c r="D5" s="58" t="s">
        <v>651</v>
      </c>
      <c r="E5" s="58" t="s">
        <v>1250</v>
      </c>
      <c r="F5" s="58" t="s">
        <v>628</v>
      </c>
      <c r="G5" s="58">
        <v>3108</v>
      </c>
      <c r="H5" s="58">
        <v>3108</v>
      </c>
    </row>
    <row r="6" spans="1:8" x14ac:dyDescent="0.3">
      <c r="A6" s="57" t="s">
        <v>540</v>
      </c>
      <c r="B6" s="58">
        <v>4468</v>
      </c>
      <c r="C6" s="58" t="s">
        <v>1136</v>
      </c>
      <c r="D6" s="58" t="s">
        <v>1116</v>
      </c>
      <c r="E6" s="58" t="s">
        <v>3311</v>
      </c>
      <c r="F6" s="58" t="s">
        <v>647</v>
      </c>
      <c r="G6" s="58">
        <v>1884</v>
      </c>
      <c r="H6" s="58">
        <v>1884</v>
      </c>
    </row>
    <row r="7" spans="1:8" x14ac:dyDescent="0.3">
      <c r="A7" s="57" t="s">
        <v>552</v>
      </c>
      <c r="B7" s="58">
        <v>69182</v>
      </c>
      <c r="C7" s="58" t="s">
        <v>6167</v>
      </c>
      <c r="D7" s="58" t="s">
        <v>3904</v>
      </c>
      <c r="E7" s="58" t="s">
        <v>2955</v>
      </c>
      <c r="F7" s="58" t="s">
        <v>673</v>
      </c>
      <c r="G7" s="58">
        <v>28793</v>
      </c>
      <c r="H7" s="58">
        <v>28793</v>
      </c>
    </row>
    <row r="8" spans="1:8" x14ac:dyDescent="0.3">
      <c r="A8" s="57" t="s">
        <v>572</v>
      </c>
      <c r="B8" s="58">
        <v>2645</v>
      </c>
      <c r="C8" s="58" t="s">
        <v>803</v>
      </c>
      <c r="D8" s="58" t="s">
        <v>844</v>
      </c>
      <c r="E8" s="58" t="s">
        <v>1771</v>
      </c>
      <c r="F8" s="58" t="s">
        <v>628</v>
      </c>
      <c r="G8" s="58">
        <v>950</v>
      </c>
      <c r="H8" s="58">
        <v>950</v>
      </c>
    </row>
    <row r="9" spans="1:8" x14ac:dyDescent="0.3">
      <c r="A9" s="57" t="s">
        <v>579</v>
      </c>
      <c r="B9" s="58">
        <v>4334</v>
      </c>
      <c r="C9" s="58" t="s">
        <v>2708</v>
      </c>
      <c r="D9" s="58" t="s">
        <v>686</v>
      </c>
      <c r="E9" s="58" t="s">
        <v>2430</v>
      </c>
      <c r="F9" s="58" t="s">
        <v>647</v>
      </c>
      <c r="G9" s="58">
        <v>2102</v>
      </c>
      <c r="H9" s="58">
        <v>2102</v>
      </c>
    </row>
    <row r="10" spans="1:8" x14ac:dyDescent="0.3">
      <c r="A10" s="57" t="s">
        <v>582</v>
      </c>
      <c r="B10" s="58">
        <v>5068</v>
      </c>
      <c r="C10" s="58" t="s">
        <v>2760</v>
      </c>
      <c r="D10" s="58" t="s">
        <v>1007</v>
      </c>
      <c r="E10" s="58" t="s">
        <v>2071</v>
      </c>
      <c r="F10" s="58" t="s">
        <v>932</v>
      </c>
      <c r="G10" s="58">
        <v>2150</v>
      </c>
      <c r="H10" s="58">
        <v>2150</v>
      </c>
    </row>
    <row r="11" spans="1:8" x14ac:dyDescent="0.3">
      <c r="A11" s="57" t="s">
        <v>614</v>
      </c>
      <c r="B11" s="58">
        <v>95398</v>
      </c>
      <c r="C11" s="58">
        <v>17717</v>
      </c>
      <c r="D11" s="58">
        <v>3499</v>
      </c>
      <c r="E11" s="58">
        <v>18374</v>
      </c>
      <c r="F11" s="58">
        <v>121</v>
      </c>
      <c r="G11" s="58">
        <v>39711</v>
      </c>
      <c r="H11" s="58">
        <v>39711</v>
      </c>
    </row>
  </sheetData>
  <mergeCells count="2">
    <mergeCell ref="A1:E1"/>
    <mergeCell ref="C2:G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Y163"/>
  <sheetViews>
    <sheetView topLeftCell="FL1" zoomScale="70" zoomScaleNormal="70" workbookViewId="0">
      <selection activeCell="DX1" sqref="DX1:FY1048576"/>
    </sheetView>
  </sheetViews>
  <sheetFormatPr defaultRowHeight="14.4" x14ac:dyDescent="0.3"/>
  <cols>
    <col min="1" max="1" width="8.88671875" style="60"/>
    <col min="2" max="2" width="15.5546875" style="68" bestFit="1" customWidth="1"/>
    <col min="3" max="3" width="2.6640625" style="68" customWidth="1"/>
    <col min="4" max="4" width="11.44140625" style="68" bestFit="1" customWidth="1"/>
    <col min="5" max="5" width="9.44140625" style="68" bestFit="1" customWidth="1"/>
    <col min="6" max="6" width="10.44140625" style="68" bestFit="1" customWidth="1"/>
    <col min="7" max="7" width="9.44140625" style="68" bestFit="1" customWidth="1"/>
    <col min="8" max="8" width="11.44140625" style="68" bestFit="1" customWidth="1"/>
    <col min="9" max="9" width="10.44140625" style="68" bestFit="1" customWidth="1"/>
    <col min="10" max="10" width="9.44140625" style="68" bestFit="1" customWidth="1"/>
    <col min="11" max="11" width="10.44140625" style="68" bestFit="1" customWidth="1"/>
    <col min="12" max="12" width="9" style="68" bestFit="1" customWidth="1"/>
    <col min="13" max="14" width="11.44140625" style="68" bestFit="1" customWidth="1"/>
    <col min="15" max="15" width="2.6640625" style="68" customWidth="1"/>
    <col min="16" max="16" width="11.44140625" style="68" bestFit="1" customWidth="1"/>
    <col min="17" max="17" width="9.44140625" style="68" bestFit="1" customWidth="1"/>
    <col min="18" max="18" width="10.44140625" style="68" bestFit="1" customWidth="1"/>
    <col min="19" max="19" width="9" style="68" bestFit="1" customWidth="1"/>
    <col min="20" max="21" width="11.44140625" style="68" bestFit="1" customWidth="1"/>
    <col min="22" max="22" width="9.44140625" style="68" bestFit="1" customWidth="1"/>
    <col min="23" max="23" width="10.44140625" style="68" bestFit="1" customWidth="1"/>
    <col min="24" max="24" width="9" style="68" bestFit="1" customWidth="1"/>
    <col min="25" max="26" width="11.44140625" style="68" bestFit="1" customWidth="1"/>
    <col min="27" max="27" width="2.6640625" style="68" customWidth="1"/>
    <col min="28" max="28" width="11.44140625" style="68" bestFit="1" customWidth="1"/>
    <col min="29" max="29" width="9.44140625" style="68" bestFit="1" customWidth="1"/>
    <col min="30" max="30" width="10.44140625" style="68" bestFit="1" customWidth="1"/>
    <col min="31" max="31" width="9" style="68" bestFit="1" customWidth="1"/>
    <col min="32" max="33" width="11.44140625" style="68" bestFit="1" customWidth="1"/>
    <col min="34" max="34" width="9.44140625" style="68" bestFit="1" customWidth="1"/>
    <col min="35" max="35" width="10.44140625" style="68" bestFit="1" customWidth="1"/>
    <col min="36" max="36" width="9" style="68" bestFit="1" customWidth="1"/>
    <col min="37" max="37" width="11.44140625" style="68" bestFit="1" customWidth="1"/>
    <col min="38" max="38" width="10.44140625" style="68" bestFit="1" customWidth="1"/>
    <col min="39" max="39" width="9.44140625" style="68" bestFit="1" customWidth="1"/>
    <col min="40" max="40" width="10.44140625" style="68" bestFit="1" customWidth="1"/>
    <col min="41" max="41" width="9" style="68" bestFit="1" customWidth="1"/>
    <col min="42" max="42" width="10.44140625" style="68" bestFit="1" customWidth="1"/>
    <col min="43" max="43" width="11.44140625" style="68" bestFit="1" customWidth="1"/>
    <col min="44" max="44" width="2.6640625" style="60" customWidth="1"/>
    <col min="45" max="45" width="11.44140625" style="68" bestFit="1" customWidth="1"/>
    <col min="46" max="46" width="10.44140625" style="68" bestFit="1" customWidth="1"/>
    <col min="47" max="47" width="11.44140625" style="68" bestFit="1" customWidth="1"/>
    <col min="48" max="48" width="9.44140625" style="68" bestFit="1" customWidth="1"/>
    <col min="49" max="50" width="11.44140625" style="68" bestFit="1" customWidth="1"/>
    <col min="51" max="51" width="2.6640625" style="60" customWidth="1"/>
    <col min="52" max="52" width="11.109375" style="68" bestFit="1" customWidth="1"/>
    <col min="53" max="53" width="10.109375" style="68" bestFit="1" customWidth="1"/>
    <col min="54" max="54" width="11.109375" style="68" bestFit="1" customWidth="1"/>
    <col min="55" max="55" width="9.109375" style="68" bestFit="1" customWidth="1"/>
    <col min="56" max="57" width="11.109375" style="68" bestFit="1" customWidth="1"/>
    <col min="58" max="58" width="2.6640625" style="60" customWidth="1"/>
    <col min="59" max="59" width="11.44140625" style="68" bestFit="1" customWidth="1"/>
    <col min="60" max="60" width="9.44140625" style="68" bestFit="1" customWidth="1"/>
    <col min="61" max="61" width="10.44140625" style="68" bestFit="1" customWidth="1"/>
    <col min="62" max="62" width="9" style="68" bestFit="1" customWidth="1"/>
    <col min="63" max="64" width="11.44140625" style="68" bestFit="1" customWidth="1"/>
    <col min="65" max="65" width="9.44140625" style="68" bestFit="1" customWidth="1"/>
    <col min="66" max="66" width="10.44140625" style="68" bestFit="1" customWidth="1"/>
    <col min="67" max="67" width="9" style="68" bestFit="1" customWidth="1"/>
    <col min="68" max="69" width="11.44140625" style="68" bestFit="1" customWidth="1"/>
    <col min="70" max="70" width="2.6640625" style="60" customWidth="1"/>
    <col min="71" max="71" width="11.44140625" style="68" bestFit="1" customWidth="1"/>
    <col min="72" max="72" width="9.44140625" style="68" bestFit="1" customWidth="1"/>
    <col min="73" max="73" width="10.44140625" style="68" bestFit="1" customWidth="1"/>
    <col min="74" max="74" width="9" style="68" bestFit="1" customWidth="1"/>
    <col min="75" max="75" width="11.44140625" style="68" bestFit="1" customWidth="1"/>
    <col min="76" max="76" width="10.44140625" style="68" bestFit="1" customWidth="1"/>
    <col min="77" max="77" width="9.44140625" style="68" bestFit="1" customWidth="1"/>
    <col min="78" max="78" width="10.44140625" style="68" bestFit="1" customWidth="1"/>
    <col min="79" max="79" width="9" style="68" bestFit="1" customWidth="1"/>
    <col min="80" max="80" width="10.44140625" style="68" bestFit="1" customWidth="1"/>
    <col min="81" max="81" width="11.44140625" style="68" bestFit="1" customWidth="1"/>
    <col min="82" max="82" width="9.44140625" style="68" bestFit="1" customWidth="1"/>
    <col min="83" max="83" width="10.44140625" style="68" bestFit="1" customWidth="1"/>
    <col min="84" max="84" width="9" style="68" bestFit="1" customWidth="1"/>
    <col min="85" max="86" width="11.44140625" style="68" bestFit="1" customWidth="1"/>
    <col min="87" max="87" width="2.6640625" style="60" customWidth="1"/>
    <col min="88" max="88" width="11.109375" style="68" bestFit="1" customWidth="1"/>
    <col min="89" max="89" width="9.109375" style="68" bestFit="1" customWidth="1"/>
    <col min="90" max="90" width="10.109375" style="68" bestFit="1" customWidth="1"/>
    <col min="91" max="91" width="9" style="68" bestFit="1" customWidth="1"/>
    <col min="92" max="93" width="11.109375" style="68" bestFit="1" customWidth="1"/>
    <col min="94" max="94" width="9.109375" style="68" bestFit="1" customWidth="1"/>
    <col min="95" max="95" width="10.109375" style="68" bestFit="1" customWidth="1"/>
    <col min="96" max="96" width="9" style="68" bestFit="1" customWidth="1"/>
    <col min="97" max="98" width="11.109375" style="68" bestFit="1" customWidth="1"/>
    <col min="99" max="99" width="2.6640625" style="60" customWidth="1"/>
    <col min="100" max="100" width="11.44140625" style="68" bestFit="1" customWidth="1"/>
    <col min="101" max="101" width="9.44140625" style="68" bestFit="1" customWidth="1"/>
    <col min="102" max="102" width="10.44140625" style="68" bestFit="1" customWidth="1"/>
    <col min="103" max="103" width="9" style="68" bestFit="1" customWidth="1"/>
    <col min="104" max="104" width="11.44140625" style="68" bestFit="1" customWidth="1"/>
    <col min="105" max="105" width="10.44140625" style="68" bestFit="1" customWidth="1"/>
    <col min="106" max="106" width="9.44140625" style="68" bestFit="1" customWidth="1"/>
    <col min="107" max="107" width="10.44140625" style="68" bestFit="1" customWidth="1"/>
    <col min="108" max="108" width="9" style="68" bestFit="1" customWidth="1"/>
    <col min="109" max="110" width="10.44140625" style="68" bestFit="1" customWidth="1"/>
    <col min="111" max="111" width="9.44140625" style="68" bestFit="1" customWidth="1"/>
    <col min="112" max="112" width="10.44140625" style="68" bestFit="1" customWidth="1"/>
    <col min="113" max="113" width="9" style="68" bestFit="1" customWidth="1"/>
    <col min="114" max="114" width="10.44140625" style="68" bestFit="1" customWidth="1"/>
    <col min="115" max="115" width="11.44140625" style="68" bestFit="1" customWidth="1"/>
    <col min="116" max="116" width="2.6640625" style="60" customWidth="1"/>
    <col min="117" max="117" width="11.44140625" style="68" bestFit="1" customWidth="1"/>
    <col min="118" max="118" width="9.44140625" style="68" bestFit="1" customWidth="1"/>
    <col min="119" max="119" width="10.44140625" style="68" bestFit="1" customWidth="1"/>
    <col min="120" max="120" width="9" style="68" bestFit="1" customWidth="1"/>
    <col min="121" max="121" width="11.44140625" style="68" bestFit="1" customWidth="1"/>
    <col min="122" max="122" width="10.44140625" style="68" bestFit="1" customWidth="1"/>
    <col min="123" max="123" width="9.44140625" style="68" bestFit="1" customWidth="1"/>
    <col min="124" max="124" width="10.44140625" style="68" bestFit="1" customWidth="1"/>
    <col min="125" max="125" width="9" style="68" bestFit="1" customWidth="1"/>
    <col min="126" max="126" width="10.44140625" style="68" bestFit="1" customWidth="1"/>
    <col min="127" max="127" width="11.44140625" style="68" bestFit="1" customWidth="1"/>
    <col min="128" max="128" width="8.88671875" style="77"/>
    <col min="129" max="133" width="8.88671875" style="60"/>
    <col min="134" max="134" width="2.6640625" style="60" customWidth="1"/>
    <col min="135" max="139" width="8.88671875" style="60"/>
    <col min="140" max="140" width="2.6640625" style="60" customWidth="1"/>
    <col min="141" max="145" width="8.88671875" style="60"/>
    <col min="146" max="146" width="2.6640625" style="60" customWidth="1"/>
    <col min="147" max="151" width="8.88671875" style="60"/>
    <col min="152" max="152" width="2.6640625" style="60" customWidth="1"/>
    <col min="153" max="157" width="8.88671875" style="60"/>
    <col min="158" max="158" width="2.6640625" style="60" customWidth="1"/>
    <col min="159" max="163" width="8.88671875" style="60"/>
    <col min="164" max="164" width="2.6640625" style="60" customWidth="1"/>
    <col min="165" max="169" width="8.88671875" style="60"/>
    <col min="170" max="170" width="2.6640625" style="60" customWidth="1"/>
    <col min="171" max="175" width="8.88671875" style="60"/>
    <col min="176" max="176" width="2.6640625" style="60" customWidth="1"/>
    <col min="177" max="16384" width="8.88671875" style="60"/>
  </cols>
  <sheetData>
    <row r="1" spans="1:181" x14ac:dyDescent="0.3">
      <c r="D1" s="87" t="s">
        <v>14</v>
      </c>
      <c r="E1" s="87"/>
      <c r="F1" s="87"/>
      <c r="G1" s="87"/>
      <c r="H1" s="87"/>
      <c r="I1" s="87"/>
      <c r="J1" s="87"/>
      <c r="K1" s="87"/>
      <c r="L1" s="87"/>
      <c r="M1" s="87"/>
      <c r="N1" s="87"/>
      <c r="P1" s="87" t="s">
        <v>6410</v>
      </c>
      <c r="Q1" s="87"/>
      <c r="R1" s="87"/>
      <c r="S1" s="87"/>
      <c r="T1" s="87"/>
      <c r="U1" s="87"/>
      <c r="V1" s="87"/>
      <c r="W1" s="87"/>
      <c r="X1" s="87"/>
      <c r="Y1" s="87"/>
      <c r="Z1" s="87"/>
      <c r="AB1" s="87" t="s">
        <v>6380</v>
      </c>
      <c r="AC1" s="87"/>
      <c r="AD1" s="87"/>
      <c r="AE1" s="87"/>
      <c r="AF1" s="87"/>
      <c r="AG1" s="87"/>
      <c r="AH1" s="87"/>
      <c r="AI1" s="87"/>
      <c r="AJ1" s="87"/>
      <c r="AK1" s="87"/>
      <c r="AL1" s="87"/>
      <c r="AM1" s="87"/>
      <c r="AN1" s="87"/>
      <c r="AO1" s="87"/>
      <c r="AP1" s="87"/>
      <c r="AQ1" s="87"/>
      <c r="AS1" s="88" t="s">
        <v>17</v>
      </c>
      <c r="AT1" s="88"/>
      <c r="AU1" s="88"/>
      <c r="AV1" s="88"/>
      <c r="AW1" s="88"/>
      <c r="AX1" s="88"/>
      <c r="AZ1" s="88" t="s">
        <v>6409</v>
      </c>
      <c r="BA1" s="88"/>
      <c r="BB1" s="88"/>
      <c r="BC1" s="88"/>
      <c r="BD1" s="88"/>
      <c r="BE1" s="88"/>
      <c r="BG1" s="88" t="s">
        <v>6408</v>
      </c>
      <c r="BH1" s="88"/>
      <c r="BI1" s="88"/>
      <c r="BJ1" s="88"/>
      <c r="BK1" s="88"/>
      <c r="BL1" s="88"/>
      <c r="BM1" s="88"/>
      <c r="BN1" s="88"/>
      <c r="BO1" s="88"/>
      <c r="BP1" s="88"/>
      <c r="BQ1" s="88"/>
      <c r="BS1" s="88" t="s">
        <v>6407</v>
      </c>
      <c r="BT1" s="88"/>
      <c r="BU1" s="88"/>
      <c r="BV1" s="88"/>
      <c r="BW1" s="88"/>
      <c r="BX1" s="88"/>
      <c r="BY1" s="88"/>
      <c r="BZ1" s="88"/>
      <c r="CA1" s="88"/>
      <c r="CB1" s="88"/>
      <c r="CC1" s="88"/>
      <c r="CD1" s="88"/>
      <c r="CE1" s="88"/>
      <c r="CF1" s="88"/>
      <c r="CG1" s="88"/>
      <c r="CH1" s="88"/>
      <c r="CJ1" s="88" t="s">
        <v>6406</v>
      </c>
      <c r="CK1" s="88"/>
      <c r="CL1" s="88"/>
      <c r="CM1" s="88"/>
      <c r="CN1" s="88"/>
      <c r="CO1" s="88"/>
      <c r="CP1" s="88"/>
      <c r="CQ1" s="88"/>
      <c r="CR1" s="88"/>
      <c r="CS1" s="88"/>
      <c r="CT1" s="88"/>
      <c r="CV1" s="88" t="s">
        <v>6405</v>
      </c>
      <c r="CW1" s="88"/>
      <c r="CX1" s="88"/>
      <c r="CY1" s="88"/>
      <c r="CZ1" s="88"/>
      <c r="DA1" s="88"/>
      <c r="DB1" s="88"/>
      <c r="DC1" s="88"/>
      <c r="DD1" s="88"/>
      <c r="DE1" s="88"/>
      <c r="DF1" s="88"/>
      <c r="DG1" s="88"/>
      <c r="DH1" s="88"/>
      <c r="DI1" s="88"/>
      <c r="DJ1" s="88"/>
      <c r="DK1" s="88"/>
      <c r="DM1" s="88" t="s">
        <v>6404</v>
      </c>
      <c r="DN1" s="88"/>
      <c r="DO1" s="88"/>
      <c r="DP1" s="88"/>
      <c r="DQ1" s="88"/>
      <c r="DR1" s="88"/>
      <c r="DS1" s="88"/>
      <c r="DT1" s="88"/>
      <c r="DU1" s="88"/>
      <c r="DV1" s="88"/>
      <c r="DW1" s="88"/>
    </row>
    <row r="2" spans="1:181" x14ac:dyDescent="0.3">
      <c r="D2" s="85" t="s">
        <v>617</v>
      </c>
      <c r="E2" s="85"/>
      <c r="F2" s="85"/>
      <c r="G2" s="85"/>
      <c r="H2" s="85"/>
      <c r="I2" s="85" t="s">
        <v>6421</v>
      </c>
      <c r="J2" s="85"/>
      <c r="K2" s="85"/>
      <c r="L2" s="85"/>
      <c r="M2" s="85"/>
      <c r="N2" s="68" t="s">
        <v>0</v>
      </c>
      <c r="P2" s="85" t="s">
        <v>1256</v>
      </c>
      <c r="Q2" s="85"/>
      <c r="R2" s="85"/>
      <c r="S2" s="85"/>
      <c r="T2" s="85"/>
      <c r="U2" s="85" t="s">
        <v>6420</v>
      </c>
      <c r="V2" s="85"/>
      <c r="W2" s="85"/>
      <c r="X2" s="85"/>
      <c r="Y2" s="85"/>
      <c r="Z2" s="68" t="s">
        <v>0</v>
      </c>
      <c r="AB2" s="85" t="s">
        <v>1616</v>
      </c>
      <c r="AC2" s="85"/>
      <c r="AD2" s="85"/>
      <c r="AE2" s="85"/>
      <c r="AF2" s="85"/>
      <c r="AG2" s="85" t="s">
        <v>6419</v>
      </c>
      <c r="AH2" s="85"/>
      <c r="AI2" s="85"/>
      <c r="AJ2" s="85"/>
      <c r="AK2" s="85"/>
      <c r="AL2" s="85" t="s">
        <v>6418</v>
      </c>
      <c r="AM2" s="85"/>
      <c r="AN2" s="85"/>
      <c r="AO2" s="85"/>
      <c r="AP2" s="85"/>
      <c r="AQ2" s="68" t="s">
        <v>0</v>
      </c>
      <c r="AS2" s="85" t="s">
        <v>1941</v>
      </c>
      <c r="AT2" s="85"/>
      <c r="AU2" s="85"/>
      <c r="AV2" s="85"/>
      <c r="AW2" s="85"/>
      <c r="AX2" s="68" t="s">
        <v>0</v>
      </c>
      <c r="AZ2" s="85" t="s">
        <v>2166</v>
      </c>
      <c r="BA2" s="85"/>
      <c r="BB2" s="85"/>
      <c r="BC2" s="85"/>
      <c r="BD2" s="85"/>
      <c r="BE2" s="68" t="s">
        <v>0</v>
      </c>
      <c r="BG2" s="85" t="s">
        <v>2351</v>
      </c>
      <c r="BH2" s="85"/>
      <c r="BI2" s="85"/>
      <c r="BJ2" s="85"/>
      <c r="BK2" s="85"/>
      <c r="BL2" s="85" t="s">
        <v>6417</v>
      </c>
      <c r="BM2" s="85"/>
      <c r="BN2" s="85"/>
      <c r="BO2" s="85"/>
      <c r="BP2" s="85"/>
      <c r="BQ2" s="68" t="s">
        <v>0</v>
      </c>
      <c r="BS2" s="73">
        <v>126505</v>
      </c>
      <c r="BT2" s="73">
        <v>4382</v>
      </c>
      <c r="BU2" s="73">
        <v>42010</v>
      </c>
      <c r="BV2" s="73">
        <v>373</v>
      </c>
      <c r="BW2" s="73">
        <v>173270</v>
      </c>
      <c r="BX2" s="73">
        <v>67815</v>
      </c>
      <c r="BY2" s="73">
        <v>2253</v>
      </c>
      <c r="BZ2" s="73">
        <v>23106</v>
      </c>
      <c r="CA2" s="73">
        <v>228</v>
      </c>
      <c r="CB2" s="73">
        <v>93402</v>
      </c>
      <c r="CC2" s="73">
        <v>150473</v>
      </c>
      <c r="CD2" s="73">
        <v>4857</v>
      </c>
      <c r="CE2" s="73">
        <v>52542</v>
      </c>
      <c r="CF2" s="73">
        <v>535</v>
      </c>
      <c r="CG2" s="73">
        <v>208407</v>
      </c>
      <c r="CH2" s="73">
        <v>475079</v>
      </c>
      <c r="CJ2" s="85" t="s">
        <v>2648</v>
      </c>
      <c r="CK2" s="85"/>
      <c r="CL2" s="85"/>
      <c r="CM2" s="85"/>
      <c r="CN2" s="85"/>
      <c r="CO2" s="85" t="s">
        <v>6416</v>
      </c>
      <c r="CP2" s="85"/>
      <c r="CQ2" s="85"/>
      <c r="CR2" s="85"/>
      <c r="CS2" s="85"/>
      <c r="CT2" s="68" t="s">
        <v>0</v>
      </c>
      <c r="CV2" s="85" t="s">
        <v>2763</v>
      </c>
      <c r="CW2" s="85"/>
      <c r="CX2" s="85"/>
      <c r="CY2" s="85"/>
      <c r="CZ2" s="85"/>
      <c r="DA2" s="85" t="s">
        <v>6415</v>
      </c>
      <c r="DB2" s="85"/>
      <c r="DC2" s="85"/>
      <c r="DD2" s="85"/>
      <c r="DE2" s="85"/>
      <c r="DF2" s="85" t="s">
        <v>6414</v>
      </c>
      <c r="DG2" s="85"/>
      <c r="DH2" s="85"/>
      <c r="DI2" s="85"/>
      <c r="DJ2" s="85"/>
      <c r="DK2" s="68" t="s">
        <v>0</v>
      </c>
      <c r="DM2" s="85" t="s">
        <v>3039</v>
      </c>
      <c r="DN2" s="85"/>
      <c r="DO2" s="85"/>
      <c r="DP2" s="85"/>
      <c r="DQ2" s="85"/>
      <c r="DR2" s="85" t="s">
        <v>6413</v>
      </c>
      <c r="DS2" s="85"/>
      <c r="DT2" s="85"/>
      <c r="DU2" s="85"/>
      <c r="DV2" s="85"/>
      <c r="DW2" s="68" t="s">
        <v>0</v>
      </c>
      <c r="DY2" s="60" t="s">
        <v>6422</v>
      </c>
      <c r="DZ2" s="60" t="s">
        <v>6422</v>
      </c>
      <c r="EA2" s="60" t="s">
        <v>6422</v>
      </c>
      <c r="EB2" s="60" t="s">
        <v>6422</v>
      </c>
      <c r="EC2" s="60" t="s">
        <v>6422</v>
      </c>
      <c r="EE2" s="60" t="s">
        <v>6423</v>
      </c>
      <c r="EF2" s="60" t="s">
        <v>6423</v>
      </c>
      <c r="EG2" s="60" t="s">
        <v>6423</v>
      </c>
      <c r="EH2" s="60" t="s">
        <v>6423</v>
      </c>
      <c r="EI2" s="60" t="s">
        <v>6423</v>
      </c>
      <c r="EK2" s="60" t="s">
        <v>6424</v>
      </c>
      <c r="EL2" s="60" t="s">
        <v>6424</v>
      </c>
      <c r="EM2" s="60" t="s">
        <v>6424</v>
      </c>
      <c r="EN2" s="60" t="s">
        <v>6424</v>
      </c>
      <c r="EO2" s="60" t="s">
        <v>6424</v>
      </c>
      <c r="EQ2" s="60" t="s">
        <v>6409</v>
      </c>
      <c r="ER2" s="60" t="s">
        <v>6409</v>
      </c>
      <c r="ES2" s="60" t="s">
        <v>6409</v>
      </c>
      <c r="ET2" s="60" t="s">
        <v>6409</v>
      </c>
      <c r="EU2" s="60" t="s">
        <v>6409</v>
      </c>
      <c r="EW2" s="60" t="s">
        <v>6425</v>
      </c>
      <c r="EX2" s="60" t="s">
        <v>6425</v>
      </c>
      <c r="EY2" s="60" t="s">
        <v>6425</v>
      </c>
      <c r="EZ2" s="60" t="s">
        <v>6425</v>
      </c>
      <c r="FA2" s="60" t="s">
        <v>6425</v>
      </c>
      <c r="FC2" s="60" t="s">
        <v>6407</v>
      </c>
      <c r="FD2" s="60" t="s">
        <v>6407</v>
      </c>
      <c r="FE2" s="60" t="s">
        <v>6407</v>
      </c>
      <c r="FF2" s="60" t="s">
        <v>6407</v>
      </c>
      <c r="FG2" s="60" t="s">
        <v>6407</v>
      </c>
      <c r="FI2" s="60" t="s">
        <v>6406</v>
      </c>
      <c r="FJ2" s="60" t="s">
        <v>6406</v>
      </c>
      <c r="FK2" s="60" t="s">
        <v>6406</v>
      </c>
      <c r="FL2" s="60" t="s">
        <v>6406</v>
      </c>
      <c r="FM2" s="60" t="s">
        <v>6406</v>
      </c>
      <c r="FO2" s="60" t="s">
        <v>6426</v>
      </c>
      <c r="FP2" s="60" t="s">
        <v>6426</v>
      </c>
      <c r="FQ2" s="60" t="s">
        <v>6426</v>
      </c>
      <c r="FR2" s="60" t="s">
        <v>6426</v>
      </c>
      <c r="FS2" s="60" t="s">
        <v>6426</v>
      </c>
      <c r="FU2" s="60" t="s">
        <v>6427</v>
      </c>
      <c r="FV2" s="60" t="s">
        <v>6427</v>
      </c>
      <c r="FW2" s="60" t="s">
        <v>6427</v>
      </c>
      <c r="FX2" s="60" t="s">
        <v>6427</v>
      </c>
      <c r="FY2" s="60" t="s">
        <v>6427</v>
      </c>
    </row>
    <row r="3" spans="1:181" s="71" customFormat="1" x14ac:dyDescent="0.3">
      <c r="A3" s="71" t="s">
        <v>614</v>
      </c>
      <c r="B3" s="73">
        <v>6143232</v>
      </c>
      <c r="C3" s="73"/>
      <c r="D3" s="73">
        <v>315972</v>
      </c>
      <c r="E3" s="73">
        <v>9149</v>
      </c>
      <c r="F3" s="73">
        <v>98126</v>
      </c>
      <c r="G3" s="73">
        <v>1058</v>
      </c>
      <c r="H3" s="73">
        <v>424305</v>
      </c>
      <c r="I3" s="73">
        <v>90180</v>
      </c>
      <c r="J3" s="73">
        <v>3902</v>
      </c>
      <c r="K3" s="73">
        <v>36416</v>
      </c>
      <c r="L3" s="73">
        <v>286</v>
      </c>
      <c r="M3" s="73">
        <v>130784</v>
      </c>
      <c r="N3" s="73">
        <v>555089</v>
      </c>
      <c r="O3" s="73"/>
      <c r="P3" s="73">
        <v>202711</v>
      </c>
      <c r="Q3" s="73">
        <v>6703</v>
      </c>
      <c r="R3" s="73">
        <v>68714</v>
      </c>
      <c r="S3" s="73">
        <v>534</v>
      </c>
      <c r="T3" s="73">
        <v>278662</v>
      </c>
      <c r="U3" s="73">
        <v>165316</v>
      </c>
      <c r="V3" s="73">
        <v>5121</v>
      </c>
      <c r="W3" s="73">
        <v>54658</v>
      </c>
      <c r="X3" s="73">
        <v>663</v>
      </c>
      <c r="Y3" s="73">
        <v>225758</v>
      </c>
      <c r="Z3" s="73">
        <v>504420</v>
      </c>
      <c r="AA3" s="73"/>
      <c r="AB3" s="73">
        <v>194860</v>
      </c>
      <c r="AC3" s="73">
        <v>6684</v>
      </c>
      <c r="AD3" s="73">
        <v>62882</v>
      </c>
      <c r="AE3" s="73">
        <v>438</v>
      </c>
      <c r="AF3" s="73">
        <v>264864</v>
      </c>
      <c r="AG3" s="73">
        <v>107537</v>
      </c>
      <c r="AH3" s="73">
        <v>3787</v>
      </c>
      <c r="AI3" s="73">
        <v>40217</v>
      </c>
      <c r="AJ3" s="73">
        <v>422</v>
      </c>
      <c r="AK3" s="73">
        <v>151963</v>
      </c>
      <c r="AL3" s="73">
        <v>72688</v>
      </c>
      <c r="AM3" s="73">
        <v>1748</v>
      </c>
      <c r="AN3" s="73">
        <v>22916</v>
      </c>
      <c r="AO3" s="73">
        <v>330</v>
      </c>
      <c r="AP3" s="73">
        <v>97682</v>
      </c>
      <c r="AQ3" s="73">
        <v>514509</v>
      </c>
      <c r="AR3" s="75"/>
      <c r="AS3" s="73">
        <v>333144</v>
      </c>
      <c r="AT3" s="73">
        <v>10157</v>
      </c>
      <c r="AU3" s="73">
        <v>111771</v>
      </c>
      <c r="AV3" s="73">
        <v>1033</v>
      </c>
      <c r="AW3" s="73">
        <v>456105</v>
      </c>
      <c r="AX3" s="73">
        <v>456105</v>
      </c>
      <c r="AY3" s="75"/>
      <c r="AZ3" s="73">
        <v>325061</v>
      </c>
      <c r="BA3" s="73">
        <v>10038</v>
      </c>
      <c r="BB3" s="73">
        <v>108768</v>
      </c>
      <c r="BC3" s="73">
        <v>1002</v>
      </c>
      <c r="BD3" s="73">
        <v>444869</v>
      </c>
      <c r="BE3" s="73">
        <v>444869</v>
      </c>
      <c r="BF3" s="75"/>
      <c r="BG3" s="73">
        <v>220504</v>
      </c>
      <c r="BH3" s="73">
        <v>7075</v>
      </c>
      <c r="BI3" s="73">
        <v>75174</v>
      </c>
      <c r="BJ3" s="73">
        <v>773</v>
      </c>
      <c r="BK3" s="73">
        <v>303526</v>
      </c>
      <c r="BL3" s="73">
        <v>130452</v>
      </c>
      <c r="BM3" s="73">
        <v>4487</v>
      </c>
      <c r="BN3" s="73">
        <v>44006</v>
      </c>
      <c r="BO3" s="73">
        <v>390</v>
      </c>
      <c r="BP3" s="73">
        <v>179335</v>
      </c>
      <c r="BQ3" s="73">
        <v>482861</v>
      </c>
      <c r="BR3" s="75"/>
      <c r="BS3" s="85" t="s">
        <v>6412</v>
      </c>
      <c r="BT3" s="85"/>
      <c r="BU3" s="85"/>
      <c r="BV3" s="85"/>
      <c r="BW3" s="85"/>
      <c r="BX3" s="85" t="s">
        <v>6411</v>
      </c>
      <c r="BY3" s="85"/>
      <c r="BZ3" s="85"/>
      <c r="CA3" s="85"/>
      <c r="CB3" s="85"/>
      <c r="CC3" s="85" t="s">
        <v>2505</v>
      </c>
      <c r="CD3" s="85"/>
      <c r="CE3" s="85"/>
      <c r="CF3" s="85"/>
      <c r="CG3" s="85"/>
      <c r="CH3" s="68" t="s">
        <v>0</v>
      </c>
      <c r="CI3" s="75"/>
      <c r="CJ3" s="73">
        <v>172400</v>
      </c>
      <c r="CK3" s="73">
        <v>5273</v>
      </c>
      <c r="CL3" s="73">
        <v>57639</v>
      </c>
      <c r="CM3" s="73">
        <v>525</v>
      </c>
      <c r="CN3" s="73">
        <v>235837</v>
      </c>
      <c r="CO3" s="73">
        <v>159688</v>
      </c>
      <c r="CP3" s="73">
        <v>5942</v>
      </c>
      <c r="CQ3" s="73">
        <v>55767</v>
      </c>
      <c r="CR3" s="73">
        <v>562</v>
      </c>
      <c r="CS3" s="73">
        <v>221959</v>
      </c>
      <c r="CT3" s="73">
        <v>457796</v>
      </c>
      <c r="CU3" s="75"/>
      <c r="CV3" s="73">
        <v>230105</v>
      </c>
      <c r="CW3" s="73">
        <v>6511</v>
      </c>
      <c r="CX3" s="73">
        <v>75104</v>
      </c>
      <c r="CY3" s="73">
        <v>747</v>
      </c>
      <c r="CZ3" s="73">
        <v>312467</v>
      </c>
      <c r="DA3" s="73">
        <v>64459</v>
      </c>
      <c r="DB3" s="73">
        <v>2695</v>
      </c>
      <c r="DC3" s="73">
        <v>22955</v>
      </c>
      <c r="DD3" s="73">
        <v>218</v>
      </c>
      <c r="DE3" s="73">
        <v>90327</v>
      </c>
      <c r="DF3" s="73">
        <v>51981</v>
      </c>
      <c r="DG3" s="73">
        <v>2453</v>
      </c>
      <c r="DH3" s="73">
        <v>20144</v>
      </c>
      <c r="DI3" s="73">
        <v>199</v>
      </c>
      <c r="DJ3" s="73">
        <v>74777</v>
      </c>
      <c r="DK3" s="73">
        <v>477571</v>
      </c>
      <c r="DL3" s="75"/>
      <c r="DM3" s="73">
        <v>266485</v>
      </c>
      <c r="DN3" s="73">
        <v>7974</v>
      </c>
      <c r="DO3" s="73">
        <v>91391</v>
      </c>
      <c r="DP3" s="73">
        <v>877</v>
      </c>
      <c r="DQ3" s="73">
        <v>366727</v>
      </c>
      <c r="DR3" s="73">
        <v>72183</v>
      </c>
      <c r="DS3" s="73">
        <v>3307</v>
      </c>
      <c r="DT3" s="73">
        <v>24224</v>
      </c>
      <c r="DU3" s="73">
        <v>244</v>
      </c>
      <c r="DV3" s="73">
        <v>99958</v>
      </c>
      <c r="DW3" s="73">
        <v>466685</v>
      </c>
      <c r="DX3" s="78"/>
      <c r="DY3" s="79">
        <f>SUM(P3,U3)/SUM($D3,$I3)</f>
        <v>0.90613120211152476</v>
      </c>
      <c r="DZ3" s="79">
        <f>SUM(Q3,V3)/SUM($E3,$J3)</f>
        <v>0.90598421576890664</v>
      </c>
      <c r="EA3" s="79">
        <f>SUM(R3,W3)/SUM($F3,$K3)</f>
        <v>0.91697759807346402</v>
      </c>
      <c r="EB3" s="79">
        <f>SUM(S3,X3)/SUM($G3,$L3)</f>
        <v>0.890625</v>
      </c>
      <c r="EC3" s="79">
        <f>SUM(T3,Y3)/SUM($H3,$M3)</f>
        <v>0.90871914233573359</v>
      </c>
      <c r="ED3" s="75"/>
      <c r="EE3" s="79">
        <f>SUM(AB3,AG3,AL3)/SUM($D3,$I3)</f>
        <v>0.92350893261636036</v>
      </c>
      <c r="EF3" s="79">
        <f>SUM(AC3,AH3,AM3)/SUM($E3,$J3)</f>
        <v>0.93625009577810125</v>
      </c>
      <c r="EG3" s="79">
        <f>SUM(AD3,AI3,AN3)/SUM($F3,$K3)</f>
        <v>0.93662202137622452</v>
      </c>
      <c r="EH3" s="79">
        <f>SUM(AE3,AJ3,AO3)/SUM($G3,$L3)</f>
        <v>0.88541666666666663</v>
      </c>
      <c r="EI3" s="79">
        <f>SUM(AF3,AK3,AP3)/SUM($H3,$M3)</f>
        <v>0.92689460609019458</v>
      </c>
      <c r="EJ3" s="75"/>
      <c r="EK3" s="79">
        <f>SUM(AS3)/SUM(D3,I3)</f>
        <v>0.82024463747562493</v>
      </c>
      <c r="EL3" s="79">
        <f t="shared" ref="EL3:EO3" si="0">SUM(AT3)/SUM(E3,J3)</f>
        <v>0.77825453988200133</v>
      </c>
      <c r="EM3" s="79">
        <f t="shared" si="0"/>
        <v>0.83075173551753356</v>
      </c>
      <c r="EN3" s="79">
        <f t="shared" si="0"/>
        <v>0.76860119047619047</v>
      </c>
      <c r="EO3" s="79">
        <f t="shared" si="0"/>
        <v>0.82167904606288356</v>
      </c>
      <c r="EP3" s="75"/>
      <c r="EQ3" s="79">
        <f>SUM(AZ3)/SUM(D3,I3)</f>
        <v>0.80034322125706636</v>
      </c>
      <c r="ER3" s="79">
        <f t="shared" ref="ER3:EU3" si="1">SUM(BA3)/SUM(E3,J3)</f>
        <v>0.76913646463872498</v>
      </c>
      <c r="ES3" s="79">
        <f t="shared" si="1"/>
        <v>0.80843156783755254</v>
      </c>
      <c r="ET3" s="79">
        <f t="shared" si="1"/>
        <v>0.7455357142857143</v>
      </c>
      <c r="EU3" s="79">
        <f t="shared" si="1"/>
        <v>0.80143724700003061</v>
      </c>
      <c r="EV3" s="75"/>
      <c r="EW3" s="79">
        <f>SUM(BG3,BL3)/SUM(D3,I3)</f>
        <v>0.86410013984912049</v>
      </c>
      <c r="EX3" s="79">
        <f t="shared" ref="EX3:FA3" si="2">SUM(BH3,BM3)/SUM(E3,J3)</f>
        <v>0.88590912573749137</v>
      </c>
      <c r="EY3" s="79">
        <f t="shared" si="2"/>
        <v>0.88582004132538539</v>
      </c>
      <c r="EZ3" s="79">
        <f t="shared" si="2"/>
        <v>0.86532738095238093</v>
      </c>
      <c r="FA3" s="79">
        <f t="shared" si="2"/>
        <v>0.86988032549735272</v>
      </c>
      <c r="FB3" s="75"/>
      <c r="FC3" s="79">
        <f>SUM(BS2,BX2,CC2)/SUM(D3,I3)</f>
        <v>0.84892601784553567</v>
      </c>
      <c r="FD3" s="79">
        <f t="shared" ref="FD3:FG3" si="3">SUM(BT2,BY2,CD2)/SUM(E3,J3)</f>
        <v>0.88054555206497587</v>
      </c>
      <c r="FE3" s="79">
        <f t="shared" si="3"/>
        <v>0.87450758870835876</v>
      </c>
      <c r="FF3" s="79">
        <f t="shared" si="3"/>
        <v>0.84523809523809523</v>
      </c>
      <c r="FG3" s="79">
        <f t="shared" si="3"/>
        <v>0.85586095202751267</v>
      </c>
      <c r="FH3" s="75"/>
      <c r="FI3" s="79">
        <f>SUM(CJ3,CO3)/SUM(D3,I3)</f>
        <v>0.81764462565738938</v>
      </c>
      <c r="FJ3" s="79">
        <f t="shared" ref="FJ3:FM3" si="4">SUM(CK3,CP3)/SUM(E3,J3)</f>
        <v>0.85932112481802159</v>
      </c>
      <c r="FK3" s="79">
        <f t="shared" si="4"/>
        <v>0.84290407456407668</v>
      </c>
      <c r="FL3" s="79">
        <f t="shared" si="4"/>
        <v>0.80877976190476186</v>
      </c>
      <c r="FM3" s="79">
        <f t="shared" si="4"/>
        <v>0.82472540439461062</v>
      </c>
      <c r="FN3" s="75"/>
      <c r="FO3" s="79">
        <f>SUM(CV3,DA3,DF3)/SUM(D3,I3)</f>
        <v>0.85323967381669918</v>
      </c>
      <c r="FP3" s="79">
        <f t="shared" ref="FP3:FS3" si="5">SUM(CW3,DB3,DG3)/SUM(E3,J3)</f>
        <v>0.89334150639797716</v>
      </c>
      <c r="FQ3" s="79">
        <f t="shared" si="5"/>
        <v>0.8785583683905398</v>
      </c>
      <c r="FR3" s="79">
        <f t="shared" si="5"/>
        <v>0.8660714285714286</v>
      </c>
      <c r="FS3" s="79">
        <f t="shared" si="5"/>
        <v>0.86035032220058405</v>
      </c>
      <c r="FT3" s="75"/>
      <c r="FU3" s="79">
        <f>SUM(DM3,DR3)/SUM(D3,I3)</f>
        <v>0.83384545687328882</v>
      </c>
      <c r="FV3" s="79">
        <f t="shared" ref="FV3:FY3" si="6">SUM(DN3,DS3)/SUM(E3,J3)</f>
        <v>0.86437820856639336</v>
      </c>
      <c r="FW3" s="79">
        <f t="shared" si="6"/>
        <v>0.85932273936763237</v>
      </c>
      <c r="FX3" s="79">
        <f t="shared" si="6"/>
        <v>0.83407738095238093</v>
      </c>
      <c r="FY3" s="79">
        <f t="shared" si="6"/>
        <v>0.8407390526564209</v>
      </c>
    </row>
    <row r="4" spans="1:181" x14ac:dyDescent="0.3">
      <c r="A4" s="60" t="s">
        <v>421</v>
      </c>
      <c r="B4" s="68" t="s">
        <v>4</v>
      </c>
      <c r="D4" s="68" t="s">
        <v>619</v>
      </c>
      <c r="E4" s="68" t="s">
        <v>620</v>
      </c>
      <c r="F4" s="68" t="s">
        <v>621</v>
      </c>
      <c r="G4" s="68" t="s">
        <v>622</v>
      </c>
      <c r="H4" s="68" t="s">
        <v>623</v>
      </c>
      <c r="I4" s="68" t="s">
        <v>619</v>
      </c>
      <c r="J4" s="68" t="s">
        <v>620</v>
      </c>
      <c r="K4" s="68" t="s">
        <v>621</v>
      </c>
      <c r="L4" s="68" t="s">
        <v>622</v>
      </c>
      <c r="M4" s="68" t="s">
        <v>623</v>
      </c>
      <c r="N4" s="68" t="s">
        <v>624</v>
      </c>
      <c r="P4" s="68" t="s">
        <v>619</v>
      </c>
      <c r="Q4" s="68" t="s">
        <v>620</v>
      </c>
      <c r="R4" s="68" t="s">
        <v>621</v>
      </c>
      <c r="S4" s="68" t="s">
        <v>622</v>
      </c>
      <c r="T4" s="68" t="s">
        <v>623</v>
      </c>
      <c r="U4" s="68" t="s">
        <v>619</v>
      </c>
      <c r="V4" s="68" t="s">
        <v>620</v>
      </c>
      <c r="W4" s="68" t="s">
        <v>621</v>
      </c>
      <c r="X4" s="68" t="s">
        <v>622</v>
      </c>
      <c r="Y4" s="68" t="s">
        <v>623</v>
      </c>
      <c r="Z4" s="68" t="s">
        <v>624</v>
      </c>
      <c r="AB4" s="68" t="s">
        <v>619</v>
      </c>
      <c r="AC4" s="68" t="s">
        <v>620</v>
      </c>
      <c r="AD4" s="68" t="s">
        <v>621</v>
      </c>
      <c r="AE4" s="68" t="s">
        <v>622</v>
      </c>
      <c r="AF4" s="68" t="s">
        <v>623</v>
      </c>
      <c r="AG4" s="68" t="s">
        <v>619</v>
      </c>
      <c r="AH4" s="68" t="s">
        <v>620</v>
      </c>
      <c r="AI4" s="68" t="s">
        <v>621</v>
      </c>
      <c r="AJ4" s="68" t="s">
        <v>622</v>
      </c>
      <c r="AK4" s="68" t="s">
        <v>623</v>
      </c>
      <c r="AL4" s="68" t="s">
        <v>619</v>
      </c>
      <c r="AM4" s="68" t="s">
        <v>620</v>
      </c>
      <c r="AN4" s="68" t="s">
        <v>621</v>
      </c>
      <c r="AO4" s="68" t="s">
        <v>622</v>
      </c>
      <c r="AP4" s="68" t="s">
        <v>623</v>
      </c>
      <c r="AQ4" s="68" t="s">
        <v>624</v>
      </c>
      <c r="AS4" s="68" t="s">
        <v>619</v>
      </c>
      <c r="AT4" s="68" t="s">
        <v>620</v>
      </c>
      <c r="AU4" s="68" t="s">
        <v>621</v>
      </c>
      <c r="AV4" s="68" t="s">
        <v>622</v>
      </c>
      <c r="AW4" s="68" t="s">
        <v>623</v>
      </c>
      <c r="AX4" s="68" t="s">
        <v>624</v>
      </c>
      <c r="AZ4" s="68" t="s">
        <v>619</v>
      </c>
      <c r="BA4" s="68" t="s">
        <v>620</v>
      </c>
      <c r="BB4" s="68" t="s">
        <v>621</v>
      </c>
      <c r="BC4" s="68" t="s">
        <v>622</v>
      </c>
      <c r="BD4" s="68" t="s">
        <v>623</v>
      </c>
      <c r="BE4" s="68" t="s">
        <v>624</v>
      </c>
      <c r="BG4" s="68" t="s">
        <v>619</v>
      </c>
      <c r="BH4" s="68" t="s">
        <v>620</v>
      </c>
      <c r="BI4" s="68" t="s">
        <v>621</v>
      </c>
      <c r="BJ4" s="68" t="s">
        <v>622</v>
      </c>
      <c r="BK4" s="68" t="s">
        <v>623</v>
      </c>
      <c r="BL4" s="68" t="s">
        <v>619</v>
      </c>
      <c r="BM4" s="68" t="s">
        <v>620</v>
      </c>
      <c r="BN4" s="68" t="s">
        <v>621</v>
      </c>
      <c r="BO4" s="68" t="s">
        <v>622</v>
      </c>
      <c r="BP4" s="68" t="s">
        <v>623</v>
      </c>
      <c r="BQ4" s="68" t="s">
        <v>624</v>
      </c>
      <c r="BS4" s="68" t="s">
        <v>619</v>
      </c>
      <c r="BT4" s="68" t="s">
        <v>620</v>
      </c>
      <c r="BU4" s="68" t="s">
        <v>621</v>
      </c>
      <c r="BV4" s="68" t="s">
        <v>622</v>
      </c>
      <c r="BW4" s="68" t="s">
        <v>623</v>
      </c>
      <c r="BX4" s="68" t="s">
        <v>619</v>
      </c>
      <c r="BY4" s="68" t="s">
        <v>620</v>
      </c>
      <c r="BZ4" s="68" t="s">
        <v>621</v>
      </c>
      <c r="CA4" s="68" t="s">
        <v>622</v>
      </c>
      <c r="CB4" s="68" t="s">
        <v>623</v>
      </c>
      <c r="CC4" s="68" t="s">
        <v>619</v>
      </c>
      <c r="CD4" s="68" t="s">
        <v>620</v>
      </c>
      <c r="CE4" s="68" t="s">
        <v>621</v>
      </c>
      <c r="CF4" s="68" t="s">
        <v>622</v>
      </c>
      <c r="CG4" s="68" t="s">
        <v>623</v>
      </c>
      <c r="CH4" s="68" t="s">
        <v>624</v>
      </c>
      <c r="CJ4" s="68" t="s">
        <v>619</v>
      </c>
      <c r="CK4" s="68" t="s">
        <v>620</v>
      </c>
      <c r="CL4" s="68" t="s">
        <v>621</v>
      </c>
      <c r="CM4" s="68" t="s">
        <v>622</v>
      </c>
      <c r="CN4" s="68" t="s">
        <v>623</v>
      </c>
      <c r="CO4" s="68" t="s">
        <v>619</v>
      </c>
      <c r="CP4" s="68" t="s">
        <v>620</v>
      </c>
      <c r="CQ4" s="68" t="s">
        <v>621</v>
      </c>
      <c r="CR4" s="68" t="s">
        <v>622</v>
      </c>
      <c r="CS4" s="68" t="s">
        <v>623</v>
      </c>
      <c r="CT4" s="68" t="s">
        <v>624</v>
      </c>
      <c r="CV4" s="68" t="s">
        <v>619</v>
      </c>
      <c r="CW4" s="68" t="s">
        <v>620</v>
      </c>
      <c r="CX4" s="68" t="s">
        <v>621</v>
      </c>
      <c r="CY4" s="68" t="s">
        <v>622</v>
      </c>
      <c r="CZ4" s="68" t="s">
        <v>623</v>
      </c>
      <c r="DA4" s="68" t="s">
        <v>619</v>
      </c>
      <c r="DB4" s="68" t="s">
        <v>620</v>
      </c>
      <c r="DC4" s="68" t="s">
        <v>621</v>
      </c>
      <c r="DD4" s="68" t="s">
        <v>622</v>
      </c>
      <c r="DE4" s="68" t="s">
        <v>623</v>
      </c>
      <c r="DF4" s="68" t="s">
        <v>619</v>
      </c>
      <c r="DG4" s="68" t="s">
        <v>620</v>
      </c>
      <c r="DH4" s="68" t="s">
        <v>621</v>
      </c>
      <c r="DI4" s="68" t="s">
        <v>622</v>
      </c>
      <c r="DJ4" s="68" t="s">
        <v>623</v>
      </c>
      <c r="DK4" s="68" t="s">
        <v>624</v>
      </c>
      <c r="DM4" s="68" t="s">
        <v>619</v>
      </c>
      <c r="DN4" s="68" t="s">
        <v>620</v>
      </c>
      <c r="DO4" s="68" t="s">
        <v>621</v>
      </c>
      <c r="DP4" s="68" t="s">
        <v>622</v>
      </c>
      <c r="DQ4" s="68" t="s">
        <v>623</v>
      </c>
      <c r="DR4" s="68" t="s">
        <v>619</v>
      </c>
      <c r="DS4" s="68" t="s">
        <v>620</v>
      </c>
      <c r="DT4" s="68" t="s">
        <v>621</v>
      </c>
      <c r="DU4" s="68" t="s">
        <v>622</v>
      </c>
      <c r="DV4" s="68" t="s">
        <v>623</v>
      </c>
      <c r="DW4" s="68" t="s">
        <v>624</v>
      </c>
      <c r="DY4" s="68" t="s">
        <v>619</v>
      </c>
      <c r="DZ4" s="68" t="s">
        <v>620</v>
      </c>
      <c r="EA4" s="68" t="s">
        <v>621</v>
      </c>
      <c r="EB4" s="68" t="s">
        <v>622</v>
      </c>
      <c r="EC4" s="68" t="s">
        <v>623</v>
      </c>
      <c r="EE4" s="68" t="s">
        <v>619</v>
      </c>
      <c r="EF4" s="68" t="s">
        <v>620</v>
      </c>
      <c r="EG4" s="68" t="s">
        <v>621</v>
      </c>
      <c r="EH4" s="68" t="s">
        <v>622</v>
      </c>
      <c r="EI4" s="68" t="s">
        <v>623</v>
      </c>
      <c r="EK4" s="68" t="s">
        <v>619</v>
      </c>
      <c r="EL4" s="68" t="s">
        <v>620</v>
      </c>
      <c r="EM4" s="68" t="s">
        <v>621</v>
      </c>
      <c r="EN4" s="68" t="s">
        <v>622</v>
      </c>
      <c r="EO4" s="68" t="s">
        <v>623</v>
      </c>
      <c r="EQ4" s="68" t="s">
        <v>619</v>
      </c>
      <c r="ER4" s="68" t="s">
        <v>620</v>
      </c>
      <c r="ES4" s="68" t="s">
        <v>621</v>
      </c>
      <c r="ET4" s="68" t="s">
        <v>622</v>
      </c>
      <c r="EU4" s="68" t="s">
        <v>623</v>
      </c>
      <c r="EW4" s="68" t="s">
        <v>619</v>
      </c>
      <c r="EX4" s="68" t="s">
        <v>620</v>
      </c>
      <c r="EY4" s="68" t="s">
        <v>621</v>
      </c>
      <c r="EZ4" s="68" t="s">
        <v>622</v>
      </c>
      <c r="FA4" s="68" t="s">
        <v>623</v>
      </c>
      <c r="FC4" s="68" t="s">
        <v>619</v>
      </c>
      <c r="FD4" s="68" t="s">
        <v>620</v>
      </c>
      <c r="FE4" s="68" t="s">
        <v>621</v>
      </c>
      <c r="FF4" s="68" t="s">
        <v>622</v>
      </c>
      <c r="FG4" s="68" t="s">
        <v>623</v>
      </c>
      <c r="FI4" s="68" t="s">
        <v>619</v>
      </c>
      <c r="FJ4" s="68" t="s">
        <v>620</v>
      </c>
      <c r="FK4" s="68" t="s">
        <v>621</v>
      </c>
      <c r="FL4" s="68" t="s">
        <v>622</v>
      </c>
      <c r="FM4" s="68" t="s">
        <v>623</v>
      </c>
      <c r="FO4" s="68" t="s">
        <v>619</v>
      </c>
      <c r="FP4" s="68" t="s">
        <v>620</v>
      </c>
      <c r="FQ4" s="68" t="s">
        <v>621</v>
      </c>
      <c r="FR4" s="68" t="s">
        <v>622</v>
      </c>
      <c r="FS4" s="68" t="s">
        <v>623</v>
      </c>
      <c r="FU4" s="68" t="s">
        <v>619</v>
      </c>
      <c r="FV4" s="68" t="s">
        <v>620</v>
      </c>
      <c r="FW4" s="68" t="s">
        <v>621</v>
      </c>
      <c r="FX4" s="68" t="s">
        <v>622</v>
      </c>
      <c r="FY4" s="68" t="s">
        <v>623</v>
      </c>
    </row>
    <row r="5" spans="1:181" x14ac:dyDescent="0.3">
      <c r="A5" s="60" t="s">
        <v>496</v>
      </c>
      <c r="B5" s="70">
        <v>672303</v>
      </c>
      <c r="C5" s="70"/>
      <c r="D5" s="70">
        <v>52588</v>
      </c>
      <c r="E5" s="70">
        <v>918</v>
      </c>
      <c r="F5" s="70">
        <v>17927</v>
      </c>
      <c r="G5" s="70">
        <v>190</v>
      </c>
      <c r="H5" s="70">
        <v>71623</v>
      </c>
      <c r="I5" s="70">
        <v>12842</v>
      </c>
      <c r="J5" s="70">
        <v>444</v>
      </c>
      <c r="K5" s="70">
        <v>6142</v>
      </c>
      <c r="L5" s="70">
        <v>44</v>
      </c>
      <c r="M5" s="70">
        <v>19472</v>
      </c>
      <c r="N5" s="70">
        <v>91095</v>
      </c>
      <c r="O5" s="70"/>
      <c r="P5" s="70">
        <v>34035</v>
      </c>
      <c r="Q5" s="70">
        <v>757</v>
      </c>
      <c r="R5" s="70">
        <v>12942</v>
      </c>
      <c r="S5" s="70">
        <v>101</v>
      </c>
      <c r="T5" s="70">
        <v>47835</v>
      </c>
      <c r="U5" s="70">
        <v>24511</v>
      </c>
      <c r="V5" s="70">
        <v>444</v>
      </c>
      <c r="W5" s="70">
        <v>8946</v>
      </c>
      <c r="X5" s="70">
        <v>102</v>
      </c>
      <c r="Y5" s="70">
        <v>34003</v>
      </c>
      <c r="Z5" s="70">
        <v>81838</v>
      </c>
      <c r="AA5" s="70"/>
      <c r="AB5" s="70">
        <v>30056</v>
      </c>
      <c r="AC5" s="70">
        <v>623</v>
      </c>
      <c r="AD5" s="70">
        <v>10717</v>
      </c>
      <c r="AE5" s="70">
        <v>80</v>
      </c>
      <c r="AF5" s="70">
        <v>41476</v>
      </c>
      <c r="AG5" s="70">
        <v>16813</v>
      </c>
      <c r="AH5" s="70">
        <v>399</v>
      </c>
      <c r="AI5" s="70">
        <v>7021</v>
      </c>
      <c r="AJ5" s="70">
        <v>67</v>
      </c>
      <c r="AK5" s="70">
        <v>24300</v>
      </c>
      <c r="AL5" s="70">
        <v>11845</v>
      </c>
      <c r="AM5" s="70">
        <v>187</v>
      </c>
      <c r="AN5" s="70">
        <v>4237</v>
      </c>
      <c r="AO5" s="70">
        <v>54</v>
      </c>
      <c r="AP5" s="70">
        <v>16323</v>
      </c>
      <c r="AQ5" s="70">
        <v>82099</v>
      </c>
      <c r="AR5" s="74"/>
      <c r="AS5" s="70">
        <v>52739</v>
      </c>
      <c r="AT5" s="70">
        <v>1007</v>
      </c>
      <c r="AU5" s="70">
        <v>19756</v>
      </c>
      <c r="AV5" s="70">
        <v>168</v>
      </c>
      <c r="AW5" s="70">
        <v>73670</v>
      </c>
      <c r="AX5" s="70">
        <v>73670</v>
      </c>
      <c r="AY5" s="74"/>
      <c r="AZ5" s="70">
        <v>51572</v>
      </c>
      <c r="BA5" s="70">
        <v>1012</v>
      </c>
      <c r="BB5" s="70">
        <v>19269</v>
      </c>
      <c r="BC5" s="70">
        <v>168</v>
      </c>
      <c r="BD5" s="70">
        <v>72021</v>
      </c>
      <c r="BE5" s="70">
        <v>72021</v>
      </c>
      <c r="BF5" s="74"/>
      <c r="BG5" s="70">
        <v>32532</v>
      </c>
      <c r="BH5" s="70">
        <v>570</v>
      </c>
      <c r="BI5" s="70">
        <v>11950</v>
      </c>
      <c r="BJ5" s="70">
        <v>127</v>
      </c>
      <c r="BK5" s="70">
        <v>45179</v>
      </c>
      <c r="BL5" s="70">
        <v>22754</v>
      </c>
      <c r="BM5" s="70">
        <v>580</v>
      </c>
      <c r="BN5" s="70">
        <v>9046</v>
      </c>
      <c r="BO5" s="70">
        <v>62</v>
      </c>
      <c r="BP5" s="70">
        <v>32442</v>
      </c>
      <c r="BQ5" s="70">
        <v>77621</v>
      </c>
      <c r="BR5" s="74"/>
      <c r="BS5" s="70">
        <v>20249</v>
      </c>
      <c r="BT5" s="70">
        <v>429</v>
      </c>
      <c r="BU5" s="70">
        <v>7423</v>
      </c>
      <c r="BV5" s="70">
        <v>60</v>
      </c>
      <c r="BW5" s="70">
        <v>28161</v>
      </c>
      <c r="BX5" s="70">
        <v>9905</v>
      </c>
      <c r="BY5" s="70">
        <v>218</v>
      </c>
      <c r="BZ5" s="70">
        <v>3816</v>
      </c>
      <c r="CA5" s="70">
        <v>36</v>
      </c>
      <c r="CB5" s="70">
        <v>13975</v>
      </c>
      <c r="CC5" s="70">
        <v>22922</v>
      </c>
      <c r="CD5" s="70">
        <v>466</v>
      </c>
      <c r="CE5" s="70">
        <v>9040</v>
      </c>
      <c r="CF5" s="70">
        <v>89</v>
      </c>
      <c r="CG5" s="70">
        <v>32517</v>
      </c>
      <c r="CH5" s="70">
        <v>74653</v>
      </c>
      <c r="CI5" s="74"/>
      <c r="CJ5" s="70">
        <v>27115</v>
      </c>
      <c r="CK5" s="70">
        <v>608</v>
      </c>
      <c r="CL5" s="70">
        <v>10306</v>
      </c>
      <c r="CM5" s="70">
        <v>87</v>
      </c>
      <c r="CN5" s="70">
        <v>38116</v>
      </c>
      <c r="CO5" s="70">
        <v>23660</v>
      </c>
      <c r="CP5" s="70">
        <v>488</v>
      </c>
      <c r="CQ5" s="70">
        <v>9173</v>
      </c>
      <c r="CR5" s="70">
        <v>97</v>
      </c>
      <c r="CS5" s="70">
        <v>33418</v>
      </c>
      <c r="CT5" s="70">
        <v>71534</v>
      </c>
      <c r="CU5" s="74"/>
      <c r="CV5" s="70">
        <v>37023</v>
      </c>
      <c r="CW5" s="70">
        <v>755</v>
      </c>
      <c r="CX5" s="70">
        <v>13815</v>
      </c>
      <c r="CY5" s="70">
        <v>115</v>
      </c>
      <c r="CZ5" s="70">
        <v>51708</v>
      </c>
      <c r="DA5" s="70">
        <v>10028</v>
      </c>
      <c r="DB5" s="70">
        <v>265</v>
      </c>
      <c r="DC5" s="70">
        <v>4018</v>
      </c>
      <c r="DD5" s="70">
        <v>41</v>
      </c>
      <c r="DE5" s="70">
        <v>14352</v>
      </c>
      <c r="DF5" s="70">
        <v>7054</v>
      </c>
      <c r="DG5" s="70">
        <v>153</v>
      </c>
      <c r="DH5" s="70">
        <v>2910</v>
      </c>
      <c r="DI5" s="70">
        <v>35</v>
      </c>
      <c r="DJ5" s="70">
        <v>10152</v>
      </c>
      <c r="DK5" s="70">
        <v>76212</v>
      </c>
      <c r="DL5" s="74"/>
      <c r="DM5" s="70">
        <v>40986</v>
      </c>
      <c r="DN5" s="70">
        <v>794</v>
      </c>
      <c r="DO5" s="70">
        <v>16012</v>
      </c>
      <c r="DP5" s="70">
        <v>143</v>
      </c>
      <c r="DQ5" s="70">
        <v>57935</v>
      </c>
      <c r="DR5" s="70">
        <v>11110</v>
      </c>
      <c r="DS5" s="70">
        <v>311</v>
      </c>
      <c r="DT5" s="70">
        <v>4033</v>
      </c>
      <c r="DU5" s="70">
        <v>44</v>
      </c>
      <c r="DV5" s="70">
        <v>15498</v>
      </c>
      <c r="DW5" s="70">
        <v>73433</v>
      </c>
      <c r="DY5" s="80">
        <f t="shared" ref="DY5:DY68" si="7">SUM(P5,U5)/SUM($D5,$I5)</f>
        <v>0.89478832339905245</v>
      </c>
      <c r="DZ5" s="80">
        <f t="shared" ref="DZ5:DZ68" si="8">SUM(Q5,V5)/SUM($E5,$J5)</f>
        <v>0.88179148311306899</v>
      </c>
      <c r="EA5" s="80">
        <f t="shared" ref="EA5:EA68" si="9">SUM(R5,W5)/SUM($F5,$K5)</f>
        <v>0.90938551663966094</v>
      </c>
      <c r="EB5" s="80">
        <f t="shared" ref="EB5:EB68" si="10">SUM(S5,X5)/SUM($G5,$L5)</f>
        <v>0.86752136752136755</v>
      </c>
      <c r="EC5" s="80">
        <f t="shared" ref="EC5:EC68" si="11">SUM(T5,Y5)/SUM($H5,$M5)</f>
        <v>0.8983808112410121</v>
      </c>
      <c r="ED5" s="74"/>
      <c r="EE5" s="80">
        <f t="shared" ref="EE5:EE68" si="12">SUM(AB5,AG5,AL5)/SUM($D5,$I5)</f>
        <v>0.89735595292679204</v>
      </c>
      <c r="EF5" s="80">
        <f t="shared" ref="EF5:EF68" si="13">SUM(AC5,AH5,AM5)/SUM($E5,$J5)</f>
        <v>0.88766519823788548</v>
      </c>
      <c r="EG5" s="80">
        <f t="shared" ref="EG5:EG68" si="14">SUM(AD5,AI5,AN5)/SUM($F5,$K5)</f>
        <v>0.91300012464165525</v>
      </c>
      <c r="EH5" s="80">
        <f t="shared" ref="EH5:EH68" si="15">SUM(AE5,AJ5,AO5)/SUM($G5,$L5)</f>
        <v>0.85897435897435892</v>
      </c>
      <c r="EI5" s="80">
        <f t="shared" ref="EI5:EI68" si="16">SUM(AF5,AK5,AP5)/SUM($H5,$M5)</f>
        <v>0.90124595202810254</v>
      </c>
      <c r="EJ5" s="74"/>
      <c r="EK5" s="80">
        <f t="shared" ref="EK5:EK68" si="17">SUM(AS5)/SUM(D5,I5)</f>
        <v>0.80603698609200669</v>
      </c>
      <c r="EL5" s="80">
        <f t="shared" ref="EL5:EL68" si="18">SUM(AT5)/SUM(E5,J5)</f>
        <v>0.73935389133627016</v>
      </c>
      <c r="EM5" s="80">
        <f t="shared" ref="EM5:EM68" si="19">SUM(AU5)/SUM(F5,K5)</f>
        <v>0.82080684698159456</v>
      </c>
      <c r="EN5" s="80">
        <f t="shared" ref="EN5:EN68" si="20">SUM(AV5)/SUM(G5,L5)</f>
        <v>0.71794871794871795</v>
      </c>
      <c r="EO5" s="80">
        <f t="shared" ref="EO5:EO68" si="21">SUM(AW5)/SUM(H5,M5)</f>
        <v>0.80871617542126351</v>
      </c>
      <c r="EP5" s="74"/>
      <c r="EQ5" s="80">
        <f t="shared" ref="EQ5:EQ68" si="22">SUM(AZ5)/SUM(D5,I5)</f>
        <v>0.78820113097967293</v>
      </c>
      <c r="ER5" s="80">
        <f t="shared" ref="ER5:ER68" si="23">SUM(BA5)/SUM(E5,J5)</f>
        <v>0.74302496328928047</v>
      </c>
      <c r="ES5" s="80">
        <f t="shared" ref="ES5:ES68" si="24">SUM(BB5)/SUM(F5,K5)</f>
        <v>0.80057335161410947</v>
      </c>
      <c r="ET5" s="80">
        <f t="shared" ref="ET5:ET68" si="25">SUM(BC5)/SUM(G5,L5)</f>
        <v>0.71794871794871795</v>
      </c>
      <c r="EU5" s="80">
        <f t="shared" ref="EU5:EU68" si="26">SUM(BD5)/SUM(H5,M5)</f>
        <v>0.79061419397332455</v>
      </c>
      <c r="EV5" s="74"/>
      <c r="EW5" s="80">
        <f t="shared" ref="EW5:EW68" si="27">SUM(BG5,BL5)/SUM(D5,I5)</f>
        <v>0.84496408375362986</v>
      </c>
      <c r="EX5" s="80">
        <f t="shared" ref="EX5:EX68" si="28">SUM(BH5,BM5)/SUM(E5,J5)</f>
        <v>0.84434654919236418</v>
      </c>
      <c r="EY5" s="80">
        <f t="shared" ref="EY5:EY68" si="29">SUM(BI5,BN5)/SUM(F5,K5)</f>
        <v>0.87232539781461627</v>
      </c>
      <c r="EZ5" s="80">
        <f t="shared" ref="EZ5:EZ68" si="30">SUM(BJ5,BO5)/SUM(G5,L5)</f>
        <v>0.80769230769230771</v>
      </c>
      <c r="FA5" s="80">
        <f t="shared" ref="FA5:FA68" si="31">SUM(BK5,BP5)/SUM(H5,M5)</f>
        <v>0.85208847906032159</v>
      </c>
      <c r="FB5" s="74"/>
      <c r="FC5" s="80">
        <f t="shared" ref="FC5:FC68" si="32">SUM(BS4,BX4,CC4)/SUM(D5,I5)</f>
        <v>0</v>
      </c>
      <c r="FD5" s="80">
        <f t="shared" ref="FD5:FD68" si="33">SUM(BT4,BY4,CD4)/SUM(E5,J5)</f>
        <v>0</v>
      </c>
      <c r="FE5" s="80">
        <f t="shared" ref="FE5:FE68" si="34">SUM(BU4,BZ4,CE4)/SUM(F5,K5)</f>
        <v>0</v>
      </c>
      <c r="FF5" s="80">
        <f t="shared" ref="FF5:FF68" si="35">SUM(BV4,CA4,CF4)/SUM(G5,L5)</f>
        <v>0</v>
      </c>
      <c r="FG5" s="80">
        <f t="shared" ref="FG5:FG68" si="36">SUM(BW4,CB4,CG4)/SUM(H5,M5)</f>
        <v>0</v>
      </c>
      <c r="FH5" s="74"/>
      <c r="FI5" s="80">
        <f t="shared" ref="FI5:FI68" si="37">SUM(CJ5,CO5)/SUM(D5,I5)</f>
        <v>0.77602017423200365</v>
      </c>
      <c r="FJ5" s="80">
        <f t="shared" ref="FJ5:FJ68" si="38">SUM(CK5,CP5)/SUM(E5,J5)</f>
        <v>0.80469897209985319</v>
      </c>
      <c r="FK5" s="80">
        <f t="shared" ref="FK5:FK68" si="39">SUM(CL5,CQ5)/SUM(F5,K5)</f>
        <v>0.8092982674809921</v>
      </c>
      <c r="FL5" s="80">
        <f t="shared" ref="FL5:FL68" si="40">SUM(CM5,CR5)/SUM(G5,L5)</f>
        <v>0.78632478632478631</v>
      </c>
      <c r="FM5" s="80">
        <f t="shared" ref="FM5:FM68" si="41">SUM(CN5,CS5)/SUM(H5,M5)</f>
        <v>0.78526812668093748</v>
      </c>
      <c r="FN5" s="74"/>
      <c r="FO5" s="80">
        <f t="shared" ref="FO5:FO68" si="42">SUM(CV5,DA5,DF5)/SUM(D5,I5)</f>
        <v>0.82691425951398445</v>
      </c>
      <c r="FP5" s="80">
        <f t="shared" ref="FP5:FP68" si="43">SUM(CW5,DB5,DG5)/SUM(E5,J5)</f>
        <v>0.86123348017621149</v>
      </c>
      <c r="FQ5" s="80">
        <f t="shared" ref="FQ5:FQ68" si="44">SUM(CX5,DC5,DH5)/SUM(F5,K5)</f>
        <v>0.86181395155594331</v>
      </c>
      <c r="FR5" s="80">
        <f t="shared" ref="FR5:FR68" si="45">SUM(CY5,DD5,DI5)/SUM(G5,L5)</f>
        <v>0.81623931623931623</v>
      </c>
      <c r="FS5" s="80">
        <f t="shared" ref="FS5:FS68" si="46">SUM(CZ5,DE5,DJ5)/SUM(H5,M5)</f>
        <v>0.83662110983039684</v>
      </c>
      <c r="FT5" s="74"/>
      <c r="FU5" s="80">
        <f t="shared" ref="FU5:FU68" si="47">SUM(DM5,DR5)/SUM(D5,I5)</f>
        <v>0.79620968974476536</v>
      </c>
      <c r="FV5" s="80">
        <f t="shared" ref="FV5:FV68" si="48">SUM(DN5,DS5)/SUM(E5,J5)</f>
        <v>0.81130690161527164</v>
      </c>
      <c r="FW5" s="80">
        <f t="shared" ref="FW5:FW68" si="49">SUM(DO5,DT5)/SUM(F5,K5)</f>
        <v>0.83281399310316173</v>
      </c>
      <c r="FX5" s="80">
        <f t="shared" ref="FX5:FX68" si="50">SUM(DP5,DU5)/SUM(G5,L5)</f>
        <v>0.79914529914529919</v>
      </c>
      <c r="FY5" s="80">
        <f t="shared" ref="FY5:FY68" si="51">SUM(DQ5,DV5)/SUM(H5,M5)</f>
        <v>0.8061144958559745</v>
      </c>
    </row>
    <row r="6" spans="1:181" x14ac:dyDescent="0.3">
      <c r="A6" s="60" t="s">
        <v>504</v>
      </c>
      <c r="B6" s="70">
        <v>500308</v>
      </c>
      <c r="C6" s="70"/>
      <c r="D6" s="70">
        <v>25099</v>
      </c>
      <c r="E6" s="70">
        <v>346</v>
      </c>
      <c r="F6" s="70">
        <v>5595</v>
      </c>
      <c r="G6" s="70">
        <v>165</v>
      </c>
      <c r="H6" s="70">
        <v>31205</v>
      </c>
      <c r="I6" s="70">
        <v>7349</v>
      </c>
      <c r="J6" s="70">
        <v>225</v>
      </c>
      <c r="K6" s="70">
        <v>1928</v>
      </c>
      <c r="L6" s="70">
        <v>47</v>
      </c>
      <c r="M6" s="70">
        <v>9549</v>
      </c>
      <c r="N6" s="70">
        <v>40754</v>
      </c>
      <c r="O6" s="70"/>
      <c r="P6" s="70">
        <v>16313</v>
      </c>
      <c r="Q6" s="70">
        <v>342</v>
      </c>
      <c r="R6" s="70">
        <v>3954</v>
      </c>
      <c r="S6" s="70">
        <v>79</v>
      </c>
      <c r="T6" s="70">
        <v>20688</v>
      </c>
      <c r="U6" s="70">
        <v>13870</v>
      </c>
      <c r="V6" s="70">
        <v>173</v>
      </c>
      <c r="W6" s="70">
        <v>3148</v>
      </c>
      <c r="X6" s="70">
        <v>104</v>
      </c>
      <c r="Y6" s="70">
        <v>17295</v>
      </c>
      <c r="Z6" s="70">
        <v>37983</v>
      </c>
      <c r="AA6" s="70"/>
      <c r="AB6" s="70">
        <v>13032</v>
      </c>
      <c r="AC6" s="70">
        <v>298</v>
      </c>
      <c r="AD6" s="70">
        <v>2969</v>
      </c>
      <c r="AE6" s="70">
        <v>56</v>
      </c>
      <c r="AF6" s="70">
        <v>16355</v>
      </c>
      <c r="AG6" s="70">
        <v>9607</v>
      </c>
      <c r="AH6" s="70">
        <v>137</v>
      </c>
      <c r="AI6" s="70">
        <v>2528</v>
      </c>
      <c r="AJ6" s="70">
        <v>60</v>
      </c>
      <c r="AK6" s="70">
        <v>12332</v>
      </c>
      <c r="AL6" s="70">
        <v>7633</v>
      </c>
      <c r="AM6" s="70">
        <v>87</v>
      </c>
      <c r="AN6" s="70">
        <v>1640</v>
      </c>
      <c r="AO6" s="70">
        <v>66</v>
      </c>
      <c r="AP6" s="70">
        <v>9426</v>
      </c>
      <c r="AQ6" s="70">
        <v>38113</v>
      </c>
      <c r="AR6" s="74"/>
      <c r="AS6" s="70">
        <v>27104</v>
      </c>
      <c r="AT6" s="70">
        <v>387</v>
      </c>
      <c r="AU6" s="70">
        <v>6353</v>
      </c>
      <c r="AV6" s="70">
        <v>155</v>
      </c>
      <c r="AW6" s="70">
        <v>33999</v>
      </c>
      <c r="AX6" s="70">
        <v>33999</v>
      </c>
      <c r="AY6" s="74"/>
      <c r="AZ6" s="70">
        <v>26770</v>
      </c>
      <c r="BA6" s="70">
        <v>393</v>
      </c>
      <c r="BB6" s="70">
        <v>6261</v>
      </c>
      <c r="BC6" s="70">
        <v>160</v>
      </c>
      <c r="BD6" s="70">
        <v>33584</v>
      </c>
      <c r="BE6" s="70">
        <v>33584</v>
      </c>
      <c r="BF6" s="74"/>
      <c r="BG6" s="70">
        <v>17941</v>
      </c>
      <c r="BH6" s="70">
        <v>196</v>
      </c>
      <c r="BI6" s="70">
        <v>4178</v>
      </c>
      <c r="BJ6" s="70">
        <v>122</v>
      </c>
      <c r="BK6" s="70">
        <v>22437</v>
      </c>
      <c r="BL6" s="70">
        <v>10885</v>
      </c>
      <c r="BM6" s="70">
        <v>304</v>
      </c>
      <c r="BN6" s="70">
        <v>2669</v>
      </c>
      <c r="BO6" s="70">
        <v>60</v>
      </c>
      <c r="BP6" s="70">
        <v>13918</v>
      </c>
      <c r="BQ6" s="70">
        <v>36355</v>
      </c>
      <c r="BR6" s="74"/>
      <c r="BS6" s="70">
        <v>9671</v>
      </c>
      <c r="BT6" s="70">
        <v>196</v>
      </c>
      <c r="BU6" s="70">
        <v>2207</v>
      </c>
      <c r="BV6" s="70">
        <v>48</v>
      </c>
      <c r="BW6" s="70">
        <v>12122</v>
      </c>
      <c r="BX6" s="70">
        <v>5930</v>
      </c>
      <c r="BY6" s="70">
        <v>82</v>
      </c>
      <c r="BZ6" s="70">
        <v>1370</v>
      </c>
      <c r="CA6" s="70">
        <v>35</v>
      </c>
      <c r="CB6" s="70">
        <v>7417</v>
      </c>
      <c r="CC6" s="70">
        <v>12925</v>
      </c>
      <c r="CD6" s="70">
        <v>200</v>
      </c>
      <c r="CE6" s="70">
        <v>3214</v>
      </c>
      <c r="CF6" s="70">
        <v>91</v>
      </c>
      <c r="CG6" s="70">
        <v>16430</v>
      </c>
      <c r="CH6" s="70">
        <v>35969</v>
      </c>
      <c r="CI6" s="74"/>
      <c r="CJ6" s="70">
        <v>14471</v>
      </c>
      <c r="CK6" s="70">
        <v>270</v>
      </c>
      <c r="CL6" s="70">
        <v>3420</v>
      </c>
      <c r="CM6" s="70">
        <v>75</v>
      </c>
      <c r="CN6" s="70">
        <v>18236</v>
      </c>
      <c r="CO6" s="70">
        <v>13015</v>
      </c>
      <c r="CP6" s="70">
        <v>172</v>
      </c>
      <c r="CQ6" s="70">
        <v>3142</v>
      </c>
      <c r="CR6" s="70">
        <v>90</v>
      </c>
      <c r="CS6" s="70">
        <v>16419</v>
      </c>
      <c r="CT6" s="70">
        <v>34655</v>
      </c>
      <c r="CU6" s="74"/>
      <c r="CV6" s="70">
        <v>19595</v>
      </c>
      <c r="CW6" s="70">
        <v>311</v>
      </c>
      <c r="CX6" s="70">
        <v>4690</v>
      </c>
      <c r="CY6" s="70">
        <v>128</v>
      </c>
      <c r="CZ6" s="70">
        <v>24724</v>
      </c>
      <c r="DA6" s="70">
        <v>5086</v>
      </c>
      <c r="DB6" s="70">
        <v>122</v>
      </c>
      <c r="DC6" s="70">
        <v>1142</v>
      </c>
      <c r="DD6" s="70">
        <v>23</v>
      </c>
      <c r="DE6" s="70">
        <v>6373</v>
      </c>
      <c r="DF6" s="70">
        <v>3676</v>
      </c>
      <c r="DG6" s="70">
        <v>61</v>
      </c>
      <c r="DH6" s="70">
        <v>933</v>
      </c>
      <c r="DI6" s="70">
        <v>26</v>
      </c>
      <c r="DJ6" s="70">
        <v>4696</v>
      </c>
      <c r="DK6" s="70">
        <v>35793</v>
      </c>
      <c r="DL6" s="74"/>
      <c r="DM6" s="70">
        <v>22979</v>
      </c>
      <c r="DN6" s="70">
        <v>310</v>
      </c>
      <c r="DO6" s="70">
        <v>5514</v>
      </c>
      <c r="DP6" s="70">
        <v>139</v>
      </c>
      <c r="DQ6" s="70">
        <v>28942</v>
      </c>
      <c r="DR6" s="70">
        <v>5082</v>
      </c>
      <c r="DS6" s="70">
        <v>186</v>
      </c>
      <c r="DT6" s="70">
        <v>1187</v>
      </c>
      <c r="DU6" s="70">
        <v>32</v>
      </c>
      <c r="DV6" s="70">
        <v>6487</v>
      </c>
      <c r="DW6" s="70">
        <v>35429</v>
      </c>
      <c r="DY6" s="80">
        <f t="shared" si="7"/>
        <v>0.93019600591715978</v>
      </c>
      <c r="DZ6" s="80">
        <f t="shared" si="8"/>
        <v>0.90192644483362527</v>
      </c>
      <c r="EA6" s="80">
        <f t="shared" si="9"/>
        <v>0.94403828260002653</v>
      </c>
      <c r="EB6" s="80">
        <f t="shared" si="10"/>
        <v>0.8632075471698113</v>
      </c>
      <c r="EC6" s="80">
        <f t="shared" si="11"/>
        <v>0.93200667419149041</v>
      </c>
      <c r="ED6" s="74"/>
      <c r="EE6" s="80">
        <f t="shared" si="12"/>
        <v>0.93293885601577908</v>
      </c>
      <c r="EF6" s="80">
        <f t="shared" si="13"/>
        <v>0.91418563922942209</v>
      </c>
      <c r="EG6" s="80">
        <f t="shared" si="14"/>
        <v>0.948690681908813</v>
      </c>
      <c r="EH6" s="80">
        <f t="shared" si="15"/>
        <v>0.85849056603773588</v>
      </c>
      <c r="EI6" s="80">
        <f t="shared" si="16"/>
        <v>0.93519654512440498</v>
      </c>
      <c r="EJ6" s="74"/>
      <c r="EK6" s="80">
        <f t="shared" si="17"/>
        <v>0.83530571992110458</v>
      </c>
      <c r="EL6" s="80">
        <f t="shared" si="18"/>
        <v>0.67775831873905434</v>
      </c>
      <c r="EM6" s="80">
        <f t="shared" si="19"/>
        <v>0.84447693739199792</v>
      </c>
      <c r="EN6" s="80">
        <f t="shared" si="20"/>
        <v>0.73113207547169812</v>
      </c>
      <c r="EO6" s="80">
        <f t="shared" si="21"/>
        <v>0.83424939883201654</v>
      </c>
      <c r="EP6" s="74"/>
      <c r="EQ6" s="80">
        <f t="shared" si="22"/>
        <v>0.82501232741617359</v>
      </c>
      <c r="ER6" s="80">
        <f t="shared" si="23"/>
        <v>0.68826619964973734</v>
      </c>
      <c r="ES6" s="80">
        <f t="shared" si="24"/>
        <v>0.83224777349461654</v>
      </c>
      <c r="ET6" s="80">
        <f t="shared" si="25"/>
        <v>0.75471698113207553</v>
      </c>
      <c r="EU6" s="80">
        <f t="shared" si="26"/>
        <v>0.82406634931540468</v>
      </c>
      <c r="EV6" s="74"/>
      <c r="EW6" s="80">
        <f t="shared" si="27"/>
        <v>0.88837524654832345</v>
      </c>
      <c r="EX6" s="80">
        <f t="shared" si="28"/>
        <v>0.87565674255691772</v>
      </c>
      <c r="EY6" s="80">
        <f t="shared" si="29"/>
        <v>0.91014223049315435</v>
      </c>
      <c r="EZ6" s="80">
        <f t="shared" si="30"/>
        <v>0.85849056603773588</v>
      </c>
      <c r="FA6" s="80">
        <f t="shared" si="31"/>
        <v>0.89205967512391426</v>
      </c>
      <c r="FB6" s="74"/>
      <c r="FC6" s="80">
        <f t="shared" si="32"/>
        <v>1.6357248520710059</v>
      </c>
      <c r="FD6" s="80">
        <f t="shared" si="33"/>
        <v>1.9492119089316988</v>
      </c>
      <c r="FE6" s="80">
        <f t="shared" si="34"/>
        <v>2.6956001595108336</v>
      </c>
      <c r="FF6" s="80">
        <f t="shared" si="35"/>
        <v>0.87264150943396224</v>
      </c>
      <c r="FG6" s="80">
        <f t="shared" si="36"/>
        <v>1.8317956519605438</v>
      </c>
      <c r="FH6" s="74"/>
      <c r="FI6" s="80">
        <f t="shared" si="37"/>
        <v>0.84707840236686394</v>
      </c>
      <c r="FJ6" s="80">
        <f t="shared" si="38"/>
        <v>0.77408056042031526</v>
      </c>
      <c r="FK6" s="80">
        <f t="shared" si="39"/>
        <v>0.87225840755017947</v>
      </c>
      <c r="FL6" s="80">
        <f t="shared" si="40"/>
        <v>0.77830188679245282</v>
      </c>
      <c r="FM6" s="80">
        <f t="shared" si="41"/>
        <v>0.8503459783088777</v>
      </c>
      <c r="FN6" s="74"/>
      <c r="FO6" s="80">
        <f t="shared" si="42"/>
        <v>0.87392135108481261</v>
      </c>
      <c r="FP6" s="80">
        <f t="shared" si="43"/>
        <v>0.86514886164623472</v>
      </c>
      <c r="FQ6" s="80">
        <f t="shared" si="44"/>
        <v>0.89924232354114053</v>
      </c>
      <c r="FR6" s="80">
        <f t="shared" si="45"/>
        <v>0.83490566037735847</v>
      </c>
      <c r="FS6" s="80">
        <f t="shared" si="46"/>
        <v>0.87826961770623746</v>
      </c>
      <c r="FT6" s="74"/>
      <c r="FU6" s="80">
        <f t="shared" si="47"/>
        <v>0.86479906311637078</v>
      </c>
      <c r="FV6" s="80">
        <f t="shared" si="48"/>
        <v>0.86865148861646235</v>
      </c>
      <c r="FW6" s="80">
        <f t="shared" si="49"/>
        <v>0.8907350790907882</v>
      </c>
      <c r="FX6" s="80">
        <f t="shared" si="50"/>
        <v>0.80660377358490565</v>
      </c>
      <c r="FY6" s="80">
        <f t="shared" si="51"/>
        <v>0.86933797909407662</v>
      </c>
    </row>
    <row r="7" spans="1:181" x14ac:dyDescent="0.3">
      <c r="A7" s="60" t="s">
        <v>461</v>
      </c>
      <c r="B7" s="70">
        <v>473356</v>
      </c>
      <c r="C7" s="70"/>
      <c r="D7" s="70">
        <v>26140</v>
      </c>
      <c r="E7" s="70">
        <v>433</v>
      </c>
      <c r="F7" s="70">
        <v>4337</v>
      </c>
      <c r="G7" s="70">
        <v>90</v>
      </c>
      <c r="H7" s="70">
        <v>31000</v>
      </c>
      <c r="I7" s="70">
        <v>8531</v>
      </c>
      <c r="J7" s="70">
        <v>319</v>
      </c>
      <c r="K7" s="70">
        <v>1662</v>
      </c>
      <c r="L7" s="70">
        <v>28</v>
      </c>
      <c r="M7" s="70">
        <v>10540</v>
      </c>
      <c r="N7" s="70">
        <v>41540</v>
      </c>
      <c r="O7" s="70"/>
      <c r="P7" s="70">
        <v>19094</v>
      </c>
      <c r="Q7" s="70">
        <v>564</v>
      </c>
      <c r="R7" s="70">
        <v>3553</v>
      </c>
      <c r="S7" s="70">
        <v>52</v>
      </c>
      <c r="T7" s="70">
        <v>23263</v>
      </c>
      <c r="U7" s="70">
        <v>13015</v>
      </c>
      <c r="V7" s="70">
        <v>144</v>
      </c>
      <c r="W7" s="70">
        <v>2070</v>
      </c>
      <c r="X7" s="70">
        <v>57</v>
      </c>
      <c r="Y7" s="70">
        <v>15286</v>
      </c>
      <c r="Z7" s="70">
        <v>38549</v>
      </c>
      <c r="AA7" s="70"/>
      <c r="AB7" s="70">
        <v>14794</v>
      </c>
      <c r="AC7" s="70">
        <v>397</v>
      </c>
      <c r="AD7" s="70">
        <v>2637</v>
      </c>
      <c r="AE7" s="70">
        <v>32</v>
      </c>
      <c r="AF7" s="70">
        <v>17860</v>
      </c>
      <c r="AG7" s="70">
        <v>10273</v>
      </c>
      <c r="AH7" s="70">
        <v>196</v>
      </c>
      <c r="AI7" s="70">
        <v>1952</v>
      </c>
      <c r="AJ7" s="70">
        <v>38</v>
      </c>
      <c r="AK7" s="70">
        <v>12459</v>
      </c>
      <c r="AL7" s="70">
        <v>7034</v>
      </c>
      <c r="AM7" s="70">
        <v>108</v>
      </c>
      <c r="AN7" s="70">
        <v>1056</v>
      </c>
      <c r="AO7" s="70">
        <v>31</v>
      </c>
      <c r="AP7" s="70">
        <v>8229</v>
      </c>
      <c r="AQ7" s="70">
        <v>38548</v>
      </c>
      <c r="AR7" s="74"/>
      <c r="AS7" s="70">
        <v>28960</v>
      </c>
      <c r="AT7" s="70">
        <v>597</v>
      </c>
      <c r="AU7" s="70">
        <v>5002</v>
      </c>
      <c r="AV7" s="70">
        <v>96</v>
      </c>
      <c r="AW7" s="70">
        <v>34655</v>
      </c>
      <c r="AX7" s="70">
        <v>34655</v>
      </c>
      <c r="AY7" s="74"/>
      <c r="AZ7" s="70">
        <v>27104</v>
      </c>
      <c r="BA7" s="70">
        <v>591</v>
      </c>
      <c r="BB7" s="70">
        <v>4622</v>
      </c>
      <c r="BC7" s="70">
        <v>86</v>
      </c>
      <c r="BD7" s="70">
        <v>32403</v>
      </c>
      <c r="BE7" s="70">
        <v>32403</v>
      </c>
      <c r="BF7" s="74"/>
      <c r="BG7" s="70">
        <v>17225</v>
      </c>
      <c r="BH7" s="70">
        <v>229</v>
      </c>
      <c r="BI7" s="70">
        <v>2914</v>
      </c>
      <c r="BJ7" s="70">
        <v>66</v>
      </c>
      <c r="BK7" s="70">
        <v>20434</v>
      </c>
      <c r="BL7" s="70">
        <v>12705</v>
      </c>
      <c r="BM7" s="70">
        <v>462</v>
      </c>
      <c r="BN7" s="70">
        <v>2411</v>
      </c>
      <c r="BO7" s="70">
        <v>41</v>
      </c>
      <c r="BP7" s="70">
        <v>15619</v>
      </c>
      <c r="BQ7" s="70">
        <v>36053</v>
      </c>
      <c r="BR7" s="74"/>
      <c r="BS7" s="70">
        <v>10403</v>
      </c>
      <c r="BT7" s="70">
        <v>332</v>
      </c>
      <c r="BU7" s="70">
        <v>1831</v>
      </c>
      <c r="BV7" s="70">
        <v>37</v>
      </c>
      <c r="BW7" s="70">
        <v>12603</v>
      </c>
      <c r="BX7" s="70">
        <v>5937</v>
      </c>
      <c r="BY7" s="70">
        <v>102</v>
      </c>
      <c r="BZ7" s="70">
        <v>956</v>
      </c>
      <c r="CA7" s="70">
        <v>18</v>
      </c>
      <c r="CB7" s="70">
        <v>7013</v>
      </c>
      <c r="CC7" s="70">
        <v>13292</v>
      </c>
      <c r="CD7" s="70">
        <v>243</v>
      </c>
      <c r="CE7" s="70">
        <v>2443</v>
      </c>
      <c r="CF7" s="70">
        <v>45</v>
      </c>
      <c r="CG7" s="70">
        <v>16023</v>
      </c>
      <c r="CH7" s="70">
        <v>35639</v>
      </c>
      <c r="CI7" s="74"/>
      <c r="CJ7" s="70">
        <v>15608</v>
      </c>
      <c r="CK7" s="70">
        <v>429</v>
      </c>
      <c r="CL7" s="70">
        <v>2768</v>
      </c>
      <c r="CM7" s="70">
        <v>54</v>
      </c>
      <c r="CN7" s="70">
        <v>18859</v>
      </c>
      <c r="CO7" s="70">
        <v>12858</v>
      </c>
      <c r="CP7" s="70">
        <v>231</v>
      </c>
      <c r="CQ7" s="70">
        <v>2303</v>
      </c>
      <c r="CR7" s="70">
        <v>43</v>
      </c>
      <c r="CS7" s="70">
        <v>15435</v>
      </c>
      <c r="CT7" s="70">
        <v>34294</v>
      </c>
      <c r="CU7" s="74"/>
      <c r="CV7" s="70">
        <v>21608</v>
      </c>
      <c r="CW7" s="70">
        <v>473</v>
      </c>
      <c r="CX7" s="70">
        <v>3759</v>
      </c>
      <c r="CY7" s="70">
        <v>66</v>
      </c>
      <c r="CZ7" s="70">
        <v>25906</v>
      </c>
      <c r="DA7" s="70">
        <v>4868</v>
      </c>
      <c r="DB7" s="70">
        <v>163</v>
      </c>
      <c r="DC7" s="70">
        <v>895</v>
      </c>
      <c r="DD7" s="70">
        <v>23</v>
      </c>
      <c r="DE7" s="70">
        <v>5949</v>
      </c>
      <c r="DF7" s="70">
        <v>3271</v>
      </c>
      <c r="DG7" s="70">
        <v>53</v>
      </c>
      <c r="DH7" s="70">
        <v>632</v>
      </c>
      <c r="DI7" s="70">
        <v>9</v>
      </c>
      <c r="DJ7" s="70">
        <v>3965</v>
      </c>
      <c r="DK7" s="70">
        <v>35820</v>
      </c>
      <c r="DL7" s="74"/>
      <c r="DM7" s="70">
        <v>22546</v>
      </c>
      <c r="DN7" s="70">
        <v>438</v>
      </c>
      <c r="DO7" s="70">
        <v>4039</v>
      </c>
      <c r="DP7" s="70">
        <v>80</v>
      </c>
      <c r="DQ7" s="70">
        <v>27103</v>
      </c>
      <c r="DR7" s="70">
        <v>7249</v>
      </c>
      <c r="DS7" s="70">
        <v>238</v>
      </c>
      <c r="DT7" s="70">
        <v>1268</v>
      </c>
      <c r="DU7" s="70">
        <v>22</v>
      </c>
      <c r="DV7" s="70">
        <v>8777</v>
      </c>
      <c r="DW7" s="70">
        <v>35880</v>
      </c>
      <c r="DY7" s="80">
        <f t="shared" si="7"/>
        <v>0.92610539067231978</v>
      </c>
      <c r="DZ7" s="80">
        <f t="shared" si="8"/>
        <v>0.94148936170212771</v>
      </c>
      <c r="EA7" s="80">
        <f t="shared" si="9"/>
        <v>0.93732288714785794</v>
      </c>
      <c r="EB7" s="80">
        <f t="shared" si="10"/>
        <v>0.92372881355932202</v>
      </c>
      <c r="EC7" s="80">
        <f t="shared" si="11"/>
        <v>0.92799711121810302</v>
      </c>
      <c r="ED7" s="74"/>
      <c r="EE7" s="80">
        <f t="shared" si="12"/>
        <v>0.9258746502840991</v>
      </c>
      <c r="EF7" s="80">
        <f t="shared" si="13"/>
        <v>0.93218085106382975</v>
      </c>
      <c r="EG7" s="80">
        <f t="shared" si="14"/>
        <v>0.94099016502750454</v>
      </c>
      <c r="EH7" s="80">
        <f t="shared" si="15"/>
        <v>0.85593220338983056</v>
      </c>
      <c r="EI7" s="80">
        <f t="shared" si="16"/>
        <v>0.92797303803562836</v>
      </c>
      <c r="EJ7" s="74"/>
      <c r="EK7" s="80">
        <f t="shared" si="17"/>
        <v>0.83528020535894554</v>
      </c>
      <c r="EL7" s="80">
        <f t="shared" si="18"/>
        <v>0.7938829787234043</v>
      </c>
      <c r="EM7" s="80">
        <f t="shared" si="19"/>
        <v>0.83380563427237875</v>
      </c>
      <c r="EN7" s="80">
        <f t="shared" si="20"/>
        <v>0.81355932203389836</v>
      </c>
      <c r="EO7" s="80">
        <f t="shared" si="21"/>
        <v>0.83425613866153103</v>
      </c>
      <c r="EP7" s="74"/>
      <c r="EQ7" s="80">
        <f t="shared" si="22"/>
        <v>0.78174843529174243</v>
      </c>
      <c r="ER7" s="80">
        <f t="shared" si="23"/>
        <v>0.78590425531914898</v>
      </c>
      <c r="ES7" s="80">
        <f t="shared" si="24"/>
        <v>0.77046174362393727</v>
      </c>
      <c r="ET7" s="80">
        <f t="shared" si="25"/>
        <v>0.72881355932203384</v>
      </c>
      <c r="EU7" s="80">
        <f t="shared" si="26"/>
        <v>0.78004333172845453</v>
      </c>
      <c r="EV7" s="74"/>
      <c r="EW7" s="80">
        <f t="shared" si="27"/>
        <v>0.8632574774307058</v>
      </c>
      <c r="EX7" s="80">
        <f t="shared" si="28"/>
        <v>0.9188829787234043</v>
      </c>
      <c r="EY7" s="80">
        <f t="shared" si="29"/>
        <v>0.88764794132355396</v>
      </c>
      <c r="EZ7" s="80">
        <f t="shared" si="30"/>
        <v>0.90677966101694918</v>
      </c>
      <c r="FA7" s="80">
        <f t="shared" si="31"/>
        <v>0.86791044776119408</v>
      </c>
      <c r="FB7" s="74"/>
      <c r="FC7" s="80">
        <f t="shared" si="32"/>
        <v>0.82276253929797238</v>
      </c>
      <c r="FD7" s="80">
        <f t="shared" si="33"/>
        <v>0.63563829787234039</v>
      </c>
      <c r="FE7" s="80">
        <f t="shared" si="34"/>
        <v>1.1320220036672779</v>
      </c>
      <c r="FF7" s="80">
        <f t="shared" si="35"/>
        <v>1.4745762711864407</v>
      </c>
      <c r="FG7" s="80">
        <f t="shared" si="36"/>
        <v>0.86588830043331733</v>
      </c>
      <c r="FH7" s="74"/>
      <c r="FI7" s="80">
        <f t="shared" si="37"/>
        <v>0.82103198638631714</v>
      </c>
      <c r="FJ7" s="80">
        <f t="shared" si="38"/>
        <v>0.87765957446808507</v>
      </c>
      <c r="FK7" s="80">
        <f t="shared" si="39"/>
        <v>0.84530755125854307</v>
      </c>
      <c r="FL7" s="80">
        <f t="shared" si="40"/>
        <v>0.82203389830508478</v>
      </c>
      <c r="FM7" s="80">
        <f t="shared" si="41"/>
        <v>0.82556571978815596</v>
      </c>
      <c r="FN7" s="74"/>
      <c r="FO7" s="80">
        <f t="shared" si="42"/>
        <v>0.85797929105015724</v>
      </c>
      <c r="FP7" s="80">
        <f t="shared" si="43"/>
        <v>0.91622340425531912</v>
      </c>
      <c r="FQ7" s="80">
        <f t="shared" si="44"/>
        <v>0.88114685780963498</v>
      </c>
      <c r="FR7" s="80">
        <f t="shared" si="45"/>
        <v>0.83050847457627119</v>
      </c>
      <c r="FS7" s="80">
        <f t="shared" si="46"/>
        <v>0.86230139624458357</v>
      </c>
      <c r="FT7" s="74"/>
      <c r="FU7" s="80">
        <f t="shared" si="47"/>
        <v>0.85936373337948146</v>
      </c>
      <c r="FV7" s="80">
        <f t="shared" si="48"/>
        <v>0.89893617021276595</v>
      </c>
      <c r="FW7" s="80">
        <f t="shared" si="49"/>
        <v>0.88464744124020667</v>
      </c>
      <c r="FX7" s="80">
        <f t="shared" si="50"/>
        <v>0.86440677966101698</v>
      </c>
      <c r="FY7" s="80">
        <f t="shared" si="51"/>
        <v>0.86374578719306694</v>
      </c>
    </row>
    <row r="8" spans="1:181" x14ac:dyDescent="0.3">
      <c r="A8" s="60" t="s">
        <v>474</v>
      </c>
      <c r="B8" s="70">
        <v>471302</v>
      </c>
      <c r="C8" s="70"/>
      <c r="D8" s="70">
        <v>54505</v>
      </c>
      <c r="E8" s="70">
        <v>849</v>
      </c>
      <c r="F8" s="70">
        <v>14092</v>
      </c>
      <c r="G8" s="70">
        <v>257</v>
      </c>
      <c r="H8" s="70">
        <v>69703</v>
      </c>
      <c r="I8" s="70">
        <v>12792</v>
      </c>
      <c r="J8" s="70">
        <v>306</v>
      </c>
      <c r="K8" s="70">
        <v>3822</v>
      </c>
      <c r="L8" s="70">
        <v>53</v>
      </c>
      <c r="M8" s="70">
        <v>16973</v>
      </c>
      <c r="N8" s="70">
        <v>86676</v>
      </c>
      <c r="O8" s="70"/>
      <c r="P8" s="70">
        <v>36500</v>
      </c>
      <c r="Q8" s="70">
        <v>672</v>
      </c>
      <c r="R8" s="70">
        <v>9504</v>
      </c>
      <c r="S8" s="70">
        <v>116</v>
      </c>
      <c r="T8" s="70">
        <v>46792</v>
      </c>
      <c r="U8" s="70">
        <v>24307</v>
      </c>
      <c r="V8" s="70">
        <v>380</v>
      </c>
      <c r="W8" s="70">
        <v>7105</v>
      </c>
      <c r="X8" s="70">
        <v>153</v>
      </c>
      <c r="Y8" s="70">
        <v>31945</v>
      </c>
      <c r="Z8" s="70">
        <v>78737</v>
      </c>
      <c r="AA8" s="70"/>
      <c r="AB8" s="70">
        <v>29544</v>
      </c>
      <c r="AC8" s="70">
        <v>625</v>
      </c>
      <c r="AD8" s="70">
        <v>7521</v>
      </c>
      <c r="AE8" s="70">
        <v>88</v>
      </c>
      <c r="AF8" s="70">
        <v>37778</v>
      </c>
      <c r="AG8" s="70">
        <v>20492</v>
      </c>
      <c r="AH8" s="70">
        <v>336</v>
      </c>
      <c r="AI8" s="70">
        <v>6454</v>
      </c>
      <c r="AJ8" s="70">
        <v>111</v>
      </c>
      <c r="AK8" s="70">
        <v>27393</v>
      </c>
      <c r="AL8" s="70">
        <v>10906</v>
      </c>
      <c r="AM8" s="70">
        <v>105</v>
      </c>
      <c r="AN8" s="70">
        <v>2743</v>
      </c>
      <c r="AO8" s="70">
        <v>69</v>
      </c>
      <c r="AP8" s="70">
        <v>13823</v>
      </c>
      <c r="AQ8" s="70">
        <v>78994</v>
      </c>
      <c r="AR8" s="74"/>
      <c r="AS8" s="70">
        <v>55123</v>
      </c>
      <c r="AT8" s="70">
        <v>860</v>
      </c>
      <c r="AU8" s="70">
        <v>15053</v>
      </c>
      <c r="AV8" s="70">
        <v>242</v>
      </c>
      <c r="AW8" s="70">
        <v>71278</v>
      </c>
      <c r="AX8" s="70">
        <v>71278</v>
      </c>
      <c r="AY8" s="74"/>
      <c r="AZ8" s="70">
        <v>54062</v>
      </c>
      <c r="BA8" s="70">
        <v>854</v>
      </c>
      <c r="BB8" s="70">
        <v>14657</v>
      </c>
      <c r="BC8" s="70">
        <v>232</v>
      </c>
      <c r="BD8" s="70">
        <v>69805</v>
      </c>
      <c r="BE8" s="70">
        <v>69805</v>
      </c>
      <c r="BF8" s="74"/>
      <c r="BG8" s="70">
        <v>30684</v>
      </c>
      <c r="BH8" s="70">
        <v>483</v>
      </c>
      <c r="BI8" s="70">
        <v>9222</v>
      </c>
      <c r="BJ8" s="70">
        <v>156</v>
      </c>
      <c r="BK8" s="70">
        <v>40545</v>
      </c>
      <c r="BL8" s="70">
        <v>27458</v>
      </c>
      <c r="BM8" s="70">
        <v>536</v>
      </c>
      <c r="BN8" s="70">
        <v>6969</v>
      </c>
      <c r="BO8" s="70">
        <v>108</v>
      </c>
      <c r="BP8" s="70">
        <v>35071</v>
      </c>
      <c r="BQ8" s="70">
        <v>75616</v>
      </c>
      <c r="BR8" s="74"/>
      <c r="BS8" s="70">
        <v>22453</v>
      </c>
      <c r="BT8" s="70">
        <v>430</v>
      </c>
      <c r="BU8" s="70">
        <v>5721</v>
      </c>
      <c r="BV8" s="70">
        <v>77</v>
      </c>
      <c r="BW8" s="70">
        <v>28681</v>
      </c>
      <c r="BX8" s="70">
        <v>10580</v>
      </c>
      <c r="BY8" s="70">
        <v>180</v>
      </c>
      <c r="BZ8" s="70">
        <v>2970</v>
      </c>
      <c r="CA8" s="70">
        <v>56</v>
      </c>
      <c r="CB8" s="70">
        <v>13786</v>
      </c>
      <c r="CC8" s="70">
        <v>22678</v>
      </c>
      <c r="CD8" s="70">
        <v>384</v>
      </c>
      <c r="CE8" s="70">
        <v>6990</v>
      </c>
      <c r="CF8" s="70">
        <v>121</v>
      </c>
      <c r="CG8" s="70">
        <v>30173</v>
      </c>
      <c r="CH8" s="70">
        <v>72640</v>
      </c>
      <c r="CI8" s="74"/>
      <c r="CJ8" s="70">
        <v>28919</v>
      </c>
      <c r="CK8" s="70">
        <v>526</v>
      </c>
      <c r="CL8" s="70">
        <v>7718</v>
      </c>
      <c r="CM8" s="70">
        <v>124</v>
      </c>
      <c r="CN8" s="70">
        <v>37287</v>
      </c>
      <c r="CO8" s="70">
        <v>24569</v>
      </c>
      <c r="CP8" s="70">
        <v>440</v>
      </c>
      <c r="CQ8" s="70">
        <v>7386</v>
      </c>
      <c r="CR8" s="70">
        <v>116</v>
      </c>
      <c r="CS8" s="70">
        <v>32511</v>
      </c>
      <c r="CT8" s="70">
        <v>69798</v>
      </c>
      <c r="CU8" s="74"/>
      <c r="CV8" s="70">
        <v>40047</v>
      </c>
      <c r="CW8" s="70">
        <v>661</v>
      </c>
      <c r="CX8" s="70">
        <v>10579</v>
      </c>
      <c r="CY8" s="70">
        <v>173</v>
      </c>
      <c r="CZ8" s="70">
        <v>51460</v>
      </c>
      <c r="DA8" s="70">
        <v>10365</v>
      </c>
      <c r="DB8" s="70">
        <v>248</v>
      </c>
      <c r="DC8" s="70">
        <v>2912</v>
      </c>
      <c r="DD8" s="70">
        <v>56</v>
      </c>
      <c r="DE8" s="70">
        <v>13581</v>
      </c>
      <c r="DF8" s="70">
        <v>6852</v>
      </c>
      <c r="DG8" s="70">
        <v>124</v>
      </c>
      <c r="DH8" s="70">
        <v>2451</v>
      </c>
      <c r="DI8" s="70">
        <v>38</v>
      </c>
      <c r="DJ8" s="70">
        <v>9465</v>
      </c>
      <c r="DK8" s="70">
        <v>74506</v>
      </c>
      <c r="DL8" s="74"/>
      <c r="DM8" s="70">
        <v>43253</v>
      </c>
      <c r="DN8" s="70">
        <v>683</v>
      </c>
      <c r="DO8" s="70">
        <v>12353</v>
      </c>
      <c r="DP8" s="70">
        <v>194</v>
      </c>
      <c r="DQ8" s="70">
        <v>56483</v>
      </c>
      <c r="DR8" s="70">
        <v>11846</v>
      </c>
      <c r="DS8" s="70">
        <v>278</v>
      </c>
      <c r="DT8" s="70">
        <v>3130</v>
      </c>
      <c r="DU8" s="70">
        <v>53</v>
      </c>
      <c r="DV8" s="70">
        <v>15307</v>
      </c>
      <c r="DW8" s="70">
        <v>71790</v>
      </c>
      <c r="DY8" s="80">
        <f t="shared" si="7"/>
        <v>0.90356182296387655</v>
      </c>
      <c r="DZ8" s="80">
        <f t="shared" si="8"/>
        <v>0.91082251082251087</v>
      </c>
      <c r="EA8" s="80">
        <f t="shared" si="9"/>
        <v>0.92715194819694091</v>
      </c>
      <c r="EB8" s="80">
        <f t="shared" si="10"/>
        <v>0.86774193548387102</v>
      </c>
      <c r="EC8" s="80">
        <f t="shared" si="11"/>
        <v>0.90840601781346619</v>
      </c>
      <c r="ED8" s="74"/>
      <c r="EE8" s="80">
        <f t="shared" si="12"/>
        <v>0.90556785592225508</v>
      </c>
      <c r="EF8" s="80">
        <f t="shared" si="13"/>
        <v>0.92294372294372296</v>
      </c>
      <c r="EG8" s="80">
        <f t="shared" si="14"/>
        <v>0.93323657474600874</v>
      </c>
      <c r="EH8" s="80">
        <f t="shared" si="15"/>
        <v>0.86451612903225805</v>
      </c>
      <c r="EI8" s="80">
        <f t="shared" si="16"/>
        <v>0.91137108311412618</v>
      </c>
      <c r="EJ8" s="74"/>
      <c r="EK8" s="80">
        <f t="shared" si="17"/>
        <v>0.81910040566444264</v>
      </c>
      <c r="EL8" s="80">
        <f t="shared" si="18"/>
        <v>0.74458874458874458</v>
      </c>
      <c r="EM8" s="80">
        <f t="shared" si="19"/>
        <v>0.84029250865245064</v>
      </c>
      <c r="EN8" s="80">
        <f t="shared" si="20"/>
        <v>0.78064516129032258</v>
      </c>
      <c r="EO8" s="80">
        <f t="shared" si="21"/>
        <v>0.82234990077991599</v>
      </c>
      <c r="EP8" s="74"/>
      <c r="EQ8" s="80">
        <f t="shared" si="22"/>
        <v>0.80333447256192703</v>
      </c>
      <c r="ER8" s="80">
        <f t="shared" si="23"/>
        <v>0.73939393939393938</v>
      </c>
      <c r="ES8" s="80">
        <f t="shared" si="24"/>
        <v>0.81818689293290159</v>
      </c>
      <c r="ET8" s="80">
        <f t="shared" si="25"/>
        <v>0.74838709677419357</v>
      </c>
      <c r="EU8" s="80">
        <f t="shared" si="26"/>
        <v>0.80535557709169781</v>
      </c>
      <c r="EV8" s="74"/>
      <c r="EW8" s="80">
        <f t="shared" si="27"/>
        <v>0.86396124641514482</v>
      </c>
      <c r="EX8" s="80">
        <f t="shared" si="28"/>
        <v>0.88225108225108229</v>
      </c>
      <c r="EY8" s="80">
        <f t="shared" si="29"/>
        <v>0.90381824271519484</v>
      </c>
      <c r="EZ8" s="80">
        <f t="shared" si="30"/>
        <v>0.85161290322580641</v>
      </c>
      <c r="FA8" s="80">
        <f t="shared" si="31"/>
        <v>0.87239835710000457</v>
      </c>
      <c r="FB8" s="74"/>
      <c r="FC8" s="80">
        <f t="shared" si="32"/>
        <v>0.44031680461238987</v>
      </c>
      <c r="FD8" s="80">
        <f t="shared" si="33"/>
        <v>0.58614718614718619</v>
      </c>
      <c r="FE8" s="80">
        <f t="shared" si="34"/>
        <v>0.29195042983141678</v>
      </c>
      <c r="FF8" s="80">
        <f t="shared" si="35"/>
        <v>0.32258064516129031</v>
      </c>
      <c r="FG8" s="80">
        <f t="shared" si="36"/>
        <v>0.41117495038995799</v>
      </c>
      <c r="FH8" s="74"/>
      <c r="FI8" s="80">
        <f t="shared" si="37"/>
        <v>0.79480511761296935</v>
      </c>
      <c r="FJ8" s="80">
        <f t="shared" si="38"/>
        <v>0.83636363636363631</v>
      </c>
      <c r="FK8" s="80">
        <f t="shared" si="39"/>
        <v>0.8431394440102713</v>
      </c>
      <c r="FL8" s="80">
        <f t="shared" si="40"/>
        <v>0.77419354838709675</v>
      </c>
      <c r="FM8" s="80">
        <f t="shared" si="41"/>
        <v>0.80527481655821675</v>
      </c>
      <c r="FN8" s="74"/>
      <c r="FO8" s="80">
        <f t="shared" si="42"/>
        <v>0.85091460243398664</v>
      </c>
      <c r="FP8" s="80">
        <f t="shared" si="43"/>
        <v>0.89437229437229437</v>
      </c>
      <c r="FQ8" s="80">
        <f t="shared" si="44"/>
        <v>0.8899184994975996</v>
      </c>
      <c r="FR8" s="80">
        <f t="shared" si="45"/>
        <v>0.8612903225806452</v>
      </c>
      <c r="FS8" s="80">
        <f t="shared" si="46"/>
        <v>0.85959204393373023</v>
      </c>
      <c r="FT8" s="74"/>
      <c r="FU8" s="80">
        <f t="shared" si="47"/>
        <v>0.81874377758295314</v>
      </c>
      <c r="FV8" s="80">
        <f t="shared" si="48"/>
        <v>0.83203463203463202</v>
      </c>
      <c r="FW8" s="80">
        <f t="shared" si="49"/>
        <v>0.86429608127721336</v>
      </c>
      <c r="FX8" s="80">
        <f t="shared" si="50"/>
        <v>0.79677419354838708</v>
      </c>
      <c r="FY8" s="80">
        <f t="shared" si="51"/>
        <v>0.82825695694309842</v>
      </c>
    </row>
    <row r="9" spans="1:181" x14ac:dyDescent="0.3">
      <c r="A9" s="60" t="s">
        <v>452</v>
      </c>
      <c r="B9" s="70">
        <v>179415</v>
      </c>
      <c r="C9" s="70"/>
      <c r="D9" s="70">
        <v>11766</v>
      </c>
      <c r="E9" s="70">
        <v>264</v>
      </c>
      <c r="F9" s="70">
        <v>2728</v>
      </c>
      <c r="G9" s="70">
        <v>11</v>
      </c>
      <c r="H9" s="70">
        <v>14769</v>
      </c>
      <c r="I9" s="70">
        <v>3677</v>
      </c>
      <c r="J9" s="70">
        <v>80</v>
      </c>
      <c r="K9" s="70">
        <v>1020</v>
      </c>
      <c r="L9" s="70">
        <v>1</v>
      </c>
      <c r="M9" s="70">
        <v>4778</v>
      </c>
      <c r="N9" s="70">
        <v>19547</v>
      </c>
      <c r="O9" s="70"/>
      <c r="P9" s="70">
        <v>6667</v>
      </c>
      <c r="Q9" s="70">
        <v>174</v>
      </c>
      <c r="R9" s="70">
        <v>1609</v>
      </c>
      <c r="S9" s="70">
        <v>4</v>
      </c>
      <c r="T9" s="70">
        <v>8454</v>
      </c>
      <c r="U9" s="70">
        <v>6982</v>
      </c>
      <c r="V9" s="70">
        <v>152</v>
      </c>
      <c r="W9" s="70">
        <v>1722</v>
      </c>
      <c r="X9" s="70">
        <v>6</v>
      </c>
      <c r="Y9" s="70">
        <v>8862</v>
      </c>
      <c r="Z9" s="70">
        <v>17316</v>
      </c>
      <c r="AA9" s="70"/>
      <c r="AB9" s="70">
        <v>9789</v>
      </c>
      <c r="AC9" s="70">
        <v>236</v>
      </c>
      <c r="AD9" s="70">
        <v>2315</v>
      </c>
      <c r="AE9" s="70">
        <v>2</v>
      </c>
      <c r="AF9" s="70">
        <v>12342</v>
      </c>
      <c r="AG9" s="70">
        <v>2780</v>
      </c>
      <c r="AH9" s="70">
        <v>62</v>
      </c>
      <c r="AI9" s="70">
        <v>713</v>
      </c>
      <c r="AJ9" s="70">
        <v>3</v>
      </c>
      <c r="AK9" s="70">
        <v>3558</v>
      </c>
      <c r="AL9" s="70">
        <v>2141</v>
      </c>
      <c r="AM9" s="70">
        <v>42</v>
      </c>
      <c r="AN9" s="70">
        <v>530</v>
      </c>
      <c r="AO9" s="70">
        <v>6</v>
      </c>
      <c r="AP9" s="70">
        <v>2719</v>
      </c>
      <c r="AQ9" s="70">
        <v>18619</v>
      </c>
      <c r="AR9" s="74"/>
      <c r="AS9" s="70">
        <v>12221</v>
      </c>
      <c r="AT9" s="70">
        <v>282</v>
      </c>
      <c r="AU9" s="70">
        <v>3003</v>
      </c>
      <c r="AV9" s="70">
        <v>8</v>
      </c>
      <c r="AW9" s="70">
        <v>15514</v>
      </c>
      <c r="AX9" s="70">
        <v>15514</v>
      </c>
      <c r="AY9" s="74"/>
      <c r="AZ9" s="70">
        <v>11912</v>
      </c>
      <c r="BA9" s="70">
        <v>272</v>
      </c>
      <c r="BB9" s="70">
        <v>2887</v>
      </c>
      <c r="BC9" s="70">
        <v>8</v>
      </c>
      <c r="BD9" s="70">
        <v>15079</v>
      </c>
      <c r="BE9" s="70">
        <v>15079</v>
      </c>
      <c r="BF9" s="74"/>
      <c r="BG9" s="70">
        <v>8976</v>
      </c>
      <c r="BH9" s="70">
        <v>226</v>
      </c>
      <c r="BI9" s="70">
        <v>2232</v>
      </c>
      <c r="BJ9" s="70">
        <v>6</v>
      </c>
      <c r="BK9" s="70">
        <v>11440</v>
      </c>
      <c r="BL9" s="70">
        <v>3934</v>
      </c>
      <c r="BM9" s="70">
        <v>99</v>
      </c>
      <c r="BN9" s="70">
        <v>992</v>
      </c>
      <c r="BO9" s="70">
        <v>5</v>
      </c>
      <c r="BP9" s="70">
        <v>5030</v>
      </c>
      <c r="BQ9" s="70">
        <v>16470</v>
      </c>
      <c r="BR9" s="74"/>
      <c r="BS9" s="70">
        <v>4112</v>
      </c>
      <c r="BT9" s="70">
        <v>143</v>
      </c>
      <c r="BU9" s="70">
        <v>967</v>
      </c>
      <c r="BV9" s="70">
        <v>3</v>
      </c>
      <c r="BW9" s="70">
        <v>5225</v>
      </c>
      <c r="BX9" s="70">
        <v>2120</v>
      </c>
      <c r="BY9" s="70">
        <v>28</v>
      </c>
      <c r="BZ9" s="70">
        <v>518</v>
      </c>
      <c r="CA9" s="70">
        <v>0</v>
      </c>
      <c r="CB9" s="70">
        <v>2666</v>
      </c>
      <c r="CC9" s="70">
        <v>6674</v>
      </c>
      <c r="CD9" s="70">
        <v>156</v>
      </c>
      <c r="CE9" s="70">
        <v>1688</v>
      </c>
      <c r="CF9" s="70">
        <v>6</v>
      </c>
      <c r="CG9" s="70">
        <v>8524</v>
      </c>
      <c r="CH9" s="70">
        <v>16415</v>
      </c>
      <c r="CI9" s="74"/>
      <c r="CJ9" s="70">
        <v>6285</v>
      </c>
      <c r="CK9" s="70">
        <v>128</v>
      </c>
      <c r="CL9" s="70">
        <v>1515</v>
      </c>
      <c r="CM9" s="70">
        <v>4</v>
      </c>
      <c r="CN9" s="70">
        <v>7932</v>
      </c>
      <c r="CO9" s="70">
        <v>5886</v>
      </c>
      <c r="CP9" s="70">
        <v>194</v>
      </c>
      <c r="CQ9" s="70">
        <v>1486</v>
      </c>
      <c r="CR9" s="70">
        <v>4</v>
      </c>
      <c r="CS9" s="70">
        <v>7570</v>
      </c>
      <c r="CT9" s="70">
        <v>15502</v>
      </c>
      <c r="CU9" s="74"/>
      <c r="CV9" s="70">
        <v>7596</v>
      </c>
      <c r="CW9" s="70">
        <v>153</v>
      </c>
      <c r="CX9" s="70">
        <v>1751</v>
      </c>
      <c r="CY9" s="70">
        <v>8</v>
      </c>
      <c r="CZ9" s="70">
        <v>9508</v>
      </c>
      <c r="DA9" s="70">
        <v>2554</v>
      </c>
      <c r="DB9" s="70">
        <v>72</v>
      </c>
      <c r="DC9" s="70">
        <v>655</v>
      </c>
      <c r="DD9" s="70">
        <v>0</v>
      </c>
      <c r="DE9" s="70">
        <v>3281</v>
      </c>
      <c r="DF9" s="70">
        <v>2438</v>
      </c>
      <c r="DG9" s="70">
        <v>103</v>
      </c>
      <c r="DH9" s="70">
        <v>682</v>
      </c>
      <c r="DI9" s="70">
        <v>3</v>
      </c>
      <c r="DJ9" s="70">
        <v>3226</v>
      </c>
      <c r="DK9" s="70">
        <v>16015</v>
      </c>
      <c r="DL9" s="74"/>
      <c r="DM9" s="70">
        <v>9763</v>
      </c>
      <c r="DN9" s="70">
        <v>207</v>
      </c>
      <c r="DO9" s="70">
        <v>2433</v>
      </c>
      <c r="DP9" s="70">
        <v>9</v>
      </c>
      <c r="DQ9" s="70">
        <v>12412</v>
      </c>
      <c r="DR9" s="70">
        <v>2684</v>
      </c>
      <c r="DS9" s="70">
        <v>113</v>
      </c>
      <c r="DT9" s="70">
        <v>627</v>
      </c>
      <c r="DU9" s="70">
        <v>0</v>
      </c>
      <c r="DV9" s="70">
        <v>3424</v>
      </c>
      <c r="DW9" s="70">
        <v>15836</v>
      </c>
      <c r="DY9" s="80">
        <f t="shared" si="7"/>
        <v>0.88383086187916859</v>
      </c>
      <c r="DZ9" s="80">
        <f t="shared" si="8"/>
        <v>0.94767441860465118</v>
      </c>
      <c r="EA9" s="80">
        <f t="shared" si="9"/>
        <v>0.88874066168623267</v>
      </c>
      <c r="EB9" s="80">
        <f t="shared" si="10"/>
        <v>0.83333333333333337</v>
      </c>
      <c r="EC9" s="80">
        <f t="shared" si="11"/>
        <v>0.88586483859415766</v>
      </c>
      <c r="ED9" s="74"/>
      <c r="EE9" s="80">
        <f t="shared" si="12"/>
        <v>0.95253512918474392</v>
      </c>
      <c r="EF9" s="80">
        <f t="shared" si="13"/>
        <v>0.98837209302325579</v>
      </c>
      <c r="EG9" s="80">
        <f t="shared" si="14"/>
        <v>0.94930629669156885</v>
      </c>
      <c r="EH9" s="80">
        <f t="shared" si="15"/>
        <v>0.91666666666666663</v>
      </c>
      <c r="EI9" s="80">
        <f t="shared" si="16"/>
        <v>0.952524684094746</v>
      </c>
      <c r="EJ9" s="74"/>
      <c r="EK9" s="80">
        <f t="shared" si="17"/>
        <v>0.79136178203716889</v>
      </c>
      <c r="EL9" s="80">
        <f t="shared" si="18"/>
        <v>0.81976744186046513</v>
      </c>
      <c r="EM9" s="80">
        <f t="shared" si="19"/>
        <v>0.80122732123799356</v>
      </c>
      <c r="EN9" s="80">
        <f t="shared" si="20"/>
        <v>0.66666666666666663</v>
      </c>
      <c r="EO9" s="80">
        <f t="shared" si="21"/>
        <v>0.79367677904537781</v>
      </c>
      <c r="EP9" s="74"/>
      <c r="EQ9" s="80">
        <f t="shared" si="22"/>
        <v>0.77135271644110603</v>
      </c>
      <c r="ER9" s="80">
        <f t="shared" si="23"/>
        <v>0.79069767441860461</v>
      </c>
      <c r="ES9" s="80">
        <f t="shared" si="24"/>
        <v>0.77027748132337248</v>
      </c>
      <c r="ET9" s="80">
        <f t="shared" si="25"/>
        <v>0.66666666666666663</v>
      </c>
      <c r="EU9" s="80">
        <f t="shared" si="26"/>
        <v>0.77142272471479001</v>
      </c>
      <c r="EV9" s="74"/>
      <c r="EW9" s="80">
        <f t="shared" si="27"/>
        <v>0.83597746551835783</v>
      </c>
      <c r="EX9" s="80">
        <f t="shared" si="28"/>
        <v>0.94476744186046513</v>
      </c>
      <c r="EY9" s="80">
        <f t="shared" si="29"/>
        <v>0.8601921024546425</v>
      </c>
      <c r="EZ9" s="80">
        <f t="shared" si="30"/>
        <v>0.91666666666666663</v>
      </c>
      <c r="FA9" s="80">
        <f t="shared" si="31"/>
        <v>0.84258453982708348</v>
      </c>
      <c r="FB9" s="74"/>
      <c r="FC9" s="80">
        <f t="shared" si="32"/>
        <v>3.607524444732241</v>
      </c>
      <c r="FD9" s="80">
        <f t="shared" si="33"/>
        <v>2.88953488372093</v>
      </c>
      <c r="FE9" s="80">
        <f t="shared" si="34"/>
        <v>4.1838313767342585</v>
      </c>
      <c r="FF9" s="80">
        <f t="shared" si="35"/>
        <v>21.166666666666668</v>
      </c>
      <c r="FG9" s="80">
        <f t="shared" si="36"/>
        <v>3.7161712794802271</v>
      </c>
      <c r="FH9" s="74"/>
      <c r="FI9" s="80">
        <f t="shared" si="37"/>
        <v>0.78812406915754707</v>
      </c>
      <c r="FJ9" s="80">
        <f t="shared" si="38"/>
        <v>0.93604651162790697</v>
      </c>
      <c r="FK9" s="80">
        <f t="shared" si="39"/>
        <v>0.80069370330843115</v>
      </c>
      <c r="FL9" s="80">
        <f t="shared" si="40"/>
        <v>0.66666666666666663</v>
      </c>
      <c r="FM9" s="80">
        <f t="shared" si="41"/>
        <v>0.7930628740983271</v>
      </c>
      <c r="FN9" s="74"/>
      <c r="FO9" s="80">
        <f t="shared" si="42"/>
        <v>0.81512659457359327</v>
      </c>
      <c r="FP9" s="80">
        <f t="shared" si="43"/>
        <v>0.95348837209302328</v>
      </c>
      <c r="FQ9" s="80">
        <f t="shared" si="44"/>
        <v>0.82390608324439696</v>
      </c>
      <c r="FR9" s="80">
        <f t="shared" si="45"/>
        <v>0.91666666666666663</v>
      </c>
      <c r="FS9" s="80">
        <f t="shared" si="46"/>
        <v>0.81930731058474449</v>
      </c>
      <c r="FT9" s="74"/>
      <c r="FU9" s="80">
        <f t="shared" si="47"/>
        <v>0.8059962442530596</v>
      </c>
      <c r="FV9" s="80">
        <f t="shared" si="48"/>
        <v>0.93023255813953487</v>
      </c>
      <c r="FW9" s="80">
        <f t="shared" si="49"/>
        <v>0.81643543223052295</v>
      </c>
      <c r="FX9" s="80">
        <f t="shared" si="50"/>
        <v>0.75</v>
      </c>
      <c r="FY9" s="80">
        <f t="shared" si="51"/>
        <v>0.81014989512457158</v>
      </c>
    </row>
    <row r="10" spans="1:181" x14ac:dyDescent="0.3">
      <c r="A10" s="60" t="s">
        <v>459</v>
      </c>
      <c r="B10" s="70">
        <v>158764</v>
      </c>
      <c r="C10" s="70"/>
      <c r="D10" s="70">
        <v>12412</v>
      </c>
      <c r="E10" s="70">
        <v>130</v>
      </c>
      <c r="F10" s="70">
        <v>4269</v>
      </c>
      <c r="G10" s="70">
        <v>30</v>
      </c>
      <c r="H10" s="70">
        <v>16841</v>
      </c>
      <c r="I10" s="70">
        <v>2387</v>
      </c>
      <c r="J10" s="70">
        <v>64</v>
      </c>
      <c r="K10" s="70">
        <v>1045</v>
      </c>
      <c r="L10" s="70">
        <v>9</v>
      </c>
      <c r="M10" s="70">
        <v>3505</v>
      </c>
      <c r="N10" s="70">
        <v>20346</v>
      </c>
      <c r="O10" s="70"/>
      <c r="P10" s="70">
        <v>6024</v>
      </c>
      <c r="Q10" s="70">
        <v>102</v>
      </c>
      <c r="R10" s="70">
        <v>2235</v>
      </c>
      <c r="S10" s="70">
        <v>15</v>
      </c>
      <c r="T10" s="70">
        <v>8376</v>
      </c>
      <c r="U10" s="70">
        <v>7735</v>
      </c>
      <c r="V10" s="70">
        <v>74</v>
      </c>
      <c r="W10" s="70">
        <v>2784</v>
      </c>
      <c r="X10" s="70">
        <v>20</v>
      </c>
      <c r="Y10" s="70">
        <v>10613</v>
      </c>
      <c r="Z10" s="70">
        <v>18989</v>
      </c>
      <c r="AA10" s="70"/>
      <c r="AB10" s="70">
        <v>6247</v>
      </c>
      <c r="AC10" s="70">
        <v>84</v>
      </c>
      <c r="AD10" s="70">
        <v>2012</v>
      </c>
      <c r="AE10" s="70">
        <v>14</v>
      </c>
      <c r="AF10" s="70">
        <v>8357</v>
      </c>
      <c r="AG10" s="70">
        <v>4229</v>
      </c>
      <c r="AH10" s="70">
        <v>69</v>
      </c>
      <c r="AI10" s="70">
        <v>1814</v>
      </c>
      <c r="AJ10" s="70">
        <v>11</v>
      </c>
      <c r="AK10" s="70">
        <v>6123</v>
      </c>
      <c r="AL10" s="70">
        <v>3362</v>
      </c>
      <c r="AM10" s="70">
        <v>24</v>
      </c>
      <c r="AN10" s="70">
        <v>1201</v>
      </c>
      <c r="AO10" s="70">
        <v>10</v>
      </c>
      <c r="AP10" s="70">
        <v>4597</v>
      </c>
      <c r="AQ10" s="70">
        <v>19077</v>
      </c>
      <c r="AR10" s="74"/>
      <c r="AS10" s="70">
        <v>12579</v>
      </c>
      <c r="AT10" s="70">
        <v>156</v>
      </c>
      <c r="AU10" s="70">
        <v>4611</v>
      </c>
      <c r="AV10" s="70">
        <v>30</v>
      </c>
      <c r="AW10" s="70">
        <v>17376</v>
      </c>
      <c r="AX10" s="70">
        <v>17376</v>
      </c>
      <c r="AY10" s="74"/>
      <c r="AZ10" s="70">
        <v>12362</v>
      </c>
      <c r="BA10" s="70">
        <v>152</v>
      </c>
      <c r="BB10" s="70">
        <v>4523</v>
      </c>
      <c r="BC10" s="70">
        <v>30</v>
      </c>
      <c r="BD10" s="70">
        <v>17067</v>
      </c>
      <c r="BE10" s="70">
        <v>17067</v>
      </c>
      <c r="BF10" s="74"/>
      <c r="BG10" s="70">
        <v>9724</v>
      </c>
      <c r="BH10" s="70">
        <v>109</v>
      </c>
      <c r="BI10" s="70">
        <v>3587</v>
      </c>
      <c r="BJ10" s="70">
        <v>22</v>
      </c>
      <c r="BK10" s="70">
        <v>13442</v>
      </c>
      <c r="BL10" s="70">
        <v>3593</v>
      </c>
      <c r="BM10" s="70">
        <v>61</v>
      </c>
      <c r="BN10" s="70">
        <v>1261</v>
      </c>
      <c r="BO10" s="70">
        <v>12</v>
      </c>
      <c r="BP10" s="70">
        <v>4927</v>
      </c>
      <c r="BQ10" s="70">
        <v>18369</v>
      </c>
      <c r="BR10" s="74"/>
      <c r="BS10" s="70">
        <v>4806</v>
      </c>
      <c r="BT10" s="70">
        <v>71</v>
      </c>
      <c r="BU10" s="70">
        <v>1675</v>
      </c>
      <c r="BV10" s="70">
        <v>15</v>
      </c>
      <c r="BW10" s="70">
        <v>6567</v>
      </c>
      <c r="BX10" s="70">
        <v>2320</v>
      </c>
      <c r="BY10" s="70">
        <v>33</v>
      </c>
      <c r="BZ10" s="70">
        <v>792</v>
      </c>
      <c r="CA10" s="70">
        <v>6</v>
      </c>
      <c r="CB10" s="70">
        <v>3151</v>
      </c>
      <c r="CC10" s="70">
        <v>6073</v>
      </c>
      <c r="CD10" s="70">
        <v>68</v>
      </c>
      <c r="CE10" s="70">
        <v>2392</v>
      </c>
      <c r="CF10" s="70">
        <v>13</v>
      </c>
      <c r="CG10" s="70">
        <v>8546</v>
      </c>
      <c r="CH10" s="70">
        <v>18264</v>
      </c>
      <c r="CI10" s="74"/>
      <c r="CJ10" s="70">
        <v>6498</v>
      </c>
      <c r="CK10" s="70">
        <v>71</v>
      </c>
      <c r="CL10" s="70">
        <v>2365</v>
      </c>
      <c r="CM10" s="70">
        <v>14</v>
      </c>
      <c r="CN10" s="70">
        <v>8948</v>
      </c>
      <c r="CO10" s="70">
        <v>6330</v>
      </c>
      <c r="CP10" s="70">
        <v>96</v>
      </c>
      <c r="CQ10" s="70">
        <v>2308</v>
      </c>
      <c r="CR10" s="70">
        <v>19</v>
      </c>
      <c r="CS10" s="70">
        <v>8753</v>
      </c>
      <c r="CT10" s="70">
        <v>17701</v>
      </c>
      <c r="CU10" s="74"/>
      <c r="CV10" s="70">
        <v>9047</v>
      </c>
      <c r="CW10" s="70">
        <v>126</v>
      </c>
      <c r="CX10" s="70">
        <v>3254</v>
      </c>
      <c r="CY10" s="70">
        <v>24</v>
      </c>
      <c r="CZ10" s="70">
        <v>12451</v>
      </c>
      <c r="DA10" s="70">
        <v>2175</v>
      </c>
      <c r="DB10" s="70">
        <v>22</v>
      </c>
      <c r="DC10" s="70">
        <v>736</v>
      </c>
      <c r="DD10" s="70">
        <v>6</v>
      </c>
      <c r="DE10" s="70">
        <v>2939</v>
      </c>
      <c r="DF10" s="70">
        <v>2036</v>
      </c>
      <c r="DG10" s="70">
        <v>31</v>
      </c>
      <c r="DH10" s="70">
        <v>856</v>
      </c>
      <c r="DI10" s="70">
        <v>5</v>
      </c>
      <c r="DJ10" s="70">
        <v>2928</v>
      </c>
      <c r="DK10" s="70">
        <v>18318</v>
      </c>
      <c r="DL10" s="74"/>
      <c r="DM10" s="70">
        <v>10724</v>
      </c>
      <c r="DN10" s="70">
        <v>138</v>
      </c>
      <c r="DO10" s="70">
        <v>3982</v>
      </c>
      <c r="DP10" s="70">
        <v>27</v>
      </c>
      <c r="DQ10" s="70">
        <v>14871</v>
      </c>
      <c r="DR10" s="70">
        <v>2166</v>
      </c>
      <c r="DS10" s="70">
        <v>32</v>
      </c>
      <c r="DT10" s="70">
        <v>742</v>
      </c>
      <c r="DU10" s="70">
        <v>5</v>
      </c>
      <c r="DV10" s="70">
        <v>2945</v>
      </c>
      <c r="DW10" s="70">
        <v>17816</v>
      </c>
      <c r="DY10" s="80">
        <f t="shared" si="7"/>
        <v>0.92972498141766335</v>
      </c>
      <c r="DZ10" s="80">
        <f t="shared" si="8"/>
        <v>0.90721649484536082</v>
      </c>
      <c r="EA10" s="80">
        <f t="shared" si="9"/>
        <v>0.94448626270229585</v>
      </c>
      <c r="EB10" s="80">
        <f t="shared" si="10"/>
        <v>0.89743589743589747</v>
      </c>
      <c r="EC10" s="80">
        <f t="shared" si="11"/>
        <v>0.93330384350732332</v>
      </c>
      <c r="ED10" s="74"/>
      <c r="EE10" s="80">
        <f t="shared" si="12"/>
        <v>0.93506317994459087</v>
      </c>
      <c r="EF10" s="80">
        <f t="shared" si="13"/>
        <v>0.91237113402061853</v>
      </c>
      <c r="EG10" s="80">
        <f t="shared" si="14"/>
        <v>0.94599171998494547</v>
      </c>
      <c r="EH10" s="80">
        <f t="shared" si="15"/>
        <v>0.89743589743589747</v>
      </c>
      <c r="EI10" s="80">
        <f t="shared" si="16"/>
        <v>0.93762901798879383</v>
      </c>
      <c r="EJ10" s="74"/>
      <c r="EK10" s="80">
        <f t="shared" si="17"/>
        <v>0.84998986418001221</v>
      </c>
      <c r="EL10" s="80">
        <f t="shared" si="18"/>
        <v>0.80412371134020622</v>
      </c>
      <c r="EM10" s="80">
        <f t="shared" si="19"/>
        <v>0.867707941287166</v>
      </c>
      <c r="EN10" s="80">
        <f t="shared" si="20"/>
        <v>0.76923076923076927</v>
      </c>
      <c r="EO10" s="80">
        <f t="shared" si="21"/>
        <v>0.85402536125036865</v>
      </c>
      <c r="EP10" s="74"/>
      <c r="EQ10" s="80">
        <f t="shared" si="22"/>
        <v>0.8353267112642746</v>
      </c>
      <c r="ER10" s="80">
        <f t="shared" si="23"/>
        <v>0.78350515463917525</v>
      </c>
      <c r="ES10" s="80">
        <f t="shared" si="24"/>
        <v>0.85114791117802036</v>
      </c>
      <c r="ET10" s="80">
        <f t="shared" si="25"/>
        <v>0.76923076923076927</v>
      </c>
      <c r="EU10" s="80">
        <f t="shared" si="26"/>
        <v>0.83883810085520494</v>
      </c>
      <c r="EV10" s="74"/>
      <c r="EW10" s="80">
        <f t="shared" si="27"/>
        <v>0.89985809852017029</v>
      </c>
      <c r="EX10" s="80">
        <f t="shared" si="28"/>
        <v>0.87628865979381443</v>
      </c>
      <c r="EY10" s="80">
        <f t="shared" si="29"/>
        <v>0.9123071132856605</v>
      </c>
      <c r="EZ10" s="80">
        <f t="shared" si="30"/>
        <v>0.87179487179487181</v>
      </c>
      <c r="FA10" s="80">
        <f t="shared" si="31"/>
        <v>0.90283102329696252</v>
      </c>
      <c r="FB10" s="74"/>
      <c r="FC10" s="80">
        <f t="shared" si="32"/>
        <v>0.8720859517534969</v>
      </c>
      <c r="FD10" s="80">
        <f t="shared" si="33"/>
        <v>1.6855670103092784</v>
      </c>
      <c r="FE10" s="80">
        <f t="shared" si="34"/>
        <v>0.59710199473089953</v>
      </c>
      <c r="FF10" s="80">
        <f t="shared" si="35"/>
        <v>0.23076923076923078</v>
      </c>
      <c r="FG10" s="80">
        <f t="shared" si="36"/>
        <v>0.80679248992430941</v>
      </c>
      <c r="FH10" s="74"/>
      <c r="FI10" s="80">
        <f t="shared" si="37"/>
        <v>0.86681532535982164</v>
      </c>
      <c r="FJ10" s="80">
        <f t="shared" si="38"/>
        <v>0.86082474226804129</v>
      </c>
      <c r="FK10" s="80">
        <f t="shared" si="39"/>
        <v>0.87937523522770045</v>
      </c>
      <c r="FL10" s="80">
        <f t="shared" si="40"/>
        <v>0.84615384615384615</v>
      </c>
      <c r="FM10" s="80">
        <f t="shared" si="41"/>
        <v>0.86999901700579962</v>
      </c>
      <c r="FN10" s="74"/>
      <c r="FO10" s="80">
        <f t="shared" si="42"/>
        <v>0.89587134265828772</v>
      </c>
      <c r="FP10" s="80">
        <f t="shared" si="43"/>
        <v>0.92268041237113407</v>
      </c>
      <c r="FQ10" s="80">
        <f t="shared" si="44"/>
        <v>0.91193074896499815</v>
      </c>
      <c r="FR10" s="80">
        <f t="shared" si="45"/>
        <v>0.89743589743589747</v>
      </c>
      <c r="FS10" s="80">
        <f t="shared" si="46"/>
        <v>0.90032438808611026</v>
      </c>
      <c r="FT10" s="74"/>
      <c r="FU10" s="80">
        <f t="shared" si="47"/>
        <v>0.87100479762146088</v>
      </c>
      <c r="FV10" s="80">
        <f t="shared" si="48"/>
        <v>0.87628865979381443</v>
      </c>
      <c r="FW10" s="80">
        <f t="shared" si="49"/>
        <v>0.8889725254045916</v>
      </c>
      <c r="FX10" s="80">
        <f t="shared" si="50"/>
        <v>0.82051282051282048</v>
      </c>
      <c r="FY10" s="80">
        <f t="shared" si="51"/>
        <v>0.87565123365772146</v>
      </c>
    </row>
    <row r="11" spans="1:181" x14ac:dyDescent="0.3">
      <c r="A11" s="60" t="s">
        <v>455</v>
      </c>
      <c r="B11" s="70">
        <v>157954</v>
      </c>
      <c r="C11" s="70"/>
      <c r="D11" s="70">
        <v>2614</v>
      </c>
      <c r="E11" s="70">
        <v>48</v>
      </c>
      <c r="F11" s="70">
        <v>724</v>
      </c>
      <c r="G11" s="70">
        <v>2</v>
      </c>
      <c r="H11" s="70">
        <v>3388</v>
      </c>
      <c r="I11" s="70">
        <v>1251</v>
      </c>
      <c r="J11" s="70">
        <v>34</v>
      </c>
      <c r="K11" s="70">
        <v>476</v>
      </c>
      <c r="L11" s="70">
        <v>0</v>
      </c>
      <c r="M11" s="70">
        <v>1761</v>
      </c>
      <c r="N11" s="70">
        <v>5149</v>
      </c>
      <c r="O11" s="70"/>
      <c r="P11" s="70">
        <v>2518</v>
      </c>
      <c r="Q11" s="70">
        <v>60</v>
      </c>
      <c r="R11" s="70">
        <v>804</v>
      </c>
      <c r="S11" s="70">
        <v>1</v>
      </c>
      <c r="T11" s="70">
        <v>3383</v>
      </c>
      <c r="U11" s="70">
        <v>1015</v>
      </c>
      <c r="V11" s="70">
        <v>18</v>
      </c>
      <c r="W11" s="70">
        <v>329</v>
      </c>
      <c r="X11" s="70">
        <v>1</v>
      </c>
      <c r="Y11" s="70">
        <v>1363</v>
      </c>
      <c r="Z11" s="70">
        <v>4746</v>
      </c>
      <c r="AA11" s="70"/>
      <c r="AB11" s="70">
        <v>1923</v>
      </c>
      <c r="AC11" s="70">
        <v>41</v>
      </c>
      <c r="AD11" s="70">
        <v>584</v>
      </c>
      <c r="AE11" s="70">
        <v>0</v>
      </c>
      <c r="AF11" s="70">
        <v>2548</v>
      </c>
      <c r="AG11" s="70">
        <v>1057</v>
      </c>
      <c r="AH11" s="70">
        <v>22</v>
      </c>
      <c r="AI11" s="70">
        <v>373</v>
      </c>
      <c r="AJ11" s="70">
        <v>1</v>
      </c>
      <c r="AK11" s="70">
        <v>1453</v>
      </c>
      <c r="AL11" s="70">
        <v>603</v>
      </c>
      <c r="AM11" s="70">
        <v>14</v>
      </c>
      <c r="AN11" s="70">
        <v>186</v>
      </c>
      <c r="AO11" s="70">
        <v>1</v>
      </c>
      <c r="AP11" s="70">
        <v>804</v>
      </c>
      <c r="AQ11" s="70">
        <v>4805</v>
      </c>
      <c r="AR11" s="74"/>
      <c r="AS11" s="70">
        <v>3287</v>
      </c>
      <c r="AT11" s="70">
        <v>64</v>
      </c>
      <c r="AU11" s="70">
        <v>1038</v>
      </c>
      <c r="AV11" s="70">
        <v>2</v>
      </c>
      <c r="AW11" s="70">
        <v>4391</v>
      </c>
      <c r="AX11" s="70">
        <v>4391</v>
      </c>
      <c r="AY11" s="74"/>
      <c r="AZ11" s="70">
        <v>3243</v>
      </c>
      <c r="BA11" s="70">
        <v>64</v>
      </c>
      <c r="BB11" s="70">
        <v>1030</v>
      </c>
      <c r="BC11" s="70">
        <v>2</v>
      </c>
      <c r="BD11" s="70">
        <v>4339</v>
      </c>
      <c r="BE11" s="70">
        <v>4339</v>
      </c>
      <c r="BF11" s="74"/>
      <c r="BG11" s="70">
        <v>1794</v>
      </c>
      <c r="BH11" s="70">
        <v>27</v>
      </c>
      <c r="BI11" s="70">
        <v>561</v>
      </c>
      <c r="BJ11" s="70">
        <v>0</v>
      </c>
      <c r="BK11" s="70">
        <v>2382</v>
      </c>
      <c r="BL11" s="70">
        <v>1541</v>
      </c>
      <c r="BM11" s="70">
        <v>45</v>
      </c>
      <c r="BN11" s="70">
        <v>511</v>
      </c>
      <c r="BO11" s="70">
        <v>2</v>
      </c>
      <c r="BP11" s="70">
        <v>2099</v>
      </c>
      <c r="BQ11" s="70">
        <v>4481</v>
      </c>
      <c r="BR11" s="74"/>
      <c r="BS11" s="70">
        <v>1297</v>
      </c>
      <c r="BT11" s="70">
        <v>39</v>
      </c>
      <c r="BU11" s="70">
        <v>414</v>
      </c>
      <c r="BV11" s="70">
        <v>0</v>
      </c>
      <c r="BW11" s="70">
        <v>1750</v>
      </c>
      <c r="BX11" s="70">
        <v>849</v>
      </c>
      <c r="BY11" s="70">
        <v>13</v>
      </c>
      <c r="BZ11" s="70">
        <v>271</v>
      </c>
      <c r="CA11" s="70">
        <v>1</v>
      </c>
      <c r="CB11" s="70">
        <v>1134</v>
      </c>
      <c r="CC11" s="70">
        <v>1174</v>
      </c>
      <c r="CD11" s="70">
        <v>23</v>
      </c>
      <c r="CE11" s="70">
        <v>394</v>
      </c>
      <c r="CF11" s="70">
        <v>0</v>
      </c>
      <c r="CG11" s="70">
        <v>1591</v>
      </c>
      <c r="CH11" s="70">
        <v>4475</v>
      </c>
      <c r="CI11" s="74"/>
      <c r="CJ11" s="70">
        <v>1748</v>
      </c>
      <c r="CK11" s="70">
        <v>30</v>
      </c>
      <c r="CL11" s="70">
        <v>607</v>
      </c>
      <c r="CM11" s="70">
        <v>2</v>
      </c>
      <c r="CN11" s="70">
        <v>2387</v>
      </c>
      <c r="CO11" s="70">
        <v>1442</v>
      </c>
      <c r="CP11" s="70">
        <v>43</v>
      </c>
      <c r="CQ11" s="70">
        <v>433</v>
      </c>
      <c r="CR11" s="70">
        <v>0</v>
      </c>
      <c r="CS11" s="70">
        <v>1918</v>
      </c>
      <c r="CT11" s="70">
        <v>4305</v>
      </c>
      <c r="CU11" s="74"/>
      <c r="CV11" s="70">
        <v>2515</v>
      </c>
      <c r="CW11" s="70">
        <v>45</v>
      </c>
      <c r="CX11" s="70">
        <v>786</v>
      </c>
      <c r="CY11" s="70">
        <v>1</v>
      </c>
      <c r="CZ11" s="70">
        <v>3347</v>
      </c>
      <c r="DA11" s="70">
        <v>584</v>
      </c>
      <c r="DB11" s="70">
        <v>18</v>
      </c>
      <c r="DC11" s="70">
        <v>200</v>
      </c>
      <c r="DD11" s="70">
        <v>0</v>
      </c>
      <c r="DE11" s="70">
        <v>802</v>
      </c>
      <c r="DF11" s="70">
        <v>248</v>
      </c>
      <c r="DG11" s="70">
        <v>12</v>
      </c>
      <c r="DH11" s="70">
        <v>99</v>
      </c>
      <c r="DI11" s="70">
        <v>0</v>
      </c>
      <c r="DJ11" s="70">
        <v>359</v>
      </c>
      <c r="DK11" s="70">
        <v>4508</v>
      </c>
      <c r="DL11" s="74"/>
      <c r="DM11" s="70">
        <v>2606</v>
      </c>
      <c r="DN11" s="70">
        <v>46</v>
      </c>
      <c r="DO11" s="70">
        <v>827</v>
      </c>
      <c r="DP11" s="70">
        <v>0</v>
      </c>
      <c r="DQ11" s="70">
        <v>3479</v>
      </c>
      <c r="DR11" s="70">
        <v>709</v>
      </c>
      <c r="DS11" s="70">
        <v>29</v>
      </c>
      <c r="DT11" s="70">
        <v>252</v>
      </c>
      <c r="DU11" s="70">
        <v>1</v>
      </c>
      <c r="DV11" s="70">
        <v>991</v>
      </c>
      <c r="DW11" s="70">
        <v>4470</v>
      </c>
      <c r="DY11" s="80">
        <f t="shared" si="7"/>
        <v>0.91410090556274259</v>
      </c>
      <c r="DZ11" s="80">
        <f t="shared" si="8"/>
        <v>0.95121951219512191</v>
      </c>
      <c r="EA11" s="80">
        <f t="shared" si="9"/>
        <v>0.94416666666666671</v>
      </c>
      <c r="EB11" s="80">
        <f t="shared" si="10"/>
        <v>1</v>
      </c>
      <c r="EC11" s="80">
        <f t="shared" si="11"/>
        <v>0.92173237521848905</v>
      </c>
      <c r="ED11" s="74"/>
      <c r="EE11" s="80">
        <f t="shared" si="12"/>
        <v>0.92703751617076324</v>
      </c>
      <c r="EF11" s="80">
        <f t="shared" si="13"/>
        <v>0.93902439024390238</v>
      </c>
      <c r="EG11" s="80">
        <f t="shared" si="14"/>
        <v>0.95250000000000001</v>
      </c>
      <c r="EH11" s="80">
        <f t="shared" si="15"/>
        <v>1</v>
      </c>
      <c r="EI11" s="80">
        <f t="shared" si="16"/>
        <v>0.93319091085647699</v>
      </c>
      <c r="EJ11" s="74"/>
      <c r="EK11" s="80">
        <f t="shared" si="17"/>
        <v>0.85045278137128077</v>
      </c>
      <c r="EL11" s="80">
        <f t="shared" si="18"/>
        <v>0.78048780487804881</v>
      </c>
      <c r="EM11" s="80">
        <f t="shared" si="19"/>
        <v>0.86499999999999999</v>
      </c>
      <c r="EN11" s="80">
        <f t="shared" si="20"/>
        <v>1</v>
      </c>
      <c r="EO11" s="80">
        <f t="shared" si="21"/>
        <v>0.85278694892212081</v>
      </c>
      <c r="EP11" s="74"/>
      <c r="EQ11" s="80">
        <f t="shared" si="22"/>
        <v>0.83906856403622254</v>
      </c>
      <c r="ER11" s="80">
        <f t="shared" si="23"/>
        <v>0.78048780487804881</v>
      </c>
      <c r="ES11" s="80">
        <f t="shared" si="24"/>
        <v>0.85833333333333328</v>
      </c>
      <c r="ET11" s="80">
        <f t="shared" si="25"/>
        <v>1</v>
      </c>
      <c r="EU11" s="80">
        <f t="shared" si="26"/>
        <v>0.84268790056321619</v>
      </c>
      <c r="EV11" s="74"/>
      <c r="EW11" s="80">
        <f t="shared" si="27"/>
        <v>0.86287192755498054</v>
      </c>
      <c r="EX11" s="80">
        <f t="shared" si="28"/>
        <v>0.87804878048780488</v>
      </c>
      <c r="EY11" s="80">
        <f t="shared" si="29"/>
        <v>0.89333333333333331</v>
      </c>
      <c r="EZ11" s="80">
        <f t="shared" si="30"/>
        <v>1</v>
      </c>
      <c r="FA11" s="80">
        <f t="shared" si="31"/>
        <v>0.87026607108176346</v>
      </c>
      <c r="FB11" s="74"/>
      <c r="FC11" s="80">
        <f t="shared" si="32"/>
        <v>3.4150064683053039</v>
      </c>
      <c r="FD11" s="80">
        <f t="shared" si="33"/>
        <v>2.0975609756097562</v>
      </c>
      <c r="FE11" s="80">
        <f t="shared" si="34"/>
        <v>4.0491666666666664</v>
      </c>
      <c r="FF11" s="80">
        <f t="shared" si="35"/>
        <v>17</v>
      </c>
      <c r="FG11" s="80">
        <f t="shared" si="36"/>
        <v>3.547096523596815</v>
      </c>
      <c r="FH11" s="74"/>
      <c r="FI11" s="80">
        <f t="shared" si="37"/>
        <v>0.82535575679172057</v>
      </c>
      <c r="FJ11" s="80">
        <f t="shared" si="38"/>
        <v>0.8902439024390244</v>
      </c>
      <c r="FK11" s="80">
        <f t="shared" si="39"/>
        <v>0.8666666666666667</v>
      </c>
      <c r="FL11" s="80">
        <f t="shared" si="40"/>
        <v>1</v>
      </c>
      <c r="FM11" s="80">
        <f t="shared" si="41"/>
        <v>0.83608467663624009</v>
      </c>
      <c r="FN11" s="74"/>
      <c r="FO11" s="80">
        <f t="shared" si="42"/>
        <v>0.8659767141009056</v>
      </c>
      <c r="FP11" s="80">
        <f t="shared" si="43"/>
        <v>0.91463414634146345</v>
      </c>
      <c r="FQ11" s="80">
        <f t="shared" si="44"/>
        <v>0.90416666666666667</v>
      </c>
      <c r="FR11" s="80">
        <f t="shared" si="45"/>
        <v>0.5</v>
      </c>
      <c r="FS11" s="80">
        <f t="shared" si="46"/>
        <v>0.87550980772965625</v>
      </c>
      <c r="FT11" s="74"/>
      <c r="FU11" s="80">
        <f t="shared" si="47"/>
        <v>0.85769728331177231</v>
      </c>
      <c r="FV11" s="80">
        <f t="shared" si="48"/>
        <v>0.91463414634146345</v>
      </c>
      <c r="FW11" s="80">
        <f t="shared" si="49"/>
        <v>0.89916666666666667</v>
      </c>
      <c r="FX11" s="80">
        <f t="shared" si="50"/>
        <v>0.5</v>
      </c>
      <c r="FY11" s="80">
        <f t="shared" si="51"/>
        <v>0.86812973392891823</v>
      </c>
    </row>
    <row r="12" spans="1:181" x14ac:dyDescent="0.3">
      <c r="A12" s="60" t="s">
        <v>515</v>
      </c>
      <c r="B12" s="70">
        <v>146558</v>
      </c>
      <c r="C12" s="70"/>
      <c r="D12" s="70">
        <v>9511</v>
      </c>
      <c r="E12" s="70">
        <v>159</v>
      </c>
      <c r="F12" s="70">
        <v>3174</v>
      </c>
      <c r="G12" s="70">
        <v>24</v>
      </c>
      <c r="H12" s="70">
        <v>12868</v>
      </c>
      <c r="I12" s="70">
        <v>1921</v>
      </c>
      <c r="J12" s="70">
        <v>34</v>
      </c>
      <c r="K12" s="70">
        <v>800</v>
      </c>
      <c r="L12" s="70">
        <v>10</v>
      </c>
      <c r="M12" s="70">
        <v>2765</v>
      </c>
      <c r="N12" s="70">
        <v>15633</v>
      </c>
      <c r="O12" s="70"/>
      <c r="P12" s="70">
        <v>4847</v>
      </c>
      <c r="Q12" s="70">
        <v>67</v>
      </c>
      <c r="R12" s="70">
        <v>1808</v>
      </c>
      <c r="S12" s="70">
        <v>11</v>
      </c>
      <c r="T12" s="70">
        <v>6733</v>
      </c>
      <c r="U12" s="70">
        <v>5887</v>
      </c>
      <c r="V12" s="70">
        <v>119</v>
      </c>
      <c r="W12" s="70">
        <v>1954</v>
      </c>
      <c r="X12" s="70">
        <v>20</v>
      </c>
      <c r="Y12" s="70">
        <v>7980</v>
      </c>
      <c r="Z12" s="70">
        <v>14713</v>
      </c>
      <c r="AA12" s="70"/>
      <c r="AB12" s="70">
        <v>4293</v>
      </c>
      <c r="AC12" s="70">
        <v>54</v>
      </c>
      <c r="AD12" s="70">
        <v>1401</v>
      </c>
      <c r="AE12" s="70">
        <v>11</v>
      </c>
      <c r="AF12" s="70">
        <v>5759</v>
      </c>
      <c r="AG12" s="70">
        <v>3738</v>
      </c>
      <c r="AH12" s="70">
        <v>121</v>
      </c>
      <c r="AI12" s="70">
        <v>1484</v>
      </c>
      <c r="AJ12" s="70">
        <v>16</v>
      </c>
      <c r="AK12" s="70">
        <v>5359</v>
      </c>
      <c r="AL12" s="70">
        <v>2706</v>
      </c>
      <c r="AM12" s="70">
        <v>9</v>
      </c>
      <c r="AN12" s="70">
        <v>893</v>
      </c>
      <c r="AO12" s="70">
        <v>5</v>
      </c>
      <c r="AP12" s="70">
        <v>3613</v>
      </c>
      <c r="AQ12" s="70">
        <v>14731</v>
      </c>
      <c r="AR12" s="74"/>
      <c r="AS12" s="70">
        <v>9621</v>
      </c>
      <c r="AT12" s="70">
        <v>171</v>
      </c>
      <c r="AU12" s="70">
        <v>3415</v>
      </c>
      <c r="AV12" s="70">
        <v>23</v>
      </c>
      <c r="AW12" s="70">
        <v>13230</v>
      </c>
      <c r="AX12" s="70">
        <v>13230</v>
      </c>
      <c r="AY12" s="74"/>
      <c r="AZ12" s="70">
        <v>9487</v>
      </c>
      <c r="BA12" s="70">
        <v>164</v>
      </c>
      <c r="BB12" s="70">
        <v>3310</v>
      </c>
      <c r="BC12" s="70">
        <v>24</v>
      </c>
      <c r="BD12" s="70">
        <v>12985</v>
      </c>
      <c r="BE12" s="70">
        <v>12985</v>
      </c>
      <c r="BF12" s="74"/>
      <c r="BG12" s="70">
        <v>7380</v>
      </c>
      <c r="BH12" s="70">
        <v>141</v>
      </c>
      <c r="BI12" s="70">
        <v>2652</v>
      </c>
      <c r="BJ12" s="70">
        <v>18</v>
      </c>
      <c r="BK12" s="70">
        <v>10191</v>
      </c>
      <c r="BL12" s="70">
        <v>2923</v>
      </c>
      <c r="BM12" s="70">
        <v>44</v>
      </c>
      <c r="BN12" s="70">
        <v>1001</v>
      </c>
      <c r="BO12" s="70">
        <v>11</v>
      </c>
      <c r="BP12" s="70">
        <v>3979</v>
      </c>
      <c r="BQ12" s="70">
        <v>14170</v>
      </c>
      <c r="BR12" s="74"/>
      <c r="BS12" s="70">
        <v>3347</v>
      </c>
      <c r="BT12" s="70">
        <v>37</v>
      </c>
      <c r="BU12" s="70">
        <v>1153</v>
      </c>
      <c r="BV12" s="70">
        <v>11</v>
      </c>
      <c r="BW12" s="70">
        <v>4548</v>
      </c>
      <c r="BX12" s="70">
        <v>1749</v>
      </c>
      <c r="BY12" s="70">
        <v>26</v>
      </c>
      <c r="BZ12" s="70">
        <v>586</v>
      </c>
      <c r="CA12" s="70">
        <v>4</v>
      </c>
      <c r="CB12" s="70">
        <v>2365</v>
      </c>
      <c r="CC12" s="70">
        <v>5085</v>
      </c>
      <c r="CD12" s="70">
        <v>120</v>
      </c>
      <c r="CE12" s="70">
        <v>1863</v>
      </c>
      <c r="CF12" s="70">
        <v>14</v>
      </c>
      <c r="CG12" s="70">
        <v>7082</v>
      </c>
      <c r="CH12" s="70">
        <v>13995</v>
      </c>
      <c r="CI12" s="74"/>
      <c r="CJ12" s="70">
        <v>4721</v>
      </c>
      <c r="CK12" s="70">
        <v>50</v>
      </c>
      <c r="CL12" s="70">
        <v>1613</v>
      </c>
      <c r="CM12" s="70">
        <v>10</v>
      </c>
      <c r="CN12" s="70">
        <v>6394</v>
      </c>
      <c r="CO12" s="70">
        <v>5099</v>
      </c>
      <c r="CP12" s="70">
        <v>133</v>
      </c>
      <c r="CQ12" s="70">
        <v>1867</v>
      </c>
      <c r="CR12" s="70">
        <v>15</v>
      </c>
      <c r="CS12" s="70">
        <v>7114</v>
      </c>
      <c r="CT12" s="70">
        <v>13508</v>
      </c>
      <c r="CU12" s="74"/>
      <c r="CV12" s="70">
        <v>6810</v>
      </c>
      <c r="CW12" s="70">
        <v>67</v>
      </c>
      <c r="CX12" s="70">
        <v>2411</v>
      </c>
      <c r="CY12" s="70">
        <v>18</v>
      </c>
      <c r="CZ12" s="70">
        <v>9306</v>
      </c>
      <c r="DA12" s="70">
        <v>1749</v>
      </c>
      <c r="DB12" s="70">
        <v>23</v>
      </c>
      <c r="DC12" s="70">
        <v>575</v>
      </c>
      <c r="DD12" s="70">
        <v>4</v>
      </c>
      <c r="DE12" s="70">
        <v>2351</v>
      </c>
      <c r="DF12" s="70">
        <v>1545</v>
      </c>
      <c r="DG12" s="70">
        <v>97</v>
      </c>
      <c r="DH12" s="70">
        <v>608</v>
      </c>
      <c r="DI12" s="70">
        <v>6</v>
      </c>
      <c r="DJ12" s="70">
        <v>2256</v>
      </c>
      <c r="DK12" s="70">
        <v>13913</v>
      </c>
      <c r="DL12" s="74"/>
      <c r="DM12" s="70">
        <v>8391</v>
      </c>
      <c r="DN12" s="70">
        <v>153</v>
      </c>
      <c r="DO12" s="70">
        <v>3001</v>
      </c>
      <c r="DP12" s="70">
        <v>25</v>
      </c>
      <c r="DQ12" s="70">
        <v>11570</v>
      </c>
      <c r="DR12" s="70">
        <v>1594</v>
      </c>
      <c r="DS12" s="70">
        <v>33</v>
      </c>
      <c r="DT12" s="70">
        <v>546</v>
      </c>
      <c r="DU12" s="70">
        <v>2</v>
      </c>
      <c r="DV12" s="70">
        <v>2175</v>
      </c>
      <c r="DW12" s="70">
        <v>13745</v>
      </c>
      <c r="DY12" s="80">
        <f t="shared" si="7"/>
        <v>0.93894331700489853</v>
      </c>
      <c r="DZ12" s="80">
        <f t="shared" si="8"/>
        <v>0.96373056994818651</v>
      </c>
      <c r="EA12" s="80">
        <f t="shared" si="9"/>
        <v>0.94665324609964774</v>
      </c>
      <c r="EB12" s="80">
        <f t="shared" si="10"/>
        <v>0.91176470588235292</v>
      </c>
      <c r="EC12" s="80">
        <f t="shared" si="11"/>
        <v>0.94115013113285995</v>
      </c>
      <c r="ED12" s="74"/>
      <c r="EE12" s="80">
        <f t="shared" si="12"/>
        <v>0.9392057382785165</v>
      </c>
      <c r="EF12" s="80">
        <f t="shared" si="13"/>
        <v>0.95336787564766834</v>
      </c>
      <c r="EG12" s="80">
        <f t="shared" si="14"/>
        <v>0.95067941620533469</v>
      </c>
      <c r="EH12" s="80">
        <f t="shared" si="15"/>
        <v>0.94117647058823528</v>
      </c>
      <c r="EI12" s="80">
        <f t="shared" si="16"/>
        <v>0.94230154161069535</v>
      </c>
      <c r="EJ12" s="74"/>
      <c r="EK12" s="80">
        <f t="shared" si="17"/>
        <v>0.84158502449265216</v>
      </c>
      <c r="EL12" s="80">
        <f t="shared" si="18"/>
        <v>0.88601036269430056</v>
      </c>
      <c r="EM12" s="80">
        <f t="shared" si="19"/>
        <v>0.8593356819325616</v>
      </c>
      <c r="EN12" s="80">
        <f t="shared" si="20"/>
        <v>0.67647058823529416</v>
      </c>
      <c r="EO12" s="80">
        <f t="shared" si="21"/>
        <v>0.84628670120898097</v>
      </c>
      <c r="EP12" s="74"/>
      <c r="EQ12" s="80">
        <f t="shared" si="22"/>
        <v>0.82986354093771864</v>
      </c>
      <c r="ER12" s="80">
        <f t="shared" si="23"/>
        <v>0.84974093264248707</v>
      </c>
      <c r="ES12" s="80">
        <f t="shared" si="24"/>
        <v>0.83291394061399093</v>
      </c>
      <c r="ET12" s="80">
        <f t="shared" si="25"/>
        <v>0.70588235294117652</v>
      </c>
      <c r="EU12" s="80">
        <f t="shared" si="26"/>
        <v>0.83061472526066649</v>
      </c>
      <c r="EV12" s="74"/>
      <c r="EW12" s="80">
        <f t="shared" si="27"/>
        <v>0.90124212736179143</v>
      </c>
      <c r="EX12" s="80">
        <f t="shared" si="28"/>
        <v>0.95854922279792742</v>
      </c>
      <c r="EY12" s="80">
        <f t="shared" si="29"/>
        <v>0.91922496225465522</v>
      </c>
      <c r="EZ12" s="80">
        <f t="shared" si="30"/>
        <v>0.8529411764705882</v>
      </c>
      <c r="FA12" s="80">
        <f t="shared" si="31"/>
        <v>0.90641591505149366</v>
      </c>
      <c r="FB12" s="74"/>
      <c r="FC12" s="80">
        <f t="shared" si="32"/>
        <v>0.29041287613715883</v>
      </c>
      <c r="FD12" s="80">
        <f t="shared" si="33"/>
        <v>0.38860103626943004</v>
      </c>
      <c r="FE12" s="80">
        <f t="shared" si="34"/>
        <v>0.27151484650226471</v>
      </c>
      <c r="FF12" s="80">
        <f t="shared" si="35"/>
        <v>2.9411764705882353E-2</v>
      </c>
      <c r="FG12" s="80">
        <f t="shared" si="36"/>
        <v>0.28625343823962129</v>
      </c>
      <c r="FH12" s="74"/>
      <c r="FI12" s="80">
        <f t="shared" si="37"/>
        <v>0.85899230230930723</v>
      </c>
      <c r="FJ12" s="80">
        <f t="shared" si="38"/>
        <v>0.94818652849740936</v>
      </c>
      <c r="FK12" s="80">
        <f t="shared" si="39"/>
        <v>0.87569199798691499</v>
      </c>
      <c r="FL12" s="80">
        <f t="shared" si="40"/>
        <v>0.73529411764705888</v>
      </c>
      <c r="FM12" s="80">
        <f t="shared" si="41"/>
        <v>0.86406959636666025</v>
      </c>
      <c r="FN12" s="74"/>
      <c r="FO12" s="80">
        <f t="shared" si="42"/>
        <v>0.88383484954513647</v>
      </c>
      <c r="FP12" s="80">
        <f t="shared" si="43"/>
        <v>0.9689119170984456</v>
      </c>
      <c r="FQ12" s="80">
        <f t="shared" si="44"/>
        <v>0.9043784599899346</v>
      </c>
      <c r="FR12" s="80">
        <f t="shared" si="45"/>
        <v>0.82352941176470584</v>
      </c>
      <c r="FS12" s="80">
        <f t="shared" si="46"/>
        <v>0.88997633211795557</v>
      </c>
      <c r="FT12" s="74"/>
      <c r="FU12" s="80">
        <f t="shared" si="47"/>
        <v>0.87342547235829249</v>
      </c>
      <c r="FV12" s="80">
        <f t="shared" si="48"/>
        <v>0.96373056994818651</v>
      </c>
      <c r="FW12" s="80">
        <f t="shared" si="49"/>
        <v>0.89255158530447909</v>
      </c>
      <c r="FX12" s="80">
        <f t="shared" si="50"/>
        <v>0.79411764705882348</v>
      </c>
      <c r="FY12" s="80">
        <f t="shared" si="51"/>
        <v>0.87922983432482571</v>
      </c>
    </row>
    <row r="13" spans="1:181" x14ac:dyDescent="0.3">
      <c r="A13" s="60" t="s">
        <v>493</v>
      </c>
      <c r="B13" s="70">
        <v>136496</v>
      </c>
      <c r="C13" s="70"/>
      <c r="D13" s="70">
        <v>2916</v>
      </c>
      <c r="E13" s="70">
        <v>85</v>
      </c>
      <c r="F13" s="70">
        <v>1038</v>
      </c>
      <c r="G13" s="70">
        <v>2</v>
      </c>
      <c r="H13" s="70">
        <v>4041</v>
      </c>
      <c r="I13" s="70">
        <v>1436</v>
      </c>
      <c r="J13" s="70">
        <v>74</v>
      </c>
      <c r="K13" s="70">
        <v>851</v>
      </c>
      <c r="L13" s="70">
        <v>1</v>
      </c>
      <c r="M13" s="70">
        <v>2362</v>
      </c>
      <c r="N13" s="70">
        <v>6403</v>
      </c>
      <c r="O13" s="70"/>
      <c r="P13" s="70">
        <v>2843</v>
      </c>
      <c r="Q13" s="70">
        <v>125</v>
      </c>
      <c r="R13" s="70">
        <v>1361</v>
      </c>
      <c r="S13" s="70">
        <v>3</v>
      </c>
      <c r="T13" s="70">
        <v>4332</v>
      </c>
      <c r="U13" s="70">
        <v>1091</v>
      </c>
      <c r="V13" s="70">
        <v>28</v>
      </c>
      <c r="W13" s="70">
        <v>390</v>
      </c>
      <c r="X13" s="70">
        <v>0</v>
      </c>
      <c r="Y13" s="70">
        <v>1509</v>
      </c>
      <c r="Z13" s="70">
        <v>5841</v>
      </c>
      <c r="AA13" s="70"/>
      <c r="AB13" s="70">
        <v>2223</v>
      </c>
      <c r="AC13" s="70">
        <v>83</v>
      </c>
      <c r="AD13" s="70">
        <v>938</v>
      </c>
      <c r="AE13" s="70">
        <v>2</v>
      </c>
      <c r="AF13" s="70">
        <v>3246</v>
      </c>
      <c r="AG13" s="70">
        <v>1105</v>
      </c>
      <c r="AH13" s="70">
        <v>49</v>
      </c>
      <c r="AI13" s="70">
        <v>583</v>
      </c>
      <c r="AJ13" s="70">
        <v>0</v>
      </c>
      <c r="AK13" s="70">
        <v>1737</v>
      </c>
      <c r="AL13" s="70">
        <v>634</v>
      </c>
      <c r="AM13" s="70">
        <v>20</v>
      </c>
      <c r="AN13" s="70">
        <v>225</v>
      </c>
      <c r="AO13" s="70">
        <v>0</v>
      </c>
      <c r="AP13" s="70">
        <v>879</v>
      </c>
      <c r="AQ13" s="70">
        <v>5862</v>
      </c>
      <c r="AR13" s="74"/>
      <c r="AS13" s="70">
        <v>3736</v>
      </c>
      <c r="AT13" s="70">
        <v>138</v>
      </c>
      <c r="AU13" s="70">
        <v>1635</v>
      </c>
      <c r="AV13" s="70">
        <v>2</v>
      </c>
      <c r="AW13" s="70">
        <v>5511</v>
      </c>
      <c r="AX13" s="70">
        <v>5511</v>
      </c>
      <c r="AY13" s="74"/>
      <c r="AZ13" s="70">
        <v>3707</v>
      </c>
      <c r="BA13" s="70">
        <v>136</v>
      </c>
      <c r="BB13" s="70">
        <v>1620</v>
      </c>
      <c r="BC13" s="70">
        <v>2</v>
      </c>
      <c r="BD13" s="70">
        <v>5465</v>
      </c>
      <c r="BE13" s="70">
        <v>5465</v>
      </c>
      <c r="BF13" s="74"/>
      <c r="BG13" s="70">
        <v>1836</v>
      </c>
      <c r="BH13" s="70">
        <v>51</v>
      </c>
      <c r="BI13" s="70">
        <v>780</v>
      </c>
      <c r="BJ13" s="70">
        <v>1</v>
      </c>
      <c r="BK13" s="70">
        <v>2668</v>
      </c>
      <c r="BL13" s="70">
        <v>1839</v>
      </c>
      <c r="BM13" s="70">
        <v>89</v>
      </c>
      <c r="BN13" s="70">
        <v>864</v>
      </c>
      <c r="BO13" s="70">
        <v>2</v>
      </c>
      <c r="BP13" s="70">
        <v>2794</v>
      </c>
      <c r="BQ13" s="70">
        <v>5462</v>
      </c>
      <c r="BR13" s="74"/>
      <c r="BS13" s="70">
        <v>1581</v>
      </c>
      <c r="BT13" s="70">
        <v>59</v>
      </c>
      <c r="BU13" s="70">
        <v>710</v>
      </c>
      <c r="BV13" s="70">
        <v>2</v>
      </c>
      <c r="BW13" s="70">
        <v>2352</v>
      </c>
      <c r="BX13" s="70">
        <v>927</v>
      </c>
      <c r="BY13" s="70">
        <v>30</v>
      </c>
      <c r="BZ13" s="70">
        <v>450</v>
      </c>
      <c r="CA13" s="70">
        <v>0</v>
      </c>
      <c r="CB13" s="70">
        <v>1407</v>
      </c>
      <c r="CC13" s="70">
        <v>1118</v>
      </c>
      <c r="CD13" s="70">
        <v>53</v>
      </c>
      <c r="CE13" s="70">
        <v>451</v>
      </c>
      <c r="CF13" s="70">
        <v>1</v>
      </c>
      <c r="CG13" s="70">
        <v>1623</v>
      </c>
      <c r="CH13" s="70">
        <v>5382</v>
      </c>
      <c r="CI13" s="74"/>
      <c r="CJ13" s="70">
        <v>2041</v>
      </c>
      <c r="CK13" s="70">
        <v>87</v>
      </c>
      <c r="CL13" s="70">
        <v>909</v>
      </c>
      <c r="CM13" s="70">
        <v>2</v>
      </c>
      <c r="CN13" s="70">
        <v>3039</v>
      </c>
      <c r="CO13" s="70">
        <v>1459</v>
      </c>
      <c r="CP13" s="70">
        <v>50</v>
      </c>
      <c r="CQ13" s="70">
        <v>650</v>
      </c>
      <c r="CR13" s="70">
        <v>1</v>
      </c>
      <c r="CS13" s="70">
        <v>2160</v>
      </c>
      <c r="CT13" s="70">
        <v>5199</v>
      </c>
      <c r="CU13" s="74"/>
      <c r="CV13" s="70">
        <v>2599</v>
      </c>
      <c r="CW13" s="70">
        <v>96</v>
      </c>
      <c r="CX13" s="70">
        <v>1213</v>
      </c>
      <c r="CY13" s="70">
        <v>2</v>
      </c>
      <c r="CZ13" s="70">
        <v>3910</v>
      </c>
      <c r="DA13" s="70">
        <v>701</v>
      </c>
      <c r="DB13" s="70">
        <v>39</v>
      </c>
      <c r="DC13" s="70">
        <v>302</v>
      </c>
      <c r="DD13" s="70">
        <v>0</v>
      </c>
      <c r="DE13" s="70">
        <v>1042</v>
      </c>
      <c r="DF13" s="70">
        <v>342</v>
      </c>
      <c r="DG13" s="70">
        <v>14</v>
      </c>
      <c r="DH13" s="70">
        <v>131</v>
      </c>
      <c r="DI13" s="70">
        <v>0</v>
      </c>
      <c r="DJ13" s="70">
        <v>487</v>
      </c>
      <c r="DK13" s="70">
        <v>5439</v>
      </c>
      <c r="DL13" s="74"/>
      <c r="DM13" s="70">
        <v>2836</v>
      </c>
      <c r="DN13" s="70">
        <v>93</v>
      </c>
      <c r="DO13" s="70">
        <v>1247</v>
      </c>
      <c r="DP13" s="70">
        <v>2</v>
      </c>
      <c r="DQ13" s="70">
        <v>4178</v>
      </c>
      <c r="DR13" s="70">
        <v>796</v>
      </c>
      <c r="DS13" s="70">
        <v>55</v>
      </c>
      <c r="DT13" s="70">
        <v>375</v>
      </c>
      <c r="DU13" s="70">
        <v>0</v>
      </c>
      <c r="DV13" s="70">
        <v>1226</v>
      </c>
      <c r="DW13" s="70">
        <v>5404</v>
      </c>
      <c r="DY13" s="80">
        <f t="shared" si="7"/>
        <v>0.90395220588235292</v>
      </c>
      <c r="DZ13" s="80">
        <f t="shared" si="8"/>
        <v>0.96226415094339623</v>
      </c>
      <c r="EA13" s="80">
        <f t="shared" si="9"/>
        <v>0.92694547379565906</v>
      </c>
      <c r="EB13" s="80">
        <f t="shared" si="10"/>
        <v>1</v>
      </c>
      <c r="EC13" s="80">
        <f t="shared" si="11"/>
        <v>0.91222864282367644</v>
      </c>
      <c r="ED13" s="74"/>
      <c r="EE13" s="80">
        <f t="shared" si="12"/>
        <v>0.91038602941176472</v>
      </c>
      <c r="EF13" s="80">
        <f t="shared" si="13"/>
        <v>0.95597484276729561</v>
      </c>
      <c r="EG13" s="80">
        <f t="shared" si="14"/>
        <v>0.92429857067231336</v>
      </c>
      <c r="EH13" s="80">
        <f t="shared" si="15"/>
        <v>0.66666666666666663</v>
      </c>
      <c r="EI13" s="80">
        <f t="shared" si="16"/>
        <v>0.91550835545837883</v>
      </c>
      <c r="EJ13" s="74"/>
      <c r="EK13" s="80">
        <f t="shared" si="17"/>
        <v>0.85845588235294112</v>
      </c>
      <c r="EL13" s="80">
        <f t="shared" si="18"/>
        <v>0.86792452830188682</v>
      </c>
      <c r="EM13" s="80">
        <f t="shared" si="19"/>
        <v>0.86553732133403916</v>
      </c>
      <c r="EN13" s="80">
        <f t="shared" si="20"/>
        <v>0.66666666666666663</v>
      </c>
      <c r="EO13" s="80">
        <f t="shared" si="21"/>
        <v>0.86069030142120884</v>
      </c>
      <c r="EP13" s="74"/>
      <c r="EQ13" s="80">
        <f t="shared" si="22"/>
        <v>0.85179227941176472</v>
      </c>
      <c r="ER13" s="80">
        <f t="shared" si="23"/>
        <v>0.85534591194968557</v>
      </c>
      <c r="ES13" s="80">
        <f t="shared" si="24"/>
        <v>0.85759661196400216</v>
      </c>
      <c r="ET13" s="80">
        <f t="shared" si="25"/>
        <v>0.66666666666666663</v>
      </c>
      <c r="EU13" s="80">
        <f t="shared" si="26"/>
        <v>0.85350616898328913</v>
      </c>
      <c r="EV13" s="74"/>
      <c r="EW13" s="80">
        <f t="shared" si="27"/>
        <v>0.84443933823529416</v>
      </c>
      <c r="EX13" s="80">
        <f t="shared" si="28"/>
        <v>0.88050314465408808</v>
      </c>
      <c r="EY13" s="80">
        <f t="shared" si="29"/>
        <v>0.87030174695606144</v>
      </c>
      <c r="EZ13" s="80">
        <f t="shared" si="30"/>
        <v>1</v>
      </c>
      <c r="FA13" s="80">
        <f t="shared" si="31"/>
        <v>0.85303763860690296</v>
      </c>
      <c r="FB13" s="74"/>
      <c r="FC13" s="80">
        <f t="shared" si="32"/>
        <v>2.3393841911764706</v>
      </c>
      <c r="FD13" s="80">
        <f t="shared" si="33"/>
        <v>1.1509433962264151</v>
      </c>
      <c r="FE13" s="80">
        <f t="shared" si="34"/>
        <v>1.9068290100582319</v>
      </c>
      <c r="FF13" s="80">
        <f t="shared" si="35"/>
        <v>9.6666666666666661</v>
      </c>
      <c r="FG13" s="80">
        <f t="shared" si="36"/>
        <v>2.185694205841012</v>
      </c>
      <c r="FH13" s="74"/>
      <c r="FI13" s="80">
        <f t="shared" si="37"/>
        <v>0.80422794117647056</v>
      </c>
      <c r="FJ13" s="80">
        <f t="shared" si="38"/>
        <v>0.86163522012578619</v>
      </c>
      <c r="FK13" s="80">
        <f t="shared" si="39"/>
        <v>0.82530439385918475</v>
      </c>
      <c r="FL13" s="80">
        <f t="shared" si="40"/>
        <v>1</v>
      </c>
      <c r="FM13" s="80">
        <f t="shared" si="41"/>
        <v>0.81196314227705768</v>
      </c>
      <c r="FN13" s="74"/>
      <c r="FO13" s="80">
        <f t="shared" si="42"/>
        <v>0.83685661764705888</v>
      </c>
      <c r="FP13" s="80">
        <f t="shared" si="43"/>
        <v>0.93710691823899372</v>
      </c>
      <c r="FQ13" s="80">
        <f t="shared" si="44"/>
        <v>0.87136050820539968</v>
      </c>
      <c r="FR13" s="80">
        <f t="shared" si="45"/>
        <v>0.66666666666666663</v>
      </c>
      <c r="FS13" s="80">
        <f t="shared" si="46"/>
        <v>0.84944557238794316</v>
      </c>
      <c r="FT13" s="74"/>
      <c r="FU13" s="80">
        <f t="shared" si="47"/>
        <v>0.8345588235294118</v>
      </c>
      <c r="FV13" s="80">
        <f t="shared" si="48"/>
        <v>0.9308176100628931</v>
      </c>
      <c r="FW13" s="80">
        <f t="shared" si="49"/>
        <v>0.8586553732133404</v>
      </c>
      <c r="FX13" s="80">
        <f t="shared" si="50"/>
        <v>0.66666666666666663</v>
      </c>
      <c r="FY13" s="80">
        <f t="shared" si="51"/>
        <v>0.84397938466343903</v>
      </c>
    </row>
    <row r="14" spans="1:181" x14ac:dyDescent="0.3">
      <c r="A14" s="60" t="s">
        <v>570</v>
      </c>
      <c r="B14" s="70">
        <v>116669</v>
      </c>
      <c r="C14" s="70"/>
      <c r="D14" s="70">
        <v>9816</v>
      </c>
      <c r="E14" s="70">
        <v>294</v>
      </c>
      <c r="F14" s="70">
        <v>2871</v>
      </c>
      <c r="G14" s="70">
        <v>32</v>
      </c>
      <c r="H14" s="70">
        <v>13013</v>
      </c>
      <c r="I14" s="70">
        <v>3432</v>
      </c>
      <c r="J14" s="70">
        <v>107</v>
      </c>
      <c r="K14" s="70">
        <v>1455</v>
      </c>
      <c r="L14" s="70">
        <v>13</v>
      </c>
      <c r="M14" s="70">
        <v>5007</v>
      </c>
      <c r="N14" s="70">
        <v>18020</v>
      </c>
      <c r="O14" s="70"/>
      <c r="P14" s="70">
        <v>5873</v>
      </c>
      <c r="Q14" s="70">
        <v>194</v>
      </c>
      <c r="R14" s="70">
        <v>1850</v>
      </c>
      <c r="S14" s="70">
        <v>9</v>
      </c>
      <c r="T14" s="70">
        <v>7926</v>
      </c>
      <c r="U14" s="70">
        <v>6133</v>
      </c>
      <c r="V14" s="70">
        <v>171</v>
      </c>
      <c r="W14" s="70">
        <v>2146</v>
      </c>
      <c r="X14" s="70">
        <v>33</v>
      </c>
      <c r="Y14" s="70">
        <v>8483</v>
      </c>
      <c r="Z14" s="70">
        <v>16409</v>
      </c>
      <c r="AA14" s="70"/>
      <c r="AB14" s="70">
        <v>9717</v>
      </c>
      <c r="AC14" s="70">
        <v>298</v>
      </c>
      <c r="AD14" s="70">
        <v>3246</v>
      </c>
      <c r="AE14" s="70">
        <v>23</v>
      </c>
      <c r="AF14" s="70">
        <v>13284</v>
      </c>
      <c r="AG14" s="70">
        <v>2082</v>
      </c>
      <c r="AH14" s="70">
        <v>75</v>
      </c>
      <c r="AI14" s="70">
        <v>620</v>
      </c>
      <c r="AJ14" s="70">
        <v>9</v>
      </c>
      <c r="AK14" s="70">
        <v>2786</v>
      </c>
      <c r="AL14" s="70">
        <v>1327</v>
      </c>
      <c r="AM14" s="70">
        <v>27</v>
      </c>
      <c r="AN14" s="70">
        <v>461</v>
      </c>
      <c r="AO14" s="70">
        <v>13</v>
      </c>
      <c r="AP14" s="70">
        <v>1828</v>
      </c>
      <c r="AQ14" s="70">
        <v>17898</v>
      </c>
      <c r="AR14" s="74"/>
      <c r="AS14" s="70">
        <v>11041</v>
      </c>
      <c r="AT14" s="70">
        <v>317</v>
      </c>
      <c r="AU14" s="70">
        <v>3678</v>
      </c>
      <c r="AV14" s="70">
        <v>38</v>
      </c>
      <c r="AW14" s="70">
        <v>15074</v>
      </c>
      <c r="AX14" s="70">
        <v>15074</v>
      </c>
      <c r="AY14" s="74"/>
      <c r="AZ14" s="70">
        <v>10681</v>
      </c>
      <c r="BA14" s="70">
        <v>305</v>
      </c>
      <c r="BB14" s="70">
        <v>3441</v>
      </c>
      <c r="BC14" s="70">
        <v>38</v>
      </c>
      <c r="BD14" s="70">
        <v>14465</v>
      </c>
      <c r="BE14" s="70">
        <v>14465</v>
      </c>
      <c r="BF14" s="74"/>
      <c r="BG14" s="70">
        <v>9485</v>
      </c>
      <c r="BH14" s="70">
        <v>293</v>
      </c>
      <c r="BI14" s="70">
        <v>3168</v>
      </c>
      <c r="BJ14" s="70">
        <v>35</v>
      </c>
      <c r="BK14" s="70">
        <v>12981</v>
      </c>
      <c r="BL14" s="70">
        <v>2111</v>
      </c>
      <c r="BM14" s="70">
        <v>68</v>
      </c>
      <c r="BN14" s="70">
        <v>670</v>
      </c>
      <c r="BO14" s="70">
        <v>4</v>
      </c>
      <c r="BP14" s="70">
        <v>2853</v>
      </c>
      <c r="BQ14" s="70">
        <v>15834</v>
      </c>
      <c r="BR14" s="74"/>
      <c r="BS14" s="70">
        <v>4337</v>
      </c>
      <c r="BT14" s="70">
        <v>129</v>
      </c>
      <c r="BU14" s="70">
        <v>1339</v>
      </c>
      <c r="BV14" s="70">
        <v>17</v>
      </c>
      <c r="BW14" s="70">
        <v>5822</v>
      </c>
      <c r="BX14" s="70">
        <v>2161</v>
      </c>
      <c r="BY14" s="70">
        <v>70</v>
      </c>
      <c r="BZ14" s="70">
        <v>673</v>
      </c>
      <c r="CA14" s="70">
        <v>9</v>
      </c>
      <c r="CB14" s="70">
        <v>2913</v>
      </c>
      <c r="CC14" s="70">
        <v>4842</v>
      </c>
      <c r="CD14" s="70">
        <v>155</v>
      </c>
      <c r="CE14" s="70">
        <v>1781</v>
      </c>
      <c r="CF14" s="70">
        <v>15</v>
      </c>
      <c r="CG14" s="70">
        <v>6793</v>
      </c>
      <c r="CH14" s="70">
        <v>15528</v>
      </c>
      <c r="CI14" s="74"/>
      <c r="CJ14" s="70">
        <v>5684</v>
      </c>
      <c r="CK14" s="70">
        <v>148</v>
      </c>
      <c r="CL14" s="70">
        <v>1690</v>
      </c>
      <c r="CM14" s="70">
        <v>23</v>
      </c>
      <c r="CN14" s="70">
        <v>7545</v>
      </c>
      <c r="CO14" s="70">
        <v>5663</v>
      </c>
      <c r="CP14" s="70">
        <v>211</v>
      </c>
      <c r="CQ14" s="70">
        <v>2092</v>
      </c>
      <c r="CR14" s="70">
        <v>17</v>
      </c>
      <c r="CS14" s="70">
        <v>7983</v>
      </c>
      <c r="CT14" s="70">
        <v>15528</v>
      </c>
      <c r="CU14" s="74"/>
      <c r="CV14" s="70">
        <v>6785</v>
      </c>
      <c r="CW14" s="70">
        <v>173</v>
      </c>
      <c r="CX14" s="70">
        <v>2028</v>
      </c>
      <c r="CY14" s="70">
        <v>30</v>
      </c>
      <c r="CZ14" s="70">
        <v>9016</v>
      </c>
      <c r="DA14" s="70">
        <v>2257</v>
      </c>
      <c r="DB14" s="70">
        <v>109</v>
      </c>
      <c r="DC14" s="70">
        <v>769</v>
      </c>
      <c r="DD14" s="70">
        <v>3</v>
      </c>
      <c r="DE14" s="70">
        <v>3138</v>
      </c>
      <c r="DF14" s="70">
        <v>2282</v>
      </c>
      <c r="DG14" s="70">
        <v>81</v>
      </c>
      <c r="DH14" s="70">
        <v>982</v>
      </c>
      <c r="DI14" s="70">
        <v>10</v>
      </c>
      <c r="DJ14" s="70">
        <v>3355</v>
      </c>
      <c r="DK14" s="70">
        <v>15509</v>
      </c>
      <c r="DL14" s="74"/>
      <c r="DM14" s="70">
        <v>9264</v>
      </c>
      <c r="DN14" s="70">
        <v>261</v>
      </c>
      <c r="DO14" s="70">
        <v>3047</v>
      </c>
      <c r="DP14" s="70">
        <v>36</v>
      </c>
      <c r="DQ14" s="70">
        <v>12608</v>
      </c>
      <c r="DR14" s="70">
        <v>2061</v>
      </c>
      <c r="DS14" s="70">
        <v>88</v>
      </c>
      <c r="DT14" s="70">
        <v>738</v>
      </c>
      <c r="DU14" s="70">
        <v>7</v>
      </c>
      <c r="DV14" s="70">
        <v>2894</v>
      </c>
      <c r="DW14" s="70">
        <v>15502</v>
      </c>
      <c r="DY14" s="80">
        <f t="shared" si="7"/>
        <v>0.90625</v>
      </c>
      <c r="DZ14" s="80">
        <f t="shared" si="8"/>
        <v>0.91022443890274318</v>
      </c>
      <c r="EA14" s="80">
        <f t="shared" si="9"/>
        <v>0.92371705963938977</v>
      </c>
      <c r="EB14" s="80">
        <f t="shared" si="10"/>
        <v>0.93333333333333335</v>
      </c>
      <c r="EC14" s="80">
        <f t="shared" si="11"/>
        <v>0.91059933407325189</v>
      </c>
      <c r="ED14" s="74"/>
      <c r="EE14" s="80">
        <f t="shared" si="12"/>
        <v>0.99079106280193241</v>
      </c>
      <c r="EF14" s="80">
        <f t="shared" si="13"/>
        <v>0.99750623441396513</v>
      </c>
      <c r="EG14" s="80">
        <f t="shared" si="14"/>
        <v>1.0002311604253351</v>
      </c>
      <c r="EH14" s="80">
        <f t="shared" si="15"/>
        <v>1</v>
      </c>
      <c r="EI14" s="80">
        <f t="shared" si="16"/>
        <v>0.9932297447280799</v>
      </c>
      <c r="EJ14" s="74"/>
      <c r="EK14" s="80">
        <f t="shared" si="17"/>
        <v>0.83340881642512077</v>
      </c>
      <c r="EL14" s="80">
        <f t="shared" si="18"/>
        <v>0.79052369077306728</v>
      </c>
      <c r="EM14" s="80">
        <f t="shared" si="19"/>
        <v>0.85020804438280162</v>
      </c>
      <c r="EN14" s="80">
        <f t="shared" si="20"/>
        <v>0.84444444444444444</v>
      </c>
      <c r="EO14" s="80">
        <f t="shared" si="21"/>
        <v>0.83651498335183128</v>
      </c>
      <c r="EP14" s="74"/>
      <c r="EQ14" s="80">
        <f t="shared" si="22"/>
        <v>0.8062349033816425</v>
      </c>
      <c r="ER14" s="80">
        <f t="shared" si="23"/>
        <v>0.76059850374064841</v>
      </c>
      <c r="ES14" s="80">
        <f t="shared" si="24"/>
        <v>0.79542302357836336</v>
      </c>
      <c r="ET14" s="80">
        <f t="shared" si="25"/>
        <v>0.84444444444444444</v>
      </c>
      <c r="EU14" s="80">
        <f t="shared" si="26"/>
        <v>0.80271920088790238</v>
      </c>
      <c r="EV14" s="74"/>
      <c r="EW14" s="80">
        <f t="shared" si="27"/>
        <v>0.8753019323671497</v>
      </c>
      <c r="EX14" s="80">
        <f t="shared" si="28"/>
        <v>0.90024937655860349</v>
      </c>
      <c r="EY14" s="80">
        <f t="shared" si="29"/>
        <v>0.88719371243643086</v>
      </c>
      <c r="EZ14" s="80">
        <f t="shared" si="30"/>
        <v>0.8666666666666667</v>
      </c>
      <c r="FA14" s="80">
        <f t="shared" si="31"/>
        <v>0.87869034406215318</v>
      </c>
      <c r="FB14" s="74"/>
      <c r="FC14" s="80">
        <f t="shared" si="32"/>
        <v>0.27370169082125606</v>
      </c>
      <c r="FD14" s="80">
        <f t="shared" si="33"/>
        <v>0.35411471321695759</v>
      </c>
      <c r="FE14" s="80">
        <f t="shared" si="34"/>
        <v>0.3723994452149792</v>
      </c>
      <c r="FF14" s="80">
        <f t="shared" si="35"/>
        <v>6.6666666666666666E-2</v>
      </c>
      <c r="FG14" s="80">
        <f t="shared" si="36"/>
        <v>0.29866814650388457</v>
      </c>
      <c r="FH14" s="74"/>
      <c r="FI14" s="80">
        <f t="shared" si="37"/>
        <v>0.85650664251207731</v>
      </c>
      <c r="FJ14" s="80">
        <f t="shared" si="38"/>
        <v>0.89526184538653364</v>
      </c>
      <c r="FK14" s="80">
        <f t="shared" si="39"/>
        <v>0.87424872861766068</v>
      </c>
      <c r="FL14" s="80">
        <f t="shared" si="40"/>
        <v>0.88888888888888884</v>
      </c>
      <c r="FM14" s="80">
        <f t="shared" si="41"/>
        <v>0.86170921198668149</v>
      </c>
      <c r="FN14" s="74"/>
      <c r="FO14" s="80">
        <f t="shared" si="42"/>
        <v>0.85477053140096615</v>
      </c>
      <c r="FP14" s="80">
        <f t="shared" si="43"/>
        <v>0.90523690773067333</v>
      </c>
      <c r="FQ14" s="80">
        <f t="shared" si="44"/>
        <v>0.87355524734165513</v>
      </c>
      <c r="FR14" s="80">
        <f t="shared" si="45"/>
        <v>0.9555555555555556</v>
      </c>
      <c r="FS14" s="80">
        <f t="shared" si="46"/>
        <v>0.86065482796892345</v>
      </c>
      <c r="FT14" s="74"/>
      <c r="FU14" s="80">
        <f t="shared" si="47"/>
        <v>0.85484601449275366</v>
      </c>
      <c r="FV14" s="80">
        <f t="shared" si="48"/>
        <v>0.87032418952618451</v>
      </c>
      <c r="FW14" s="80">
        <f t="shared" si="49"/>
        <v>0.87494220989366622</v>
      </c>
      <c r="FX14" s="80">
        <f t="shared" si="50"/>
        <v>0.9555555555555556</v>
      </c>
      <c r="FY14" s="80">
        <f t="shared" si="51"/>
        <v>0.86026637069922307</v>
      </c>
    </row>
    <row r="15" spans="1:181" x14ac:dyDescent="0.3">
      <c r="A15" s="60" t="s">
        <v>552</v>
      </c>
      <c r="B15" s="70">
        <v>109196</v>
      </c>
      <c r="C15" s="70"/>
      <c r="D15" s="70">
        <v>6559</v>
      </c>
      <c r="E15" s="70">
        <v>199</v>
      </c>
      <c r="F15" s="70">
        <v>3485</v>
      </c>
      <c r="G15" s="70">
        <v>5</v>
      </c>
      <c r="H15" s="70">
        <v>10248</v>
      </c>
      <c r="I15" s="70">
        <v>1862</v>
      </c>
      <c r="J15" s="70">
        <v>88</v>
      </c>
      <c r="K15" s="70">
        <v>1302</v>
      </c>
      <c r="L15" s="70">
        <v>6</v>
      </c>
      <c r="M15" s="70">
        <v>3258</v>
      </c>
      <c r="N15" s="70">
        <v>13506</v>
      </c>
      <c r="O15" s="70"/>
      <c r="P15" s="70">
        <v>3011</v>
      </c>
      <c r="Q15" s="70">
        <v>113</v>
      </c>
      <c r="R15" s="70">
        <v>1760</v>
      </c>
      <c r="S15" s="70">
        <v>4</v>
      </c>
      <c r="T15" s="70">
        <v>4888</v>
      </c>
      <c r="U15" s="70">
        <v>4565</v>
      </c>
      <c r="V15" s="70">
        <v>130</v>
      </c>
      <c r="W15" s="70">
        <v>2599</v>
      </c>
      <c r="X15" s="70">
        <v>6</v>
      </c>
      <c r="Y15" s="70">
        <v>7300</v>
      </c>
      <c r="Z15" s="70">
        <v>12188</v>
      </c>
      <c r="AA15" s="70"/>
      <c r="AB15" s="70">
        <v>3476</v>
      </c>
      <c r="AC15" s="70">
        <v>120</v>
      </c>
      <c r="AD15" s="70">
        <v>1737</v>
      </c>
      <c r="AE15" s="70">
        <v>6</v>
      </c>
      <c r="AF15" s="70">
        <v>5339</v>
      </c>
      <c r="AG15" s="70">
        <v>2509</v>
      </c>
      <c r="AH15" s="70">
        <v>100</v>
      </c>
      <c r="AI15" s="70">
        <v>1610</v>
      </c>
      <c r="AJ15" s="70">
        <v>3</v>
      </c>
      <c r="AK15" s="70">
        <v>4222</v>
      </c>
      <c r="AL15" s="70">
        <v>1765</v>
      </c>
      <c r="AM15" s="70">
        <v>39</v>
      </c>
      <c r="AN15" s="70">
        <v>1048</v>
      </c>
      <c r="AO15" s="70">
        <v>1</v>
      </c>
      <c r="AP15" s="70">
        <v>2853</v>
      </c>
      <c r="AQ15" s="70">
        <v>12414</v>
      </c>
      <c r="AR15" s="74"/>
      <c r="AS15" s="70">
        <v>7115</v>
      </c>
      <c r="AT15" s="70">
        <v>236</v>
      </c>
      <c r="AU15" s="70">
        <v>4039</v>
      </c>
      <c r="AV15" s="70">
        <v>9</v>
      </c>
      <c r="AW15" s="70">
        <v>11399</v>
      </c>
      <c r="AX15" s="70">
        <v>11399</v>
      </c>
      <c r="AY15" s="74"/>
      <c r="AZ15" s="70">
        <v>6883</v>
      </c>
      <c r="BA15" s="70">
        <v>235</v>
      </c>
      <c r="BB15" s="70">
        <v>3922</v>
      </c>
      <c r="BC15" s="70">
        <v>9</v>
      </c>
      <c r="BD15" s="70">
        <v>11049</v>
      </c>
      <c r="BE15" s="70">
        <v>11049</v>
      </c>
      <c r="BF15" s="74"/>
      <c r="BG15" s="70">
        <v>5294</v>
      </c>
      <c r="BH15" s="70">
        <v>164</v>
      </c>
      <c r="BI15" s="70">
        <v>3083</v>
      </c>
      <c r="BJ15" s="70">
        <v>6</v>
      </c>
      <c r="BK15" s="70">
        <v>8547</v>
      </c>
      <c r="BL15" s="70">
        <v>2036</v>
      </c>
      <c r="BM15" s="70">
        <v>72</v>
      </c>
      <c r="BN15" s="70">
        <v>1123</v>
      </c>
      <c r="BO15" s="70">
        <v>4</v>
      </c>
      <c r="BP15" s="70">
        <v>3235</v>
      </c>
      <c r="BQ15" s="70">
        <v>11782</v>
      </c>
      <c r="BR15" s="74"/>
      <c r="BS15" s="70">
        <v>2725</v>
      </c>
      <c r="BT15" s="70">
        <v>95</v>
      </c>
      <c r="BU15" s="70">
        <v>1471</v>
      </c>
      <c r="BV15" s="70">
        <v>5</v>
      </c>
      <c r="BW15" s="70">
        <v>4296</v>
      </c>
      <c r="BX15" s="70">
        <v>1394</v>
      </c>
      <c r="BY15" s="70">
        <v>47</v>
      </c>
      <c r="BZ15" s="70">
        <v>810</v>
      </c>
      <c r="CA15" s="70">
        <v>3</v>
      </c>
      <c r="CB15" s="70">
        <v>2254</v>
      </c>
      <c r="CC15" s="70">
        <v>3174</v>
      </c>
      <c r="CD15" s="70">
        <v>98</v>
      </c>
      <c r="CE15" s="70">
        <v>1920</v>
      </c>
      <c r="CF15" s="70">
        <v>2</v>
      </c>
      <c r="CG15" s="70">
        <v>5194</v>
      </c>
      <c r="CH15" s="70">
        <v>11744</v>
      </c>
      <c r="CI15" s="74"/>
      <c r="CJ15" s="70">
        <v>3667</v>
      </c>
      <c r="CK15" s="70">
        <v>99</v>
      </c>
      <c r="CL15" s="70">
        <v>2092</v>
      </c>
      <c r="CM15" s="70">
        <v>4</v>
      </c>
      <c r="CN15" s="70">
        <v>5862</v>
      </c>
      <c r="CO15" s="70">
        <v>3475</v>
      </c>
      <c r="CP15" s="70">
        <v>137</v>
      </c>
      <c r="CQ15" s="70">
        <v>2005</v>
      </c>
      <c r="CR15" s="70">
        <v>6</v>
      </c>
      <c r="CS15" s="70">
        <v>5623</v>
      </c>
      <c r="CT15" s="70">
        <v>11485</v>
      </c>
      <c r="CU15" s="74"/>
      <c r="CV15" s="70">
        <v>4462</v>
      </c>
      <c r="CW15" s="70">
        <v>144</v>
      </c>
      <c r="CX15" s="70">
        <v>2642</v>
      </c>
      <c r="CY15" s="70">
        <v>7</v>
      </c>
      <c r="CZ15" s="70">
        <v>7255</v>
      </c>
      <c r="DA15" s="70">
        <v>1386</v>
      </c>
      <c r="DB15" s="70">
        <v>46</v>
      </c>
      <c r="DC15" s="70">
        <v>633</v>
      </c>
      <c r="DD15" s="70">
        <v>2</v>
      </c>
      <c r="DE15" s="70">
        <v>2067</v>
      </c>
      <c r="DF15" s="70">
        <v>1380</v>
      </c>
      <c r="DG15" s="70">
        <v>48</v>
      </c>
      <c r="DH15" s="70">
        <v>926</v>
      </c>
      <c r="DI15" s="70">
        <v>1</v>
      </c>
      <c r="DJ15" s="70">
        <v>2355</v>
      </c>
      <c r="DK15" s="70">
        <v>11677</v>
      </c>
      <c r="DL15" s="74"/>
      <c r="DM15" s="70">
        <v>5446</v>
      </c>
      <c r="DN15" s="70">
        <v>166</v>
      </c>
      <c r="DO15" s="70">
        <v>3154</v>
      </c>
      <c r="DP15" s="70">
        <v>6</v>
      </c>
      <c r="DQ15" s="70">
        <v>8772</v>
      </c>
      <c r="DR15" s="70">
        <v>1700</v>
      </c>
      <c r="DS15" s="70">
        <v>66</v>
      </c>
      <c r="DT15" s="70">
        <v>956</v>
      </c>
      <c r="DU15" s="70">
        <v>4</v>
      </c>
      <c r="DV15" s="70">
        <v>2726</v>
      </c>
      <c r="DW15" s="70">
        <v>11498</v>
      </c>
      <c r="DY15" s="80">
        <f t="shared" si="7"/>
        <v>0.89965562284764278</v>
      </c>
      <c r="DZ15" s="80">
        <f t="shared" si="8"/>
        <v>0.84668989547038331</v>
      </c>
      <c r="EA15" s="80">
        <f t="shared" si="9"/>
        <v>0.91059118445790688</v>
      </c>
      <c r="EB15" s="80">
        <f t="shared" si="10"/>
        <v>0.90909090909090906</v>
      </c>
      <c r="EC15" s="80">
        <f t="shared" si="11"/>
        <v>0.90241374204057456</v>
      </c>
      <c r="ED15" s="74"/>
      <c r="EE15" s="80">
        <f t="shared" si="12"/>
        <v>0.92031825198907491</v>
      </c>
      <c r="EF15" s="80">
        <f t="shared" si="13"/>
        <v>0.90243902439024393</v>
      </c>
      <c r="EG15" s="80">
        <f t="shared" si="14"/>
        <v>0.91811155212032591</v>
      </c>
      <c r="EH15" s="80">
        <f t="shared" si="15"/>
        <v>0.90909090909090906</v>
      </c>
      <c r="EI15" s="80">
        <f t="shared" si="16"/>
        <v>0.91914704575744111</v>
      </c>
      <c r="EJ15" s="74"/>
      <c r="EK15" s="80">
        <f t="shared" si="17"/>
        <v>0.84491153069706681</v>
      </c>
      <c r="EL15" s="80">
        <f t="shared" si="18"/>
        <v>0.82229965156794427</v>
      </c>
      <c r="EM15" s="80">
        <f t="shared" si="19"/>
        <v>0.84374347190307086</v>
      </c>
      <c r="EN15" s="80">
        <f t="shared" si="20"/>
        <v>0.81818181818181823</v>
      </c>
      <c r="EO15" s="80">
        <f t="shared" si="21"/>
        <v>0.8439952613653191</v>
      </c>
      <c r="EP15" s="74"/>
      <c r="EQ15" s="80">
        <f t="shared" si="22"/>
        <v>0.81736135850849068</v>
      </c>
      <c r="ER15" s="80">
        <f t="shared" si="23"/>
        <v>0.81881533101045301</v>
      </c>
      <c r="ES15" s="80">
        <f t="shared" si="24"/>
        <v>0.81930227700020886</v>
      </c>
      <c r="ET15" s="80">
        <f t="shared" si="25"/>
        <v>0.81818181818181823</v>
      </c>
      <c r="EU15" s="80">
        <f t="shared" si="26"/>
        <v>0.8180808529542426</v>
      </c>
      <c r="EV15" s="74"/>
      <c r="EW15" s="80">
        <f t="shared" si="27"/>
        <v>0.87044294026837665</v>
      </c>
      <c r="EX15" s="80">
        <f t="shared" si="28"/>
        <v>0.82229965156794427</v>
      </c>
      <c r="EY15" s="80">
        <f t="shared" si="29"/>
        <v>0.87862962189262583</v>
      </c>
      <c r="EZ15" s="80">
        <f t="shared" si="30"/>
        <v>0.90909090909090906</v>
      </c>
      <c r="FA15" s="80">
        <f t="shared" si="31"/>
        <v>0.87235302828372574</v>
      </c>
      <c r="FB15" s="74"/>
      <c r="FC15" s="80">
        <f t="shared" si="32"/>
        <v>1.3466334164588529</v>
      </c>
      <c r="FD15" s="80">
        <f t="shared" si="33"/>
        <v>1.2334494773519165</v>
      </c>
      <c r="FE15" s="80">
        <f t="shared" si="34"/>
        <v>0.79235429287654058</v>
      </c>
      <c r="FF15" s="80">
        <f t="shared" si="35"/>
        <v>3.7272727272727271</v>
      </c>
      <c r="FG15" s="80">
        <f t="shared" si="36"/>
        <v>1.1497112394491338</v>
      </c>
      <c r="FH15" s="74"/>
      <c r="FI15" s="80">
        <f t="shared" si="37"/>
        <v>0.84811780073625465</v>
      </c>
      <c r="FJ15" s="80">
        <f t="shared" si="38"/>
        <v>0.82229965156794427</v>
      </c>
      <c r="FK15" s="80">
        <f t="shared" si="39"/>
        <v>0.8558596198036349</v>
      </c>
      <c r="FL15" s="80">
        <f t="shared" si="40"/>
        <v>0.90909090909090906</v>
      </c>
      <c r="FM15" s="80">
        <f t="shared" si="41"/>
        <v>0.85036280171775502</v>
      </c>
      <c r="FN15" s="74"/>
      <c r="FO15" s="80">
        <f t="shared" si="42"/>
        <v>0.85833036456477851</v>
      </c>
      <c r="FP15" s="80">
        <f t="shared" si="43"/>
        <v>0.82926829268292679</v>
      </c>
      <c r="FQ15" s="80">
        <f t="shared" si="44"/>
        <v>0.87758512638395658</v>
      </c>
      <c r="FR15" s="80">
        <f t="shared" si="45"/>
        <v>0.90909090909090906</v>
      </c>
      <c r="FS15" s="80">
        <f t="shared" si="46"/>
        <v>0.86457870576040274</v>
      </c>
      <c r="FT15" s="74"/>
      <c r="FU15" s="80">
        <f t="shared" si="47"/>
        <v>0.8485928037050231</v>
      </c>
      <c r="FV15" s="80">
        <f t="shared" si="48"/>
        <v>0.80836236933797911</v>
      </c>
      <c r="FW15" s="80">
        <f t="shared" si="49"/>
        <v>0.85857530812617511</v>
      </c>
      <c r="FX15" s="80">
        <f t="shared" si="50"/>
        <v>0.90909090909090906</v>
      </c>
      <c r="FY15" s="80">
        <f t="shared" si="51"/>
        <v>0.85132533688730938</v>
      </c>
    </row>
    <row r="16" spans="1:181" x14ac:dyDescent="0.3">
      <c r="A16" s="60" t="s">
        <v>506</v>
      </c>
      <c r="B16" s="70">
        <v>109017</v>
      </c>
      <c r="C16" s="70"/>
      <c r="D16" s="70">
        <v>1811</v>
      </c>
      <c r="E16" s="70">
        <v>57</v>
      </c>
      <c r="F16" s="70">
        <v>521</v>
      </c>
      <c r="G16" s="70">
        <v>2</v>
      </c>
      <c r="H16" s="70">
        <v>2391</v>
      </c>
      <c r="I16" s="70">
        <v>869</v>
      </c>
      <c r="J16" s="70">
        <v>33</v>
      </c>
      <c r="K16" s="70">
        <v>286</v>
      </c>
      <c r="L16" s="70">
        <v>1</v>
      </c>
      <c r="M16" s="70">
        <v>1189</v>
      </c>
      <c r="N16" s="70">
        <v>3580</v>
      </c>
      <c r="O16" s="70"/>
      <c r="P16" s="70">
        <v>1674</v>
      </c>
      <c r="Q16" s="70">
        <v>52</v>
      </c>
      <c r="R16" s="70">
        <v>553</v>
      </c>
      <c r="S16" s="70">
        <v>3</v>
      </c>
      <c r="T16" s="70">
        <v>2282</v>
      </c>
      <c r="U16" s="70">
        <v>720</v>
      </c>
      <c r="V16" s="70">
        <v>27</v>
      </c>
      <c r="W16" s="70">
        <v>192</v>
      </c>
      <c r="X16" s="70">
        <v>0</v>
      </c>
      <c r="Y16" s="70">
        <v>939</v>
      </c>
      <c r="Z16" s="70">
        <v>3221</v>
      </c>
      <c r="AA16" s="70"/>
      <c r="AB16" s="70">
        <v>1377</v>
      </c>
      <c r="AC16" s="70">
        <v>46</v>
      </c>
      <c r="AD16" s="70">
        <v>388</v>
      </c>
      <c r="AE16" s="70">
        <v>1</v>
      </c>
      <c r="AF16" s="70">
        <v>1812</v>
      </c>
      <c r="AG16" s="70">
        <v>657</v>
      </c>
      <c r="AH16" s="70">
        <v>25</v>
      </c>
      <c r="AI16" s="70">
        <v>237</v>
      </c>
      <c r="AJ16" s="70">
        <v>1</v>
      </c>
      <c r="AK16" s="70">
        <v>920</v>
      </c>
      <c r="AL16" s="70">
        <v>396</v>
      </c>
      <c r="AM16" s="70">
        <v>11</v>
      </c>
      <c r="AN16" s="70">
        <v>138</v>
      </c>
      <c r="AO16" s="70">
        <v>1</v>
      </c>
      <c r="AP16" s="70">
        <v>546</v>
      </c>
      <c r="AQ16" s="70">
        <v>3278</v>
      </c>
      <c r="AR16" s="74"/>
      <c r="AS16" s="70">
        <v>2197</v>
      </c>
      <c r="AT16" s="70">
        <v>78</v>
      </c>
      <c r="AU16" s="70">
        <v>664</v>
      </c>
      <c r="AV16" s="70">
        <v>3</v>
      </c>
      <c r="AW16" s="70">
        <v>2942</v>
      </c>
      <c r="AX16" s="70">
        <v>2942</v>
      </c>
      <c r="AY16" s="74"/>
      <c r="AZ16" s="70">
        <v>2155</v>
      </c>
      <c r="BA16" s="70">
        <v>76</v>
      </c>
      <c r="BB16" s="70">
        <v>656</v>
      </c>
      <c r="BC16" s="70">
        <v>3</v>
      </c>
      <c r="BD16" s="70">
        <v>2890</v>
      </c>
      <c r="BE16" s="70">
        <v>2890</v>
      </c>
      <c r="BF16" s="74"/>
      <c r="BG16" s="70">
        <v>1220</v>
      </c>
      <c r="BH16" s="70">
        <v>41</v>
      </c>
      <c r="BI16" s="70">
        <v>372</v>
      </c>
      <c r="BJ16" s="70">
        <v>2</v>
      </c>
      <c r="BK16" s="70">
        <v>1635</v>
      </c>
      <c r="BL16" s="70">
        <v>1044</v>
      </c>
      <c r="BM16" s="70">
        <v>40</v>
      </c>
      <c r="BN16" s="70">
        <v>345</v>
      </c>
      <c r="BO16" s="70">
        <v>1</v>
      </c>
      <c r="BP16" s="70">
        <v>1430</v>
      </c>
      <c r="BQ16" s="70">
        <v>3065</v>
      </c>
      <c r="BR16" s="74"/>
      <c r="BS16" s="70">
        <v>947</v>
      </c>
      <c r="BT16" s="70">
        <v>40</v>
      </c>
      <c r="BU16" s="70">
        <v>317</v>
      </c>
      <c r="BV16" s="70">
        <v>1</v>
      </c>
      <c r="BW16" s="70">
        <v>1305</v>
      </c>
      <c r="BX16" s="70">
        <v>521</v>
      </c>
      <c r="BY16" s="70">
        <v>11</v>
      </c>
      <c r="BZ16" s="70">
        <v>149</v>
      </c>
      <c r="CA16" s="70">
        <v>0</v>
      </c>
      <c r="CB16" s="70">
        <v>681</v>
      </c>
      <c r="CC16" s="70">
        <v>761</v>
      </c>
      <c r="CD16" s="70">
        <v>29</v>
      </c>
      <c r="CE16" s="70">
        <v>245</v>
      </c>
      <c r="CF16" s="70">
        <v>2</v>
      </c>
      <c r="CG16" s="70">
        <v>1037</v>
      </c>
      <c r="CH16" s="70">
        <v>3023</v>
      </c>
      <c r="CI16" s="74"/>
      <c r="CJ16" s="70">
        <v>1182</v>
      </c>
      <c r="CK16" s="70">
        <v>46</v>
      </c>
      <c r="CL16" s="70">
        <v>356</v>
      </c>
      <c r="CM16" s="70">
        <v>2</v>
      </c>
      <c r="CN16" s="70">
        <v>1586</v>
      </c>
      <c r="CO16" s="70">
        <v>956</v>
      </c>
      <c r="CP16" s="70">
        <v>33</v>
      </c>
      <c r="CQ16" s="70">
        <v>320</v>
      </c>
      <c r="CR16" s="70">
        <v>1</v>
      </c>
      <c r="CS16" s="70">
        <v>1310</v>
      </c>
      <c r="CT16" s="70">
        <v>2896</v>
      </c>
      <c r="CU16" s="74"/>
      <c r="CV16" s="70">
        <v>1688</v>
      </c>
      <c r="CW16" s="70">
        <v>58</v>
      </c>
      <c r="CX16" s="70">
        <v>528</v>
      </c>
      <c r="CY16" s="70">
        <v>3</v>
      </c>
      <c r="CZ16" s="70">
        <v>2277</v>
      </c>
      <c r="DA16" s="70">
        <v>371</v>
      </c>
      <c r="DB16" s="70">
        <v>14</v>
      </c>
      <c r="DC16" s="70">
        <v>129</v>
      </c>
      <c r="DD16" s="70">
        <v>0</v>
      </c>
      <c r="DE16" s="70">
        <v>514</v>
      </c>
      <c r="DF16" s="70">
        <v>197</v>
      </c>
      <c r="DG16" s="70">
        <v>7</v>
      </c>
      <c r="DH16" s="70">
        <v>49</v>
      </c>
      <c r="DI16" s="70">
        <v>0</v>
      </c>
      <c r="DJ16" s="70">
        <v>253</v>
      </c>
      <c r="DK16" s="70">
        <v>3044</v>
      </c>
      <c r="DL16" s="74"/>
      <c r="DM16" s="70">
        <v>1675</v>
      </c>
      <c r="DN16" s="70">
        <v>54</v>
      </c>
      <c r="DO16" s="70">
        <v>540</v>
      </c>
      <c r="DP16" s="70">
        <v>2</v>
      </c>
      <c r="DQ16" s="70">
        <v>2271</v>
      </c>
      <c r="DR16" s="70">
        <v>550</v>
      </c>
      <c r="DS16" s="70">
        <v>26</v>
      </c>
      <c r="DT16" s="70">
        <v>158</v>
      </c>
      <c r="DU16" s="70">
        <v>1</v>
      </c>
      <c r="DV16" s="70">
        <v>735</v>
      </c>
      <c r="DW16" s="70">
        <v>3006</v>
      </c>
      <c r="DY16" s="80">
        <f t="shared" si="7"/>
        <v>0.89328358208955227</v>
      </c>
      <c r="DZ16" s="80">
        <f t="shared" si="8"/>
        <v>0.87777777777777777</v>
      </c>
      <c r="EA16" s="80">
        <f t="shared" si="9"/>
        <v>0.92317224287484512</v>
      </c>
      <c r="EB16" s="80">
        <f t="shared" si="10"/>
        <v>1</v>
      </c>
      <c r="EC16" s="80">
        <f t="shared" si="11"/>
        <v>0.89972067039106141</v>
      </c>
      <c r="ED16" s="74"/>
      <c r="EE16" s="80">
        <f t="shared" si="12"/>
        <v>0.90671641791044777</v>
      </c>
      <c r="EF16" s="80">
        <f t="shared" si="13"/>
        <v>0.91111111111111109</v>
      </c>
      <c r="EG16" s="80">
        <f t="shared" si="14"/>
        <v>0.94547707558859972</v>
      </c>
      <c r="EH16" s="80">
        <f t="shared" si="15"/>
        <v>1</v>
      </c>
      <c r="EI16" s="80">
        <f t="shared" si="16"/>
        <v>0.91564245810055866</v>
      </c>
      <c r="EJ16" s="74"/>
      <c r="EK16" s="80">
        <f t="shared" si="17"/>
        <v>0.81977611940298512</v>
      </c>
      <c r="EL16" s="80">
        <f t="shared" si="18"/>
        <v>0.8666666666666667</v>
      </c>
      <c r="EM16" s="80">
        <f t="shared" si="19"/>
        <v>0.82280049566294922</v>
      </c>
      <c r="EN16" s="80">
        <f t="shared" si="20"/>
        <v>1</v>
      </c>
      <c r="EO16" s="80">
        <f t="shared" si="21"/>
        <v>0.8217877094972067</v>
      </c>
      <c r="EP16" s="74"/>
      <c r="EQ16" s="80">
        <f t="shared" si="22"/>
        <v>0.80410447761194026</v>
      </c>
      <c r="ER16" s="80">
        <f t="shared" si="23"/>
        <v>0.84444444444444444</v>
      </c>
      <c r="ES16" s="80">
        <f t="shared" si="24"/>
        <v>0.81288723667905827</v>
      </c>
      <c r="ET16" s="80">
        <f t="shared" si="25"/>
        <v>1</v>
      </c>
      <c r="EU16" s="80">
        <f t="shared" si="26"/>
        <v>0.80726256983240219</v>
      </c>
      <c r="EV16" s="74"/>
      <c r="EW16" s="80">
        <f t="shared" si="27"/>
        <v>0.84477611940298503</v>
      </c>
      <c r="EX16" s="80">
        <f t="shared" si="28"/>
        <v>0.9</v>
      </c>
      <c r="EY16" s="80">
        <f t="shared" si="29"/>
        <v>0.88847583643122674</v>
      </c>
      <c r="EZ16" s="80">
        <f t="shared" si="30"/>
        <v>1</v>
      </c>
      <c r="FA16" s="80">
        <f t="shared" si="31"/>
        <v>0.8561452513966481</v>
      </c>
      <c r="FB16" s="74"/>
      <c r="FC16" s="80">
        <f t="shared" si="32"/>
        <v>2.7212686567164179</v>
      </c>
      <c r="FD16" s="80">
        <f t="shared" si="33"/>
        <v>2.6666666666666665</v>
      </c>
      <c r="FE16" s="80">
        <f t="shared" si="34"/>
        <v>5.2057001239157374</v>
      </c>
      <c r="FF16" s="80">
        <f t="shared" si="35"/>
        <v>3.3333333333333335</v>
      </c>
      <c r="FG16" s="80">
        <f t="shared" si="36"/>
        <v>3.2804469273743018</v>
      </c>
      <c r="FH16" s="74"/>
      <c r="FI16" s="80">
        <f t="shared" si="37"/>
        <v>0.7977611940298508</v>
      </c>
      <c r="FJ16" s="80">
        <f t="shared" si="38"/>
        <v>0.87777777777777777</v>
      </c>
      <c r="FK16" s="80">
        <f t="shared" si="39"/>
        <v>0.83767038413878558</v>
      </c>
      <c r="FL16" s="80">
        <f t="shared" si="40"/>
        <v>1</v>
      </c>
      <c r="FM16" s="80">
        <f t="shared" si="41"/>
        <v>0.80893854748603355</v>
      </c>
      <c r="FN16" s="74"/>
      <c r="FO16" s="80">
        <f t="shared" si="42"/>
        <v>0.84179104477611943</v>
      </c>
      <c r="FP16" s="80">
        <f t="shared" si="43"/>
        <v>0.87777777777777777</v>
      </c>
      <c r="FQ16" s="80">
        <f t="shared" si="44"/>
        <v>0.87484510532837667</v>
      </c>
      <c r="FR16" s="80">
        <f t="shared" si="45"/>
        <v>1</v>
      </c>
      <c r="FS16" s="80">
        <f t="shared" si="46"/>
        <v>0.85027932960893859</v>
      </c>
      <c r="FT16" s="74"/>
      <c r="FU16" s="80">
        <f t="shared" si="47"/>
        <v>0.83022388059701491</v>
      </c>
      <c r="FV16" s="80">
        <f t="shared" si="48"/>
        <v>0.88888888888888884</v>
      </c>
      <c r="FW16" s="80">
        <f t="shared" si="49"/>
        <v>0.86493184634448572</v>
      </c>
      <c r="FX16" s="80">
        <f t="shared" si="50"/>
        <v>1</v>
      </c>
      <c r="FY16" s="80">
        <f t="shared" si="51"/>
        <v>0.83966480446927372</v>
      </c>
    </row>
    <row r="17" spans="1:181" x14ac:dyDescent="0.3">
      <c r="A17" s="60" t="s">
        <v>556</v>
      </c>
      <c r="B17" s="70">
        <v>97172</v>
      </c>
      <c r="C17" s="70"/>
      <c r="D17" s="70">
        <v>2135</v>
      </c>
      <c r="E17" s="70">
        <v>28</v>
      </c>
      <c r="F17" s="70">
        <v>678</v>
      </c>
      <c r="G17" s="70">
        <v>4</v>
      </c>
      <c r="H17" s="70">
        <v>2845</v>
      </c>
      <c r="I17" s="70">
        <v>656</v>
      </c>
      <c r="J17" s="70">
        <v>33</v>
      </c>
      <c r="K17" s="70">
        <v>311</v>
      </c>
      <c r="L17" s="70">
        <v>0</v>
      </c>
      <c r="M17" s="70">
        <v>1000</v>
      </c>
      <c r="N17" s="70">
        <v>3845</v>
      </c>
      <c r="O17" s="70"/>
      <c r="P17" s="70">
        <v>1486</v>
      </c>
      <c r="Q17" s="70">
        <v>40</v>
      </c>
      <c r="R17" s="70">
        <v>520</v>
      </c>
      <c r="S17" s="70">
        <v>2</v>
      </c>
      <c r="T17" s="70">
        <v>2048</v>
      </c>
      <c r="U17" s="70">
        <v>1148</v>
      </c>
      <c r="V17" s="70">
        <v>18</v>
      </c>
      <c r="W17" s="70">
        <v>415</v>
      </c>
      <c r="X17" s="70">
        <v>1</v>
      </c>
      <c r="Y17" s="70">
        <v>1582</v>
      </c>
      <c r="Z17" s="70">
        <v>3630</v>
      </c>
      <c r="AA17" s="70"/>
      <c r="AB17" s="70">
        <v>1159</v>
      </c>
      <c r="AC17" s="70">
        <v>35</v>
      </c>
      <c r="AD17" s="70">
        <v>403</v>
      </c>
      <c r="AE17" s="70">
        <v>1</v>
      </c>
      <c r="AF17" s="70">
        <v>1598</v>
      </c>
      <c r="AG17" s="70">
        <v>762</v>
      </c>
      <c r="AH17" s="70">
        <v>10</v>
      </c>
      <c r="AI17" s="70">
        <v>310</v>
      </c>
      <c r="AJ17" s="70">
        <v>2</v>
      </c>
      <c r="AK17" s="70">
        <v>1084</v>
      </c>
      <c r="AL17" s="70">
        <v>703</v>
      </c>
      <c r="AM17" s="70">
        <v>10</v>
      </c>
      <c r="AN17" s="70">
        <v>236</v>
      </c>
      <c r="AO17" s="70">
        <v>0</v>
      </c>
      <c r="AP17" s="70">
        <v>949</v>
      </c>
      <c r="AQ17" s="70">
        <v>3631</v>
      </c>
      <c r="AR17" s="74"/>
      <c r="AS17" s="70">
        <v>2353</v>
      </c>
      <c r="AT17" s="70">
        <v>49</v>
      </c>
      <c r="AU17" s="70">
        <v>848</v>
      </c>
      <c r="AV17" s="70">
        <v>3</v>
      </c>
      <c r="AW17" s="70">
        <v>3253</v>
      </c>
      <c r="AX17" s="70">
        <v>3253</v>
      </c>
      <c r="AY17" s="74"/>
      <c r="AZ17" s="70">
        <v>2313</v>
      </c>
      <c r="BA17" s="70">
        <v>49</v>
      </c>
      <c r="BB17" s="70">
        <v>824</v>
      </c>
      <c r="BC17" s="70">
        <v>3</v>
      </c>
      <c r="BD17" s="70">
        <v>3189</v>
      </c>
      <c r="BE17" s="70">
        <v>3189</v>
      </c>
      <c r="BF17" s="74"/>
      <c r="BG17" s="70">
        <v>1603</v>
      </c>
      <c r="BH17" s="70">
        <v>23</v>
      </c>
      <c r="BI17" s="70">
        <v>556</v>
      </c>
      <c r="BJ17" s="70">
        <v>1</v>
      </c>
      <c r="BK17" s="70">
        <v>2183</v>
      </c>
      <c r="BL17" s="70">
        <v>928</v>
      </c>
      <c r="BM17" s="70">
        <v>30</v>
      </c>
      <c r="BN17" s="70">
        <v>344</v>
      </c>
      <c r="BO17" s="70">
        <v>2</v>
      </c>
      <c r="BP17" s="70">
        <v>1304</v>
      </c>
      <c r="BQ17" s="70">
        <v>3487</v>
      </c>
      <c r="BR17" s="74"/>
      <c r="BS17" s="70">
        <v>823</v>
      </c>
      <c r="BT17" s="70">
        <v>23</v>
      </c>
      <c r="BU17" s="70">
        <v>282</v>
      </c>
      <c r="BV17" s="70">
        <v>1</v>
      </c>
      <c r="BW17" s="70">
        <v>1129</v>
      </c>
      <c r="BX17" s="70">
        <v>489</v>
      </c>
      <c r="BY17" s="70">
        <v>15</v>
      </c>
      <c r="BZ17" s="70">
        <v>189</v>
      </c>
      <c r="CA17" s="70">
        <v>1</v>
      </c>
      <c r="CB17" s="70">
        <v>694</v>
      </c>
      <c r="CC17" s="70">
        <v>1168</v>
      </c>
      <c r="CD17" s="70">
        <v>15</v>
      </c>
      <c r="CE17" s="70">
        <v>416</v>
      </c>
      <c r="CF17" s="70">
        <v>1</v>
      </c>
      <c r="CG17" s="70">
        <v>1600</v>
      </c>
      <c r="CH17" s="70">
        <v>3423</v>
      </c>
      <c r="CI17" s="74"/>
      <c r="CJ17" s="70">
        <v>1253</v>
      </c>
      <c r="CK17" s="70">
        <v>25</v>
      </c>
      <c r="CL17" s="70">
        <v>424</v>
      </c>
      <c r="CM17" s="70">
        <v>2</v>
      </c>
      <c r="CN17" s="70">
        <v>1704</v>
      </c>
      <c r="CO17" s="70">
        <v>1173</v>
      </c>
      <c r="CP17" s="70">
        <v>25</v>
      </c>
      <c r="CQ17" s="70">
        <v>445</v>
      </c>
      <c r="CR17" s="70">
        <v>1</v>
      </c>
      <c r="CS17" s="70">
        <v>1644</v>
      </c>
      <c r="CT17" s="70">
        <v>3348</v>
      </c>
      <c r="CU17" s="74"/>
      <c r="CV17" s="70">
        <v>1728</v>
      </c>
      <c r="CW17" s="70">
        <v>34</v>
      </c>
      <c r="CX17" s="70">
        <v>621</v>
      </c>
      <c r="CY17" s="70">
        <v>1</v>
      </c>
      <c r="CZ17" s="70">
        <v>2384</v>
      </c>
      <c r="DA17" s="70">
        <v>449</v>
      </c>
      <c r="DB17" s="70">
        <v>15</v>
      </c>
      <c r="DC17" s="70">
        <v>139</v>
      </c>
      <c r="DD17" s="70">
        <v>0</v>
      </c>
      <c r="DE17" s="70">
        <v>603</v>
      </c>
      <c r="DF17" s="70">
        <v>315</v>
      </c>
      <c r="DG17" s="70">
        <v>4</v>
      </c>
      <c r="DH17" s="70">
        <v>138</v>
      </c>
      <c r="DI17" s="70">
        <v>2</v>
      </c>
      <c r="DJ17" s="70">
        <v>459</v>
      </c>
      <c r="DK17" s="70">
        <v>3446</v>
      </c>
      <c r="DL17" s="74"/>
      <c r="DM17" s="70">
        <v>1949</v>
      </c>
      <c r="DN17" s="70">
        <v>35</v>
      </c>
      <c r="DO17" s="70">
        <v>705</v>
      </c>
      <c r="DP17" s="70">
        <v>2</v>
      </c>
      <c r="DQ17" s="70">
        <v>2691</v>
      </c>
      <c r="DR17" s="70">
        <v>506</v>
      </c>
      <c r="DS17" s="70">
        <v>17</v>
      </c>
      <c r="DT17" s="70">
        <v>185</v>
      </c>
      <c r="DU17" s="70">
        <v>1</v>
      </c>
      <c r="DV17" s="70">
        <v>709</v>
      </c>
      <c r="DW17" s="70">
        <v>3400</v>
      </c>
      <c r="DY17" s="80">
        <f t="shared" si="7"/>
        <v>0.94374776065926191</v>
      </c>
      <c r="DZ17" s="80">
        <f t="shared" si="8"/>
        <v>0.95081967213114749</v>
      </c>
      <c r="EA17" s="80">
        <f t="shared" si="9"/>
        <v>0.94539939332659251</v>
      </c>
      <c r="EB17" s="80">
        <f t="shared" si="10"/>
        <v>0.75</v>
      </c>
      <c r="EC17" s="80">
        <f t="shared" si="11"/>
        <v>0.9440832249674902</v>
      </c>
      <c r="ED17" s="74"/>
      <c r="EE17" s="80">
        <f t="shared" si="12"/>
        <v>0.9401648154783232</v>
      </c>
      <c r="EF17" s="80">
        <f t="shared" si="13"/>
        <v>0.90163934426229508</v>
      </c>
      <c r="EG17" s="80">
        <f t="shared" si="14"/>
        <v>0.95955510616784634</v>
      </c>
      <c r="EH17" s="80">
        <f t="shared" si="15"/>
        <v>0.75</v>
      </c>
      <c r="EI17" s="80">
        <f t="shared" si="16"/>
        <v>0.9443433029908973</v>
      </c>
      <c r="EJ17" s="74"/>
      <c r="EK17" s="80">
        <f t="shared" si="17"/>
        <v>0.84306700107488353</v>
      </c>
      <c r="EL17" s="80">
        <f t="shared" si="18"/>
        <v>0.80327868852459017</v>
      </c>
      <c r="EM17" s="80">
        <f t="shared" si="19"/>
        <v>0.85743174924165821</v>
      </c>
      <c r="EN17" s="80">
        <f t="shared" si="20"/>
        <v>0.75</v>
      </c>
      <c r="EO17" s="80">
        <f t="shared" si="21"/>
        <v>0.84603381014304291</v>
      </c>
      <c r="EP17" s="74"/>
      <c r="EQ17" s="80">
        <f t="shared" si="22"/>
        <v>0.82873522035112868</v>
      </c>
      <c r="ER17" s="80">
        <f t="shared" si="23"/>
        <v>0.80327868852459017</v>
      </c>
      <c r="ES17" s="80">
        <f t="shared" si="24"/>
        <v>0.833164812942366</v>
      </c>
      <c r="ET17" s="80">
        <f t="shared" si="25"/>
        <v>0.75</v>
      </c>
      <c r="EU17" s="80">
        <f t="shared" si="26"/>
        <v>0.82938881664499353</v>
      </c>
      <c r="EV17" s="74"/>
      <c r="EW17" s="80">
        <f t="shared" si="27"/>
        <v>0.90684342529559303</v>
      </c>
      <c r="EX17" s="80">
        <f t="shared" si="28"/>
        <v>0.86885245901639341</v>
      </c>
      <c r="EY17" s="80">
        <f t="shared" si="29"/>
        <v>0.91001011122345798</v>
      </c>
      <c r="EZ17" s="80">
        <f t="shared" si="30"/>
        <v>0.75</v>
      </c>
      <c r="FA17" s="80">
        <f t="shared" si="31"/>
        <v>0.90689206762028607</v>
      </c>
      <c r="FB17" s="74"/>
      <c r="FC17" s="80">
        <f t="shared" si="32"/>
        <v>0.79863848083124334</v>
      </c>
      <c r="FD17" s="80">
        <f t="shared" si="33"/>
        <v>1.3114754098360655</v>
      </c>
      <c r="FE17" s="80">
        <f t="shared" si="34"/>
        <v>0.71890798786653187</v>
      </c>
      <c r="FF17" s="80">
        <f t="shared" si="35"/>
        <v>0.75</v>
      </c>
      <c r="FG17" s="80">
        <f t="shared" si="36"/>
        <v>0.78621586475942784</v>
      </c>
      <c r="FH17" s="74"/>
      <c r="FI17" s="80">
        <f t="shared" si="37"/>
        <v>0.86922250089573627</v>
      </c>
      <c r="FJ17" s="80">
        <f t="shared" si="38"/>
        <v>0.81967213114754101</v>
      </c>
      <c r="FK17" s="80">
        <f t="shared" si="39"/>
        <v>0.87866531850353891</v>
      </c>
      <c r="FL17" s="80">
        <f t="shared" si="40"/>
        <v>0.75</v>
      </c>
      <c r="FM17" s="80">
        <f t="shared" si="41"/>
        <v>0.87074122236671003</v>
      </c>
      <c r="FN17" s="74"/>
      <c r="FO17" s="80">
        <f t="shared" si="42"/>
        <v>0.89286993908993195</v>
      </c>
      <c r="FP17" s="80">
        <f t="shared" si="43"/>
        <v>0.86885245901639341</v>
      </c>
      <c r="FQ17" s="80">
        <f t="shared" si="44"/>
        <v>0.90798786653185037</v>
      </c>
      <c r="FR17" s="80">
        <f t="shared" si="45"/>
        <v>0.75</v>
      </c>
      <c r="FS17" s="80">
        <f t="shared" si="46"/>
        <v>0.89622886866059814</v>
      </c>
      <c r="FT17" s="74"/>
      <c r="FU17" s="80">
        <f t="shared" si="47"/>
        <v>0.87961304192045864</v>
      </c>
      <c r="FV17" s="80">
        <f t="shared" si="48"/>
        <v>0.85245901639344257</v>
      </c>
      <c r="FW17" s="80">
        <f t="shared" si="49"/>
        <v>0.8998988877654196</v>
      </c>
      <c r="FX17" s="80">
        <f t="shared" si="50"/>
        <v>0.75</v>
      </c>
      <c r="FY17" s="80">
        <f t="shared" si="51"/>
        <v>0.88426527958387513</v>
      </c>
    </row>
    <row r="18" spans="1:181" x14ac:dyDescent="0.3">
      <c r="A18" s="60" t="s">
        <v>435</v>
      </c>
      <c r="B18" s="70">
        <v>96606</v>
      </c>
      <c r="C18" s="70"/>
      <c r="D18" s="70">
        <v>7096</v>
      </c>
      <c r="E18" s="70">
        <v>320</v>
      </c>
      <c r="F18" s="70">
        <v>2205</v>
      </c>
      <c r="G18" s="70">
        <v>20</v>
      </c>
      <c r="H18" s="70">
        <v>9641</v>
      </c>
      <c r="I18" s="70">
        <v>2102</v>
      </c>
      <c r="J18" s="70">
        <v>117</v>
      </c>
      <c r="K18" s="70">
        <v>856</v>
      </c>
      <c r="L18" s="70">
        <v>7</v>
      </c>
      <c r="M18" s="70">
        <v>3082</v>
      </c>
      <c r="N18" s="70">
        <v>12723</v>
      </c>
      <c r="O18" s="70"/>
      <c r="P18" s="70">
        <v>4532</v>
      </c>
      <c r="Q18" s="70">
        <v>248</v>
      </c>
      <c r="R18" s="70">
        <v>1493</v>
      </c>
      <c r="S18" s="70">
        <v>11</v>
      </c>
      <c r="T18" s="70">
        <v>6284</v>
      </c>
      <c r="U18" s="70">
        <v>3827</v>
      </c>
      <c r="V18" s="70">
        <v>157</v>
      </c>
      <c r="W18" s="70">
        <v>1329</v>
      </c>
      <c r="X18" s="70">
        <v>15</v>
      </c>
      <c r="Y18" s="70">
        <v>5328</v>
      </c>
      <c r="Z18" s="70">
        <v>11612</v>
      </c>
      <c r="AA18" s="70"/>
      <c r="AB18" s="70">
        <v>4958</v>
      </c>
      <c r="AC18" s="70">
        <v>224</v>
      </c>
      <c r="AD18" s="70">
        <v>1419</v>
      </c>
      <c r="AE18" s="70">
        <v>8</v>
      </c>
      <c r="AF18" s="70">
        <v>6609</v>
      </c>
      <c r="AG18" s="70">
        <v>2072</v>
      </c>
      <c r="AH18" s="70">
        <v>139</v>
      </c>
      <c r="AI18" s="70">
        <v>913</v>
      </c>
      <c r="AJ18" s="70">
        <v>9</v>
      </c>
      <c r="AK18" s="70">
        <v>3133</v>
      </c>
      <c r="AL18" s="70">
        <v>1536</v>
      </c>
      <c r="AM18" s="70">
        <v>48</v>
      </c>
      <c r="AN18" s="70">
        <v>529</v>
      </c>
      <c r="AO18" s="70">
        <v>6</v>
      </c>
      <c r="AP18" s="70">
        <v>2119</v>
      </c>
      <c r="AQ18" s="70">
        <v>11861</v>
      </c>
      <c r="AR18" s="74"/>
      <c r="AS18" s="70">
        <v>7655</v>
      </c>
      <c r="AT18" s="70">
        <v>320</v>
      </c>
      <c r="AU18" s="70">
        <v>2536</v>
      </c>
      <c r="AV18" s="70">
        <v>23</v>
      </c>
      <c r="AW18" s="70">
        <v>10534</v>
      </c>
      <c r="AX18" s="70">
        <v>10534</v>
      </c>
      <c r="AY18" s="74"/>
      <c r="AZ18" s="70">
        <v>7472</v>
      </c>
      <c r="BA18" s="70">
        <v>309</v>
      </c>
      <c r="BB18" s="70">
        <v>2474</v>
      </c>
      <c r="BC18" s="70">
        <v>24</v>
      </c>
      <c r="BD18" s="70">
        <v>10279</v>
      </c>
      <c r="BE18" s="70">
        <v>10279</v>
      </c>
      <c r="BF18" s="74"/>
      <c r="BG18" s="70">
        <v>5629</v>
      </c>
      <c r="BH18" s="70">
        <v>254</v>
      </c>
      <c r="BI18" s="70">
        <v>2082</v>
      </c>
      <c r="BJ18" s="70">
        <v>19</v>
      </c>
      <c r="BK18" s="70">
        <v>7984</v>
      </c>
      <c r="BL18" s="70">
        <v>2309</v>
      </c>
      <c r="BM18" s="70">
        <v>143</v>
      </c>
      <c r="BN18" s="70">
        <v>661</v>
      </c>
      <c r="BO18" s="70">
        <v>7</v>
      </c>
      <c r="BP18" s="70">
        <v>3120</v>
      </c>
      <c r="BQ18" s="70">
        <v>11104</v>
      </c>
      <c r="BR18" s="74"/>
      <c r="BS18" s="70">
        <v>2592</v>
      </c>
      <c r="BT18" s="70">
        <v>111</v>
      </c>
      <c r="BU18" s="70">
        <v>707</v>
      </c>
      <c r="BV18" s="70">
        <v>8</v>
      </c>
      <c r="BW18" s="70">
        <v>3418</v>
      </c>
      <c r="BX18" s="70">
        <v>1756</v>
      </c>
      <c r="BY18" s="70">
        <v>71</v>
      </c>
      <c r="BZ18" s="70">
        <v>554</v>
      </c>
      <c r="CA18" s="70">
        <v>4</v>
      </c>
      <c r="CB18" s="70">
        <v>2385</v>
      </c>
      <c r="CC18" s="70">
        <v>3545</v>
      </c>
      <c r="CD18" s="70">
        <v>204</v>
      </c>
      <c r="CE18" s="70">
        <v>1458</v>
      </c>
      <c r="CF18" s="70">
        <v>12</v>
      </c>
      <c r="CG18" s="70">
        <v>5219</v>
      </c>
      <c r="CH18" s="70">
        <v>11022</v>
      </c>
      <c r="CI18" s="74"/>
      <c r="CJ18" s="70">
        <v>3860</v>
      </c>
      <c r="CK18" s="70">
        <v>167</v>
      </c>
      <c r="CL18" s="70">
        <v>1245</v>
      </c>
      <c r="CM18" s="70">
        <v>12</v>
      </c>
      <c r="CN18" s="70">
        <v>5284</v>
      </c>
      <c r="CO18" s="70">
        <v>3787</v>
      </c>
      <c r="CP18" s="70">
        <v>218</v>
      </c>
      <c r="CQ18" s="70">
        <v>1406</v>
      </c>
      <c r="CR18" s="70">
        <v>14</v>
      </c>
      <c r="CS18" s="70">
        <v>5425</v>
      </c>
      <c r="CT18" s="70">
        <v>10709</v>
      </c>
      <c r="CU18" s="74"/>
      <c r="CV18" s="70">
        <v>5030</v>
      </c>
      <c r="CW18" s="70">
        <v>212</v>
      </c>
      <c r="CX18" s="70">
        <v>1595</v>
      </c>
      <c r="CY18" s="70">
        <v>13</v>
      </c>
      <c r="CZ18" s="70">
        <v>6850</v>
      </c>
      <c r="DA18" s="70">
        <v>1467</v>
      </c>
      <c r="DB18" s="70">
        <v>117</v>
      </c>
      <c r="DC18" s="70">
        <v>583</v>
      </c>
      <c r="DD18" s="70">
        <v>1</v>
      </c>
      <c r="DE18" s="70">
        <v>2168</v>
      </c>
      <c r="DF18" s="70">
        <v>1347</v>
      </c>
      <c r="DG18" s="70">
        <v>68</v>
      </c>
      <c r="DH18" s="70">
        <v>529</v>
      </c>
      <c r="DI18" s="70">
        <v>12</v>
      </c>
      <c r="DJ18" s="70">
        <v>1956</v>
      </c>
      <c r="DK18" s="70">
        <v>10974</v>
      </c>
      <c r="DL18" s="74"/>
      <c r="DM18" s="70">
        <v>6218</v>
      </c>
      <c r="DN18" s="70">
        <v>294</v>
      </c>
      <c r="DO18" s="70">
        <v>2170</v>
      </c>
      <c r="DP18" s="70">
        <v>18</v>
      </c>
      <c r="DQ18" s="70">
        <v>8700</v>
      </c>
      <c r="DR18" s="70">
        <v>1469</v>
      </c>
      <c r="DS18" s="70">
        <v>88</v>
      </c>
      <c r="DT18" s="70">
        <v>483</v>
      </c>
      <c r="DU18" s="70">
        <v>6</v>
      </c>
      <c r="DV18" s="70">
        <v>2046</v>
      </c>
      <c r="DW18" s="70">
        <v>10746</v>
      </c>
      <c r="DY18" s="80">
        <f t="shared" si="7"/>
        <v>0.90878451837355945</v>
      </c>
      <c r="DZ18" s="80">
        <f t="shared" si="8"/>
        <v>0.92677345537757438</v>
      </c>
      <c r="EA18" s="80">
        <f t="shared" si="9"/>
        <v>0.92192094086899701</v>
      </c>
      <c r="EB18" s="80">
        <f t="shared" si="10"/>
        <v>0.96296296296296291</v>
      </c>
      <c r="EC18" s="80">
        <f t="shared" si="11"/>
        <v>0.91267782755639393</v>
      </c>
      <c r="ED18" s="74"/>
      <c r="EE18" s="80">
        <f t="shared" si="12"/>
        <v>0.93128941074146554</v>
      </c>
      <c r="EF18" s="80">
        <f t="shared" si="13"/>
        <v>0.94050343249427915</v>
      </c>
      <c r="EG18" s="80">
        <f t="shared" si="14"/>
        <v>0.93466187520418165</v>
      </c>
      <c r="EH18" s="80">
        <f t="shared" si="15"/>
        <v>0.85185185185185186</v>
      </c>
      <c r="EI18" s="80">
        <f t="shared" si="16"/>
        <v>0.93224868348659906</v>
      </c>
      <c r="EJ18" s="74"/>
      <c r="EK18" s="80">
        <f t="shared" si="17"/>
        <v>0.83224614046531853</v>
      </c>
      <c r="EL18" s="80">
        <f t="shared" si="18"/>
        <v>0.73226544622425627</v>
      </c>
      <c r="EM18" s="80">
        <f t="shared" si="19"/>
        <v>0.82848742241097684</v>
      </c>
      <c r="EN18" s="80">
        <f t="shared" si="20"/>
        <v>0.85185185185185186</v>
      </c>
      <c r="EO18" s="80">
        <f t="shared" si="21"/>
        <v>0.82794938300715237</v>
      </c>
      <c r="EP18" s="74"/>
      <c r="EQ18" s="80">
        <f t="shared" si="22"/>
        <v>0.81235051098064792</v>
      </c>
      <c r="ER18" s="80">
        <f t="shared" si="23"/>
        <v>0.70709382151029754</v>
      </c>
      <c r="ES18" s="80">
        <f t="shared" si="24"/>
        <v>0.80823260372427308</v>
      </c>
      <c r="ET18" s="80">
        <f t="shared" si="25"/>
        <v>0.88888888888888884</v>
      </c>
      <c r="EU18" s="80">
        <f t="shared" si="26"/>
        <v>0.80790694018706277</v>
      </c>
      <c r="EV18" s="74"/>
      <c r="EW18" s="80">
        <f t="shared" si="27"/>
        <v>0.86301369863013699</v>
      </c>
      <c r="EX18" s="80">
        <f t="shared" si="28"/>
        <v>0.90846681922196793</v>
      </c>
      <c r="EY18" s="80">
        <f t="shared" si="29"/>
        <v>0.89611238157464879</v>
      </c>
      <c r="EZ18" s="80">
        <f t="shared" si="30"/>
        <v>0.96296296296296291</v>
      </c>
      <c r="FA18" s="80">
        <f t="shared" si="31"/>
        <v>0.87275013754617625</v>
      </c>
      <c r="FB18" s="74"/>
      <c r="FC18" s="80">
        <f t="shared" si="32"/>
        <v>0.26962383126766687</v>
      </c>
      <c r="FD18" s="80">
        <f t="shared" si="33"/>
        <v>0.12128146453089245</v>
      </c>
      <c r="FE18" s="80">
        <f t="shared" si="34"/>
        <v>0.28977458346945445</v>
      </c>
      <c r="FF18" s="80">
        <f t="shared" si="35"/>
        <v>0.1111111111111111</v>
      </c>
      <c r="FG18" s="80">
        <f t="shared" si="36"/>
        <v>0.26904032067908512</v>
      </c>
      <c r="FH18" s="74"/>
      <c r="FI18" s="80">
        <f t="shared" si="37"/>
        <v>0.8313763861709067</v>
      </c>
      <c r="FJ18" s="80">
        <f t="shared" si="38"/>
        <v>0.8810068649885584</v>
      </c>
      <c r="FK18" s="80">
        <f t="shared" si="39"/>
        <v>0.86605684416857232</v>
      </c>
      <c r="FL18" s="80">
        <f t="shared" si="40"/>
        <v>0.96296296296296291</v>
      </c>
      <c r="FM18" s="80">
        <f t="shared" si="41"/>
        <v>0.84170400062878248</v>
      </c>
      <c r="FN18" s="74"/>
      <c r="FO18" s="80">
        <f t="shared" si="42"/>
        <v>0.85279408567079795</v>
      </c>
      <c r="FP18" s="80">
        <f t="shared" si="43"/>
        <v>0.90846681922196793</v>
      </c>
      <c r="FQ18" s="80">
        <f t="shared" si="44"/>
        <v>0.88435151911140153</v>
      </c>
      <c r="FR18" s="80">
        <f t="shared" si="45"/>
        <v>0.96296296296296291</v>
      </c>
      <c r="FS18" s="80">
        <f t="shared" si="46"/>
        <v>0.8625324215986796</v>
      </c>
      <c r="FT18" s="74"/>
      <c r="FU18" s="80">
        <f t="shared" si="47"/>
        <v>0.83572515764296584</v>
      </c>
      <c r="FV18" s="80">
        <f t="shared" si="48"/>
        <v>0.87414187643020591</v>
      </c>
      <c r="FW18" s="80">
        <f t="shared" si="49"/>
        <v>0.86671022541653053</v>
      </c>
      <c r="FX18" s="80">
        <f t="shared" si="50"/>
        <v>0.88888888888888884</v>
      </c>
      <c r="FY18" s="80">
        <f t="shared" si="51"/>
        <v>0.84461211978307005</v>
      </c>
    </row>
    <row r="19" spans="1:181" x14ac:dyDescent="0.3">
      <c r="A19" s="60" t="s">
        <v>465</v>
      </c>
      <c r="B19" s="70">
        <v>90440</v>
      </c>
      <c r="C19" s="70"/>
      <c r="D19" s="70">
        <v>2535</v>
      </c>
      <c r="E19" s="70">
        <v>36</v>
      </c>
      <c r="F19" s="70">
        <v>694</v>
      </c>
      <c r="G19" s="70">
        <v>4</v>
      </c>
      <c r="H19" s="70">
        <v>3269</v>
      </c>
      <c r="I19" s="70">
        <v>983</v>
      </c>
      <c r="J19" s="70">
        <v>33</v>
      </c>
      <c r="K19" s="70">
        <v>395</v>
      </c>
      <c r="L19" s="70">
        <v>1</v>
      </c>
      <c r="M19" s="70">
        <v>1412</v>
      </c>
      <c r="N19" s="70">
        <v>4681</v>
      </c>
      <c r="O19" s="70"/>
      <c r="P19" s="70">
        <v>1778</v>
      </c>
      <c r="Q19" s="70">
        <v>41</v>
      </c>
      <c r="R19" s="70">
        <v>595</v>
      </c>
      <c r="S19" s="70">
        <v>4</v>
      </c>
      <c r="T19" s="70">
        <v>2418</v>
      </c>
      <c r="U19" s="70">
        <v>1483</v>
      </c>
      <c r="V19" s="70">
        <v>25</v>
      </c>
      <c r="W19" s="70">
        <v>427</v>
      </c>
      <c r="X19" s="70">
        <v>1</v>
      </c>
      <c r="Y19" s="70">
        <v>1936</v>
      </c>
      <c r="Z19" s="70">
        <v>4354</v>
      </c>
      <c r="AA19" s="70"/>
      <c r="AB19" s="70">
        <v>2328</v>
      </c>
      <c r="AC19" s="70">
        <v>46</v>
      </c>
      <c r="AD19" s="70">
        <v>725</v>
      </c>
      <c r="AE19" s="70">
        <v>2</v>
      </c>
      <c r="AF19" s="70">
        <v>3101</v>
      </c>
      <c r="AG19" s="70">
        <v>614</v>
      </c>
      <c r="AH19" s="70">
        <v>16</v>
      </c>
      <c r="AI19" s="70">
        <v>187</v>
      </c>
      <c r="AJ19" s="70">
        <v>2</v>
      </c>
      <c r="AK19" s="70">
        <v>819</v>
      </c>
      <c r="AL19" s="70">
        <v>486</v>
      </c>
      <c r="AM19" s="70">
        <v>7</v>
      </c>
      <c r="AN19" s="70">
        <v>159</v>
      </c>
      <c r="AO19" s="70">
        <v>1</v>
      </c>
      <c r="AP19" s="70">
        <v>653</v>
      </c>
      <c r="AQ19" s="70">
        <v>4573</v>
      </c>
      <c r="AR19" s="74"/>
      <c r="AS19" s="70">
        <v>2989</v>
      </c>
      <c r="AT19" s="70">
        <v>56</v>
      </c>
      <c r="AU19" s="70">
        <v>949</v>
      </c>
      <c r="AV19" s="70">
        <v>5</v>
      </c>
      <c r="AW19" s="70">
        <v>3999</v>
      </c>
      <c r="AX19" s="70">
        <v>3999</v>
      </c>
      <c r="AY19" s="74"/>
      <c r="AZ19" s="70">
        <v>2945</v>
      </c>
      <c r="BA19" s="70">
        <v>57</v>
      </c>
      <c r="BB19" s="70">
        <v>941</v>
      </c>
      <c r="BC19" s="70">
        <v>5</v>
      </c>
      <c r="BD19" s="70">
        <v>3948</v>
      </c>
      <c r="BE19" s="70">
        <v>3948</v>
      </c>
      <c r="BF19" s="74"/>
      <c r="BG19" s="70">
        <v>2120</v>
      </c>
      <c r="BH19" s="70">
        <v>47</v>
      </c>
      <c r="BI19" s="70">
        <v>692</v>
      </c>
      <c r="BJ19" s="70">
        <v>3</v>
      </c>
      <c r="BK19" s="70">
        <v>2862</v>
      </c>
      <c r="BL19" s="70">
        <v>974</v>
      </c>
      <c r="BM19" s="70">
        <v>18</v>
      </c>
      <c r="BN19" s="70">
        <v>293</v>
      </c>
      <c r="BO19" s="70">
        <v>2</v>
      </c>
      <c r="BP19" s="70">
        <v>1287</v>
      </c>
      <c r="BQ19" s="70">
        <v>4149</v>
      </c>
      <c r="BR19" s="74"/>
      <c r="BS19" s="70">
        <v>1084</v>
      </c>
      <c r="BT19" s="70">
        <v>28</v>
      </c>
      <c r="BU19" s="70">
        <v>347</v>
      </c>
      <c r="BV19" s="70">
        <v>2</v>
      </c>
      <c r="BW19" s="70">
        <v>1461</v>
      </c>
      <c r="BX19" s="70">
        <v>625</v>
      </c>
      <c r="BY19" s="70">
        <v>12</v>
      </c>
      <c r="BZ19" s="70">
        <v>191</v>
      </c>
      <c r="CA19" s="70">
        <v>2</v>
      </c>
      <c r="CB19" s="70">
        <v>830</v>
      </c>
      <c r="CC19" s="70">
        <v>1365</v>
      </c>
      <c r="CD19" s="70">
        <v>26</v>
      </c>
      <c r="CE19" s="70">
        <v>453</v>
      </c>
      <c r="CF19" s="70">
        <v>1</v>
      </c>
      <c r="CG19" s="70">
        <v>1845</v>
      </c>
      <c r="CH19" s="70">
        <v>4136</v>
      </c>
      <c r="CI19" s="74"/>
      <c r="CJ19" s="70">
        <v>1474</v>
      </c>
      <c r="CK19" s="70">
        <v>16</v>
      </c>
      <c r="CL19" s="70">
        <v>464</v>
      </c>
      <c r="CM19" s="70">
        <v>2</v>
      </c>
      <c r="CN19" s="70">
        <v>1956</v>
      </c>
      <c r="CO19" s="70">
        <v>1533</v>
      </c>
      <c r="CP19" s="70">
        <v>49</v>
      </c>
      <c r="CQ19" s="70">
        <v>503</v>
      </c>
      <c r="CR19" s="70">
        <v>3</v>
      </c>
      <c r="CS19" s="70">
        <v>2088</v>
      </c>
      <c r="CT19" s="70">
        <v>4044</v>
      </c>
      <c r="CU19" s="74"/>
      <c r="CV19" s="70">
        <v>1950</v>
      </c>
      <c r="CW19" s="70">
        <v>41</v>
      </c>
      <c r="CX19" s="70">
        <v>613</v>
      </c>
      <c r="CY19" s="70">
        <v>3</v>
      </c>
      <c r="CZ19" s="70">
        <v>2607</v>
      </c>
      <c r="DA19" s="70">
        <v>563</v>
      </c>
      <c r="DB19" s="70">
        <v>12</v>
      </c>
      <c r="DC19" s="70">
        <v>204</v>
      </c>
      <c r="DD19" s="70">
        <v>2</v>
      </c>
      <c r="DE19" s="70">
        <v>781</v>
      </c>
      <c r="DF19" s="70">
        <v>532</v>
      </c>
      <c r="DG19" s="70">
        <v>11</v>
      </c>
      <c r="DH19" s="70">
        <v>175</v>
      </c>
      <c r="DI19" s="70">
        <v>0</v>
      </c>
      <c r="DJ19" s="70">
        <v>718</v>
      </c>
      <c r="DK19" s="70">
        <v>4106</v>
      </c>
      <c r="DL19" s="74"/>
      <c r="DM19" s="70">
        <v>2442</v>
      </c>
      <c r="DN19" s="70">
        <v>54</v>
      </c>
      <c r="DO19" s="70">
        <v>808</v>
      </c>
      <c r="DP19" s="70">
        <v>4</v>
      </c>
      <c r="DQ19" s="70">
        <v>3308</v>
      </c>
      <c r="DR19" s="70">
        <v>607</v>
      </c>
      <c r="DS19" s="70">
        <v>11</v>
      </c>
      <c r="DT19" s="70">
        <v>179</v>
      </c>
      <c r="DU19" s="70">
        <v>0</v>
      </c>
      <c r="DV19" s="70">
        <v>797</v>
      </c>
      <c r="DW19" s="70">
        <v>4105</v>
      </c>
      <c r="DY19" s="80">
        <f t="shared" si="7"/>
        <v>0.92694712905059695</v>
      </c>
      <c r="DZ19" s="80">
        <f t="shared" si="8"/>
        <v>0.95652173913043481</v>
      </c>
      <c r="EA19" s="80">
        <f t="shared" si="9"/>
        <v>0.93847566574839303</v>
      </c>
      <c r="EB19" s="80">
        <f t="shared" si="10"/>
        <v>1</v>
      </c>
      <c r="EC19" s="80">
        <f t="shared" si="11"/>
        <v>0.93014313180944241</v>
      </c>
      <c r="ED19" s="74"/>
      <c r="EE19" s="80">
        <f t="shared" si="12"/>
        <v>0.97441728254690163</v>
      </c>
      <c r="EF19" s="80">
        <f t="shared" si="13"/>
        <v>1</v>
      </c>
      <c r="EG19" s="80">
        <f t="shared" si="14"/>
        <v>0.98347107438016534</v>
      </c>
      <c r="EH19" s="80">
        <f t="shared" si="15"/>
        <v>1</v>
      </c>
      <c r="EI19" s="80">
        <f t="shared" si="16"/>
        <v>0.97692800683614611</v>
      </c>
      <c r="EJ19" s="74"/>
      <c r="EK19" s="80">
        <f t="shared" si="17"/>
        <v>0.84963047185901075</v>
      </c>
      <c r="EL19" s="80">
        <f t="shared" si="18"/>
        <v>0.81159420289855078</v>
      </c>
      <c r="EM19" s="80">
        <f t="shared" si="19"/>
        <v>0.87144168962350776</v>
      </c>
      <c r="EN19" s="80">
        <f t="shared" si="20"/>
        <v>1</v>
      </c>
      <c r="EO19" s="80">
        <f t="shared" si="21"/>
        <v>0.85430463576158944</v>
      </c>
      <c r="EP19" s="74"/>
      <c r="EQ19" s="80">
        <f t="shared" si="22"/>
        <v>0.83712336554860711</v>
      </c>
      <c r="ER19" s="80">
        <f t="shared" si="23"/>
        <v>0.82608695652173914</v>
      </c>
      <c r="ES19" s="80">
        <f t="shared" si="24"/>
        <v>0.86409550045913686</v>
      </c>
      <c r="ET19" s="80">
        <f t="shared" si="25"/>
        <v>1</v>
      </c>
      <c r="EU19" s="80">
        <f t="shared" si="26"/>
        <v>0.84340952787865842</v>
      </c>
      <c r="EV19" s="74"/>
      <c r="EW19" s="80">
        <f t="shared" si="27"/>
        <v>0.87947697555429216</v>
      </c>
      <c r="EX19" s="80">
        <f t="shared" si="28"/>
        <v>0.94202898550724634</v>
      </c>
      <c r="EY19" s="80">
        <f t="shared" si="29"/>
        <v>0.90449954086317719</v>
      </c>
      <c r="EZ19" s="80">
        <f t="shared" si="30"/>
        <v>1</v>
      </c>
      <c r="FA19" s="80">
        <f t="shared" si="31"/>
        <v>0.88634907071138647</v>
      </c>
      <c r="FB19" s="74"/>
      <c r="FC19" s="80">
        <f t="shared" si="32"/>
        <v>2.2436043206367255</v>
      </c>
      <c r="FD19" s="80">
        <f t="shared" si="33"/>
        <v>5.5942028985507246</v>
      </c>
      <c r="FE19" s="80">
        <f t="shared" si="34"/>
        <v>2.4967860422405876</v>
      </c>
      <c r="FF19" s="80">
        <f t="shared" si="35"/>
        <v>4.8</v>
      </c>
      <c r="FG19" s="80">
        <f t="shared" si="36"/>
        <v>2.3546250801110875</v>
      </c>
      <c r="FH19" s="74"/>
      <c r="FI19" s="80">
        <f t="shared" si="37"/>
        <v>0.85474701534963049</v>
      </c>
      <c r="FJ19" s="80">
        <f t="shared" si="38"/>
        <v>0.94202898550724634</v>
      </c>
      <c r="FK19" s="80">
        <f t="shared" si="39"/>
        <v>0.88797061524334253</v>
      </c>
      <c r="FL19" s="80">
        <f t="shared" si="40"/>
        <v>1</v>
      </c>
      <c r="FM19" s="80">
        <f t="shared" si="41"/>
        <v>0.8639179662465285</v>
      </c>
      <c r="FN19" s="74"/>
      <c r="FO19" s="80">
        <f t="shared" si="42"/>
        <v>0.86554860716316084</v>
      </c>
      <c r="FP19" s="80">
        <f t="shared" si="43"/>
        <v>0.92753623188405798</v>
      </c>
      <c r="FQ19" s="80">
        <f t="shared" si="44"/>
        <v>0.91092745638200179</v>
      </c>
      <c r="FR19" s="80">
        <f t="shared" si="45"/>
        <v>1</v>
      </c>
      <c r="FS19" s="80">
        <f t="shared" si="46"/>
        <v>0.87716299935911135</v>
      </c>
      <c r="FT19" s="74"/>
      <c r="FU19" s="80">
        <f t="shared" si="47"/>
        <v>0.86668561682774303</v>
      </c>
      <c r="FV19" s="80">
        <f t="shared" si="48"/>
        <v>0.94202898550724634</v>
      </c>
      <c r="FW19" s="80">
        <f t="shared" si="49"/>
        <v>0.90633608815427003</v>
      </c>
      <c r="FX19" s="80">
        <f t="shared" si="50"/>
        <v>0.8</v>
      </c>
      <c r="FY19" s="80">
        <f t="shared" si="51"/>
        <v>0.87694936979277927</v>
      </c>
    </row>
    <row r="20" spans="1:181" x14ac:dyDescent="0.3">
      <c r="A20" s="60" t="s">
        <v>516</v>
      </c>
      <c r="B20" s="70">
        <v>88737</v>
      </c>
      <c r="C20" s="70"/>
      <c r="D20" s="70">
        <v>3551</v>
      </c>
      <c r="E20" s="70">
        <v>55</v>
      </c>
      <c r="F20" s="70">
        <v>1338</v>
      </c>
      <c r="G20" s="70">
        <v>19</v>
      </c>
      <c r="H20" s="70">
        <v>4963</v>
      </c>
      <c r="I20" s="70">
        <v>820</v>
      </c>
      <c r="J20" s="70">
        <v>17</v>
      </c>
      <c r="K20" s="70">
        <v>356</v>
      </c>
      <c r="L20" s="70">
        <v>0</v>
      </c>
      <c r="M20" s="70">
        <v>1193</v>
      </c>
      <c r="N20" s="70">
        <v>6156</v>
      </c>
      <c r="O20" s="70"/>
      <c r="P20" s="70">
        <v>1925</v>
      </c>
      <c r="Q20" s="70">
        <v>36</v>
      </c>
      <c r="R20" s="70">
        <v>872</v>
      </c>
      <c r="S20" s="70">
        <v>4</v>
      </c>
      <c r="T20" s="70">
        <v>2837</v>
      </c>
      <c r="U20" s="70">
        <v>2137</v>
      </c>
      <c r="V20" s="70">
        <v>35</v>
      </c>
      <c r="W20" s="70">
        <v>718</v>
      </c>
      <c r="X20" s="70">
        <v>14</v>
      </c>
      <c r="Y20" s="70">
        <v>2904</v>
      </c>
      <c r="Z20" s="70">
        <v>5741</v>
      </c>
      <c r="AA20" s="70"/>
      <c r="AB20" s="70">
        <v>1971</v>
      </c>
      <c r="AC20" s="70">
        <v>23</v>
      </c>
      <c r="AD20" s="70">
        <v>693</v>
      </c>
      <c r="AE20" s="70">
        <v>5</v>
      </c>
      <c r="AF20" s="70">
        <v>2692</v>
      </c>
      <c r="AG20" s="70">
        <v>1183</v>
      </c>
      <c r="AH20" s="70">
        <v>40</v>
      </c>
      <c r="AI20" s="70">
        <v>598</v>
      </c>
      <c r="AJ20" s="70">
        <v>2</v>
      </c>
      <c r="AK20" s="70">
        <v>1823</v>
      </c>
      <c r="AL20" s="70">
        <v>964</v>
      </c>
      <c r="AM20" s="70">
        <v>9</v>
      </c>
      <c r="AN20" s="70">
        <v>305</v>
      </c>
      <c r="AO20" s="70">
        <v>11</v>
      </c>
      <c r="AP20" s="70">
        <v>1289</v>
      </c>
      <c r="AQ20" s="70">
        <v>5804</v>
      </c>
      <c r="AR20" s="74"/>
      <c r="AS20" s="70">
        <v>3564</v>
      </c>
      <c r="AT20" s="70">
        <v>46</v>
      </c>
      <c r="AU20" s="70">
        <v>1389</v>
      </c>
      <c r="AV20" s="70">
        <v>13</v>
      </c>
      <c r="AW20" s="70">
        <v>5012</v>
      </c>
      <c r="AX20" s="70">
        <v>5012</v>
      </c>
      <c r="AY20" s="74"/>
      <c r="AZ20" s="70">
        <v>3515</v>
      </c>
      <c r="BA20" s="70">
        <v>46</v>
      </c>
      <c r="BB20" s="70">
        <v>1366</v>
      </c>
      <c r="BC20" s="70">
        <v>11</v>
      </c>
      <c r="BD20" s="70">
        <v>4938</v>
      </c>
      <c r="BE20" s="70">
        <v>4938</v>
      </c>
      <c r="BF20" s="74"/>
      <c r="BG20" s="70">
        <v>2721</v>
      </c>
      <c r="BH20" s="70">
        <v>47</v>
      </c>
      <c r="BI20" s="70">
        <v>1073</v>
      </c>
      <c r="BJ20" s="70">
        <v>12</v>
      </c>
      <c r="BK20" s="70">
        <v>3853</v>
      </c>
      <c r="BL20" s="70">
        <v>1136</v>
      </c>
      <c r="BM20" s="70">
        <v>18</v>
      </c>
      <c r="BN20" s="70">
        <v>441</v>
      </c>
      <c r="BO20" s="70">
        <v>4</v>
      </c>
      <c r="BP20" s="70">
        <v>1599</v>
      </c>
      <c r="BQ20" s="70">
        <v>5452</v>
      </c>
      <c r="BR20" s="74"/>
      <c r="BS20" s="70">
        <v>971</v>
      </c>
      <c r="BT20" s="70">
        <v>13</v>
      </c>
      <c r="BU20" s="70">
        <v>387</v>
      </c>
      <c r="BV20" s="70">
        <v>3</v>
      </c>
      <c r="BW20" s="70">
        <v>1374</v>
      </c>
      <c r="BX20" s="70">
        <v>728</v>
      </c>
      <c r="BY20" s="70">
        <v>14</v>
      </c>
      <c r="BZ20" s="70">
        <v>325</v>
      </c>
      <c r="CA20" s="70">
        <v>2</v>
      </c>
      <c r="CB20" s="70">
        <v>1069</v>
      </c>
      <c r="CC20" s="70">
        <v>2169</v>
      </c>
      <c r="CD20" s="70">
        <v>41</v>
      </c>
      <c r="CE20" s="70">
        <v>835</v>
      </c>
      <c r="CF20" s="70">
        <v>12</v>
      </c>
      <c r="CG20" s="70">
        <v>3057</v>
      </c>
      <c r="CH20" s="70">
        <v>5500</v>
      </c>
      <c r="CI20" s="74"/>
      <c r="CJ20" s="70">
        <v>1681</v>
      </c>
      <c r="CK20" s="70">
        <v>15</v>
      </c>
      <c r="CL20" s="70">
        <v>622</v>
      </c>
      <c r="CM20" s="70">
        <v>10</v>
      </c>
      <c r="CN20" s="70">
        <v>2328</v>
      </c>
      <c r="CO20" s="70">
        <v>2047</v>
      </c>
      <c r="CP20" s="70">
        <v>47</v>
      </c>
      <c r="CQ20" s="70">
        <v>872</v>
      </c>
      <c r="CR20" s="70">
        <v>7</v>
      </c>
      <c r="CS20" s="70">
        <v>2973</v>
      </c>
      <c r="CT20" s="70">
        <v>5301</v>
      </c>
      <c r="CU20" s="74"/>
      <c r="CV20" s="70">
        <v>2281</v>
      </c>
      <c r="CW20" s="70">
        <v>34</v>
      </c>
      <c r="CX20" s="70">
        <v>819</v>
      </c>
      <c r="CY20" s="70">
        <v>9</v>
      </c>
      <c r="CZ20" s="70">
        <v>3143</v>
      </c>
      <c r="DA20" s="70">
        <v>785</v>
      </c>
      <c r="DB20" s="70">
        <v>16</v>
      </c>
      <c r="DC20" s="70">
        <v>368</v>
      </c>
      <c r="DD20" s="70">
        <v>3</v>
      </c>
      <c r="DE20" s="70">
        <v>1172</v>
      </c>
      <c r="DF20" s="70">
        <v>729</v>
      </c>
      <c r="DG20" s="70">
        <v>12</v>
      </c>
      <c r="DH20" s="70">
        <v>323</v>
      </c>
      <c r="DI20" s="70">
        <v>5</v>
      </c>
      <c r="DJ20" s="70">
        <v>1069</v>
      </c>
      <c r="DK20" s="70">
        <v>5384</v>
      </c>
      <c r="DL20" s="74"/>
      <c r="DM20" s="70">
        <v>3071</v>
      </c>
      <c r="DN20" s="70">
        <v>57</v>
      </c>
      <c r="DO20" s="70">
        <v>1262</v>
      </c>
      <c r="DP20" s="70">
        <v>12</v>
      </c>
      <c r="DQ20" s="70">
        <v>4402</v>
      </c>
      <c r="DR20" s="70">
        <v>671</v>
      </c>
      <c r="DS20" s="70">
        <v>5</v>
      </c>
      <c r="DT20" s="70">
        <v>230</v>
      </c>
      <c r="DU20" s="70">
        <v>4</v>
      </c>
      <c r="DV20" s="70">
        <v>910</v>
      </c>
      <c r="DW20" s="70">
        <v>5312</v>
      </c>
      <c r="DY20" s="80">
        <f t="shared" si="7"/>
        <v>0.92930679478380229</v>
      </c>
      <c r="DZ20" s="80">
        <f t="shared" si="8"/>
        <v>0.98611111111111116</v>
      </c>
      <c r="EA20" s="80">
        <f t="shared" si="9"/>
        <v>0.93860684769775682</v>
      </c>
      <c r="EB20" s="80">
        <f t="shared" si="10"/>
        <v>0.94736842105263153</v>
      </c>
      <c r="EC20" s="80">
        <f t="shared" si="11"/>
        <v>0.93258609486679667</v>
      </c>
      <c r="ED20" s="74"/>
      <c r="EE20" s="80">
        <f t="shared" si="12"/>
        <v>0.94211850835049182</v>
      </c>
      <c r="EF20" s="80">
        <f t="shared" si="13"/>
        <v>1</v>
      </c>
      <c r="EG20" s="80">
        <f t="shared" si="14"/>
        <v>0.94214876033057848</v>
      </c>
      <c r="EH20" s="80">
        <f t="shared" si="15"/>
        <v>0.94736842105263153</v>
      </c>
      <c r="EI20" s="80">
        <f t="shared" si="16"/>
        <v>0.9428200129954516</v>
      </c>
      <c r="EJ20" s="74"/>
      <c r="EK20" s="80">
        <f t="shared" si="17"/>
        <v>0.81537405628002746</v>
      </c>
      <c r="EL20" s="80">
        <f t="shared" si="18"/>
        <v>0.63888888888888884</v>
      </c>
      <c r="EM20" s="80">
        <f t="shared" si="19"/>
        <v>0.81995277449822901</v>
      </c>
      <c r="EN20" s="80">
        <f t="shared" si="20"/>
        <v>0.68421052631578949</v>
      </c>
      <c r="EO20" s="80">
        <f t="shared" si="21"/>
        <v>0.81416504223521768</v>
      </c>
      <c r="EP20" s="74"/>
      <c r="EQ20" s="80">
        <f t="shared" si="22"/>
        <v>0.80416380690917411</v>
      </c>
      <c r="ER20" s="80">
        <f t="shared" si="23"/>
        <v>0.63888888888888884</v>
      </c>
      <c r="ES20" s="80">
        <f t="shared" si="24"/>
        <v>0.80637544273907913</v>
      </c>
      <c r="ET20" s="80">
        <f t="shared" si="25"/>
        <v>0.57894736842105265</v>
      </c>
      <c r="EU20" s="80">
        <f t="shared" si="26"/>
        <v>0.8021442495126706</v>
      </c>
      <c r="EV20" s="74"/>
      <c r="EW20" s="80">
        <f t="shared" si="27"/>
        <v>0.88240677190574235</v>
      </c>
      <c r="EX20" s="80">
        <f t="shared" si="28"/>
        <v>0.90277777777777779</v>
      </c>
      <c r="EY20" s="80">
        <f t="shared" si="29"/>
        <v>0.89374262101534829</v>
      </c>
      <c r="EZ20" s="80">
        <f t="shared" si="30"/>
        <v>0.84210526315789469</v>
      </c>
      <c r="FA20" s="80">
        <f t="shared" si="31"/>
        <v>0.88564002599090319</v>
      </c>
      <c r="FB20" s="74"/>
      <c r="FC20" s="80">
        <f t="shared" si="32"/>
        <v>0.70327156257149392</v>
      </c>
      <c r="FD20" s="80">
        <f t="shared" si="33"/>
        <v>0.91666666666666663</v>
      </c>
      <c r="FE20" s="80">
        <f t="shared" si="34"/>
        <v>0.58500590318772139</v>
      </c>
      <c r="FF20" s="80">
        <f t="shared" si="35"/>
        <v>0.26315789473684209</v>
      </c>
      <c r="FG20" s="80">
        <f t="shared" si="36"/>
        <v>0.67186484730344376</v>
      </c>
      <c r="FH20" s="74"/>
      <c r="FI20" s="80">
        <f t="shared" si="37"/>
        <v>0.85289407458247546</v>
      </c>
      <c r="FJ20" s="80">
        <f t="shared" si="38"/>
        <v>0.86111111111111116</v>
      </c>
      <c r="FK20" s="80">
        <f t="shared" si="39"/>
        <v>0.88193624557260919</v>
      </c>
      <c r="FL20" s="80">
        <f t="shared" si="40"/>
        <v>0.89473684210526316</v>
      </c>
      <c r="FM20" s="80">
        <f t="shared" si="41"/>
        <v>0.86111111111111116</v>
      </c>
      <c r="FN20" s="74"/>
      <c r="FO20" s="80">
        <f t="shared" si="42"/>
        <v>0.86822237474262187</v>
      </c>
      <c r="FP20" s="80">
        <f t="shared" si="43"/>
        <v>0.86111111111111116</v>
      </c>
      <c r="FQ20" s="80">
        <f t="shared" si="44"/>
        <v>0.89138134592680052</v>
      </c>
      <c r="FR20" s="80">
        <f t="shared" si="45"/>
        <v>0.89473684210526316</v>
      </c>
      <c r="FS20" s="80">
        <f t="shared" si="46"/>
        <v>0.87459389213775174</v>
      </c>
      <c r="FT20" s="74"/>
      <c r="FU20" s="80">
        <f t="shared" si="47"/>
        <v>0.85609700297414781</v>
      </c>
      <c r="FV20" s="80">
        <f t="shared" si="48"/>
        <v>0.86111111111111116</v>
      </c>
      <c r="FW20" s="80">
        <f t="shared" si="49"/>
        <v>0.8807556080283353</v>
      </c>
      <c r="FX20" s="80">
        <f t="shared" si="50"/>
        <v>0.84210526315789469</v>
      </c>
      <c r="FY20" s="80">
        <f t="shared" si="51"/>
        <v>0.8628979857050032</v>
      </c>
    </row>
    <row r="21" spans="1:181" x14ac:dyDescent="0.3">
      <c r="A21" s="60" t="s">
        <v>468</v>
      </c>
      <c r="B21" s="70">
        <v>87387</v>
      </c>
      <c r="C21" s="70"/>
      <c r="D21" s="70">
        <v>2255</v>
      </c>
      <c r="E21" s="70">
        <v>42</v>
      </c>
      <c r="F21" s="70">
        <v>660</v>
      </c>
      <c r="G21" s="70">
        <v>0</v>
      </c>
      <c r="H21" s="70">
        <v>2957</v>
      </c>
      <c r="I21" s="70">
        <v>730</v>
      </c>
      <c r="J21" s="70">
        <v>41</v>
      </c>
      <c r="K21" s="70">
        <v>322</v>
      </c>
      <c r="L21" s="70">
        <v>0</v>
      </c>
      <c r="M21" s="70">
        <v>1093</v>
      </c>
      <c r="N21" s="70">
        <v>4050</v>
      </c>
      <c r="O21" s="70"/>
      <c r="P21" s="70">
        <v>1657</v>
      </c>
      <c r="Q21" s="70">
        <v>52</v>
      </c>
      <c r="R21" s="70">
        <v>575</v>
      </c>
      <c r="S21" s="70">
        <v>0</v>
      </c>
      <c r="T21" s="70">
        <v>2284</v>
      </c>
      <c r="U21" s="70">
        <v>1081</v>
      </c>
      <c r="V21" s="70">
        <v>25</v>
      </c>
      <c r="W21" s="70">
        <v>334</v>
      </c>
      <c r="X21" s="70">
        <v>0</v>
      </c>
      <c r="Y21" s="70">
        <v>1440</v>
      </c>
      <c r="Z21" s="70">
        <v>3724</v>
      </c>
      <c r="AA21" s="70"/>
      <c r="AB21" s="70">
        <v>1435</v>
      </c>
      <c r="AC21" s="70">
        <v>39</v>
      </c>
      <c r="AD21" s="70">
        <v>491</v>
      </c>
      <c r="AE21" s="70">
        <v>0</v>
      </c>
      <c r="AF21" s="70">
        <v>1965</v>
      </c>
      <c r="AG21" s="70">
        <v>847</v>
      </c>
      <c r="AH21" s="70">
        <v>27</v>
      </c>
      <c r="AI21" s="70">
        <v>289</v>
      </c>
      <c r="AJ21" s="70">
        <v>0</v>
      </c>
      <c r="AK21" s="70">
        <v>1163</v>
      </c>
      <c r="AL21" s="70">
        <v>484</v>
      </c>
      <c r="AM21" s="70">
        <v>13</v>
      </c>
      <c r="AN21" s="70">
        <v>132</v>
      </c>
      <c r="AO21" s="70">
        <v>0</v>
      </c>
      <c r="AP21" s="70">
        <v>629</v>
      </c>
      <c r="AQ21" s="70">
        <v>3757</v>
      </c>
      <c r="AR21" s="74"/>
      <c r="AS21" s="70">
        <v>2467</v>
      </c>
      <c r="AT21" s="70">
        <v>70</v>
      </c>
      <c r="AU21" s="70">
        <v>806</v>
      </c>
      <c r="AV21" s="70">
        <v>0</v>
      </c>
      <c r="AW21" s="70">
        <v>3343</v>
      </c>
      <c r="AX21" s="70">
        <v>3343</v>
      </c>
      <c r="AY21" s="74"/>
      <c r="AZ21" s="70">
        <v>2414</v>
      </c>
      <c r="BA21" s="70">
        <v>70</v>
      </c>
      <c r="BB21" s="70">
        <v>796</v>
      </c>
      <c r="BC21" s="70">
        <v>0</v>
      </c>
      <c r="BD21" s="70">
        <v>3280</v>
      </c>
      <c r="BE21" s="70">
        <v>3280</v>
      </c>
      <c r="BF21" s="74"/>
      <c r="BG21" s="70">
        <v>1622</v>
      </c>
      <c r="BH21" s="70">
        <v>37</v>
      </c>
      <c r="BI21" s="70">
        <v>561</v>
      </c>
      <c r="BJ21" s="70">
        <v>0</v>
      </c>
      <c r="BK21" s="70">
        <v>2220</v>
      </c>
      <c r="BL21" s="70">
        <v>1022</v>
      </c>
      <c r="BM21" s="70">
        <v>34</v>
      </c>
      <c r="BN21" s="70">
        <v>330</v>
      </c>
      <c r="BO21" s="70">
        <v>0</v>
      </c>
      <c r="BP21" s="70">
        <v>1386</v>
      </c>
      <c r="BQ21" s="70">
        <v>3606</v>
      </c>
      <c r="BR21" s="74"/>
      <c r="BS21" s="70">
        <v>977</v>
      </c>
      <c r="BT21" s="70">
        <v>31</v>
      </c>
      <c r="BU21" s="70">
        <v>346</v>
      </c>
      <c r="BV21" s="70">
        <v>0</v>
      </c>
      <c r="BW21" s="70">
        <v>1354</v>
      </c>
      <c r="BX21" s="70">
        <v>532</v>
      </c>
      <c r="BY21" s="70">
        <v>17</v>
      </c>
      <c r="BZ21" s="70">
        <v>190</v>
      </c>
      <c r="CA21" s="70">
        <v>0</v>
      </c>
      <c r="CB21" s="70">
        <v>739</v>
      </c>
      <c r="CC21" s="70">
        <v>1086</v>
      </c>
      <c r="CD21" s="70">
        <v>22</v>
      </c>
      <c r="CE21" s="70">
        <v>327</v>
      </c>
      <c r="CF21" s="70">
        <v>0</v>
      </c>
      <c r="CG21" s="70">
        <v>1435</v>
      </c>
      <c r="CH21" s="70">
        <v>3528</v>
      </c>
      <c r="CI21" s="74"/>
      <c r="CJ21" s="70">
        <v>1321</v>
      </c>
      <c r="CK21" s="70">
        <v>37</v>
      </c>
      <c r="CL21" s="70">
        <v>445</v>
      </c>
      <c r="CM21" s="70">
        <v>0</v>
      </c>
      <c r="CN21" s="70">
        <v>1803</v>
      </c>
      <c r="CO21" s="70">
        <v>1158</v>
      </c>
      <c r="CP21" s="70">
        <v>34</v>
      </c>
      <c r="CQ21" s="70">
        <v>386</v>
      </c>
      <c r="CR21" s="70">
        <v>0</v>
      </c>
      <c r="CS21" s="70">
        <v>1578</v>
      </c>
      <c r="CT21" s="70">
        <v>3381</v>
      </c>
      <c r="CU21" s="74"/>
      <c r="CV21" s="70">
        <v>1849</v>
      </c>
      <c r="CW21" s="70">
        <v>51</v>
      </c>
      <c r="CX21" s="70">
        <v>602</v>
      </c>
      <c r="CY21" s="70">
        <v>0</v>
      </c>
      <c r="CZ21" s="70">
        <v>2502</v>
      </c>
      <c r="DA21" s="70">
        <v>455</v>
      </c>
      <c r="DB21" s="70">
        <v>19</v>
      </c>
      <c r="DC21" s="70">
        <v>162</v>
      </c>
      <c r="DD21" s="70">
        <v>0</v>
      </c>
      <c r="DE21" s="70">
        <v>636</v>
      </c>
      <c r="DF21" s="70">
        <v>316</v>
      </c>
      <c r="DG21" s="70">
        <v>5</v>
      </c>
      <c r="DH21" s="70">
        <v>117</v>
      </c>
      <c r="DI21" s="70">
        <v>0</v>
      </c>
      <c r="DJ21" s="70">
        <v>438</v>
      </c>
      <c r="DK21" s="70">
        <v>3576</v>
      </c>
      <c r="DL21" s="74"/>
      <c r="DM21" s="70">
        <v>1987</v>
      </c>
      <c r="DN21" s="70">
        <v>61</v>
      </c>
      <c r="DO21" s="70">
        <v>667</v>
      </c>
      <c r="DP21" s="70">
        <v>0</v>
      </c>
      <c r="DQ21" s="70">
        <v>2715</v>
      </c>
      <c r="DR21" s="70">
        <v>578</v>
      </c>
      <c r="DS21" s="70">
        <v>12</v>
      </c>
      <c r="DT21" s="70">
        <v>186</v>
      </c>
      <c r="DU21" s="70">
        <v>0</v>
      </c>
      <c r="DV21" s="70">
        <v>776</v>
      </c>
      <c r="DW21" s="70">
        <v>3491</v>
      </c>
      <c r="DY21" s="80">
        <f t="shared" si="7"/>
        <v>0.91725293132328312</v>
      </c>
      <c r="DZ21" s="80">
        <f t="shared" si="8"/>
        <v>0.92771084337349397</v>
      </c>
      <c r="EA21" s="80">
        <f t="shared" si="9"/>
        <v>0.92566191446028512</v>
      </c>
      <c r="EB21" s="80" t="e">
        <f t="shared" si="10"/>
        <v>#DIV/0!</v>
      </c>
      <c r="EC21" s="80">
        <f t="shared" si="11"/>
        <v>0.9195061728395062</v>
      </c>
      <c r="ED21" s="74"/>
      <c r="EE21" s="80">
        <f t="shared" si="12"/>
        <v>0.92663316582914568</v>
      </c>
      <c r="EF21" s="80">
        <f t="shared" si="13"/>
        <v>0.95180722891566261</v>
      </c>
      <c r="EG21" s="80">
        <f t="shared" si="14"/>
        <v>0.92871690427698572</v>
      </c>
      <c r="EH21" s="80" t="e">
        <f t="shared" si="15"/>
        <v>#DIV/0!</v>
      </c>
      <c r="EI21" s="80">
        <f t="shared" si="16"/>
        <v>0.92765432098765432</v>
      </c>
      <c r="EJ21" s="74"/>
      <c r="EK21" s="80">
        <f t="shared" si="17"/>
        <v>0.82646566164154101</v>
      </c>
      <c r="EL21" s="80">
        <f t="shared" si="18"/>
        <v>0.84337349397590367</v>
      </c>
      <c r="EM21" s="80">
        <f t="shared" si="19"/>
        <v>0.8207739307535642</v>
      </c>
      <c r="EN21" s="80" t="e">
        <f t="shared" si="20"/>
        <v>#DIV/0!</v>
      </c>
      <c r="EO21" s="80">
        <f t="shared" si="21"/>
        <v>0.82543209876543211</v>
      </c>
      <c r="EP21" s="74"/>
      <c r="EQ21" s="80">
        <f t="shared" si="22"/>
        <v>0.80871021775544394</v>
      </c>
      <c r="ER21" s="80">
        <f t="shared" si="23"/>
        <v>0.84337349397590367</v>
      </c>
      <c r="ES21" s="80">
        <f t="shared" si="24"/>
        <v>0.81059063136456211</v>
      </c>
      <c r="ET21" s="80" t="e">
        <f t="shared" si="25"/>
        <v>#DIV/0!</v>
      </c>
      <c r="EU21" s="80">
        <f t="shared" si="26"/>
        <v>0.80987654320987656</v>
      </c>
      <c r="EV21" s="74"/>
      <c r="EW21" s="80">
        <f t="shared" si="27"/>
        <v>0.88576214405360132</v>
      </c>
      <c r="EX21" s="80">
        <f t="shared" si="28"/>
        <v>0.85542168674698793</v>
      </c>
      <c r="EY21" s="80">
        <f t="shared" si="29"/>
        <v>0.90733197556008149</v>
      </c>
      <c r="EZ21" s="80" t="e">
        <f t="shared" si="30"/>
        <v>#DIV/0!</v>
      </c>
      <c r="FA21" s="80">
        <f t="shared" si="31"/>
        <v>0.89037037037037037</v>
      </c>
      <c r="FB21" s="74"/>
      <c r="FC21" s="80">
        <f t="shared" si="32"/>
        <v>1.2958123953098828</v>
      </c>
      <c r="FD21" s="80">
        <f t="shared" si="33"/>
        <v>0.81927710843373491</v>
      </c>
      <c r="FE21" s="80">
        <f t="shared" si="34"/>
        <v>1.575356415478615</v>
      </c>
      <c r="FF21" s="80" t="e">
        <f t="shared" si="35"/>
        <v>#DIV/0!</v>
      </c>
      <c r="FG21" s="80">
        <f t="shared" si="36"/>
        <v>1.3580246913580247</v>
      </c>
      <c r="FH21" s="74"/>
      <c r="FI21" s="80">
        <f t="shared" si="37"/>
        <v>0.83048576214405356</v>
      </c>
      <c r="FJ21" s="80">
        <f t="shared" si="38"/>
        <v>0.85542168674698793</v>
      </c>
      <c r="FK21" s="80">
        <f t="shared" si="39"/>
        <v>0.84623217922606919</v>
      </c>
      <c r="FL21" s="80" t="e">
        <f t="shared" si="40"/>
        <v>#DIV/0!</v>
      </c>
      <c r="FM21" s="80">
        <f t="shared" si="41"/>
        <v>0.83481481481481479</v>
      </c>
      <c r="FN21" s="74"/>
      <c r="FO21" s="80">
        <f t="shared" si="42"/>
        <v>0.8777219430485762</v>
      </c>
      <c r="FP21" s="80">
        <f t="shared" si="43"/>
        <v>0.90361445783132532</v>
      </c>
      <c r="FQ21" s="80">
        <f t="shared" si="44"/>
        <v>0.89714867617107941</v>
      </c>
      <c r="FR21" s="80" t="e">
        <f t="shared" si="45"/>
        <v>#DIV/0!</v>
      </c>
      <c r="FS21" s="80">
        <f t="shared" si="46"/>
        <v>0.88296296296296295</v>
      </c>
      <c r="FT21" s="74"/>
      <c r="FU21" s="80">
        <f t="shared" si="47"/>
        <v>0.85929648241206025</v>
      </c>
      <c r="FV21" s="80">
        <f t="shared" si="48"/>
        <v>0.87951807228915657</v>
      </c>
      <c r="FW21" s="80">
        <f t="shared" si="49"/>
        <v>0.8686354378818737</v>
      </c>
      <c r="FX21" s="80" t="e">
        <f t="shared" si="50"/>
        <v>#DIV/0!</v>
      </c>
      <c r="FY21" s="80">
        <f t="shared" si="51"/>
        <v>0.86197530864197536</v>
      </c>
    </row>
    <row r="22" spans="1:181" x14ac:dyDescent="0.3">
      <c r="A22" s="60" t="s">
        <v>478</v>
      </c>
      <c r="B22" s="70">
        <v>85173</v>
      </c>
      <c r="C22" s="70"/>
      <c r="D22" s="70">
        <v>4974</v>
      </c>
      <c r="E22" s="70">
        <v>38</v>
      </c>
      <c r="F22" s="70">
        <v>1420</v>
      </c>
      <c r="G22" s="70">
        <v>10</v>
      </c>
      <c r="H22" s="70">
        <v>6442</v>
      </c>
      <c r="I22" s="70">
        <v>1069</v>
      </c>
      <c r="J22" s="70">
        <v>20</v>
      </c>
      <c r="K22" s="70">
        <v>439</v>
      </c>
      <c r="L22" s="70">
        <v>1</v>
      </c>
      <c r="M22" s="70">
        <v>1529</v>
      </c>
      <c r="N22" s="70">
        <v>7971</v>
      </c>
      <c r="O22" s="70"/>
      <c r="P22" s="70">
        <v>2409</v>
      </c>
      <c r="Q22" s="70">
        <v>32</v>
      </c>
      <c r="R22" s="70">
        <v>800</v>
      </c>
      <c r="S22" s="70">
        <v>5</v>
      </c>
      <c r="T22" s="70">
        <v>3246</v>
      </c>
      <c r="U22" s="70">
        <v>3259</v>
      </c>
      <c r="V22" s="70">
        <v>22</v>
      </c>
      <c r="W22" s="70">
        <v>970</v>
      </c>
      <c r="X22" s="70">
        <v>6</v>
      </c>
      <c r="Y22" s="70">
        <v>4257</v>
      </c>
      <c r="Z22" s="70">
        <v>7503</v>
      </c>
      <c r="AA22" s="70"/>
      <c r="AB22" s="70">
        <v>2280</v>
      </c>
      <c r="AC22" s="70">
        <v>36</v>
      </c>
      <c r="AD22" s="70">
        <v>646</v>
      </c>
      <c r="AE22" s="70">
        <v>4</v>
      </c>
      <c r="AF22" s="70">
        <v>2966</v>
      </c>
      <c r="AG22" s="70">
        <v>1768</v>
      </c>
      <c r="AH22" s="70">
        <v>9</v>
      </c>
      <c r="AI22" s="70">
        <v>623</v>
      </c>
      <c r="AJ22" s="70">
        <v>6</v>
      </c>
      <c r="AK22" s="70">
        <v>2406</v>
      </c>
      <c r="AL22" s="70">
        <v>1628</v>
      </c>
      <c r="AM22" s="70">
        <v>10</v>
      </c>
      <c r="AN22" s="70">
        <v>495</v>
      </c>
      <c r="AO22" s="70">
        <v>1</v>
      </c>
      <c r="AP22" s="70">
        <v>2134</v>
      </c>
      <c r="AQ22" s="70">
        <v>7506</v>
      </c>
      <c r="AR22" s="74"/>
      <c r="AS22" s="70">
        <v>5118</v>
      </c>
      <c r="AT22" s="70">
        <v>44</v>
      </c>
      <c r="AU22" s="70">
        <v>1585</v>
      </c>
      <c r="AV22" s="70">
        <v>11</v>
      </c>
      <c r="AW22" s="70">
        <v>6758</v>
      </c>
      <c r="AX22" s="70">
        <v>6758</v>
      </c>
      <c r="AY22" s="74"/>
      <c r="AZ22" s="70">
        <v>5052</v>
      </c>
      <c r="BA22" s="70">
        <v>45</v>
      </c>
      <c r="BB22" s="70">
        <v>1543</v>
      </c>
      <c r="BC22" s="70">
        <v>10</v>
      </c>
      <c r="BD22" s="70">
        <v>6650</v>
      </c>
      <c r="BE22" s="70">
        <v>6650</v>
      </c>
      <c r="BF22" s="74"/>
      <c r="BG22" s="70">
        <v>3819</v>
      </c>
      <c r="BH22" s="70">
        <v>32</v>
      </c>
      <c r="BI22" s="70">
        <v>1177</v>
      </c>
      <c r="BJ22" s="70">
        <v>6</v>
      </c>
      <c r="BK22" s="70">
        <v>5034</v>
      </c>
      <c r="BL22" s="70">
        <v>1614</v>
      </c>
      <c r="BM22" s="70">
        <v>17</v>
      </c>
      <c r="BN22" s="70">
        <v>519</v>
      </c>
      <c r="BO22" s="70">
        <v>5</v>
      </c>
      <c r="BP22" s="70">
        <v>2155</v>
      </c>
      <c r="BQ22" s="70">
        <v>7189</v>
      </c>
      <c r="BR22" s="74"/>
      <c r="BS22" s="70">
        <v>1663</v>
      </c>
      <c r="BT22" s="70">
        <v>18</v>
      </c>
      <c r="BU22" s="70">
        <v>513</v>
      </c>
      <c r="BV22" s="70">
        <v>1</v>
      </c>
      <c r="BW22" s="70">
        <v>2195</v>
      </c>
      <c r="BX22" s="70">
        <v>914</v>
      </c>
      <c r="BY22" s="70">
        <v>7</v>
      </c>
      <c r="BZ22" s="70">
        <v>318</v>
      </c>
      <c r="CA22" s="70">
        <v>2</v>
      </c>
      <c r="CB22" s="70">
        <v>1241</v>
      </c>
      <c r="CC22" s="70">
        <v>2769</v>
      </c>
      <c r="CD22" s="70">
        <v>22</v>
      </c>
      <c r="CE22" s="70">
        <v>835</v>
      </c>
      <c r="CF22" s="70">
        <v>8</v>
      </c>
      <c r="CG22" s="70">
        <v>3634</v>
      </c>
      <c r="CH22" s="70">
        <v>7070</v>
      </c>
      <c r="CI22" s="74"/>
      <c r="CJ22" s="70">
        <v>2521</v>
      </c>
      <c r="CK22" s="70">
        <v>22</v>
      </c>
      <c r="CL22" s="70">
        <v>825</v>
      </c>
      <c r="CM22" s="70">
        <v>6</v>
      </c>
      <c r="CN22" s="70">
        <v>3374</v>
      </c>
      <c r="CO22" s="70">
        <v>2658</v>
      </c>
      <c r="CP22" s="70">
        <v>27</v>
      </c>
      <c r="CQ22" s="70">
        <v>800</v>
      </c>
      <c r="CR22" s="70">
        <v>4</v>
      </c>
      <c r="CS22" s="70">
        <v>3489</v>
      </c>
      <c r="CT22" s="70">
        <v>6863</v>
      </c>
      <c r="CU22" s="74"/>
      <c r="CV22" s="70">
        <v>3553</v>
      </c>
      <c r="CW22" s="70">
        <v>30</v>
      </c>
      <c r="CX22" s="70">
        <v>1104</v>
      </c>
      <c r="CY22" s="70">
        <v>8</v>
      </c>
      <c r="CZ22" s="70">
        <v>4695</v>
      </c>
      <c r="DA22" s="70">
        <v>920</v>
      </c>
      <c r="DB22" s="70">
        <v>9</v>
      </c>
      <c r="DC22" s="70">
        <v>278</v>
      </c>
      <c r="DD22" s="70">
        <v>2</v>
      </c>
      <c r="DE22" s="70">
        <v>1209</v>
      </c>
      <c r="DF22" s="70">
        <v>853</v>
      </c>
      <c r="DG22" s="70">
        <v>10</v>
      </c>
      <c r="DH22" s="70">
        <v>290</v>
      </c>
      <c r="DI22" s="70">
        <v>1</v>
      </c>
      <c r="DJ22" s="70">
        <v>1154</v>
      </c>
      <c r="DK22" s="70">
        <v>7058</v>
      </c>
      <c r="DL22" s="74"/>
      <c r="DM22" s="70">
        <v>4306</v>
      </c>
      <c r="DN22" s="70">
        <v>31</v>
      </c>
      <c r="DO22" s="70">
        <v>1358</v>
      </c>
      <c r="DP22" s="70">
        <v>9</v>
      </c>
      <c r="DQ22" s="70">
        <v>5704</v>
      </c>
      <c r="DR22" s="70">
        <v>968</v>
      </c>
      <c r="DS22" s="70">
        <v>18</v>
      </c>
      <c r="DT22" s="70">
        <v>308</v>
      </c>
      <c r="DU22" s="70">
        <v>2</v>
      </c>
      <c r="DV22" s="70">
        <v>1296</v>
      </c>
      <c r="DW22" s="70">
        <v>7000</v>
      </c>
      <c r="DY22" s="80">
        <f t="shared" si="7"/>
        <v>0.93794472943902041</v>
      </c>
      <c r="DZ22" s="80">
        <f t="shared" si="8"/>
        <v>0.93103448275862066</v>
      </c>
      <c r="EA22" s="80">
        <f t="shared" si="9"/>
        <v>0.95212479827864438</v>
      </c>
      <c r="EB22" s="80">
        <f t="shared" si="10"/>
        <v>1</v>
      </c>
      <c r="EC22" s="80">
        <f t="shared" si="11"/>
        <v>0.9412871659766654</v>
      </c>
      <c r="ED22" s="74"/>
      <c r="EE22" s="80">
        <f t="shared" si="12"/>
        <v>0.93926857521098794</v>
      </c>
      <c r="EF22" s="80">
        <f t="shared" si="13"/>
        <v>0.94827586206896552</v>
      </c>
      <c r="EG22" s="80">
        <f t="shared" si="14"/>
        <v>0.94889725658956425</v>
      </c>
      <c r="EH22" s="80">
        <f t="shared" si="15"/>
        <v>1</v>
      </c>
      <c r="EI22" s="80">
        <f t="shared" si="16"/>
        <v>0.94166353029732786</v>
      </c>
      <c r="EJ22" s="74"/>
      <c r="EK22" s="80">
        <f t="shared" si="17"/>
        <v>0.84693033261625017</v>
      </c>
      <c r="EL22" s="80">
        <f t="shared" si="18"/>
        <v>0.75862068965517238</v>
      </c>
      <c r="EM22" s="80">
        <f t="shared" si="19"/>
        <v>0.85260892953200651</v>
      </c>
      <c r="EN22" s="80">
        <f t="shared" si="20"/>
        <v>1</v>
      </c>
      <c r="EO22" s="80">
        <f t="shared" si="21"/>
        <v>0.84782335967883582</v>
      </c>
      <c r="EP22" s="74"/>
      <c r="EQ22" s="80">
        <f t="shared" si="22"/>
        <v>0.83600860499751783</v>
      </c>
      <c r="ER22" s="80">
        <f t="shared" si="23"/>
        <v>0.77586206896551724</v>
      </c>
      <c r="ES22" s="80">
        <f t="shared" si="24"/>
        <v>0.8300161377084454</v>
      </c>
      <c r="ET22" s="80">
        <f t="shared" si="25"/>
        <v>0.90909090909090906</v>
      </c>
      <c r="EU22" s="80">
        <f t="shared" si="26"/>
        <v>0.8342742441349893</v>
      </c>
      <c r="EV22" s="74"/>
      <c r="EW22" s="80">
        <f t="shared" si="27"/>
        <v>0.89905675988747313</v>
      </c>
      <c r="EX22" s="80">
        <f t="shared" si="28"/>
        <v>0.84482758620689657</v>
      </c>
      <c r="EY22" s="80">
        <f t="shared" si="29"/>
        <v>0.91231845077998919</v>
      </c>
      <c r="EZ22" s="80">
        <f t="shared" si="30"/>
        <v>1</v>
      </c>
      <c r="FA22" s="80">
        <f t="shared" si="31"/>
        <v>0.90189436708066739</v>
      </c>
      <c r="FB22" s="74"/>
      <c r="FC22" s="80">
        <f t="shared" si="32"/>
        <v>0.42942247228197916</v>
      </c>
      <c r="FD22" s="80">
        <f t="shared" si="33"/>
        <v>1.2068965517241379</v>
      </c>
      <c r="FE22" s="80">
        <f t="shared" si="34"/>
        <v>0.46422807961269502</v>
      </c>
      <c r="FF22" s="80">
        <f t="shared" si="35"/>
        <v>0</v>
      </c>
      <c r="FG22" s="80">
        <f t="shared" si="36"/>
        <v>0.44260444109898384</v>
      </c>
      <c r="FH22" s="74"/>
      <c r="FI22" s="80">
        <f t="shared" si="37"/>
        <v>0.85702465662750293</v>
      </c>
      <c r="FJ22" s="80">
        <f t="shared" si="38"/>
        <v>0.84482758620689657</v>
      </c>
      <c r="FK22" s="80">
        <f t="shared" si="39"/>
        <v>0.87412587412587417</v>
      </c>
      <c r="FL22" s="80">
        <f t="shared" si="40"/>
        <v>0.90909090909090906</v>
      </c>
      <c r="FM22" s="80">
        <f t="shared" si="41"/>
        <v>0.86099611090201977</v>
      </c>
      <c r="FN22" s="74"/>
      <c r="FO22" s="80">
        <f t="shared" si="42"/>
        <v>0.88135032268740687</v>
      </c>
      <c r="FP22" s="80">
        <f t="shared" si="43"/>
        <v>0.84482758620689657</v>
      </c>
      <c r="FQ22" s="80">
        <f t="shared" si="44"/>
        <v>0.89940828402366868</v>
      </c>
      <c r="FR22" s="80">
        <f t="shared" si="45"/>
        <v>1</v>
      </c>
      <c r="FS22" s="80">
        <f t="shared" si="46"/>
        <v>0.88545979174507594</v>
      </c>
      <c r="FT22" s="74"/>
      <c r="FU22" s="80">
        <f t="shared" si="47"/>
        <v>0.87274532516961778</v>
      </c>
      <c r="FV22" s="80">
        <f t="shared" si="48"/>
        <v>0.84482758620689657</v>
      </c>
      <c r="FW22" s="80">
        <f t="shared" si="49"/>
        <v>0.89618074233458844</v>
      </c>
      <c r="FX22" s="80">
        <f t="shared" si="50"/>
        <v>1</v>
      </c>
      <c r="FY22" s="80">
        <f t="shared" si="51"/>
        <v>0.87818341487893614</v>
      </c>
    </row>
    <row r="23" spans="1:181" x14ac:dyDescent="0.3">
      <c r="A23" s="60" t="s">
        <v>490</v>
      </c>
      <c r="B23" s="70">
        <v>80458</v>
      </c>
      <c r="C23" s="70"/>
      <c r="D23" s="70">
        <v>4077</v>
      </c>
      <c r="E23" s="70">
        <v>30</v>
      </c>
      <c r="F23" s="70">
        <v>1427</v>
      </c>
      <c r="G23" s="70">
        <v>10</v>
      </c>
      <c r="H23" s="70">
        <v>5544</v>
      </c>
      <c r="I23" s="70">
        <v>1015</v>
      </c>
      <c r="J23" s="70">
        <v>14</v>
      </c>
      <c r="K23" s="70">
        <v>540</v>
      </c>
      <c r="L23" s="70">
        <v>2</v>
      </c>
      <c r="M23" s="70">
        <v>1571</v>
      </c>
      <c r="N23" s="70">
        <v>7115</v>
      </c>
      <c r="O23" s="70"/>
      <c r="P23" s="70">
        <v>2555</v>
      </c>
      <c r="Q23" s="70">
        <v>21</v>
      </c>
      <c r="R23" s="70">
        <v>1045</v>
      </c>
      <c r="S23" s="70">
        <v>4</v>
      </c>
      <c r="T23" s="70">
        <v>3625</v>
      </c>
      <c r="U23" s="70">
        <v>2132</v>
      </c>
      <c r="V23" s="70">
        <v>20</v>
      </c>
      <c r="W23" s="70">
        <v>790</v>
      </c>
      <c r="X23" s="70">
        <v>6</v>
      </c>
      <c r="Y23" s="70">
        <v>2948</v>
      </c>
      <c r="Z23" s="70">
        <v>6573</v>
      </c>
      <c r="AA23" s="70"/>
      <c r="AB23" s="70">
        <v>2391</v>
      </c>
      <c r="AC23" s="70">
        <v>18</v>
      </c>
      <c r="AD23" s="70">
        <v>860</v>
      </c>
      <c r="AE23" s="70">
        <v>3</v>
      </c>
      <c r="AF23" s="70">
        <v>3272</v>
      </c>
      <c r="AG23" s="70">
        <v>1366</v>
      </c>
      <c r="AH23" s="70">
        <v>15</v>
      </c>
      <c r="AI23" s="70">
        <v>621</v>
      </c>
      <c r="AJ23" s="70">
        <v>3</v>
      </c>
      <c r="AK23" s="70">
        <v>2005</v>
      </c>
      <c r="AL23" s="70">
        <v>970</v>
      </c>
      <c r="AM23" s="70">
        <v>7</v>
      </c>
      <c r="AN23" s="70">
        <v>367</v>
      </c>
      <c r="AO23" s="70">
        <v>5</v>
      </c>
      <c r="AP23" s="70">
        <v>1349</v>
      </c>
      <c r="AQ23" s="70">
        <v>6626</v>
      </c>
      <c r="AR23" s="74"/>
      <c r="AS23" s="70">
        <v>4156</v>
      </c>
      <c r="AT23" s="70">
        <v>34</v>
      </c>
      <c r="AU23" s="70">
        <v>1658</v>
      </c>
      <c r="AV23" s="70">
        <v>10</v>
      </c>
      <c r="AW23" s="70">
        <v>5858</v>
      </c>
      <c r="AX23" s="70">
        <v>5858</v>
      </c>
      <c r="AY23" s="74"/>
      <c r="AZ23" s="70">
        <v>4091</v>
      </c>
      <c r="BA23" s="70">
        <v>34</v>
      </c>
      <c r="BB23" s="70">
        <v>1620</v>
      </c>
      <c r="BC23" s="70">
        <v>10</v>
      </c>
      <c r="BD23" s="70">
        <v>5755</v>
      </c>
      <c r="BE23" s="70">
        <v>5755</v>
      </c>
      <c r="BF23" s="74"/>
      <c r="BG23" s="70">
        <v>2847</v>
      </c>
      <c r="BH23" s="70">
        <v>19</v>
      </c>
      <c r="BI23" s="70">
        <v>1067</v>
      </c>
      <c r="BJ23" s="70">
        <v>10</v>
      </c>
      <c r="BK23" s="70">
        <v>3943</v>
      </c>
      <c r="BL23" s="70">
        <v>1582</v>
      </c>
      <c r="BM23" s="70">
        <v>19</v>
      </c>
      <c r="BN23" s="70">
        <v>678</v>
      </c>
      <c r="BO23" s="70">
        <v>2</v>
      </c>
      <c r="BP23" s="70">
        <v>2281</v>
      </c>
      <c r="BQ23" s="70">
        <v>6224</v>
      </c>
      <c r="BR23" s="74"/>
      <c r="BS23" s="70">
        <v>1390</v>
      </c>
      <c r="BT23" s="70">
        <v>19</v>
      </c>
      <c r="BU23" s="70">
        <v>584</v>
      </c>
      <c r="BV23" s="70">
        <v>3</v>
      </c>
      <c r="BW23" s="70">
        <v>1996</v>
      </c>
      <c r="BX23" s="70">
        <v>794</v>
      </c>
      <c r="BY23" s="70">
        <v>4</v>
      </c>
      <c r="BZ23" s="70">
        <v>328</v>
      </c>
      <c r="CA23" s="70">
        <v>1</v>
      </c>
      <c r="CB23" s="70">
        <v>1127</v>
      </c>
      <c r="CC23" s="70">
        <v>2165</v>
      </c>
      <c r="CD23" s="70">
        <v>12</v>
      </c>
      <c r="CE23" s="70">
        <v>835</v>
      </c>
      <c r="CF23" s="70">
        <v>7</v>
      </c>
      <c r="CG23" s="70">
        <v>3019</v>
      </c>
      <c r="CH23" s="70">
        <v>6142</v>
      </c>
      <c r="CI23" s="74"/>
      <c r="CJ23" s="70">
        <v>2073</v>
      </c>
      <c r="CK23" s="70">
        <v>22</v>
      </c>
      <c r="CL23" s="70">
        <v>824</v>
      </c>
      <c r="CM23" s="70">
        <v>6</v>
      </c>
      <c r="CN23" s="70">
        <v>2925</v>
      </c>
      <c r="CO23" s="70">
        <v>2046</v>
      </c>
      <c r="CP23" s="70">
        <v>12</v>
      </c>
      <c r="CQ23" s="70">
        <v>845</v>
      </c>
      <c r="CR23" s="70">
        <v>5</v>
      </c>
      <c r="CS23" s="70">
        <v>2908</v>
      </c>
      <c r="CT23" s="70">
        <v>5833</v>
      </c>
      <c r="CU23" s="74"/>
      <c r="CV23" s="70">
        <v>3065</v>
      </c>
      <c r="CW23" s="70">
        <v>27</v>
      </c>
      <c r="CX23" s="70">
        <v>1204</v>
      </c>
      <c r="CY23" s="70">
        <v>8</v>
      </c>
      <c r="CZ23" s="70">
        <v>4304</v>
      </c>
      <c r="DA23" s="70">
        <v>699</v>
      </c>
      <c r="DB23" s="70">
        <v>10</v>
      </c>
      <c r="DC23" s="70">
        <v>270</v>
      </c>
      <c r="DD23" s="70">
        <v>3</v>
      </c>
      <c r="DE23" s="70">
        <v>982</v>
      </c>
      <c r="DF23" s="70">
        <v>606</v>
      </c>
      <c r="DG23" s="70">
        <v>4</v>
      </c>
      <c r="DH23" s="70">
        <v>264</v>
      </c>
      <c r="DI23" s="70">
        <v>0</v>
      </c>
      <c r="DJ23" s="70">
        <v>874</v>
      </c>
      <c r="DK23" s="70">
        <v>6160</v>
      </c>
      <c r="DL23" s="74"/>
      <c r="DM23" s="70">
        <v>3492</v>
      </c>
      <c r="DN23" s="70">
        <v>24</v>
      </c>
      <c r="DO23" s="70">
        <v>1403</v>
      </c>
      <c r="DP23" s="70">
        <v>8</v>
      </c>
      <c r="DQ23" s="70">
        <v>4927</v>
      </c>
      <c r="DR23" s="70">
        <v>759</v>
      </c>
      <c r="DS23" s="70">
        <v>13</v>
      </c>
      <c r="DT23" s="70">
        <v>313</v>
      </c>
      <c r="DU23" s="70">
        <v>3</v>
      </c>
      <c r="DV23" s="70">
        <v>1088</v>
      </c>
      <c r="DW23" s="70">
        <v>6015</v>
      </c>
      <c r="DY23" s="80">
        <f t="shared" si="7"/>
        <v>0.92046347211311863</v>
      </c>
      <c r="DZ23" s="80">
        <f t="shared" si="8"/>
        <v>0.93181818181818177</v>
      </c>
      <c r="EA23" s="80">
        <f t="shared" si="9"/>
        <v>0.9328927300457549</v>
      </c>
      <c r="EB23" s="80">
        <f t="shared" si="10"/>
        <v>0.83333333333333337</v>
      </c>
      <c r="EC23" s="80">
        <f t="shared" si="11"/>
        <v>0.92382290934645117</v>
      </c>
      <c r="ED23" s="74"/>
      <c r="EE23" s="80">
        <f t="shared" si="12"/>
        <v>0.92831893165750201</v>
      </c>
      <c r="EF23" s="80">
        <f t="shared" si="13"/>
        <v>0.90909090909090906</v>
      </c>
      <c r="EG23" s="80">
        <f t="shared" si="14"/>
        <v>0.93950177935943058</v>
      </c>
      <c r="EH23" s="80">
        <f t="shared" si="15"/>
        <v>0.91666666666666663</v>
      </c>
      <c r="EI23" s="80">
        <f t="shared" si="16"/>
        <v>0.9312719606465214</v>
      </c>
      <c r="EJ23" s="74"/>
      <c r="EK23" s="80">
        <f t="shared" si="17"/>
        <v>0.81618224666142969</v>
      </c>
      <c r="EL23" s="80">
        <f t="shared" si="18"/>
        <v>0.77272727272727271</v>
      </c>
      <c r="EM23" s="80">
        <f t="shared" si="19"/>
        <v>0.84290798169801728</v>
      </c>
      <c r="EN23" s="80">
        <f t="shared" si="20"/>
        <v>0.83333333333333337</v>
      </c>
      <c r="EO23" s="80">
        <f t="shared" si="21"/>
        <v>0.823330990864371</v>
      </c>
      <c r="EP23" s="74"/>
      <c r="EQ23" s="80">
        <f t="shared" si="22"/>
        <v>0.80341712490180672</v>
      </c>
      <c r="ER23" s="80">
        <f t="shared" si="23"/>
        <v>0.77272727272727271</v>
      </c>
      <c r="ES23" s="80">
        <f t="shared" si="24"/>
        <v>0.8235892221657346</v>
      </c>
      <c r="ET23" s="80">
        <f t="shared" si="25"/>
        <v>0.83333333333333337</v>
      </c>
      <c r="EU23" s="80">
        <f t="shared" si="26"/>
        <v>0.80885453267744201</v>
      </c>
      <c r="EV23" s="74"/>
      <c r="EW23" s="80">
        <f t="shared" si="27"/>
        <v>0.86979575805184606</v>
      </c>
      <c r="EX23" s="80">
        <f t="shared" si="28"/>
        <v>0.86363636363636365</v>
      </c>
      <c r="EY23" s="80">
        <f t="shared" si="29"/>
        <v>0.88713777325876975</v>
      </c>
      <c r="EZ23" s="80">
        <f t="shared" si="30"/>
        <v>1</v>
      </c>
      <c r="FA23" s="80">
        <f t="shared" si="31"/>
        <v>0.87477160927617714</v>
      </c>
      <c r="FB23" s="74"/>
      <c r="FC23" s="80">
        <f t="shared" si="32"/>
        <v>1.0498821681068342</v>
      </c>
      <c r="FD23" s="80">
        <f t="shared" si="33"/>
        <v>1.0681818181818181</v>
      </c>
      <c r="FE23" s="80">
        <f t="shared" si="34"/>
        <v>0.84697508896797158</v>
      </c>
      <c r="FF23" s="80">
        <f t="shared" si="35"/>
        <v>0.91666666666666663</v>
      </c>
      <c r="FG23" s="80">
        <f t="shared" si="36"/>
        <v>0.99367533380182715</v>
      </c>
      <c r="FH23" s="74"/>
      <c r="FI23" s="80">
        <f t="shared" si="37"/>
        <v>0.80891594658287513</v>
      </c>
      <c r="FJ23" s="80">
        <f t="shared" si="38"/>
        <v>0.77272727272727271</v>
      </c>
      <c r="FK23" s="80">
        <f t="shared" si="39"/>
        <v>0.84850025419420438</v>
      </c>
      <c r="FL23" s="80">
        <f t="shared" si="40"/>
        <v>0.91666666666666663</v>
      </c>
      <c r="FM23" s="80">
        <f t="shared" si="41"/>
        <v>0.81981728742094162</v>
      </c>
      <c r="FN23" s="74"/>
      <c r="FO23" s="80">
        <f t="shared" si="42"/>
        <v>0.85820895522388063</v>
      </c>
      <c r="FP23" s="80">
        <f t="shared" si="43"/>
        <v>0.93181818181818177</v>
      </c>
      <c r="FQ23" s="80">
        <f t="shared" si="44"/>
        <v>0.88357905439755968</v>
      </c>
      <c r="FR23" s="80">
        <f t="shared" si="45"/>
        <v>0.91666666666666663</v>
      </c>
      <c r="FS23" s="80">
        <f t="shared" si="46"/>
        <v>0.86577652846099784</v>
      </c>
      <c r="FT23" s="74"/>
      <c r="FU23" s="80">
        <f t="shared" si="47"/>
        <v>0.83483896307934014</v>
      </c>
      <c r="FV23" s="80">
        <f t="shared" si="48"/>
        <v>0.84090909090909094</v>
      </c>
      <c r="FW23" s="80">
        <f t="shared" si="49"/>
        <v>0.87239450940518559</v>
      </c>
      <c r="FX23" s="80">
        <f t="shared" si="50"/>
        <v>0.91666666666666663</v>
      </c>
      <c r="FY23" s="80">
        <f t="shared" si="51"/>
        <v>0.84539704848910757</v>
      </c>
    </row>
    <row r="24" spans="1:181" x14ac:dyDescent="0.3">
      <c r="A24" s="60" t="s">
        <v>448</v>
      </c>
      <c r="B24" s="70">
        <v>69680</v>
      </c>
      <c r="C24" s="70"/>
      <c r="D24" s="70">
        <v>1500</v>
      </c>
      <c r="E24" s="70">
        <v>24</v>
      </c>
      <c r="F24" s="70">
        <v>568</v>
      </c>
      <c r="G24" s="70">
        <v>10</v>
      </c>
      <c r="H24" s="70">
        <v>2102</v>
      </c>
      <c r="I24" s="70">
        <v>646</v>
      </c>
      <c r="J24" s="70">
        <v>11</v>
      </c>
      <c r="K24" s="70">
        <v>290</v>
      </c>
      <c r="L24" s="70">
        <v>0</v>
      </c>
      <c r="M24" s="70">
        <v>947</v>
      </c>
      <c r="N24" s="70">
        <v>3049</v>
      </c>
      <c r="O24" s="70"/>
      <c r="P24" s="70">
        <v>1332</v>
      </c>
      <c r="Q24" s="70">
        <v>28</v>
      </c>
      <c r="R24" s="70">
        <v>520</v>
      </c>
      <c r="S24" s="70">
        <v>6</v>
      </c>
      <c r="T24" s="70">
        <v>1886</v>
      </c>
      <c r="U24" s="70">
        <v>644</v>
      </c>
      <c r="V24" s="70">
        <v>7</v>
      </c>
      <c r="W24" s="70">
        <v>274</v>
      </c>
      <c r="X24" s="70">
        <v>5</v>
      </c>
      <c r="Y24" s="70">
        <v>930</v>
      </c>
      <c r="Z24" s="70">
        <v>2816</v>
      </c>
      <c r="AA24" s="70"/>
      <c r="AB24" s="70">
        <v>1120</v>
      </c>
      <c r="AC24" s="70">
        <v>20</v>
      </c>
      <c r="AD24" s="70">
        <v>422</v>
      </c>
      <c r="AE24" s="70">
        <v>3</v>
      </c>
      <c r="AF24" s="70">
        <v>1565</v>
      </c>
      <c r="AG24" s="70">
        <v>508</v>
      </c>
      <c r="AH24" s="70">
        <v>11</v>
      </c>
      <c r="AI24" s="70">
        <v>257</v>
      </c>
      <c r="AJ24" s="70">
        <v>3</v>
      </c>
      <c r="AK24" s="70">
        <v>779</v>
      </c>
      <c r="AL24" s="70">
        <v>348</v>
      </c>
      <c r="AM24" s="70">
        <v>4</v>
      </c>
      <c r="AN24" s="70">
        <v>118</v>
      </c>
      <c r="AO24" s="70">
        <v>4</v>
      </c>
      <c r="AP24" s="70">
        <v>474</v>
      </c>
      <c r="AQ24" s="70">
        <v>2818</v>
      </c>
      <c r="AR24" s="74"/>
      <c r="AS24" s="70">
        <v>1800</v>
      </c>
      <c r="AT24" s="70">
        <v>28</v>
      </c>
      <c r="AU24" s="70">
        <v>724</v>
      </c>
      <c r="AV24" s="70">
        <v>8</v>
      </c>
      <c r="AW24" s="70">
        <v>2560</v>
      </c>
      <c r="AX24" s="70">
        <v>2560</v>
      </c>
      <c r="AY24" s="74"/>
      <c r="AZ24" s="70">
        <v>1767</v>
      </c>
      <c r="BA24" s="70">
        <v>28</v>
      </c>
      <c r="BB24" s="70">
        <v>716</v>
      </c>
      <c r="BC24" s="70">
        <v>5</v>
      </c>
      <c r="BD24" s="70">
        <v>2516</v>
      </c>
      <c r="BE24" s="70">
        <v>2516</v>
      </c>
      <c r="BF24" s="74"/>
      <c r="BG24" s="70">
        <v>965</v>
      </c>
      <c r="BH24" s="70">
        <v>17</v>
      </c>
      <c r="BI24" s="70">
        <v>397</v>
      </c>
      <c r="BJ24" s="70">
        <v>6</v>
      </c>
      <c r="BK24" s="70">
        <v>1385</v>
      </c>
      <c r="BL24" s="70">
        <v>919</v>
      </c>
      <c r="BM24" s="70">
        <v>18</v>
      </c>
      <c r="BN24" s="70">
        <v>364</v>
      </c>
      <c r="BO24" s="70">
        <v>3</v>
      </c>
      <c r="BP24" s="70">
        <v>1304</v>
      </c>
      <c r="BQ24" s="70">
        <v>2689</v>
      </c>
      <c r="BR24" s="74"/>
      <c r="BS24" s="70">
        <v>729</v>
      </c>
      <c r="BT24" s="70">
        <v>17</v>
      </c>
      <c r="BU24" s="70">
        <v>315</v>
      </c>
      <c r="BV24" s="70">
        <v>1</v>
      </c>
      <c r="BW24" s="70">
        <v>1062</v>
      </c>
      <c r="BX24" s="70">
        <v>434</v>
      </c>
      <c r="BY24" s="70">
        <v>7</v>
      </c>
      <c r="BZ24" s="70">
        <v>162</v>
      </c>
      <c r="CA24" s="70">
        <v>3</v>
      </c>
      <c r="CB24" s="70">
        <v>606</v>
      </c>
      <c r="CC24" s="70">
        <v>714</v>
      </c>
      <c r="CD24" s="70">
        <v>10</v>
      </c>
      <c r="CE24" s="70">
        <v>269</v>
      </c>
      <c r="CF24" s="70">
        <v>6</v>
      </c>
      <c r="CG24" s="70">
        <v>999</v>
      </c>
      <c r="CH24" s="70">
        <v>2667</v>
      </c>
      <c r="CI24" s="74"/>
      <c r="CJ24" s="70">
        <v>965</v>
      </c>
      <c r="CK24" s="70">
        <v>18</v>
      </c>
      <c r="CL24" s="70">
        <v>360</v>
      </c>
      <c r="CM24" s="70">
        <v>6</v>
      </c>
      <c r="CN24" s="70">
        <v>1349</v>
      </c>
      <c r="CO24" s="70">
        <v>845</v>
      </c>
      <c r="CP24" s="70">
        <v>16</v>
      </c>
      <c r="CQ24" s="70">
        <v>362</v>
      </c>
      <c r="CR24" s="70">
        <v>4</v>
      </c>
      <c r="CS24" s="70">
        <v>1227</v>
      </c>
      <c r="CT24" s="70">
        <v>2576</v>
      </c>
      <c r="CU24" s="74"/>
      <c r="CV24" s="70">
        <v>1382</v>
      </c>
      <c r="CW24" s="70">
        <v>23</v>
      </c>
      <c r="CX24" s="70">
        <v>530</v>
      </c>
      <c r="CY24" s="70">
        <v>6</v>
      </c>
      <c r="CZ24" s="70">
        <v>1941</v>
      </c>
      <c r="DA24" s="70">
        <v>318</v>
      </c>
      <c r="DB24" s="70">
        <v>5</v>
      </c>
      <c r="DC24" s="70">
        <v>124</v>
      </c>
      <c r="DD24" s="70">
        <v>2</v>
      </c>
      <c r="DE24" s="70">
        <v>449</v>
      </c>
      <c r="DF24" s="70">
        <v>183</v>
      </c>
      <c r="DG24" s="70">
        <v>7</v>
      </c>
      <c r="DH24" s="70">
        <v>97</v>
      </c>
      <c r="DI24" s="70">
        <v>3</v>
      </c>
      <c r="DJ24" s="70">
        <v>290</v>
      </c>
      <c r="DK24" s="70">
        <v>2680</v>
      </c>
      <c r="DL24" s="74"/>
      <c r="DM24" s="70">
        <v>1413</v>
      </c>
      <c r="DN24" s="70">
        <v>26</v>
      </c>
      <c r="DO24" s="70">
        <v>591</v>
      </c>
      <c r="DP24" s="70">
        <v>8</v>
      </c>
      <c r="DQ24" s="70">
        <v>2038</v>
      </c>
      <c r="DR24" s="70">
        <v>428</v>
      </c>
      <c r="DS24" s="70">
        <v>9</v>
      </c>
      <c r="DT24" s="70">
        <v>146</v>
      </c>
      <c r="DU24" s="70">
        <v>2</v>
      </c>
      <c r="DV24" s="70">
        <v>585</v>
      </c>
      <c r="DW24" s="70">
        <v>2623</v>
      </c>
      <c r="DY24" s="80">
        <f t="shared" si="7"/>
        <v>0.92078285181733455</v>
      </c>
      <c r="DZ24" s="80">
        <f t="shared" si="8"/>
        <v>1</v>
      </c>
      <c r="EA24" s="80">
        <f t="shared" si="9"/>
        <v>0.92540792540792538</v>
      </c>
      <c r="EB24" s="80">
        <f t="shared" si="10"/>
        <v>1.1000000000000001</v>
      </c>
      <c r="EC24" s="80">
        <f t="shared" si="11"/>
        <v>0.92358150213184653</v>
      </c>
      <c r="ED24" s="74"/>
      <c r="EE24" s="80">
        <f t="shared" si="12"/>
        <v>0.92078285181733455</v>
      </c>
      <c r="EF24" s="80">
        <f t="shared" si="13"/>
        <v>1</v>
      </c>
      <c r="EG24" s="80">
        <f t="shared" si="14"/>
        <v>0.92890442890442892</v>
      </c>
      <c r="EH24" s="80">
        <f t="shared" si="15"/>
        <v>1</v>
      </c>
      <c r="EI24" s="80">
        <f t="shared" si="16"/>
        <v>0.92423745490324694</v>
      </c>
      <c r="EJ24" s="74"/>
      <c r="EK24" s="80">
        <f t="shared" si="17"/>
        <v>0.83876980428704562</v>
      </c>
      <c r="EL24" s="80">
        <f t="shared" si="18"/>
        <v>0.8</v>
      </c>
      <c r="EM24" s="80">
        <f t="shared" si="19"/>
        <v>0.84382284382284378</v>
      </c>
      <c r="EN24" s="80">
        <f t="shared" si="20"/>
        <v>0.8</v>
      </c>
      <c r="EO24" s="80">
        <f t="shared" si="21"/>
        <v>0.83961954739258771</v>
      </c>
      <c r="EP24" s="74"/>
      <c r="EQ24" s="80">
        <f t="shared" si="22"/>
        <v>0.82339235787511644</v>
      </c>
      <c r="ER24" s="80">
        <f t="shared" si="23"/>
        <v>0.8</v>
      </c>
      <c r="ES24" s="80">
        <f t="shared" si="24"/>
        <v>0.83449883449883455</v>
      </c>
      <c r="ET24" s="80">
        <f t="shared" si="25"/>
        <v>0.5</v>
      </c>
      <c r="EU24" s="80">
        <f t="shared" si="26"/>
        <v>0.82518858642177761</v>
      </c>
      <c r="EV24" s="74"/>
      <c r="EW24" s="80">
        <f t="shared" si="27"/>
        <v>0.87791239515377451</v>
      </c>
      <c r="EX24" s="80">
        <f t="shared" si="28"/>
        <v>1</v>
      </c>
      <c r="EY24" s="80">
        <f t="shared" si="29"/>
        <v>0.88694638694638694</v>
      </c>
      <c r="EZ24" s="80">
        <f t="shared" si="30"/>
        <v>0.9</v>
      </c>
      <c r="FA24" s="80">
        <f t="shared" si="31"/>
        <v>0.88192850114791732</v>
      </c>
      <c r="FB24" s="74"/>
      <c r="FC24" s="80">
        <f t="shared" si="32"/>
        <v>2.0265610438024231</v>
      </c>
      <c r="FD24" s="80">
        <f t="shared" si="33"/>
        <v>1</v>
      </c>
      <c r="FE24" s="80">
        <f t="shared" si="34"/>
        <v>2.036130536130536</v>
      </c>
      <c r="FF24" s="80">
        <f t="shared" si="35"/>
        <v>1.1000000000000001</v>
      </c>
      <c r="FG24" s="80">
        <f t="shared" si="36"/>
        <v>2.01443096097081</v>
      </c>
      <c r="FH24" s="74"/>
      <c r="FI24" s="80">
        <f t="shared" si="37"/>
        <v>0.84342963653308478</v>
      </c>
      <c r="FJ24" s="80">
        <f t="shared" si="38"/>
        <v>0.97142857142857142</v>
      </c>
      <c r="FK24" s="80">
        <f t="shared" si="39"/>
        <v>0.84149184149184153</v>
      </c>
      <c r="FL24" s="80">
        <f t="shared" si="40"/>
        <v>1</v>
      </c>
      <c r="FM24" s="80">
        <f t="shared" si="41"/>
        <v>0.84486716956379138</v>
      </c>
      <c r="FN24" s="74"/>
      <c r="FO24" s="80">
        <f t="shared" si="42"/>
        <v>0.8774464119291705</v>
      </c>
      <c r="FP24" s="80">
        <f t="shared" si="43"/>
        <v>1</v>
      </c>
      <c r="FQ24" s="80">
        <f t="shared" si="44"/>
        <v>0.87529137529137524</v>
      </c>
      <c r="FR24" s="80">
        <f t="shared" si="45"/>
        <v>1.1000000000000001</v>
      </c>
      <c r="FS24" s="80">
        <f t="shared" si="46"/>
        <v>0.87897671367661523</v>
      </c>
      <c r="FT24" s="74"/>
      <c r="FU24" s="80">
        <f t="shared" si="47"/>
        <v>0.85787511649580617</v>
      </c>
      <c r="FV24" s="80">
        <f t="shared" si="48"/>
        <v>1</v>
      </c>
      <c r="FW24" s="80">
        <f t="shared" si="49"/>
        <v>0.85897435897435892</v>
      </c>
      <c r="FX24" s="80">
        <f t="shared" si="50"/>
        <v>1</v>
      </c>
      <c r="FY24" s="80">
        <f t="shared" si="51"/>
        <v>0.86028205969170224</v>
      </c>
    </row>
    <row r="25" spans="1:181" x14ac:dyDescent="0.3">
      <c r="A25" s="60" t="s">
        <v>553</v>
      </c>
      <c r="B25" s="70">
        <v>66630</v>
      </c>
      <c r="C25" s="70"/>
      <c r="D25" s="70">
        <v>3650</v>
      </c>
      <c r="E25" s="70">
        <v>90</v>
      </c>
      <c r="F25" s="70">
        <v>1364</v>
      </c>
      <c r="G25" s="70">
        <v>1</v>
      </c>
      <c r="H25" s="70">
        <v>5105</v>
      </c>
      <c r="I25" s="70">
        <v>786</v>
      </c>
      <c r="J25" s="70">
        <v>33</v>
      </c>
      <c r="K25" s="70">
        <v>355</v>
      </c>
      <c r="L25" s="70">
        <v>0</v>
      </c>
      <c r="M25" s="70">
        <v>1174</v>
      </c>
      <c r="N25" s="70">
        <v>6279</v>
      </c>
      <c r="O25" s="70"/>
      <c r="P25" s="70">
        <v>1923</v>
      </c>
      <c r="Q25" s="70">
        <v>59</v>
      </c>
      <c r="R25" s="70">
        <v>788</v>
      </c>
      <c r="S25" s="70">
        <v>0</v>
      </c>
      <c r="T25" s="70">
        <v>2770</v>
      </c>
      <c r="U25" s="70">
        <v>2175</v>
      </c>
      <c r="V25" s="70">
        <v>51</v>
      </c>
      <c r="W25" s="70">
        <v>813</v>
      </c>
      <c r="X25" s="70">
        <v>1</v>
      </c>
      <c r="Y25" s="70">
        <v>3040</v>
      </c>
      <c r="Z25" s="70">
        <v>5810</v>
      </c>
      <c r="AA25" s="70"/>
      <c r="AB25" s="70">
        <v>1636</v>
      </c>
      <c r="AC25" s="70">
        <v>26</v>
      </c>
      <c r="AD25" s="70">
        <v>575</v>
      </c>
      <c r="AE25" s="70">
        <v>0</v>
      </c>
      <c r="AF25" s="70">
        <v>2237</v>
      </c>
      <c r="AG25" s="70">
        <v>1582</v>
      </c>
      <c r="AH25" s="70">
        <v>74</v>
      </c>
      <c r="AI25" s="70">
        <v>777</v>
      </c>
      <c r="AJ25" s="70">
        <v>0</v>
      </c>
      <c r="AK25" s="70">
        <v>2433</v>
      </c>
      <c r="AL25" s="70">
        <v>928</v>
      </c>
      <c r="AM25" s="70">
        <v>15</v>
      </c>
      <c r="AN25" s="70">
        <v>272</v>
      </c>
      <c r="AO25" s="70">
        <v>1</v>
      </c>
      <c r="AP25" s="70">
        <v>1216</v>
      </c>
      <c r="AQ25" s="70">
        <v>5886</v>
      </c>
      <c r="AR25" s="74"/>
      <c r="AS25" s="70">
        <v>3728</v>
      </c>
      <c r="AT25" s="70">
        <v>98</v>
      </c>
      <c r="AU25" s="70">
        <v>1457</v>
      </c>
      <c r="AV25" s="70">
        <v>1</v>
      </c>
      <c r="AW25" s="70">
        <v>5284</v>
      </c>
      <c r="AX25" s="70">
        <v>5284</v>
      </c>
      <c r="AY25" s="74"/>
      <c r="AZ25" s="70">
        <v>3657</v>
      </c>
      <c r="BA25" s="70">
        <v>95</v>
      </c>
      <c r="BB25" s="70">
        <v>1430</v>
      </c>
      <c r="BC25" s="70">
        <v>1</v>
      </c>
      <c r="BD25" s="70">
        <v>5183</v>
      </c>
      <c r="BE25" s="70">
        <v>5183</v>
      </c>
      <c r="BF25" s="74"/>
      <c r="BG25" s="70">
        <v>2802</v>
      </c>
      <c r="BH25" s="70">
        <v>78</v>
      </c>
      <c r="BI25" s="70">
        <v>1098</v>
      </c>
      <c r="BJ25" s="70">
        <v>1</v>
      </c>
      <c r="BK25" s="70">
        <v>3979</v>
      </c>
      <c r="BL25" s="70">
        <v>1160</v>
      </c>
      <c r="BM25" s="70">
        <v>34</v>
      </c>
      <c r="BN25" s="70">
        <v>466</v>
      </c>
      <c r="BO25" s="70">
        <v>0</v>
      </c>
      <c r="BP25" s="70">
        <v>1660</v>
      </c>
      <c r="BQ25" s="70">
        <v>5639</v>
      </c>
      <c r="BR25" s="74"/>
      <c r="BS25" s="70">
        <v>1271</v>
      </c>
      <c r="BT25" s="70">
        <v>44</v>
      </c>
      <c r="BU25" s="70">
        <v>497</v>
      </c>
      <c r="BV25" s="70">
        <v>0</v>
      </c>
      <c r="BW25" s="70">
        <v>1812</v>
      </c>
      <c r="BX25" s="70">
        <v>741</v>
      </c>
      <c r="BY25" s="70">
        <v>18</v>
      </c>
      <c r="BZ25" s="70">
        <v>322</v>
      </c>
      <c r="CA25" s="70">
        <v>0</v>
      </c>
      <c r="CB25" s="70">
        <v>1081</v>
      </c>
      <c r="CC25" s="70">
        <v>1910</v>
      </c>
      <c r="CD25" s="70">
        <v>50</v>
      </c>
      <c r="CE25" s="70">
        <v>721</v>
      </c>
      <c r="CF25" s="70">
        <v>1</v>
      </c>
      <c r="CG25" s="70">
        <v>2682</v>
      </c>
      <c r="CH25" s="70">
        <v>5575</v>
      </c>
      <c r="CI25" s="74"/>
      <c r="CJ25" s="70">
        <v>1948</v>
      </c>
      <c r="CK25" s="70">
        <v>54</v>
      </c>
      <c r="CL25" s="70">
        <v>811</v>
      </c>
      <c r="CM25" s="70">
        <v>0</v>
      </c>
      <c r="CN25" s="70">
        <v>2813</v>
      </c>
      <c r="CO25" s="70">
        <v>1881</v>
      </c>
      <c r="CP25" s="70">
        <v>57</v>
      </c>
      <c r="CQ25" s="70">
        <v>698</v>
      </c>
      <c r="CR25" s="70">
        <v>1</v>
      </c>
      <c r="CS25" s="70">
        <v>2637</v>
      </c>
      <c r="CT25" s="70">
        <v>5450</v>
      </c>
      <c r="CU25" s="74"/>
      <c r="CV25" s="70">
        <v>2671</v>
      </c>
      <c r="CW25" s="70">
        <v>81</v>
      </c>
      <c r="CX25" s="70">
        <v>1031</v>
      </c>
      <c r="CY25" s="70">
        <v>1</v>
      </c>
      <c r="CZ25" s="70">
        <v>3784</v>
      </c>
      <c r="DA25" s="70">
        <v>602</v>
      </c>
      <c r="DB25" s="70">
        <v>14</v>
      </c>
      <c r="DC25" s="70">
        <v>237</v>
      </c>
      <c r="DD25" s="70">
        <v>0</v>
      </c>
      <c r="DE25" s="70">
        <v>853</v>
      </c>
      <c r="DF25" s="70">
        <v>671</v>
      </c>
      <c r="DG25" s="70">
        <v>18</v>
      </c>
      <c r="DH25" s="70">
        <v>280</v>
      </c>
      <c r="DI25" s="70">
        <v>0</v>
      </c>
      <c r="DJ25" s="70">
        <v>969</v>
      </c>
      <c r="DK25" s="70">
        <v>5606</v>
      </c>
      <c r="DL25" s="74"/>
      <c r="DM25" s="70">
        <v>3213</v>
      </c>
      <c r="DN25" s="70">
        <v>65</v>
      </c>
      <c r="DO25" s="70">
        <v>1236</v>
      </c>
      <c r="DP25" s="70">
        <v>1</v>
      </c>
      <c r="DQ25" s="70">
        <v>4515</v>
      </c>
      <c r="DR25" s="70">
        <v>641</v>
      </c>
      <c r="DS25" s="70">
        <v>45</v>
      </c>
      <c r="DT25" s="70">
        <v>291</v>
      </c>
      <c r="DU25" s="70">
        <v>0</v>
      </c>
      <c r="DV25" s="70">
        <v>977</v>
      </c>
      <c r="DW25" s="70">
        <v>5492</v>
      </c>
      <c r="DY25" s="80">
        <f t="shared" si="7"/>
        <v>0.92380522993688008</v>
      </c>
      <c r="DZ25" s="80">
        <f t="shared" si="8"/>
        <v>0.89430894308943087</v>
      </c>
      <c r="EA25" s="80">
        <f t="shared" si="9"/>
        <v>0.93135543920884234</v>
      </c>
      <c r="EB25" s="80">
        <f t="shared" si="10"/>
        <v>1</v>
      </c>
      <c r="EC25" s="80">
        <f t="shared" si="11"/>
        <v>0.9253065774804905</v>
      </c>
      <c r="ED25" s="74"/>
      <c r="EE25" s="80">
        <f t="shared" si="12"/>
        <v>0.93462578899909832</v>
      </c>
      <c r="EF25" s="80">
        <f t="shared" si="13"/>
        <v>0.93495934959349591</v>
      </c>
      <c r="EG25" s="80">
        <f t="shared" si="14"/>
        <v>0.9447353112274578</v>
      </c>
      <c r="EH25" s="80">
        <f t="shared" si="15"/>
        <v>1</v>
      </c>
      <c r="EI25" s="80">
        <f t="shared" si="16"/>
        <v>0.93741041567128525</v>
      </c>
      <c r="EJ25" s="74"/>
      <c r="EK25" s="80">
        <f t="shared" si="17"/>
        <v>0.8403967538322813</v>
      </c>
      <c r="EL25" s="80">
        <f t="shared" si="18"/>
        <v>0.7967479674796748</v>
      </c>
      <c r="EM25" s="80">
        <f t="shared" si="19"/>
        <v>0.84758580570098896</v>
      </c>
      <c r="EN25" s="80">
        <f t="shared" si="20"/>
        <v>1</v>
      </c>
      <c r="EO25" s="80">
        <f t="shared" si="21"/>
        <v>0.84153527631788505</v>
      </c>
      <c r="EP25" s="74"/>
      <c r="EQ25" s="80">
        <f t="shared" si="22"/>
        <v>0.82439134355275023</v>
      </c>
      <c r="ER25" s="80">
        <f t="shared" si="23"/>
        <v>0.77235772357723576</v>
      </c>
      <c r="ES25" s="80">
        <f t="shared" si="24"/>
        <v>0.83187899941826648</v>
      </c>
      <c r="ET25" s="80">
        <f t="shared" si="25"/>
        <v>1</v>
      </c>
      <c r="EU25" s="80">
        <f t="shared" si="26"/>
        <v>0.82544991240643417</v>
      </c>
      <c r="EV25" s="74"/>
      <c r="EW25" s="80">
        <f t="shared" si="27"/>
        <v>0.89314697926059516</v>
      </c>
      <c r="EX25" s="80">
        <f t="shared" si="28"/>
        <v>0.91056910569105687</v>
      </c>
      <c r="EY25" s="80">
        <f t="shared" si="29"/>
        <v>0.90983129726585221</v>
      </c>
      <c r="EZ25" s="80">
        <f t="shared" si="30"/>
        <v>1</v>
      </c>
      <c r="FA25" s="80">
        <f t="shared" si="31"/>
        <v>0.89807294155120243</v>
      </c>
      <c r="FB25" s="74"/>
      <c r="FC25" s="80">
        <f t="shared" si="32"/>
        <v>0.42312894499549142</v>
      </c>
      <c r="FD25" s="80">
        <f t="shared" si="33"/>
        <v>0.27642276422764228</v>
      </c>
      <c r="FE25" s="80">
        <f t="shared" si="34"/>
        <v>0.43397324025596279</v>
      </c>
      <c r="FF25" s="80">
        <f t="shared" si="35"/>
        <v>10</v>
      </c>
      <c r="FG25" s="80">
        <f t="shared" si="36"/>
        <v>0.42474916387959866</v>
      </c>
      <c r="FH25" s="74"/>
      <c r="FI25" s="80">
        <f t="shared" si="37"/>
        <v>0.86316501352569885</v>
      </c>
      <c r="FJ25" s="80">
        <f t="shared" si="38"/>
        <v>0.90243902439024393</v>
      </c>
      <c r="FK25" s="80">
        <f t="shared" si="39"/>
        <v>0.8778359511343804</v>
      </c>
      <c r="FL25" s="80">
        <f t="shared" si="40"/>
        <v>1</v>
      </c>
      <c r="FM25" s="80">
        <f t="shared" si="41"/>
        <v>0.86797260710304192</v>
      </c>
      <c r="FN25" s="74"/>
      <c r="FO25" s="80">
        <f t="shared" si="42"/>
        <v>0.88908926961226331</v>
      </c>
      <c r="FP25" s="80">
        <f t="shared" si="43"/>
        <v>0.91869918699186992</v>
      </c>
      <c r="FQ25" s="80">
        <f t="shared" si="44"/>
        <v>0.90052356020942403</v>
      </c>
      <c r="FR25" s="80">
        <f t="shared" si="45"/>
        <v>1</v>
      </c>
      <c r="FS25" s="80">
        <f t="shared" si="46"/>
        <v>0.89281732759993626</v>
      </c>
      <c r="FT25" s="74"/>
      <c r="FU25" s="80">
        <f t="shared" si="47"/>
        <v>0.86880072137060416</v>
      </c>
      <c r="FV25" s="80">
        <f t="shared" si="48"/>
        <v>0.89430894308943087</v>
      </c>
      <c r="FW25" s="80">
        <f t="shared" si="49"/>
        <v>0.88830715532286209</v>
      </c>
      <c r="FX25" s="80">
        <f t="shared" si="50"/>
        <v>1</v>
      </c>
      <c r="FY25" s="80">
        <f t="shared" si="51"/>
        <v>0.87466157031374425</v>
      </c>
    </row>
    <row r="26" spans="1:181" x14ac:dyDescent="0.3">
      <c r="A26" s="60" t="s">
        <v>456</v>
      </c>
      <c r="B26" s="70">
        <v>66501</v>
      </c>
      <c r="C26" s="70"/>
      <c r="D26" s="70">
        <v>6219</v>
      </c>
      <c r="E26" s="70">
        <v>187</v>
      </c>
      <c r="F26" s="70">
        <v>3154</v>
      </c>
      <c r="G26" s="70">
        <v>9</v>
      </c>
      <c r="H26" s="70">
        <v>9569</v>
      </c>
      <c r="I26" s="70">
        <v>1722</v>
      </c>
      <c r="J26" s="70">
        <v>91</v>
      </c>
      <c r="K26" s="70">
        <v>1145</v>
      </c>
      <c r="L26" s="70">
        <v>4</v>
      </c>
      <c r="M26" s="70">
        <v>2962</v>
      </c>
      <c r="N26" s="70">
        <v>12531</v>
      </c>
      <c r="O26" s="70"/>
      <c r="P26" s="70">
        <v>3970</v>
      </c>
      <c r="Q26" s="70">
        <v>160</v>
      </c>
      <c r="R26" s="70">
        <v>2140</v>
      </c>
      <c r="S26" s="70">
        <v>6</v>
      </c>
      <c r="T26" s="70">
        <v>6276</v>
      </c>
      <c r="U26" s="70">
        <v>2561</v>
      </c>
      <c r="V26" s="70">
        <v>87</v>
      </c>
      <c r="W26" s="70">
        <v>1401</v>
      </c>
      <c r="X26" s="70">
        <v>6</v>
      </c>
      <c r="Y26" s="70">
        <v>4055</v>
      </c>
      <c r="Z26" s="70">
        <v>10331</v>
      </c>
      <c r="AA26" s="70"/>
      <c r="AB26" s="70">
        <v>4812</v>
      </c>
      <c r="AC26" s="70">
        <v>208</v>
      </c>
      <c r="AD26" s="70">
        <v>2756</v>
      </c>
      <c r="AE26" s="70">
        <v>5</v>
      </c>
      <c r="AF26" s="70">
        <v>7781</v>
      </c>
      <c r="AG26" s="70">
        <v>1313</v>
      </c>
      <c r="AH26" s="70">
        <v>48</v>
      </c>
      <c r="AI26" s="70">
        <v>718</v>
      </c>
      <c r="AJ26" s="70">
        <v>4</v>
      </c>
      <c r="AK26" s="70">
        <v>2083</v>
      </c>
      <c r="AL26" s="70">
        <v>1084</v>
      </c>
      <c r="AM26" s="70">
        <v>12</v>
      </c>
      <c r="AN26" s="70">
        <v>522</v>
      </c>
      <c r="AO26" s="70">
        <v>4</v>
      </c>
      <c r="AP26" s="70">
        <v>1622</v>
      </c>
      <c r="AQ26" s="70">
        <v>11486</v>
      </c>
      <c r="AR26" s="74"/>
      <c r="AS26" s="70">
        <v>6087</v>
      </c>
      <c r="AT26" s="70">
        <v>231</v>
      </c>
      <c r="AU26" s="70">
        <v>3330</v>
      </c>
      <c r="AV26" s="70">
        <v>9</v>
      </c>
      <c r="AW26" s="70">
        <v>9657</v>
      </c>
      <c r="AX26" s="70">
        <v>9657</v>
      </c>
      <c r="AY26" s="74"/>
      <c r="AZ26" s="70">
        <v>5966</v>
      </c>
      <c r="BA26" s="70">
        <v>229</v>
      </c>
      <c r="BB26" s="70">
        <v>3256</v>
      </c>
      <c r="BC26" s="70">
        <v>8</v>
      </c>
      <c r="BD26" s="70">
        <v>9459</v>
      </c>
      <c r="BE26" s="70">
        <v>9459</v>
      </c>
      <c r="BF26" s="74"/>
      <c r="BG26" s="70">
        <v>3282</v>
      </c>
      <c r="BH26" s="70">
        <v>113</v>
      </c>
      <c r="BI26" s="70">
        <v>1609</v>
      </c>
      <c r="BJ26" s="70">
        <v>7</v>
      </c>
      <c r="BK26" s="70">
        <v>5011</v>
      </c>
      <c r="BL26" s="70">
        <v>2983</v>
      </c>
      <c r="BM26" s="70">
        <v>133</v>
      </c>
      <c r="BN26" s="70">
        <v>1854</v>
      </c>
      <c r="BO26" s="70">
        <v>5</v>
      </c>
      <c r="BP26" s="70">
        <v>4975</v>
      </c>
      <c r="BQ26" s="70">
        <v>9986</v>
      </c>
      <c r="BR26" s="74"/>
      <c r="BS26" s="70">
        <v>2735</v>
      </c>
      <c r="BT26" s="70">
        <v>120</v>
      </c>
      <c r="BU26" s="70">
        <v>1619</v>
      </c>
      <c r="BV26" s="70">
        <v>4</v>
      </c>
      <c r="BW26" s="70">
        <v>4478</v>
      </c>
      <c r="BX26" s="70">
        <v>880</v>
      </c>
      <c r="BY26" s="70">
        <v>46</v>
      </c>
      <c r="BZ26" s="70">
        <v>438</v>
      </c>
      <c r="CA26" s="70">
        <v>2</v>
      </c>
      <c r="CB26" s="70">
        <v>1366</v>
      </c>
      <c r="CC26" s="70">
        <v>2862</v>
      </c>
      <c r="CD26" s="70">
        <v>88</v>
      </c>
      <c r="CE26" s="70">
        <v>1494</v>
      </c>
      <c r="CF26" s="70">
        <v>6</v>
      </c>
      <c r="CG26" s="70">
        <v>4450</v>
      </c>
      <c r="CH26" s="70">
        <v>10294</v>
      </c>
      <c r="CI26" s="74"/>
      <c r="CJ26" s="70">
        <v>2746</v>
      </c>
      <c r="CK26" s="70">
        <v>136</v>
      </c>
      <c r="CL26" s="70">
        <v>1537</v>
      </c>
      <c r="CM26" s="70">
        <v>7</v>
      </c>
      <c r="CN26" s="70">
        <v>4426</v>
      </c>
      <c r="CO26" s="70">
        <v>2886</v>
      </c>
      <c r="CP26" s="70">
        <v>98</v>
      </c>
      <c r="CQ26" s="70">
        <v>1503</v>
      </c>
      <c r="CR26" s="70">
        <v>3</v>
      </c>
      <c r="CS26" s="70">
        <v>4490</v>
      </c>
      <c r="CT26" s="70">
        <v>8916</v>
      </c>
      <c r="CU26" s="74"/>
      <c r="CV26" s="70">
        <v>3736</v>
      </c>
      <c r="CW26" s="70">
        <v>129</v>
      </c>
      <c r="CX26" s="70">
        <v>1834</v>
      </c>
      <c r="CY26" s="70">
        <v>8</v>
      </c>
      <c r="CZ26" s="70">
        <v>5707</v>
      </c>
      <c r="DA26" s="70">
        <v>2044</v>
      </c>
      <c r="DB26" s="70">
        <v>106</v>
      </c>
      <c r="DC26" s="70">
        <v>1396</v>
      </c>
      <c r="DD26" s="70">
        <v>3</v>
      </c>
      <c r="DE26" s="70">
        <v>3549</v>
      </c>
      <c r="DF26" s="70">
        <v>524</v>
      </c>
      <c r="DG26" s="70">
        <v>21</v>
      </c>
      <c r="DH26" s="70">
        <v>281</v>
      </c>
      <c r="DI26" s="70">
        <v>2</v>
      </c>
      <c r="DJ26" s="70">
        <v>828</v>
      </c>
      <c r="DK26" s="70">
        <v>10084</v>
      </c>
      <c r="DL26" s="74"/>
      <c r="DM26" s="70">
        <v>4401</v>
      </c>
      <c r="DN26" s="70">
        <v>167</v>
      </c>
      <c r="DO26" s="70">
        <v>2402</v>
      </c>
      <c r="DP26" s="70">
        <v>7</v>
      </c>
      <c r="DQ26" s="70">
        <v>6977</v>
      </c>
      <c r="DR26" s="70">
        <v>1476</v>
      </c>
      <c r="DS26" s="70">
        <v>66</v>
      </c>
      <c r="DT26" s="70">
        <v>799</v>
      </c>
      <c r="DU26" s="70">
        <v>4</v>
      </c>
      <c r="DV26" s="70">
        <v>2345</v>
      </c>
      <c r="DW26" s="70">
        <v>9322</v>
      </c>
      <c r="DY26" s="80">
        <f t="shared" si="7"/>
        <v>0.82244049867774838</v>
      </c>
      <c r="DZ26" s="80">
        <f t="shared" si="8"/>
        <v>0.88848920863309355</v>
      </c>
      <c r="EA26" s="80">
        <f t="shared" si="9"/>
        <v>0.82367992556408465</v>
      </c>
      <c r="EB26" s="80">
        <f t="shared" si="10"/>
        <v>0.92307692307692313</v>
      </c>
      <c r="EC26" s="80">
        <f t="shared" si="11"/>
        <v>0.8244354002074854</v>
      </c>
      <c r="ED26" s="74"/>
      <c r="EE26" s="80">
        <f t="shared" si="12"/>
        <v>0.90782017378163959</v>
      </c>
      <c r="EF26" s="80">
        <f t="shared" si="13"/>
        <v>0.96402877697841727</v>
      </c>
      <c r="EG26" s="80">
        <f t="shared" si="14"/>
        <v>0.92951849267271458</v>
      </c>
      <c r="EH26" s="80">
        <f t="shared" si="15"/>
        <v>1</v>
      </c>
      <c r="EI26" s="80">
        <f t="shared" si="16"/>
        <v>0.91660681509855557</v>
      </c>
      <c r="EJ26" s="74"/>
      <c r="EK26" s="80">
        <f t="shared" si="17"/>
        <v>0.76652814506989042</v>
      </c>
      <c r="EL26" s="80">
        <f t="shared" si="18"/>
        <v>0.8309352517985612</v>
      </c>
      <c r="EM26" s="80">
        <f t="shared" si="19"/>
        <v>0.7745987438939288</v>
      </c>
      <c r="EN26" s="80">
        <f t="shared" si="20"/>
        <v>0.69230769230769229</v>
      </c>
      <c r="EO26" s="80">
        <f t="shared" si="21"/>
        <v>0.77064879099832417</v>
      </c>
      <c r="EP26" s="74"/>
      <c r="EQ26" s="80">
        <f t="shared" si="22"/>
        <v>0.75129076942450568</v>
      </c>
      <c r="ER26" s="80">
        <f t="shared" si="23"/>
        <v>0.82374100719424459</v>
      </c>
      <c r="ES26" s="80">
        <f t="shared" si="24"/>
        <v>0.7573854384740637</v>
      </c>
      <c r="ET26" s="80">
        <f t="shared" si="25"/>
        <v>0.61538461538461542</v>
      </c>
      <c r="EU26" s="80">
        <f t="shared" si="26"/>
        <v>0.7548479770169978</v>
      </c>
      <c r="EV26" s="74"/>
      <c r="EW26" s="80">
        <f t="shared" si="27"/>
        <v>0.78894345800277044</v>
      </c>
      <c r="EX26" s="80">
        <f t="shared" si="28"/>
        <v>0.8848920863309353</v>
      </c>
      <c r="EY26" s="80">
        <f t="shared" si="29"/>
        <v>0.80553617120260523</v>
      </c>
      <c r="EZ26" s="80">
        <f t="shared" si="30"/>
        <v>0.92307692307692313</v>
      </c>
      <c r="FA26" s="80">
        <f t="shared" si="31"/>
        <v>0.79690367887638658</v>
      </c>
      <c r="FB26" s="74"/>
      <c r="FC26" s="80">
        <f t="shared" si="32"/>
        <v>0.49389245686941191</v>
      </c>
      <c r="FD26" s="80">
        <f t="shared" si="33"/>
        <v>0.40287769784172661</v>
      </c>
      <c r="FE26" s="80">
        <f t="shared" si="34"/>
        <v>0.35822284252151665</v>
      </c>
      <c r="FF26" s="80">
        <f t="shared" si="35"/>
        <v>7.6923076923076927E-2</v>
      </c>
      <c r="FG26" s="80">
        <f t="shared" si="36"/>
        <v>0.44489665629239489</v>
      </c>
      <c r="FH26" s="74"/>
      <c r="FI26" s="80">
        <f t="shared" si="37"/>
        <v>0.70923057549427027</v>
      </c>
      <c r="FJ26" s="80">
        <f t="shared" si="38"/>
        <v>0.84172661870503596</v>
      </c>
      <c r="FK26" s="80">
        <f t="shared" si="39"/>
        <v>0.70714119562688993</v>
      </c>
      <c r="FL26" s="80">
        <f t="shared" si="40"/>
        <v>0.76923076923076927</v>
      </c>
      <c r="FM26" s="80">
        <f t="shared" si="41"/>
        <v>0.7115154417045727</v>
      </c>
      <c r="FN26" s="74"/>
      <c r="FO26" s="80">
        <f t="shared" si="42"/>
        <v>0.79385467825210931</v>
      </c>
      <c r="FP26" s="80">
        <f t="shared" si="43"/>
        <v>0.92086330935251803</v>
      </c>
      <c r="FQ26" s="80">
        <f t="shared" si="44"/>
        <v>0.81670155850197723</v>
      </c>
      <c r="FR26" s="80">
        <f t="shared" si="45"/>
        <v>1</v>
      </c>
      <c r="FS26" s="80">
        <f t="shared" si="46"/>
        <v>0.80472428377623495</v>
      </c>
      <c r="FT26" s="74"/>
      <c r="FU26" s="80">
        <f t="shared" si="47"/>
        <v>0.74008311295806573</v>
      </c>
      <c r="FV26" s="80">
        <f t="shared" si="48"/>
        <v>0.83812949640287771</v>
      </c>
      <c r="FW26" s="80">
        <f t="shared" si="49"/>
        <v>0.74459176552686668</v>
      </c>
      <c r="FX26" s="80">
        <f t="shared" si="50"/>
        <v>0.84615384615384615</v>
      </c>
      <c r="FY26" s="80">
        <f t="shared" si="51"/>
        <v>0.74391509057537308</v>
      </c>
    </row>
    <row r="27" spans="1:181" x14ac:dyDescent="0.3">
      <c r="A27" s="60" t="s">
        <v>535</v>
      </c>
      <c r="B27" s="70">
        <v>64230</v>
      </c>
      <c r="C27" s="70"/>
      <c r="D27" s="70">
        <v>1706</v>
      </c>
      <c r="E27" s="70">
        <v>23</v>
      </c>
      <c r="F27" s="70">
        <v>688</v>
      </c>
      <c r="G27" s="70">
        <v>26</v>
      </c>
      <c r="H27" s="70">
        <v>2443</v>
      </c>
      <c r="I27" s="70">
        <v>367</v>
      </c>
      <c r="J27" s="70">
        <v>10</v>
      </c>
      <c r="K27" s="70">
        <v>317</v>
      </c>
      <c r="L27" s="70">
        <v>8</v>
      </c>
      <c r="M27" s="70">
        <v>702</v>
      </c>
      <c r="N27" s="70">
        <v>3145</v>
      </c>
      <c r="O27" s="70"/>
      <c r="P27" s="70">
        <v>811</v>
      </c>
      <c r="Q27" s="70">
        <v>16</v>
      </c>
      <c r="R27" s="70">
        <v>490</v>
      </c>
      <c r="S27" s="70">
        <v>12</v>
      </c>
      <c r="T27" s="70">
        <v>1329</v>
      </c>
      <c r="U27" s="70">
        <v>1083</v>
      </c>
      <c r="V27" s="70">
        <v>16</v>
      </c>
      <c r="W27" s="70">
        <v>463</v>
      </c>
      <c r="X27" s="70">
        <v>18</v>
      </c>
      <c r="Y27" s="70">
        <v>1580</v>
      </c>
      <c r="Z27" s="70">
        <v>2909</v>
      </c>
      <c r="AA27" s="70"/>
      <c r="AB27" s="70">
        <v>771</v>
      </c>
      <c r="AC27" s="70">
        <v>11</v>
      </c>
      <c r="AD27" s="70">
        <v>361</v>
      </c>
      <c r="AE27" s="70">
        <v>11</v>
      </c>
      <c r="AF27" s="70">
        <v>1154</v>
      </c>
      <c r="AG27" s="70">
        <v>681</v>
      </c>
      <c r="AH27" s="70">
        <v>15</v>
      </c>
      <c r="AI27" s="70">
        <v>400</v>
      </c>
      <c r="AJ27" s="70">
        <v>12</v>
      </c>
      <c r="AK27" s="70">
        <v>1108</v>
      </c>
      <c r="AL27" s="70">
        <v>468</v>
      </c>
      <c r="AM27" s="70">
        <v>6</v>
      </c>
      <c r="AN27" s="70">
        <v>191</v>
      </c>
      <c r="AO27" s="70">
        <v>7</v>
      </c>
      <c r="AP27" s="70">
        <v>672</v>
      </c>
      <c r="AQ27" s="70">
        <v>2934</v>
      </c>
      <c r="AR27" s="74"/>
      <c r="AS27" s="70">
        <v>1702</v>
      </c>
      <c r="AT27" s="70">
        <v>32</v>
      </c>
      <c r="AU27" s="70">
        <v>882</v>
      </c>
      <c r="AV27" s="70">
        <v>25</v>
      </c>
      <c r="AW27" s="70">
        <v>2641</v>
      </c>
      <c r="AX27" s="70">
        <v>2641</v>
      </c>
      <c r="AY27" s="74"/>
      <c r="AZ27" s="70">
        <v>1675</v>
      </c>
      <c r="BA27" s="70">
        <v>31</v>
      </c>
      <c r="BB27" s="70">
        <v>854</v>
      </c>
      <c r="BC27" s="70">
        <v>24</v>
      </c>
      <c r="BD27" s="70">
        <v>2584</v>
      </c>
      <c r="BE27" s="70">
        <v>2584</v>
      </c>
      <c r="BF27" s="74"/>
      <c r="BG27" s="70">
        <v>1361</v>
      </c>
      <c r="BH27" s="70">
        <v>26</v>
      </c>
      <c r="BI27" s="70">
        <v>653</v>
      </c>
      <c r="BJ27" s="70">
        <v>27</v>
      </c>
      <c r="BK27" s="70">
        <v>2067</v>
      </c>
      <c r="BL27" s="70">
        <v>468</v>
      </c>
      <c r="BM27" s="70">
        <v>6</v>
      </c>
      <c r="BN27" s="70">
        <v>271</v>
      </c>
      <c r="BO27" s="70">
        <v>2</v>
      </c>
      <c r="BP27" s="70">
        <v>747</v>
      </c>
      <c r="BQ27" s="70">
        <v>2814</v>
      </c>
      <c r="BR27" s="74"/>
      <c r="BS27" s="70">
        <v>589</v>
      </c>
      <c r="BT27" s="70">
        <v>13</v>
      </c>
      <c r="BU27" s="70">
        <v>326</v>
      </c>
      <c r="BV27" s="70">
        <v>11</v>
      </c>
      <c r="BW27" s="70">
        <v>939</v>
      </c>
      <c r="BX27" s="70">
        <v>423</v>
      </c>
      <c r="BY27" s="70">
        <v>6</v>
      </c>
      <c r="BZ27" s="70">
        <v>215</v>
      </c>
      <c r="CA27" s="70">
        <v>7</v>
      </c>
      <c r="CB27" s="70">
        <v>651</v>
      </c>
      <c r="CC27" s="70">
        <v>817</v>
      </c>
      <c r="CD27" s="70">
        <v>13</v>
      </c>
      <c r="CE27" s="70">
        <v>388</v>
      </c>
      <c r="CF27" s="70">
        <v>12</v>
      </c>
      <c r="CG27" s="70">
        <v>1230</v>
      </c>
      <c r="CH27" s="70">
        <v>2820</v>
      </c>
      <c r="CI27" s="74"/>
      <c r="CJ27" s="70">
        <v>799</v>
      </c>
      <c r="CK27" s="70">
        <v>13</v>
      </c>
      <c r="CL27" s="70">
        <v>418</v>
      </c>
      <c r="CM27" s="70">
        <v>9</v>
      </c>
      <c r="CN27" s="70">
        <v>1239</v>
      </c>
      <c r="CO27" s="70">
        <v>989</v>
      </c>
      <c r="CP27" s="70">
        <v>19</v>
      </c>
      <c r="CQ27" s="70">
        <v>497</v>
      </c>
      <c r="CR27" s="70">
        <v>20</v>
      </c>
      <c r="CS27" s="70">
        <v>1525</v>
      </c>
      <c r="CT27" s="70">
        <v>2764</v>
      </c>
      <c r="CU27" s="74"/>
      <c r="CV27" s="70">
        <v>1065</v>
      </c>
      <c r="CW27" s="70">
        <v>14</v>
      </c>
      <c r="CX27" s="70">
        <v>497</v>
      </c>
      <c r="CY27" s="70">
        <v>19</v>
      </c>
      <c r="CZ27" s="70">
        <v>1595</v>
      </c>
      <c r="DA27" s="70">
        <v>318</v>
      </c>
      <c r="DB27" s="70">
        <v>3</v>
      </c>
      <c r="DC27" s="70">
        <v>177</v>
      </c>
      <c r="DD27" s="70">
        <v>5</v>
      </c>
      <c r="DE27" s="70">
        <v>503</v>
      </c>
      <c r="DF27" s="70">
        <v>423</v>
      </c>
      <c r="DG27" s="70">
        <v>14</v>
      </c>
      <c r="DH27" s="70">
        <v>255</v>
      </c>
      <c r="DI27" s="70">
        <v>6</v>
      </c>
      <c r="DJ27" s="70">
        <v>698</v>
      </c>
      <c r="DK27" s="70">
        <v>2796</v>
      </c>
      <c r="DL27" s="74"/>
      <c r="DM27" s="70">
        <v>1383</v>
      </c>
      <c r="DN27" s="70">
        <v>19</v>
      </c>
      <c r="DO27" s="70">
        <v>710</v>
      </c>
      <c r="DP27" s="70">
        <v>20</v>
      </c>
      <c r="DQ27" s="70">
        <v>2132</v>
      </c>
      <c r="DR27" s="70">
        <v>394</v>
      </c>
      <c r="DS27" s="70">
        <v>12</v>
      </c>
      <c r="DT27" s="70">
        <v>204</v>
      </c>
      <c r="DU27" s="70">
        <v>7</v>
      </c>
      <c r="DV27" s="70">
        <v>617</v>
      </c>
      <c r="DW27" s="70">
        <v>2749</v>
      </c>
      <c r="DY27" s="80">
        <f t="shared" si="7"/>
        <v>0.91365171249397004</v>
      </c>
      <c r="DZ27" s="80">
        <f t="shared" si="8"/>
        <v>0.96969696969696972</v>
      </c>
      <c r="EA27" s="80">
        <f t="shared" si="9"/>
        <v>0.94825870646766164</v>
      </c>
      <c r="EB27" s="80">
        <f t="shared" si="10"/>
        <v>0.88235294117647056</v>
      </c>
      <c r="EC27" s="80">
        <f t="shared" si="11"/>
        <v>0.92496025437201912</v>
      </c>
      <c r="ED27" s="74"/>
      <c r="EE27" s="80">
        <f t="shared" si="12"/>
        <v>0.9261939218523878</v>
      </c>
      <c r="EF27" s="80">
        <f t="shared" si="13"/>
        <v>0.96969696969696972</v>
      </c>
      <c r="EG27" s="80">
        <f t="shared" si="14"/>
        <v>0.94726368159203977</v>
      </c>
      <c r="EH27" s="80">
        <f t="shared" si="15"/>
        <v>0.88235294117647056</v>
      </c>
      <c r="EI27" s="80">
        <f t="shared" si="16"/>
        <v>0.93290937996820344</v>
      </c>
      <c r="EJ27" s="74"/>
      <c r="EK27" s="80">
        <f t="shared" si="17"/>
        <v>0.8210323203087313</v>
      </c>
      <c r="EL27" s="80">
        <f t="shared" si="18"/>
        <v>0.96969696969696972</v>
      </c>
      <c r="EM27" s="80">
        <f t="shared" si="19"/>
        <v>0.87761194029850742</v>
      </c>
      <c r="EN27" s="80">
        <f t="shared" si="20"/>
        <v>0.73529411764705888</v>
      </c>
      <c r="EO27" s="80">
        <f t="shared" si="21"/>
        <v>0.83974562798092212</v>
      </c>
      <c r="EP27" s="74"/>
      <c r="EQ27" s="80">
        <f t="shared" si="22"/>
        <v>0.80800771828268214</v>
      </c>
      <c r="ER27" s="80">
        <f t="shared" si="23"/>
        <v>0.93939393939393945</v>
      </c>
      <c r="ES27" s="80">
        <f t="shared" si="24"/>
        <v>0.84975124378109457</v>
      </c>
      <c r="ET27" s="80">
        <f t="shared" si="25"/>
        <v>0.70588235294117652</v>
      </c>
      <c r="EU27" s="80">
        <f t="shared" si="26"/>
        <v>0.82162162162162167</v>
      </c>
      <c r="EV27" s="74"/>
      <c r="EW27" s="80">
        <f t="shared" si="27"/>
        <v>0.88229618909792573</v>
      </c>
      <c r="EX27" s="80">
        <f t="shared" si="28"/>
        <v>0.96969696969696972</v>
      </c>
      <c r="EY27" s="80">
        <f t="shared" si="29"/>
        <v>0.91940298507462681</v>
      </c>
      <c r="EZ27" s="80">
        <f t="shared" si="30"/>
        <v>0.8529411764705882</v>
      </c>
      <c r="FA27" s="80">
        <f t="shared" si="31"/>
        <v>0.89475357710651826</v>
      </c>
      <c r="FB27" s="74"/>
      <c r="FC27" s="80">
        <f t="shared" si="32"/>
        <v>3.1244573082489144</v>
      </c>
      <c r="FD27" s="80">
        <f t="shared" si="33"/>
        <v>7.6969696969696972</v>
      </c>
      <c r="FE27" s="80">
        <f t="shared" si="34"/>
        <v>3.5333333333333332</v>
      </c>
      <c r="FF27" s="80">
        <f t="shared" si="35"/>
        <v>0.35294117647058826</v>
      </c>
      <c r="FG27" s="80">
        <f t="shared" si="36"/>
        <v>3.2731319554848968</v>
      </c>
      <c r="FH27" s="74"/>
      <c r="FI27" s="80">
        <f t="shared" si="37"/>
        <v>0.86251808972503619</v>
      </c>
      <c r="FJ27" s="80">
        <f t="shared" si="38"/>
        <v>0.96969696969696972</v>
      </c>
      <c r="FK27" s="80">
        <f t="shared" si="39"/>
        <v>0.91044776119402981</v>
      </c>
      <c r="FL27" s="80">
        <f t="shared" si="40"/>
        <v>0.8529411764705882</v>
      </c>
      <c r="FM27" s="80">
        <f t="shared" si="41"/>
        <v>0.8788553259141495</v>
      </c>
      <c r="FN27" s="74"/>
      <c r="FO27" s="80">
        <f t="shared" si="42"/>
        <v>0.87120115774240237</v>
      </c>
      <c r="FP27" s="80">
        <f t="shared" si="43"/>
        <v>0.93939393939393945</v>
      </c>
      <c r="FQ27" s="80">
        <f t="shared" si="44"/>
        <v>0.92437810945273635</v>
      </c>
      <c r="FR27" s="80">
        <f t="shared" si="45"/>
        <v>0.88235294117647056</v>
      </c>
      <c r="FS27" s="80">
        <f t="shared" si="46"/>
        <v>0.88903020667726551</v>
      </c>
      <c r="FT27" s="74"/>
      <c r="FU27" s="80">
        <f t="shared" si="47"/>
        <v>0.8572117703810902</v>
      </c>
      <c r="FV27" s="80">
        <f t="shared" si="48"/>
        <v>0.93939393939393945</v>
      </c>
      <c r="FW27" s="80">
        <f t="shared" si="49"/>
        <v>0.90945273631840795</v>
      </c>
      <c r="FX27" s="80">
        <f t="shared" si="50"/>
        <v>0.79411764705882348</v>
      </c>
      <c r="FY27" s="80">
        <f t="shared" si="51"/>
        <v>0.87408585055643884</v>
      </c>
    </row>
    <row r="28" spans="1:181" x14ac:dyDescent="0.3">
      <c r="A28" s="60" t="s">
        <v>432</v>
      </c>
      <c r="B28" s="70">
        <v>61235</v>
      </c>
      <c r="C28" s="70"/>
      <c r="D28" s="70">
        <v>904</v>
      </c>
      <c r="E28" s="70">
        <v>11</v>
      </c>
      <c r="F28" s="70">
        <v>213</v>
      </c>
      <c r="G28" s="70">
        <v>1</v>
      </c>
      <c r="H28" s="70">
        <v>1129</v>
      </c>
      <c r="I28" s="70">
        <v>436</v>
      </c>
      <c r="J28" s="70">
        <v>8</v>
      </c>
      <c r="K28" s="70">
        <v>131</v>
      </c>
      <c r="L28" s="70">
        <v>2</v>
      </c>
      <c r="M28" s="70">
        <v>577</v>
      </c>
      <c r="N28" s="70">
        <v>1706</v>
      </c>
      <c r="O28" s="70"/>
      <c r="P28" s="70">
        <v>814</v>
      </c>
      <c r="Q28" s="70">
        <v>13</v>
      </c>
      <c r="R28" s="70">
        <v>224</v>
      </c>
      <c r="S28" s="70">
        <v>1</v>
      </c>
      <c r="T28" s="70">
        <v>1052</v>
      </c>
      <c r="U28" s="70">
        <v>424</v>
      </c>
      <c r="V28" s="70">
        <v>5</v>
      </c>
      <c r="W28" s="70">
        <v>99</v>
      </c>
      <c r="X28" s="70">
        <v>2</v>
      </c>
      <c r="Y28" s="70">
        <v>530</v>
      </c>
      <c r="Z28" s="70">
        <v>1582</v>
      </c>
      <c r="AA28" s="70"/>
      <c r="AB28" s="70">
        <v>709</v>
      </c>
      <c r="AC28" s="70">
        <v>12</v>
      </c>
      <c r="AD28" s="70">
        <v>155</v>
      </c>
      <c r="AE28" s="70">
        <v>2</v>
      </c>
      <c r="AF28" s="70">
        <v>878</v>
      </c>
      <c r="AG28" s="70">
        <v>308</v>
      </c>
      <c r="AH28" s="70">
        <v>6</v>
      </c>
      <c r="AI28" s="70">
        <v>116</v>
      </c>
      <c r="AJ28" s="70">
        <v>1</v>
      </c>
      <c r="AK28" s="70">
        <v>431</v>
      </c>
      <c r="AL28" s="70">
        <v>228</v>
      </c>
      <c r="AM28" s="70">
        <v>0</v>
      </c>
      <c r="AN28" s="70">
        <v>54</v>
      </c>
      <c r="AO28" s="70">
        <v>0</v>
      </c>
      <c r="AP28" s="70">
        <v>282</v>
      </c>
      <c r="AQ28" s="70">
        <v>1591</v>
      </c>
      <c r="AR28" s="74"/>
      <c r="AS28" s="70">
        <v>1127</v>
      </c>
      <c r="AT28" s="70">
        <v>18</v>
      </c>
      <c r="AU28" s="70">
        <v>285</v>
      </c>
      <c r="AV28" s="70">
        <v>3</v>
      </c>
      <c r="AW28" s="70">
        <v>1433</v>
      </c>
      <c r="AX28" s="70">
        <v>1433</v>
      </c>
      <c r="AY28" s="74"/>
      <c r="AZ28" s="70">
        <v>1106</v>
      </c>
      <c r="BA28" s="70">
        <v>17</v>
      </c>
      <c r="BB28" s="70">
        <v>281</v>
      </c>
      <c r="BC28" s="70">
        <v>3</v>
      </c>
      <c r="BD28" s="70">
        <v>1407</v>
      </c>
      <c r="BE28" s="70">
        <v>1407</v>
      </c>
      <c r="BF28" s="74"/>
      <c r="BG28" s="70">
        <v>664</v>
      </c>
      <c r="BH28" s="70">
        <v>2</v>
      </c>
      <c r="BI28" s="70">
        <v>184</v>
      </c>
      <c r="BJ28" s="70">
        <v>3</v>
      </c>
      <c r="BK28" s="70">
        <v>853</v>
      </c>
      <c r="BL28" s="70">
        <v>515</v>
      </c>
      <c r="BM28" s="70">
        <v>15</v>
      </c>
      <c r="BN28" s="70">
        <v>129</v>
      </c>
      <c r="BO28" s="70">
        <v>0</v>
      </c>
      <c r="BP28" s="70">
        <v>659</v>
      </c>
      <c r="BQ28" s="70">
        <v>1512</v>
      </c>
      <c r="BR28" s="74"/>
      <c r="BS28" s="70">
        <v>404</v>
      </c>
      <c r="BT28" s="70">
        <v>11</v>
      </c>
      <c r="BU28" s="70">
        <v>96</v>
      </c>
      <c r="BV28" s="70">
        <v>1</v>
      </c>
      <c r="BW28" s="70">
        <v>512</v>
      </c>
      <c r="BX28" s="70">
        <v>373</v>
      </c>
      <c r="BY28" s="70">
        <v>3</v>
      </c>
      <c r="BZ28" s="70">
        <v>89</v>
      </c>
      <c r="CA28" s="70">
        <v>0</v>
      </c>
      <c r="CB28" s="70">
        <v>465</v>
      </c>
      <c r="CC28" s="70">
        <v>387</v>
      </c>
      <c r="CD28" s="70">
        <v>3</v>
      </c>
      <c r="CE28" s="70">
        <v>120</v>
      </c>
      <c r="CF28" s="70">
        <v>2</v>
      </c>
      <c r="CG28" s="70">
        <v>512</v>
      </c>
      <c r="CH28" s="70">
        <v>1489</v>
      </c>
      <c r="CI28" s="74"/>
      <c r="CJ28" s="70">
        <v>594</v>
      </c>
      <c r="CK28" s="70">
        <v>7</v>
      </c>
      <c r="CL28" s="70">
        <v>148</v>
      </c>
      <c r="CM28" s="70">
        <v>1</v>
      </c>
      <c r="CN28" s="70">
        <v>750</v>
      </c>
      <c r="CO28" s="70">
        <v>544</v>
      </c>
      <c r="CP28" s="70">
        <v>9</v>
      </c>
      <c r="CQ28" s="70">
        <v>149</v>
      </c>
      <c r="CR28" s="70">
        <v>2</v>
      </c>
      <c r="CS28" s="70">
        <v>704</v>
      </c>
      <c r="CT28" s="70">
        <v>1454</v>
      </c>
      <c r="CU28" s="74"/>
      <c r="CV28" s="70">
        <v>839</v>
      </c>
      <c r="CW28" s="70">
        <v>15</v>
      </c>
      <c r="CX28" s="70">
        <v>193</v>
      </c>
      <c r="CY28" s="70">
        <v>2</v>
      </c>
      <c r="CZ28" s="70">
        <v>1049</v>
      </c>
      <c r="DA28" s="70">
        <v>194</v>
      </c>
      <c r="DB28" s="70">
        <v>0</v>
      </c>
      <c r="DC28" s="70">
        <v>61</v>
      </c>
      <c r="DD28" s="70">
        <v>1</v>
      </c>
      <c r="DE28" s="70">
        <v>256</v>
      </c>
      <c r="DF28" s="70">
        <v>137</v>
      </c>
      <c r="DG28" s="70">
        <v>1</v>
      </c>
      <c r="DH28" s="70">
        <v>52</v>
      </c>
      <c r="DI28" s="70">
        <v>0</v>
      </c>
      <c r="DJ28" s="70">
        <v>190</v>
      </c>
      <c r="DK28" s="70">
        <v>1495</v>
      </c>
      <c r="DL28" s="74"/>
      <c r="DM28" s="70">
        <v>882</v>
      </c>
      <c r="DN28" s="70">
        <v>13</v>
      </c>
      <c r="DO28" s="70">
        <v>239</v>
      </c>
      <c r="DP28" s="70">
        <v>2</v>
      </c>
      <c r="DQ28" s="70">
        <v>1136</v>
      </c>
      <c r="DR28" s="70">
        <v>269</v>
      </c>
      <c r="DS28" s="70">
        <v>4</v>
      </c>
      <c r="DT28" s="70">
        <v>66</v>
      </c>
      <c r="DU28" s="70">
        <v>1</v>
      </c>
      <c r="DV28" s="70">
        <v>340</v>
      </c>
      <c r="DW28" s="70">
        <v>1476</v>
      </c>
      <c r="DY28" s="80">
        <f t="shared" si="7"/>
        <v>0.92388059701492542</v>
      </c>
      <c r="DZ28" s="80">
        <f t="shared" si="8"/>
        <v>0.94736842105263153</v>
      </c>
      <c r="EA28" s="80">
        <f t="shared" si="9"/>
        <v>0.93895348837209303</v>
      </c>
      <c r="EB28" s="80">
        <f t="shared" si="10"/>
        <v>1</v>
      </c>
      <c r="EC28" s="80">
        <f t="shared" si="11"/>
        <v>0.92731535756154748</v>
      </c>
      <c r="ED28" s="74"/>
      <c r="EE28" s="80">
        <f t="shared" si="12"/>
        <v>0.92910447761194026</v>
      </c>
      <c r="EF28" s="80">
        <f t="shared" si="13"/>
        <v>0.94736842105263153</v>
      </c>
      <c r="EG28" s="80">
        <f t="shared" si="14"/>
        <v>0.94476744186046513</v>
      </c>
      <c r="EH28" s="80">
        <f t="shared" si="15"/>
        <v>1</v>
      </c>
      <c r="EI28" s="80">
        <f t="shared" si="16"/>
        <v>0.93259085580304801</v>
      </c>
      <c r="EJ28" s="74"/>
      <c r="EK28" s="80">
        <f t="shared" si="17"/>
        <v>0.84104477611940298</v>
      </c>
      <c r="EL28" s="80">
        <f t="shared" si="18"/>
        <v>0.94736842105263153</v>
      </c>
      <c r="EM28" s="80">
        <f t="shared" si="19"/>
        <v>0.82848837209302328</v>
      </c>
      <c r="EN28" s="80">
        <f t="shared" si="20"/>
        <v>1</v>
      </c>
      <c r="EO28" s="80">
        <f t="shared" si="21"/>
        <v>0.83997655334114885</v>
      </c>
      <c r="EP28" s="74"/>
      <c r="EQ28" s="80">
        <f t="shared" si="22"/>
        <v>0.82537313432835824</v>
      </c>
      <c r="ER28" s="80">
        <f t="shared" si="23"/>
        <v>0.89473684210526316</v>
      </c>
      <c r="ES28" s="80">
        <f t="shared" si="24"/>
        <v>0.81686046511627908</v>
      </c>
      <c r="ET28" s="80">
        <f t="shared" si="25"/>
        <v>1</v>
      </c>
      <c r="EU28" s="80">
        <f t="shared" si="26"/>
        <v>0.82473622508792499</v>
      </c>
      <c r="EV28" s="74"/>
      <c r="EW28" s="80">
        <f t="shared" si="27"/>
        <v>0.87985074626865667</v>
      </c>
      <c r="EX28" s="80">
        <f t="shared" si="28"/>
        <v>0.89473684210526316</v>
      </c>
      <c r="EY28" s="80">
        <f t="shared" si="29"/>
        <v>0.90988372093023251</v>
      </c>
      <c r="EZ28" s="80">
        <f t="shared" si="30"/>
        <v>1</v>
      </c>
      <c r="FA28" s="80">
        <f t="shared" si="31"/>
        <v>0.88628370457209849</v>
      </c>
      <c r="FB28" s="74"/>
      <c r="FC28" s="80">
        <f t="shared" si="32"/>
        <v>1.3649253731343283</v>
      </c>
      <c r="FD28" s="80">
        <f t="shared" si="33"/>
        <v>1.6842105263157894</v>
      </c>
      <c r="FE28" s="80">
        <f t="shared" si="34"/>
        <v>2.7005813953488373</v>
      </c>
      <c r="FF28" s="80">
        <f t="shared" si="35"/>
        <v>10</v>
      </c>
      <c r="FG28" s="80">
        <f t="shared" si="36"/>
        <v>1.6529894490035171</v>
      </c>
      <c r="FH28" s="74"/>
      <c r="FI28" s="80">
        <f t="shared" si="37"/>
        <v>0.84925373134328364</v>
      </c>
      <c r="FJ28" s="80">
        <f t="shared" si="38"/>
        <v>0.84210526315789469</v>
      </c>
      <c r="FK28" s="80">
        <f t="shared" si="39"/>
        <v>0.86337209302325579</v>
      </c>
      <c r="FL28" s="80">
        <f t="shared" si="40"/>
        <v>1</v>
      </c>
      <c r="FM28" s="80">
        <f t="shared" si="41"/>
        <v>0.85228604923798357</v>
      </c>
      <c r="FN28" s="74"/>
      <c r="FO28" s="80">
        <f t="shared" si="42"/>
        <v>0.87313432835820892</v>
      </c>
      <c r="FP28" s="80">
        <f t="shared" si="43"/>
        <v>0.84210526315789469</v>
      </c>
      <c r="FQ28" s="80">
        <f t="shared" si="44"/>
        <v>0.88953488372093026</v>
      </c>
      <c r="FR28" s="80">
        <f t="shared" si="45"/>
        <v>1</v>
      </c>
      <c r="FS28" s="80">
        <f t="shared" si="46"/>
        <v>0.87631887456037516</v>
      </c>
      <c r="FT28" s="74"/>
      <c r="FU28" s="80">
        <f t="shared" si="47"/>
        <v>0.85895522388059697</v>
      </c>
      <c r="FV28" s="80">
        <f t="shared" si="48"/>
        <v>0.89473684210526316</v>
      </c>
      <c r="FW28" s="80">
        <f t="shared" si="49"/>
        <v>0.88662790697674421</v>
      </c>
      <c r="FX28" s="80">
        <f t="shared" si="50"/>
        <v>1</v>
      </c>
      <c r="FY28" s="80">
        <f t="shared" si="51"/>
        <v>0.86518171160609614</v>
      </c>
    </row>
    <row r="29" spans="1:181" x14ac:dyDescent="0.3">
      <c r="A29" s="60" t="s">
        <v>597</v>
      </c>
      <c r="B29" s="70">
        <v>59040</v>
      </c>
      <c r="C29" s="70"/>
      <c r="D29" s="70">
        <v>1104</v>
      </c>
      <c r="E29" s="70">
        <v>25</v>
      </c>
      <c r="F29" s="70">
        <v>183</v>
      </c>
      <c r="G29" s="70">
        <v>2</v>
      </c>
      <c r="H29" s="70">
        <v>1314</v>
      </c>
      <c r="I29" s="70">
        <v>421</v>
      </c>
      <c r="J29" s="70">
        <v>12</v>
      </c>
      <c r="K29" s="70">
        <v>76</v>
      </c>
      <c r="L29" s="70">
        <v>0</v>
      </c>
      <c r="M29" s="70">
        <v>509</v>
      </c>
      <c r="N29" s="70">
        <v>1823</v>
      </c>
      <c r="O29" s="70"/>
      <c r="P29" s="70">
        <v>869</v>
      </c>
      <c r="Q29" s="70">
        <v>24</v>
      </c>
      <c r="R29" s="70">
        <v>142</v>
      </c>
      <c r="S29" s="70">
        <v>2</v>
      </c>
      <c r="T29" s="70">
        <v>1037</v>
      </c>
      <c r="U29" s="70">
        <v>517</v>
      </c>
      <c r="V29" s="70">
        <v>9</v>
      </c>
      <c r="W29" s="70">
        <v>101</v>
      </c>
      <c r="X29" s="70">
        <v>0</v>
      </c>
      <c r="Y29" s="70">
        <v>627</v>
      </c>
      <c r="Z29" s="70">
        <v>1664</v>
      </c>
      <c r="AA29" s="70"/>
      <c r="AB29" s="70">
        <v>766</v>
      </c>
      <c r="AC29" s="70">
        <v>16</v>
      </c>
      <c r="AD29" s="70">
        <v>133</v>
      </c>
      <c r="AE29" s="70">
        <v>0</v>
      </c>
      <c r="AF29" s="70">
        <v>915</v>
      </c>
      <c r="AG29" s="70">
        <v>382</v>
      </c>
      <c r="AH29" s="70">
        <v>11</v>
      </c>
      <c r="AI29" s="70">
        <v>69</v>
      </c>
      <c r="AJ29" s="70">
        <v>2</v>
      </c>
      <c r="AK29" s="70">
        <v>464</v>
      </c>
      <c r="AL29" s="70">
        <v>257</v>
      </c>
      <c r="AM29" s="70">
        <v>6</v>
      </c>
      <c r="AN29" s="70">
        <v>44</v>
      </c>
      <c r="AO29" s="70">
        <v>0</v>
      </c>
      <c r="AP29" s="70">
        <v>307</v>
      </c>
      <c r="AQ29" s="70">
        <v>1686</v>
      </c>
      <c r="AR29" s="74"/>
      <c r="AS29" s="70">
        <v>1236</v>
      </c>
      <c r="AT29" s="70">
        <v>30</v>
      </c>
      <c r="AU29" s="70">
        <v>218</v>
      </c>
      <c r="AV29" s="70">
        <v>1</v>
      </c>
      <c r="AW29" s="70">
        <v>1485</v>
      </c>
      <c r="AX29" s="70">
        <v>1485</v>
      </c>
      <c r="AY29" s="74"/>
      <c r="AZ29" s="70">
        <v>1211</v>
      </c>
      <c r="BA29" s="70">
        <v>29</v>
      </c>
      <c r="BB29" s="70">
        <v>217</v>
      </c>
      <c r="BC29" s="70">
        <v>1</v>
      </c>
      <c r="BD29" s="70">
        <v>1458</v>
      </c>
      <c r="BE29" s="70">
        <v>1458</v>
      </c>
      <c r="BF29" s="74"/>
      <c r="BG29" s="70">
        <v>783</v>
      </c>
      <c r="BH29" s="70">
        <v>19</v>
      </c>
      <c r="BI29" s="70">
        <v>138</v>
      </c>
      <c r="BJ29" s="70">
        <v>0</v>
      </c>
      <c r="BK29" s="70">
        <v>940</v>
      </c>
      <c r="BL29" s="70">
        <v>530</v>
      </c>
      <c r="BM29" s="70">
        <v>13</v>
      </c>
      <c r="BN29" s="70">
        <v>93</v>
      </c>
      <c r="BO29" s="70">
        <v>2</v>
      </c>
      <c r="BP29" s="70">
        <v>638</v>
      </c>
      <c r="BQ29" s="70">
        <v>1578</v>
      </c>
      <c r="BR29" s="74"/>
      <c r="BS29" s="70">
        <v>507</v>
      </c>
      <c r="BT29" s="70">
        <v>13</v>
      </c>
      <c r="BU29" s="70">
        <v>88</v>
      </c>
      <c r="BV29" s="70">
        <v>2</v>
      </c>
      <c r="BW29" s="70">
        <v>610</v>
      </c>
      <c r="BX29" s="70">
        <v>286</v>
      </c>
      <c r="BY29" s="70">
        <v>9</v>
      </c>
      <c r="BZ29" s="70">
        <v>46</v>
      </c>
      <c r="CA29" s="70">
        <v>0</v>
      </c>
      <c r="CB29" s="70">
        <v>341</v>
      </c>
      <c r="CC29" s="70">
        <v>508</v>
      </c>
      <c r="CD29" s="70">
        <v>9</v>
      </c>
      <c r="CE29" s="70">
        <v>103</v>
      </c>
      <c r="CF29" s="70">
        <v>0</v>
      </c>
      <c r="CG29" s="70">
        <v>620</v>
      </c>
      <c r="CH29" s="70">
        <v>1571</v>
      </c>
      <c r="CI29" s="74"/>
      <c r="CJ29" s="70">
        <v>664</v>
      </c>
      <c r="CK29" s="70">
        <v>17</v>
      </c>
      <c r="CL29" s="70">
        <v>124</v>
      </c>
      <c r="CM29" s="70">
        <v>1</v>
      </c>
      <c r="CN29" s="70">
        <v>806</v>
      </c>
      <c r="CO29" s="70">
        <v>592</v>
      </c>
      <c r="CP29" s="70">
        <v>14</v>
      </c>
      <c r="CQ29" s="70">
        <v>103</v>
      </c>
      <c r="CR29" s="70">
        <v>0</v>
      </c>
      <c r="CS29" s="70">
        <v>709</v>
      </c>
      <c r="CT29" s="70">
        <v>1515</v>
      </c>
      <c r="CU29" s="74"/>
      <c r="CV29" s="70">
        <v>922</v>
      </c>
      <c r="CW29" s="70">
        <v>16</v>
      </c>
      <c r="CX29" s="70">
        <v>154</v>
      </c>
      <c r="CY29" s="70">
        <v>2</v>
      </c>
      <c r="CZ29" s="70">
        <v>1094</v>
      </c>
      <c r="DA29" s="70">
        <v>225</v>
      </c>
      <c r="DB29" s="70">
        <v>10</v>
      </c>
      <c r="DC29" s="70">
        <v>50</v>
      </c>
      <c r="DD29" s="70">
        <v>0</v>
      </c>
      <c r="DE29" s="70">
        <v>285</v>
      </c>
      <c r="DF29" s="70">
        <v>170</v>
      </c>
      <c r="DG29" s="70">
        <v>5</v>
      </c>
      <c r="DH29" s="70">
        <v>33</v>
      </c>
      <c r="DI29" s="70">
        <v>0</v>
      </c>
      <c r="DJ29" s="70">
        <v>208</v>
      </c>
      <c r="DK29" s="70">
        <v>1587</v>
      </c>
      <c r="DL29" s="74"/>
      <c r="DM29" s="70">
        <v>1013</v>
      </c>
      <c r="DN29" s="70">
        <v>24</v>
      </c>
      <c r="DO29" s="70">
        <v>181</v>
      </c>
      <c r="DP29" s="70">
        <v>0</v>
      </c>
      <c r="DQ29" s="70">
        <v>1218</v>
      </c>
      <c r="DR29" s="70">
        <v>276</v>
      </c>
      <c r="DS29" s="70">
        <v>7</v>
      </c>
      <c r="DT29" s="70">
        <v>52</v>
      </c>
      <c r="DU29" s="70">
        <v>2</v>
      </c>
      <c r="DV29" s="70">
        <v>337</v>
      </c>
      <c r="DW29" s="70">
        <v>1555</v>
      </c>
      <c r="DY29" s="80">
        <f t="shared" si="7"/>
        <v>0.90885245901639344</v>
      </c>
      <c r="DZ29" s="80">
        <f t="shared" si="8"/>
        <v>0.89189189189189189</v>
      </c>
      <c r="EA29" s="80">
        <f t="shared" si="9"/>
        <v>0.93822393822393824</v>
      </c>
      <c r="EB29" s="80">
        <f t="shared" si="10"/>
        <v>1</v>
      </c>
      <c r="EC29" s="80">
        <f t="shared" si="11"/>
        <v>0.91278113000548544</v>
      </c>
      <c r="ED29" s="74"/>
      <c r="EE29" s="80">
        <f t="shared" si="12"/>
        <v>0.92131147540983604</v>
      </c>
      <c r="EF29" s="80">
        <f t="shared" si="13"/>
        <v>0.89189189189189189</v>
      </c>
      <c r="EG29" s="80">
        <f t="shared" si="14"/>
        <v>0.9498069498069498</v>
      </c>
      <c r="EH29" s="80">
        <f t="shared" si="15"/>
        <v>1</v>
      </c>
      <c r="EI29" s="80">
        <f t="shared" si="16"/>
        <v>0.92484914975315413</v>
      </c>
      <c r="EJ29" s="74"/>
      <c r="EK29" s="80">
        <f t="shared" si="17"/>
        <v>0.81049180327868853</v>
      </c>
      <c r="EL29" s="80">
        <f t="shared" si="18"/>
        <v>0.81081081081081086</v>
      </c>
      <c r="EM29" s="80">
        <f t="shared" si="19"/>
        <v>0.84169884169884168</v>
      </c>
      <c r="EN29" s="80">
        <f t="shared" si="20"/>
        <v>0.5</v>
      </c>
      <c r="EO29" s="80">
        <f t="shared" si="21"/>
        <v>0.81459133296763575</v>
      </c>
      <c r="EP29" s="74"/>
      <c r="EQ29" s="80">
        <f t="shared" si="22"/>
        <v>0.79409836065573769</v>
      </c>
      <c r="ER29" s="80">
        <f t="shared" si="23"/>
        <v>0.78378378378378377</v>
      </c>
      <c r="ES29" s="80">
        <f t="shared" si="24"/>
        <v>0.83783783783783783</v>
      </c>
      <c r="ET29" s="80">
        <f t="shared" si="25"/>
        <v>0.5</v>
      </c>
      <c r="EU29" s="80">
        <f t="shared" si="26"/>
        <v>0.79978058145913333</v>
      </c>
      <c r="EV29" s="74"/>
      <c r="EW29" s="80">
        <f t="shared" si="27"/>
        <v>0.86098360655737705</v>
      </c>
      <c r="EX29" s="80">
        <f t="shared" si="28"/>
        <v>0.86486486486486491</v>
      </c>
      <c r="EY29" s="80">
        <f t="shared" si="29"/>
        <v>0.89189189189189189</v>
      </c>
      <c r="EZ29" s="80">
        <f t="shared" si="30"/>
        <v>1</v>
      </c>
      <c r="FA29" s="80">
        <f t="shared" si="31"/>
        <v>0.86560614371914424</v>
      </c>
      <c r="FB29" s="74"/>
      <c r="FC29" s="80">
        <f t="shared" si="32"/>
        <v>0.76327868852459013</v>
      </c>
      <c r="FD29" s="80">
        <f t="shared" si="33"/>
        <v>0.45945945945945948</v>
      </c>
      <c r="FE29" s="80">
        <f t="shared" si="34"/>
        <v>1.1776061776061777</v>
      </c>
      <c r="FF29" s="80">
        <f t="shared" si="35"/>
        <v>1.5</v>
      </c>
      <c r="FG29" s="80">
        <f t="shared" si="36"/>
        <v>0.81678551837630275</v>
      </c>
      <c r="FH29" s="74"/>
      <c r="FI29" s="80">
        <f t="shared" si="37"/>
        <v>0.82360655737704913</v>
      </c>
      <c r="FJ29" s="80">
        <f t="shared" si="38"/>
        <v>0.83783783783783783</v>
      </c>
      <c r="FK29" s="80">
        <f t="shared" si="39"/>
        <v>0.87644787644787647</v>
      </c>
      <c r="FL29" s="80">
        <f t="shared" si="40"/>
        <v>0.5</v>
      </c>
      <c r="FM29" s="80">
        <f t="shared" si="41"/>
        <v>0.83104772353263856</v>
      </c>
      <c r="FN29" s="74"/>
      <c r="FO29" s="80">
        <f t="shared" si="42"/>
        <v>0.86360655737704917</v>
      </c>
      <c r="FP29" s="80">
        <f t="shared" si="43"/>
        <v>0.83783783783783783</v>
      </c>
      <c r="FQ29" s="80">
        <f t="shared" si="44"/>
        <v>0.91505791505791501</v>
      </c>
      <c r="FR29" s="80">
        <f t="shared" si="45"/>
        <v>1</v>
      </c>
      <c r="FS29" s="80">
        <f t="shared" si="46"/>
        <v>0.87054306088864508</v>
      </c>
      <c r="FT29" s="74"/>
      <c r="FU29" s="80">
        <f t="shared" si="47"/>
        <v>0.84524590163934421</v>
      </c>
      <c r="FV29" s="80">
        <f t="shared" si="48"/>
        <v>0.83783783783783783</v>
      </c>
      <c r="FW29" s="80">
        <f t="shared" si="49"/>
        <v>0.89961389961389959</v>
      </c>
      <c r="FX29" s="80">
        <f t="shared" si="50"/>
        <v>1</v>
      </c>
      <c r="FY29" s="80">
        <f t="shared" si="51"/>
        <v>0.85298957761930883</v>
      </c>
    </row>
    <row r="30" spans="1:181" x14ac:dyDescent="0.3">
      <c r="A30" s="60" t="s">
        <v>571</v>
      </c>
      <c r="B30" s="70">
        <v>56656</v>
      </c>
      <c r="C30" s="70"/>
      <c r="D30" s="70">
        <v>4038</v>
      </c>
      <c r="E30" s="70">
        <v>51</v>
      </c>
      <c r="F30" s="70">
        <v>2248</v>
      </c>
      <c r="G30" s="70">
        <v>17</v>
      </c>
      <c r="H30" s="70">
        <v>6354</v>
      </c>
      <c r="I30" s="70">
        <v>820</v>
      </c>
      <c r="J30" s="70">
        <v>14</v>
      </c>
      <c r="K30" s="70">
        <v>644</v>
      </c>
      <c r="L30" s="70">
        <v>6</v>
      </c>
      <c r="M30" s="70">
        <v>1484</v>
      </c>
      <c r="N30" s="70">
        <v>7838</v>
      </c>
      <c r="O30" s="70"/>
      <c r="P30" s="70">
        <v>1989</v>
      </c>
      <c r="Q30" s="70">
        <v>30</v>
      </c>
      <c r="R30" s="70">
        <v>1278</v>
      </c>
      <c r="S30" s="70">
        <v>6</v>
      </c>
      <c r="T30" s="70">
        <v>3303</v>
      </c>
      <c r="U30" s="70">
        <v>2593</v>
      </c>
      <c r="V30" s="70">
        <v>31</v>
      </c>
      <c r="W30" s="70">
        <v>1450</v>
      </c>
      <c r="X30" s="70">
        <v>16</v>
      </c>
      <c r="Y30" s="70">
        <v>4090</v>
      </c>
      <c r="Z30" s="70">
        <v>7393</v>
      </c>
      <c r="AA30" s="70"/>
      <c r="AB30" s="70">
        <v>1559</v>
      </c>
      <c r="AC30" s="70">
        <v>21</v>
      </c>
      <c r="AD30" s="70">
        <v>795</v>
      </c>
      <c r="AE30" s="70">
        <v>5</v>
      </c>
      <c r="AF30" s="70">
        <v>2380</v>
      </c>
      <c r="AG30" s="70">
        <v>1855</v>
      </c>
      <c r="AH30" s="70">
        <v>26</v>
      </c>
      <c r="AI30" s="70">
        <v>1258</v>
      </c>
      <c r="AJ30" s="70">
        <v>9</v>
      </c>
      <c r="AK30" s="70">
        <v>3148</v>
      </c>
      <c r="AL30" s="70">
        <v>1243</v>
      </c>
      <c r="AM30" s="70">
        <v>18</v>
      </c>
      <c r="AN30" s="70">
        <v>755</v>
      </c>
      <c r="AO30" s="70">
        <v>9</v>
      </c>
      <c r="AP30" s="70">
        <v>2025</v>
      </c>
      <c r="AQ30" s="70">
        <v>7553</v>
      </c>
      <c r="AR30" s="74"/>
      <c r="AS30" s="70">
        <v>4171</v>
      </c>
      <c r="AT30" s="70">
        <v>54</v>
      </c>
      <c r="AU30" s="70">
        <v>2464</v>
      </c>
      <c r="AV30" s="70">
        <v>21</v>
      </c>
      <c r="AW30" s="70">
        <v>6710</v>
      </c>
      <c r="AX30" s="70">
        <v>6710</v>
      </c>
      <c r="AY30" s="74"/>
      <c r="AZ30" s="70">
        <v>4102</v>
      </c>
      <c r="BA30" s="70">
        <v>54</v>
      </c>
      <c r="BB30" s="70">
        <v>2427</v>
      </c>
      <c r="BC30" s="70">
        <v>20</v>
      </c>
      <c r="BD30" s="70">
        <v>6603</v>
      </c>
      <c r="BE30" s="70">
        <v>6603</v>
      </c>
      <c r="BF30" s="74"/>
      <c r="BG30" s="70">
        <v>3147</v>
      </c>
      <c r="BH30" s="70">
        <v>36</v>
      </c>
      <c r="BI30" s="70">
        <v>1857</v>
      </c>
      <c r="BJ30" s="70">
        <v>17</v>
      </c>
      <c r="BK30" s="70">
        <v>5057</v>
      </c>
      <c r="BL30" s="70">
        <v>1233</v>
      </c>
      <c r="BM30" s="70">
        <v>25</v>
      </c>
      <c r="BN30" s="70">
        <v>809</v>
      </c>
      <c r="BO30" s="70">
        <v>5</v>
      </c>
      <c r="BP30" s="70">
        <v>2072</v>
      </c>
      <c r="BQ30" s="70">
        <v>7129</v>
      </c>
      <c r="BR30" s="74"/>
      <c r="BS30" s="70">
        <v>1344</v>
      </c>
      <c r="BT30" s="70">
        <v>31</v>
      </c>
      <c r="BU30" s="70">
        <v>850</v>
      </c>
      <c r="BV30" s="70">
        <v>8</v>
      </c>
      <c r="BW30" s="70">
        <v>2233</v>
      </c>
      <c r="BX30" s="70">
        <v>776</v>
      </c>
      <c r="BY30" s="70">
        <v>7</v>
      </c>
      <c r="BZ30" s="70">
        <v>466</v>
      </c>
      <c r="CA30" s="70">
        <v>3</v>
      </c>
      <c r="CB30" s="70">
        <v>1252</v>
      </c>
      <c r="CC30" s="70">
        <v>2189</v>
      </c>
      <c r="CD30" s="70">
        <v>24</v>
      </c>
      <c r="CE30" s="70">
        <v>1333</v>
      </c>
      <c r="CF30" s="70">
        <v>11</v>
      </c>
      <c r="CG30" s="70">
        <v>3557</v>
      </c>
      <c r="CH30" s="70">
        <v>7042</v>
      </c>
      <c r="CI30" s="74"/>
      <c r="CJ30" s="70">
        <v>2095</v>
      </c>
      <c r="CK30" s="70">
        <v>36</v>
      </c>
      <c r="CL30" s="70">
        <v>1304</v>
      </c>
      <c r="CM30" s="70">
        <v>10</v>
      </c>
      <c r="CN30" s="70">
        <v>3445</v>
      </c>
      <c r="CO30" s="70">
        <v>2104</v>
      </c>
      <c r="CP30" s="70">
        <v>19</v>
      </c>
      <c r="CQ30" s="70">
        <v>1265</v>
      </c>
      <c r="CR30" s="70">
        <v>12</v>
      </c>
      <c r="CS30" s="70">
        <v>3400</v>
      </c>
      <c r="CT30" s="70">
        <v>6845</v>
      </c>
      <c r="CU30" s="74"/>
      <c r="CV30" s="70">
        <v>2709</v>
      </c>
      <c r="CW30" s="70">
        <v>42</v>
      </c>
      <c r="CX30" s="70">
        <v>1654</v>
      </c>
      <c r="CY30" s="70">
        <v>10</v>
      </c>
      <c r="CZ30" s="70">
        <v>4415</v>
      </c>
      <c r="DA30" s="70">
        <v>799</v>
      </c>
      <c r="DB30" s="70">
        <v>8</v>
      </c>
      <c r="DC30" s="70">
        <v>456</v>
      </c>
      <c r="DD30" s="70">
        <v>8</v>
      </c>
      <c r="DE30" s="70">
        <v>1271</v>
      </c>
      <c r="DF30" s="70">
        <v>805</v>
      </c>
      <c r="DG30" s="70">
        <v>8</v>
      </c>
      <c r="DH30" s="70">
        <v>537</v>
      </c>
      <c r="DI30" s="70">
        <v>3</v>
      </c>
      <c r="DJ30" s="70">
        <v>1353</v>
      </c>
      <c r="DK30" s="70">
        <v>7039</v>
      </c>
      <c r="DL30" s="74"/>
      <c r="DM30" s="70">
        <v>3523</v>
      </c>
      <c r="DN30" s="70">
        <v>49</v>
      </c>
      <c r="DO30" s="70">
        <v>2123</v>
      </c>
      <c r="DP30" s="70">
        <v>17</v>
      </c>
      <c r="DQ30" s="70">
        <v>5712</v>
      </c>
      <c r="DR30" s="70">
        <v>691</v>
      </c>
      <c r="DS30" s="70">
        <v>10</v>
      </c>
      <c r="DT30" s="70">
        <v>477</v>
      </c>
      <c r="DU30" s="70">
        <v>5</v>
      </c>
      <c r="DV30" s="70">
        <v>1183</v>
      </c>
      <c r="DW30" s="70">
        <v>6895</v>
      </c>
      <c r="DY30" s="80">
        <f t="shared" si="7"/>
        <v>0.94318649650061759</v>
      </c>
      <c r="DZ30" s="80">
        <f t="shared" si="8"/>
        <v>0.93846153846153846</v>
      </c>
      <c r="EA30" s="80">
        <f t="shared" si="9"/>
        <v>0.9432918395573997</v>
      </c>
      <c r="EB30" s="80">
        <f t="shared" si="10"/>
        <v>0.95652173913043481</v>
      </c>
      <c r="EC30" s="80">
        <f t="shared" si="11"/>
        <v>0.94322531257973974</v>
      </c>
      <c r="ED30" s="74"/>
      <c r="EE30" s="80">
        <f t="shared" si="12"/>
        <v>0.95862494853849323</v>
      </c>
      <c r="EF30" s="80">
        <f t="shared" si="13"/>
        <v>1</v>
      </c>
      <c r="EG30" s="80">
        <f t="shared" si="14"/>
        <v>0.97095435684647302</v>
      </c>
      <c r="EH30" s="80">
        <f t="shared" si="15"/>
        <v>1</v>
      </c>
      <c r="EI30" s="80">
        <f t="shared" si="16"/>
        <v>0.96363868333758607</v>
      </c>
      <c r="EJ30" s="74"/>
      <c r="EK30" s="80">
        <f t="shared" si="17"/>
        <v>0.85858377933305885</v>
      </c>
      <c r="EL30" s="80">
        <f t="shared" si="18"/>
        <v>0.83076923076923082</v>
      </c>
      <c r="EM30" s="80">
        <f t="shared" si="19"/>
        <v>0.85200553250345779</v>
      </c>
      <c r="EN30" s="80">
        <f t="shared" si="20"/>
        <v>0.91304347826086951</v>
      </c>
      <c r="EO30" s="80">
        <f t="shared" si="21"/>
        <v>0.85608573615718297</v>
      </c>
      <c r="EP30" s="74"/>
      <c r="EQ30" s="80">
        <f t="shared" si="22"/>
        <v>0.8443804034582133</v>
      </c>
      <c r="ER30" s="80">
        <f t="shared" si="23"/>
        <v>0.83076923076923082</v>
      </c>
      <c r="ES30" s="80">
        <f t="shared" si="24"/>
        <v>0.83921161825726143</v>
      </c>
      <c r="ET30" s="80">
        <f t="shared" si="25"/>
        <v>0.86956521739130432</v>
      </c>
      <c r="EU30" s="80">
        <f t="shared" si="26"/>
        <v>0.84243429446287321</v>
      </c>
      <c r="EV30" s="74"/>
      <c r="EW30" s="80">
        <f t="shared" si="27"/>
        <v>0.90160559901193904</v>
      </c>
      <c r="EX30" s="80">
        <f t="shared" si="28"/>
        <v>0.93846153846153846</v>
      </c>
      <c r="EY30" s="80">
        <f t="shared" si="29"/>
        <v>0.92185338865836786</v>
      </c>
      <c r="EZ30" s="80">
        <f t="shared" si="30"/>
        <v>0.95652173913043481</v>
      </c>
      <c r="FA30" s="80">
        <f t="shared" si="31"/>
        <v>0.90954325082929321</v>
      </c>
      <c r="FB30" s="74"/>
      <c r="FC30" s="80">
        <f t="shared" si="32"/>
        <v>0.26780568135034993</v>
      </c>
      <c r="FD30" s="80">
        <f t="shared" si="33"/>
        <v>0.47692307692307695</v>
      </c>
      <c r="FE30" s="80">
        <f t="shared" si="34"/>
        <v>8.1950207468879668E-2</v>
      </c>
      <c r="FF30" s="80">
        <f t="shared" si="35"/>
        <v>8.6956521739130432E-2</v>
      </c>
      <c r="FG30" s="80">
        <f t="shared" si="36"/>
        <v>0.20043378412860424</v>
      </c>
      <c r="FH30" s="74"/>
      <c r="FI30" s="80">
        <f t="shared" si="37"/>
        <v>0.86434746809386576</v>
      </c>
      <c r="FJ30" s="80">
        <f t="shared" si="38"/>
        <v>0.84615384615384615</v>
      </c>
      <c r="FK30" s="80">
        <f t="shared" si="39"/>
        <v>0.88831258644536648</v>
      </c>
      <c r="FL30" s="80">
        <f t="shared" si="40"/>
        <v>0.95652173913043481</v>
      </c>
      <c r="FM30" s="80">
        <f t="shared" si="41"/>
        <v>0.8733095177341158</v>
      </c>
      <c r="FN30" s="74"/>
      <c r="FO30" s="80">
        <f t="shared" si="42"/>
        <v>0.88781391519143682</v>
      </c>
      <c r="FP30" s="80">
        <f t="shared" si="43"/>
        <v>0.89230769230769236</v>
      </c>
      <c r="FQ30" s="80">
        <f t="shared" si="44"/>
        <v>0.91528354080221297</v>
      </c>
      <c r="FR30" s="80">
        <f t="shared" si="45"/>
        <v>0.91304347826086951</v>
      </c>
      <c r="FS30" s="80">
        <f t="shared" si="46"/>
        <v>0.89806072977800455</v>
      </c>
      <c r="FT30" s="74"/>
      <c r="FU30" s="80">
        <f t="shared" si="47"/>
        <v>0.86743515850144093</v>
      </c>
      <c r="FV30" s="80">
        <f t="shared" si="48"/>
        <v>0.90769230769230769</v>
      </c>
      <c r="FW30" s="80">
        <f t="shared" si="49"/>
        <v>0.89903181189488246</v>
      </c>
      <c r="FX30" s="80">
        <f t="shared" si="50"/>
        <v>0.95652173913043481</v>
      </c>
      <c r="FY30" s="80">
        <f t="shared" si="51"/>
        <v>0.8796886960959428</v>
      </c>
    </row>
    <row r="31" spans="1:181" x14ac:dyDescent="0.3">
      <c r="A31" s="60" t="s">
        <v>477</v>
      </c>
      <c r="B31" s="70">
        <v>54844</v>
      </c>
      <c r="C31" s="70"/>
      <c r="D31" s="70">
        <v>4645</v>
      </c>
      <c r="E31" s="70">
        <v>496</v>
      </c>
      <c r="F31" s="70">
        <v>1327</v>
      </c>
      <c r="G31" s="70">
        <v>10</v>
      </c>
      <c r="H31" s="70">
        <v>6478</v>
      </c>
      <c r="I31" s="70">
        <v>1220</v>
      </c>
      <c r="J31" s="70">
        <v>75</v>
      </c>
      <c r="K31" s="70">
        <v>387</v>
      </c>
      <c r="L31" s="70">
        <v>2</v>
      </c>
      <c r="M31" s="70">
        <v>1684</v>
      </c>
      <c r="N31" s="70">
        <v>8162</v>
      </c>
      <c r="O31" s="70"/>
      <c r="P31" s="70">
        <v>2060</v>
      </c>
      <c r="Q31" s="70">
        <v>184</v>
      </c>
      <c r="R31" s="70">
        <v>615</v>
      </c>
      <c r="S31" s="70">
        <v>4</v>
      </c>
      <c r="T31" s="70">
        <v>2863</v>
      </c>
      <c r="U31" s="70">
        <v>3261</v>
      </c>
      <c r="V31" s="70">
        <v>254</v>
      </c>
      <c r="W31" s="70">
        <v>965</v>
      </c>
      <c r="X31" s="70">
        <v>6</v>
      </c>
      <c r="Y31" s="70">
        <v>4486</v>
      </c>
      <c r="Z31" s="70">
        <v>7349</v>
      </c>
      <c r="AA31" s="70"/>
      <c r="AB31" s="70">
        <v>2845</v>
      </c>
      <c r="AC31" s="70">
        <v>191</v>
      </c>
      <c r="AD31" s="70">
        <v>796</v>
      </c>
      <c r="AE31" s="70">
        <v>6</v>
      </c>
      <c r="AF31" s="70">
        <v>3838</v>
      </c>
      <c r="AG31" s="70">
        <v>1505</v>
      </c>
      <c r="AH31" s="70">
        <v>126</v>
      </c>
      <c r="AI31" s="70">
        <v>470</v>
      </c>
      <c r="AJ31" s="70">
        <v>5</v>
      </c>
      <c r="AK31" s="70">
        <v>2106</v>
      </c>
      <c r="AL31" s="70">
        <v>1095</v>
      </c>
      <c r="AM31" s="70">
        <v>134</v>
      </c>
      <c r="AN31" s="70">
        <v>345</v>
      </c>
      <c r="AO31" s="70">
        <v>0</v>
      </c>
      <c r="AP31" s="70">
        <v>1574</v>
      </c>
      <c r="AQ31" s="70">
        <v>7518</v>
      </c>
      <c r="AR31" s="74"/>
      <c r="AS31" s="70">
        <v>4995</v>
      </c>
      <c r="AT31" s="70">
        <v>374</v>
      </c>
      <c r="AU31" s="70">
        <v>1464</v>
      </c>
      <c r="AV31" s="70">
        <v>10</v>
      </c>
      <c r="AW31" s="70">
        <v>6843</v>
      </c>
      <c r="AX31" s="70">
        <v>6843</v>
      </c>
      <c r="AY31" s="74"/>
      <c r="AZ31" s="70">
        <v>4887</v>
      </c>
      <c r="BA31" s="70">
        <v>376</v>
      </c>
      <c r="BB31" s="70">
        <v>1442</v>
      </c>
      <c r="BC31" s="70">
        <v>8</v>
      </c>
      <c r="BD31" s="70">
        <v>6713</v>
      </c>
      <c r="BE31" s="70">
        <v>6713</v>
      </c>
      <c r="BF31" s="74"/>
      <c r="BG31" s="70">
        <v>4207</v>
      </c>
      <c r="BH31" s="70">
        <v>336</v>
      </c>
      <c r="BI31" s="70">
        <v>1261</v>
      </c>
      <c r="BJ31" s="70">
        <v>8</v>
      </c>
      <c r="BK31" s="70">
        <v>5812</v>
      </c>
      <c r="BL31" s="70">
        <v>990</v>
      </c>
      <c r="BM31" s="70">
        <v>111</v>
      </c>
      <c r="BN31" s="70">
        <v>281</v>
      </c>
      <c r="BO31" s="70">
        <v>2</v>
      </c>
      <c r="BP31" s="70">
        <v>1384</v>
      </c>
      <c r="BQ31" s="70">
        <v>7196</v>
      </c>
      <c r="BR31" s="74"/>
      <c r="BS31" s="70">
        <v>1707</v>
      </c>
      <c r="BT31" s="70">
        <v>165</v>
      </c>
      <c r="BU31" s="70">
        <v>488</v>
      </c>
      <c r="BV31" s="70">
        <v>2</v>
      </c>
      <c r="BW31" s="70">
        <v>2362</v>
      </c>
      <c r="BX31" s="70">
        <v>904</v>
      </c>
      <c r="BY31" s="70">
        <v>100</v>
      </c>
      <c r="BZ31" s="70">
        <v>274</v>
      </c>
      <c r="CA31" s="70">
        <v>4</v>
      </c>
      <c r="CB31" s="70">
        <v>1282</v>
      </c>
      <c r="CC31" s="70">
        <v>2591</v>
      </c>
      <c r="CD31" s="70">
        <v>174</v>
      </c>
      <c r="CE31" s="70">
        <v>778</v>
      </c>
      <c r="CF31" s="70">
        <v>4</v>
      </c>
      <c r="CG31" s="70">
        <v>3547</v>
      </c>
      <c r="CH31" s="70">
        <v>7191</v>
      </c>
      <c r="CI31" s="74"/>
      <c r="CJ31" s="70">
        <v>2118</v>
      </c>
      <c r="CK31" s="70">
        <v>159</v>
      </c>
      <c r="CL31" s="70">
        <v>653</v>
      </c>
      <c r="CM31" s="70">
        <v>3</v>
      </c>
      <c r="CN31" s="70">
        <v>2933</v>
      </c>
      <c r="CO31" s="70">
        <v>2982</v>
      </c>
      <c r="CP31" s="70">
        <v>264</v>
      </c>
      <c r="CQ31" s="70">
        <v>857</v>
      </c>
      <c r="CR31" s="70">
        <v>6</v>
      </c>
      <c r="CS31" s="70">
        <v>4109</v>
      </c>
      <c r="CT31" s="70">
        <v>7042</v>
      </c>
      <c r="CU31" s="74"/>
      <c r="CV31" s="70">
        <v>2224</v>
      </c>
      <c r="CW31" s="70">
        <v>178</v>
      </c>
      <c r="CX31" s="70">
        <v>651</v>
      </c>
      <c r="CY31" s="70">
        <v>3</v>
      </c>
      <c r="CZ31" s="70">
        <v>3056</v>
      </c>
      <c r="DA31" s="70">
        <v>1035</v>
      </c>
      <c r="DB31" s="70">
        <v>79</v>
      </c>
      <c r="DC31" s="70">
        <v>304</v>
      </c>
      <c r="DD31" s="70">
        <v>3</v>
      </c>
      <c r="DE31" s="70">
        <v>1421</v>
      </c>
      <c r="DF31" s="70">
        <v>1914</v>
      </c>
      <c r="DG31" s="70">
        <v>187</v>
      </c>
      <c r="DH31" s="70">
        <v>594</v>
      </c>
      <c r="DI31" s="70">
        <v>4</v>
      </c>
      <c r="DJ31" s="70">
        <v>2699</v>
      </c>
      <c r="DK31" s="70">
        <v>7176</v>
      </c>
      <c r="DL31" s="74"/>
      <c r="DM31" s="70">
        <v>3917</v>
      </c>
      <c r="DN31" s="70">
        <v>337</v>
      </c>
      <c r="DO31" s="70">
        <v>1202</v>
      </c>
      <c r="DP31" s="70">
        <v>8</v>
      </c>
      <c r="DQ31" s="70">
        <v>5464</v>
      </c>
      <c r="DR31" s="70">
        <v>1118</v>
      </c>
      <c r="DS31" s="70">
        <v>92</v>
      </c>
      <c r="DT31" s="70">
        <v>312</v>
      </c>
      <c r="DU31" s="70">
        <v>2</v>
      </c>
      <c r="DV31" s="70">
        <v>1524</v>
      </c>
      <c r="DW31" s="70">
        <v>6988</v>
      </c>
      <c r="DY31" s="80">
        <f t="shared" si="7"/>
        <v>0.90724637681159426</v>
      </c>
      <c r="DZ31" s="80">
        <f t="shared" si="8"/>
        <v>0.76707530647985989</v>
      </c>
      <c r="EA31" s="80">
        <f t="shared" si="9"/>
        <v>0.92182030338389731</v>
      </c>
      <c r="EB31" s="80">
        <f t="shared" si="10"/>
        <v>0.83333333333333337</v>
      </c>
      <c r="EC31" s="80">
        <f t="shared" si="11"/>
        <v>0.90039206076941924</v>
      </c>
      <c r="ED31" s="74"/>
      <c r="EE31" s="80">
        <f t="shared" si="12"/>
        <v>0.92838874680306904</v>
      </c>
      <c r="EF31" s="80">
        <f t="shared" si="13"/>
        <v>0.78984238178633981</v>
      </c>
      <c r="EG31" s="80">
        <f t="shared" si="14"/>
        <v>0.93990665110851812</v>
      </c>
      <c r="EH31" s="80">
        <f t="shared" si="15"/>
        <v>0.91666666666666663</v>
      </c>
      <c r="EI31" s="80">
        <f t="shared" si="16"/>
        <v>0.92109777015437388</v>
      </c>
      <c r="EJ31" s="74"/>
      <c r="EK31" s="80">
        <f t="shared" si="17"/>
        <v>0.85166240409207161</v>
      </c>
      <c r="EL31" s="80">
        <f t="shared" si="18"/>
        <v>0.65499124343257442</v>
      </c>
      <c r="EM31" s="80">
        <f t="shared" si="19"/>
        <v>0.85414235705950992</v>
      </c>
      <c r="EN31" s="80">
        <f t="shared" si="20"/>
        <v>0.83333333333333337</v>
      </c>
      <c r="EO31" s="80">
        <f t="shared" si="21"/>
        <v>0.83839745160499879</v>
      </c>
      <c r="EP31" s="74"/>
      <c r="EQ31" s="80">
        <f t="shared" si="22"/>
        <v>0.83324808184143218</v>
      </c>
      <c r="ER31" s="80">
        <f t="shared" si="23"/>
        <v>0.65849387040280205</v>
      </c>
      <c r="ES31" s="80">
        <f t="shared" si="24"/>
        <v>0.84130688448074675</v>
      </c>
      <c r="ET31" s="80">
        <f t="shared" si="25"/>
        <v>0.66666666666666663</v>
      </c>
      <c r="EU31" s="80">
        <f t="shared" si="26"/>
        <v>0.8224699828473413</v>
      </c>
      <c r="EV31" s="74"/>
      <c r="EW31" s="80">
        <f t="shared" si="27"/>
        <v>0.88610400682011936</v>
      </c>
      <c r="EX31" s="80">
        <f t="shared" si="28"/>
        <v>0.78283712784588444</v>
      </c>
      <c r="EY31" s="80">
        <f t="shared" si="29"/>
        <v>0.89964994165694279</v>
      </c>
      <c r="EZ31" s="80">
        <f t="shared" si="30"/>
        <v>0.83333333333333337</v>
      </c>
      <c r="FA31" s="80">
        <f t="shared" si="31"/>
        <v>0.88164665523156094</v>
      </c>
      <c r="FB31" s="74"/>
      <c r="FC31" s="80">
        <f t="shared" si="32"/>
        <v>0.73469735720375107</v>
      </c>
      <c r="FD31" s="80">
        <f t="shared" si="33"/>
        <v>0.10858143607705779</v>
      </c>
      <c r="FE31" s="80">
        <f t="shared" si="34"/>
        <v>1.5455075845974329</v>
      </c>
      <c r="FF31" s="80">
        <f t="shared" si="35"/>
        <v>1.8333333333333333</v>
      </c>
      <c r="FG31" s="80">
        <f t="shared" si="36"/>
        <v>0.86277873070325906</v>
      </c>
      <c r="FH31" s="74"/>
      <c r="FI31" s="80">
        <f t="shared" si="37"/>
        <v>0.86956521739130432</v>
      </c>
      <c r="FJ31" s="80">
        <f t="shared" si="38"/>
        <v>0.74080560420315233</v>
      </c>
      <c r="FK31" s="80">
        <f t="shared" si="39"/>
        <v>0.88098016336056006</v>
      </c>
      <c r="FL31" s="80">
        <f t="shared" si="40"/>
        <v>0.75</v>
      </c>
      <c r="FM31" s="80">
        <f t="shared" si="41"/>
        <v>0.86277873070325906</v>
      </c>
      <c r="FN31" s="74"/>
      <c r="FO31" s="80">
        <f t="shared" si="42"/>
        <v>0.88201193520886612</v>
      </c>
      <c r="FP31" s="80">
        <f t="shared" si="43"/>
        <v>0.77758318739054288</v>
      </c>
      <c r="FQ31" s="80">
        <f t="shared" si="44"/>
        <v>0.9037339556592765</v>
      </c>
      <c r="FR31" s="80">
        <f t="shared" si="45"/>
        <v>0.83333333333333337</v>
      </c>
      <c r="FS31" s="80">
        <f t="shared" si="46"/>
        <v>0.87919627542269052</v>
      </c>
      <c r="FT31" s="74"/>
      <c r="FU31" s="80">
        <f t="shared" si="47"/>
        <v>0.85848252344416032</v>
      </c>
      <c r="FV31" s="80">
        <f t="shared" si="48"/>
        <v>0.75131348511383533</v>
      </c>
      <c r="FW31" s="80">
        <f t="shared" si="49"/>
        <v>0.88331388564760793</v>
      </c>
      <c r="FX31" s="80">
        <f t="shared" si="50"/>
        <v>0.83333333333333337</v>
      </c>
      <c r="FY31" s="80">
        <f t="shared" si="51"/>
        <v>0.85616270521930904</v>
      </c>
    </row>
    <row r="32" spans="1:181" x14ac:dyDescent="0.3">
      <c r="A32" s="60" t="s">
        <v>499</v>
      </c>
      <c r="B32" s="70">
        <v>51320</v>
      </c>
      <c r="C32" s="70"/>
      <c r="D32" s="70">
        <v>1571</v>
      </c>
      <c r="E32" s="70">
        <v>45</v>
      </c>
      <c r="F32" s="70">
        <v>788</v>
      </c>
      <c r="G32" s="70">
        <v>4</v>
      </c>
      <c r="H32" s="70">
        <v>2408</v>
      </c>
      <c r="I32" s="70">
        <v>423</v>
      </c>
      <c r="J32" s="70">
        <v>9</v>
      </c>
      <c r="K32" s="70">
        <v>219</v>
      </c>
      <c r="L32" s="70">
        <v>1</v>
      </c>
      <c r="M32" s="70">
        <v>652</v>
      </c>
      <c r="N32" s="70">
        <v>3060</v>
      </c>
      <c r="O32" s="70"/>
      <c r="P32" s="70">
        <v>988</v>
      </c>
      <c r="Q32" s="70">
        <v>36</v>
      </c>
      <c r="R32" s="70">
        <v>581</v>
      </c>
      <c r="S32" s="70">
        <v>2</v>
      </c>
      <c r="T32" s="70">
        <v>1607</v>
      </c>
      <c r="U32" s="70">
        <v>839</v>
      </c>
      <c r="V32" s="70">
        <v>16</v>
      </c>
      <c r="W32" s="70">
        <v>354</v>
      </c>
      <c r="X32" s="70">
        <v>0</v>
      </c>
      <c r="Y32" s="70">
        <v>1209</v>
      </c>
      <c r="Z32" s="70">
        <v>2816</v>
      </c>
      <c r="AA32" s="70"/>
      <c r="AB32" s="70">
        <v>891</v>
      </c>
      <c r="AC32" s="70">
        <v>17</v>
      </c>
      <c r="AD32" s="70">
        <v>405</v>
      </c>
      <c r="AE32" s="70">
        <v>0</v>
      </c>
      <c r="AF32" s="70">
        <v>1313</v>
      </c>
      <c r="AG32" s="70">
        <v>617</v>
      </c>
      <c r="AH32" s="70">
        <v>29</v>
      </c>
      <c r="AI32" s="70">
        <v>389</v>
      </c>
      <c r="AJ32" s="70">
        <v>2</v>
      </c>
      <c r="AK32" s="70">
        <v>1037</v>
      </c>
      <c r="AL32" s="70">
        <v>350</v>
      </c>
      <c r="AM32" s="70">
        <v>6</v>
      </c>
      <c r="AN32" s="70">
        <v>147</v>
      </c>
      <c r="AO32" s="70">
        <v>0</v>
      </c>
      <c r="AP32" s="70">
        <v>503</v>
      </c>
      <c r="AQ32" s="70">
        <v>2853</v>
      </c>
      <c r="AR32" s="74"/>
      <c r="AS32" s="70">
        <v>1656</v>
      </c>
      <c r="AT32" s="70">
        <v>43</v>
      </c>
      <c r="AU32" s="70">
        <v>837</v>
      </c>
      <c r="AV32" s="70">
        <v>1</v>
      </c>
      <c r="AW32" s="70">
        <v>2537</v>
      </c>
      <c r="AX32" s="70">
        <v>2537</v>
      </c>
      <c r="AY32" s="74"/>
      <c r="AZ32" s="70">
        <v>1626</v>
      </c>
      <c r="BA32" s="70">
        <v>43</v>
      </c>
      <c r="BB32" s="70">
        <v>808</v>
      </c>
      <c r="BC32" s="70">
        <v>0</v>
      </c>
      <c r="BD32" s="70">
        <v>2477</v>
      </c>
      <c r="BE32" s="70">
        <v>2477</v>
      </c>
      <c r="BF32" s="74"/>
      <c r="BG32" s="70">
        <v>1112</v>
      </c>
      <c r="BH32" s="70">
        <v>34</v>
      </c>
      <c r="BI32" s="70">
        <v>544</v>
      </c>
      <c r="BJ32" s="70">
        <v>1</v>
      </c>
      <c r="BK32" s="70">
        <v>1691</v>
      </c>
      <c r="BL32" s="70">
        <v>617</v>
      </c>
      <c r="BM32" s="70">
        <v>17</v>
      </c>
      <c r="BN32" s="70">
        <v>346</v>
      </c>
      <c r="BO32" s="70">
        <v>0</v>
      </c>
      <c r="BP32" s="70">
        <v>980</v>
      </c>
      <c r="BQ32" s="70">
        <v>2671</v>
      </c>
      <c r="BR32" s="74"/>
      <c r="BS32" s="70">
        <v>643</v>
      </c>
      <c r="BT32" s="70">
        <v>23</v>
      </c>
      <c r="BU32" s="70">
        <v>303</v>
      </c>
      <c r="BV32" s="70">
        <v>1</v>
      </c>
      <c r="BW32" s="70">
        <v>970</v>
      </c>
      <c r="BX32" s="70">
        <v>289</v>
      </c>
      <c r="BY32" s="70">
        <v>7</v>
      </c>
      <c r="BZ32" s="70">
        <v>148</v>
      </c>
      <c r="CA32" s="70">
        <v>1</v>
      </c>
      <c r="CB32" s="70">
        <v>445</v>
      </c>
      <c r="CC32" s="70">
        <v>790</v>
      </c>
      <c r="CD32" s="70">
        <v>21</v>
      </c>
      <c r="CE32" s="70">
        <v>416</v>
      </c>
      <c r="CF32" s="70">
        <v>1</v>
      </c>
      <c r="CG32" s="70">
        <v>1228</v>
      </c>
      <c r="CH32" s="70">
        <v>2643</v>
      </c>
      <c r="CI32" s="74"/>
      <c r="CJ32" s="70">
        <v>688</v>
      </c>
      <c r="CK32" s="70">
        <v>25</v>
      </c>
      <c r="CL32" s="70">
        <v>378</v>
      </c>
      <c r="CM32" s="70">
        <v>1</v>
      </c>
      <c r="CN32" s="70">
        <v>1092</v>
      </c>
      <c r="CO32" s="70">
        <v>985</v>
      </c>
      <c r="CP32" s="70">
        <v>25</v>
      </c>
      <c r="CQ32" s="70">
        <v>465</v>
      </c>
      <c r="CR32" s="70">
        <v>0</v>
      </c>
      <c r="CS32" s="70">
        <v>1475</v>
      </c>
      <c r="CT32" s="70">
        <v>2567</v>
      </c>
      <c r="CU32" s="74"/>
      <c r="CV32" s="70">
        <v>1099</v>
      </c>
      <c r="CW32" s="70">
        <v>33</v>
      </c>
      <c r="CX32" s="70">
        <v>582</v>
      </c>
      <c r="CY32" s="70">
        <v>1</v>
      </c>
      <c r="CZ32" s="70">
        <v>1715</v>
      </c>
      <c r="DA32" s="70">
        <v>326</v>
      </c>
      <c r="DB32" s="70">
        <v>7</v>
      </c>
      <c r="DC32" s="70">
        <v>165</v>
      </c>
      <c r="DD32" s="70">
        <v>0</v>
      </c>
      <c r="DE32" s="70">
        <v>498</v>
      </c>
      <c r="DF32" s="70">
        <v>289</v>
      </c>
      <c r="DG32" s="70">
        <v>10</v>
      </c>
      <c r="DH32" s="70">
        <v>130</v>
      </c>
      <c r="DI32" s="70">
        <v>1</v>
      </c>
      <c r="DJ32" s="70">
        <v>430</v>
      </c>
      <c r="DK32" s="70">
        <v>2643</v>
      </c>
      <c r="DL32" s="74"/>
      <c r="DM32" s="70">
        <v>1382</v>
      </c>
      <c r="DN32" s="70">
        <v>33</v>
      </c>
      <c r="DO32" s="70">
        <v>728</v>
      </c>
      <c r="DP32" s="70">
        <v>2</v>
      </c>
      <c r="DQ32" s="70">
        <v>2145</v>
      </c>
      <c r="DR32" s="70">
        <v>331</v>
      </c>
      <c r="DS32" s="70">
        <v>16</v>
      </c>
      <c r="DT32" s="70">
        <v>141</v>
      </c>
      <c r="DU32" s="70">
        <v>0</v>
      </c>
      <c r="DV32" s="70">
        <v>488</v>
      </c>
      <c r="DW32" s="70">
        <v>2633</v>
      </c>
      <c r="DY32" s="80">
        <f t="shared" si="7"/>
        <v>0.91624874623871611</v>
      </c>
      <c r="DZ32" s="80">
        <f t="shared" si="8"/>
        <v>0.96296296296296291</v>
      </c>
      <c r="EA32" s="80">
        <f t="shared" si="9"/>
        <v>0.92850049652432964</v>
      </c>
      <c r="EB32" s="80">
        <f t="shared" si="10"/>
        <v>0.4</v>
      </c>
      <c r="EC32" s="80">
        <f t="shared" si="11"/>
        <v>0.92026143790849668</v>
      </c>
      <c r="ED32" s="74"/>
      <c r="EE32" s="80">
        <f t="shared" si="12"/>
        <v>0.93179538615847546</v>
      </c>
      <c r="EF32" s="80">
        <f t="shared" si="13"/>
        <v>0.96296296296296291</v>
      </c>
      <c r="EG32" s="80">
        <f t="shared" si="14"/>
        <v>0.93445878848063557</v>
      </c>
      <c r="EH32" s="80">
        <f t="shared" si="15"/>
        <v>0.4</v>
      </c>
      <c r="EI32" s="80">
        <f t="shared" si="16"/>
        <v>0.93235294117647061</v>
      </c>
      <c r="EJ32" s="74"/>
      <c r="EK32" s="80">
        <f t="shared" si="17"/>
        <v>0.83049147442326976</v>
      </c>
      <c r="EL32" s="80">
        <f t="shared" si="18"/>
        <v>0.79629629629629628</v>
      </c>
      <c r="EM32" s="80">
        <f t="shared" si="19"/>
        <v>0.83118172790466738</v>
      </c>
      <c r="EN32" s="80">
        <f t="shared" si="20"/>
        <v>0.2</v>
      </c>
      <c r="EO32" s="80">
        <f t="shared" si="21"/>
        <v>0.82908496732026149</v>
      </c>
      <c r="EP32" s="74"/>
      <c r="EQ32" s="80">
        <f t="shared" si="22"/>
        <v>0.8154463390170511</v>
      </c>
      <c r="ER32" s="80">
        <f t="shared" si="23"/>
        <v>0.79629629629629628</v>
      </c>
      <c r="ES32" s="80">
        <f t="shared" si="24"/>
        <v>0.80238331678252239</v>
      </c>
      <c r="ET32" s="80">
        <f t="shared" si="25"/>
        <v>0</v>
      </c>
      <c r="EU32" s="80">
        <f t="shared" si="26"/>
        <v>0.80947712418300655</v>
      </c>
      <c r="EV32" s="74"/>
      <c r="EW32" s="80">
        <f t="shared" si="27"/>
        <v>0.86710130391173523</v>
      </c>
      <c r="EX32" s="80">
        <f t="shared" si="28"/>
        <v>0.94444444444444442</v>
      </c>
      <c r="EY32" s="80">
        <f t="shared" si="29"/>
        <v>0.88381330685203574</v>
      </c>
      <c r="EZ32" s="80">
        <f t="shared" si="30"/>
        <v>0.2</v>
      </c>
      <c r="FA32" s="80">
        <f t="shared" si="31"/>
        <v>0.87287581699346406</v>
      </c>
      <c r="FB32" s="74"/>
      <c r="FC32" s="80">
        <f t="shared" si="32"/>
        <v>2.6088264794383149</v>
      </c>
      <c r="FD32" s="80">
        <f t="shared" si="33"/>
        <v>8.1296296296296298</v>
      </c>
      <c r="FE32" s="80">
        <f t="shared" si="34"/>
        <v>1.529294935451837</v>
      </c>
      <c r="FF32" s="80">
        <f t="shared" si="35"/>
        <v>2</v>
      </c>
      <c r="FG32" s="80">
        <f t="shared" si="36"/>
        <v>2.35</v>
      </c>
      <c r="FH32" s="74"/>
      <c r="FI32" s="80">
        <f t="shared" si="37"/>
        <v>0.83901705115346037</v>
      </c>
      <c r="FJ32" s="80">
        <f t="shared" si="38"/>
        <v>0.92592592592592593</v>
      </c>
      <c r="FK32" s="80">
        <f t="shared" si="39"/>
        <v>0.83714001986097319</v>
      </c>
      <c r="FL32" s="80">
        <f t="shared" si="40"/>
        <v>0.2</v>
      </c>
      <c r="FM32" s="80">
        <f t="shared" si="41"/>
        <v>0.83888888888888891</v>
      </c>
      <c r="FN32" s="74"/>
      <c r="FO32" s="80">
        <f t="shared" si="42"/>
        <v>0.8595787362086259</v>
      </c>
      <c r="FP32" s="80">
        <f t="shared" si="43"/>
        <v>0.92592592592592593</v>
      </c>
      <c r="FQ32" s="80">
        <f t="shared" si="44"/>
        <v>0.87090367428003967</v>
      </c>
      <c r="FR32" s="80">
        <f t="shared" si="45"/>
        <v>0.4</v>
      </c>
      <c r="FS32" s="80">
        <f t="shared" si="46"/>
        <v>0.86372549019607847</v>
      </c>
      <c r="FT32" s="74"/>
      <c r="FU32" s="80">
        <f t="shared" si="47"/>
        <v>0.85907723169508521</v>
      </c>
      <c r="FV32" s="80">
        <f t="shared" si="48"/>
        <v>0.90740740740740744</v>
      </c>
      <c r="FW32" s="80">
        <f t="shared" si="49"/>
        <v>0.86295928500496522</v>
      </c>
      <c r="FX32" s="80">
        <f t="shared" si="50"/>
        <v>0.4</v>
      </c>
      <c r="FY32" s="80">
        <f t="shared" si="51"/>
        <v>0.86045751633986933</v>
      </c>
    </row>
    <row r="33" spans="1:181" x14ac:dyDescent="0.3">
      <c r="A33" s="60" t="s">
        <v>491</v>
      </c>
      <c r="B33" s="70">
        <v>50776</v>
      </c>
      <c r="C33" s="70"/>
      <c r="D33" s="70">
        <v>1165</v>
      </c>
      <c r="E33" s="70">
        <v>20</v>
      </c>
      <c r="F33" s="70">
        <v>437</v>
      </c>
      <c r="G33" s="70">
        <v>1</v>
      </c>
      <c r="H33" s="70">
        <v>1623</v>
      </c>
      <c r="I33" s="70">
        <v>626</v>
      </c>
      <c r="J33" s="70">
        <v>17</v>
      </c>
      <c r="K33" s="70">
        <v>289</v>
      </c>
      <c r="L33" s="70">
        <v>3</v>
      </c>
      <c r="M33" s="70">
        <v>935</v>
      </c>
      <c r="N33" s="70">
        <v>2558</v>
      </c>
      <c r="O33" s="70"/>
      <c r="P33" s="70">
        <v>1072</v>
      </c>
      <c r="Q33" s="70">
        <v>12</v>
      </c>
      <c r="R33" s="70">
        <v>426</v>
      </c>
      <c r="S33" s="70">
        <v>1</v>
      </c>
      <c r="T33" s="70">
        <v>1511</v>
      </c>
      <c r="U33" s="70">
        <v>491</v>
      </c>
      <c r="V33" s="70">
        <v>19</v>
      </c>
      <c r="W33" s="70">
        <v>207</v>
      </c>
      <c r="X33" s="70">
        <v>3</v>
      </c>
      <c r="Y33" s="70">
        <v>720</v>
      </c>
      <c r="Z33" s="70">
        <v>2231</v>
      </c>
      <c r="AA33" s="70"/>
      <c r="AB33" s="70">
        <v>989</v>
      </c>
      <c r="AC33" s="70">
        <v>23</v>
      </c>
      <c r="AD33" s="70">
        <v>383</v>
      </c>
      <c r="AE33" s="70">
        <v>4</v>
      </c>
      <c r="AF33" s="70">
        <v>1399</v>
      </c>
      <c r="AG33" s="70">
        <v>380</v>
      </c>
      <c r="AH33" s="70">
        <v>10</v>
      </c>
      <c r="AI33" s="70">
        <v>182</v>
      </c>
      <c r="AJ33" s="70">
        <v>0</v>
      </c>
      <c r="AK33" s="70">
        <v>572</v>
      </c>
      <c r="AL33" s="70">
        <v>227</v>
      </c>
      <c r="AM33" s="70">
        <v>3</v>
      </c>
      <c r="AN33" s="70">
        <v>89</v>
      </c>
      <c r="AO33" s="70">
        <v>0</v>
      </c>
      <c r="AP33" s="70">
        <v>319</v>
      </c>
      <c r="AQ33" s="70">
        <v>2290</v>
      </c>
      <c r="AR33" s="74"/>
      <c r="AS33" s="70">
        <v>1432</v>
      </c>
      <c r="AT33" s="70">
        <v>32</v>
      </c>
      <c r="AU33" s="70">
        <v>579</v>
      </c>
      <c r="AV33" s="70">
        <v>4</v>
      </c>
      <c r="AW33" s="70">
        <v>2047</v>
      </c>
      <c r="AX33" s="70">
        <v>2047</v>
      </c>
      <c r="AY33" s="74"/>
      <c r="AZ33" s="70">
        <v>1402</v>
      </c>
      <c r="BA33" s="70">
        <v>33</v>
      </c>
      <c r="BB33" s="70">
        <v>580</v>
      </c>
      <c r="BC33" s="70">
        <v>4</v>
      </c>
      <c r="BD33" s="70">
        <v>2019</v>
      </c>
      <c r="BE33" s="70">
        <v>2019</v>
      </c>
      <c r="BF33" s="74"/>
      <c r="BG33" s="70">
        <v>873</v>
      </c>
      <c r="BH33" s="70">
        <v>21</v>
      </c>
      <c r="BI33" s="70">
        <v>358</v>
      </c>
      <c r="BJ33" s="70">
        <v>4</v>
      </c>
      <c r="BK33" s="70">
        <v>1256</v>
      </c>
      <c r="BL33" s="70">
        <v>630</v>
      </c>
      <c r="BM33" s="70">
        <v>11</v>
      </c>
      <c r="BN33" s="70">
        <v>267</v>
      </c>
      <c r="BO33" s="70">
        <v>0</v>
      </c>
      <c r="BP33" s="70">
        <v>908</v>
      </c>
      <c r="BQ33" s="70">
        <v>2164</v>
      </c>
      <c r="BR33" s="74"/>
      <c r="BS33" s="70">
        <v>503</v>
      </c>
      <c r="BT33" s="70">
        <v>6</v>
      </c>
      <c r="BU33" s="70">
        <v>209</v>
      </c>
      <c r="BV33" s="70">
        <v>3</v>
      </c>
      <c r="BW33" s="70">
        <v>721</v>
      </c>
      <c r="BX33" s="70">
        <v>521</v>
      </c>
      <c r="BY33" s="70">
        <v>17</v>
      </c>
      <c r="BZ33" s="70">
        <v>218</v>
      </c>
      <c r="CA33" s="70">
        <v>1</v>
      </c>
      <c r="CB33" s="70">
        <v>757</v>
      </c>
      <c r="CC33" s="70">
        <v>465</v>
      </c>
      <c r="CD33" s="70">
        <v>9</v>
      </c>
      <c r="CE33" s="70">
        <v>195</v>
      </c>
      <c r="CF33" s="70">
        <v>0</v>
      </c>
      <c r="CG33" s="70">
        <v>669</v>
      </c>
      <c r="CH33" s="70">
        <v>2147</v>
      </c>
      <c r="CI33" s="74"/>
      <c r="CJ33" s="70">
        <v>795</v>
      </c>
      <c r="CK33" s="70">
        <v>14</v>
      </c>
      <c r="CL33" s="70">
        <v>312</v>
      </c>
      <c r="CM33" s="70">
        <v>2</v>
      </c>
      <c r="CN33" s="70">
        <v>1123</v>
      </c>
      <c r="CO33" s="70">
        <v>632</v>
      </c>
      <c r="CP33" s="70">
        <v>16</v>
      </c>
      <c r="CQ33" s="70">
        <v>274</v>
      </c>
      <c r="CR33" s="70">
        <v>2</v>
      </c>
      <c r="CS33" s="70">
        <v>924</v>
      </c>
      <c r="CT33" s="70">
        <v>2047</v>
      </c>
      <c r="CU33" s="74"/>
      <c r="CV33" s="70">
        <v>1084</v>
      </c>
      <c r="CW33" s="70">
        <v>26</v>
      </c>
      <c r="CX33" s="70">
        <v>434</v>
      </c>
      <c r="CY33" s="70">
        <v>3</v>
      </c>
      <c r="CZ33" s="70">
        <v>1547</v>
      </c>
      <c r="DA33" s="70">
        <v>269</v>
      </c>
      <c r="DB33" s="70">
        <v>4</v>
      </c>
      <c r="DC33" s="70">
        <v>113</v>
      </c>
      <c r="DD33" s="70">
        <v>1</v>
      </c>
      <c r="DE33" s="70">
        <v>387</v>
      </c>
      <c r="DF33" s="70">
        <v>150</v>
      </c>
      <c r="DG33" s="70">
        <v>4</v>
      </c>
      <c r="DH33" s="70">
        <v>75</v>
      </c>
      <c r="DI33" s="70">
        <v>0</v>
      </c>
      <c r="DJ33" s="70">
        <v>229</v>
      </c>
      <c r="DK33" s="70">
        <v>2163</v>
      </c>
      <c r="DL33" s="74"/>
      <c r="DM33" s="70">
        <v>1059</v>
      </c>
      <c r="DN33" s="70">
        <v>24</v>
      </c>
      <c r="DO33" s="70">
        <v>444</v>
      </c>
      <c r="DP33" s="70">
        <v>4</v>
      </c>
      <c r="DQ33" s="70">
        <v>1531</v>
      </c>
      <c r="DR33" s="70">
        <v>393</v>
      </c>
      <c r="DS33" s="70">
        <v>9</v>
      </c>
      <c r="DT33" s="70">
        <v>159</v>
      </c>
      <c r="DU33" s="70">
        <v>0</v>
      </c>
      <c r="DV33" s="70">
        <v>561</v>
      </c>
      <c r="DW33" s="70">
        <v>2092</v>
      </c>
      <c r="DY33" s="80">
        <f t="shared" si="7"/>
        <v>0.87269681742043548</v>
      </c>
      <c r="DZ33" s="80">
        <f t="shared" si="8"/>
        <v>0.83783783783783783</v>
      </c>
      <c r="EA33" s="80">
        <f t="shared" si="9"/>
        <v>0.87190082644628097</v>
      </c>
      <c r="EB33" s="80">
        <f t="shared" si="10"/>
        <v>1</v>
      </c>
      <c r="EC33" s="80">
        <f t="shared" si="11"/>
        <v>0.87216575449569977</v>
      </c>
      <c r="ED33" s="74"/>
      <c r="EE33" s="80">
        <f t="shared" si="12"/>
        <v>0.89112227805695143</v>
      </c>
      <c r="EF33" s="80">
        <f t="shared" si="13"/>
        <v>0.97297297297297303</v>
      </c>
      <c r="EG33" s="80">
        <f t="shared" si="14"/>
        <v>0.90082644628099173</v>
      </c>
      <c r="EH33" s="80">
        <f t="shared" si="15"/>
        <v>1</v>
      </c>
      <c r="EI33" s="80">
        <f t="shared" si="16"/>
        <v>0.89523064894448789</v>
      </c>
      <c r="EJ33" s="74"/>
      <c r="EK33" s="80">
        <f t="shared" si="17"/>
        <v>0.79955332216638753</v>
      </c>
      <c r="EL33" s="80">
        <f t="shared" si="18"/>
        <v>0.86486486486486491</v>
      </c>
      <c r="EM33" s="80">
        <f t="shared" si="19"/>
        <v>0.7975206611570248</v>
      </c>
      <c r="EN33" s="80">
        <f t="shared" si="20"/>
        <v>1</v>
      </c>
      <c r="EO33" s="80">
        <f t="shared" si="21"/>
        <v>0.80023455824863177</v>
      </c>
      <c r="EP33" s="74"/>
      <c r="EQ33" s="80">
        <f t="shared" si="22"/>
        <v>0.78280290340591852</v>
      </c>
      <c r="ER33" s="80">
        <f t="shared" si="23"/>
        <v>0.89189189189189189</v>
      </c>
      <c r="ES33" s="80">
        <f t="shared" si="24"/>
        <v>0.79889807162534432</v>
      </c>
      <c r="ET33" s="80">
        <f t="shared" si="25"/>
        <v>1</v>
      </c>
      <c r="EU33" s="80">
        <f t="shared" si="26"/>
        <v>0.78928850664581707</v>
      </c>
      <c r="EV33" s="74"/>
      <c r="EW33" s="80">
        <f t="shared" si="27"/>
        <v>0.83919597989949746</v>
      </c>
      <c r="EX33" s="80">
        <f t="shared" si="28"/>
        <v>0.86486486486486491</v>
      </c>
      <c r="EY33" s="80">
        <f t="shared" si="29"/>
        <v>0.8608815426997245</v>
      </c>
      <c r="EZ33" s="80">
        <f t="shared" si="30"/>
        <v>1</v>
      </c>
      <c r="FA33" s="80">
        <f t="shared" si="31"/>
        <v>0.84597341673182169</v>
      </c>
      <c r="FB33" s="74"/>
      <c r="FC33" s="80">
        <f t="shared" si="32"/>
        <v>0.96147403685092125</v>
      </c>
      <c r="FD33" s="80">
        <f t="shared" si="33"/>
        <v>1.3783783783783783</v>
      </c>
      <c r="FE33" s="80">
        <f t="shared" si="34"/>
        <v>1.1942148760330578</v>
      </c>
      <c r="FF33" s="80">
        <f t="shared" si="35"/>
        <v>0.75</v>
      </c>
      <c r="FG33" s="80">
        <f t="shared" si="36"/>
        <v>1.0332290852228303</v>
      </c>
      <c r="FH33" s="74"/>
      <c r="FI33" s="80">
        <f t="shared" si="37"/>
        <v>0.79676158570630928</v>
      </c>
      <c r="FJ33" s="80">
        <f t="shared" si="38"/>
        <v>0.81081081081081086</v>
      </c>
      <c r="FK33" s="80">
        <f t="shared" si="39"/>
        <v>0.80716253443526176</v>
      </c>
      <c r="FL33" s="80">
        <f t="shared" si="40"/>
        <v>1</v>
      </c>
      <c r="FM33" s="80">
        <f t="shared" si="41"/>
        <v>0.80023455824863177</v>
      </c>
      <c r="FN33" s="74"/>
      <c r="FO33" s="80">
        <f t="shared" si="42"/>
        <v>0.83919597989949746</v>
      </c>
      <c r="FP33" s="80">
        <f t="shared" si="43"/>
        <v>0.91891891891891897</v>
      </c>
      <c r="FQ33" s="80">
        <f t="shared" si="44"/>
        <v>0.85674931129476584</v>
      </c>
      <c r="FR33" s="80">
        <f t="shared" si="45"/>
        <v>1</v>
      </c>
      <c r="FS33" s="80">
        <f t="shared" si="46"/>
        <v>0.84558248631743549</v>
      </c>
      <c r="FT33" s="74"/>
      <c r="FU33" s="80">
        <f t="shared" si="47"/>
        <v>0.81072026800670016</v>
      </c>
      <c r="FV33" s="80">
        <f t="shared" si="48"/>
        <v>0.89189189189189189</v>
      </c>
      <c r="FW33" s="80">
        <f t="shared" si="49"/>
        <v>0.83057851239669422</v>
      </c>
      <c r="FX33" s="80">
        <f t="shared" si="50"/>
        <v>1</v>
      </c>
      <c r="FY33" s="80">
        <f t="shared" si="51"/>
        <v>0.81782642689601248</v>
      </c>
    </row>
    <row r="34" spans="1:181" x14ac:dyDescent="0.3">
      <c r="A34" s="60" t="s">
        <v>431</v>
      </c>
      <c r="B34" s="70">
        <v>44903</v>
      </c>
      <c r="C34" s="70"/>
      <c r="D34" s="70">
        <v>739</v>
      </c>
      <c r="E34" s="70">
        <v>16</v>
      </c>
      <c r="F34" s="70">
        <v>182</v>
      </c>
      <c r="G34" s="70">
        <v>1</v>
      </c>
      <c r="H34" s="70">
        <v>938</v>
      </c>
      <c r="I34" s="70">
        <v>296</v>
      </c>
      <c r="J34" s="70">
        <v>22</v>
      </c>
      <c r="K34" s="70">
        <v>86</v>
      </c>
      <c r="L34" s="70">
        <v>0</v>
      </c>
      <c r="M34" s="70">
        <v>404</v>
      </c>
      <c r="N34" s="70">
        <v>1342</v>
      </c>
      <c r="O34" s="70"/>
      <c r="P34" s="70">
        <v>595</v>
      </c>
      <c r="Q34" s="70">
        <v>26</v>
      </c>
      <c r="R34" s="70">
        <v>160</v>
      </c>
      <c r="S34" s="70">
        <v>1</v>
      </c>
      <c r="T34" s="70">
        <v>782</v>
      </c>
      <c r="U34" s="70">
        <v>372</v>
      </c>
      <c r="V34" s="70">
        <v>11</v>
      </c>
      <c r="W34" s="70">
        <v>90</v>
      </c>
      <c r="X34" s="70">
        <v>0</v>
      </c>
      <c r="Y34" s="70">
        <v>473</v>
      </c>
      <c r="Z34" s="70">
        <v>1255</v>
      </c>
      <c r="AA34" s="70"/>
      <c r="AB34" s="70">
        <v>630</v>
      </c>
      <c r="AC34" s="70">
        <v>21</v>
      </c>
      <c r="AD34" s="70">
        <v>147</v>
      </c>
      <c r="AE34" s="70">
        <v>1</v>
      </c>
      <c r="AF34" s="70">
        <v>799</v>
      </c>
      <c r="AG34" s="70">
        <v>203</v>
      </c>
      <c r="AH34" s="70">
        <v>11</v>
      </c>
      <c r="AI34" s="70">
        <v>62</v>
      </c>
      <c r="AJ34" s="70">
        <v>0</v>
      </c>
      <c r="AK34" s="70">
        <v>276</v>
      </c>
      <c r="AL34" s="70">
        <v>151</v>
      </c>
      <c r="AM34" s="70">
        <v>6</v>
      </c>
      <c r="AN34" s="70">
        <v>53</v>
      </c>
      <c r="AO34" s="70">
        <v>0</v>
      </c>
      <c r="AP34" s="70">
        <v>210</v>
      </c>
      <c r="AQ34" s="70">
        <v>1285</v>
      </c>
      <c r="AR34" s="74"/>
      <c r="AS34" s="70">
        <v>868</v>
      </c>
      <c r="AT34" s="70">
        <v>32</v>
      </c>
      <c r="AU34" s="70">
        <v>237</v>
      </c>
      <c r="AV34" s="70">
        <v>1</v>
      </c>
      <c r="AW34" s="70">
        <v>1138</v>
      </c>
      <c r="AX34" s="70">
        <v>1138</v>
      </c>
      <c r="AY34" s="74"/>
      <c r="AZ34" s="70">
        <v>852</v>
      </c>
      <c r="BA34" s="70">
        <v>33</v>
      </c>
      <c r="BB34" s="70">
        <v>234</v>
      </c>
      <c r="BC34" s="70">
        <v>1</v>
      </c>
      <c r="BD34" s="70">
        <v>1120</v>
      </c>
      <c r="BE34" s="70">
        <v>1120</v>
      </c>
      <c r="BF34" s="74"/>
      <c r="BG34" s="70">
        <v>538</v>
      </c>
      <c r="BH34" s="70">
        <v>19</v>
      </c>
      <c r="BI34" s="70">
        <v>131</v>
      </c>
      <c r="BJ34" s="70">
        <v>0</v>
      </c>
      <c r="BK34" s="70">
        <v>688</v>
      </c>
      <c r="BL34" s="70">
        <v>382</v>
      </c>
      <c r="BM34" s="70">
        <v>17</v>
      </c>
      <c r="BN34" s="70">
        <v>119</v>
      </c>
      <c r="BO34" s="70">
        <v>1</v>
      </c>
      <c r="BP34" s="70">
        <v>519</v>
      </c>
      <c r="BQ34" s="70">
        <v>1207</v>
      </c>
      <c r="BR34" s="74"/>
      <c r="BS34" s="70">
        <v>337</v>
      </c>
      <c r="BT34" s="70">
        <v>15</v>
      </c>
      <c r="BU34" s="70">
        <v>96</v>
      </c>
      <c r="BV34" s="70">
        <v>0</v>
      </c>
      <c r="BW34" s="70">
        <v>448</v>
      </c>
      <c r="BX34" s="70">
        <v>215</v>
      </c>
      <c r="BY34" s="70">
        <v>8</v>
      </c>
      <c r="BZ34" s="70">
        <v>46</v>
      </c>
      <c r="CA34" s="70">
        <v>1</v>
      </c>
      <c r="CB34" s="70">
        <v>270</v>
      </c>
      <c r="CC34" s="70">
        <v>367</v>
      </c>
      <c r="CD34" s="70">
        <v>14</v>
      </c>
      <c r="CE34" s="70">
        <v>100</v>
      </c>
      <c r="CF34" s="70">
        <v>0</v>
      </c>
      <c r="CG34" s="70">
        <v>481</v>
      </c>
      <c r="CH34" s="70">
        <v>1199</v>
      </c>
      <c r="CI34" s="74"/>
      <c r="CJ34" s="70">
        <v>469</v>
      </c>
      <c r="CK34" s="70">
        <v>21</v>
      </c>
      <c r="CL34" s="70">
        <v>113</v>
      </c>
      <c r="CM34" s="70">
        <v>1</v>
      </c>
      <c r="CN34" s="70">
        <v>604</v>
      </c>
      <c r="CO34" s="70">
        <v>413</v>
      </c>
      <c r="CP34" s="70">
        <v>16</v>
      </c>
      <c r="CQ34" s="70">
        <v>133</v>
      </c>
      <c r="CR34" s="70">
        <v>0</v>
      </c>
      <c r="CS34" s="70">
        <v>562</v>
      </c>
      <c r="CT34" s="70">
        <v>1166</v>
      </c>
      <c r="CU34" s="74"/>
      <c r="CV34" s="70">
        <v>637</v>
      </c>
      <c r="CW34" s="70">
        <v>19</v>
      </c>
      <c r="CX34" s="70">
        <v>155</v>
      </c>
      <c r="CY34" s="70">
        <v>0</v>
      </c>
      <c r="CZ34" s="70">
        <v>811</v>
      </c>
      <c r="DA34" s="70">
        <v>180</v>
      </c>
      <c r="DB34" s="70">
        <v>8</v>
      </c>
      <c r="DC34" s="70">
        <v>53</v>
      </c>
      <c r="DD34" s="70">
        <v>1</v>
      </c>
      <c r="DE34" s="70">
        <v>242</v>
      </c>
      <c r="DF34" s="70">
        <v>98</v>
      </c>
      <c r="DG34" s="70">
        <v>7</v>
      </c>
      <c r="DH34" s="70">
        <v>40</v>
      </c>
      <c r="DI34" s="70">
        <v>0</v>
      </c>
      <c r="DJ34" s="70">
        <v>145</v>
      </c>
      <c r="DK34" s="70">
        <v>1198</v>
      </c>
      <c r="DL34" s="74"/>
      <c r="DM34" s="70">
        <v>717</v>
      </c>
      <c r="DN34" s="70">
        <v>23</v>
      </c>
      <c r="DO34" s="70">
        <v>188</v>
      </c>
      <c r="DP34" s="70">
        <v>1</v>
      </c>
      <c r="DQ34" s="70">
        <v>929</v>
      </c>
      <c r="DR34" s="70">
        <v>187</v>
      </c>
      <c r="DS34" s="70">
        <v>11</v>
      </c>
      <c r="DT34" s="70">
        <v>49</v>
      </c>
      <c r="DU34" s="70">
        <v>0</v>
      </c>
      <c r="DV34" s="70">
        <v>247</v>
      </c>
      <c r="DW34" s="70">
        <v>1176</v>
      </c>
      <c r="DY34" s="80">
        <f t="shared" si="7"/>
        <v>0.93429951690821256</v>
      </c>
      <c r="DZ34" s="80">
        <f t="shared" si="8"/>
        <v>0.97368421052631582</v>
      </c>
      <c r="EA34" s="80">
        <f t="shared" si="9"/>
        <v>0.93283582089552242</v>
      </c>
      <c r="EB34" s="80">
        <f t="shared" si="10"/>
        <v>1</v>
      </c>
      <c r="EC34" s="80">
        <f t="shared" si="11"/>
        <v>0.93517138599105809</v>
      </c>
      <c r="ED34" s="74"/>
      <c r="EE34" s="80">
        <f t="shared" si="12"/>
        <v>0.95072463768115945</v>
      </c>
      <c r="EF34" s="80">
        <f t="shared" si="13"/>
        <v>1</v>
      </c>
      <c r="EG34" s="80">
        <f t="shared" si="14"/>
        <v>0.97761194029850751</v>
      </c>
      <c r="EH34" s="80">
        <f t="shared" si="15"/>
        <v>1</v>
      </c>
      <c r="EI34" s="80">
        <f t="shared" si="16"/>
        <v>0.95752608047690013</v>
      </c>
      <c r="EJ34" s="74"/>
      <c r="EK34" s="80">
        <f t="shared" si="17"/>
        <v>0.83864734299516908</v>
      </c>
      <c r="EL34" s="80">
        <f t="shared" si="18"/>
        <v>0.84210526315789469</v>
      </c>
      <c r="EM34" s="80">
        <f t="shared" si="19"/>
        <v>0.88432835820895528</v>
      </c>
      <c r="EN34" s="80">
        <f t="shared" si="20"/>
        <v>1</v>
      </c>
      <c r="EO34" s="80">
        <f t="shared" si="21"/>
        <v>0.84798807749627425</v>
      </c>
      <c r="EP34" s="74"/>
      <c r="EQ34" s="80">
        <f t="shared" si="22"/>
        <v>0.8231884057971014</v>
      </c>
      <c r="ER34" s="80">
        <f t="shared" si="23"/>
        <v>0.86842105263157898</v>
      </c>
      <c r="ES34" s="80">
        <f t="shared" si="24"/>
        <v>0.87313432835820892</v>
      </c>
      <c r="ET34" s="80">
        <f t="shared" si="25"/>
        <v>1</v>
      </c>
      <c r="EU34" s="80">
        <f t="shared" si="26"/>
        <v>0.83457526080476896</v>
      </c>
      <c r="EV34" s="74"/>
      <c r="EW34" s="80">
        <f t="shared" si="27"/>
        <v>0.88888888888888884</v>
      </c>
      <c r="EX34" s="80">
        <f t="shared" si="28"/>
        <v>0.94736842105263153</v>
      </c>
      <c r="EY34" s="80">
        <f t="shared" si="29"/>
        <v>0.93283582089552242</v>
      </c>
      <c r="EZ34" s="80">
        <f t="shared" si="30"/>
        <v>1</v>
      </c>
      <c r="FA34" s="80">
        <f t="shared" si="31"/>
        <v>0.89940387481371087</v>
      </c>
      <c r="FB34" s="74"/>
      <c r="FC34" s="80">
        <f t="shared" si="32"/>
        <v>1.4386473429951692</v>
      </c>
      <c r="FD34" s="80">
        <f t="shared" si="33"/>
        <v>0.84210526315789469</v>
      </c>
      <c r="FE34" s="80">
        <f t="shared" si="34"/>
        <v>2.3208955223880596</v>
      </c>
      <c r="FF34" s="80">
        <f t="shared" si="35"/>
        <v>4</v>
      </c>
      <c r="FG34" s="80">
        <f t="shared" si="36"/>
        <v>1.5998509687034277</v>
      </c>
      <c r="FH34" s="74"/>
      <c r="FI34" s="80">
        <f t="shared" si="37"/>
        <v>0.85217391304347823</v>
      </c>
      <c r="FJ34" s="80">
        <f t="shared" si="38"/>
        <v>0.97368421052631582</v>
      </c>
      <c r="FK34" s="80">
        <f t="shared" si="39"/>
        <v>0.91791044776119401</v>
      </c>
      <c r="FL34" s="80">
        <f t="shared" si="40"/>
        <v>1</v>
      </c>
      <c r="FM34" s="80">
        <f t="shared" si="41"/>
        <v>0.86885245901639341</v>
      </c>
      <c r="FN34" s="74"/>
      <c r="FO34" s="80">
        <f t="shared" si="42"/>
        <v>0.88405797101449279</v>
      </c>
      <c r="FP34" s="80">
        <f t="shared" si="43"/>
        <v>0.89473684210526316</v>
      </c>
      <c r="FQ34" s="80">
        <f t="shared" si="44"/>
        <v>0.92537313432835822</v>
      </c>
      <c r="FR34" s="80">
        <f t="shared" si="45"/>
        <v>1</v>
      </c>
      <c r="FS34" s="80">
        <f t="shared" si="46"/>
        <v>0.89269746646795822</v>
      </c>
      <c r="FT34" s="74"/>
      <c r="FU34" s="80">
        <f t="shared" si="47"/>
        <v>0.87342995169082127</v>
      </c>
      <c r="FV34" s="80">
        <f t="shared" si="48"/>
        <v>0.89473684210526316</v>
      </c>
      <c r="FW34" s="80">
        <f t="shared" si="49"/>
        <v>0.88432835820895528</v>
      </c>
      <c r="FX34" s="80">
        <f t="shared" si="50"/>
        <v>1</v>
      </c>
      <c r="FY34" s="80">
        <f t="shared" si="51"/>
        <v>0.8763040238450075</v>
      </c>
    </row>
    <row r="35" spans="1:181" x14ac:dyDescent="0.3">
      <c r="A35" s="60" t="s">
        <v>607</v>
      </c>
      <c r="B35" s="70">
        <v>43940</v>
      </c>
      <c r="C35" s="70"/>
      <c r="D35" s="70">
        <v>655</v>
      </c>
      <c r="E35" s="70">
        <v>11</v>
      </c>
      <c r="F35" s="70">
        <v>133</v>
      </c>
      <c r="G35" s="70">
        <v>1</v>
      </c>
      <c r="H35" s="70">
        <v>800</v>
      </c>
      <c r="I35" s="70">
        <v>408</v>
      </c>
      <c r="J35" s="70">
        <v>14</v>
      </c>
      <c r="K35" s="70">
        <v>94</v>
      </c>
      <c r="L35" s="70">
        <v>0</v>
      </c>
      <c r="M35" s="70">
        <v>516</v>
      </c>
      <c r="N35" s="70">
        <v>1316</v>
      </c>
      <c r="O35" s="70"/>
      <c r="P35" s="70">
        <v>588</v>
      </c>
      <c r="Q35" s="70">
        <v>17</v>
      </c>
      <c r="R35" s="70">
        <v>128</v>
      </c>
      <c r="S35" s="70">
        <v>0</v>
      </c>
      <c r="T35" s="70">
        <v>733</v>
      </c>
      <c r="U35" s="70">
        <v>337</v>
      </c>
      <c r="V35" s="70">
        <v>7</v>
      </c>
      <c r="W35" s="70">
        <v>73</v>
      </c>
      <c r="X35" s="70">
        <v>1</v>
      </c>
      <c r="Y35" s="70">
        <v>418</v>
      </c>
      <c r="Z35" s="70">
        <v>1151</v>
      </c>
      <c r="AA35" s="70"/>
      <c r="AB35" s="70">
        <v>492</v>
      </c>
      <c r="AC35" s="70">
        <v>16</v>
      </c>
      <c r="AD35" s="70">
        <v>111</v>
      </c>
      <c r="AE35" s="70">
        <v>0</v>
      </c>
      <c r="AF35" s="70">
        <v>619</v>
      </c>
      <c r="AG35" s="70">
        <v>263</v>
      </c>
      <c r="AH35" s="70">
        <v>4</v>
      </c>
      <c r="AI35" s="70">
        <v>61</v>
      </c>
      <c r="AJ35" s="70">
        <v>1</v>
      </c>
      <c r="AK35" s="70">
        <v>329</v>
      </c>
      <c r="AL35" s="70">
        <v>197</v>
      </c>
      <c r="AM35" s="70">
        <v>5</v>
      </c>
      <c r="AN35" s="70">
        <v>36</v>
      </c>
      <c r="AO35" s="70">
        <v>0</v>
      </c>
      <c r="AP35" s="70">
        <v>238</v>
      </c>
      <c r="AQ35" s="70">
        <v>1186</v>
      </c>
      <c r="AR35" s="74"/>
      <c r="AS35" s="70">
        <v>861</v>
      </c>
      <c r="AT35" s="70">
        <v>19</v>
      </c>
      <c r="AU35" s="70">
        <v>182</v>
      </c>
      <c r="AV35" s="70">
        <v>1</v>
      </c>
      <c r="AW35" s="70">
        <v>1063</v>
      </c>
      <c r="AX35" s="70">
        <v>1063</v>
      </c>
      <c r="AY35" s="74"/>
      <c r="AZ35" s="70">
        <v>848</v>
      </c>
      <c r="BA35" s="70">
        <v>18</v>
      </c>
      <c r="BB35" s="70">
        <v>180</v>
      </c>
      <c r="BC35" s="70">
        <v>1</v>
      </c>
      <c r="BD35" s="70">
        <v>1047</v>
      </c>
      <c r="BE35" s="70">
        <v>1047</v>
      </c>
      <c r="BF35" s="74"/>
      <c r="BG35" s="70">
        <v>470</v>
      </c>
      <c r="BH35" s="70">
        <v>9</v>
      </c>
      <c r="BI35" s="70">
        <v>101</v>
      </c>
      <c r="BJ35" s="70">
        <v>0</v>
      </c>
      <c r="BK35" s="70">
        <v>580</v>
      </c>
      <c r="BL35" s="70">
        <v>431</v>
      </c>
      <c r="BM35" s="70">
        <v>15</v>
      </c>
      <c r="BN35" s="70">
        <v>95</v>
      </c>
      <c r="BO35" s="70">
        <v>0</v>
      </c>
      <c r="BP35" s="70">
        <v>541</v>
      </c>
      <c r="BQ35" s="70">
        <v>1121</v>
      </c>
      <c r="BR35" s="74"/>
      <c r="BS35" s="70">
        <v>319</v>
      </c>
      <c r="BT35" s="70">
        <v>17</v>
      </c>
      <c r="BU35" s="70">
        <v>71</v>
      </c>
      <c r="BV35" s="70">
        <v>1</v>
      </c>
      <c r="BW35" s="70">
        <v>408</v>
      </c>
      <c r="BX35" s="70">
        <v>317</v>
      </c>
      <c r="BY35" s="70">
        <v>5</v>
      </c>
      <c r="BZ35" s="70">
        <v>80</v>
      </c>
      <c r="CA35" s="70">
        <v>0</v>
      </c>
      <c r="CB35" s="70">
        <v>402</v>
      </c>
      <c r="CC35" s="70">
        <v>263</v>
      </c>
      <c r="CD35" s="70">
        <v>2</v>
      </c>
      <c r="CE35" s="70">
        <v>52</v>
      </c>
      <c r="CF35" s="70">
        <v>0</v>
      </c>
      <c r="CG35" s="70">
        <v>317</v>
      </c>
      <c r="CH35" s="70">
        <v>1127</v>
      </c>
      <c r="CI35" s="74"/>
      <c r="CJ35" s="70">
        <v>466</v>
      </c>
      <c r="CK35" s="70">
        <v>13</v>
      </c>
      <c r="CL35" s="70">
        <v>96</v>
      </c>
      <c r="CM35" s="70">
        <v>0</v>
      </c>
      <c r="CN35" s="70">
        <v>575</v>
      </c>
      <c r="CO35" s="70">
        <v>394</v>
      </c>
      <c r="CP35" s="70">
        <v>10</v>
      </c>
      <c r="CQ35" s="70">
        <v>94</v>
      </c>
      <c r="CR35" s="70">
        <v>1</v>
      </c>
      <c r="CS35" s="70">
        <v>499</v>
      </c>
      <c r="CT35" s="70">
        <v>1074</v>
      </c>
      <c r="CU35" s="74"/>
      <c r="CV35" s="70">
        <v>602</v>
      </c>
      <c r="CW35" s="70">
        <v>11</v>
      </c>
      <c r="CX35" s="70">
        <v>128</v>
      </c>
      <c r="CY35" s="70">
        <v>0</v>
      </c>
      <c r="CZ35" s="70">
        <v>741</v>
      </c>
      <c r="DA35" s="70">
        <v>160</v>
      </c>
      <c r="DB35" s="70">
        <v>4</v>
      </c>
      <c r="DC35" s="70">
        <v>40</v>
      </c>
      <c r="DD35" s="70">
        <v>0</v>
      </c>
      <c r="DE35" s="70">
        <v>204</v>
      </c>
      <c r="DF35" s="70">
        <v>125</v>
      </c>
      <c r="DG35" s="70">
        <v>5</v>
      </c>
      <c r="DH35" s="70">
        <v>25</v>
      </c>
      <c r="DI35" s="70">
        <v>1</v>
      </c>
      <c r="DJ35" s="70">
        <v>156</v>
      </c>
      <c r="DK35" s="70">
        <v>1101</v>
      </c>
      <c r="DL35" s="74"/>
      <c r="DM35" s="70">
        <v>640</v>
      </c>
      <c r="DN35" s="70">
        <v>16</v>
      </c>
      <c r="DO35" s="70">
        <v>140</v>
      </c>
      <c r="DP35" s="70">
        <v>1</v>
      </c>
      <c r="DQ35" s="70">
        <v>797</v>
      </c>
      <c r="DR35" s="70">
        <v>226</v>
      </c>
      <c r="DS35" s="70">
        <v>4</v>
      </c>
      <c r="DT35" s="70">
        <v>52</v>
      </c>
      <c r="DU35" s="70">
        <v>0</v>
      </c>
      <c r="DV35" s="70">
        <v>282</v>
      </c>
      <c r="DW35" s="70">
        <v>1079</v>
      </c>
      <c r="DY35" s="80">
        <f t="shared" si="7"/>
        <v>0.87017873941674506</v>
      </c>
      <c r="DZ35" s="80">
        <f t="shared" si="8"/>
        <v>0.96</v>
      </c>
      <c r="EA35" s="80">
        <f t="shared" si="9"/>
        <v>0.88546255506607929</v>
      </c>
      <c r="EB35" s="80">
        <f t="shared" si="10"/>
        <v>1</v>
      </c>
      <c r="EC35" s="80">
        <f t="shared" si="11"/>
        <v>0.87462006079027355</v>
      </c>
      <c r="ED35" s="74"/>
      <c r="EE35" s="80">
        <f t="shared" si="12"/>
        <v>0.89557855126999064</v>
      </c>
      <c r="EF35" s="80">
        <f t="shared" si="13"/>
        <v>1</v>
      </c>
      <c r="EG35" s="80">
        <f t="shared" si="14"/>
        <v>0.91629955947136565</v>
      </c>
      <c r="EH35" s="80">
        <f t="shared" si="15"/>
        <v>1</v>
      </c>
      <c r="EI35" s="80">
        <f t="shared" si="16"/>
        <v>0.90121580547112456</v>
      </c>
      <c r="EJ35" s="74"/>
      <c r="EK35" s="80">
        <f t="shared" si="17"/>
        <v>0.80997177798682973</v>
      </c>
      <c r="EL35" s="80">
        <f t="shared" si="18"/>
        <v>0.76</v>
      </c>
      <c r="EM35" s="80">
        <f t="shared" si="19"/>
        <v>0.80176211453744495</v>
      </c>
      <c r="EN35" s="80">
        <f t="shared" si="20"/>
        <v>1</v>
      </c>
      <c r="EO35" s="80">
        <f t="shared" si="21"/>
        <v>0.80775075987841949</v>
      </c>
      <c r="EP35" s="74"/>
      <c r="EQ35" s="80">
        <f t="shared" si="22"/>
        <v>0.79774223894637819</v>
      </c>
      <c r="ER35" s="80">
        <f t="shared" si="23"/>
        <v>0.72</v>
      </c>
      <c r="ES35" s="80">
        <f t="shared" si="24"/>
        <v>0.79295154185022021</v>
      </c>
      <c r="ET35" s="80">
        <f t="shared" si="25"/>
        <v>1</v>
      </c>
      <c r="EU35" s="80">
        <f t="shared" si="26"/>
        <v>0.79559270516717329</v>
      </c>
      <c r="EV35" s="74"/>
      <c r="EW35" s="80">
        <f t="shared" si="27"/>
        <v>0.84760112888052686</v>
      </c>
      <c r="EX35" s="80">
        <f t="shared" si="28"/>
        <v>0.96</v>
      </c>
      <c r="EY35" s="80">
        <f t="shared" si="29"/>
        <v>0.86343612334801767</v>
      </c>
      <c r="EZ35" s="80">
        <f t="shared" si="30"/>
        <v>0</v>
      </c>
      <c r="FA35" s="80">
        <f t="shared" si="31"/>
        <v>0.85182370820668696</v>
      </c>
      <c r="FB35" s="74"/>
      <c r="FC35" s="80">
        <f t="shared" si="32"/>
        <v>0.86453433678269054</v>
      </c>
      <c r="FD35" s="80">
        <f t="shared" si="33"/>
        <v>1.48</v>
      </c>
      <c r="FE35" s="80">
        <f t="shared" si="34"/>
        <v>1.0660792951541851</v>
      </c>
      <c r="FF35" s="80">
        <f t="shared" si="35"/>
        <v>1</v>
      </c>
      <c r="FG35" s="80">
        <f t="shared" si="36"/>
        <v>0.91109422492401215</v>
      </c>
      <c r="FH35" s="74"/>
      <c r="FI35" s="80">
        <f t="shared" si="37"/>
        <v>0.80903104421448735</v>
      </c>
      <c r="FJ35" s="80">
        <f t="shared" si="38"/>
        <v>0.92</v>
      </c>
      <c r="FK35" s="80">
        <f t="shared" si="39"/>
        <v>0.83700440528634357</v>
      </c>
      <c r="FL35" s="80">
        <f t="shared" si="40"/>
        <v>1</v>
      </c>
      <c r="FM35" s="80">
        <f t="shared" si="41"/>
        <v>0.81610942249240126</v>
      </c>
      <c r="FN35" s="74"/>
      <c r="FO35" s="80">
        <f t="shared" si="42"/>
        <v>0.83443085606773282</v>
      </c>
      <c r="FP35" s="80">
        <f t="shared" si="43"/>
        <v>0.8</v>
      </c>
      <c r="FQ35" s="80">
        <f t="shared" si="44"/>
        <v>0.85022026431718056</v>
      </c>
      <c r="FR35" s="80">
        <f t="shared" si="45"/>
        <v>1</v>
      </c>
      <c r="FS35" s="80">
        <f t="shared" si="46"/>
        <v>0.83662613981762923</v>
      </c>
      <c r="FT35" s="74"/>
      <c r="FU35" s="80">
        <f t="shared" si="47"/>
        <v>0.81467544684854187</v>
      </c>
      <c r="FV35" s="80">
        <f t="shared" si="48"/>
        <v>0.8</v>
      </c>
      <c r="FW35" s="80">
        <f t="shared" si="49"/>
        <v>0.8458149779735683</v>
      </c>
      <c r="FX35" s="80">
        <f t="shared" si="50"/>
        <v>1</v>
      </c>
      <c r="FY35" s="80">
        <f t="shared" si="51"/>
        <v>0.81990881458966569</v>
      </c>
    </row>
    <row r="36" spans="1:181" x14ac:dyDescent="0.3">
      <c r="A36" s="60" t="s">
        <v>575</v>
      </c>
      <c r="B36" s="70">
        <v>39554</v>
      </c>
      <c r="C36" s="70"/>
      <c r="D36" s="70">
        <v>1208</v>
      </c>
      <c r="E36" s="70">
        <v>40</v>
      </c>
      <c r="F36" s="70">
        <v>577</v>
      </c>
      <c r="G36" s="70">
        <v>3</v>
      </c>
      <c r="H36" s="70">
        <v>1828</v>
      </c>
      <c r="I36" s="70">
        <v>396</v>
      </c>
      <c r="J36" s="70">
        <v>7</v>
      </c>
      <c r="K36" s="70">
        <v>216</v>
      </c>
      <c r="L36" s="70">
        <v>0</v>
      </c>
      <c r="M36" s="70">
        <v>619</v>
      </c>
      <c r="N36" s="70">
        <v>2447</v>
      </c>
      <c r="O36" s="70"/>
      <c r="P36" s="70">
        <v>766</v>
      </c>
      <c r="Q36" s="70">
        <v>26</v>
      </c>
      <c r="R36" s="70">
        <v>444</v>
      </c>
      <c r="S36" s="70">
        <v>1</v>
      </c>
      <c r="T36" s="70">
        <v>1237</v>
      </c>
      <c r="U36" s="70">
        <v>700</v>
      </c>
      <c r="V36" s="70">
        <v>22</v>
      </c>
      <c r="W36" s="70">
        <v>285</v>
      </c>
      <c r="X36" s="70">
        <v>2</v>
      </c>
      <c r="Y36" s="70">
        <v>1009</v>
      </c>
      <c r="Z36" s="70">
        <v>2246</v>
      </c>
      <c r="AA36" s="70"/>
      <c r="AB36" s="70">
        <v>765</v>
      </c>
      <c r="AC36" s="70">
        <v>25</v>
      </c>
      <c r="AD36" s="70">
        <v>356</v>
      </c>
      <c r="AE36" s="70">
        <v>2</v>
      </c>
      <c r="AF36" s="70">
        <v>1148</v>
      </c>
      <c r="AG36" s="70">
        <v>360</v>
      </c>
      <c r="AH36" s="70">
        <v>12</v>
      </c>
      <c r="AI36" s="70">
        <v>237</v>
      </c>
      <c r="AJ36" s="70">
        <v>1</v>
      </c>
      <c r="AK36" s="70">
        <v>610</v>
      </c>
      <c r="AL36" s="70">
        <v>340</v>
      </c>
      <c r="AM36" s="70">
        <v>11</v>
      </c>
      <c r="AN36" s="70">
        <v>132</v>
      </c>
      <c r="AO36" s="70">
        <v>0</v>
      </c>
      <c r="AP36" s="70">
        <v>483</v>
      </c>
      <c r="AQ36" s="70">
        <v>2241</v>
      </c>
      <c r="AR36" s="74"/>
      <c r="AS36" s="70">
        <v>1310</v>
      </c>
      <c r="AT36" s="70">
        <v>45</v>
      </c>
      <c r="AU36" s="70">
        <v>643</v>
      </c>
      <c r="AV36" s="70">
        <v>3</v>
      </c>
      <c r="AW36" s="70">
        <v>2001</v>
      </c>
      <c r="AX36" s="70">
        <v>2001</v>
      </c>
      <c r="AY36" s="74"/>
      <c r="AZ36" s="70">
        <v>1274</v>
      </c>
      <c r="BA36" s="70">
        <v>47</v>
      </c>
      <c r="BB36" s="70">
        <v>634</v>
      </c>
      <c r="BC36" s="70">
        <v>2</v>
      </c>
      <c r="BD36" s="70">
        <v>1957</v>
      </c>
      <c r="BE36" s="70">
        <v>1957</v>
      </c>
      <c r="BF36" s="74"/>
      <c r="BG36" s="70">
        <v>912</v>
      </c>
      <c r="BH36" s="70">
        <v>29</v>
      </c>
      <c r="BI36" s="70">
        <v>427</v>
      </c>
      <c r="BJ36" s="70">
        <v>2</v>
      </c>
      <c r="BK36" s="70">
        <v>1370</v>
      </c>
      <c r="BL36" s="70">
        <v>488</v>
      </c>
      <c r="BM36" s="70">
        <v>17</v>
      </c>
      <c r="BN36" s="70">
        <v>257</v>
      </c>
      <c r="BO36" s="70">
        <v>1</v>
      </c>
      <c r="BP36" s="70">
        <v>763</v>
      </c>
      <c r="BQ36" s="70">
        <v>2133</v>
      </c>
      <c r="BR36" s="74"/>
      <c r="BS36" s="70">
        <v>554</v>
      </c>
      <c r="BT36" s="70">
        <v>13</v>
      </c>
      <c r="BU36" s="70">
        <v>265</v>
      </c>
      <c r="BV36" s="70">
        <v>2</v>
      </c>
      <c r="BW36" s="70">
        <v>834</v>
      </c>
      <c r="BX36" s="70">
        <v>334</v>
      </c>
      <c r="BY36" s="70">
        <v>20</v>
      </c>
      <c r="BZ36" s="70">
        <v>196</v>
      </c>
      <c r="CA36" s="70">
        <v>1</v>
      </c>
      <c r="CB36" s="70">
        <v>551</v>
      </c>
      <c r="CC36" s="70">
        <v>505</v>
      </c>
      <c r="CD36" s="70">
        <v>15</v>
      </c>
      <c r="CE36" s="70">
        <v>239</v>
      </c>
      <c r="CF36" s="70">
        <v>0</v>
      </c>
      <c r="CG36" s="70">
        <v>759</v>
      </c>
      <c r="CH36" s="70">
        <v>2144</v>
      </c>
      <c r="CI36" s="74"/>
      <c r="CJ36" s="70">
        <v>665</v>
      </c>
      <c r="CK36" s="70">
        <v>25</v>
      </c>
      <c r="CL36" s="70">
        <v>346</v>
      </c>
      <c r="CM36" s="70">
        <v>1</v>
      </c>
      <c r="CN36" s="70">
        <v>1037</v>
      </c>
      <c r="CO36" s="70">
        <v>681</v>
      </c>
      <c r="CP36" s="70">
        <v>23</v>
      </c>
      <c r="CQ36" s="70">
        <v>331</v>
      </c>
      <c r="CR36" s="70">
        <v>2</v>
      </c>
      <c r="CS36" s="70">
        <v>1037</v>
      </c>
      <c r="CT36" s="70">
        <v>2074</v>
      </c>
      <c r="CU36" s="74"/>
      <c r="CV36" s="70">
        <v>956</v>
      </c>
      <c r="CW36" s="70">
        <v>30</v>
      </c>
      <c r="CX36" s="70">
        <v>502</v>
      </c>
      <c r="CY36" s="70">
        <v>2</v>
      </c>
      <c r="CZ36" s="70">
        <v>1490</v>
      </c>
      <c r="DA36" s="70">
        <v>233</v>
      </c>
      <c r="DB36" s="70">
        <v>13</v>
      </c>
      <c r="DC36" s="70">
        <v>106</v>
      </c>
      <c r="DD36" s="70">
        <v>1</v>
      </c>
      <c r="DE36" s="70">
        <v>353</v>
      </c>
      <c r="DF36" s="70">
        <v>186</v>
      </c>
      <c r="DG36" s="70">
        <v>5</v>
      </c>
      <c r="DH36" s="70">
        <v>87</v>
      </c>
      <c r="DI36" s="70">
        <v>0</v>
      </c>
      <c r="DJ36" s="70">
        <v>278</v>
      </c>
      <c r="DK36" s="70">
        <v>2121</v>
      </c>
      <c r="DL36" s="74"/>
      <c r="DM36" s="70">
        <v>1073</v>
      </c>
      <c r="DN36" s="70">
        <v>40</v>
      </c>
      <c r="DO36" s="70">
        <v>548</v>
      </c>
      <c r="DP36" s="70">
        <v>3</v>
      </c>
      <c r="DQ36" s="70">
        <v>1664</v>
      </c>
      <c r="DR36" s="70">
        <v>265</v>
      </c>
      <c r="DS36" s="70">
        <v>8</v>
      </c>
      <c r="DT36" s="70">
        <v>133</v>
      </c>
      <c r="DU36" s="70">
        <v>0</v>
      </c>
      <c r="DV36" s="70">
        <v>406</v>
      </c>
      <c r="DW36" s="70">
        <v>2070</v>
      </c>
      <c r="DY36" s="80">
        <f t="shared" si="7"/>
        <v>0.91396508728179549</v>
      </c>
      <c r="DZ36" s="80">
        <f t="shared" si="8"/>
        <v>1.0212765957446808</v>
      </c>
      <c r="EA36" s="80">
        <f t="shared" si="9"/>
        <v>0.91929382093316514</v>
      </c>
      <c r="EB36" s="80">
        <f t="shared" si="10"/>
        <v>1</v>
      </c>
      <c r="EC36" s="80">
        <f t="shared" si="11"/>
        <v>0.9178586023702493</v>
      </c>
      <c r="ED36" s="74"/>
      <c r="EE36" s="80">
        <f t="shared" si="12"/>
        <v>0.91334164588528677</v>
      </c>
      <c r="EF36" s="80">
        <f t="shared" si="13"/>
        <v>1.0212765957446808</v>
      </c>
      <c r="EG36" s="80">
        <f t="shared" si="14"/>
        <v>0.91424968474148804</v>
      </c>
      <c r="EH36" s="80">
        <f t="shared" si="15"/>
        <v>1</v>
      </c>
      <c r="EI36" s="80">
        <f t="shared" si="16"/>
        <v>0.91581528402125056</v>
      </c>
      <c r="EJ36" s="74"/>
      <c r="EK36" s="80">
        <f t="shared" si="17"/>
        <v>0.81670822942643395</v>
      </c>
      <c r="EL36" s="80">
        <f t="shared" si="18"/>
        <v>0.95744680851063835</v>
      </c>
      <c r="EM36" s="80">
        <f t="shared" si="19"/>
        <v>0.81084489281210592</v>
      </c>
      <c r="EN36" s="80">
        <f t="shared" si="20"/>
        <v>1</v>
      </c>
      <c r="EO36" s="80">
        <f t="shared" si="21"/>
        <v>0.8177360032693094</v>
      </c>
      <c r="EP36" s="74"/>
      <c r="EQ36" s="80">
        <f t="shared" si="22"/>
        <v>0.79426433915211969</v>
      </c>
      <c r="ER36" s="80">
        <f t="shared" si="23"/>
        <v>1</v>
      </c>
      <c r="ES36" s="80">
        <f t="shared" si="24"/>
        <v>0.79949558638083229</v>
      </c>
      <c r="ET36" s="80">
        <f t="shared" si="25"/>
        <v>0.66666666666666663</v>
      </c>
      <c r="EU36" s="80">
        <f t="shared" si="26"/>
        <v>0.7997548017981202</v>
      </c>
      <c r="EV36" s="74"/>
      <c r="EW36" s="80">
        <f t="shared" si="27"/>
        <v>0.87281795511221949</v>
      </c>
      <c r="EX36" s="80">
        <f t="shared" si="28"/>
        <v>0.97872340425531912</v>
      </c>
      <c r="EY36" s="80">
        <f t="shared" si="29"/>
        <v>0.86254728877679698</v>
      </c>
      <c r="EZ36" s="80">
        <f t="shared" si="30"/>
        <v>1</v>
      </c>
      <c r="FA36" s="80">
        <f t="shared" si="31"/>
        <v>0.871679607682877</v>
      </c>
      <c r="FB36" s="74"/>
      <c r="FC36" s="80">
        <f t="shared" si="32"/>
        <v>0.56047381546134667</v>
      </c>
      <c r="FD36" s="80">
        <f t="shared" si="33"/>
        <v>0.51063829787234039</v>
      </c>
      <c r="FE36" s="80">
        <f t="shared" si="34"/>
        <v>0.25598991172761665</v>
      </c>
      <c r="FF36" s="80">
        <f t="shared" si="35"/>
        <v>0.33333333333333331</v>
      </c>
      <c r="FG36" s="80">
        <f t="shared" si="36"/>
        <v>0.46056395586432364</v>
      </c>
      <c r="FH36" s="74"/>
      <c r="FI36" s="80">
        <f t="shared" si="37"/>
        <v>0.8391521197007481</v>
      </c>
      <c r="FJ36" s="80">
        <f t="shared" si="38"/>
        <v>1.0212765957446808</v>
      </c>
      <c r="FK36" s="80">
        <f t="shared" si="39"/>
        <v>0.8537200504413619</v>
      </c>
      <c r="FL36" s="80">
        <f t="shared" si="40"/>
        <v>1</v>
      </c>
      <c r="FM36" s="80">
        <f t="shared" si="41"/>
        <v>0.84756845116469148</v>
      </c>
      <c r="FN36" s="74"/>
      <c r="FO36" s="80">
        <f t="shared" si="42"/>
        <v>0.85723192019950123</v>
      </c>
      <c r="FP36" s="80">
        <f t="shared" si="43"/>
        <v>1.0212765957446808</v>
      </c>
      <c r="FQ36" s="80">
        <f t="shared" si="44"/>
        <v>0.87641866330390916</v>
      </c>
      <c r="FR36" s="80">
        <f t="shared" si="45"/>
        <v>1</v>
      </c>
      <c r="FS36" s="80">
        <f t="shared" si="46"/>
        <v>0.86677564364527993</v>
      </c>
      <c r="FT36" s="74"/>
      <c r="FU36" s="80">
        <f t="shared" si="47"/>
        <v>0.83416458852867825</v>
      </c>
      <c r="FV36" s="80">
        <f t="shared" si="48"/>
        <v>1.0212765957446808</v>
      </c>
      <c r="FW36" s="80">
        <f t="shared" si="49"/>
        <v>0.85876418663303911</v>
      </c>
      <c r="FX36" s="80">
        <f t="shared" si="50"/>
        <v>1</v>
      </c>
      <c r="FY36" s="80">
        <f t="shared" si="51"/>
        <v>0.8459337964854925</v>
      </c>
    </row>
    <row r="37" spans="1:181" x14ac:dyDescent="0.3">
      <c r="A37" s="60" t="s">
        <v>518</v>
      </c>
      <c r="B37" s="70">
        <v>39170</v>
      </c>
      <c r="C37" s="70"/>
      <c r="D37" s="70">
        <v>468</v>
      </c>
      <c r="E37" s="70">
        <v>10</v>
      </c>
      <c r="F37" s="70">
        <v>193</v>
      </c>
      <c r="G37" s="70">
        <v>1</v>
      </c>
      <c r="H37" s="70">
        <v>672</v>
      </c>
      <c r="I37" s="70">
        <v>251</v>
      </c>
      <c r="J37" s="70">
        <v>10</v>
      </c>
      <c r="K37" s="70">
        <v>99</v>
      </c>
      <c r="L37" s="70">
        <v>1</v>
      </c>
      <c r="M37" s="70">
        <v>361</v>
      </c>
      <c r="N37" s="70">
        <v>1033</v>
      </c>
      <c r="O37" s="70"/>
      <c r="P37" s="70">
        <v>461</v>
      </c>
      <c r="Q37" s="70">
        <v>15</v>
      </c>
      <c r="R37" s="70">
        <v>197</v>
      </c>
      <c r="S37" s="70">
        <v>2</v>
      </c>
      <c r="T37" s="70">
        <v>675</v>
      </c>
      <c r="U37" s="70">
        <v>203</v>
      </c>
      <c r="V37" s="70">
        <v>4</v>
      </c>
      <c r="W37" s="70">
        <v>75</v>
      </c>
      <c r="X37" s="70">
        <v>0</v>
      </c>
      <c r="Y37" s="70">
        <v>282</v>
      </c>
      <c r="Z37" s="70">
        <v>957</v>
      </c>
      <c r="AA37" s="70"/>
      <c r="AB37" s="70">
        <v>428</v>
      </c>
      <c r="AC37" s="70">
        <v>14</v>
      </c>
      <c r="AD37" s="70">
        <v>185</v>
      </c>
      <c r="AE37" s="70">
        <v>1</v>
      </c>
      <c r="AF37" s="70">
        <v>628</v>
      </c>
      <c r="AG37" s="70">
        <v>174</v>
      </c>
      <c r="AH37" s="70">
        <v>3</v>
      </c>
      <c r="AI37" s="70">
        <v>63</v>
      </c>
      <c r="AJ37" s="70">
        <v>0</v>
      </c>
      <c r="AK37" s="70">
        <v>240</v>
      </c>
      <c r="AL37" s="70">
        <v>86</v>
      </c>
      <c r="AM37" s="70">
        <v>3</v>
      </c>
      <c r="AN37" s="70">
        <v>30</v>
      </c>
      <c r="AO37" s="70">
        <v>1</v>
      </c>
      <c r="AP37" s="70">
        <v>120</v>
      </c>
      <c r="AQ37" s="70">
        <v>988</v>
      </c>
      <c r="AR37" s="74"/>
      <c r="AS37" s="70">
        <v>623</v>
      </c>
      <c r="AT37" s="70">
        <v>16</v>
      </c>
      <c r="AU37" s="70">
        <v>257</v>
      </c>
      <c r="AV37" s="70">
        <v>2</v>
      </c>
      <c r="AW37" s="70">
        <v>898</v>
      </c>
      <c r="AX37" s="70">
        <v>898</v>
      </c>
      <c r="AY37" s="74"/>
      <c r="AZ37" s="70">
        <v>613</v>
      </c>
      <c r="BA37" s="70">
        <v>16</v>
      </c>
      <c r="BB37" s="70">
        <v>243</v>
      </c>
      <c r="BC37" s="70">
        <v>1</v>
      </c>
      <c r="BD37" s="70">
        <v>873</v>
      </c>
      <c r="BE37" s="70">
        <v>873</v>
      </c>
      <c r="BF37" s="74"/>
      <c r="BG37" s="70">
        <v>351</v>
      </c>
      <c r="BH37" s="70">
        <v>8</v>
      </c>
      <c r="BI37" s="70">
        <v>165</v>
      </c>
      <c r="BJ37" s="70">
        <v>2</v>
      </c>
      <c r="BK37" s="70">
        <v>526</v>
      </c>
      <c r="BL37" s="70">
        <v>288</v>
      </c>
      <c r="BM37" s="70">
        <v>11</v>
      </c>
      <c r="BN37" s="70">
        <v>106</v>
      </c>
      <c r="BO37" s="70">
        <v>0</v>
      </c>
      <c r="BP37" s="70">
        <v>405</v>
      </c>
      <c r="BQ37" s="70">
        <v>931</v>
      </c>
      <c r="BR37" s="74"/>
      <c r="BS37" s="70">
        <v>255</v>
      </c>
      <c r="BT37" s="70">
        <v>11</v>
      </c>
      <c r="BU37" s="70">
        <v>120</v>
      </c>
      <c r="BV37" s="70">
        <v>0</v>
      </c>
      <c r="BW37" s="70">
        <v>386</v>
      </c>
      <c r="BX37" s="70">
        <v>158</v>
      </c>
      <c r="BY37" s="70">
        <v>3</v>
      </c>
      <c r="BZ37" s="70">
        <v>60</v>
      </c>
      <c r="CA37" s="70">
        <v>0</v>
      </c>
      <c r="CB37" s="70">
        <v>221</v>
      </c>
      <c r="CC37" s="70">
        <v>221</v>
      </c>
      <c r="CD37" s="70">
        <v>5</v>
      </c>
      <c r="CE37" s="70">
        <v>86</v>
      </c>
      <c r="CF37" s="70">
        <v>2</v>
      </c>
      <c r="CG37" s="70">
        <v>314</v>
      </c>
      <c r="CH37" s="70">
        <v>921</v>
      </c>
      <c r="CI37" s="74"/>
      <c r="CJ37" s="70">
        <v>303</v>
      </c>
      <c r="CK37" s="70">
        <v>10</v>
      </c>
      <c r="CL37" s="70">
        <v>125</v>
      </c>
      <c r="CM37" s="70">
        <v>1</v>
      </c>
      <c r="CN37" s="70">
        <v>439</v>
      </c>
      <c r="CO37" s="70">
        <v>316</v>
      </c>
      <c r="CP37" s="70">
        <v>9</v>
      </c>
      <c r="CQ37" s="70">
        <v>145</v>
      </c>
      <c r="CR37" s="70">
        <v>1</v>
      </c>
      <c r="CS37" s="70">
        <v>471</v>
      </c>
      <c r="CT37" s="70">
        <v>910</v>
      </c>
      <c r="CU37" s="74"/>
      <c r="CV37" s="70">
        <v>470</v>
      </c>
      <c r="CW37" s="70">
        <v>11</v>
      </c>
      <c r="CX37" s="70">
        <v>178</v>
      </c>
      <c r="CY37" s="70">
        <v>1</v>
      </c>
      <c r="CZ37" s="70">
        <v>660</v>
      </c>
      <c r="DA37" s="70">
        <v>114</v>
      </c>
      <c r="DB37" s="70">
        <v>2</v>
      </c>
      <c r="DC37" s="70">
        <v>58</v>
      </c>
      <c r="DD37" s="70">
        <v>1</v>
      </c>
      <c r="DE37" s="70">
        <v>175</v>
      </c>
      <c r="DF37" s="70">
        <v>70</v>
      </c>
      <c r="DG37" s="70">
        <v>6</v>
      </c>
      <c r="DH37" s="70">
        <v>39</v>
      </c>
      <c r="DI37" s="70">
        <v>0</v>
      </c>
      <c r="DJ37" s="70">
        <v>115</v>
      </c>
      <c r="DK37" s="70">
        <v>950</v>
      </c>
      <c r="DL37" s="74"/>
      <c r="DM37" s="70">
        <v>471</v>
      </c>
      <c r="DN37" s="70">
        <v>16</v>
      </c>
      <c r="DO37" s="70">
        <v>195</v>
      </c>
      <c r="DP37" s="70">
        <v>2</v>
      </c>
      <c r="DQ37" s="70">
        <v>684</v>
      </c>
      <c r="DR37" s="70">
        <v>160</v>
      </c>
      <c r="DS37" s="70">
        <v>3</v>
      </c>
      <c r="DT37" s="70">
        <v>71</v>
      </c>
      <c r="DU37" s="70">
        <v>0</v>
      </c>
      <c r="DV37" s="70">
        <v>234</v>
      </c>
      <c r="DW37" s="70">
        <v>918</v>
      </c>
      <c r="DY37" s="80">
        <f t="shared" si="7"/>
        <v>0.92350486787204455</v>
      </c>
      <c r="DZ37" s="80">
        <f t="shared" si="8"/>
        <v>0.95</v>
      </c>
      <c r="EA37" s="80">
        <f t="shared" si="9"/>
        <v>0.93150684931506844</v>
      </c>
      <c r="EB37" s="80">
        <f t="shared" si="10"/>
        <v>1</v>
      </c>
      <c r="EC37" s="80">
        <f t="shared" si="11"/>
        <v>0.92642787996127784</v>
      </c>
      <c r="ED37" s="74"/>
      <c r="EE37" s="80">
        <f t="shared" si="12"/>
        <v>0.95688456189151594</v>
      </c>
      <c r="EF37" s="80">
        <f t="shared" si="13"/>
        <v>1</v>
      </c>
      <c r="EG37" s="80">
        <f t="shared" si="14"/>
        <v>0.95205479452054798</v>
      </c>
      <c r="EH37" s="80">
        <f t="shared" si="15"/>
        <v>1</v>
      </c>
      <c r="EI37" s="80">
        <f t="shared" si="16"/>
        <v>0.95643756050338824</v>
      </c>
      <c r="EJ37" s="74"/>
      <c r="EK37" s="80">
        <f t="shared" si="17"/>
        <v>0.86648122392211402</v>
      </c>
      <c r="EL37" s="80">
        <f t="shared" si="18"/>
        <v>0.8</v>
      </c>
      <c r="EM37" s="80">
        <f t="shared" si="19"/>
        <v>0.88013698630136983</v>
      </c>
      <c r="EN37" s="80">
        <f t="shared" si="20"/>
        <v>1</v>
      </c>
      <c r="EO37" s="80">
        <f t="shared" si="21"/>
        <v>0.86931268151016461</v>
      </c>
      <c r="EP37" s="74"/>
      <c r="EQ37" s="80">
        <f t="shared" si="22"/>
        <v>0.85257301808066754</v>
      </c>
      <c r="ER37" s="80">
        <f t="shared" si="23"/>
        <v>0.8</v>
      </c>
      <c r="ES37" s="80">
        <f t="shared" si="24"/>
        <v>0.8321917808219178</v>
      </c>
      <c r="ET37" s="80">
        <f t="shared" si="25"/>
        <v>0.5</v>
      </c>
      <c r="EU37" s="80">
        <f t="shared" si="26"/>
        <v>0.8451113262342691</v>
      </c>
      <c r="EV37" s="74"/>
      <c r="EW37" s="80">
        <f t="shared" si="27"/>
        <v>0.88873435326842842</v>
      </c>
      <c r="EX37" s="80">
        <f t="shared" si="28"/>
        <v>0.95</v>
      </c>
      <c r="EY37" s="80">
        <f t="shared" si="29"/>
        <v>0.92808219178082196</v>
      </c>
      <c r="EZ37" s="80">
        <f t="shared" si="30"/>
        <v>1</v>
      </c>
      <c r="FA37" s="80">
        <f t="shared" si="31"/>
        <v>0.9012584704743466</v>
      </c>
      <c r="FB37" s="74"/>
      <c r="FC37" s="80">
        <f t="shared" si="32"/>
        <v>1.9374130737134909</v>
      </c>
      <c r="FD37" s="80">
        <f t="shared" si="33"/>
        <v>2.4</v>
      </c>
      <c r="FE37" s="80">
        <f t="shared" si="34"/>
        <v>2.3972602739726026</v>
      </c>
      <c r="FF37" s="80">
        <f t="shared" si="35"/>
        <v>1.5</v>
      </c>
      <c r="FG37" s="80">
        <f t="shared" si="36"/>
        <v>2.075508228460794</v>
      </c>
      <c r="FH37" s="74"/>
      <c r="FI37" s="80">
        <f t="shared" si="37"/>
        <v>0.86091794158553547</v>
      </c>
      <c r="FJ37" s="80">
        <f t="shared" si="38"/>
        <v>0.95</v>
      </c>
      <c r="FK37" s="80">
        <f t="shared" si="39"/>
        <v>0.92465753424657537</v>
      </c>
      <c r="FL37" s="80">
        <f t="shared" si="40"/>
        <v>1</v>
      </c>
      <c r="FM37" s="80">
        <f t="shared" si="41"/>
        <v>0.88092933204259438</v>
      </c>
      <c r="FN37" s="74"/>
      <c r="FO37" s="80">
        <f t="shared" si="42"/>
        <v>0.90959666203059808</v>
      </c>
      <c r="FP37" s="80">
        <f t="shared" si="43"/>
        <v>0.95</v>
      </c>
      <c r="FQ37" s="80">
        <f t="shared" si="44"/>
        <v>0.94178082191780821</v>
      </c>
      <c r="FR37" s="80">
        <f t="shared" si="45"/>
        <v>1</v>
      </c>
      <c r="FS37" s="80">
        <f t="shared" si="46"/>
        <v>0.91965150048402711</v>
      </c>
      <c r="FT37" s="74"/>
      <c r="FU37" s="80">
        <f t="shared" si="47"/>
        <v>0.87760778859527122</v>
      </c>
      <c r="FV37" s="80">
        <f t="shared" si="48"/>
        <v>0.95</v>
      </c>
      <c r="FW37" s="80">
        <f t="shared" si="49"/>
        <v>0.91095890410958902</v>
      </c>
      <c r="FX37" s="80">
        <f t="shared" si="50"/>
        <v>1</v>
      </c>
      <c r="FY37" s="80">
        <f t="shared" si="51"/>
        <v>0.88867376573088097</v>
      </c>
    </row>
    <row r="38" spans="1:181" x14ac:dyDescent="0.3">
      <c r="A38" s="60" t="s">
        <v>449</v>
      </c>
      <c r="B38" s="70">
        <v>38670</v>
      </c>
      <c r="C38" s="70"/>
      <c r="D38" s="70">
        <v>283</v>
      </c>
      <c r="E38" s="70">
        <v>2</v>
      </c>
      <c r="F38" s="70">
        <v>86</v>
      </c>
      <c r="G38" s="70">
        <v>2</v>
      </c>
      <c r="H38" s="70">
        <v>373</v>
      </c>
      <c r="I38" s="70">
        <v>517</v>
      </c>
      <c r="J38" s="70">
        <v>6</v>
      </c>
      <c r="K38" s="70">
        <v>220</v>
      </c>
      <c r="L38" s="70">
        <v>4</v>
      </c>
      <c r="M38" s="70">
        <v>747</v>
      </c>
      <c r="N38" s="70">
        <v>1120</v>
      </c>
      <c r="O38" s="70"/>
      <c r="P38" s="70">
        <v>459</v>
      </c>
      <c r="Q38" s="70">
        <v>3</v>
      </c>
      <c r="R38" s="70">
        <v>190</v>
      </c>
      <c r="S38" s="70">
        <v>3</v>
      </c>
      <c r="T38" s="70">
        <v>655</v>
      </c>
      <c r="U38" s="70">
        <v>238</v>
      </c>
      <c r="V38" s="70">
        <v>5</v>
      </c>
      <c r="W38" s="70">
        <v>85</v>
      </c>
      <c r="X38" s="70">
        <v>3</v>
      </c>
      <c r="Y38" s="70">
        <v>331</v>
      </c>
      <c r="Z38" s="70">
        <v>986</v>
      </c>
      <c r="AA38" s="70"/>
      <c r="AB38" s="70">
        <v>354</v>
      </c>
      <c r="AC38" s="70">
        <v>5</v>
      </c>
      <c r="AD38" s="70">
        <v>163</v>
      </c>
      <c r="AE38" s="70">
        <v>3</v>
      </c>
      <c r="AF38" s="70">
        <v>525</v>
      </c>
      <c r="AG38" s="70">
        <v>234</v>
      </c>
      <c r="AH38" s="70">
        <v>3</v>
      </c>
      <c r="AI38" s="70">
        <v>83</v>
      </c>
      <c r="AJ38" s="70">
        <v>2</v>
      </c>
      <c r="AK38" s="70">
        <v>322</v>
      </c>
      <c r="AL38" s="70">
        <v>108</v>
      </c>
      <c r="AM38" s="70">
        <v>0</v>
      </c>
      <c r="AN38" s="70">
        <v>34</v>
      </c>
      <c r="AO38" s="70">
        <v>1</v>
      </c>
      <c r="AP38" s="70">
        <v>143</v>
      </c>
      <c r="AQ38" s="70">
        <v>990</v>
      </c>
      <c r="AR38" s="74"/>
      <c r="AS38" s="70">
        <v>661</v>
      </c>
      <c r="AT38" s="70">
        <v>6</v>
      </c>
      <c r="AU38" s="70">
        <v>267</v>
      </c>
      <c r="AV38" s="70">
        <v>6</v>
      </c>
      <c r="AW38" s="70">
        <v>940</v>
      </c>
      <c r="AX38" s="70">
        <v>940</v>
      </c>
      <c r="AY38" s="74"/>
      <c r="AZ38" s="70">
        <v>658</v>
      </c>
      <c r="BA38" s="70">
        <v>7</v>
      </c>
      <c r="BB38" s="70">
        <v>262</v>
      </c>
      <c r="BC38" s="70">
        <v>5</v>
      </c>
      <c r="BD38" s="70">
        <v>932</v>
      </c>
      <c r="BE38" s="70">
        <v>932</v>
      </c>
      <c r="BF38" s="74"/>
      <c r="BG38" s="70">
        <v>358</v>
      </c>
      <c r="BH38" s="70">
        <v>7</v>
      </c>
      <c r="BI38" s="70">
        <v>144</v>
      </c>
      <c r="BJ38" s="70">
        <v>4</v>
      </c>
      <c r="BK38" s="70">
        <v>513</v>
      </c>
      <c r="BL38" s="70">
        <v>307</v>
      </c>
      <c r="BM38" s="70">
        <v>1</v>
      </c>
      <c r="BN38" s="70">
        <v>128</v>
      </c>
      <c r="BO38" s="70">
        <v>2</v>
      </c>
      <c r="BP38" s="70">
        <v>438</v>
      </c>
      <c r="BQ38" s="70">
        <v>951</v>
      </c>
      <c r="BR38" s="74"/>
      <c r="BS38" s="70">
        <v>238</v>
      </c>
      <c r="BT38" s="70">
        <v>4</v>
      </c>
      <c r="BU38" s="70">
        <v>90</v>
      </c>
      <c r="BV38" s="70">
        <v>2</v>
      </c>
      <c r="BW38" s="70">
        <v>334</v>
      </c>
      <c r="BX38" s="70">
        <v>240</v>
      </c>
      <c r="BY38" s="70">
        <v>2</v>
      </c>
      <c r="BZ38" s="70">
        <v>107</v>
      </c>
      <c r="CA38" s="70">
        <v>3</v>
      </c>
      <c r="CB38" s="70">
        <v>352</v>
      </c>
      <c r="CC38" s="70">
        <v>199</v>
      </c>
      <c r="CD38" s="70">
        <v>2</v>
      </c>
      <c r="CE38" s="70">
        <v>74</v>
      </c>
      <c r="CF38" s="70">
        <v>1</v>
      </c>
      <c r="CG38" s="70">
        <v>276</v>
      </c>
      <c r="CH38" s="70">
        <v>962</v>
      </c>
      <c r="CI38" s="74"/>
      <c r="CJ38" s="70">
        <v>338</v>
      </c>
      <c r="CK38" s="70">
        <v>2</v>
      </c>
      <c r="CL38" s="70">
        <v>126</v>
      </c>
      <c r="CM38" s="70">
        <v>2</v>
      </c>
      <c r="CN38" s="70">
        <v>468</v>
      </c>
      <c r="CO38" s="70">
        <v>302</v>
      </c>
      <c r="CP38" s="70">
        <v>6</v>
      </c>
      <c r="CQ38" s="70">
        <v>131</v>
      </c>
      <c r="CR38" s="70">
        <v>3</v>
      </c>
      <c r="CS38" s="70">
        <v>442</v>
      </c>
      <c r="CT38" s="70">
        <v>910</v>
      </c>
      <c r="CU38" s="74"/>
      <c r="CV38" s="70">
        <v>441</v>
      </c>
      <c r="CW38" s="70">
        <v>5</v>
      </c>
      <c r="CX38" s="70">
        <v>173</v>
      </c>
      <c r="CY38" s="70">
        <v>4</v>
      </c>
      <c r="CZ38" s="70">
        <v>623</v>
      </c>
      <c r="DA38" s="70">
        <v>107</v>
      </c>
      <c r="DB38" s="70">
        <v>2</v>
      </c>
      <c r="DC38" s="70">
        <v>45</v>
      </c>
      <c r="DD38" s="70">
        <v>0</v>
      </c>
      <c r="DE38" s="70">
        <v>154</v>
      </c>
      <c r="DF38" s="70">
        <v>119</v>
      </c>
      <c r="DG38" s="70">
        <v>1</v>
      </c>
      <c r="DH38" s="70">
        <v>50</v>
      </c>
      <c r="DI38" s="70">
        <v>1</v>
      </c>
      <c r="DJ38" s="70">
        <v>171</v>
      </c>
      <c r="DK38" s="70">
        <v>948</v>
      </c>
      <c r="DL38" s="74"/>
      <c r="DM38" s="70">
        <v>480</v>
      </c>
      <c r="DN38" s="70">
        <v>5</v>
      </c>
      <c r="DO38" s="70">
        <v>197</v>
      </c>
      <c r="DP38" s="70">
        <v>5</v>
      </c>
      <c r="DQ38" s="70">
        <v>687</v>
      </c>
      <c r="DR38" s="70">
        <v>185</v>
      </c>
      <c r="DS38" s="70">
        <v>2</v>
      </c>
      <c r="DT38" s="70">
        <v>71</v>
      </c>
      <c r="DU38" s="70">
        <v>0</v>
      </c>
      <c r="DV38" s="70">
        <v>258</v>
      </c>
      <c r="DW38" s="70">
        <v>945</v>
      </c>
      <c r="DY38" s="80">
        <f t="shared" si="7"/>
        <v>0.87124999999999997</v>
      </c>
      <c r="DZ38" s="80">
        <f t="shared" si="8"/>
        <v>1</v>
      </c>
      <c r="EA38" s="80">
        <f t="shared" si="9"/>
        <v>0.89869281045751637</v>
      </c>
      <c r="EB38" s="80">
        <f t="shared" si="10"/>
        <v>1</v>
      </c>
      <c r="EC38" s="80">
        <f t="shared" si="11"/>
        <v>0.88035714285714284</v>
      </c>
      <c r="ED38" s="74"/>
      <c r="EE38" s="80">
        <f t="shared" si="12"/>
        <v>0.87</v>
      </c>
      <c r="EF38" s="80">
        <f t="shared" si="13"/>
        <v>1</v>
      </c>
      <c r="EG38" s="80">
        <f t="shared" si="14"/>
        <v>0.91503267973856206</v>
      </c>
      <c r="EH38" s="80">
        <f t="shared" si="15"/>
        <v>1</v>
      </c>
      <c r="EI38" s="80">
        <f t="shared" si="16"/>
        <v>0.8839285714285714</v>
      </c>
      <c r="EJ38" s="74"/>
      <c r="EK38" s="80">
        <f t="shared" si="17"/>
        <v>0.82625000000000004</v>
      </c>
      <c r="EL38" s="80">
        <f t="shared" si="18"/>
        <v>0.75</v>
      </c>
      <c r="EM38" s="80">
        <f t="shared" si="19"/>
        <v>0.87254901960784315</v>
      </c>
      <c r="EN38" s="80">
        <f t="shared" si="20"/>
        <v>1</v>
      </c>
      <c r="EO38" s="80">
        <f t="shared" si="21"/>
        <v>0.8392857142857143</v>
      </c>
      <c r="EP38" s="74"/>
      <c r="EQ38" s="80">
        <f t="shared" si="22"/>
        <v>0.82250000000000001</v>
      </c>
      <c r="ER38" s="80">
        <f t="shared" si="23"/>
        <v>0.875</v>
      </c>
      <c r="ES38" s="80">
        <f t="shared" si="24"/>
        <v>0.85620915032679734</v>
      </c>
      <c r="ET38" s="80">
        <f t="shared" si="25"/>
        <v>0.83333333333333337</v>
      </c>
      <c r="EU38" s="80">
        <f t="shared" si="26"/>
        <v>0.83214285714285718</v>
      </c>
      <c r="EV38" s="74"/>
      <c r="EW38" s="80">
        <f t="shared" si="27"/>
        <v>0.83125000000000004</v>
      </c>
      <c r="EX38" s="80">
        <f t="shared" si="28"/>
        <v>1</v>
      </c>
      <c r="EY38" s="80">
        <f t="shared" si="29"/>
        <v>0.88888888888888884</v>
      </c>
      <c r="EZ38" s="80">
        <f t="shared" si="30"/>
        <v>1</v>
      </c>
      <c r="FA38" s="80">
        <f t="shared" si="31"/>
        <v>0.84910714285714284</v>
      </c>
      <c r="FB38" s="74"/>
      <c r="FC38" s="80">
        <f t="shared" si="32"/>
        <v>0.79249999999999998</v>
      </c>
      <c r="FD38" s="80">
        <f t="shared" si="33"/>
        <v>2.375</v>
      </c>
      <c r="FE38" s="80">
        <f t="shared" si="34"/>
        <v>0.86928104575163401</v>
      </c>
      <c r="FF38" s="80">
        <f t="shared" si="35"/>
        <v>0.33333333333333331</v>
      </c>
      <c r="FG38" s="80">
        <f t="shared" si="36"/>
        <v>0.82232142857142854</v>
      </c>
      <c r="FH38" s="74"/>
      <c r="FI38" s="80">
        <f t="shared" si="37"/>
        <v>0.8</v>
      </c>
      <c r="FJ38" s="80">
        <f t="shared" si="38"/>
        <v>1</v>
      </c>
      <c r="FK38" s="80">
        <f t="shared" si="39"/>
        <v>0.83986928104575165</v>
      </c>
      <c r="FL38" s="80">
        <f t="shared" si="40"/>
        <v>0.83333333333333337</v>
      </c>
      <c r="FM38" s="80">
        <f t="shared" si="41"/>
        <v>0.8125</v>
      </c>
      <c r="FN38" s="74"/>
      <c r="FO38" s="80">
        <f t="shared" si="42"/>
        <v>0.83374999999999999</v>
      </c>
      <c r="FP38" s="80">
        <f t="shared" si="43"/>
        <v>1</v>
      </c>
      <c r="FQ38" s="80">
        <f t="shared" si="44"/>
        <v>0.87581699346405228</v>
      </c>
      <c r="FR38" s="80">
        <f t="shared" si="45"/>
        <v>0.83333333333333337</v>
      </c>
      <c r="FS38" s="80">
        <f t="shared" si="46"/>
        <v>0.84642857142857142</v>
      </c>
      <c r="FT38" s="74"/>
      <c r="FU38" s="80">
        <f t="shared" si="47"/>
        <v>0.83125000000000004</v>
      </c>
      <c r="FV38" s="80">
        <f t="shared" si="48"/>
        <v>0.875</v>
      </c>
      <c r="FW38" s="80">
        <f t="shared" si="49"/>
        <v>0.87581699346405228</v>
      </c>
      <c r="FX38" s="80">
        <f t="shared" si="50"/>
        <v>0.83333333333333337</v>
      </c>
      <c r="FY38" s="80">
        <f t="shared" si="51"/>
        <v>0.84375</v>
      </c>
    </row>
    <row r="39" spans="1:181" x14ac:dyDescent="0.3">
      <c r="A39" s="60" t="s">
        <v>440</v>
      </c>
      <c r="B39" s="70">
        <v>38640</v>
      </c>
      <c r="C39" s="70"/>
      <c r="D39" s="70">
        <v>1396</v>
      </c>
      <c r="E39" s="70">
        <v>31</v>
      </c>
      <c r="F39" s="70">
        <v>640</v>
      </c>
      <c r="G39" s="70">
        <v>7</v>
      </c>
      <c r="H39" s="70">
        <v>2074</v>
      </c>
      <c r="I39" s="70">
        <v>445</v>
      </c>
      <c r="J39" s="70">
        <v>14</v>
      </c>
      <c r="K39" s="70">
        <v>247</v>
      </c>
      <c r="L39" s="70">
        <v>4</v>
      </c>
      <c r="M39" s="70">
        <v>710</v>
      </c>
      <c r="N39" s="70">
        <v>2784</v>
      </c>
      <c r="O39" s="70"/>
      <c r="P39" s="70">
        <v>866</v>
      </c>
      <c r="Q39" s="70">
        <v>21</v>
      </c>
      <c r="R39" s="70">
        <v>408</v>
      </c>
      <c r="S39" s="70">
        <v>6</v>
      </c>
      <c r="T39" s="70">
        <v>1301</v>
      </c>
      <c r="U39" s="70">
        <v>751</v>
      </c>
      <c r="V39" s="70">
        <v>16</v>
      </c>
      <c r="W39" s="70">
        <v>347</v>
      </c>
      <c r="X39" s="70">
        <v>3</v>
      </c>
      <c r="Y39" s="70">
        <v>1117</v>
      </c>
      <c r="Z39" s="70">
        <v>2418</v>
      </c>
      <c r="AA39" s="70"/>
      <c r="AB39" s="70">
        <v>1285</v>
      </c>
      <c r="AC39" s="70">
        <v>31</v>
      </c>
      <c r="AD39" s="70">
        <v>563</v>
      </c>
      <c r="AE39" s="70">
        <v>6</v>
      </c>
      <c r="AF39" s="70">
        <v>1885</v>
      </c>
      <c r="AG39" s="70">
        <v>264</v>
      </c>
      <c r="AH39" s="70">
        <v>12</v>
      </c>
      <c r="AI39" s="70">
        <v>177</v>
      </c>
      <c r="AJ39" s="70">
        <v>3</v>
      </c>
      <c r="AK39" s="70">
        <v>456</v>
      </c>
      <c r="AL39" s="70">
        <v>226</v>
      </c>
      <c r="AM39" s="70">
        <v>2</v>
      </c>
      <c r="AN39" s="70">
        <v>104</v>
      </c>
      <c r="AO39" s="70">
        <v>0</v>
      </c>
      <c r="AP39" s="70">
        <v>332</v>
      </c>
      <c r="AQ39" s="70">
        <v>2673</v>
      </c>
      <c r="AR39" s="74"/>
      <c r="AS39" s="70">
        <v>1475</v>
      </c>
      <c r="AT39" s="70">
        <v>26</v>
      </c>
      <c r="AU39" s="70">
        <v>683</v>
      </c>
      <c r="AV39" s="70">
        <v>8</v>
      </c>
      <c r="AW39" s="70">
        <v>2192</v>
      </c>
      <c r="AX39" s="70">
        <v>2192</v>
      </c>
      <c r="AY39" s="74"/>
      <c r="AZ39" s="70">
        <v>1453</v>
      </c>
      <c r="BA39" s="70">
        <v>26</v>
      </c>
      <c r="BB39" s="70">
        <v>680</v>
      </c>
      <c r="BC39" s="70">
        <v>8</v>
      </c>
      <c r="BD39" s="70">
        <v>2167</v>
      </c>
      <c r="BE39" s="70">
        <v>2167</v>
      </c>
      <c r="BF39" s="74"/>
      <c r="BG39" s="70">
        <v>1067</v>
      </c>
      <c r="BH39" s="70">
        <v>23</v>
      </c>
      <c r="BI39" s="70">
        <v>501</v>
      </c>
      <c r="BJ39" s="70">
        <v>4</v>
      </c>
      <c r="BK39" s="70">
        <v>1595</v>
      </c>
      <c r="BL39" s="70">
        <v>478</v>
      </c>
      <c r="BM39" s="70">
        <v>15</v>
      </c>
      <c r="BN39" s="70">
        <v>237</v>
      </c>
      <c r="BO39" s="70">
        <v>5</v>
      </c>
      <c r="BP39" s="70">
        <v>735</v>
      </c>
      <c r="BQ39" s="70">
        <v>2330</v>
      </c>
      <c r="BR39" s="74"/>
      <c r="BS39" s="70">
        <v>684</v>
      </c>
      <c r="BT39" s="70">
        <v>18</v>
      </c>
      <c r="BU39" s="70">
        <v>328</v>
      </c>
      <c r="BV39" s="70">
        <v>4</v>
      </c>
      <c r="BW39" s="70">
        <v>1034</v>
      </c>
      <c r="BX39" s="70">
        <v>285</v>
      </c>
      <c r="BY39" s="70">
        <v>7</v>
      </c>
      <c r="BZ39" s="70">
        <v>115</v>
      </c>
      <c r="CA39" s="70">
        <v>4</v>
      </c>
      <c r="CB39" s="70">
        <v>411</v>
      </c>
      <c r="CC39" s="70">
        <v>588</v>
      </c>
      <c r="CD39" s="70">
        <v>13</v>
      </c>
      <c r="CE39" s="70">
        <v>312</v>
      </c>
      <c r="CF39" s="70">
        <v>1</v>
      </c>
      <c r="CG39" s="70">
        <v>914</v>
      </c>
      <c r="CH39" s="70">
        <v>2359</v>
      </c>
      <c r="CI39" s="74"/>
      <c r="CJ39" s="70">
        <v>812</v>
      </c>
      <c r="CK39" s="70">
        <v>13</v>
      </c>
      <c r="CL39" s="70">
        <v>366</v>
      </c>
      <c r="CM39" s="70">
        <v>4</v>
      </c>
      <c r="CN39" s="70">
        <v>1195</v>
      </c>
      <c r="CO39" s="70">
        <v>689</v>
      </c>
      <c r="CP39" s="70">
        <v>24</v>
      </c>
      <c r="CQ39" s="70">
        <v>338</v>
      </c>
      <c r="CR39" s="70">
        <v>5</v>
      </c>
      <c r="CS39" s="70">
        <v>1056</v>
      </c>
      <c r="CT39" s="70">
        <v>2251</v>
      </c>
      <c r="CU39" s="74"/>
      <c r="CV39" s="70">
        <v>827</v>
      </c>
      <c r="CW39" s="70">
        <v>15</v>
      </c>
      <c r="CX39" s="70">
        <v>408</v>
      </c>
      <c r="CY39" s="70">
        <v>3</v>
      </c>
      <c r="CZ39" s="70">
        <v>1253</v>
      </c>
      <c r="DA39" s="70">
        <v>446</v>
      </c>
      <c r="DB39" s="70">
        <v>12</v>
      </c>
      <c r="DC39" s="70">
        <v>177</v>
      </c>
      <c r="DD39" s="70">
        <v>4</v>
      </c>
      <c r="DE39" s="70">
        <v>639</v>
      </c>
      <c r="DF39" s="70">
        <v>277</v>
      </c>
      <c r="DG39" s="70">
        <v>9</v>
      </c>
      <c r="DH39" s="70">
        <v>145</v>
      </c>
      <c r="DI39" s="70">
        <v>2</v>
      </c>
      <c r="DJ39" s="70">
        <v>433</v>
      </c>
      <c r="DK39" s="70">
        <v>2325</v>
      </c>
      <c r="DL39" s="74"/>
      <c r="DM39" s="70">
        <v>1204</v>
      </c>
      <c r="DN39" s="70">
        <v>26</v>
      </c>
      <c r="DO39" s="70">
        <v>577</v>
      </c>
      <c r="DP39" s="70">
        <v>4</v>
      </c>
      <c r="DQ39" s="70">
        <v>1811</v>
      </c>
      <c r="DR39" s="70">
        <v>321</v>
      </c>
      <c r="DS39" s="70">
        <v>12</v>
      </c>
      <c r="DT39" s="70">
        <v>140</v>
      </c>
      <c r="DU39" s="70">
        <v>5</v>
      </c>
      <c r="DV39" s="70">
        <v>478</v>
      </c>
      <c r="DW39" s="70">
        <v>2289</v>
      </c>
      <c r="DY39" s="80">
        <f t="shared" si="7"/>
        <v>0.87832699619771859</v>
      </c>
      <c r="DZ39" s="80">
        <f t="shared" si="8"/>
        <v>0.82222222222222219</v>
      </c>
      <c r="EA39" s="80">
        <f t="shared" si="9"/>
        <v>0.85118376550169106</v>
      </c>
      <c r="EB39" s="80">
        <f t="shared" si="10"/>
        <v>0.81818181818181823</v>
      </c>
      <c r="EC39" s="80">
        <f t="shared" si="11"/>
        <v>0.86853448275862066</v>
      </c>
      <c r="ED39" s="74"/>
      <c r="EE39" s="80">
        <f t="shared" si="12"/>
        <v>0.96414991852254206</v>
      </c>
      <c r="EF39" s="80">
        <f t="shared" si="13"/>
        <v>1</v>
      </c>
      <c r="EG39" s="80">
        <f t="shared" si="14"/>
        <v>0.95152198421645995</v>
      </c>
      <c r="EH39" s="80">
        <f t="shared" si="15"/>
        <v>0.81818181818181823</v>
      </c>
      <c r="EI39" s="80">
        <f t="shared" si="16"/>
        <v>0.96012931034482762</v>
      </c>
      <c r="EJ39" s="74"/>
      <c r="EK39" s="80">
        <f t="shared" si="17"/>
        <v>0.80119500271591526</v>
      </c>
      <c r="EL39" s="80">
        <f t="shared" si="18"/>
        <v>0.57777777777777772</v>
      </c>
      <c r="EM39" s="80">
        <f t="shared" si="19"/>
        <v>0.77001127395715896</v>
      </c>
      <c r="EN39" s="80">
        <f t="shared" si="20"/>
        <v>0.72727272727272729</v>
      </c>
      <c r="EO39" s="80">
        <f t="shared" si="21"/>
        <v>0.78735632183908044</v>
      </c>
      <c r="EP39" s="74"/>
      <c r="EQ39" s="80">
        <f t="shared" si="22"/>
        <v>0.78924497555676265</v>
      </c>
      <c r="ER39" s="80">
        <f t="shared" si="23"/>
        <v>0.57777777777777772</v>
      </c>
      <c r="ES39" s="80">
        <f t="shared" si="24"/>
        <v>0.76662908680947017</v>
      </c>
      <c r="ET39" s="80">
        <f t="shared" si="25"/>
        <v>0.72727272727272729</v>
      </c>
      <c r="EU39" s="80">
        <f t="shared" si="26"/>
        <v>0.77837643678160917</v>
      </c>
      <c r="EV39" s="74"/>
      <c r="EW39" s="80">
        <f t="shared" si="27"/>
        <v>0.83921781640412818</v>
      </c>
      <c r="EX39" s="80">
        <f t="shared" si="28"/>
        <v>0.84444444444444444</v>
      </c>
      <c r="EY39" s="80">
        <f t="shared" si="29"/>
        <v>0.83201803833145438</v>
      </c>
      <c r="EZ39" s="80">
        <f t="shared" si="30"/>
        <v>0.81818181818181823</v>
      </c>
      <c r="FA39" s="80">
        <f t="shared" si="31"/>
        <v>0.83692528735632188</v>
      </c>
      <c r="FB39" s="74"/>
      <c r="FC39" s="80">
        <f t="shared" si="32"/>
        <v>0.3677349266702879</v>
      </c>
      <c r="FD39" s="80">
        <f t="shared" si="33"/>
        <v>0.17777777777777778</v>
      </c>
      <c r="FE39" s="80">
        <f t="shared" si="34"/>
        <v>0.30552423900789177</v>
      </c>
      <c r="FF39" s="80">
        <f t="shared" si="35"/>
        <v>0.54545454545454541</v>
      </c>
      <c r="FG39" s="80">
        <f t="shared" si="36"/>
        <v>0.34554597701149425</v>
      </c>
      <c r="FH39" s="74"/>
      <c r="FI39" s="80">
        <f t="shared" si="37"/>
        <v>0.81531776208582296</v>
      </c>
      <c r="FJ39" s="80">
        <f t="shared" si="38"/>
        <v>0.82222222222222219</v>
      </c>
      <c r="FK39" s="80">
        <f t="shared" si="39"/>
        <v>0.7936865839909808</v>
      </c>
      <c r="FL39" s="80">
        <f t="shared" si="40"/>
        <v>0.81818181818181823</v>
      </c>
      <c r="FM39" s="80">
        <f t="shared" si="41"/>
        <v>0.8085488505747126</v>
      </c>
      <c r="FN39" s="74"/>
      <c r="FO39" s="80">
        <f t="shared" si="42"/>
        <v>0.84193373166757202</v>
      </c>
      <c r="FP39" s="80">
        <f t="shared" si="43"/>
        <v>0.8</v>
      </c>
      <c r="FQ39" s="80">
        <f t="shared" si="44"/>
        <v>0.82299887260428406</v>
      </c>
      <c r="FR39" s="80">
        <f t="shared" si="45"/>
        <v>0.81818181818181823</v>
      </c>
      <c r="FS39" s="80">
        <f t="shared" si="46"/>
        <v>0.83512931034482762</v>
      </c>
      <c r="FT39" s="74"/>
      <c r="FU39" s="80">
        <f t="shared" si="47"/>
        <v>0.82835415535035306</v>
      </c>
      <c r="FV39" s="80">
        <f t="shared" si="48"/>
        <v>0.84444444444444444</v>
      </c>
      <c r="FW39" s="80">
        <f t="shared" si="49"/>
        <v>0.80834272829763243</v>
      </c>
      <c r="FX39" s="80">
        <f t="shared" si="50"/>
        <v>0.81818181818181823</v>
      </c>
      <c r="FY39" s="80">
        <f t="shared" si="51"/>
        <v>0.82219827586206895</v>
      </c>
    </row>
    <row r="40" spans="1:181" x14ac:dyDescent="0.3">
      <c r="A40" s="60" t="s">
        <v>591</v>
      </c>
      <c r="B40" s="70">
        <v>37764</v>
      </c>
      <c r="C40" s="70"/>
      <c r="D40" s="70">
        <v>1113</v>
      </c>
      <c r="E40" s="70">
        <v>61</v>
      </c>
      <c r="F40" s="70">
        <v>311</v>
      </c>
      <c r="G40" s="70">
        <v>4</v>
      </c>
      <c r="H40" s="70">
        <v>1489</v>
      </c>
      <c r="I40" s="70">
        <v>253</v>
      </c>
      <c r="J40" s="70">
        <v>10</v>
      </c>
      <c r="K40" s="70">
        <v>85</v>
      </c>
      <c r="L40" s="70">
        <v>1</v>
      </c>
      <c r="M40" s="70">
        <v>349</v>
      </c>
      <c r="N40" s="70">
        <v>1838</v>
      </c>
      <c r="O40" s="70"/>
      <c r="P40" s="70">
        <v>728</v>
      </c>
      <c r="Q40" s="70">
        <v>35</v>
      </c>
      <c r="R40" s="70">
        <v>199</v>
      </c>
      <c r="S40" s="70">
        <v>2</v>
      </c>
      <c r="T40" s="70">
        <v>964</v>
      </c>
      <c r="U40" s="70">
        <v>498</v>
      </c>
      <c r="V40" s="70">
        <v>34</v>
      </c>
      <c r="W40" s="70">
        <v>170</v>
      </c>
      <c r="X40" s="70">
        <v>2</v>
      </c>
      <c r="Y40" s="70">
        <v>704</v>
      </c>
      <c r="Z40" s="70">
        <v>1668</v>
      </c>
      <c r="AA40" s="70"/>
      <c r="AB40" s="70">
        <v>634</v>
      </c>
      <c r="AC40" s="70">
        <v>27</v>
      </c>
      <c r="AD40" s="70">
        <v>154</v>
      </c>
      <c r="AE40" s="70">
        <v>2</v>
      </c>
      <c r="AF40" s="70">
        <v>817</v>
      </c>
      <c r="AG40" s="70">
        <v>377</v>
      </c>
      <c r="AH40" s="70">
        <v>29</v>
      </c>
      <c r="AI40" s="70">
        <v>139</v>
      </c>
      <c r="AJ40" s="70">
        <v>1</v>
      </c>
      <c r="AK40" s="70">
        <v>546</v>
      </c>
      <c r="AL40" s="70">
        <v>241</v>
      </c>
      <c r="AM40" s="70">
        <v>12</v>
      </c>
      <c r="AN40" s="70">
        <v>78</v>
      </c>
      <c r="AO40" s="70">
        <v>0</v>
      </c>
      <c r="AP40" s="70">
        <v>331</v>
      </c>
      <c r="AQ40" s="70">
        <v>1694</v>
      </c>
      <c r="AR40" s="74"/>
      <c r="AS40" s="70">
        <v>1113</v>
      </c>
      <c r="AT40" s="70">
        <v>55</v>
      </c>
      <c r="AU40" s="70">
        <v>339</v>
      </c>
      <c r="AV40" s="70">
        <v>3</v>
      </c>
      <c r="AW40" s="70">
        <v>1510</v>
      </c>
      <c r="AX40" s="70">
        <v>1510</v>
      </c>
      <c r="AY40" s="74"/>
      <c r="AZ40" s="70">
        <v>1080</v>
      </c>
      <c r="BA40" s="70">
        <v>55</v>
      </c>
      <c r="BB40" s="70">
        <v>327</v>
      </c>
      <c r="BC40" s="70">
        <v>2</v>
      </c>
      <c r="BD40" s="70">
        <v>1464</v>
      </c>
      <c r="BE40" s="70">
        <v>1464</v>
      </c>
      <c r="BF40" s="74"/>
      <c r="BG40" s="70">
        <v>763</v>
      </c>
      <c r="BH40" s="70">
        <v>53</v>
      </c>
      <c r="BI40" s="70">
        <v>253</v>
      </c>
      <c r="BJ40" s="70">
        <v>5</v>
      </c>
      <c r="BK40" s="70">
        <v>1074</v>
      </c>
      <c r="BL40" s="70">
        <v>424</v>
      </c>
      <c r="BM40" s="70">
        <v>14</v>
      </c>
      <c r="BN40" s="70">
        <v>103</v>
      </c>
      <c r="BO40" s="70">
        <v>0</v>
      </c>
      <c r="BP40" s="70">
        <v>541</v>
      </c>
      <c r="BQ40" s="70">
        <v>1615</v>
      </c>
      <c r="BR40" s="74"/>
      <c r="BS40" s="70">
        <v>402</v>
      </c>
      <c r="BT40" s="70">
        <v>23</v>
      </c>
      <c r="BU40" s="70">
        <v>110</v>
      </c>
      <c r="BV40" s="70">
        <v>1</v>
      </c>
      <c r="BW40" s="70">
        <v>536</v>
      </c>
      <c r="BX40" s="70">
        <v>213</v>
      </c>
      <c r="BY40" s="70">
        <v>10</v>
      </c>
      <c r="BZ40" s="70">
        <v>64</v>
      </c>
      <c r="CA40" s="70">
        <v>1</v>
      </c>
      <c r="CB40" s="70">
        <v>288</v>
      </c>
      <c r="CC40" s="70">
        <v>576</v>
      </c>
      <c r="CD40" s="70">
        <v>33</v>
      </c>
      <c r="CE40" s="70">
        <v>183</v>
      </c>
      <c r="CF40" s="70">
        <v>3</v>
      </c>
      <c r="CG40" s="70">
        <v>795</v>
      </c>
      <c r="CH40" s="70">
        <v>1619</v>
      </c>
      <c r="CI40" s="74"/>
      <c r="CJ40" s="70">
        <v>621</v>
      </c>
      <c r="CK40" s="70">
        <v>34</v>
      </c>
      <c r="CL40" s="70">
        <v>197</v>
      </c>
      <c r="CM40" s="70">
        <v>2</v>
      </c>
      <c r="CN40" s="70">
        <v>854</v>
      </c>
      <c r="CO40" s="70">
        <v>518</v>
      </c>
      <c r="CP40" s="70">
        <v>31</v>
      </c>
      <c r="CQ40" s="70">
        <v>150</v>
      </c>
      <c r="CR40" s="70">
        <v>1</v>
      </c>
      <c r="CS40" s="70">
        <v>700</v>
      </c>
      <c r="CT40" s="70">
        <v>1554</v>
      </c>
      <c r="CU40" s="74"/>
      <c r="CV40" s="70">
        <v>771</v>
      </c>
      <c r="CW40" s="70">
        <v>43</v>
      </c>
      <c r="CX40" s="70">
        <v>239</v>
      </c>
      <c r="CY40" s="70">
        <v>4</v>
      </c>
      <c r="CZ40" s="70">
        <v>1057</v>
      </c>
      <c r="DA40" s="70">
        <v>243</v>
      </c>
      <c r="DB40" s="70">
        <v>15</v>
      </c>
      <c r="DC40" s="70">
        <v>66</v>
      </c>
      <c r="DD40" s="70">
        <v>0</v>
      </c>
      <c r="DE40" s="70">
        <v>324</v>
      </c>
      <c r="DF40" s="70">
        <v>163</v>
      </c>
      <c r="DG40" s="70">
        <v>10</v>
      </c>
      <c r="DH40" s="70">
        <v>54</v>
      </c>
      <c r="DI40" s="70">
        <v>1</v>
      </c>
      <c r="DJ40" s="70">
        <v>228</v>
      </c>
      <c r="DK40" s="70">
        <v>1609</v>
      </c>
      <c r="DL40" s="74"/>
      <c r="DM40" s="70">
        <v>886</v>
      </c>
      <c r="DN40" s="70">
        <v>46</v>
      </c>
      <c r="DO40" s="70">
        <v>287</v>
      </c>
      <c r="DP40" s="70">
        <v>4</v>
      </c>
      <c r="DQ40" s="70">
        <v>1223</v>
      </c>
      <c r="DR40" s="70">
        <v>267</v>
      </c>
      <c r="DS40" s="70">
        <v>19</v>
      </c>
      <c r="DT40" s="70">
        <v>65</v>
      </c>
      <c r="DU40" s="70">
        <v>0</v>
      </c>
      <c r="DV40" s="70">
        <v>351</v>
      </c>
      <c r="DW40" s="70">
        <v>1574</v>
      </c>
      <c r="DY40" s="80">
        <f t="shared" si="7"/>
        <v>0.89751098096632509</v>
      </c>
      <c r="DZ40" s="80">
        <f t="shared" si="8"/>
        <v>0.971830985915493</v>
      </c>
      <c r="EA40" s="80">
        <f t="shared" si="9"/>
        <v>0.93181818181818177</v>
      </c>
      <c r="EB40" s="80">
        <f t="shared" si="10"/>
        <v>0.8</v>
      </c>
      <c r="EC40" s="80">
        <f t="shared" si="11"/>
        <v>0.90750816104461374</v>
      </c>
      <c r="ED40" s="74"/>
      <c r="EE40" s="80">
        <f t="shared" si="12"/>
        <v>0.91654465592972179</v>
      </c>
      <c r="EF40" s="80">
        <f t="shared" si="13"/>
        <v>0.95774647887323938</v>
      </c>
      <c r="EG40" s="80">
        <f t="shared" si="14"/>
        <v>0.93686868686868685</v>
      </c>
      <c r="EH40" s="80">
        <f t="shared" si="15"/>
        <v>0.6</v>
      </c>
      <c r="EI40" s="80">
        <f t="shared" si="16"/>
        <v>0.92165397170837871</v>
      </c>
      <c r="EJ40" s="74"/>
      <c r="EK40" s="80">
        <f t="shared" si="17"/>
        <v>0.81478770131771594</v>
      </c>
      <c r="EL40" s="80">
        <f t="shared" si="18"/>
        <v>0.77464788732394363</v>
      </c>
      <c r="EM40" s="80">
        <f t="shared" si="19"/>
        <v>0.85606060606060608</v>
      </c>
      <c r="EN40" s="80">
        <f t="shared" si="20"/>
        <v>0.6</v>
      </c>
      <c r="EO40" s="80">
        <f t="shared" si="21"/>
        <v>0.82154515778019588</v>
      </c>
      <c r="EP40" s="74"/>
      <c r="EQ40" s="80">
        <f t="shared" si="22"/>
        <v>0.79062957540263545</v>
      </c>
      <c r="ER40" s="80">
        <f t="shared" si="23"/>
        <v>0.77464788732394363</v>
      </c>
      <c r="ES40" s="80">
        <f t="shared" si="24"/>
        <v>0.8257575757575758</v>
      </c>
      <c r="ET40" s="80">
        <f t="shared" si="25"/>
        <v>0.4</v>
      </c>
      <c r="EU40" s="80">
        <f t="shared" si="26"/>
        <v>0.7965179542981502</v>
      </c>
      <c r="EV40" s="74"/>
      <c r="EW40" s="80">
        <f t="shared" si="27"/>
        <v>0.86896046852122988</v>
      </c>
      <c r="EX40" s="80">
        <f t="shared" si="28"/>
        <v>0.94366197183098588</v>
      </c>
      <c r="EY40" s="80">
        <f t="shared" si="29"/>
        <v>0.89898989898989901</v>
      </c>
      <c r="EZ40" s="80">
        <f t="shared" si="30"/>
        <v>1</v>
      </c>
      <c r="FA40" s="80">
        <f t="shared" si="31"/>
        <v>0.87867247007616978</v>
      </c>
      <c r="FB40" s="74"/>
      <c r="FC40" s="80">
        <f t="shared" si="32"/>
        <v>1.1398243045387995</v>
      </c>
      <c r="FD40" s="80">
        <f t="shared" si="33"/>
        <v>0.53521126760563376</v>
      </c>
      <c r="FE40" s="80">
        <f t="shared" si="34"/>
        <v>1.9065656565656566</v>
      </c>
      <c r="FF40" s="80">
        <f t="shared" si="35"/>
        <v>1.8</v>
      </c>
      <c r="FG40" s="80">
        <f t="shared" si="36"/>
        <v>1.2834602829162132</v>
      </c>
      <c r="FH40" s="74"/>
      <c r="FI40" s="80">
        <f t="shared" si="37"/>
        <v>0.83382137628111275</v>
      </c>
      <c r="FJ40" s="80">
        <f t="shared" si="38"/>
        <v>0.91549295774647887</v>
      </c>
      <c r="FK40" s="80">
        <f t="shared" si="39"/>
        <v>0.8762626262626263</v>
      </c>
      <c r="FL40" s="80">
        <f t="shared" si="40"/>
        <v>0.6</v>
      </c>
      <c r="FM40" s="80">
        <f t="shared" si="41"/>
        <v>0.84548422198041351</v>
      </c>
      <c r="FN40" s="74"/>
      <c r="FO40" s="80">
        <f t="shared" si="42"/>
        <v>0.86163982430453878</v>
      </c>
      <c r="FP40" s="80">
        <f t="shared" si="43"/>
        <v>0.95774647887323938</v>
      </c>
      <c r="FQ40" s="80">
        <f t="shared" si="44"/>
        <v>0.90656565656565657</v>
      </c>
      <c r="FR40" s="80">
        <f t="shared" si="45"/>
        <v>1</v>
      </c>
      <c r="FS40" s="80">
        <f t="shared" si="46"/>
        <v>0.87540805223068552</v>
      </c>
      <c r="FT40" s="74"/>
      <c r="FU40" s="80">
        <f t="shared" si="47"/>
        <v>0.84407027818448022</v>
      </c>
      <c r="FV40" s="80">
        <f t="shared" si="48"/>
        <v>0.91549295774647887</v>
      </c>
      <c r="FW40" s="80">
        <f t="shared" si="49"/>
        <v>0.88888888888888884</v>
      </c>
      <c r="FX40" s="80">
        <f t="shared" si="50"/>
        <v>0.8</v>
      </c>
      <c r="FY40" s="80">
        <f t="shared" si="51"/>
        <v>0.85636561479869422</v>
      </c>
    </row>
    <row r="41" spans="1:181" x14ac:dyDescent="0.3">
      <c r="A41" s="60" t="s">
        <v>596</v>
      </c>
      <c r="B41" s="70">
        <v>37015</v>
      </c>
      <c r="C41" s="70"/>
      <c r="D41" s="70">
        <v>419</v>
      </c>
      <c r="E41" s="70">
        <v>9</v>
      </c>
      <c r="F41" s="70">
        <v>44</v>
      </c>
      <c r="G41" s="70">
        <v>0</v>
      </c>
      <c r="H41" s="70">
        <v>472</v>
      </c>
      <c r="I41" s="70">
        <v>447</v>
      </c>
      <c r="J41" s="70">
        <v>9</v>
      </c>
      <c r="K41" s="70">
        <v>70</v>
      </c>
      <c r="L41" s="70">
        <v>0</v>
      </c>
      <c r="M41" s="70">
        <v>526</v>
      </c>
      <c r="N41" s="70">
        <v>998</v>
      </c>
      <c r="O41" s="70"/>
      <c r="P41" s="70">
        <v>512</v>
      </c>
      <c r="Q41" s="70">
        <v>6</v>
      </c>
      <c r="R41" s="70">
        <v>71</v>
      </c>
      <c r="S41" s="70">
        <v>0</v>
      </c>
      <c r="T41" s="70">
        <v>589</v>
      </c>
      <c r="U41" s="70">
        <v>279</v>
      </c>
      <c r="V41" s="70">
        <v>11</v>
      </c>
      <c r="W41" s="70">
        <v>30</v>
      </c>
      <c r="X41" s="70">
        <v>0</v>
      </c>
      <c r="Y41" s="70">
        <v>320</v>
      </c>
      <c r="Z41" s="70">
        <v>909</v>
      </c>
      <c r="AA41" s="70"/>
      <c r="AB41" s="70">
        <v>420</v>
      </c>
      <c r="AC41" s="70">
        <v>12</v>
      </c>
      <c r="AD41" s="70">
        <v>49</v>
      </c>
      <c r="AE41" s="70">
        <v>0</v>
      </c>
      <c r="AF41" s="70">
        <v>481</v>
      </c>
      <c r="AG41" s="70">
        <v>234</v>
      </c>
      <c r="AH41" s="70">
        <v>7</v>
      </c>
      <c r="AI41" s="70">
        <v>42</v>
      </c>
      <c r="AJ41" s="70">
        <v>0</v>
      </c>
      <c r="AK41" s="70">
        <v>283</v>
      </c>
      <c r="AL41" s="70">
        <v>137</v>
      </c>
      <c r="AM41" s="70">
        <v>0</v>
      </c>
      <c r="AN41" s="70">
        <v>11</v>
      </c>
      <c r="AO41" s="70">
        <v>0</v>
      </c>
      <c r="AP41" s="70">
        <v>148</v>
      </c>
      <c r="AQ41" s="70">
        <v>912</v>
      </c>
      <c r="AR41" s="74"/>
      <c r="AS41" s="70">
        <v>740</v>
      </c>
      <c r="AT41" s="70">
        <v>19</v>
      </c>
      <c r="AU41" s="70">
        <v>93</v>
      </c>
      <c r="AV41" s="70">
        <v>0</v>
      </c>
      <c r="AW41" s="70">
        <v>852</v>
      </c>
      <c r="AX41" s="70">
        <v>852</v>
      </c>
      <c r="AY41" s="74"/>
      <c r="AZ41" s="70">
        <v>726</v>
      </c>
      <c r="BA41" s="70">
        <v>18</v>
      </c>
      <c r="BB41" s="70">
        <v>93</v>
      </c>
      <c r="BC41" s="70">
        <v>0</v>
      </c>
      <c r="BD41" s="70">
        <v>837</v>
      </c>
      <c r="BE41" s="70">
        <v>837</v>
      </c>
      <c r="BF41" s="74"/>
      <c r="BG41" s="70">
        <v>452</v>
      </c>
      <c r="BH41" s="70">
        <v>12</v>
      </c>
      <c r="BI41" s="70">
        <v>58</v>
      </c>
      <c r="BJ41" s="70">
        <v>0</v>
      </c>
      <c r="BK41" s="70">
        <v>522</v>
      </c>
      <c r="BL41" s="70">
        <v>316</v>
      </c>
      <c r="BM41" s="70">
        <v>8</v>
      </c>
      <c r="BN41" s="70">
        <v>40</v>
      </c>
      <c r="BO41" s="70">
        <v>0</v>
      </c>
      <c r="BP41" s="70">
        <v>364</v>
      </c>
      <c r="BQ41" s="70">
        <v>886</v>
      </c>
      <c r="BR41" s="74"/>
      <c r="BS41" s="70">
        <v>316</v>
      </c>
      <c r="BT41" s="70">
        <v>9</v>
      </c>
      <c r="BU41" s="70">
        <v>44</v>
      </c>
      <c r="BV41" s="70">
        <v>0</v>
      </c>
      <c r="BW41" s="70">
        <v>369</v>
      </c>
      <c r="BX41" s="70">
        <v>243</v>
      </c>
      <c r="BY41" s="70">
        <v>4</v>
      </c>
      <c r="BZ41" s="70">
        <v>33</v>
      </c>
      <c r="CA41" s="70">
        <v>0</v>
      </c>
      <c r="CB41" s="70">
        <v>280</v>
      </c>
      <c r="CC41" s="70">
        <v>211</v>
      </c>
      <c r="CD41" s="70">
        <v>6</v>
      </c>
      <c r="CE41" s="70">
        <v>22</v>
      </c>
      <c r="CF41" s="70">
        <v>0</v>
      </c>
      <c r="CG41" s="70">
        <v>239</v>
      </c>
      <c r="CH41" s="70">
        <v>888</v>
      </c>
      <c r="CI41" s="74"/>
      <c r="CJ41" s="70">
        <v>357</v>
      </c>
      <c r="CK41" s="70">
        <v>6</v>
      </c>
      <c r="CL41" s="70">
        <v>53</v>
      </c>
      <c r="CM41" s="70">
        <v>0</v>
      </c>
      <c r="CN41" s="70">
        <v>416</v>
      </c>
      <c r="CO41" s="70">
        <v>400</v>
      </c>
      <c r="CP41" s="70">
        <v>13</v>
      </c>
      <c r="CQ41" s="70">
        <v>43</v>
      </c>
      <c r="CR41" s="70">
        <v>0</v>
      </c>
      <c r="CS41" s="70">
        <v>456</v>
      </c>
      <c r="CT41" s="70">
        <v>872</v>
      </c>
      <c r="CU41" s="74"/>
      <c r="CV41" s="70">
        <v>475</v>
      </c>
      <c r="CW41" s="70">
        <v>7</v>
      </c>
      <c r="CX41" s="70">
        <v>48</v>
      </c>
      <c r="CY41" s="70">
        <v>0</v>
      </c>
      <c r="CZ41" s="70">
        <v>530</v>
      </c>
      <c r="DA41" s="70">
        <v>137</v>
      </c>
      <c r="DB41" s="70">
        <v>4</v>
      </c>
      <c r="DC41" s="70">
        <v>33</v>
      </c>
      <c r="DD41" s="70">
        <v>0</v>
      </c>
      <c r="DE41" s="70">
        <v>174</v>
      </c>
      <c r="DF41" s="70">
        <v>161</v>
      </c>
      <c r="DG41" s="70">
        <v>5</v>
      </c>
      <c r="DH41" s="70">
        <v>14</v>
      </c>
      <c r="DI41" s="70">
        <v>0</v>
      </c>
      <c r="DJ41" s="70">
        <v>180</v>
      </c>
      <c r="DK41" s="70">
        <v>884</v>
      </c>
      <c r="DL41" s="74"/>
      <c r="DM41" s="70">
        <v>542</v>
      </c>
      <c r="DN41" s="70">
        <v>10</v>
      </c>
      <c r="DO41" s="70">
        <v>67</v>
      </c>
      <c r="DP41" s="70">
        <v>0</v>
      </c>
      <c r="DQ41" s="70">
        <v>619</v>
      </c>
      <c r="DR41" s="70">
        <v>234</v>
      </c>
      <c r="DS41" s="70">
        <v>8</v>
      </c>
      <c r="DT41" s="70">
        <v>30</v>
      </c>
      <c r="DU41" s="70">
        <v>0</v>
      </c>
      <c r="DV41" s="70">
        <v>272</v>
      </c>
      <c r="DW41" s="70">
        <v>891</v>
      </c>
      <c r="DY41" s="80">
        <f t="shared" si="7"/>
        <v>0.91339491916859128</v>
      </c>
      <c r="DZ41" s="80">
        <f t="shared" si="8"/>
        <v>0.94444444444444442</v>
      </c>
      <c r="EA41" s="80">
        <f t="shared" si="9"/>
        <v>0.88596491228070173</v>
      </c>
      <c r="EB41" s="80" t="e">
        <f t="shared" si="10"/>
        <v>#DIV/0!</v>
      </c>
      <c r="EC41" s="80">
        <f t="shared" si="11"/>
        <v>0.91082164328657311</v>
      </c>
      <c r="ED41" s="74"/>
      <c r="EE41" s="80">
        <f t="shared" si="12"/>
        <v>0.91339491916859128</v>
      </c>
      <c r="EF41" s="80">
        <f t="shared" si="13"/>
        <v>1.0555555555555556</v>
      </c>
      <c r="EG41" s="80">
        <f t="shared" si="14"/>
        <v>0.89473684210526316</v>
      </c>
      <c r="EH41" s="80" t="e">
        <f t="shared" si="15"/>
        <v>#DIV/0!</v>
      </c>
      <c r="EI41" s="80">
        <f t="shared" si="16"/>
        <v>0.91382765531062127</v>
      </c>
      <c r="EJ41" s="74"/>
      <c r="EK41" s="80">
        <f t="shared" si="17"/>
        <v>0.85450346420323331</v>
      </c>
      <c r="EL41" s="80">
        <f t="shared" si="18"/>
        <v>1.0555555555555556</v>
      </c>
      <c r="EM41" s="80">
        <f t="shared" si="19"/>
        <v>0.81578947368421051</v>
      </c>
      <c r="EN41" s="80" t="e">
        <f t="shared" si="20"/>
        <v>#DIV/0!</v>
      </c>
      <c r="EO41" s="80">
        <f t="shared" si="21"/>
        <v>0.85370741482965928</v>
      </c>
      <c r="EP41" s="74"/>
      <c r="EQ41" s="80">
        <f t="shared" si="22"/>
        <v>0.8383371824480369</v>
      </c>
      <c r="ER41" s="80">
        <f t="shared" si="23"/>
        <v>1</v>
      </c>
      <c r="ES41" s="80">
        <f t="shared" si="24"/>
        <v>0.81578947368421051</v>
      </c>
      <c r="ET41" s="80" t="e">
        <f t="shared" si="25"/>
        <v>#DIV/0!</v>
      </c>
      <c r="EU41" s="80">
        <f t="shared" si="26"/>
        <v>0.83867735470941884</v>
      </c>
      <c r="EV41" s="74"/>
      <c r="EW41" s="80">
        <f t="shared" si="27"/>
        <v>0.88683602771362591</v>
      </c>
      <c r="EX41" s="80">
        <f t="shared" si="28"/>
        <v>1.1111111111111112</v>
      </c>
      <c r="EY41" s="80">
        <f t="shared" si="29"/>
        <v>0.85964912280701755</v>
      </c>
      <c r="EZ41" s="80" t="e">
        <f t="shared" si="30"/>
        <v>#DIV/0!</v>
      </c>
      <c r="FA41" s="80">
        <f t="shared" si="31"/>
        <v>0.88777555110220441</v>
      </c>
      <c r="FB41" s="74"/>
      <c r="FC41" s="80">
        <f t="shared" si="32"/>
        <v>1.3752886836027713</v>
      </c>
      <c r="FD41" s="80">
        <f t="shared" si="33"/>
        <v>3.6666666666666665</v>
      </c>
      <c r="FE41" s="80">
        <f t="shared" si="34"/>
        <v>3.1315789473684212</v>
      </c>
      <c r="FF41" s="80" t="e">
        <f t="shared" si="35"/>
        <v>#DIV/0!</v>
      </c>
      <c r="FG41" s="80">
        <f t="shared" si="36"/>
        <v>1.6222444889779559</v>
      </c>
      <c r="FH41" s="74"/>
      <c r="FI41" s="80">
        <f t="shared" si="37"/>
        <v>0.87413394919168597</v>
      </c>
      <c r="FJ41" s="80">
        <f t="shared" si="38"/>
        <v>1.0555555555555556</v>
      </c>
      <c r="FK41" s="80">
        <f t="shared" si="39"/>
        <v>0.84210526315789469</v>
      </c>
      <c r="FL41" s="80" t="e">
        <f t="shared" si="40"/>
        <v>#DIV/0!</v>
      </c>
      <c r="FM41" s="80">
        <f t="shared" si="41"/>
        <v>0.87374749498997994</v>
      </c>
      <c r="FN41" s="74"/>
      <c r="FO41" s="80">
        <f t="shared" si="42"/>
        <v>0.89260969976905313</v>
      </c>
      <c r="FP41" s="80">
        <f t="shared" si="43"/>
        <v>0.88888888888888884</v>
      </c>
      <c r="FQ41" s="80">
        <f t="shared" si="44"/>
        <v>0.83333333333333337</v>
      </c>
      <c r="FR41" s="80" t="e">
        <f t="shared" si="45"/>
        <v>#DIV/0!</v>
      </c>
      <c r="FS41" s="80">
        <f t="shared" si="46"/>
        <v>0.88577154308617234</v>
      </c>
      <c r="FT41" s="74"/>
      <c r="FU41" s="80">
        <f t="shared" si="47"/>
        <v>0.89607390300230949</v>
      </c>
      <c r="FV41" s="80">
        <f t="shared" si="48"/>
        <v>1</v>
      </c>
      <c r="FW41" s="80">
        <f t="shared" si="49"/>
        <v>0.85087719298245612</v>
      </c>
      <c r="FX41" s="80" t="e">
        <f t="shared" si="50"/>
        <v>#DIV/0!</v>
      </c>
      <c r="FY41" s="80">
        <f t="shared" si="51"/>
        <v>0.89278557114228452</v>
      </c>
    </row>
    <row r="42" spans="1:181" x14ac:dyDescent="0.3">
      <c r="A42" s="60" t="s">
        <v>483</v>
      </c>
      <c r="B42" s="70">
        <v>36284</v>
      </c>
      <c r="C42" s="70"/>
      <c r="D42" s="70">
        <v>735</v>
      </c>
      <c r="E42" s="70">
        <v>9</v>
      </c>
      <c r="F42" s="70">
        <v>163</v>
      </c>
      <c r="G42" s="70">
        <v>0</v>
      </c>
      <c r="H42" s="70">
        <v>907</v>
      </c>
      <c r="I42" s="70">
        <v>305</v>
      </c>
      <c r="J42" s="70">
        <v>7</v>
      </c>
      <c r="K42" s="70">
        <v>80</v>
      </c>
      <c r="L42" s="70">
        <v>0</v>
      </c>
      <c r="M42" s="70">
        <v>392</v>
      </c>
      <c r="N42" s="70">
        <v>1299</v>
      </c>
      <c r="O42" s="70"/>
      <c r="P42" s="70">
        <v>524</v>
      </c>
      <c r="Q42" s="70">
        <v>12</v>
      </c>
      <c r="R42" s="70">
        <v>138</v>
      </c>
      <c r="S42" s="70">
        <v>0</v>
      </c>
      <c r="T42" s="70">
        <v>674</v>
      </c>
      <c r="U42" s="70">
        <v>407</v>
      </c>
      <c r="V42" s="70">
        <v>4</v>
      </c>
      <c r="W42" s="70">
        <v>78</v>
      </c>
      <c r="X42" s="70">
        <v>0</v>
      </c>
      <c r="Y42" s="70">
        <v>489</v>
      </c>
      <c r="Z42" s="70">
        <v>1163</v>
      </c>
      <c r="AA42" s="70"/>
      <c r="AB42" s="70">
        <v>676</v>
      </c>
      <c r="AC42" s="70">
        <v>9</v>
      </c>
      <c r="AD42" s="70">
        <v>177</v>
      </c>
      <c r="AE42" s="70">
        <v>0</v>
      </c>
      <c r="AF42" s="70">
        <v>862</v>
      </c>
      <c r="AG42" s="70">
        <v>206</v>
      </c>
      <c r="AH42" s="70">
        <v>6</v>
      </c>
      <c r="AI42" s="70">
        <v>38</v>
      </c>
      <c r="AJ42" s="70">
        <v>0</v>
      </c>
      <c r="AK42" s="70">
        <v>250</v>
      </c>
      <c r="AL42" s="70">
        <v>120</v>
      </c>
      <c r="AM42" s="70">
        <v>1</v>
      </c>
      <c r="AN42" s="70">
        <v>24</v>
      </c>
      <c r="AO42" s="70">
        <v>0</v>
      </c>
      <c r="AP42" s="70">
        <v>145</v>
      </c>
      <c r="AQ42" s="70">
        <v>1257</v>
      </c>
      <c r="AR42" s="74"/>
      <c r="AS42" s="70">
        <v>853</v>
      </c>
      <c r="AT42" s="70">
        <v>11</v>
      </c>
      <c r="AU42" s="70">
        <v>210</v>
      </c>
      <c r="AV42" s="70">
        <v>0</v>
      </c>
      <c r="AW42" s="70">
        <v>1074</v>
      </c>
      <c r="AX42" s="70">
        <v>1074</v>
      </c>
      <c r="AY42" s="74"/>
      <c r="AZ42" s="70">
        <v>830</v>
      </c>
      <c r="BA42" s="70">
        <v>11</v>
      </c>
      <c r="BB42" s="70">
        <v>200</v>
      </c>
      <c r="BC42" s="70">
        <v>0</v>
      </c>
      <c r="BD42" s="70">
        <v>1041</v>
      </c>
      <c r="BE42" s="70">
        <v>1041</v>
      </c>
      <c r="BF42" s="74"/>
      <c r="BG42" s="70">
        <v>575</v>
      </c>
      <c r="BH42" s="70">
        <v>8</v>
      </c>
      <c r="BI42" s="70">
        <v>151</v>
      </c>
      <c r="BJ42" s="70">
        <v>0</v>
      </c>
      <c r="BK42" s="70">
        <v>734</v>
      </c>
      <c r="BL42" s="70">
        <v>320</v>
      </c>
      <c r="BM42" s="70">
        <v>7</v>
      </c>
      <c r="BN42" s="70">
        <v>71</v>
      </c>
      <c r="BO42" s="70">
        <v>0</v>
      </c>
      <c r="BP42" s="70">
        <v>398</v>
      </c>
      <c r="BQ42" s="70">
        <v>1132</v>
      </c>
      <c r="BR42" s="74"/>
      <c r="BS42" s="70">
        <v>310</v>
      </c>
      <c r="BT42" s="70">
        <v>10</v>
      </c>
      <c r="BU42" s="70">
        <v>86</v>
      </c>
      <c r="BV42" s="70">
        <v>0</v>
      </c>
      <c r="BW42" s="70">
        <v>406</v>
      </c>
      <c r="BX42" s="70">
        <v>190</v>
      </c>
      <c r="BY42" s="70">
        <v>0</v>
      </c>
      <c r="BZ42" s="70">
        <v>52</v>
      </c>
      <c r="CA42" s="70">
        <v>0</v>
      </c>
      <c r="CB42" s="70">
        <v>242</v>
      </c>
      <c r="CC42" s="70">
        <v>387</v>
      </c>
      <c r="CD42" s="70">
        <v>6</v>
      </c>
      <c r="CE42" s="70">
        <v>83</v>
      </c>
      <c r="CF42" s="70">
        <v>0</v>
      </c>
      <c r="CG42" s="70">
        <v>476</v>
      </c>
      <c r="CH42" s="70">
        <v>1124</v>
      </c>
      <c r="CI42" s="74"/>
      <c r="CJ42" s="70">
        <v>472</v>
      </c>
      <c r="CK42" s="70">
        <v>6</v>
      </c>
      <c r="CL42" s="70">
        <v>111</v>
      </c>
      <c r="CM42" s="70">
        <v>0</v>
      </c>
      <c r="CN42" s="70">
        <v>589</v>
      </c>
      <c r="CO42" s="70">
        <v>385</v>
      </c>
      <c r="CP42" s="70">
        <v>8</v>
      </c>
      <c r="CQ42" s="70">
        <v>104</v>
      </c>
      <c r="CR42" s="70">
        <v>0</v>
      </c>
      <c r="CS42" s="70">
        <v>497</v>
      </c>
      <c r="CT42" s="70">
        <v>1086</v>
      </c>
      <c r="CU42" s="74"/>
      <c r="CV42" s="70">
        <v>511</v>
      </c>
      <c r="CW42" s="70">
        <v>7</v>
      </c>
      <c r="CX42" s="70">
        <v>126</v>
      </c>
      <c r="CY42" s="70">
        <v>0</v>
      </c>
      <c r="CZ42" s="70">
        <v>644</v>
      </c>
      <c r="DA42" s="70">
        <v>188</v>
      </c>
      <c r="DB42" s="70">
        <v>7</v>
      </c>
      <c r="DC42" s="70">
        <v>51</v>
      </c>
      <c r="DD42" s="70">
        <v>0</v>
      </c>
      <c r="DE42" s="70">
        <v>246</v>
      </c>
      <c r="DF42" s="70">
        <v>174</v>
      </c>
      <c r="DG42" s="70">
        <v>2</v>
      </c>
      <c r="DH42" s="70">
        <v>47</v>
      </c>
      <c r="DI42" s="70">
        <v>0</v>
      </c>
      <c r="DJ42" s="70">
        <v>223</v>
      </c>
      <c r="DK42" s="70">
        <v>1113</v>
      </c>
      <c r="DL42" s="74"/>
      <c r="DM42" s="70">
        <v>680</v>
      </c>
      <c r="DN42" s="70">
        <v>10</v>
      </c>
      <c r="DO42" s="70">
        <v>165</v>
      </c>
      <c r="DP42" s="70">
        <v>0</v>
      </c>
      <c r="DQ42" s="70">
        <v>855</v>
      </c>
      <c r="DR42" s="70">
        <v>196</v>
      </c>
      <c r="DS42" s="70">
        <v>4</v>
      </c>
      <c r="DT42" s="70">
        <v>55</v>
      </c>
      <c r="DU42" s="70">
        <v>0</v>
      </c>
      <c r="DV42" s="70">
        <v>255</v>
      </c>
      <c r="DW42" s="70">
        <v>1110</v>
      </c>
      <c r="DY42" s="80">
        <f t="shared" si="7"/>
        <v>0.89519230769230773</v>
      </c>
      <c r="DZ42" s="80">
        <f t="shared" si="8"/>
        <v>1</v>
      </c>
      <c r="EA42" s="80">
        <f t="shared" si="9"/>
        <v>0.88888888888888884</v>
      </c>
      <c r="EB42" s="80" t="e">
        <f t="shared" si="10"/>
        <v>#DIV/0!</v>
      </c>
      <c r="EC42" s="80">
        <f t="shared" si="11"/>
        <v>0.89530408006158579</v>
      </c>
      <c r="ED42" s="74"/>
      <c r="EE42" s="80">
        <f t="shared" si="12"/>
        <v>0.96346153846153848</v>
      </c>
      <c r="EF42" s="80">
        <f t="shared" si="13"/>
        <v>1</v>
      </c>
      <c r="EG42" s="80">
        <f t="shared" si="14"/>
        <v>0.98353909465020573</v>
      </c>
      <c r="EH42" s="80" t="e">
        <f t="shared" si="15"/>
        <v>#DIV/0!</v>
      </c>
      <c r="EI42" s="80">
        <f t="shared" si="16"/>
        <v>0.9676674364896074</v>
      </c>
      <c r="EJ42" s="74"/>
      <c r="EK42" s="80">
        <f t="shared" si="17"/>
        <v>0.82019230769230766</v>
      </c>
      <c r="EL42" s="80">
        <f t="shared" si="18"/>
        <v>0.6875</v>
      </c>
      <c r="EM42" s="80">
        <f t="shared" si="19"/>
        <v>0.86419753086419748</v>
      </c>
      <c r="EN42" s="80" t="e">
        <f t="shared" si="20"/>
        <v>#DIV/0!</v>
      </c>
      <c r="EO42" s="80">
        <f t="shared" si="21"/>
        <v>0.82678983833718245</v>
      </c>
      <c r="EP42" s="74"/>
      <c r="EQ42" s="80">
        <f t="shared" si="22"/>
        <v>0.79807692307692313</v>
      </c>
      <c r="ER42" s="80">
        <f t="shared" si="23"/>
        <v>0.6875</v>
      </c>
      <c r="ES42" s="80">
        <f t="shared" si="24"/>
        <v>0.82304526748971196</v>
      </c>
      <c r="ET42" s="80" t="e">
        <f t="shared" si="25"/>
        <v>#DIV/0!</v>
      </c>
      <c r="EU42" s="80">
        <f t="shared" si="26"/>
        <v>0.80138568129330257</v>
      </c>
      <c r="EV42" s="74"/>
      <c r="EW42" s="80">
        <f t="shared" si="27"/>
        <v>0.86057692307692313</v>
      </c>
      <c r="EX42" s="80">
        <f t="shared" si="28"/>
        <v>0.9375</v>
      </c>
      <c r="EY42" s="80">
        <f t="shared" si="29"/>
        <v>0.9135802469135802</v>
      </c>
      <c r="EZ42" s="80" t="e">
        <f t="shared" si="30"/>
        <v>#DIV/0!</v>
      </c>
      <c r="FA42" s="80">
        <f t="shared" si="31"/>
        <v>0.87143956889915319</v>
      </c>
      <c r="FB42" s="74"/>
      <c r="FC42" s="80">
        <f t="shared" si="32"/>
        <v>0.74038461538461542</v>
      </c>
      <c r="FD42" s="80">
        <f t="shared" si="33"/>
        <v>1.1875</v>
      </c>
      <c r="FE42" s="80">
        <f t="shared" si="34"/>
        <v>0.40740740740740738</v>
      </c>
      <c r="FF42" s="80" t="e">
        <f t="shared" si="35"/>
        <v>#DIV/0!</v>
      </c>
      <c r="FG42" s="80">
        <f t="shared" si="36"/>
        <v>0.68360277136258663</v>
      </c>
      <c r="FH42" s="74"/>
      <c r="FI42" s="80">
        <f t="shared" si="37"/>
        <v>0.8240384615384615</v>
      </c>
      <c r="FJ42" s="80">
        <f t="shared" si="38"/>
        <v>0.875</v>
      </c>
      <c r="FK42" s="80">
        <f t="shared" si="39"/>
        <v>0.8847736625514403</v>
      </c>
      <c r="FL42" s="80" t="e">
        <f t="shared" si="40"/>
        <v>#DIV/0!</v>
      </c>
      <c r="FM42" s="80">
        <f t="shared" si="41"/>
        <v>0.83602771362586603</v>
      </c>
      <c r="FN42" s="74"/>
      <c r="FO42" s="80">
        <f t="shared" si="42"/>
        <v>0.83942307692307694</v>
      </c>
      <c r="FP42" s="80">
        <f t="shared" si="43"/>
        <v>1</v>
      </c>
      <c r="FQ42" s="80">
        <f t="shared" si="44"/>
        <v>0.92181069958847739</v>
      </c>
      <c r="FR42" s="80" t="e">
        <f t="shared" si="45"/>
        <v>#DIV/0!</v>
      </c>
      <c r="FS42" s="80">
        <f t="shared" si="46"/>
        <v>0.85681293302540418</v>
      </c>
      <c r="FT42" s="74"/>
      <c r="FU42" s="80">
        <f t="shared" si="47"/>
        <v>0.84230769230769231</v>
      </c>
      <c r="FV42" s="80">
        <f t="shared" si="48"/>
        <v>0.875</v>
      </c>
      <c r="FW42" s="80">
        <f t="shared" si="49"/>
        <v>0.90534979423868311</v>
      </c>
      <c r="FX42" s="80" t="e">
        <f t="shared" si="50"/>
        <v>#DIV/0!</v>
      </c>
      <c r="FY42" s="80">
        <f t="shared" si="51"/>
        <v>0.85450346420323331</v>
      </c>
    </row>
    <row r="43" spans="1:181" x14ac:dyDescent="0.3">
      <c r="A43" s="60" t="s">
        <v>446</v>
      </c>
      <c r="B43" s="70">
        <v>29830</v>
      </c>
      <c r="C43" s="70"/>
      <c r="D43" s="70">
        <v>734</v>
      </c>
      <c r="E43" s="70">
        <v>116</v>
      </c>
      <c r="F43" s="70">
        <v>252</v>
      </c>
      <c r="G43" s="70">
        <v>0</v>
      </c>
      <c r="H43" s="70">
        <v>1102</v>
      </c>
      <c r="I43" s="70">
        <v>160</v>
      </c>
      <c r="J43" s="70">
        <v>28</v>
      </c>
      <c r="K43" s="70">
        <v>65</v>
      </c>
      <c r="L43" s="70">
        <v>0</v>
      </c>
      <c r="M43" s="70">
        <v>253</v>
      </c>
      <c r="N43" s="70">
        <v>1355</v>
      </c>
      <c r="O43" s="70"/>
      <c r="P43" s="70">
        <v>420</v>
      </c>
      <c r="Q43" s="70">
        <v>77</v>
      </c>
      <c r="R43" s="70">
        <v>168</v>
      </c>
      <c r="S43" s="70">
        <v>0</v>
      </c>
      <c r="T43" s="70">
        <v>665</v>
      </c>
      <c r="U43" s="70">
        <v>409</v>
      </c>
      <c r="V43" s="70">
        <v>62</v>
      </c>
      <c r="W43" s="70">
        <v>130</v>
      </c>
      <c r="X43" s="70">
        <v>0</v>
      </c>
      <c r="Y43" s="70">
        <v>601</v>
      </c>
      <c r="Z43" s="70">
        <v>1266</v>
      </c>
      <c r="AA43" s="70"/>
      <c r="AB43" s="70">
        <v>346</v>
      </c>
      <c r="AC43" s="70">
        <v>62</v>
      </c>
      <c r="AD43" s="70">
        <v>120</v>
      </c>
      <c r="AE43" s="70">
        <v>0</v>
      </c>
      <c r="AF43" s="70">
        <v>528</v>
      </c>
      <c r="AG43" s="70">
        <v>293</v>
      </c>
      <c r="AH43" s="70">
        <v>54</v>
      </c>
      <c r="AI43" s="70">
        <v>119</v>
      </c>
      <c r="AJ43" s="70">
        <v>0</v>
      </c>
      <c r="AK43" s="70">
        <v>466</v>
      </c>
      <c r="AL43" s="70">
        <v>186</v>
      </c>
      <c r="AM43" s="70">
        <v>21</v>
      </c>
      <c r="AN43" s="70">
        <v>63</v>
      </c>
      <c r="AO43" s="70">
        <v>0</v>
      </c>
      <c r="AP43" s="70">
        <v>270</v>
      </c>
      <c r="AQ43" s="70">
        <v>1264</v>
      </c>
      <c r="AR43" s="74"/>
      <c r="AS43" s="70">
        <v>733</v>
      </c>
      <c r="AT43" s="70">
        <v>118</v>
      </c>
      <c r="AU43" s="70">
        <v>252</v>
      </c>
      <c r="AV43" s="70">
        <v>0</v>
      </c>
      <c r="AW43" s="70">
        <v>1103</v>
      </c>
      <c r="AX43" s="70">
        <v>1103</v>
      </c>
      <c r="AY43" s="74"/>
      <c r="AZ43" s="70">
        <v>730</v>
      </c>
      <c r="BA43" s="70">
        <v>115</v>
      </c>
      <c r="BB43" s="70">
        <v>244</v>
      </c>
      <c r="BC43" s="70">
        <v>0</v>
      </c>
      <c r="BD43" s="70">
        <v>1089</v>
      </c>
      <c r="BE43" s="70">
        <v>1089</v>
      </c>
      <c r="BF43" s="74"/>
      <c r="BG43" s="70">
        <v>544</v>
      </c>
      <c r="BH43" s="70">
        <v>90</v>
      </c>
      <c r="BI43" s="70">
        <v>184</v>
      </c>
      <c r="BJ43" s="70">
        <v>0</v>
      </c>
      <c r="BK43" s="70">
        <v>818</v>
      </c>
      <c r="BL43" s="70">
        <v>240</v>
      </c>
      <c r="BM43" s="70">
        <v>44</v>
      </c>
      <c r="BN43" s="70">
        <v>112</v>
      </c>
      <c r="BO43" s="70">
        <v>0</v>
      </c>
      <c r="BP43" s="70">
        <v>396</v>
      </c>
      <c r="BQ43" s="70">
        <v>1214</v>
      </c>
      <c r="BR43" s="74"/>
      <c r="BS43" s="70">
        <v>272</v>
      </c>
      <c r="BT43" s="70">
        <v>52</v>
      </c>
      <c r="BU43" s="70">
        <v>108</v>
      </c>
      <c r="BV43" s="70">
        <v>0</v>
      </c>
      <c r="BW43" s="70">
        <v>432</v>
      </c>
      <c r="BX43" s="70">
        <v>136</v>
      </c>
      <c r="BY43" s="70">
        <v>22</v>
      </c>
      <c r="BZ43" s="70">
        <v>55</v>
      </c>
      <c r="CA43" s="70">
        <v>0</v>
      </c>
      <c r="CB43" s="70">
        <v>213</v>
      </c>
      <c r="CC43" s="70">
        <v>382</v>
      </c>
      <c r="CD43" s="70">
        <v>57</v>
      </c>
      <c r="CE43" s="70">
        <v>128</v>
      </c>
      <c r="CF43" s="70">
        <v>0</v>
      </c>
      <c r="CG43" s="70">
        <v>567</v>
      </c>
      <c r="CH43" s="70">
        <v>1212</v>
      </c>
      <c r="CI43" s="74"/>
      <c r="CJ43" s="70">
        <v>401</v>
      </c>
      <c r="CK43" s="70">
        <v>54</v>
      </c>
      <c r="CL43" s="70">
        <v>144</v>
      </c>
      <c r="CM43" s="70">
        <v>0</v>
      </c>
      <c r="CN43" s="70">
        <v>599</v>
      </c>
      <c r="CO43" s="70">
        <v>368</v>
      </c>
      <c r="CP43" s="70">
        <v>76</v>
      </c>
      <c r="CQ43" s="70">
        <v>136</v>
      </c>
      <c r="CR43" s="70">
        <v>0</v>
      </c>
      <c r="CS43" s="70">
        <v>580</v>
      </c>
      <c r="CT43" s="70">
        <v>1179</v>
      </c>
      <c r="CU43" s="74"/>
      <c r="CV43" s="70">
        <v>513</v>
      </c>
      <c r="CW43" s="70">
        <v>69</v>
      </c>
      <c r="CX43" s="70">
        <v>192</v>
      </c>
      <c r="CY43" s="70">
        <v>0</v>
      </c>
      <c r="CZ43" s="70">
        <v>774</v>
      </c>
      <c r="DA43" s="70">
        <v>123</v>
      </c>
      <c r="DB43" s="70">
        <v>15</v>
      </c>
      <c r="DC43" s="70">
        <v>44</v>
      </c>
      <c r="DD43" s="70">
        <v>0</v>
      </c>
      <c r="DE43" s="70">
        <v>182</v>
      </c>
      <c r="DF43" s="70">
        <v>153</v>
      </c>
      <c r="DG43" s="70">
        <v>49</v>
      </c>
      <c r="DH43" s="70">
        <v>58</v>
      </c>
      <c r="DI43" s="70">
        <v>0</v>
      </c>
      <c r="DJ43" s="70">
        <v>260</v>
      </c>
      <c r="DK43" s="70">
        <v>1216</v>
      </c>
      <c r="DL43" s="74"/>
      <c r="DM43" s="70">
        <v>652</v>
      </c>
      <c r="DN43" s="70">
        <v>97</v>
      </c>
      <c r="DO43" s="70">
        <v>247</v>
      </c>
      <c r="DP43" s="70">
        <v>0</v>
      </c>
      <c r="DQ43" s="70">
        <v>996</v>
      </c>
      <c r="DR43" s="70">
        <v>135</v>
      </c>
      <c r="DS43" s="70">
        <v>33</v>
      </c>
      <c r="DT43" s="70">
        <v>47</v>
      </c>
      <c r="DU43" s="70">
        <v>0</v>
      </c>
      <c r="DV43" s="70">
        <v>215</v>
      </c>
      <c r="DW43" s="70">
        <v>1211</v>
      </c>
      <c r="DY43" s="80">
        <f t="shared" si="7"/>
        <v>0.92729306487695751</v>
      </c>
      <c r="DZ43" s="80">
        <f t="shared" si="8"/>
        <v>0.96527777777777779</v>
      </c>
      <c r="EA43" s="80">
        <f t="shared" si="9"/>
        <v>0.94006309148264988</v>
      </c>
      <c r="EB43" s="80" t="e">
        <f t="shared" si="10"/>
        <v>#DIV/0!</v>
      </c>
      <c r="EC43" s="80">
        <f t="shared" si="11"/>
        <v>0.93431734317343174</v>
      </c>
      <c r="ED43" s="74"/>
      <c r="EE43" s="80">
        <f t="shared" si="12"/>
        <v>0.92281879194630867</v>
      </c>
      <c r="EF43" s="80">
        <f t="shared" si="13"/>
        <v>0.95138888888888884</v>
      </c>
      <c r="EG43" s="80">
        <f t="shared" si="14"/>
        <v>0.95268138801261826</v>
      </c>
      <c r="EH43" s="80" t="e">
        <f t="shared" si="15"/>
        <v>#DIV/0!</v>
      </c>
      <c r="EI43" s="80">
        <f t="shared" si="16"/>
        <v>0.93284132841328415</v>
      </c>
      <c r="EJ43" s="74"/>
      <c r="EK43" s="80">
        <f t="shared" si="17"/>
        <v>0.81991051454138697</v>
      </c>
      <c r="EL43" s="80">
        <f t="shared" si="18"/>
        <v>0.81944444444444442</v>
      </c>
      <c r="EM43" s="80">
        <f t="shared" si="19"/>
        <v>0.79495268138801267</v>
      </c>
      <c r="EN43" s="80" t="e">
        <f t="shared" si="20"/>
        <v>#DIV/0!</v>
      </c>
      <c r="EO43" s="80">
        <f t="shared" si="21"/>
        <v>0.81402214022140218</v>
      </c>
      <c r="EP43" s="74"/>
      <c r="EQ43" s="80">
        <f t="shared" si="22"/>
        <v>0.81655480984340045</v>
      </c>
      <c r="ER43" s="80">
        <f t="shared" si="23"/>
        <v>0.79861111111111116</v>
      </c>
      <c r="ES43" s="80">
        <f t="shared" si="24"/>
        <v>0.7697160883280757</v>
      </c>
      <c r="ET43" s="80" t="e">
        <f t="shared" si="25"/>
        <v>#DIV/0!</v>
      </c>
      <c r="EU43" s="80">
        <f t="shared" si="26"/>
        <v>0.803690036900369</v>
      </c>
      <c r="EV43" s="74"/>
      <c r="EW43" s="80">
        <f t="shared" si="27"/>
        <v>0.87695749440715887</v>
      </c>
      <c r="EX43" s="80">
        <f t="shared" si="28"/>
        <v>0.93055555555555558</v>
      </c>
      <c r="EY43" s="80">
        <f t="shared" si="29"/>
        <v>0.93375394321766558</v>
      </c>
      <c r="EZ43" s="80" t="e">
        <f t="shared" si="30"/>
        <v>#DIV/0!</v>
      </c>
      <c r="FA43" s="80">
        <f t="shared" si="31"/>
        <v>0.89594095940959406</v>
      </c>
      <c r="FB43" s="74"/>
      <c r="FC43" s="80">
        <f t="shared" si="32"/>
        <v>0.99217002237136465</v>
      </c>
      <c r="FD43" s="80">
        <f t="shared" si="33"/>
        <v>0.1111111111111111</v>
      </c>
      <c r="FE43" s="80">
        <f t="shared" si="34"/>
        <v>0.69716088328075709</v>
      </c>
      <c r="FF43" s="80" t="e">
        <f t="shared" si="35"/>
        <v>#DIV/0!</v>
      </c>
      <c r="FG43" s="80">
        <f t="shared" si="36"/>
        <v>0.82952029520295201</v>
      </c>
      <c r="FH43" s="74"/>
      <c r="FI43" s="80">
        <f t="shared" si="37"/>
        <v>0.86017897091722595</v>
      </c>
      <c r="FJ43" s="80">
        <f t="shared" si="38"/>
        <v>0.90277777777777779</v>
      </c>
      <c r="FK43" s="80">
        <f t="shared" si="39"/>
        <v>0.88328075709779175</v>
      </c>
      <c r="FL43" s="80" t="e">
        <f t="shared" si="40"/>
        <v>#DIV/0!</v>
      </c>
      <c r="FM43" s="80">
        <f t="shared" si="41"/>
        <v>0.87011070110701105</v>
      </c>
      <c r="FN43" s="74"/>
      <c r="FO43" s="80">
        <f t="shared" si="42"/>
        <v>0.8825503355704698</v>
      </c>
      <c r="FP43" s="80">
        <f t="shared" si="43"/>
        <v>0.92361111111111116</v>
      </c>
      <c r="FQ43" s="80">
        <f t="shared" si="44"/>
        <v>0.9274447949526814</v>
      </c>
      <c r="FR43" s="80" t="e">
        <f t="shared" si="45"/>
        <v>#DIV/0!</v>
      </c>
      <c r="FS43" s="80">
        <f t="shared" si="46"/>
        <v>0.89741697416974164</v>
      </c>
      <c r="FT43" s="74"/>
      <c r="FU43" s="80">
        <f t="shared" si="47"/>
        <v>0.88031319910514538</v>
      </c>
      <c r="FV43" s="80">
        <f t="shared" si="48"/>
        <v>0.90277777777777779</v>
      </c>
      <c r="FW43" s="80">
        <f t="shared" si="49"/>
        <v>0.9274447949526814</v>
      </c>
      <c r="FX43" s="80" t="e">
        <f t="shared" si="50"/>
        <v>#DIV/0!</v>
      </c>
      <c r="FY43" s="80">
        <f t="shared" si="51"/>
        <v>0.89372693726937269</v>
      </c>
    </row>
    <row r="44" spans="1:181" x14ac:dyDescent="0.3">
      <c r="A44" s="60" t="s">
        <v>532</v>
      </c>
      <c r="B44" s="70">
        <v>29218</v>
      </c>
      <c r="C44" s="70"/>
      <c r="D44" s="70">
        <v>1695</v>
      </c>
      <c r="E44" s="70">
        <v>36</v>
      </c>
      <c r="F44" s="70">
        <v>1007</v>
      </c>
      <c r="G44" s="70">
        <v>0</v>
      </c>
      <c r="H44" s="70">
        <v>2738</v>
      </c>
      <c r="I44" s="70">
        <v>426</v>
      </c>
      <c r="J44" s="70">
        <v>3</v>
      </c>
      <c r="K44" s="70">
        <v>289</v>
      </c>
      <c r="L44" s="70">
        <v>0</v>
      </c>
      <c r="M44" s="70">
        <v>718</v>
      </c>
      <c r="N44" s="70">
        <v>3456</v>
      </c>
      <c r="O44" s="70"/>
      <c r="P44" s="70">
        <v>841</v>
      </c>
      <c r="Q44" s="70">
        <v>17</v>
      </c>
      <c r="R44" s="70">
        <v>558</v>
      </c>
      <c r="S44" s="70">
        <v>0</v>
      </c>
      <c r="T44" s="70">
        <v>1416</v>
      </c>
      <c r="U44" s="70">
        <v>1085</v>
      </c>
      <c r="V44" s="70">
        <v>18</v>
      </c>
      <c r="W44" s="70">
        <v>632</v>
      </c>
      <c r="X44" s="70">
        <v>0</v>
      </c>
      <c r="Y44" s="70">
        <v>1735</v>
      </c>
      <c r="Z44" s="70">
        <v>3151</v>
      </c>
      <c r="AA44" s="70"/>
      <c r="AB44" s="70">
        <v>1214</v>
      </c>
      <c r="AC44" s="70">
        <v>24</v>
      </c>
      <c r="AD44" s="70">
        <v>710</v>
      </c>
      <c r="AE44" s="70">
        <v>0</v>
      </c>
      <c r="AF44" s="70">
        <v>1948</v>
      </c>
      <c r="AG44" s="70">
        <v>460</v>
      </c>
      <c r="AH44" s="70">
        <v>9</v>
      </c>
      <c r="AI44" s="70">
        <v>324</v>
      </c>
      <c r="AJ44" s="70">
        <v>0</v>
      </c>
      <c r="AK44" s="70">
        <v>793</v>
      </c>
      <c r="AL44" s="70">
        <v>366</v>
      </c>
      <c r="AM44" s="70">
        <v>7</v>
      </c>
      <c r="AN44" s="70">
        <v>212</v>
      </c>
      <c r="AO44" s="70">
        <v>0</v>
      </c>
      <c r="AP44" s="70">
        <v>585</v>
      </c>
      <c r="AQ44" s="70">
        <v>3326</v>
      </c>
      <c r="AR44" s="74"/>
      <c r="AS44" s="70">
        <v>1767</v>
      </c>
      <c r="AT44" s="70">
        <v>31</v>
      </c>
      <c r="AU44" s="70">
        <v>1071</v>
      </c>
      <c r="AV44" s="70">
        <v>0</v>
      </c>
      <c r="AW44" s="70">
        <v>2869</v>
      </c>
      <c r="AX44" s="70">
        <v>2869</v>
      </c>
      <c r="AY44" s="74"/>
      <c r="AZ44" s="70">
        <v>1712</v>
      </c>
      <c r="BA44" s="70">
        <v>30</v>
      </c>
      <c r="BB44" s="70">
        <v>1049</v>
      </c>
      <c r="BC44" s="70">
        <v>0</v>
      </c>
      <c r="BD44" s="70">
        <v>2791</v>
      </c>
      <c r="BE44" s="70">
        <v>2791</v>
      </c>
      <c r="BF44" s="74"/>
      <c r="BG44" s="70">
        <v>1472</v>
      </c>
      <c r="BH44" s="70">
        <v>33</v>
      </c>
      <c r="BI44" s="70">
        <v>913</v>
      </c>
      <c r="BJ44" s="70">
        <v>0</v>
      </c>
      <c r="BK44" s="70">
        <v>2418</v>
      </c>
      <c r="BL44" s="70">
        <v>397</v>
      </c>
      <c r="BM44" s="70">
        <v>3</v>
      </c>
      <c r="BN44" s="70">
        <v>248</v>
      </c>
      <c r="BO44" s="70">
        <v>0</v>
      </c>
      <c r="BP44" s="70">
        <v>648</v>
      </c>
      <c r="BQ44" s="70">
        <v>3066</v>
      </c>
      <c r="BR44" s="74"/>
      <c r="BS44" s="70">
        <v>571</v>
      </c>
      <c r="BT44" s="70">
        <v>16</v>
      </c>
      <c r="BU44" s="70">
        <v>344</v>
      </c>
      <c r="BV44" s="70">
        <v>0</v>
      </c>
      <c r="BW44" s="70">
        <v>931</v>
      </c>
      <c r="BX44" s="70">
        <v>278</v>
      </c>
      <c r="BY44" s="70">
        <v>8</v>
      </c>
      <c r="BZ44" s="70">
        <v>199</v>
      </c>
      <c r="CA44" s="70">
        <v>0</v>
      </c>
      <c r="CB44" s="70">
        <v>485</v>
      </c>
      <c r="CC44" s="70">
        <v>1040</v>
      </c>
      <c r="CD44" s="70">
        <v>13</v>
      </c>
      <c r="CE44" s="70">
        <v>629</v>
      </c>
      <c r="CF44" s="70">
        <v>0</v>
      </c>
      <c r="CG44" s="70">
        <v>1682</v>
      </c>
      <c r="CH44" s="70">
        <v>3098</v>
      </c>
      <c r="CI44" s="74"/>
      <c r="CJ44" s="70">
        <v>972</v>
      </c>
      <c r="CK44" s="70">
        <v>19</v>
      </c>
      <c r="CL44" s="70">
        <v>608</v>
      </c>
      <c r="CM44" s="70">
        <v>0</v>
      </c>
      <c r="CN44" s="70">
        <v>1599</v>
      </c>
      <c r="CO44" s="70">
        <v>823</v>
      </c>
      <c r="CP44" s="70">
        <v>16</v>
      </c>
      <c r="CQ44" s="70">
        <v>520</v>
      </c>
      <c r="CR44" s="70">
        <v>0</v>
      </c>
      <c r="CS44" s="70">
        <v>1359</v>
      </c>
      <c r="CT44" s="70">
        <v>2958</v>
      </c>
      <c r="CU44" s="74"/>
      <c r="CV44" s="70">
        <v>961</v>
      </c>
      <c r="CW44" s="70">
        <v>15</v>
      </c>
      <c r="CX44" s="70">
        <v>601</v>
      </c>
      <c r="CY44" s="70">
        <v>0</v>
      </c>
      <c r="CZ44" s="70">
        <v>1577</v>
      </c>
      <c r="DA44" s="70">
        <v>568</v>
      </c>
      <c r="DB44" s="70">
        <v>18</v>
      </c>
      <c r="DC44" s="70">
        <v>353</v>
      </c>
      <c r="DD44" s="70">
        <v>0</v>
      </c>
      <c r="DE44" s="70">
        <v>939</v>
      </c>
      <c r="DF44" s="70">
        <v>346</v>
      </c>
      <c r="DG44" s="70">
        <v>6</v>
      </c>
      <c r="DH44" s="70">
        <v>207</v>
      </c>
      <c r="DI44" s="70">
        <v>0</v>
      </c>
      <c r="DJ44" s="70">
        <v>559</v>
      </c>
      <c r="DK44" s="70">
        <v>3075</v>
      </c>
      <c r="DL44" s="74"/>
      <c r="DM44" s="70">
        <v>1424</v>
      </c>
      <c r="DN44" s="70">
        <v>24</v>
      </c>
      <c r="DO44" s="70">
        <v>886</v>
      </c>
      <c r="DP44" s="70">
        <v>0</v>
      </c>
      <c r="DQ44" s="70">
        <v>2334</v>
      </c>
      <c r="DR44" s="70">
        <v>405</v>
      </c>
      <c r="DS44" s="70">
        <v>13</v>
      </c>
      <c r="DT44" s="70">
        <v>261</v>
      </c>
      <c r="DU44" s="70">
        <v>0</v>
      </c>
      <c r="DV44" s="70">
        <v>679</v>
      </c>
      <c r="DW44" s="70">
        <v>3013</v>
      </c>
      <c r="DY44" s="80">
        <f t="shared" si="7"/>
        <v>0.90806223479490811</v>
      </c>
      <c r="DZ44" s="80">
        <f t="shared" si="8"/>
        <v>0.89743589743589747</v>
      </c>
      <c r="EA44" s="80">
        <f t="shared" si="9"/>
        <v>0.91820987654320985</v>
      </c>
      <c r="EB44" s="80" t="e">
        <f t="shared" si="10"/>
        <v>#DIV/0!</v>
      </c>
      <c r="EC44" s="80">
        <f t="shared" si="11"/>
        <v>0.91174768518518523</v>
      </c>
      <c r="ED44" s="74"/>
      <c r="EE44" s="80">
        <f t="shared" si="12"/>
        <v>0.96181046676096182</v>
      </c>
      <c r="EF44" s="80">
        <f t="shared" si="13"/>
        <v>1.0256410256410255</v>
      </c>
      <c r="EG44" s="80">
        <f t="shared" si="14"/>
        <v>0.9614197530864198</v>
      </c>
      <c r="EH44" s="80" t="e">
        <f t="shared" si="15"/>
        <v>#DIV/0!</v>
      </c>
      <c r="EI44" s="80">
        <f t="shared" si="16"/>
        <v>0.9623842592592593</v>
      </c>
      <c r="EJ44" s="74"/>
      <c r="EK44" s="80">
        <f t="shared" si="17"/>
        <v>0.83309759547383311</v>
      </c>
      <c r="EL44" s="80">
        <f t="shared" si="18"/>
        <v>0.79487179487179482</v>
      </c>
      <c r="EM44" s="80">
        <f t="shared" si="19"/>
        <v>0.82638888888888884</v>
      </c>
      <c r="EN44" s="80" t="e">
        <f t="shared" si="20"/>
        <v>#DIV/0!</v>
      </c>
      <c r="EO44" s="80">
        <f t="shared" si="21"/>
        <v>0.83015046296296291</v>
      </c>
      <c r="EP44" s="74"/>
      <c r="EQ44" s="80">
        <f t="shared" si="22"/>
        <v>0.80716643092880713</v>
      </c>
      <c r="ER44" s="80">
        <f t="shared" si="23"/>
        <v>0.76923076923076927</v>
      </c>
      <c r="ES44" s="80">
        <f t="shared" si="24"/>
        <v>0.80941358024691357</v>
      </c>
      <c r="ET44" s="80" t="e">
        <f t="shared" si="25"/>
        <v>#DIV/0!</v>
      </c>
      <c r="EU44" s="80">
        <f t="shared" si="26"/>
        <v>0.80758101851851849</v>
      </c>
      <c r="EV44" s="74"/>
      <c r="EW44" s="80">
        <f t="shared" si="27"/>
        <v>0.88118811881188119</v>
      </c>
      <c r="EX44" s="80">
        <f t="shared" si="28"/>
        <v>0.92307692307692313</v>
      </c>
      <c r="EY44" s="80">
        <f t="shared" si="29"/>
        <v>0.89583333333333337</v>
      </c>
      <c r="EZ44" s="80" t="e">
        <f t="shared" si="30"/>
        <v>#DIV/0!</v>
      </c>
      <c r="FA44" s="80">
        <f t="shared" si="31"/>
        <v>0.88715277777777779</v>
      </c>
      <c r="FB44" s="74"/>
      <c r="FC44" s="80">
        <f t="shared" si="32"/>
        <v>0.37246581801037248</v>
      </c>
      <c r="FD44" s="80">
        <f t="shared" si="33"/>
        <v>3.358974358974359</v>
      </c>
      <c r="FE44" s="80">
        <f t="shared" si="34"/>
        <v>0.22453703703703703</v>
      </c>
      <c r="FF44" s="80" t="e">
        <f t="shared" si="35"/>
        <v>#DIV/0!</v>
      </c>
      <c r="FG44" s="80">
        <f t="shared" si="36"/>
        <v>0.35069444444444442</v>
      </c>
      <c r="FH44" s="74"/>
      <c r="FI44" s="80">
        <f t="shared" si="37"/>
        <v>0.84629891560584625</v>
      </c>
      <c r="FJ44" s="80">
        <f t="shared" si="38"/>
        <v>0.89743589743589747</v>
      </c>
      <c r="FK44" s="80">
        <f t="shared" si="39"/>
        <v>0.87037037037037035</v>
      </c>
      <c r="FL44" s="80" t="e">
        <f t="shared" si="40"/>
        <v>#DIV/0!</v>
      </c>
      <c r="FM44" s="80">
        <f t="shared" si="41"/>
        <v>0.85590277777777779</v>
      </c>
      <c r="FN44" s="74"/>
      <c r="FO44" s="80">
        <f t="shared" si="42"/>
        <v>0.88401697312588401</v>
      </c>
      <c r="FP44" s="80">
        <f t="shared" si="43"/>
        <v>1</v>
      </c>
      <c r="FQ44" s="80">
        <f t="shared" si="44"/>
        <v>0.89583333333333337</v>
      </c>
      <c r="FR44" s="80" t="e">
        <f t="shared" si="45"/>
        <v>#DIV/0!</v>
      </c>
      <c r="FS44" s="80">
        <f t="shared" si="46"/>
        <v>0.88975694444444442</v>
      </c>
      <c r="FT44" s="74"/>
      <c r="FU44" s="80">
        <f t="shared" si="47"/>
        <v>0.86232909005186231</v>
      </c>
      <c r="FV44" s="80">
        <f t="shared" si="48"/>
        <v>0.94871794871794868</v>
      </c>
      <c r="FW44" s="80">
        <f t="shared" si="49"/>
        <v>0.88503086419753085</v>
      </c>
      <c r="FX44" s="80" t="e">
        <f t="shared" si="50"/>
        <v>#DIV/0!</v>
      </c>
      <c r="FY44" s="80">
        <f t="shared" si="51"/>
        <v>0.87181712962962965</v>
      </c>
    </row>
    <row r="45" spans="1:181" x14ac:dyDescent="0.3">
      <c r="A45" s="60" t="s">
        <v>500</v>
      </c>
      <c r="B45" s="70">
        <v>28664</v>
      </c>
      <c r="C45" s="70"/>
      <c r="D45" s="70">
        <v>277</v>
      </c>
      <c r="E45" s="70">
        <v>15</v>
      </c>
      <c r="F45" s="70">
        <v>108</v>
      </c>
      <c r="G45" s="70">
        <v>2</v>
      </c>
      <c r="H45" s="70">
        <v>402</v>
      </c>
      <c r="I45" s="70">
        <v>191</v>
      </c>
      <c r="J45" s="70">
        <v>8</v>
      </c>
      <c r="K45" s="70">
        <v>95</v>
      </c>
      <c r="L45" s="70">
        <v>0</v>
      </c>
      <c r="M45" s="70">
        <v>294</v>
      </c>
      <c r="N45" s="70">
        <v>696</v>
      </c>
      <c r="O45" s="70"/>
      <c r="P45" s="70">
        <v>275</v>
      </c>
      <c r="Q45" s="70">
        <v>8</v>
      </c>
      <c r="R45" s="70">
        <v>106</v>
      </c>
      <c r="S45" s="70">
        <v>1</v>
      </c>
      <c r="T45" s="70">
        <v>390</v>
      </c>
      <c r="U45" s="70">
        <v>153</v>
      </c>
      <c r="V45" s="70">
        <v>10</v>
      </c>
      <c r="W45" s="70">
        <v>79</v>
      </c>
      <c r="X45" s="70">
        <v>1</v>
      </c>
      <c r="Y45" s="70">
        <v>243</v>
      </c>
      <c r="Z45" s="70">
        <v>633</v>
      </c>
      <c r="AA45" s="70"/>
      <c r="AB45" s="70">
        <v>259</v>
      </c>
      <c r="AC45" s="70">
        <v>10</v>
      </c>
      <c r="AD45" s="70">
        <v>114</v>
      </c>
      <c r="AE45" s="70">
        <v>0</v>
      </c>
      <c r="AF45" s="70">
        <v>383</v>
      </c>
      <c r="AG45" s="70">
        <v>117</v>
      </c>
      <c r="AH45" s="70">
        <v>8</v>
      </c>
      <c r="AI45" s="70">
        <v>47</v>
      </c>
      <c r="AJ45" s="70">
        <v>2</v>
      </c>
      <c r="AK45" s="70">
        <v>174</v>
      </c>
      <c r="AL45" s="70">
        <v>58</v>
      </c>
      <c r="AM45" s="70">
        <v>3</v>
      </c>
      <c r="AN45" s="70">
        <v>26</v>
      </c>
      <c r="AO45" s="70">
        <v>0</v>
      </c>
      <c r="AP45" s="70">
        <v>87</v>
      </c>
      <c r="AQ45" s="70">
        <v>644</v>
      </c>
      <c r="AR45" s="74"/>
      <c r="AS45" s="70">
        <v>392</v>
      </c>
      <c r="AT45" s="70">
        <v>20</v>
      </c>
      <c r="AU45" s="70">
        <v>172</v>
      </c>
      <c r="AV45" s="70">
        <v>2</v>
      </c>
      <c r="AW45" s="70">
        <v>586</v>
      </c>
      <c r="AX45" s="70">
        <v>586</v>
      </c>
      <c r="AY45" s="74"/>
      <c r="AZ45" s="70">
        <v>396</v>
      </c>
      <c r="BA45" s="70">
        <v>19</v>
      </c>
      <c r="BB45" s="70">
        <v>167</v>
      </c>
      <c r="BC45" s="70">
        <v>2</v>
      </c>
      <c r="BD45" s="70">
        <v>584</v>
      </c>
      <c r="BE45" s="70">
        <v>584</v>
      </c>
      <c r="BF45" s="74"/>
      <c r="BG45" s="70">
        <v>217</v>
      </c>
      <c r="BH45" s="70">
        <v>11</v>
      </c>
      <c r="BI45" s="70">
        <v>86</v>
      </c>
      <c r="BJ45" s="70">
        <v>0</v>
      </c>
      <c r="BK45" s="70">
        <v>314</v>
      </c>
      <c r="BL45" s="70">
        <v>199</v>
      </c>
      <c r="BM45" s="70">
        <v>9</v>
      </c>
      <c r="BN45" s="70">
        <v>90</v>
      </c>
      <c r="BO45" s="70">
        <v>2</v>
      </c>
      <c r="BP45" s="70">
        <v>300</v>
      </c>
      <c r="BQ45" s="70">
        <v>614</v>
      </c>
      <c r="BR45" s="74"/>
      <c r="BS45" s="70">
        <v>165</v>
      </c>
      <c r="BT45" s="70">
        <v>8</v>
      </c>
      <c r="BU45" s="70">
        <v>78</v>
      </c>
      <c r="BV45" s="70">
        <v>2</v>
      </c>
      <c r="BW45" s="70">
        <v>253</v>
      </c>
      <c r="BX45" s="70">
        <v>139</v>
      </c>
      <c r="BY45" s="70">
        <v>4</v>
      </c>
      <c r="BZ45" s="70">
        <v>57</v>
      </c>
      <c r="CA45" s="70">
        <v>0</v>
      </c>
      <c r="CB45" s="70">
        <v>200</v>
      </c>
      <c r="CC45" s="70">
        <v>120</v>
      </c>
      <c r="CD45" s="70">
        <v>6</v>
      </c>
      <c r="CE45" s="70">
        <v>43</v>
      </c>
      <c r="CF45" s="70">
        <v>0</v>
      </c>
      <c r="CG45" s="70">
        <v>169</v>
      </c>
      <c r="CH45" s="70">
        <v>622</v>
      </c>
      <c r="CI45" s="74"/>
      <c r="CJ45" s="70">
        <v>221</v>
      </c>
      <c r="CK45" s="70">
        <v>9</v>
      </c>
      <c r="CL45" s="70">
        <v>98</v>
      </c>
      <c r="CM45" s="70">
        <v>0</v>
      </c>
      <c r="CN45" s="70">
        <v>328</v>
      </c>
      <c r="CO45" s="70">
        <v>185</v>
      </c>
      <c r="CP45" s="70">
        <v>9</v>
      </c>
      <c r="CQ45" s="70">
        <v>71</v>
      </c>
      <c r="CR45" s="70">
        <v>2</v>
      </c>
      <c r="CS45" s="70">
        <v>267</v>
      </c>
      <c r="CT45" s="70">
        <v>595</v>
      </c>
      <c r="CU45" s="74"/>
      <c r="CV45" s="70">
        <v>283</v>
      </c>
      <c r="CW45" s="70">
        <v>11</v>
      </c>
      <c r="CX45" s="70">
        <v>110</v>
      </c>
      <c r="CY45" s="70">
        <v>1</v>
      </c>
      <c r="CZ45" s="70">
        <v>405</v>
      </c>
      <c r="DA45" s="70">
        <v>73</v>
      </c>
      <c r="DB45" s="70">
        <v>2</v>
      </c>
      <c r="DC45" s="70">
        <v>52</v>
      </c>
      <c r="DD45" s="70">
        <v>0</v>
      </c>
      <c r="DE45" s="70">
        <v>127</v>
      </c>
      <c r="DF45" s="70">
        <v>58</v>
      </c>
      <c r="DG45" s="70">
        <v>5</v>
      </c>
      <c r="DH45" s="70">
        <v>21</v>
      </c>
      <c r="DI45" s="70">
        <v>1</v>
      </c>
      <c r="DJ45" s="70">
        <v>85</v>
      </c>
      <c r="DK45" s="70">
        <v>617</v>
      </c>
      <c r="DL45" s="74"/>
      <c r="DM45" s="70">
        <v>289</v>
      </c>
      <c r="DN45" s="70">
        <v>12</v>
      </c>
      <c r="DO45" s="70">
        <v>120</v>
      </c>
      <c r="DP45" s="70">
        <v>1</v>
      </c>
      <c r="DQ45" s="70">
        <v>422</v>
      </c>
      <c r="DR45" s="70">
        <v>116</v>
      </c>
      <c r="DS45" s="70">
        <v>6</v>
      </c>
      <c r="DT45" s="70">
        <v>58</v>
      </c>
      <c r="DU45" s="70">
        <v>1</v>
      </c>
      <c r="DV45" s="70">
        <v>181</v>
      </c>
      <c r="DW45" s="70">
        <v>603</v>
      </c>
      <c r="DY45" s="80">
        <f t="shared" si="7"/>
        <v>0.9145299145299145</v>
      </c>
      <c r="DZ45" s="80">
        <f t="shared" si="8"/>
        <v>0.78260869565217395</v>
      </c>
      <c r="EA45" s="80">
        <f t="shared" si="9"/>
        <v>0.91133004926108374</v>
      </c>
      <c r="EB45" s="80">
        <f t="shared" si="10"/>
        <v>1</v>
      </c>
      <c r="EC45" s="80">
        <f t="shared" si="11"/>
        <v>0.90948275862068961</v>
      </c>
      <c r="ED45" s="74"/>
      <c r="EE45" s="80">
        <f t="shared" si="12"/>
        <v>0.92735042735042739</v>
      </c>
      <c r="EF45" s="80">
        <f t="shared" si="13"/>
        <v>0.91304347826086951</v>
      </c>
      <c r="EG45" s="80">
        <f t="shared" si="14"/>
        <v>0.9211822660098522</v>
      </c>
      <c r="EH45" s="80">
        <f t="shared" si="15"/>
        <v>1</v>
      </c>
      <c r="EI45" s="80">
        <f t="shared" si="16"/>
        <v>0.92528735632183912</v>
      </c>
      <c r="EJ45" s="74"/>
      <c r="EK45" s="80">
        <f t="shared" si="17"/>
        <v>0.83760683760683763</v>
      </c>
      <c r="EL45" s="80">
        <f t="shared" si="18"/>
        <v>0.86956521739130432</v>
      </c>
      <c r="EM45" s="80">
        <f t="shared" si="19"/>
        <v>0.84729064039408863</v>
      </c>
      <c r="EN45" s="80">
        <f t="shared" si="20"/>
        <v>1</v>
      </c>
      <c r="EO45" s="80">
        <f t="shared" si="21"/>
        <v>0.84195402298850575</v>
      </c>
      <c r="EP45" s="74"/>
      <c r="EQ45" s="80">
        <f t="shared" si="22"/>
        <v>0.84615384615384615</v>
      </c>
      <c r="ER45" s="80">
        <f t="shared" si="23"/>
        <v>0.82608695652173914</v>
      </c>
      <c r="ES45" s="80">
        <f t="shared" si="24"/>
        <v>0.82266009852216748</v>
      </c>
      <c r="ET45" s="80">
        <f t="shared" si="25"/>
        <v>1</v>
      </c>
      <c r="EU45" s="80">
        <f t="shared" si="26"/>
        <v>0.83908045977011492</v>
      </c>
      <c r="EV45" s="74"/>
      <c r="EW45" s="80">
        <f t="shared" si="27"/>
        <v>0.88888888888888884</v>
      </c>
      <c r="EX45" s="80">
        <f t="shared" si="28"/>
        <v>0.86956521739130432</v>
      </c>
      <c r="EY45" s="80">
        <f t="shared" si="29"/>
        <v>0.86699507389162567</v>
      </c>
      <c r="EZ45" s="80">
        <f t="shared" si="30"/>
        <v>1</v>
      </c>
      <c r="FA45" s="80">
        <f t="shared" si="31"/>
        <v>0.88218390804597702</v>
      </c>
      <c r="FB45" s="74"/>
      <c r="FC45" s="80">
        <f t="shared" si="32"/>
        <v>4.0363247863247862</v>
      </c>
      <c r="FD45" s="80">
        <f t="shared" si="33"/>
        <v>1.6086956521739131</v>
      </c>
      <c r="FE45" s="80">
        <f t="shared" si="34"/>
        <v>5.7733990147783247</v>
      </c>
      <c r="FF45" s="80">
        <f t="shared" si="35"/>
        <v>0</v>
      </c>
      <c r="FG45" s="80">
        <f t="shared" si="36"/>
        <v>4.4511494252873565</v>
      </c>
      <c r="FH45" s="74"/>
      <c r="FI45" s="80">
        <f t="shared" si="37"/>
        <v>0.86752136752136755</v>
      </c>
      <c r="FJ45" s="80">
        <f t="shared" si="38"/>
        <v>0.78260869565217395</v>
      </c>
      <c r="FK45" s="80">
        <f t="shared" si="39"/>
        <v>0.83251231527093594</v>
      </c>
      <c r="FL45" s="80">
        <f t="shared" si="40"/>
        <v>1</v>
      </c>
      <c r="FM45" s="80">
        <f t="shared" si="41"/>
        <v>0.85488505747126442</v>
      </c>
      <c r="FN45" s="74"/>
      <c r="FO45" s="80">
        <f t="shared" si="42"/>
        <v>0.88461538461538458</v>
      </c>
      <c r="FP45" s="80">
        <f t="shared" si="43"/>
        <v>0.78260869565217395</v>
      </c>
      <c r="FQ45" s="80">
        <f t="shared" si="44"/>
        <v>0.90147783251231528</v>
      </c>
      <c r="FR45" s="80">
        <f t="shared" si="45"/>
        <v>1</v>
      </c>
      <c r="FS45" s="80">
        <f t="shared" si="46"/>
        <v>0.8864942528735632</v>
      </c>
      <c r="FT45" s="74"/>
      <c r="FU45" s="80">
        <f t="shared" si="47"/>
        <v>0.86538461538461542</v>
      </c>
      <c r="FV45" s="80">
        <f t="shared" si="48"/>
        <v>0.78260869565217395</v>
      </c>
      <c r="FW45" s="80">
        <f t="shared" si="49"/>
        <v>0.87684729064039413</v>
      </c>
      <c r="FX45" s="80">
        <f t="shared" si="50"/>
        <v>1</v>
      </c>
      <c r="FY45" s="80">
        <f t="shared" si="51"/>
        <v>0.86637931034482762</v>
      </c>
    </row>
    <row r="46" spans="1:181" x14ac:dyDescent="0.3">
      <c r="A46" s="60" t="s">
        <v>530</v>
      </c>
      <c r="B46" s="70">
        <v>27417</v>
      </c>
      <c r="C46" s="70"/>
      <c r="D46" s="70">
        <v>1089</v>
      </c>
      <c r="E46" s="70">
        <v>86</v>
      </c>
      <c r="F46" s="70">
        <v>417</v>
      </c>
      <c r="G46" s="70">
        <v>1</v>
      </c>
      <c r="H46" s="70">
        <v>1593</v>
      </c>
      <c r="I46" s="70">
        <v>308</v>
      </c>
      <c r="J46" s="70">
        <v>43</v>
      </c>
      <c r="K46" s="70">
        <v>133</v>
      </c>
      <c r="L46" s="70">
        <v>0</v>
      </c>
      <c r="M46" s="70">
        <v>484</v>
      </c>
      <c r="N46" s="70">
        <v>2077</v>
      </c>
      <c r="O46" s="70"/>
      <c r="P46" s="70">
        <v>618</v>
      </c>
      <c r="Q46" s="70">
        <v>68</v>
      </c>
      <c r="R46" s="70">
        <v>254</v>
      </c>
      <c r="S46" s="70">
        <v>0</v>
      </c>
      <c r="T46" s="70">
        <v>940</v>
      </c>
      <c r="U46" s="70">
        <v>631</v>
      </c>
      <c r="V46" s="70">
        <v>52</v>
      </c>
      <c r="W46" s="70">
        <v>249</v>
      </c>
      <c r="X46" s="70">
        <v>0</v>
      </c>
      <c r="Y46" s="70">
        <v>932</v>
      </c>
      <c r="Z46" s="70">
        <v>1872</v>
      </c>
      <c r="AA46" s="70"/>
      <c r="AB46" s="70">
        <v>849</v>
      </c>
      <c r="AC46" s="70">
        <v>70</v>
      </c>
      <c r="AD46" s="70">
        <v>315</v>
      </c>
      <c r="AE46" s="70">
        <v>1</v>
      </c>
      <c r="AF46" s="70">
        <v>1235</v>
      </c>
      <c r="AG46" s="70">
        <v>278</v>
      </c>
      <c r="AH46" s="70">
        <v>44</v>
      </c>
      <c r="AI46" s="70">
        <v>134</v>
      </c>
      <c r="AJ46" s="70">
        <v>0</v>
      </c>
      <c r="AK46" s="70">
        <v>456</v>
      </c>
      <c r="AL46" s="70">
        <v>175</v>
      </c>
      <c r="AM46" s="70">
        <v>13</v>
      </c>
      <c r="AN46" s="70">
        <v>66</v>
      </c>
      <c r="AO46" s="70">
        <v>0</v>
      </c>
      <c r="AP46" s="70">
        <v>254</v>
      </c>
      <c r="AQ46" s="70">
        <v>1945</v>
      </c>
      <c r="AR46" s="74"/>
      <c r="AS46" s="70">
        <v>1124</v>
      </c>
      <c r="AT46" s="70">
        <v>119</v>
      </c>
      <c r="AU46" s="70">
        <v>445</v>
      </c>
      <c r="AV46" s="70">
        <v>0</v>
      </c>
      <c r="AW46" s="70">
        <v>1688</v>
      </c>
      <c r="AX46" s="70">
        <v>1688</v>
      </c>
      <c r="AY46" s="74"/>
      <c r="AZ46" s="70">
        <v>1078</v>
      </c>
      <c r="BA46" s="70">
        <v>116</v>
      </c>
      <c r="BB46" s="70">
        <v>434</v>
      </c>
      <c r="BC46" s="70">
        <v>0</v>
      </c>
      <c r="BD46" s="70">
        <v>1628</v>
      </c>
      <c r="BE46" s="70">
        <v>1628</v>
      </c>
      <c r="BF46" s="74"/>
      <c r="BG46" s="70">
        <v>849</v>
      </c>
      <c r="BH46" s="70">
        <v>97</v>
      </c>
      <c r="BI46" s="70">
        <v>333</v>
      </c>
      <c r="BJ46" s="70">
        <v>0</v>
      </c>
      <c r="BK46" s="70">
        <v>1279</v>
      </c>
      <c r="BL46" s="70">
        <v>382</v>
      </c>
      <c r="BM46" s="70">
        <v>28</v>
      </c>
      <c r="BN46" s="70">
        <v>155</v>
      </c>
      <c r="BO46" s="70">
        <v>1</v>
      </c>
      <c r="BP46" s="70">
        <v>566</v>
      </c>
      <c r="BQ46" s="70">
        <v>1845</v>
      </c>
      <c r="BR46" s="74"/>
      <c r="BS46" s="70">
        <v>437</v>
      </c>
      <c r="BT46" s="70">
        <v>34</v>
      </c>
      <c r="BU46" s="70">
        <v>161</v>
      </c>
      <c r="BV46" s="70">
        <v>0</v>
      </c>
      <c r="BW46" s="70">
        <v>632</v>
      </c>
      <c r="BX46" s="70">
        <v>266</v>
      </c>
      <c r="BY46" s="70">
        <v>34</v>
      </c>
      <c r="BZ46" s="70">
        <v>101</v>
      </c>
      <c r="CA46" s="70">
        <v>0</v>
      </c>
      <c r="CB46" s="70">
        <v>401</v>
      </c>
      <c r="CC46" s="70">
        <v>532</v>
      </c>
      <c r="CD46" s="70">
        <v>55</v>
      </c>
      <c r="CE46" s="70">
        <v>236</v>
      </c>
      <c r="CF46" s="70">
        <v>0</v>
      </c>
      <c r="CG46" s="70">
        <v>823</v>
      </c>
      <c r="CH46" s="70">
        <v>1856</v>
      </c>
      <c r="CI46" s="74"/>
      <c r="CJ46" s="70">
        <v>594</v>
      </c>
      <c r="CK46" s="70">
        <v>51</v>
      </c>
      <c r="CL46" s="70">
        <v>235</v>
      </c>
      <c r="CM46" s="70">
        <v>0</v>
      </c>
      <c r="CN46" s="70">
        <v>880</v>
      </c>
      <c r="CO46" s="70">
        <v>587</v>
      </c>
      <c r="CP46" s="70">
        <v>68</v>
      </c>
      <c r="CQ46" s="70">
        <v>226</v>
      </c>
      <c r="CR46" s="70">
        <v>0</v>
      </c>
      <c r="CS46" s="70">
        <v>881</v>
      </c>
      <c r="CT46" s="70">
        <v>1761</v>
      </c>
      <c r="CU46" s="74"/>
      <c r="CV46" s="70">
        <v>684</v>
      </c>
      <c r="CW46" s="70">
        <v>61</v>
      </c>
      <c r="CX46" s="70">
        <v>265</v>
      </c>
      <c r="CY46" s="70">
        <v>1</v>
      </c>
      <c r="CZ46" s="70">
        <v>1011</v>
      </c>
      <c r="DA46" s="70">
        <v>243</v>
      </c>
      <c r="DB46" s="70">
        <v>37</v>
      </c>
      <c r="DC46" s="70">
        <v>111</v>
      </c>
      <c r="DD46" s="70">
        <v>0</v>
      </c>
      <c r="DE46" s="70">
        <v>391</v>
      </c>
      <c r="DF46" s="70">
        <v>296</v>
      </c>
      <c r="DG46" s="70">
        <v>25</v>
      </c>
      <c r="DH46" s="70">
        <v>103</v>
      </c>
      <c r="DI46" s="70">
        <v>0</v>
      </c>
      <c r="DJ46" s="70">
        <v>424</v>
      </c>
      <c r="DK46" s="70">
        <v>1826</v>
      </c>
      <c r="DL46" s="74"/>
      <c r="DM46" s="70">
        <v>975</v>
      </c>
      <c r="DN46" s="70">
        <v>99</v>
      </c>
      <c r="DO46" s="70">
        <v>388</v>
      </c>
      <c r="DP46" s="70">
        <v>0</v>
      </c>
      <c r="DQ46" s="70">
        <v>1462</v>
      </c>
      <c r="DR46" s="70">
        <v>221</v>
      </c>
      <c r="DS46" s="70">
        <v>21</v>
      </c>
      <c r="DT46" s="70">
        <v>91</v>
      </c>
      <c r="DU46" s="70">
        <v>0</v>
      </c>
      <c r="DV46" s="70">
        <v>333</v>
      </c>
      <c r="DW46" s="70">
        <v>1795</v>
      </c>
      <c r="DY46" s="80">
        <f t="shared" si="7"/>
        <v>0.89405869720830355</v>
      </c>
      <c r="DZ46" s="80">
        <f t="shared" si="8"/>
        <v>0.93023255813953487</v>
      </c>
      <c r="EA46" s="80">
        <f t="shared" si="9"/>
        <v>0.91454545454545455</v>
      </c>
      <c r="EB46" s="80">
        <f t="shared" si="10"/>
        <v>0</v>
      </c>
      <c r="EC46" s="80">
        <f t="shared" si="11"/>
        <v>0.9012999518536351</v>
      </c>
      <c r="ED46" s="74"/>
      <c r="EE46" s="80">
        <f t="shared" si="12"/>
        <v>0.93199713672154616</v>
      </c>
      <c r="EF46" s="80">
        <f t="shared" si="13"/>
        <v>0.98449612403100772</v>
      </c>
      <c r="EG46" s="80">
        <f t="shared" si="14"/>
        <v>0.9363636363636364</v>
      </c>
      <c r="EH46" s="80">
        <f t="shared" si="15"/>
        <v>1</v>
      </c>
      <c r="EI46" s="80">
        <f t="shared" si="16"/>
        <v>0.93644679826673083</v>
      </c>
      <c r="EJ46" s="74"/>
      <c r="EK46" s="80">
        <f t="shared" si="17"/>
        <v>0.80458124552612742</v>
      </c>
      <c r="EL46" s="80">
        <f t="shared" si="18"/>
        <v>0.92248062015503873</v>
      </c>
      <c r="EM46" s="80">
        <f t="shared" si="19"/>
        <v>0.80909090909090908</v>
      </c>
      <c r="EN46" s="80">
        <f t="shared" si="20"/>
        <v>0</v>
      </c>
      <c r="EO46" s="80">
        <f t="shared" si="21"/>
        <v>0.81271064034665386</v>
      </c>
      <c r="EP46" s="74"/>
      <c r="EQ46" s="80">
        <f t="shared" si="22"/>
        <v>0.77165354330708658</v>
      </c>
      <c r="ER46" s="80">
        <f t="shared" si="23"/>
        <v>0.89922480620155043</v>
      </c>
      <c r="ES46" s="80">
        <f t="shared" si="24"/>
        <v>0.78909090909090907</v>
      </c>
      <c r="ET46" s="80">
        <f t="shared" si="25"/>
        <v>0</v>
      </c>
      <c r="EU46" s="80">
        <f t="shared" si="26"/>
        <v>0.783822821376986</v>
      </c>
      <c r="EV46" s="74"/>
      <c r="EW46" s="80">
        <f t="shared" si="27"/>
        <v>0.8811739441660702</v>
      </c>
      <c r="EX46" s="80">
        <f t="shared" si="28"/>
        <v>0.96899224806201545</v>
      </c>
      <c r="EY46" s="80">
        <f t="shared" si="29"/>
        <v>0.88727272727272732</v>
      </c>
      <c r="EZ46" s="80">
        <f t="shared" si="30"/>
        <v>1</v>
      </c>
      <c r="FA46" s="80">
        <f t="shared" si="31"/>
        <v>0.88830043331728459</v>
      </c>
      <c r="FB46" s="74"/>
      <c r="FC46" s="80">
        <f t="shared" si="32"/>
        <v>0.30350751610594129</v>
      </c>
      <c r="FD46" s="80">
        <f t="shared" si="33"/>
        <v>0.13953488372093023</v>
      </c>
      <c r="FE46" s="80">
        <f t="shared" si="34"/>
        <v>0.32363636363636361</v>
      </c>
      <c r="FF46" s="80">
        <f t="shared" si="35"/>
        <v>2</v>
      </c>
      <c r="FG46" s="80">
        <f t="shared" si="36"/>
        <v>0.29947038998555608</v>
      </c>
      <c r="FH46" s="74"/>
      <c r="FI46" s="80">
        <f t="shared" si="37"/>
        <v>0.84538296349319975</v>
      </c>
      <c r="FJ46" s="80">
        <f t="shared" si="38"/>
        <v>0.92248062015503873</v>
      </c>
      <c r="FK46" s="80">
        <f t="shared" si="39"/>
        <v>0.83818181818181814</v>
      </c>
      <c r="FL46" s="80">
        <f t="shared" si="40"/>
        <v>0</v>
      </c>
      <c r="FM46" s="80">
        <f t="shared" si="41"/>
        <v>0.84785748675974959</v>
      </c>
      <c r="FN46" s="74"/>
      <c r="FO46" s="80">
        <f t="shared" si="42"/>
        <v>0.87544738725841087</v>
      </c>
      <c r="FP46" s="80">
        <f t="shared" si="43"/>
        <v>0.95348837209302328</v>
      </c>
      <c r="FQ46" s="80">
        <f t="shared" si="44"/>
        <v>0.87090909090909085</v>
      </c>
      <c r="FR46" s="80">
        <f t="shared" si="45"/>
        <v>1</v>
      </c>
      <c r="FS46" s="80">
        <f t="shared" si="46"/>
        <v>0.87915262397688976</v>
      </c>
      <c r="FT46" s="74"/>
      <c r="FU46" s="80">
        <f t="shared" si="47"/>
        <v>0.85612025769506084</v>
      </c>
      <c r="FV46" s="80">
        <f t="shared" si="48"/>
        <v>0.93023255813953487</v>
      </c>
      <c r="FW46" s="80">
        <f t="shared" si="49"/>
        <v>0.87090909090909085</v>
      </c>
      <c r="FX46" s="80">
        <f t="shared" si="50"/>
        <v>0</v>
      </c>
      <c r="FY46" s="80">
        <f t="shared" si="51"/>
        <v>0.86422725084256136</v>
      </c>
    </row>
    <row r="47" spans="1:181" x14ac:dyDescent="0.3">
      <c r="A47" s="60" t="s">
        <v>585</v>
      </c>
      <c r="B47" s="70">
        <v>26771</v>
      </c>
      <c r="C47" s="70"/>
      <c r="D47" s="70">
        <v>1080</v>
      </c>
      <c r="E47" s="70">
        <v>13</v>
      </c>
      <c r="F47" s="70">
        <v>274</v>
      </c>
      <c r="G47" s="70">
        <v>2</v>
      </c>
      <c r="H47" s="70">
        <v>1369</v>
      </c>
      <c r="I47" s="70">
        <v>186</v>
      </c>
      <c r="J47" s="70">
        <v>6</v>
      </c>
      <c r="K47" s="70">
        <v>68</v>
      </c>
      <c r="L47" s="70">
        <v>0</v>
      </c>
      <c r="M47" s="70">
        <v>260</v>
      </c>
      <c r="N47" s="70">
        <v>1629</v>
      </c>
      <c r="O47" s="70"/>
      <c r="P47" s="70">
        <v>480</v>
      </c>
      <c r="Q47" s="70">
        <v>10</v>
      </c>
      <c r="R47" s="70">
        <v>143</v>
      </c>
      <c r="S47" s="70">
        <v>1</v>
      </c>
      <c r="T47" s="70">
        <v>634</v>
      </c>
      <c r="U47" s="70">
        <v>667</v>
      </c>
      <c r="V47" s="70">
        <v>7</v>
      </c>
      <c r="W47" s="70">
        <v>160</v>
      </c>
      <c r="X47" s="70">
        <v>1</v>
      </c>
      <c r="Y47" s="70">
        <v>835</v>
      </c>
      <c r="Z47" s="70">
        <v>1469</v>
      </c>
      <c r="AA47" s="70"/>
      <c r="AB47" s="70">
        <v>500</v>
      </c>
      <c r="AC47" s="70">
        <v>11</v>
      </c>
      <c r="AD47" s="70">
        <v>134</v>
      </c>
      <c r="AE47" s="70">
        <v>2</v>
      </c>
      <c r="AF47" s="70">
        <v>647</v>
      </c>
      <c r="AG47" s="70">
        <v>279</v>
      </c>
      <c r="AH47" s="70">
        <v>5</v>
      </c>
      <c r="AI47" s="70">
        <v>73</v>
      </c>
      <c r="AJ47" s="70">
        <v>0</v>
      </c>
      <c r="AK47" s="70">
        <v>357</v>
      </c>
      <c r="AL47" s="70">
        <v>392</v>
      </c>
      <c r="AM47" s="70">
        <v>1</v>
      </c>
      <c r="AN47" s="70">
        <v>104</v>
      </c>
      <c r="AO47" s="70">
        <v>0</v>
      </c>
      <c r="AP47" s="70">
        <v>497</v>
      </c>
      <c r="AQ47" s="70">
        <v>1501</v>
      </c>
      <c r="AR47" s="74"/>
      <c r="AS47" s="70">
        <v>1030</v>
      </c>
      <c r="AT47" s="70">
        <v>18</v>
      </c>
      <c r="AU47" s="70">
        <v>282</v>
      </c>
      <c r="AV47" s="70">
        <v>2</v>
      </c>
      <c r="AW47" s="70">
        <v>1332</v>
      </c>
      <c r="AX47" s="70">
        <v>1332</v>
      </c>
      <c r="AY47" s="74"/>
      <c r="AZ47" s="70">
        <v>993</v>
      </c>
      <c r="BA47" s="70">
        <v>14</v>
      </c>
      <c r="BB47" s="70">
        <v>267</v>
      </c>
      <c r="BC47" s="70">
        <v>2</v>
      </c>
      <c r="BD47" s="70">
        <v>1276</v>
      </c>
      <c r="BE47" s="70">
        <v>1276</v>
      </c>
      <c r="BF47" s="74"/>
      <c r="BG47" s="70">
        <v>848</v>
      </c>
      <c r="BH47" s="70">
        <v>5</v>
      </c>
      <c r="BI47" s="70">
        <v>212</v>
      </c>
      <c r="BJ47" s="70">
        <v>2</v>
      </c>
      <c r="BK47" s="70">
        <v>1067</v>
      </c>
      <c r="BL47" s="70">
        <v>238</v>
      </c>
      <c r="BM47" s="70">
        <v>11</v>
      </c>
      <c r="BN47" s="70">
        <v>80</v>
      </c>
      <c r="BO47" s="70">
        <v>0</v>
      </c>
      <c r="BP47" s="70">
        <v>329</v>
      </c>
      <c r="BQ47" s="70">
        <v>1396</v>
      </c>
      <c r="BR47" s="74"/>
      <c r="BS47" s="70">
        <v>400</v>
      </c>
      <c r="BT47" s="70">
        <v>7</v>
      </c>
      <c r="BU47" s="70">
        <v>96</v>
      </c>
      <c r="BV47" s="70">
        <v>1</v>
      </c>
      <c r="BW47" s="70">
        <v>504</v>
      </c>
      <c r="BX47" s="70">
        <v>235</v>
      </c>
      <c r="BY47" s="70">
        <v>5</v>
      </c>
      <c r="BZ47" s="70">
        <v>67</v>
      </c>
      <c r="CA47" s="70">
        <v>0</v>
      </c>
      <c r="CB47" s="70">
        <v>307</v>
      </c>
      <c r="CC47" s="70">
        <v>440</v>
      </c>
      <c r="CD47" s="70">
        <v>1</v>
      </c>
      <c r="CE47" s="70">
        <v>127</v>
      </c>
      <c r="CF47" s="70">
        <v>1</v>
      </c>
      <c r="CG47" s="70">
        <v>569</v>
      </c>
      <c r="CH47" s="70">
        <v>1380</v>
      </c>
      <c r="CI47" s="74"/>
      <c r="CJ47" s="70">
        <v>496</v>
      </c>
      <c r="CK47" s="70">
        <v>7</v>
      </c>
      <c r="CL47" s="70">
        <v>134</v>
      </c>
      <c r="CM47" s="70">
        <v>2</v>
      </c>
      <c r="CN47" s="70">
        <v>639</v>
      </c>
      <c r="CO47" s="70">
        <v>546</v>
      </c>
      <c r="CP47" s="70">
        <v>6</v>
      </c>
      <c r="CQ47" s="70">
        <v>147</v>
      </c>
      <c r="CR47" s="70">
        <v>0</v>
      </c>
      <c r="CS47" s="70">
        <v>699</v>
      </c>
      <c r="CT47" s="70">
        <v>1338</v>
      </c>
      <c r="CU47" s="74"/>
      <c r="CV47" s="70">
        <v>651</v>
      </c>
      <c r="CW47" s="70">
        <v>11</v>
      </c>
      <c r="CX47" s="70">
        <v>170</v>
      </c>
      <c r="CY47" s="70">
        <v>2</v>
      </c>
      <c r="CZ47" s="70">
        <v>834</v>
      </c>
      <c r="DA47" s="70">
        <v>198</v>
      </c>
      <c r="DB47" s="70">
        <v>2</v>
      </c>
      <c r="DC47" s="70">
        <v>50</v>
      </c>
      <c r="DD47" s="70">
        <v>0</v>
      </c>
      <c r="DE47" s="70">
        <v>250</v>
      </c>
      <c r="DF47" s="70">
        <v>228</v>
      </c>
      <c r="DG47" s="70">
        <v>2</v>
      </c>
      <c r="DH47" s="70">
        <v>73</v>
      </c>
      <c r="DI47" s="70">
        <v>0</v>
      </c>
      <c r="DJ47" s="70">
        <v>303</v>
      </c>
      <c r="DK47" s="70">
        <v>1387</v>
      </c>
      <c r="DL47" s="74"/>
      <c r="DM47" s="70">
        <v>839</v>
      </c>
      <c r="DN47" s="70">
        <v>11</v>
      </c>
      <c r="DO47" s="70">
        <v>227</v>
      </c>
      <c r="DP47" s="70">
        <v>1</v>
      </c>
      <c r="DQ47" s="70">
        <v>1078</v>
      </c>
      <c r="DR47" s="70">
        <v>205</v>
      </c>
      <c r="DS47" s="70">
        <v>3</v>
      </c>
      <c r="DT47" s="70">
        <v>59</v>
      </c>
      <c r="DU47" s="70">
        <v>1</v>
      </c>
      <c r="DV47" s="70">
        <v>268</v>
      </c>
      <c r="DW47" s="70">
        <v>1346</v>
      </c>
      <c r="DY47" s="80">
        <f t="shared" si="7"/>
        <v>0.90600315955766197</v>
      </c>
      <c r="DZ47" s="80">
        <f t="shared" si="8"/>
        <v>0.89473684210526316</v>
      </c>
      <c r="EA47" s="80">
        <f t="shared" si="9"/>
        <v>0.88596491228070173</v>
      </c>
      <c r="EB47" s="80">
        <f t="shared" si="10"/>
        <v>1</v>
      </c>
      <c r="EC47" s="80">
        <f t="shared" si="11"/>
        <v>0.90178023327194601</v>
      </c>
      <c r="ED47" s="74"/>
      <c r="EE47" s="80">
        <f t="shared" si="12"/>
        <v>0.92496050552922593</v>
      </c>
      <c r="EF47" s="80">
        <f t="shared" si="13"/>
        <v>0.89473684210526316</v>
      </c>
      <c r="EG47" s="80">
        <f t="shared" si="14"/>
        <v>0.90935672514619881</v>
      </c>
      <c r="EH47" s="80">
        <f t="shared" si="15"/>
        <v>1</v>
      </c>
      <c r="EI47" s="80">
        <f t="shared" si="16"/>
        <v>0.92142418661755676</v>
      </c>
      <c r="EJ47" s="74"/>
      <c r="EK47" s="80">
        <f t="shared" si="17"/>
        <v>0.81358609794628756</v>
      </c>
      <c r="EL47" s="80">
        <f t="shared" si="18"/>
        <v>0.94736842105263153</v>
      </c>
      <c r="EM47" s="80">
        <f t="shared" si="19"/>
        <v>0.82456140350877194</v>
      </c>
      <c r="EN47" s="80">
        <f t="shared" si="20"/>
        <v>1</v>
      </c>
      <c r="EO47" s="80">
        <f t="shared" si="21"/>
        <v>0.81767955801104975</v>
      </c>
      <c r="EP47" s="74"/>
      <c r="EQ47" s="80">
        <f t="shared" si="22"/>
        <v>0.78436018957345977</v>
      </c>
      <c r="ER47" s="80">
        <f t="shared" si="23"/>
        <v>0.73684210526315785</v>
      </c>
      <c r="ES47" s="80">
        <f t="shared" si="24"/>
        <v>0.7807017543859649</v>
      </c>
      <c r="ET47" s="80">
        <f t="shared" si="25"/>
        <v>1</v>
      </c>
      <c r="EU47" s="80">
        <f t="shared" si="26"/>
        <v>0.78330263965623081</v>
      </c>
      <c r="EV47" s="74"/>
      <c r="EW47" s="80">
        <f t="shared" si="27"/>
        <v>0.85781990521327012</v>
      </c>
      <c r="EX47" s="80">
        <f t="shared" si="28"/>
        <v>0.84210526315789469</v>
      </c>
      <c r="EY47" s="80">
        <f t="shared" si="29"/>
        <v>0.85380116959064323</v>
      </c>
      <c r="EZ47" s="80">
        <f t="shared" si="30"/>
        <v>1</v>
      </c>
      <c r="FA47" s="80">
        <f t="shared" si="31"/>
        <v>0.85696746470227136</v>
      </c>
      <c r="FB47" s="74"/>
      <c r="FC47" s="80">
        <f t="shared" si="32"/>
        <v>0.97551342812006314</v>
      </c>
      <c r="FD47" s="80">
        <f t="shared" si="33"/>
        <v>6.4736842105263159</v>
      </c>
      <c r="FE47" s="80">
        <f t="shared" si="34"/>
        <v>1.4561403508771931</v>
      </c>
      <c r="FF47" s="80">
        <f t="shared" si="35"/>
        <v>0</v>
      </c>
      <c r="FG47" s="80">
        <f t="shared" si="36"/>
        <v>1.1393492940454266</v>
      </c>
      <c r="FH47" s="74"/>
      <c r="FI47" s="80">
        <f t="shared" si="37"/>
        <v>0.82306477093206953</v>
      </c>
      <c r="FJ47" s="80">
        <f t="shared" si="38"/>
        <v>0.68421052631578949</v>
      </c>
      <c r="FK47" s="80">
        <f t="shared" si="39"/>
        <v>0.82163742690058483</v>
      </c>
      <c r="FL47" s="80">
        <f t="shared" si="40"/>
        <v>1</v>
      </c>
      <c r="FM47" s="80">
        <f t="shared" si="41"/>
        <v>0.82136279926335176</v>
      </c>
      <c r="FN47" s="74"/>
      <c r="FO47" s="80">
        <f t="shared" si="42"/>
        <v>0.85071090047393361</v>
      </c>
      <c r="FP47" s="80">
        <f t="shared" si="43"/>
        <v>0.78947368421052633</v>
      </c>
      <c r="FQ47" s="80">
        <f t="shared" si="44"/>
        <v>0.85672514619883045</v>
      </c>
      <c r="FR47" s="80">
        <f t="shared" si="45"/>
        <v>1</v>
      </c>
      <c r="FS47" s="80">
        <f t="shared" si="46"/>
        <v>0.85144260282381834</v>
      </c>
      <c r="FT47" s="74"/>
      <c r="FU47" s="80">
        <f t="shared" si="47"/>
        <v>0.82464454976303314</v>
      </c>
      <c r="FV47" s="80">
        <f t="shared" si="48"/>
        <v>0.73684210526315785</v>
      </c>
      <c r="FW47" s="80">
        <f t="shared" si="49"/>
        <v>0.83625730994152048</v>
      </c>
      <c r="FX47" s="80">
        <f t="shared" si="50"/>
        <v>1</v>
      </c>
      <c r="FY47" s="80">
        <f t="shared" si="51"/>
        <v>0.82627378759975445</v>
      </c>
    </row>
    <row r="48" spans="1:181" x14ac:dyDescent="0.3">
      <c r="A48" s="60" t="s">
        <v>554</v>
      </c>
      <c r="B48" s="70">
        <v>26261</v>
      </c>
      <c r="C48" s="70"/>
      <c r="D48" s="70">
        <v>818</v>
      </c>
      <c r="E48" s="70">
        <v>20</v>
      </c>
      <c r="F48" s="70">
        <v>428</v>
      </c>
      <c r="G48" s="70">
        <v>0</v>
      </c>
      <c r="H48" s="70">
        <v>1266</v>
      </c>
      <c r="I48" s="70">
        <v>364</v>
      </c>
      <c r="J48" s="70">
        <v>24</v>
      </c>
      <c r="K48" s="70">
        <v>292</v>
      </c>
      <c r="L48" s="70">
        <v>0</v>
      </c>
      <c r="M48" s="70">
        <v>680</v>
      </c>
      <c r="N48" s="70">
        <v>1946</v>
      </c>
      <c r="O48" s="70"/>
      <c r="P48" s="70">
        <v>767</v>
      </c>
      <c r="Q48" s="70">
        <v>25</v>
      </c>
      <c r="R48" s="70">
        <v>510</v>
      </c>
      <c r="S48" s="70">
        <v>0</v>
      </c>
      <c r="T48" s="70">
        <v>1302</v>
      </c>
      <c r="U48" s="70">
        <v>268</v>
      </c>
      <c r="V48" s="70">
        <v>13</v>
      </c>
      <c r="W48" s="70">
        <v>132</v>
      </c>
      <c r="X48" s="70">
        <v>0</v>
      </c>
      <c r="Y48" s="70">
        <v>413</v>
      </c>
      <c r="Z48" s="70">
        <v>1715</v>
      </c>
      <c r="AA48" s="70"/>
      <c r="AB48" s="70">
        <v>777</v>
      </c>
      <c r="AC48" s="70">
        <v>26</v>
      </c>
      <c r="AD48" s="70">
        <v>492</v>
      </c>
      <c r="AE48" s="70">
        <v>0</v>
      </c>
      <c r="AF48" s="70">
        <v>1295</v>
      </c>
      <c r="AG48" s="70">
        <v>184</v>
      </c>
      <c r="AH48" s="70">
        <v>11</v>
      </c>
      <c r="AI48" s="70">
        <v>134</v>
      </c>
      <c r="AJ48" s="70">
        <v>0</v>
      </c>
      <c r="AK48" s="70">
        <v>329</v>
      </c>
      <c r="AL48" s="70">
        <v>141</v>
      </c>
      <c r="AM48" s="70">
        <v>5</v>
      </c>
      <c r="AN48" s="70">
        <v>62</v>
      </c>
      <c r="AO48" s="70">
        <v>0</v>
      </c>
      <c r="AP48" s="70">
        <v>208</v>
      </c>
      <c r="AQ48" s="70">
        <v>1832</v>
      </c>
      <c r="AR48" s="74"/>
      <c r="AS48" s="70">
        <v>973</v>
      </c>
      <c r="AT48" s="70">
        <v>34</v>
      </c>
      <c r="AU48" s="70">
        <v>607</v>
      </c>
      <c r="AV48" s="70">
        <v>0</v>
      </c>
      <c r="AW48" s="70">
        <v>1614</v>
      </c>
      <c r="AX48" s="70">
        <v>1614</v>
      </c>
      <c r="AY48" s="74"/>
      <c r="AZ48" s="70">
        <v>958</v>
      </c>
      <c r="BA48" s="70">
        <v>33</v>
      </c>
      <c r="BB48" s="70">
        <v>591</v>
      </c>
      <c r="BC48" s="70">
        <v>0</v>
      </c>
      <c r="BD48" s="70">
        <v>1582</v>
      </c>
      <c r="BE48" s="70">
        <v>1582</v>
      </c>
      <c r="BF48" s="74"/>
      <c r="BG48" s="70">
        <v>441</v>
      </c>
      <c r="BH48" s="70">
        <v>22</v>
      </c>
      <c r="BI48" s="70">
        <v>251</v>
      </c>
      <c r="BJ48" s="70">
        <v>0</v>
      </c>
      <c r="BK48" s="70">
        <v>714</v>
      </c>
      <c r="BL48" s="70">
        <v>497</v>
      </c>
      <c r="BM48" s="70">
        <v>16</v>
      </c>
      <c r="BN48" s="70">
        <v>349</v>
      </c>
      <c r="BO48" s="70">
        <v>0</v>
      </c>
      <c r="BP48" s="70">
        <v>862</v>
      </c>
      <c r="BQ48" s="70">
        <v>1576</v>
      </c>
      <c r="BR48" s="74"/>
      <c r="BS48" s="70">
        <v>397</v>
      </c>
      <c r="BT48" s="70">
        <v>11</v>
      </c>
      <c r="BU48" s="70">
        <v>281</v>
      </c>
      <c r="BV48" s="70">
        <v>0</v>
      </c>
      <c r="BW48" s="70">
        <v>689</v>
      </c>
      <c r="BX48" s="70">
        <v>198</v>
      </c>
      <c r="BY48" s="70">
        <v>11</v>
      </c>
      <c r="BZ48" s="70">
        <v>111</v>
      </c>
      <c r="CA48" s="70">
        <v>0</v>
      </c>
      <c r="CB48" s="70">
        <v>320</v>
      </c>
      <c r="CC48" s="70">
        <v>355</v>
      </c>
      <c r="CD48" s="70">
        <v>16</v>
      </c>
      <c r="CE48" s="70">
        <v>201</v>
      </c>
      <c r="CF48" s="70">
        <v>0</v>
      </c>
      <c r="CG48" s="70">
        <v>572</v>
      </c>
      <c r="CH48" s="70">
        <v>1581</v>
      </c>
      <c r="CI48" s="74"/>
      <c r="CJ48" s="70">
        <v>485</v>
      </c>
      <c r="CK48" s="70">
        <v>16</v>
      </c>
      <c r="CL48" s="70">
        <v>327</v>
      </c>
      <c r="CM48" s="70">
        <v>0</v>
      </c>
      <c r="CN48" s="70">
        <v>828</v>
      </c>
      <c r="CO48" s="70">
        <v>400</v>
      </c>
      <c r="CP48" s="70">
        <v>17</v>
      </c>
      <c r="CQ48" s="70">
        <v>227</v>
      </c>
      <c r="CR48" s="70">
        <v>0</v>
      </c>
      <c r="CS48" s="70">
        <v>644</v>
      </c>
      <c r="CT48" s="70">
        <v>1472</v>
      </c>
      <c r="CU48" s="74"/>
      <c r="CV48" s="70">
        <v>718</v>
      </c>
      <c r="CW48" s="70">
        <v>23</v>
      </c>
      <c r="CX48" s="70">
        <v>374</v>
      </c>
      <c r="CY48" s="70">
        <v>0</v>
      </c>
      <c r="CZ48" s="70">
        <v>1115</v>
      </c>
      <c r="DA48" s="70">
        <v>178</v>
      </c>
      <c r="DB48" s="70">
        <v>9</v>
      </c>
      <c r="DC48" s="70">
        <v>182</v>
      </c>
      <c r="DD48" s="70">
        <v>0</v>
      </c>
      <c r="DE48" s="70">
        <v>369</v>
      </c>
      <c r="DF48" s="70">
        <v>71</v>
      </c>
      <c r="DG48" s="70">
        <v>3</v>
      </c>
      <c r="DH48" s="70">
        <v>32</v>
      </c>
      <c r="DI48" s="70">
        <v>0</v>
      </c>
      <c r="DJ48" s="70">
        <v>106</v>
      </c>
      <c r="DK48" s="70">
        <v>1590</v>
      </c>
      <c r="DL48" s="74"/>
      <c r="DM48" s="70">
        <v>708</v>
      </c>
      <c r="DN48" s="70">
        <v>24</v>
      </c>
      <c r="DO48" s="70">
        <v>455</v>
      </c>
      <c r="DP48" s="70">
        <v>0</v>
      </c>
      <c r="DQ48" s="70">
        <v>1187</v>
      </c>
      <c r="DR48" s="70">
        <v>216</v>
      </c>
      <c r="DS48" s="70">
        <v>12</v>
      </c>
      <c r="DT48" s="70">
        <v>129</v>
      </c>
      <c r="DU48" s="70">
        <v>0</v>
      </c>
      <c r="DV48" s="70">
        <v>357</v>
      </c>
      <c r="DW48" s="70">
        <v>1544</v>
      </c>
      <c r="DY48" s="80">
        <f t="shared" si="7"/>
        <v>0.87563451776649748</v>
      </c>
      <c r="DZ48" s="80">
        <f t="shared" si="8"/>
        <v>0.86363636363636365</v>
      </c>
      <c r="EA48" s="80">
        <f t="shared" si="9"/>
        <v>0.89166666666666672</v>
      </c>
      <c r="EB48" s="80" t="e">
        <f t="shared" si="10"/>
        <v>#DIV/0!</v>
      </c>
      <c r="EC48" s="80">
        <f t="shared" si="11"/>
        <v>0.88129496402877694</v>
      </c>
      <c r="ED48" s="74"/>
      <c r="EE48" s="80">
        <f t="shared" si="12"/>
        <v>0.93231810490693734</v>
      </c>
      <c r="EF48" s="80">
        <f t="shared" si="13"/>
        <v>0.95454545454545459</v>
      </c>
      <c r="EG48" s="80">
        <f t="shared" si="14"/>
        <v>0.9555555555555556</v>
      </c>
      <c r="EH48" s="80" t="e">
        <f t="shared" si="15"/>
        <v>#DIV/0!</v>
      </c>
      <c r="EI48" s="80">
        <f t="shared" si="16"/>
        <v>0.94141829393627952</v>
      </c>
      <c r="EJ48" s="74"/>
      <c r="EK48" s="80">
        <f t="shared" si="17"/>
        <v>0.82318104906937395</v>
      </c>
      <c r="EL48" s="80">
        <f t="shared" si="18"/>
        <v>0.77272727272727271</v>
      </c>
      <c r="EM48" s="80">
        <f t="shared" si="19"/>
        <v>0.84305555555555556</v>
      </c>
      <c r="EN48" s="80" t="e">
        <f t="shared" si="20"/>
        <v>#DIV/0!</v>
      </c>
      <c r="EO48" s="80">
        <f t="shared" si="21"/>
        <v>0.829393627954779</v>
      </c>
      <c r="EP48" s="74"/>
      <c r="EQ48" s="80">
        <f t="shared" si="22"/>
        <v>0.81049069373942473</v>
      </c>
      <c r="ER48" s="80">
        <f t="shared" si="23"/>
        <v>0.75</v>
      </c>
      <c r="ES48" s="80">
        <f t="shared" si="24"/>
        <v>0.8208333333333333</v>
      </c>
      <c r="ET48" s="80" t="e">
        <f t="shared" si="25"/>
        <v>#DIV/0!</v>
      </c>
      <c r="EU48" s="80">
        <f t="shared" si="26"/>
        <v>0.81294964028776984</v>
      </c>
      <c r="EV48" s="74"/>
      <c r="EW48" s="80">
        <f t="shared" si="27"/>
        <v>0.79357021996615906</v>
      </c>
      <c r="EX48" s="80">
        <f t="shared" si="28"/>
        <v>0.86363636363636365</v>
      </c>
      <c r="EY48" s="80">
        <f t="shared" si="29"/>
        <v>0.83333333333333337</v>
      </c>
      <c r="EZ48" s="80" t="e">
        <f t="shared" si="30"/>
        <v>#DIV/0!</v>
      </c>
      <c r="FA48" s="80">
        <f t="shared" si="31"/>
        <v>0.80986639260020554</v>
      </c>
      <c r="FB48" s="74"/>
      <c r="FC48" s="80">
        <f t="shared" si="32"/>
        <v>0.90947546531302881</v>
      </c>
      <c r="FD48" s="80">
        <f t="shared" si="33"/>
        <v>0.29545454545454547</v>
      </c>
      <c r="FE48" s="80">
        <f t="shared" si="34"/>
        <v>0.40277777777777779</v>
      </c>
      <c r="FF48" s="80" t="e">
        <f t="shared" si="35"/>
        <v>#DIV/0!</v>
      </c>
      <c r="FG48" s="80">
        <f t="shared" si="36"/>
        <v>0.70914696813977385</v>
      </c>
      <c r="FH48" s="74"/>
      <c r="FI48" s="80">
        <f t="shared" si="37"/>
        <v>0.74873096446700504</v>
      </c>
      <c r="FJ48" s="80">
        <f t="shared" si="38"/>
        <v>0.75</v>
      </c>
      <c r="FK48" s="80">
        <f t="shared" si="39"/>
        <v>0.76944444444444449</v>
      </c>
      <c r="FL48" s="80" t="e">
        <f t="shared" si="40"/>
        <v>#DIV/0!</v>
      </c>
      <c r="FM48" s="80">
        <f t="shared" si="41"/>
        <v>0.75642343268242551</v>
      </c>
      <c r="FN48" s="74"/>
      <c r="FO48" s="80">
        <f t="shared" si="42"/>
        <v>0.81810490693739424</v>
      </c>
      <c r="FP48" s="80">
        <f t="shared" si="43"/>
        <v>0.79545454545454541</v>
      </c>
      <c r="FQ48" s="80">
        <f t="shared" si="44"/>
        <v>0.81666666666666665</v>
      </c>
      <c r="FR48" s="80" t="e">
        <f t="shared" si="45"/>
        <v>#DIV/0!</v>
      </c>
      <c r="FS48" s="80">
        <f t="shared" si="46"/>
        <v>0.81706063720452204</v>
      </c>
      <c r="FT48" s="74"/>
      <c r="FU48" s="80">
        <f t="shared" si="47"/>
        <v>0.78172588832487311</v>
      </c>
      <c r="FV48" s="80">
        <f t="shared" si="48"/>
        <v>0.81818181818181823</v>
      </c>
      <c r="FW48" s="80">
        <f t="shared" si="49"/>
        <v>0.81111111111111112</v>
      </c>
      <c r="FX48" s="80" t="e">
        <f t="shared" si="50"/>
        <v>#DIV/0!</v>
      </c>
      <c r="FY48" s="80">
        <f t="shared" si="51"/>
        <v>0.79342240493319627</v>
      </c>
    </row>
    <row r="49" spans="1:181" x14ac:dyDescent="0.3">
      <c r="A49" s="60" t="s">
        <v>439</v>
      </c>
      <c r="B49" s="70">
        <v>23877</v>
      </c>
      <c r="C49" s="70"/>
      <c r="D49" s="70">
        <v>533</v>
      </c>
      <c r="E49" s="70">
        <v>7</v>
      </c>
      <c r="F49" s="70">
        <v>219</v>
      </c>
      <c r="G49" s="70">
        <v>4</v>
      </c>
      <c r="H49" s="70">
        <v>763</v>
      </c>
      <c r="I49" s="70">
        <v>206</v>
      </c>
      <c r="J49" s="70">
        <v>6</v>
      </c>
      <c r="K49" s="70">
        <v>130</v>
      </c>
      <c r="L49" s="70">
        <v>0</v>
      </c>
      <c r="M49" s="70">
        <v>342</v>
      </c>
      <c r="N49" s="70">
        <v>1105</v>
      </c>
      <c r="O49" s="70"/>
      <c r="P49" s="70">
        <v>366</v>
      </c>
      <c r="Q49" s="70">
        <v>9</v>
      </c>
      <c r="R49" s="70">
        <v>214</v>
      </c>
      <c r="S49" s="70">
        <v>2</v>
      </c>
      <c r="T49" s="70">
        <v>591</v>
      </c>
      <c r="U49" s="70">
        <v>289</v>
      </c>
      <c r="V49" s="70">
        <v>4</v>
      </c>
      <c r="W49" s="70">
        <v>110</v>
      </c>
      <c r="X49" s="70">
        <v>2</v>
      </c>
      <c r="Y49" s="70">
        <v>405</v>
      </c>
      <c r="Z49" s="70">
        <v>996</v>
      </c>
      <c r="AA49" s="70"/>
      <c r="AB49" s="70">
        <v>431</v>
      </c>
      <c r="AC49" s="70">
        <v>6</v>
      </c>
      <c r="AD49" s="70">
        <v>193</v>
      </c>
      <c r="AE49" s="70">
        <v>2</v>
      </c>
      <c r="AF49" s="70">
        <v>632</v>
      </c>
      <c r="AG49" s="70">
        <v>153</v>
      </c>
      <c r="AH49" s="70">
        <v>4</v>
      </c>
      <c r="AI49" s="70">
        <v>89</v>
      </c>
      <c r="AJ49" s="70">
        <v>0</v>
      </c>
      <c r="AK49" s="70">
        <v>246</v>
      </c>
      <c r="AL49" s="70">
        <v>114</v>
      </c>
      <c r="AM49" s="70">
        <v>3</v>
      </c>
      <c r="AN49" s="70">
        <v>54</v>
      </c>
      <c r="AO49" s="70">
        <v>2</v>
      </c>
      <c r="AP49" s="70">
        <v>173</v>
      </c>
      <c r="AQ49" s="70">
        <v>1051</v>
      </c>
      <c r="AR49" s="74"/>
      <c r="AS49" s="70">
        <v>577</v>
      </c>
      <c r="AT49" s="70">
        <v>13</v>
      </c>
      <c r="AU49" s="70">
        <v>292</v>
      </c>
      <c r="AV49" s="70">
        <v>4</v>
      </c>
      <c r="AW49" s="70">
        <v>886</v>
      </c>
      <c r="AX49" s="70">
        <v>886</v>
      </c>
      <c r="AY49" s="74"/>
      <c r="AZ49" s="70">
        <v>581</v>
      </c>
      <c r="BA49" s="70">
        <v>13</v>
      </c>
      <c r="BB49" s="70">
        <v>287</v>
      </c>
      <c r="BC49" s="70">
        <v>4</v>
      </c>
      <c r="BD49" s="70">
        <v>885</v>
      </c>
      <c r="BE49" s="70">
        <v>885</v>
      </c>
      <c r="BF49" s="74"/>
      <c r="BG49" s="70">
        <v>407</v>
      </c>
      <c r="BH49" s="70">
        <v>6</v>
      </c>
      <c r="BI49" s="70">
        <v>160</v>
      </c>
      <c r="BJ49" s="70">
        <v>3</v>
      </c>
      <c r="BK49" s="70">
        <v>576</v>
      </c>
      <c r="BL49" s="70">
        <v>206</v>
      </c>
      <c r="BM49" s="70">
        <v>7</v>
      </c>
      <c r="BN49" s="70">
        <v>148</v>
      </c>
      <c r="BO49" s="70">
        <v>1</v>
      </c>
      <c r="BP49" s="70">
        <v>362</v>
      </c>
      <c r="BQ49" s="70">
        <v>938</v>
      </c>
      <c r="BR49" s="74"/>
      <c r="BS49" s="70">
        <v>206</v>
      </c>
      <c r="BT49" s="70">
        <v>3</v>
      </c>
      <c r="BU49" s="70">
        <v>101</v>
      </c>
      <c r="BV49" s="70">
        <v>3</v>
      </c>
      <c r="BW49" s="70">
        <v>313</v>
      </c>
      <c r="BX49" s="70">
        <v>118</v>
      </c>
      <c r="BY49" s="70">
        <v>2</v>
      </c>
      <c r="BZ49" s="70">
        <v>50</v>
      </c>
      <c r="CA49" s="70">
        <v>0</v>
      </c>
      <c r="CB49" s="70">
        <v>170</v>
      </c>
      <c r="CC49" s="70">
        <v>290</v>
      </c>
      <c r="CD49" s="70">
        <v>7</v>
      </c>
      <c r="CE49" s="70">
        <v>163</v>
      </c>
      <c r="CF49" s="70">
        <v>0</v>
      </c>
      <c r="CG49" s="70">
        <v>460</v>
      </c>
      <c r="CH49" s="70">
        <v>943</v>
      </c>
      <c r="CI49" s="74"/>
      <c r="CJ49" s="70">
        <v>321</v>
      </c>
      <c r="CK49" s="70">
        <v>9</v>
      </c>
      <c r="CL49" s="70">
        <v>178</v>
      </c>
      <c r="CM49" s="70">
        <v>1</v>
      </c>
      <c r="CN49" s="70">
        <v>509</v>
      </c>
      <c r="CO49" s="70">
        <v>263</v>
      </c>
      <c r="CP49" s="70">
        <v>3</v>
      </c>
      <c r="CQ49" s="70">
        <v>118</v>
      </c>
      <c r="CR49" s="70">
        <v>2</v>
      </c>
      <c r="CS49" s="70">
        <v>386</v>
      </c>
      <c r="CT49" s="70">
        <v>895</v>
      </c>
      <c r="CU49" s="74"/>
      <c r="CV49" s="70">
        <v>374</v>
      </c>
      <c r="CW49" s="70">
        <v>7</v>
      </c>
      <c r="CX49" s="70">
        <v>202</v>
      </c>
      <c r="CY49" s="70">
        <v>1</v>
      </c>
      <c r="CZ49" s="70">
        <v>584</v>
      </c>
      <c r="DA49" s="70">
        <v>118</v>
      </c>
      <c r="DB49" s="70">
        <v>2</v>
      </c>
      <c r="DC49" s="70">
        <v>65</v>
      </c>
      <c r="DD49" s="70">
        <v>2</v>
      </c>
      <c r="DE49" s="70">
        <v>187</v>
      </c>
      <c r="DF49" s="70">
        <v>111</v>
      </c>
      <c r="DG49" s="70">
        <v>3</v>
      </c>
      <c r="DH49" s="70">
        <v>39</v>
      </c>
      <c r="DI49" s="70">
        <v>1</v>
      </c>
      <c r="DJ49" s="70">
        <v>154</v>
      </c>
      <c r="DK49" s="70">
        <v>925</v>
      </c>
      <c r="DL49" s="74"/>
      <c r="DM49" s="70">
        <v>461</v>
      </c>
      <c r="DN49" s="70">
        <v>9</v>
      </c>
      <c r="DO49" s="70">
        <v>241</v>
      </c>
      <c r="DP49" s="70">
        <v>4</v>
      </c>
      <c r="DQ49" s="70">
        <v>715</v>
      </c>
      <c r="DR49" s="70">
        <v>144</v>
      </c>
      <c r="DS49" s="70">
        <v>4</v>
      </c>
      <c r="DT49" s="70">
        <v>62</v>
      </c>
      <c r="DU49" s="70">
        <v>0</v>
      </c>
      <c r="DV49" s="70">
        <v>210</v>
      </c>
      <c r="DW49" s="70">
        <v>925</v>
      </c>
      <c r="DY49" s="80">
        <f t="shared" si="7"/>
        <v>0.88633288227334239</v>
      </c>
      <c r="DZ49" s="80">
        <f t="shared" si="8"/>
        <v>1</v>
      </c>
      <c r="EA49" s="80">
        <f t="shared" si="9"/>
        <v>0.92836676217765046</v>
      </c>
      <c r="EB49" s="80">
        <f t="shared" si="10"/>
        <v>1</v>
      </c>
      <c r="EC49" s="80">
        <f t="shared" si="11"/>
        <v>0.90135746606334843</v>
      </c>
      <c r="ED49" s="74"/>
      <c r="EE49" s="80">
        <f t="shared" si="12"/>
        <v>0.94451962110960763</v>
      </c>
      <c r="EF49" s="80">
        <f t="shared" si="13"/>
        <v>1</v>
      </c>
      <c r="EG49" s="80">
        <f t="shared" si="14"/>
        <v>0.96275071633237819</v>
      </c>
      <c r="EH49" s="80">
        <f t="shared" si="15"/>
        <v>1</v>
      </c>
      <c r="EI49" s="80">
        <f t="shared" si="16"/>
        <v>0.95113122171945697</v>
      </c>
      <c r="EJ49" s="74"/>
      <c r="EK49" s="80">
        <f t="shared" si="17"/>
        <v>0.78078484438430307</v>
      </c>
      <c r="EL49" s="80">
        <f t="shared" si="18"/>
        <v>1</v>
      </c>
      <c r="EM49" s="80">
        <f t="shared" si="19"/>
        <v>0.83667621776504297</v>
      </c>
      <c r="EN49" s="80">
        <f t="shared" si="20"/>
        <v>1</v>
      </c>
      <c r="EO49" s="80">
        <f t="shared" si="21"/>
        <v>0.80180995475113126</v>
      </c>
      <c r="EP49" s="74"/>
      <c r="EQ49" s="80">
        <f t="shared" si="22"/>
        <v>0.7861975642760487</v>
      </c>
      <c r="ER49" s="80">
        <f t="shared" si="23"/>
        <v>1</v>
      </c>
      <c r="ES49" s="80">
        <f t="shared" si="24"/>
        <v>0.82234957020057309</v>
      </c>
      <c r="ET49" s="80">
        <f t="shared" si="25"/>
        <v>1</v>
      </c>
      <c r="EU49" s="80">
        <f t="shared" si="26"/>
        <v>0.80090497737556565</v>
      </c>
      <c r="EV49" s="74"/>
      <c r="EW49" s="80">
        <f t="shared" si="27"/>
        <v>0.82949932341001353</v>
      </c>
      <c r="EX49" s="80">
        <f t="shared" si="28"/>
        <v>1</v>
      </c>
      <c r="EY49" s="80">
        <f t="shared" si="29"/>
        <v>0.88252148997134672</v>
      </c>
      <c r="EZ49" s="80">
        <f t="shared" si="30"/>
        <v>1</v>
      </c>
      <c r="FA49" s="80">
        <f t="shared" si="31"/>
        <v>0.84886877828054297</v>
      </c>
      <c r="FB49" s="74"/>
      <c r="FC49" s="80">
        <f t="shared" si="32"/>
        <v>1.2855209742895806</v>
      </c>
      <c r="FD49" s="80">
        <f t="shared" si="33"/>
        <v>2.9230769230769229</v>
      </c>
      <c r="FE49" s="80">
        <f t="shared" si="34"/>
        <v>1.6991404011461317</v>
      </c>
      <c r="FF49" s="80">
        <f t="shared" si="35"/>
        <v>0</v>
      </c>
      <c r="FG49" s="80">
        <f t="shared" si="36"/>
        <v>1.4307692307692308</v>
      </c>
      <c r="FH49" s="74"/>
      <c r="FI49" s="80">
        <f t="shared" si="37"/>
        <v>0.79025710419485795</v>
      </c>
      <c r="FJ49" s="80">
        <f t="shared" si="38"/>
        <v>0.92307692307692313</v>
      </c>
      <c r="FK49" s="80">
        <f t="shared" si="39"/>
        <v>0.84813753581661888</v>
      </c>
      <c r="FL49" s="80">
        <f t="shared" si="40"/>
        <v>0.75</v>
      </c>
      <c r="FM49" s="80">
        <f t="shared" si="41"/>
        <v>0.80995475113122173</v>
      </c>
      <c r="FN49" s="74"/>
      <c r="FO49" s="80">
        <f t="shared" si="42"/>
        <v>0.81596752368064951</v>
      </c>
      <c r="FP49" s="80">
        <f t="shared" si="43"/>
        <v>0.92307692307692313</v>
      </c>
      <c r="FQ49" s="80">
        <f t="shared" si="44"/>
        <v>0.87679083094555876</v>
      </c>
      <c r="FR49" s="80">
        <f t="shared" si="45"/>
        <v>1</v>
      </c>
      <c r="FS49" s="80">
        <f t="shared" si="46"/>
        <v>0.83710407239819007</v>
      </c>
      <c r="FT49" s="74"/>
      <c r="FU49" s="80">
        <f t="shared" si="47"/>
        <v>0.81867388362652238</v>
      </c>
      <c r="FV49" s="80">
        <f t="shared" si="48"/>
        <v>1</v>
      </c>
      <c r="FW49" s="80">
        <f t="shared" si="49"/>
        <v>0.86819484240687683</v>
      </c>
      <c r="FX49" s="80">
        <f t="shared" si="50"/>
        <v>1</v>
      </c>
      <c r="FY49" s="80">
        <f t="shared" si="51"/>
        <v>0.83710407239819007</v>
      </c>
    </row>
    <row r="50" spans="1:181" x14ac:dyDescent="0.3">
      <c r="A50" s="60" t="s">
        <v>505</v>
      </c>
      <c r="B50" s="70">
        <v>23535</v>
      </c>
      <c r="C50" s="70"/>
      <c r="D50" s="70">
        <v>230</v>
      </c>
      <c r="E50" s="70">
        <v>10</v>
      </c>
      <c r="F50" s="70">
        <v>149</v>
      </c>
      <c r="G50" s="70">
        <v>0</v>
      </c>
      <c r="H50" s="70">
        <v>389</v>
      </c>
      <c r="I50" s="70">
        <v>92</v>
      </c>
      <c r="J50" s="70">
        <v>37</v>
      </c>
      <c r="K50" s="70">
        <v>95</v>
      </c>
      <c r="L50" s="70">
        <v>0</v>
      </c>
      <c r="M50" s="70">
        <v>224</v>
      </c>
      <c r="N50" s="70">
        <v>613</v>
      </c>
      <c r="O50" s="70"/>
      <c r="P50" s="70">
        <v>221</v>
      </c>
      <c r="Q50" s="70">
        <v>24</v>
      </c>
      <c r="R50" s="70">
        <v>174</v>
      </c>
      <c r="S50" s="70">
        <v>0</v>
      </c>
      <c r="T50" s="70">
        <v>419</v>
      </c>
      <c r="U50" s="70">
        <v>72</v>
      </c>
      <c r="V50" s="70">
        <v>17</v>
      </c>
      <c r="W50" s="70">
        <v>49</v>
      </c>
      <c r="X50" s="70">
        <v>0</v>
      </c>
      <c r="Y50" s="70">
        <v>138</v>
      </c>
      <c r="Z50" s="70">
        <v>557</v>
      </c>
      <c r="AA50" s="70"/>
      <c r="AB50" s="70">
        <v>182</v>
      </c>
      <c r="AC50" s="70">
        <v>22</v>
      </c>
      <c r="AD50" s="70">
        <v>133</v>
      </c>
      <c r="AE50" s="70">
        <v>0</v>
      </c>
      <c r="AF50" s="70">
        <v>337</v>
      </c>
      <c r="AG50" s="70">
        <v>79</v>
      </c>
      <c r="AH50" s="70">
        <v>11</v>
      </c>
      <c r="AI50" s="70">
        <v>68</v>
      </c>
      <c r="AJ50" s="70">
        <v>0</v>
      </c>
      <c r="AK50" s="70">
        <v>158</v>
      </c>
      <c r="AL50" s="70">
        <v>35</v>
      </c>
      <c r="AM50" s="70">
        <v>4</v>
      </c>
      <c r="AN50" s="70">
        <v>28</v>
      </c>
      <c r="AO50" s="70">
        <v>0</v>
      </c>
      <c r="AP50" s="70">
        <v>67</v>
      </c>
      <c r="AQ50" s="70">
        <v>562</v>
      </c>
      <c r="AR50" s="74"/>
      <c r="AS50" s="70">
        <v>268</v>
      </c>
      <c r="AT50" s="70">
        <v>33</v>
      </c>
      <c r="AU50" s="70">
        <v>207</v>
      </c>
      <c r="AV50" s="70">
        <v>0</v>
      </c>
      <c r="AW50" s="70">
        <v>508</v>
      </c>
      <c r="AX50" s="70">
        <v>508</v>
      </c>
      <c r="AY50" s="74"/>
      <c r="AZ50" s="70">
        <v>266</v>
      </c>
      <c r="BA50" s="70">
        <v>34</v>
      </c>
      <c r="BB50" s="70">
        <v>206</v>
      </c>
      <c r="BC50" s="70">
        <v>0</v>
      </c>
      <c r="BD50" s="70">
        <v>506</v>
      </c>
      <c r="BE50" s="70">
        <v>506</v>
      </c>
      <c r="BF50" s="74"/>
      <c r="BG50" s="70">
        <v>151</v>
      </c>
      <c r="BH50" s="70">
        <v>17</v>
      </c>
      <c r="BI50" s="70">
        <v>106</v>
      </c>
      <c r="BJ50" s="70">
        <v>0</v>
      </c>
      <c r="BK50" s="70">
        <v>274</v>
      </c>
      <c r="BL50" s="70">
        <v>119</v>
      </c>
      <c r="BM50" s="70">
        <v>21</v>
      </c>
      <c r="BN50" s="70">
        <v>104</v>
      </c>
      <c r="BO50" s="70">
        <v>0</v>
      </c>
      <c r="BP50" s="70">
        <v>244</v>
      </c>
      <c r="BQ50" s="70">
        <v>518</v>
      </c>
      <c r="BR50" s="74"/>
      <c r="BS50" s="70">
        <v>100</v>
      </c>
      <c r="BT50" s="70">
        <v>21</v>
      </c>
      <c r="BU50" s="70">
        <v>91</v>
      </c>
      <c r="BV50" s="70">
        <v>0</v>
      </c>
      <c r="BW50" s="70">
        <v>212</v>
      </c>
      <c r="BX50" s="70">
        <v>80</v>
      </c>
      <c r="BY50" s="70">
        <v>6</v>
      </c>
      <c r="BZ50" s="70">
        <v>49</v>
      </c>
      <c r="CA50" s="70">
        <v>0</v>
      </c>
      <c r="CB50" s="70">
        <v>135</v>
      </c>
      <c r="CC50" s="70">
        <v>90</v>
      </c>
      <c r="CD50" s="70">
        <v>8</v>
      </c>
      <c r="CE50" s="70">
        <v>63</v>
      </c>
      <c r="CF50" s="70">
        <v>0</v>
      </c>
      <c r="CG50" s="70">
        <v>161</v>
      </c>
      <c r="CH50" s="70">
        <v>508</v>
      </c>
      <c r="CI50" s="74"/>
      <c r="CJ50" s="70">
        <v>146</v>
      </c>
      <c r="CK50" s="70">
        <v>18</v>
      </c>
      <c r="CL50" s="70">
        <v>107</v>
      </c>
      <c r="CM50" s="70">
        <v>0</v>
      </c>
      <c r="CN50" s="70">
        <v>271</v>
      </c>
      <c r="CO50" s="70">
        <v>110</v>
      </c>
      <c r="CP50" s="70">
        <v>16</v>
      </c>
      <c r="CQ50" s="70">
        <v>89</v>
      </c>
      <c r="CR50" s="70">
        <v>0</v>
      </c>
      <c r="CS50" s="70">
        <v>215</v>
      </c>
      <c r="CT50" s="70">
        <v>486</v>
      </c>
      <c r="CU50" s="74"/>
      <c r="CV50" s="70">
        <v>199</v>
      </c>
      <c r="CW50" s="70">
        <v>21</v>
      </c>
      <c r="CX50" s="70">
        <v>150</v>
      </c>
      <c r="CY50" s="70">
        <v>0</v>
      </c>
      <c r="CZ50" s="70">
        <v>370</v>
      </c>
      <c r="DA50" s="70">
        <v>56</v>
      </c>
      <c r="DB50" s="70">
        <v>9</v>
      </c>
      <c r="DC50" s="70">
        <v>42</v>
      </c>
      <c r="DD50" s="70">
        <v>0</v>
      </c>
      <c r="DE50" s="70">
        <v>107</v>
      </c>
      <c r="DF50" s="70">
        <v>28</v>
      </c>
      <c r="DG50" s="70">
        <v>8</v>
      </c>
      <c r="DH50" s="70">
        <v>23</v>
      </c>
      <c r="DI50" s="70">
        <v>0</v>
      </c>
      <c r="DJ50" s="70">
        <v>59</v>
      </c>
      <c r="DK50" s="70">
        <v>536</v>
      </c>
      <c r="DL50" s="74"/>
      <c r="DM50" s="70">
        <v>192</v>
      </c>
      <c r="DN50" s="70">
        <v>20</v>
      </c>
      <c r="DO50" s="70">
        <v>153</v>
      </c>
      <c r="DP50" s="70">
        <v>0</v>
      </c>
      <c r="DQ50" s="70">
        <v>365</v>
      </c>
      <c r="DR50" s="70">
        <v>83</v>
      </c>
      <c r="DS50" s="70">
        <v>19</v>
      </c>
      <c r="DT50" s="70">
        <v>60</v>
      </c>
      <c r="DU50" s="70">
        <v>0</v>
      </c>
      <c r="DV50" s="70">
        <v>162</v>
      </c>
      <c r="DW50" s="70">
        <v>527</v>
      </c>
      <c r="DY50" s="80">
        <f t="shared" si="7"/>
        <v>0.90993788819875776</v>
      </c>
      <c r="DZ50" s="80">
        <f t="shared" si="8"/>
        <v>0.87234042553191493</v>
      </c>
      <c r="EA50" s="80">
        <f t="shared" si="9"/>
        <v>0.91393442622950816</v>
      </c>
      <c r="EB50" s="80" t="e">
        <f t="shared" si="10"/>
        <v>#DIV/0!</v>
      </c>
      <c r="EC50" s="80">
        <f t="shared" si="11"/>
        <v>0.90864600326264278</v>
      </c>
      <c r="ED50" s="74"/>
      <c r="EE50" s="80">
        <f t="shared" si="12"/>
        <v>0.91925465838509313</v>
      </c>
      <c r="EF50" s="80">
        <f t="shared" si="13"/>
        <v>0.78723404255319152</v>
      </c>
      <c r="EG50" s="80">
        <f t="shared" si="14"/>
        <v>0.93852459016393441</v>
      </c>
      <c r="EH50" s="80" t="e">
        <f t="shared" si="15"/>
        <v>#DIV/0!</v>
      </c>
      <c r="EI50" s="80">
        <f t="shared" si="16"/>
        <v>0.91680261011419251</v>
      </c>
      <c r="EJ50" s="74"/>
      <c r="EK50" s="80">
        <f t="shared" si="17"/>
        <v>0.83229813664596275</v>
      </c>
      <c r="EL50" s="80">
        <f t="shared" si="18"/>
        <v>0.7021276595744681</v>
      </c>
      <c r="EM50" s="80">
        <f t="shared" si="19"/>
        <v>0.84836065573770492</v>
      </c>
      <c r="EN50" s="80" t="e">
        <f t="shared" si="20"/>
        <v>#DIV/0!</v>
      </c>
      <c r="EO50" s="80">
        <f t="shared" si="21"/>
        <v>0.82871125611745511</v>
      </c>
      <c r="EP50" s="74"/>
      <c r="EQ50" s="80">
        <f t="shared" si="22"/>
        <v>0.82608695652173914</v>
      </c>
      <c r="ER50" s="80">
        <f t="shared" si="23"/>
        <v>0.72340425531914898</v>
      </c>
      <c r="ES50" s="80">
        <f t="shared" si="24"/>
        <v>0.84426229508196726</v>
      </c>
      <c r="ET50" s="80" t="e">
        <f t="shared" si="25"/>
        <v>#DIV/0!</v>
      </c>
      <c r="EU50" s="80">
        <f t="shared" si="26"/>
        <v>0.82544861337683528</v>
      </c>
      <c r="EV50" s="74"/>
      <c r="EW50" s="80">
        <f t="shared" si="27"/>
        <v>0.83850931677018636</v>
      </c>
      <c r="EX50" s="80">
        <f t="shared" si="28"/>
        <v>0.80851063829787229</v>
      </c>
      <c r="EY50" s="80">
        <f t="shared" si="29"/>
        <v>0.86065573770491799</v>
      </c>
      <c r="EZ50" s="80" t="e">
        <f t="shared" si="30"/>
        <v>#DIV/0!</v>
      </c>
      <c r="FA50" s="80">
        <f t="shared" si="31"/>
        <v>0.84502446982055468</v>
      </c>
      <c r="FB50" s="74"/>
      <c r="FC50" s="80">
        <f t="shared" si="32"/>
        <v>1.9068322981366459</v>
      </c>
      <c r="FD50" s="80">
        <f t="shared" si="33"/>
        <v>0.25531914893617019</v>
      </c>
      <c r="FE50" s="80">
        <f t="shared" si="34"/>
        <v>1.2868852459016393</v>
      </c>
      <c r="FF50" s="80" t="e">
        <f t="shared" si="35"/>
        <v>#DIV/0!</v>
      </c>
      <c r="FG50" s="80">
        <f t="shared" si="36"/>
        <v>1.5383360522022838</v>
      </c>
      <c r="FH50" s="74"/>
      <c r="FI50" s="80">
        <f t="shared" si="37"/>
        <v>0.79503105590062106</v>
      </c>
      <c r="FJ50" s="80">
        <f t="shared" si="38"/>
        <v>0.72340425531914898</v>
      </c>
      <c r="FK50" s="80">
        <f t="shared" si="39"/>
        <v>0.80327868852459017</v>
      </c>
      <c r="FL50" s="80" t="e">
        <f t="shared" si="40"/>
        <v>#DIV/0!</v>
      </c>
      <c r="FM50" s="80">
        <f t="shared" si="41"/>
        <v>0.79282218597063625</v>
      </c>
      <c r="FN50" s="74"/>
      <c r="FO50" s="80">
        <f t="shared" si="42"/>
        <v>0.8788819875776398</v>
      </c>
      <c r="FP50" s="80">
        <f t="shared" si="43"/>
        <v>0.80851063829787229</v>
      </c>
      <c r="FQ50" s="80">
        <f t="shared" si="44"/>
        <v>0.88114754098360659</v>
      </c>
      <c r="FR50" s="80" t="e">
        <f t="shared" si="45"/>
        <v>#DIV/0!</v>
      </c>
      <c r="FS50" s="80">
        <f t="shared" si="46"/>
        <v>0.87438825448613378</v>
      </c>
      <c r="FT50" s="74"/>
      <c r="FU50" s="80">
        <f t="shared" si="47"/>
        <v>0.85403726708074534</v>
      </c>
      <c r="FV50" s="80">
        <f t="shared" si="48"/>
        <v>0.82978723404255317</v>
      </c>
      <c r="FW50" s="80">
        <f t="shared" si="49"/>
        <v>0.87295081967213117</v>
      </c>
      <c r="FX50" s="80" t="e">
        <f t="shared" si="50"/>
        <v>#DIV/0!</v>
      </c>
      <c r="FY50" s="80">
        <f t="shared" si="51"/>
        <v>0.85970636215334417</v>
      </c>
    </row>
    <row r="51" spans="1:181" x14ac:dyDescent="0.3">
      <c r="A51" s="60" t="s">
        <v>429</v>
      </c>
      <c r="B51" s="70">
        <v>22535</v>
      </c>
      <c r="C51" s="70"/>
      <c r="D51" s="70">
        <v>1396</v>
      </c>
      <c r="E51" s="70">
        <v>50</v>
      </c>
      <c r="F51" s="70">
        <v>532</v>
      </c>
      <c r="G51" s="70">
        <v>1</v>
      </c>
      <c r="H51" s="70">
        <v>1979</v>
      </c>
      <c r="I51" s="70">
        <v>368</v>
      </c>
      <c r="J51" s="70">
        <v>19</v>
      </c>
      <c r="K51" s="70">
        <v>215</v>
      </c>
      <c r="L51" s="70">
        <v>0</v>
      </c>
      <c r="M51" s="70">
        <v>602</v>
      </c>
      <c r="N51" s="70">
        <v>2581</v>
      </c>
      <c r="O51" s="70"/>
      <c r="P51" s="70">
        <v>787</v>
      </c>
      <c r="Q51" s="70">
        <v>33</v>
      </c>
      <c r="R51" s="70">
        <v>386</v>
      </c>
      <c r="S51" s="70">
        <v>1</v>
      </c>
      <c r="T51" s="70">
        <v>1207</v>
      </c>
      <c r="U51" s="70">
        <v>779</v>
      </c>
      <c r="V51" s="70">
        <v>34</v>
      </c>
      <c r="W51" s="70">
        <v>283</v>
      </c>
      <c r="X51" s="70">
        <v>0</v>
      </c>
      <c r="Y51" s="70">
        <v>1096</v>
      </c>
      <c r="Z51" s="70">
        <v>2303</v>
      </c>
      <c r="AA51" s="70"/>
      <c r="AB51" s="70">
        <v>1100</v>
      </c>
      <c r="AC51" s="70">
        <v>47</v>
      </c>
      <c r="AD51" s="70">
        <v>456</v>
      </c>
      <c r="AE51" s="70">
        <v>1</v>
      </c>
      <c r="AF51" s="70">
        <v>1604</v>
      </c>
      <c r="AG51" s="70">
        <v>364</v>
      </c>
      <c r="AH51" s="70">
        <v>19</v>
      </c>
      <c r="AI51" s="70">
        <v>165</v>
      </c>
      <c r="AJ51" s="70">
        <v>0</v>
      </c>
      <c r="AK51" s="70">
        <v>548</v>
      </c>
      <c r="AL51" s="70">
        <v>186</v>
      </c>
      <c r="AM51" s="70">
        <v>3</v>
      </c>
      <c r="AN51" s="70">
        <v>79</v>
      </c>
      <c r="AO51" s="70">
        <v>0</v>
      </c>
      <c r="AP51" s="70">
        <v>268</v>
      </c>
      <c r="AQ51" s="70">
        <v>2420</v>
      </c>
      <c r="AR51" s="74"/>
      <c r="AS51" s="70">
        <v>1400</v>
      </c>
      <c r="AT51" s="70">
        <v>62</v>
      </c>
      <c r="AU51" s="70">
        <v>598</v>
      </c>
      <c r="AV51" s="70">
        <v>1</v>
      </c>
      <c r="AW51" s="70">
        <v>2061</v>
      </c>
      <c r="AX51" s="70">
        <v>2061</v>
      </c>
      <c r="AY51" s="74"/>
      <c r="AZ51" s="70">
        <v>1379</v>
      </c>
      <c r="BA51" s="70">
        <v>61</v>
      </c>
      <c r="BB51" s="70">
        <v>582</v>
      </c>
      <c r="BC51" s="70">
        <v>1</v>
      </c>
      <c r="BD51" s="70">
        <v>2023</v>
      </c>
      <c r="BE51" s="70">
        <v>2023</v>
      </c>
      <c r="BF51" s="74"/>
      <c r="BG51" s="70">
        <v>1054</v>
      </c>
      <c r="BH51" s="70">
        <v>47</v>
      </c>
      <c r="BI51" s="70">
        <v>434</v>
      </c>
      <c r="BJ51" s="70">
        <v>1</v>
      </c>
      <c r="BK51" s="70">
        <v>1536</v>
      </c>
      <c r="BL51" s="70">
        <v>439</v>
      </c>
      <c r="BM51" s="70">
        <v>19</v>
      </c>
      <c r="BN51" s="70">
        <v>208</v>
      </c>
      <c r="BO51" s="70">
        <v>0</v>
      </c>
      <c r="BP51" s="70">
        <v>666</v>
      </c>
      <c r="BQ51" s="70">
        <v>2202</v>
      </c>
      <c r="BR51" s="74"/>
      <c r="BS51" s="70">
        <v>554</v>
      </c>
      <c r="BT51" s="70">
        <v>18</v>
      </c>
      <c r="BU51" s="70">
        <v>216</v>
      </c>
      <c r="BV51" s="70">
        <v>1</v>
      </c>
      <c r="BW51" s="70">
        <v>789</v>
      </c>
      <c r="BX51" s="70">
        <v>251</v>
      </c>
      <c r="BY51" s="70">
        <v>18</v>
      </c>
      <c r="BZ51" s="70">
        <v>144</v>
      </c>
      <c r="CA51" s="70">
        <v>0</v>
      </c>
      <c r="CB51" s="70">
        <v>413</v>
      </c>
      <c r="CC51" s="70">
        <v>683</v>
      </c>
      <c r="CD51" s="70">
        <v>30</v>
      </c>
      <c r="CE51" s="70">
        <v>278</v>
      </c>
      <c r="CF51" s="70">
        <v>0</v>
      </c>
      <c r="CG51" s="70">
        <v>991</v>
      </c>
      <c r="CH51" s="70">
        <v>2193</v>
      </c>
      <c r="CI51" s="74"/>
      <c r="CJ51" s="70">
        <v>698</v>
      </c>
      <c r="CK51" s="70">
        <v>18</v>
      </c>
      <c r="CL51" s="70">
        <v>291</v>
      </c>
      <c r="CM51" s="70">
        <v>0</v>
      </c>
      <c r="CN51" s="70">
        <v>1007</v>
      </c>
      <c r="CO51" s="70">
        <v>774</v>
      </c>
      <c r="CP51" s="70">
        <v>43</v>
      </c>
      <c r="CQ51" s="70">
        <v>335</v>
      </c>
      <c r="CR51" s="70">
        <v>1</v>
      </c>
      <c r="CS51" s="70">
        <v>1153</v>
      </c>
      <c r="CT51" s="70">
        <v>2160</v>
      </c>
      <c r="CU51" s="74"/>
      <c r="CV51" s="70">
        <v>899</v>
      </c>
      <c r="CW51" s="70">
        <v>35</v>
      </c>
      <c r="CX51" s="70">
        <v>410</v>
      </c>
      <c r="CY51" s="70">
        <v>1</v>
      </c>
      <c r="CZ51" s="70">
        <v>1345</v>
      </c>
      <c r="DA51" s="70">
        <v>337</v>
      </c>
      <c r="DB51" s="70">
        <v>19</v>
      </c>
      <c r="DC51" s="70">
        <v>148</v>
      </c>
      <c r="DD51" s="70">
        <v>0</v>
      </c>
      <c r="DE51" s="70">
        <v>504</v>
      </c>
      <c r="DF51" s="70">
        <v>254</v>
      </c>
      <c r="DG51" s="70">
        <v>13</v>
      </c>
      <c r="DH51" s="70">
        <v>85</v>
      </c>
      <c r="DI51" s="70">
        <v>0</v>
      </c>
      <c r="DJ51" s="70">
        <v>352</v>
      </c>
      <c r="DK51" s="70">
        <v>2201</v>
      </c>
      <c r="DL51" s="74"/>
      <c r="DM51" s="70">
        <v>1156</v>
      </c>
      <c r="DN51" s="70">
        <v>51</v>
      </c>
      <c r="DO51" s="70">
        <v>515</v>
      </c>
      <c r="DP51" s="70">
        <v>1</v>
      </c>
      <c r="DQ51" s="70">
        <v>1723</v>
      </c>
      <c r="DR51" s="70">
        <v>306</v>
      </c>
      <c r="DS51" s="70">
        <v>15</v>
      </c>
      <c r="DT51" s="70">
        <v>127</v>
      </c>
      <c r="DU51" s="70">
        <v>0</v>
      </c>
      <c r="DV51" s="70">
        <v>448</v>
      </c>
      <c r="DW51" s="70">
        <v>2171</v>
      </c>
      <c r="DY51" s="80">
        <f t="shared" si="7"/>
        <v>0.88775510204081631</v>
      </c>
      <c r="DZ51" s="80">
        <f t="shared" si="8"/>
        <v>0.97101449275362317</v>
      </c>
      <c r="EA51" s="80">
        <f t="shared" si="9"/>
        <v>0.89558232931726911</v>
      </c>
      <c r="EB51" s="80">
        <f t="shared" si="10"/>
        <v>1</v>
      </c>
      <c r="EC51" s="80">
        <f t="shared" si="11"/>
        <v>0.8922898101511042</v>
      </c>
      <c r="ED51" s="74"/>
      <c r="EE51" s="80">
        <f t="shared" si="12"/>
        <v>0.93537414965986398</v>
      </c>
      <c r="EF51" s="80">
        <f t="shared" si="13"/>
        <v>1</v>
      </c>
      <c r="EG51" s="80">
        <f t="shared" si="14"/>
        <v>0.93708165997322623</v>
      </c>
      <c r="EH51" s="80">
        <f t="shared" si="15"/>
        <v>1</v>
      </c>
      <c r="EI51" s="80">
        <f t="shared" si="16"/>
        <v>0.93762107710189846</v>
      </c>
      <c r="EJ51" s="74"/>
      <c r="EK51" s="80">
        <f t="shared" si="17"/>
        <v>0.79365079365079361</v>
      </c>
      <c r="EL51" s="80">
        <f t="shared" si="18"/>
        <v>0.89855072463768115</v>
      </c>
      <c r="EM51" s="80">
        <f t="shared" si="19"/>
        <v>0.80053547523427038</v>
      </c>
      <c r="EN51" s="80">
        <f t="shared" si="20"/>
        <v>1</v>
      </c>
      <c r="EO51" s="80">
        <f t="shared" si="21"/>
        <v>0.79852770244091442</v>
      </c>
      <c r="EP51" s="74"/>
      <c r="EQ51" s="80">
        <f t="shared" si="22"/>
        <v>0.78174603174603174</v>
      </c>
      <c r="ER51" s="80">
        <f t="shared" si="23"/>
        <v>0.88405797101449279</v>
      </c>
      <c r="ES51" s="80">
        <f t="shared" si="24"/>
        <v>0.77911646586345384</v>
      </c>
      <c r="ET51" s="80">
        <f t="shared" si="25"/>
        <v>1</v>
      </c>
      <c r="EU51" s="80">
        <f t="shared" si="26"/>
        <v>0.78380472685005809</v>
      </c>
      <c r="EV51" s="74"/>
      <c r="EW51" s="80">
        <f t="shared" si="27"/>
        <v>0.84637188208616776</v>
      </c>
      <c r="EX51" s="80">
        <f t="shared" si="28"/>
        <v>0.95652173913043481</v>
      </c>
      <c r="EY51" s="80">
        <f t="shared" si="29"/>
        <v>0.85943775100401609</v>
      </c>
      <c r="EZ51" s="80">
        <f t="shared" si="30"/>
        <v>1</v>
      </c>
      <c r="FA51" s="80">
        <f t="shared" si="31"/>
        <v>0.85315769081751258</v>
      </c>
      <c r="FB51" s="74"/>
      <c r="FC51" s="80">
        <f t="shared" si="32"/>
        <v>0.15306122448979592</v>
      </c>
      <c r="FD51" s="80">
        <f t="shared" si="33"/>
        <v>0.50724637681159424</v>
      </c>
      <c r="FE51" s="80">
        <f t="shared" si="34"/>
        <v>0.2717536813922356</v>
      </c>
      <c r="FF51" s="80">
        <f t="shared" si="35"/>
        <v>0</v>
      </c>
      <c r="FG51" s="80">
        <f t="shared" si="36"/>
        <v>0.19682293684618365</v>
      </c>
      <c r="FH51" s="74"/>
      <c r="FI51" s="80">
        <f t="shared" si="37"/>
        <v>0.8344671201814059</v>
      </c>
      <c r="FJ51" s="80">
        <f t="shared" si="38"/>
        <v>0.88405797101449279</v>
      </c>
      <c r="FK51" s="80">
        <f t="shared" si="39"/>
        <v>0.83801874163319945</v>
      </c>
      <c r="FL51" s="80">
        <f t="shared" si="40"/>
        <v>1</v>
      </c>
      <c r="FM51" s="80">
        <f t="shared" si="41"/>
        <v>0.83688492832235573</v>
      </c>
      <c r="FN51" s="74"/>
      <c r="FO51" s="80">
        <f t="shared" si="42"/>
        <v>0.84467120181405897</v>
      </c>
      <c r="FP51" s="80">
        <f t="shared" si="43"/>
        <v>0.97101449275362317</v>
      </c>
      <c r="FQ51" s="80">
        <f t="shared" si="44"/>
        <v>0.86077643908969215</v>
      </c>
      <c r="FR51" s="80">
        <f t="shared" si="45"/>
        <v>1</v>
      </c>
      <c r="FS51" s="80">
        <f t="shared" si="46"/>
        <v>0.85277024409143742</v>
      </c>
      <c r="FT51" s="74"/>
      <c r="FU51" s="80">
        <f t="shared" si="47"/>
        <v>0.82879818594104304</v>
      </c>
      <c r="FV51" s="80">
        <f t="shared" si="48"/>
        <v>0.95652173913043481</v>
      </c>
      <c r="FW51" s="80">
        <f t="shared" si="49"/>
        <v>0.85943775100401609</v>
      </c>
      <c r="FX51" s="80">
        <f t="shared" si="50"/>
        <v>1</v>
      </c>
      <c r="FY51" s="80">
        <f t="shared" si="51"/>
        <v>0.84114684230918246</v>
      </c>
    </row>
    <row r="52" spans="1:181" x14ac:dyDescent="0.3">
      <c r="A52" s="60" t="s">
        <v>510</v>
      </c>
      <c r="B52" s="70">
        <v>21869</v>
      </c>
      <c r="C52" s="70"/>
      <c r="D52" s="70">
        <v>687</v>
      </c>
      <c r="E52" s="70">
        <v>24</v>
      </c>
      <c r="F52" s="70">
        <v>169</v>
      </c>
      <c r="G52" s="70">
        <v>0</v>
      </c>
      <c r="H52" s="70">
        <v>880</v>
      </c>
      <c r="I52" s="70">
        <v>273</v>
      </c>
      <c r="J52" s="70">
        <v>7</v>
      </c>
      <c r="K52" s="70">
        <v>84</v>
      </c>
      <c r="L52" s="70">
        <v>0</v>
      </c>
      <c r="M52" s="70">
        <v>364</v>
      </c>
      <c r="N52" s="70">
        <v>1244</v>
      </c>
      <c r="O52" s="70"/>
      <c r="P52" s="70">
        <v>461</v>
      </c>
      <c r="Q52" s="70">
        <v>14</v>
      </c>
      <c r="R52" s="70">
        <v>148</v>
      </c>
      <c r="S52" s="70">
        <v>0</v>
      </c>
      <c r="T52" s="70">
        <v>623</v>
      </c>
      <c r="U52" s="70">
        <v>406</v>
      </c>
      <c r="V52" s="70">
        <v>17</v>
      </c>
      <c r="W52" s="70">
        <v>94</v>
      </c>
      <c r="X52" s="70">
        <v>0</v>
      </c>
      <c r="Y52" s="70">
        <v>517</v>
      </c>
      <c r="Z52" s="70">
        <v>1140</v>
      </c>
      <c r="AA52" s="70"/>
      <c r="AB52" s="70">
        <v>463</v>
      </c>
      <c r="AC52" s="70">
        <v>13</v>
      </c>
      <c r="AD52" s="70">
        <v>125</v>
      </c>
      <c r="AE52" s="70">
        <v>0</v>
      </c>
      <c r="AF52" s="70">
        <v>601</v>
      </c>
      <c r="AG52" s="70">
        <v>266</v>
      </c>
      <c r="AH52" s="70">
        <v>12</v>
      </c>
      <c r="AI52" s="70">
        <v>82</v>
      </c>
      <c r="AJ52" s="70">
        <v>0</v>
      </c>
      <c r="AK52" s="70">
        <v>360</v>
      </c>
      <c r="AL52" s="70">
        <v>160</v>
      </c>
      <c r="AM52" s="70">
        <v>4</v>
      </c>
      <c r="AN52" s="70">
        <v>36</v>
      </c>
      <c r="AO52" s="70">
        <v>0</v>
      </c>
      <c r="AP52" s="70">
        <v>200</v>
      </c>
      <c r="AQ52" s="70">
        <v>1161</v>
      </c>
      <c r="AR52" s="74"/>
      <c r="AS52" s="70">
        <v>791</v>
      </c>
      <c r="AT52" s="70">
        <v>26</v>
      </c>
      <c r="AU52" s="70">
        <v>218</v>
      </c>
      <c r="AV52" s="70">
        <v>0</v>
      </c>
      <c r="AW52" s="70">
        <v>1035</v>
      </c>
      <c r="AX52" s="70">
        <v>1035</v>
      </c>
      <c r="AY52" s="74"/>
      <c r="AZ52" s="70">
        <v>773</v>
      </c>
      <c r="BA52" s="70">
        <v>22</v>
      </c>
      <c r="BB52" s="70">
        <v>215</v>
      </c>
      <c r="BC52" s="70">
        <v>0</v>
      </c>
      <c r="BD52" s="70">
        <v>1010</v>
      </c>
      <c r="BE52" s="70">
        <v>1010</v>
      </c>
      <c r="BF52" s="74"/>
      <c r="BG52" s="70">
        <v>525</v>
      </c>
      <c r="BH52" s="70">
        <v>16</v>
      </c>
      <c r="BI52" s="70">
        <v>127</v>
      </c>
      <c r="BJ52" s="70">
        <v>0</v>
      </c>
      <c r="BK52" s="70">
        <v>668</v>
      </c>
      <c r="BL52" s="70">
        <v>298</v>
      </c>
      <c r="BM52" s="70">
        <v>12</v>
      </c>
      <c r="BN52" s="70">
        <v>98</v>
      </c>
      <c r="BO52" s="70">
        <v>0</v>
      </c>
      <c r="BP52" s="70">
        <v>408</v>
      </c>
      <c r="BQ52" s="70">
        <v>1076</v>
      </c>
      <c r="BR52" s="74"/>
      <c r="BS52" s="70">
        <v>312</v>
      </c>
      <c r="BT52" s="70">
        <v>8</v>
      </c>
      <c r="BU52" s="70">
        <v>83</v>
      </c>
      <c r="BV52" s="70">
        <v>0</v>
      </c>
      <c r="BW52" s="70">
        <v>403</v>
      </c>
      <c r="BX52" s="70">
        <v>166</v>
      </c>
      <c r="BY52" s="70">
        <v>6</v>
      </c>
      <c r="BZ52" s="70">
        <v>53</v>
      </c>
      <c r="CA52" s="70">
        <v>0</v>
      </c>
      <c r="CB52" s="70">
        <v>225</v>
      </c>
      <c r="CC52" s="70">
        <v>352</v>
      </c>
      <c r="CD52" s="70">
        <v>14</v>
      </c>
      <c r="CE52" s="70">
        <v>91</v>
      </c>
      <c r="CF52" s="70">
        <v>0</v>
      </c>
      <c r="CG52" s="70">
        <v>457</v>
      </c>
      <c r="CH52" s="70">
        <v>1085</v>
      </c>
      <c r="CI52" s="74"/>
      <c r="CJ52" s="70">
        <v>435</v>
      </c>
      <c r="CK52" s="70">
        <v>9</v>
      </c>
      <c r="CL52" s="70">
        <v>130</v>
      </c>
      <c r="CM52" s="70">
        <v>0</v>
      </c>
      <c r="CN52" s="70">
        <v>574</v>
      </c>
      <c r="CO52" s="70">
        <v>372</v>
      </c>
      <c r="CP52" s="70">
        <v>16</v>
      </c>
      <c r="CQ52" s="70">
        <v>93</v>
      </c>
      <c r="CR52" s="70">
        <v>0</v>
      </c>
      <c r="CS52" s="70">
        <v>481</v>
      </c>
      <c r="CT52" s="70">
        <v>1055</v>
      </c>
      <c r="CU52" s="74"/>
      <c r="CV52" s="70">
        <v>503</v>
      </c>
      <c r="CW52" s="70">
        <v>19</v>
      </c>
      <c r="CX52" s="70">
        <v>155</v>
      </c>
      <c r="CY52" s="70">
        <v>0</v>
      </c>
      <c r="CZ52" s="70">
        <v>677</v>
      </c>
      <c r="DA52" s="70">
        <v>187</v>
      </c>
      <c r="DB52" s="70">
        <v>5</v>
      </c>
      <c r="DC52" s="70">
        <v>42</v>
      </c>
      <c r="DD52" s="70">
        <v>0</v>
      </c>
      <c r="DE52" s="70">
        <v>234</v>
      </c>
      <c r="DF52" s="70">
        <v>135</v>
      </c>
      <c r="DG52" s="70">
        <v>1</v>
      </c>
      <c r="DH52" s="70">
        <v>33</v>
      </c>
      <c r="DI52" s="70">
        <v>0</v>
      </c>
      <c r="DJ52" s="70">
        <v>169</v>
      </c>
      <c r="DK52" s="70">
        <v>1080</v>
      </c>
      <c r="DL52" s="74"/>
      <c r="DM52" s="70">
        <v>587</v>
      </c>
      <c r="DN52" s="70">
        <v>19</v>
      </c>
      <c r="DO52" s="70">
        <v>176</v>
      </c>
      <c r="DP52" s="70">
        <v>0</v>
      </c>
      <c r="DQ52" s="70">
        <v>782</v>
      </c>
      <c r="DR52" s="70">
        <v>217</v>
      </c>
      <c r="DS52" s="70">
        <v>8</v>
      </c>
      <c r="DT52" s="70">
        <v>55</v>
      </c>
      <c r="DU52" s="70">
        <v>0</v>
      </c>
      <c r="DV52" s="70">
        <v>280</v>
      </c>
      <c r="DW52" s="70">
        <v>1062</v>
      </c>
      <c r="DY52" s="80">
        <f t="shared" si="7"/>
        <v>0.90312499999999996</v>
      </c>
      <c r="DZ52" s="80">
        <f t="shared" si="8"/>
        <v>1</v>
      </c>
      <c r="EA52" s="80">
        <f t="shared" si="9"/>
        <v>0.95652173913043481</v>
      </c>
      <c r="EB52" s="80" t="e">
        <f t="shared" si="10"/>
        <v>#DIV/0!</v>
      </c>
      <c r="EC52" s="80">
        <f t="shared" si="11"/>
        <v>0.91639871382636651</v>
      </c>
      <c r="ED52" s="74"/>
      <c r="EE52" s="80">
        <f t="shared" si="12"/>
        <v>0.92604166666666665</v>
      </c>
      <c r="EF52" s="80">
        <f t="shared" si="13"/>
        <v>0.93548387096774188</v>
      </c>
      <c r="EG52" s="80">
        <f t="shared" si="14"/>
        <v>0.96047430830039526</v>
      </c>
      <c r="EH52" s="80" t="e">
        <f t="shared" si="15"/>
        <v>#DIV/0!</v>
      </c>
      <c r="EI52" s="80">
        <f t="shared" si="16"/>
        <v>0.93327974276527326</v>
      </c>
      <c r="EJ52" s="74"/>
      <c r="EK52" s="80">
        <f t="shared" si="17"/>
        <v>0.82395833333333335</v>
      </c>
      <c r="EL52" s="80">
        <f t="shared" si="18"/>
        <v>0.83870967741935487</v>
      </c>
      <c r="EM52" s="80">
        <f t="shared" si="19"/>
        <v>0.86166007905138342</v>
      </c>
      <c r="EN52" s="80" t="e">
        <f t="shared" si="20"/>
        <v>#DIV/0!</v>
      </c>
      <c r="EO52" s="80">
        <f t="shared" si="21"/>
        <v>0.83199356913183276</v>
      </c>
      <c r="EP52" s="74"/>
      <c r="EQ52" s="80">
        <f t="shared" si="22"/>
        <v>0.8052083333333333</v>
      </c>
      <c r="ER52" s="80">
        <f t="shared" si="23"/>
        <v>0.70967741935483875</v>
      </c>
      <c r="ES52" s="80">
        <f t="shared" si="24"/>
        <v>0.84980237154150196</v>
      </c>
      <c r="ET52" s="80" t="e">
        <f t="shared" si="25"/>
        <v>#DIV/0!</v>
      </c>
      <c r="EU52" s="80">
        <f t="shared" si="26"/>
        <v>0.81189710610932475</v>
      </c>
      <c r="EV52" s="74"/>
      <c r="EW52" s="80">
        <f t="shared" si="27"/>
        <v>0.85729166666666667</v>
      </c>
      <c r="EX52" s="80">
        <f t="shared" si="28"/>
        <v>0.90322580645161288</v>
      </c>
      <c r="EY52" s="80">
        <f t="shared" si="29"/>
        <v>0.88932806324110669</v>
      </c>
      <c r="EZ52" s="80" t="e">
        <f t="shared" si="30"/>
        <v>#DIV/0!</v>
      </c>
      <c r="FA52" s="80">
        <f t="shared" si="31"/>
        <v>0.864951768488746</v>
      </c>
      <c r="FB52" s="74"/>
      <c r="FC52" s="80">
        <f t="shared" si="32"/>
        <v>1.55</v>
      </c>
      <c r="FD52" s="80">
        <f t="shared" si="33"/>
        <v>2.129032258064516</v>
      </c>
      <c r="FE52" s="80">
        <f t="shared" si="34"/>
        <v>2.5217391304347827</v>
      </c>
      <c r="FF52" s="80" t="e">
        <f t="shared" si="35"/>
        <v>#DIV/0!</v>
      </c>
      <c r="FG52" s="80">
        <f t="shared" si="36"/>
        <v>1.7628617363344052</v>
      </c>
      <c r="FH52" s="74"/>
      <c r="FI52" s="80">
        <f t="shared" si="37"/>
        <v>0.84062499999999996</v>
      </c>
      <c r="FJ52" s="80">
        <f t="shared" si="38"/>
        <v>0.80645161290322576</v>
      </c>
      <c r="FK52" s="80">
        <f t="shared" si="39"/>
        <v>0.88142292490118579</v>
      </c>
      <c r="FL52" s="80" t="e">
        <f t="shared" si="40"/>
        <v>#DIV/0!</v>
      </c>
      <c r="FM52" s="80">
        <f t="shared" si="41"/>
        <v>0.84807073954983925</v>
      </c>
      <c r="FN52" s="74"/>
      <c r="FO52" s="80">
        <f t="shared" si="42"/>
        <v>0.859375</v>
      </c>
      <c r="FP52" s="80">
        <f t="shared" si="43"/>
        <v>0.80645161290322576</v>
      </c>
      <c r="FQ52" s="80">
        <f t="shared" si="44"/>
        <v>0.90909090909090906</v>
      </c>
      <c r="FR52" s="80" t="e">
        <f t="shared" si="45"/>
        <v>#DIV/0!</v>
      </c>
      <c r="FS52" s="80">
        <f t="shared" si="46"/>
        <v>0.86816720257234725</v>
      </c>
      <c r="FT52" s="74"/>
      <c r="FU52" s="80">
        <f t="shared" si="47"/>
        <v>0.83750000000000002</v>
      </c>
      <c r="FV52" s="80">
        <f t="shared" si="48"/>
        <v>0.87096774193548387</v>
      </c>
      <c r="FW52" s="80">
        <f t="shared" si="49"/>
        <v>0.91304347826086951</v>
      </c>
      <c r="FX52" s="80" t="e">
        <f t="shared" si="50"/>
        <v>#DIV/0!</v>
      </c>
      <c r="FY52" s="80">
        <f t="shared" si="51"/>
        <v>0.8536977491961415</v>
      </c>
    </row>
    <row r="53" spans="1:181" x14ac:dyDescent="0.3">
      <c r="A53" s="60" t="s">
        <v>586</v>
      </c>
      <c r="B53" s="70">
        <v>21110</v>
      </c>
      <c r="C53" s="70"/>
      <c r="D53" s="70">
        <v>501</v>
      </c>
      <c r="E53" s="70">
        <v>53</v>
      </c>
      <c r="F53" s="70">
        <v>153</v>
      </c>
      <c r="G53" s="70">
        <v>0</v>
      </c>
      <c r="H53" s="70">
        <v>707</v>
      </c>
      <c r="I53" s="70">
        <v>194</v>
      </c>
      <c r="J53" s="70">
        <v>23</v>
      </c>
      <c r="K53" s="70">
        <v>90</v>
      </c>
      <c r="L53" s="70">
        <v>0</v>
      </c>
      <c r="M53" s="70">
        <v>307</v>
      </c>
      <c r="N53" s="70">
        <v>1014</v>
      </c>
      <c r="O53" s="70"/>
      <c r="P53" s="70">
        <v>337</v>
      </c>
      <c r="Q53" s="70">
        <v>41</v>
      </c>
      <c r="R53" s="70">
        <v>131</v>
      </c>
      <c r="S53" s="70">
        <v>0</v>
      </c>
      <c r="T53" s="70">
        <v>509</v>
      </c>
      <c r="U53" s="70">
        <v>288</v>
      </c>
      <c r="V53" s="70">
        <v>30</v>
      </c>
      <c r="W53" s="70">
        <v>83</v>
      </c>
      <c r="X53" s="70">
        <v>0</v>
      </c>
      <c r="Y53" s="70">
        <v>401</v>
      </c>
      <c r="Z53" s="70">
        <v>910</v>
      </c>
      <c r="AA53" s="70"/>
      <c r="AB53" s="70">
        <v>354</v>
      </c>
      <c r="AC53" s="70">
        <v>35</v>
      </c>
      <c r="AD53" s="70">
        <v>117</v>
      </c>
      <c r="AE53" s="70">
        <v>0</v>
      </c>
      <c r="AF53" s="70">
        <v>506</v>
      </c>
      <c r="AG53" s="70">
        <v>154</v>
      </c>
      <c r="AH53" s="70">
        <v>21</v>
      </c>
      <c r="AI53" s="70">
        <v>51</v>
      </c>
      <c r="AJ53" s="70">
        <v>0</v>
      </c>
      <c r="AK53" s="70">
        <v>226</v>
      </c>
      <c r="AL53" s="70">
        <v>126</v>
      </c>
      <c r="AM53" s="70">
        <v>15</v>
      </c>
      <c r="AN53" s="70">
        <v>46</v>
      </c>
      <c r="AO53" s="70">
        <v>0</v>
      </c>
      <c r="AP53" s="70">
        <v>187</v>
      </c>
      <c r="AQ53" s="70">
        <v>919</v>
      </c>
      <c r="AR53" s="74"/>
      <c r="AS53" s="70">
        <v>572</v>
      </c>
      <c r="AT53" s="70">
        <v>58</v>
      </c>
      <c r="AU53" s="70">
        <v>190</v>
      </c>
      <c r="AV53" s="70">
        <v>0</v>
      </c>
      <c r="AW53" s="70">
        <v>820</v>
      </c>
      <c r="AX53" s="70">
        <v>820</v>
      </c>
      <c r="AY53" s="74"/>
      <c r="AZ53" s="70">
        <v>567</v>
      </c>
      <c r="BA53" s="70">
        <v>59</v>
      </c>
      <c r="BB53" s="70">
        <v>188</v>
      </c>
      <c r="BC53" s="70">
        <v>0</v>
      </c>
      <c r="BD53" s="70">
        <v>814</v>
      </c>
      <c r="BE53" s="70">
        <v>814</v>
      </c>
      <c r="BF53" s="74"/>
      <c r="BG53" s="70">
        <v>409</v>
      </c>
      <c r="BH53" s="70">
        <v>47</v>
      </c>
      <c r="BI53" s="70">
        <v>130</v>
      </c>
      <c r="BJ53" s="70">
        <v>0</v>
      </c>
      <c r="BK53" s="70">
        <v>586</v>
      </c>
      <c r="BL53" s="70">
        <v>203</v>
      </c>
      <c r="BM53" s="70">
        <v>23</v>
      </c>
      <c r="BN53" s="70">
        <v>74</v>
      </c>
      <c r="BO53" s="70">
        <v>0</v>
      </c>
      <c r="BP53" s="70">
        <v>300</v>
      </c>
      <c r="BQ53" s="70">
        <v>886</v>
      </c>
      <c r="BR53" s="74"/>
      <c r="BS53" s="70">
        <v>212</v>
      </c>
      <c r="BT53" s="70">
        <v>24</v>
      </c>
      <c r="BU53" s="70">
        <v>81</v>
      </c>
      <c r="BV53" s="70">
        <v>0</v>
      </c>
      <c r="BW53" s="70">
        <v>317</v>
      </c>
      <c r="BX53" s="70">
        <v>115</v>
      </c>
      <c r="BY53" s="70">
        <v>15</v>
      </c>
      <c r="BZ53" s="70">
        <v>38</v>
      </c>
      <c r="CA53" s="70">
        <v>0</v>
      </c>
      <c r="CB53" s="70">
        <v>168</v>
      </c>
      <c r="CC53" s="70">
        <v>281</v>
      </c>
      <c r="CD53" s="70">
        <v>32</v>
      </c>
      <c r="CE53" s="70">
        <v>83</v>
      </c>
      <c r="CF53" s="70">
        <v>0</v>
      </c>
      <c r="CG53" s="70">
        <v>396</v>
      </c>
      <c r="CH53" s="70">
        <v>881</v>
      </c>
      <c r="CI53" s="74"/>
      <c r="CJ53" s="70">
        <v>306</v>
      </c>
      <c r="CK53" s="70">
        <v>31</v>
      </c>
      <c r="CL53" s="70">
        <v>106</v>
      </c>
      <c r="CM53" s="70">
        <v>0</v>
      </c>
      <c r="CN53" s="70">
        <v>443</v>
      </c>
      <c r="CO53" s="70">
        <v>293</v>
      </c>
      <c r="CP53" s="70">
        <v>37</v>
      </c>
      <c r="CQ53" s="70">
        <v>98</v>
      </c>
      <c r="CR53" s="70">
        <v>0</v>
      </c>
      <c r="CS53" s="70">
        <v>428</v>
      </c>
      <c r="CT53" s="70">
        <v>871</v>
      </c>
      <c r="CU53" s="74"/>
      <c r="CV53" s="70">
        <v>326</v>
      </c>
      <c r="CW53" s="70">
        <v>30</v>
      </c>
      <c r="CX53" s="70">
        <v>111</v>
      </c>
      <c r="CY53" s="70">
        <v>0</v>
      </c>
      <c r="CZ53" s="70">
        <v>467</v>
      </c>
      <c r="DA53" s="70">
        <v>86</v>
      </c>
      <c r="DB53" s="70">
        <v>17</v>
      </c>
      <c r="DC53" s="70">
        <v>33</v>
      </c>
      <c r="DD53" s="70">
        <v>0</v>
      </c>
      <c r="DE53" s="70">
        <v>136</v>
      </c>
      <c r="DF53" s="70">
        <v>194</v>
      </c>
      <c r="DG53" s="70">
        <v>24</v>
      </c>
      <c r="DH53" s="70">
        <v>67</v>
      </c>
      <c r="DI53" s="70">
        <v>0</v>
      </c>
      <c r="DJ53" s="70">
        <v>285</v>
      </c>
      <c r="DK53" s="70">
        <v>888</v>
      </c>
      <c r="DL53" s="74"/>
      <c r="DM53" s="70">
        <v>456</v>
      </c>
      <c r="DN53" s="70">
        <v>41</v>
      </c>
      <c r="DO53" s="70">
        <v>152</v>
      </c>
      <c r="DP53" s="70">
        <v>0</v>
      </c>
      <c r="DQ53" s="70">
        <v>649</v>
      </c>
      <c r="DR53" s="70">
        <v>133</v>
      </c>
      <c r="DS53" s="70">
        <v>28</v>
      </c>
      <c r="DT53" s="70">
        <v>51</v>
      </c>
      <c r="DU53" s="70">
        <v>0</v>
      </c>
      <c r="DV53" s="70">
        <v>212</v>
      </c>
      <c r="DW53" s="70">
        <v>861</v>
      </c>
      <c r="DY53" s="80">
        <f t="shared" si="7"/>
        <v>0.89928057553956831</v>
      </c>
      <c r="DZ53" s="80">
        <f t="shared" si="8"/>
        <v>0.93421052631578949</v>
      </c>
      <c r="EA53" s="80">
        <f t="shared" si="9"/>
        <v>0.88065843621399176</v>
      </c>
      <c r="EB53" s="80" t="e">
        <f t="shared" si="10"/>
        <v>#DIV/0!</v>
      </c>
      <c r="EC53" s="80">
        <f t="shared" si="11"/>
        <v>0.89743589743589747</v>
      </c>
      <c r="ED53" s="74"/>
      <c r="EE53" s="80">
        <f t="shared" si="12"/>
        <v>0.9122302158273381</v>
      </c>
      <c r="EF53" s="80">
        <f t="shared" si="13"/>
        <v>0.93421052631578949</v>
      </c>
      <c r="EG53" s="80">
        <f t="shared" si="14"/>
        <v>0.88065843621399176</v>
      </c>
      <c r="EH53" s="80" t="e">
        <f t="shared" si="15"/>
        <v>#DIV/0!</v>
      </c>
      <c r="EI53" s="80">
        <f t="shared" si="16"/>
        <v>0.90631163708086782</v>
      </c>
      <c r="EJ53" s="74"/>
      <c r="EK53" s="80">
        <f t="shared" si="17"/>
        <v>0.82302158273381298</v>
      </c>
      <c r="EL53" s="80">
        <f t="shared" si="18"/>
        <v>0.76315789473684215</v>
      </c>
      <c r="EM53" s="80">
        <f t="shared" si="19"/>
        <v>0.78189300411522633</v>
      </c>
      <c r="EN53" s="80" t="e">
        <f t="shared" si="20"/>
        <v>#DIV/0!</v>
      </c>
      <c r="EO53" s="80">
        <f t="shared" si="21"/>
        <v>0.80867850098619332</v>
      </c>
      <c r="EP53" s="74"/>
      <c r="EQ53" s="80">
        <f t="shared" si="22"/>
        <v>0.81582733812949637</v>
      </c>
      <c r="ER53" s="80">
        <f t="shared" si="23"/>
        <v>0.77631578947368418</v>
      </c>
      <c r="ES53" s="80">
        <f t="shared" si="24"/>
        <v>0.77366255144032925</v>
      </c>
      <c r="ET53" s="80" t="e">
        <f t="shared" si="25"/>
        <v>#DIV/0!</v>
      </c>
      <c r="EU53" s="80">
        <f t="shared" si="26"/>
        <v>0.80276134122287968</v>
      </c>
      <c r="EV53" s="74"/>
      <c r="EW53" s="80">
        <f t="shared" si="27"/>
        <v>0.88057553956834533</v>
      </c>
      <c r="EX53" s="80">
        <f t="shared" si="28"/>
        <v>0.92105263157894735</v>
      </c>
      <c r="EY53" s="80">
        <f t="shared" si="29"/>
        <v>0.83950617283950613</v>
      </c>
      <c r="EZ53" s="80" t="e">
        <f t="shared" si="30"/>
        <v>#DIV/0!</v>
      </c>
      <c r="FA53" s="80">
        <f t="shared" si="31"/>
        <v>0.87376725838264302</v>
      </c>
      <c r="FB53" s="74"/>
      <c r="FC53" s="80">
        <f t="shared" si="32"/>
        <v>1.1942446043165467</v>
      </c>
      <c r="FD53" s="80">
        <f t="shared" si="33"/>
        <v>0.36842105263157893</v>
      </c>
      <c r="FE53" s="80">
        <f t="shared" si="34"/>
        <v>0.93415637860082301</v>
      </c>
      <c r="FF53" s="80" t="e">
        <f t="shared" si="35"/>
        <v>#DIV/0!</v>
      </c>
      <c r="FG53" s="80">
        <f t="shared" si="36"/>
        <v>1.0700197238658777</v>
      </c>
      <c r="FH53" s="74"/>
      <c r="FI53" s="80">
        <f t="shared" si="37"/>
        <v>0.86187050359712225</v>
      </c>
      <c r="FJ53" s="80">
        <f t="shared" si="38"/>
        <v>0.89473684210526316</v>
      </c>
      <c r="FK53" s="80">
        <f t="shared" si="39"/>
        <v>0.83950617283950613</v>
      </c>
      <c r="FL53" s="80" t="e">
        <f t="shared" si="40"/>
        <v>#DIV/0!</v>
      </c>
      <c r="FM53" s="80">
        <f t="shared" si="41"/>
        <v>0.85897435897435892</v>
      </c>
      <c r="FN53" s="74"/>
      <c r="FO53" s="80">
        <f t="shared" si="42"/>
        <v>0.87194244604316551</v>
      </c>
      <c r="FP53" s="80">
        <f t="shared" si="43"/>
        <v>0.93421052631578949</v>
      </c>
      <c r="FQ53" s="80">
        <f t="shared" si="44"/>
        <v>0.86831275720164613</v>
      </c>
      <c r="FR53" s="80" t="e">
        <f t="shared" si="45"/>
        <v>#DIV/0!</v>
      </c>
      <c r="FS53" s="80">
        <f t="shared" si="46"/>
        <v>0.87573964497041423</v>
      </c>
      <c r="FT53" s="74"/>
      <c r="FU53" s="80">
        <f t="shared" si="47"/>
        <v>0.84748201438848925</v>
      </c>
      <c r="FV53" s="80">
        <f t="shared" si="48"/>
        <v>0.90789473684210531</v>
      </c>
      <c r="FW53" s="80">
        <f t="shared" si="49"/>
        <v>0.83539094650205759</v>
      </c>
      <c r="FX53" s="80" t="e">
        <f t="shared" si="50"/>
        <v>#DIV/0!</v>
      </c>
      <c r="FY53" s="80">
        <f t="shared" si="51"/>
        <v>0.84911242603550297</v>
      </c>
    </row>
    <row r="54" spans="1:181" x14ac:dyDescent="0.3">
      <c r="A54" s="60" t="s">
        <v>464</v>
      </c>
      <c r="B54" s="70">
        <v>20927</v>
      </c>
      <c r="C54" s="70"/>
      <c r="D54" s="70">
        <v>417</v>
      </c>
      <c r="E54" s="70">
        <v>56</v>
      </c>
      <c r="F54" s="70">
        <v>133</v>
      </c>
      <c r="G54" s="70">
        <v>0</v>
      </c>
      <c r="H54" s="70">
        <v>606</v>
      </c>
      <c r="I54" s="70">
        <v>146</v>
      </c>
      <c r="J54" s="70">
        <v>29</v>
      </c>
      <c r="K54" s="70">
        <v>71</v>
      </c>
      <c r="L54" s="70">
        <v>0</v>
      </c>
      <c r="M54" s="70">
        <v>246</v>
      </c>
      <c r="N54" s="70">
        <v>852</v>
      </c>
      <c r="O54" s="70"/>
      <c r="P54" s="70">
        <v>233</v>
      </c>
      <c r="Q54" s="70">
        <v>26</v>
      </c>
      <c r="R54" s="70">
        <v>84</v>
      </c>
      <c r="S54" s="70">
        <v>0</v>
      </c>
      <c r="T54" s="70">
        <v>343</v>
      </c>
      <c r="U54" s="70">
        <v>247</v>
      </c>
      <c r="V54" s="70">
        <v>51</v>
      </c>
      <c r="W54" s="70">
        <v>90</v>
      </c>
      <c r="X54" s="70">
        <v>0</v>
      </c>
      <c r="Y54" s="70">
        <v>388</v>
      </c>
      <c r="Z54" s="70">
        <v>731</v>
      </c>
      <c r="AA54" s="70"/>
      <c r="AB54" s="70">
        <v>270</v>
      </c>
      <c r="AC54" s="70">
        <v>34</v>
      </c>
      <c r="AD54" s="70">
        <v>92</v>
      </c>
      <c r="AE54" s="70">
        <v>0</v>
      </c>
      <c r="AF54" s="70">
        <v>396</v>
      </c>
      <c r="AG54" s="70">
        <v>98</v>
      </c>
      <c r="AH54" s="70">
        <v>19</v>
      </c>
      <c r="AI54" s="70">
        <v>39</v>
      </c>
      <c r="AJ54" s="70">
        <v>0</v>
      </c>
      <c r="AK54" s="70">
        <v>156</v>
      </c>
      <c r="AL54" s="70">
        <v>141</v>
      </c>
      <c r="AM54" s="70">
        <v>27</v>
      </c>
      <c r="AN54" s="70">
        <v>49</v>
      </c>
      <c r="AO54" s="70">
        <v>0</v>
      </c>
      <c r="AP54" s="70">
        <v>217</v>
      </c>
      <c r="AQ54" s="70">
        <v>769</v>
      </c>
      <c r="AR54" s="74"/>
      <c r="AS54" s="70">
        <v>415</v>
      </c>
      <c r="AT54" s="70">
        <v>73</v>
      </c>
      <c r="AU54" s="70">
        <v>157</v>
      </c>
      <c r="AV54" s="70">
        <v>0</v>
      </c>
      <c r="AW54" s="70">
        <v>645</v>
      </c>
      <c r="AX54" s="70">
        <v>645</v>
      </c>
      <c r="AY54" s="74"/>
      <c r="AZ54" s="70">
        <v>403</v>
      </c>
      <c r="BA54" s="70">
        <v>71</v>
      </c>
      <c r="BB54" s="70">
        <v>154</v>
      </c>
      <c r="BC54" s="70">
        <v>0</v>
      </c>
      <c r="BD54" s="70">
        <v>628</v>
      </c>
      <c r="BE54" s="70">
        <v>628</v>
      </c>
      <c r="BF54" s="74"/>
      <c r="BG54" s="70">
        <v>294</v>
      </c>
      <c r="BH54" s="70">
        <v>47</v>
      </c>
      <c r="BI54" s="70">
        <v>117</v>
      </c>
      <c r="BJ54" s="70">
        <v>0</v>
      </c>
      <c r="BK54" s="70">
        <v>458</v>
      </c>
      <c r="BL54" s="70">
        <v>179</v>
      </c>
      <c r="BM54" s="70">
        <v>31</v>
      </c>
      <c r="BN54" s="70">
        <v>58</v>
      </c>
      <c r="BO54" s="70">
        <v>0</v>
      </c>
      <c r="BP54" s="70">
        <v>268</v>
      </c>
      <c r="BQ54" s="70">
        <v>726</v>
      </c>
      <c r="BR54" s="74"/>
      <c r="BS54" s="70">
        <v>192</v>
      </c>
      <c r="BT54" s="70">
        <v>25</v>
      </c>
      <c r="BU54" s="70">
        <v>53</v>
      </c>
      <c r="BV54" s="70">
        <v>0</v>
      </c>
      <c r="BW54" s="70">
        <v>270</v>
      </c>
      <c r="BX54" s="70">
        <v>84</v>
      </c>
      <c r="BY54" s="70">
        <v>16</v>
      </c>
      <c r="BZ54" s="70">
        <v>41</v>
      </c>
      <c r="CA54" s="70">
        <v>0</v>
      </c>
      <c r="CB54" s="70">
        <v>141</v>
      </c>
      <c r="CC54" s="70">
        <v>195</v>
      </c>
      <c r="CD54" s="70">
        <v>40</v>
      </c>
      <c r="CE54" s="70">
        <v>82</v>
      </c>
      <c r="CF54" s="70">
        <v>0</v>
      </c>
      <c r="CG54" s="70">
        <v>317</v>
      </c>
      <c r="CH54" s="70">
        <v>728</v>
      </c>
      <c r="CI54" s="74"/>
      <c r="CJ54" s="70">
        <v>218</v>
      </c>
      <c r="CK54" s="70">
        <v>33</v>
      </c>
      <c r="CL54" s="70">
        <v>66</v>
      </c>
      <c r="CM54" s="70">
        <v>0</v>
      </c>
      <c r="CN54" s="70">
        <v>317</v>
      </c>
      <c r="CO54" s="70">
        <v>245</v>
      </c>
      <c r="CP54" s="70">
        <v>46</v>
      </c>
      <c r="CQ54" s="70">
        <v>111</v>
      </c>
      <c r="CR54" s="70">
        <v>0</v>
      </c>
      <c r="CS54" s="70">
        <v>402</v>
      </c>
      <c r="CT54" s="70">
        <v>719</v>
      </c>
      <c r="CU54" s="74"/>
      <c r="CV54" s="70">
        <v>258</v>
      </c>
      <c r="CW54" s="70">
        <v>29</v>
      </c>
      <c r="CX54" s="70">
        <v>87</v>
      </c>
      <c r="CY54" s="70">
        <v>0</v>
      </c>
      <c r="CZ54" s="70">
        <v>374</v>
      </c>
      <c r="DA54" s="70">
        <v>73</v>
      </c>
      <c r="DB54" s="70">
        <v>25</v>
      </c>
      <c r="DC54" s="70">
        <v>29</v>
      </c>
      <c r="DD54" s="70">
        <v>0</v>
      </c>
      <c r="DE54" s="70">
        <v>127</v>
      </c>
      <c r="DF54" s="70">
        <v>136</v>
      </c>
      <c r="DG54" s="70">
        <v>27</v>
      </c>
      <c r="DH54" s="70">
        <v>53</v>
      </c>
      <c r="DI54" s="70">
        <v>0</v>
      </c>
      <c r="DJ54" s="70">
        <v>216</v>
      </c>
      <c r="DK54" s="70">
        <v>717</v>
      </c>
      <c r="DL54" s="74"/>
      <c r="DM54" s="70">
        <v>341</v>
      </c>
      <c r="DN54" s="70">
        <v>56</v>
      </c>
      <c r="DO54" s="70">
        <v>121</v>
      </c>
      <c r="DP54" s="70">
        <v>0</v>
      </c>
      <c r="DQ54" s="70">
        <v>518</v>
      </c>
      <c r="DR54" s="70">
        <v>110</v>
      </c>
      <c r="DS54" s="70">
        <v>23</v>
      </c>
      <c r="DT54" s="70">
        <v>49</v>
      </c>
      <c r="DU54" s="70">
        <v>0</v>
      </c>
      <c r="DV54" s="70">
        <v>182</v>
      </c>
      <c r="DW54" s="70">
        <v>700</v>
      </c>
      <c r="DY54" s="80">
        <f t="shared" si="7"/>
        <v>0.85257548845470688</v>
      </c>
      <c r="DZ54" s="80">
        <f t="shared" si="8"/>
        <v>0.90588235294117647</v>
      </c>
      <c r="EA54" s="80">
        <f t="shared" si="9"/>
        <v>0.8529411764705882</v>
      </c>
      <c r="EB54" s="80" t="e">
        <f t="shared" si="10"/>
        <v>#DIV/0!</v>
      </c>
      <c r="EC54" s="80">
        <f t="shared" si="11"/>
        <v>0.857981220657277</v>
      </c>
      <c r="ED54" s="74"/>
      <c r="EE54" s="80">
        <f t="shared" si="12"/>
        <v>0.9040852575488455</v>
      </c>
      <c r="EF54" s="80">
        <f t="shared" si="13"/>
        <v>0.94117647058823528</v>
      </c>
      <c r="EG54" s="80">
        <f t="shared" si="14"/>
        <v>0.88235294117647056</v>
      </c>
      <c r="EH54" s="80" t="e">
        <f t="shared" si="15"/>
        <v>#DIV/0!</v>
      </c>
      <c r="EI54" s="80">
        <f t="shared" si="16"/>
        <v>0.90258215962441313</v>
      </c>
      <c r="EJ54" s="74"/>
      <c r="EK54" s="80">
        <f t="shared" si="17"/>
        <v>0.7371225577264654</v>
      </c>
      <c r="EL54" s="80">
        <f t="shared" si="18"/>
        <v>0.85882352941176465</v>
      </c>
      <c r="EM54" s="80">
        <f t="shared" si="19"/>
        <v>0.76960784313725494</v>
      </c>
      <c r="EN54" s="80" t="e">
        <f t="shared" si="20"/>
        <v>#DIV/0!</v>
      </c>
      <c r="EO54" s="80">
        <f t="shared" si="21"/>
        <v>0.75704225352112675</v>
      </c>
      <c r="EP54" s="74"/>
      <c r="EQ54" s="80">
        <f t="shared" si="22"/>
        <v>0.71580817051509771</v>
      </c>
      <c r="ER54" s="80">
        <f t="shared" si="23"/>
        <v>0.83529411764705885</v>
      </c>
      <c r="ES54" s="80">
        <f t="shared" si="24"/>
        <v>0.75490196078431371</v>
      </c>
      <c r="ET54" s="80" t="e">
        <f t="shared" si="25"/>
        <v>#DIV/0!</v>
      </c>
      <c r="EU54" s="80">
        <f t="shared" si="26"/>
        <v>0.73708920187793425</v>
      </c>
      <c r="EV54" s="74"/>
      <c r="EW54" s="80">
        <f t="shared" si="27"/>
        <v>0.84014209591474243</v>
      </c>
      <c r="EX54" s="80">
        <f t="shared" si="28"/>
        <v>0.91764705882352937</v>
      </c>
      <c r="EY54" s="80">
        <f t="shared" si="29"/>
        <v>0.85784313725490191</v>
      </c>
      <c r="EZ54" s="80" t="e">
        <f t="shared" si="30"/>
        <v>#DIV/0!</v>
      </c>
      <c r="FA54" s="80">
        <f t="shared" si="31"/>
        <v>0.852112676056338</v>
      </c>
      <c r="FB54" s="74"/>
      <c r="FC54" s="80">
        <f t="shared" si="32"/>
        <v>1.0799289520426287</v>
      </c>
      <c r="FD54" s="80">
        <f t="shared" si="33"/>
        <v>0.83529411764705885</v>
      </c>
      <c r="FE54" s="80">
        <f t="shared" si="34"/>
        <v>0.99019607843137258</v>
      </c>
      <c r="FF54" s="80" t="e">
        <f t="shared" si="35"/>
        <v>#DIV/0!</v>
      </c>
      <c r="FG54" s="80">
        <f t="shared" si="36"/>
        <v>1.034037558685446</v>
      </c>
      <c r="FH54" s="74"/>
      <c r="FI54" s="80">
        <f t="shared" si="37"/>
        <v>0.82238010657193605</v>
      </c>
      <c r="FJ54" s="80">
        <f t="shared" si="38"/>
        <v>0.92941176470588238</v>
      </c>
      <c r="FK54" s="80">
        <f t="shared" si="39"/>
        <v>0.86764705882352944</v>
      </c>
      <c r="FL54" s="80" t="e">
        <f t="shared" si="40"/>
        <v>#DIV/0!</v>
      </c>
      <c r="FM54" s="80">
        <f t="shared" si="41"/>
        <v>0.8438967136150235</v>
      </c>
      <c r="FN54" s="74"/>
      <c r="FO54" s="80">
        <f t="shared" si="42"/>
        <v>0.82948490230905858</v>
      </c>
      <c r="FP54" s="80">
        <f t="shared" si="43"/>
        <v>0.95294117647058818</v>
      </c>
      <c r="FQ54" s="80">
        <f t="shared" si="44"/>
        <v>0.82843137254901966</v>
      </c>
      <c r="FR54" s="80" t="e">
        <f t="shared" si="45"/>
        <v>#DIV/0!</v>
      </c>
      <c r="FS54" s="80">
        <f t="shared" si="46"/>
        <v>0.84154929577464788</v>
      </c>
      <c r="FT54" s="74"/>
      <c r="FU54" s="80">
        <f t="shared" si="47"/>
        <v>0.80106571936056836</v>
      </c>
      <c r="FV54" s="80">
        <f t="shared" si="48"/>
        <v>0.92941176470588238</v>
      </c>
      <c r="FW54" s="80">
        <f t="shared" si="49"/>
        <v>0.83333333333333337</v>
      </c>
      <c r="FX54" s="80" t="e">
        <f t="shared" si="50"/>
        <v>#DIV/0!</v>
      </c>
      <c r="FY54" s="80">
        <f t="shared" si="51"/>
        <v>0.82159624413145538</v>
      </c>
    </row>
    <row r="55" spans="1:181" x14ac:dyDescent="0.3">
      <c r="A55" s="60" t="s">
        <v>463</v>
      </c>
      <c r="B55" s="70">
        <v>20865</v>
      </c>
      <c r="C55" s="70"/>
      <c r="D55" s="70">
        <v>660</v>
      </c>
      <c r="E55" s="70">
        <v>14</v>
      </c>
      <c r="F55" s="70">
        <v>307</v>
      </c>
      <c r="G55" s="70">
        <v>0</v>
      </c>
      <c r="H55" s="70">
        <v>981</v>
      </c>
      <c r="I55" s="70">
        <v>218</v>
      </c>
      <c r="J55" s="70">
        <v>0</v>
      </c>
      <c r="K55" s="70">
        <v>135</v>
      </c>
      <c r="L55" s="70">
        <v>0</v>
      </c>
      <c r="M55" s="70">
        <v>353</v>
      </c>
      <c r="N55" s="70">
        <v>1334</v>
      </c>
      <c r="O55" s="70"/>
      <c r="P55" s="70">
        <v>315</v>
      </c>
      <c r="Q55" s="70">
        <v>2</v>
      </c>
      <c r="R55" s="70">
        <v>159</v>
      </c>
      <c r="S55" s="70">
        <v>0</v>
      </c>
      <c r="T55" s="70">
        <v>476</v>
      </c>
      <c r="U55" s="70">
        <v>428</v>
      </c>
      <c r="V55" s="70">
        <v>5</v>
      </c>
      <c r="W55" s="70">
        <v>199</v>
      </c>
      <c r="X55" s="70">
        <v>0</v>
      </c>
      <c r="Y55" s="70">
        <v>632</v>
      </c>
      <c r="Z55" s="70">
        <v>1108</v>
      </c>
      <c r="AA55" s="70"/>
      <c r="AB55" s="70">
        <v>450</v>
      </c>
      <c r="AC55" s="70">
        <v>4</v>
      </c>
      <c r="AD55" s="70">
        <v>230</v>
      </c>
      <c r="AE55" s="70">
        <v>0</v>
      </c>
      <c r="AF55" s="70">
        <v>684</v>
      </c>
      <c r="AG55" s="70">
        <v>169</v>
      </c>
      <c r="AH55" s="70">
        <v>6</v>
      </c>
      <c r="AI55" s="70">
        <v>94</v>
      </c>
      <c r="AJ55" s="70">
        <v>0</v>
      </c>
      <c r="AK55" s="70">
        <v>269</v>
      </c>
      <c r="AL55" s="70">
        <v>179</v>
      </c>
      <c r="AM55" s="70">
        <v>2</v>
      </c>
      <c r="AN55" s="70">
        <v>63</v>
      </c>
      <c r="AO55" s="70">
        <v>0</v>
      </c>
      <c r="AP55" s="70">
        <v>244</v>
      </c>
      <c r="AQ55" s="70">
        <v>1197</v>
      </c>
      <c r="AR55" s="74"/>
      <c r="AS55" s="70">
        <v>652</v>
      </c>
      <c r="AT55" s="70">
        <v>6</v>
      </c>
      <c r="AU55" s="70">
        <v>295</v>
      </c>
      <c r="AV55" s="70">
        <v>0</v>
      </c>
      <c r="AW55" s="70">
        <v>953</v>
      </c>
      <c r="AX55" s="70">
        <v>953</v>
      </c>
      <c r="AY55" s="74"/>
      <c r="AZ55" s="70">
        <v>634</v>
      </c>
      <c r="BA55" s="70">
        <v>5</v>
      </c>
      <c r="BB55" s="70">
        <v>291</v>
      </c>
      <c r="BC55" s="70">
        <v>0</v>
      </c>
      <c r="BD55" s="70">
        <v>930</v>
      </c>
      <c r="BE55" s="70">
        <v>930</v>
      </c>
      <c r="BF55" s="74"/>
      <c r="BG55" s="70">
        <v>514</v>
      </c>
      <c r="BH55" s="70">
        <v>6</v>
      </c>
      <c r="BI55" s="70">
        <v>250</v>
      </c>
      <c r="BJ55" s="70">
        <v>0</v>
      </c>
      <c r="BK55" s="70">
        <v>770</v>
      </c>
      <c r="BL55" s="70">
        <v>199</v>
      </c>
      <c r="BM55" s="70">
        <v>2</v>
      </c>
      <c r="BN55" s="70">
        <v>96</v>
      </c>
      <c r="BO55" s="70">
        <v>0</v>
      </c>
      <c r="BP55" s="70">
        <v>297</v>
      </c>
      <c r="BQ55" s="70">
        <v>1067</v>
      </c>
      <c r="BR55" s="74"/>
      <c r="BS55" s="70">
        <v>311</v>
      </c>
      <c r="BT55" s="70">
        <v>4</v>
      </c>
      <c r="BU55" s="70">
        <v>146</v>
      </c>
      <c r="BV55" s="70">
        <v>0</v>
      </c>
      <c r="BW55" s="70">
        <v>461</v>
      </c>
      <c r="BX55" s="70">
        <v>149</v>
      </c>
      <c r="BY55" s="70">
        <v>0</v>
      </c>
      <c r="BZ55" s="70">
        <v>85</v>
      </c>
      <c r="CA55" s="70">
        <v>0</v>
      </c>
      <c r="CB55" s="70">
        <v>234</v>
      </c>
      <c r="CC55" s="70">
        <v>255</v>
      </c>
      <c r="CD55" s="70">
        <v>6</v>
      </c>
      <c r="CE55" s="70">
        <v>115</v>
      </c>
      <c r="CF55" s="70">
        <v>0</v>
      </c>
      <c r="CG55" s="70">
        <v>376</v>
      </c>
      <c r="CH55" s="70">
        <v>1071</v>
      </c>
      <c r="CI55" s="74"/>
      <c r="CJ55" s="70">
        <v>361</v>
      </c>
      <c r="CK55" s="70">
        <v>3</v>
      </c>
      <c r="CL55" s="70">
        <v>189</v>
      </c>
      <c r="CM55" s="70">
        <v>0</v>
      </c>
      <c r="CN55" s="70">
        <v>553</v>
      </c>
      <c r="CO55" s="70">
        <v>351</v>
      </c>
      <c r="CP55" s="70">
        <v>2</v>
      </c>
      <c r="CQ55" s="70">
        <v>155</v>
      </c>
      <c r="CR55" s="70">
        <v>0</v>
      </c>
      <c r="CS55" s="70">
        <v>508</v>
      </c>
      <c r="CT55" s="70">
        <v>1061</v>
      </c>
      <c r="CU55" s="74"/>
      <c r="CV55" s="70">
        <v>415</v>
      </c>
      <c r="CW55" s="70">
        <v>1</v>
      </c>
      <c r="CX55" s="70">
        <v>203</v>
      </c>
      <c r="CY55" s="70">
        <v>0</v>
      </c>
      <c r="CZ55" s="70">
        <v>619</v>
      </c>
      <c r="DA55" s="70">
        <v>108</v>
      </c>
      <c r="DB55" s="70">
        <v>4</v>
      </c>
      <c r="DC55" s="70">
        <v>55</v>
      </c>
      <c r="DD55" s="70">
        <v>0</v>
      </c>
      <c r="DE55" s="70">
        <v>167</v>
      </c>
      <c r="DF55" s="70">
        <v>189</v>
      </c>
      <c r="DG55" s="70">
        <v>1</v>
      </c>
      <c r="DH55" s="70">
        <v>83</v>
      </c>
      <c r="DI55" s="70">
        <v>0</v>
      </c>
      <c r="DJ55" s="70">
        <v>273</v>
      </c>
      <c r="DK55" s="70">
        <v>1059</v>
      </c>
      <c r="DL55" s="74"/>
      <c r="DM55" s="70">
        <v>545</v>
      </c>
      <c r="DN55" s="70">
        <v>4</v>
      </c>
      <c r="DO55" s="70">
        <v>267</v>
      </c>
      <c r="DP55" s="70">
        <v>0</v>
      </c>
      <c r="DQ55" s="70">
        <v>816</v>
      </c>
      <c r="DR55" s="70">
        <v>170</v>
      </c>
      <c r="DS55" s="70">
        <v>3</v>
      </c>
      <c r="DT55" s="70">
        <v>72</v>
      </c>
      <c r="DU55" s="70">
        <v>0</v>
      </c>
      <c r="DV55" s="70">
        <v>245</v>
      </c>
      <c r="DW55" s="70">
        <v>1061</v>
      </c>
      <c r="DY55" s="80">
        <f t="shared" si="7"/>
        <v>0.84624145785876992</v>
      </c>
      <c r="DZ55" s="80">
        <f t="shared" si="8"/>
        <v>0.5</v>
      </c>
      <c r="EA55" s="80">
        <f t="shared" si="9"/>
        <v>0.80995475113122173</v>
      </c>
      <c r="EB55" s="80" t="e">
        <f t="shared" si="10"/>
        <v>#DIV/0!</v>
      </c>
      <c r="EC55" s="80">
        <f t="shared" si="11"/>
        <v>0.83058470764617687</v>
      </c>
      <c r="ED55" s="74"/>
      <c r="EE55" s="80">
        <f t="shared" si="12"/>
        <v>0.90888382687927105</v>
      </c>
      <c r="EF55" s="80">
        <f t="shared" si="13"/>
        <v>0.8571428571428571</v>
      </c>
      <c r="EG55" s="80">
        <f t="shared" si="14"/>
        <v>0.8755656108597285</v>
      </c>
      <c r="EH55" s="80" t="e">
        <f t="shared" si="15"/>
        <v>#DIV/0!</v>
      </c>
      <c r="EI55" s="80">
        <f t="shared" si="16"/>
        <v>0.89730134932533734</v>
      </c>
      <c r="EJ55" s="74"/>
      <c r="EK55" s="80">
        <f t="shared" si="17"/>
        <v>0.74259681093394081</v>
      </c>
      <c r="EL55" s="80">
        <f t="shared" si="18"/>
        <v>0.42857142857142855</v>
      </c>
      <c r="EM55" s="80">
        <f t="shared" si="19"/>
        <v>0.66742081447963797</v>
      </c>
      <c r="EN55" s="80" t="e">
        <f t="shared" si="20"/>
        <v>#DIV/0!</v>
      </c>
      <c r="EO55" s="80">
        <f t="shared" si="21"/>
        <v>0.7143928035982009</v>
      </c>
      <c r="EP55" s="74"/>
      <c r="EQ55" s="80">
        <f t="shared" si="22"/>
        <v>0.72209567198177671</v>
      </c>
      <c r="ER55" s="80">
        <f t="shared" si="23"/>
        <v>0.35714285714285715</v>
      </c>
      <c r="ES55" s="80">
        <f t="shared" si="24"/>
        <v>0.65837104072398189</v>
      </c>
      <c r="ET55" s="80" t="e">
        <f t="shared" si="25"/>
        <v>#DIV/0!</v>
      </c>
      <c r="EU55" s="80">
        <f t="shared" si="26"/>
        <v>0.69715142428785604</v>
      </c>
      <c r="EV55" s="74"/>
      <c r="EW55" s="80">
        <f t="shared" si="27"/>
        <v>0.8120728929384966</v>
      </c>
      <c r="EX55" s="80">
        <f t="shared" si="28"/>
        <v>0.5714285714285714</v>
      </c>
      <c r="EY55" s="80">
        <f t="shared" si="29"/>
        <v>0.78280542986425339</v>
      </c>
      <c r="EZ55" s="80" t="e">
        <f t="shared" si="30"/>
        <v>#DIV/0!</v>
      </c>
      <c r="FA55" s="80">
        <f t="shared" si="31"/>
        <v>0.7998500749625187</v>
      </c>
      <c r="FB55" s="74"/>
      <c r="FC55" s="80">
        <f t="shared" si="32"/>
        <v>0.53644646924829154</v>
      </c>
      <c r="FD55" s="80">
        <f t="shared" si="33"/>
        <v>5.7857142857142856</v>
      </c>
      <c r="FE55" s="80">
        <f t="shared" si="34"/>
        <v>0.39819004524886875</v>
      </c>
      <c r="FF55" s="80" t="e">
        <f t="shared" si="35"/>
        <v>#DIV/0!</v>
      </c>
      <c r="FG55" s="80">
        <f t="shared" si="36"/>
        <v>0.54572713643178405</v>
      </c>
      <c r="FH55" s="74"/>
      <c r="FI55" s="80">
        <f t="shared" si="37"/>
        <v>0.81093394077448744</v>
      </c>
      <c r="FJ55" s="80">
        <f t="shared" si="38"/>
        <v>0.35714285714285715</v>
      </c>
      <c r="FK55" s="80">
        <f t="shared" si="39"/>
        <v>0.77828054298642535</v>
      </c>
      <c r="FL55" s="80" t="e">
        <f t="shared" si="40"/>
        <v>#DIV/0!</v>
      </c>
      <c r="FM55" s="80">
        <f t="shared" si="41"/>
        <v>0.79535232383808097</v>
      </c>
      <c r="FN55" s="74"/>
      <c r="FO55" s="80">
        <f t="shared" si="42"/>
        <v>0.81093394077448744</v>
      </c>
      <c r="FP55" s="80">
        <f t="shared" si="43"/>
        <v>0.42857142857142855</v>
      </c>
      <c r="FQ55" s="80">
        <f t="shared" si="44"/>
        <v>0.77149321266968329</v>
      </c>
      <c r="FR55" s="80" t="e">
        <f t="shared" si="45"/>
        <v>#DIV/0!</v>
      </c>
      <c r="FS55" s="80">
        <f t="shared" si="46"/>
        <v>0.79385307346326839</v>
      </c>
      <c r="FT55" s="74"/>
      <c r="FU55" s="80">
        <f t="shared" si="47"/>
        <v>0.81435079726651483</v>
      </c>
      <c r="FV55" s="80">
        <f t="shared" si="48"/>
        <v>0.5</v>
      </c>
      <c r="FW55" s="80">
        <f t="shared" si="49"/>
        <v>0.76696832579185525</v>
      </c>
      <c r="FX55" s="80" t="e">
        <f t="shared" si="50"/>
        <v>#DIV/0!</v>
      </c>
      <c r="FY55" s="80">
        <f t="shared" si="51"/>
        <v>0.79535232383808097</v>
      </c>
    </row>
    <row r="56" spans="1:181" x14ac:dyDescent="0.3">
      <c r="A56" s="60" t="s">
        <v>562</v>
      </c>
      <c r="B56" s="70">
        <v>20184</v>
      </c>
      <c r="C56" s="70"/>
      <c r="D56" s="70">
        <v>304</v>
      </c>
      <c r="E56" s="70">
        <v>5</v>
      </c>
      <c r="F56" s="70">
        <v>122</v>
      </c>
      <c r="G56" s="70">
        <v>0</v>
      </c>
      <c r="H56" s="70">
        <v>431</v>
      </c>
      <c r="I56" s="70">
        <v>138</v>
      </c>
      <c r="J56" s="70">
        <v>4</v>
      </c>
      <c r="K56" s="70">
        <v>73</v>
      </c>
      <c r="L56" s="70">
        <v>0</v>
      </c>
      <c r="M56" s="70">
        <v>215</v>
      </c>
      <c r="N56" s="70">
        <v>646</v>
      </c>
      <c r="O56" s="70"/>
      <c r="P56" s="70">
        <v>261</v>
      </c>
      <c r="Q56" s="70">
        <v>7</v>
      </c>
      <c r="R56" s="70">
        <v>118</v>
      </c>
      <c r="S56" s="70">
        <v>0</v>
      </c>
      <c r="T56" s="70">
        <v>386</v>
      </c>
      <c r="U56" s="70">
        <v>147</v>
      </c>
      <c r="V56" s="70">
        <v>2</v>
      </c>
      <c r="W56" s="70">
        <v>68</v>
      </c>
      <c r="X56" s="70">
        <v>0</v>
      </c>
      <c r="Y56" s="70">
        <v>217</v>
      </c>
      <c r="Z56" s="70">
        <v>603</v>
      </c>
      <c r="AA56" s="70"/>
      <c r="AB56" s="70">
        <v>259</v>
      </c>
      <c r="AC56" s="70">
        <v>7</v>
      </c>
      <c r="AD56" s="70">
        <v>107</v>
      </c>
      <c r="AE56" s="70">
        <v>0</v>
      </c>
      <c r="AF56" s="70">
        <v>373</v>
      </c>
      <c r="AG56" s="70">
        <v>82</v>
      </c>
      <c r="AH56" s="70">
        <v>1</v>
      </c>
      <c r="AI56" s="70">
        <v>40</v>
      </c>
      <c r="AJ56" s="70">
        <v>0</v>
      </c>
      <c r="AK56" s="70">
        <v>123</v>
      </c>
      <c r="AL56" s="70">
        <v>69</v>
      </c>
      <c r="AM56" s="70">
        <v>3</v>
      </c>
      <c r="AN56" s="70">
        <v>40</v>
      </c>
      <c r="AO56" s="70">
        <v>0</v>
      </c>
      <c r="AP56" s="70">
        <v>112</v>
      </c>
      <c r="AQ56" s="70">
        <v>608</v>
      </c>
      <c r="AR56" s="74"/>
      <c r="AS56" s="70">
        <v>354</v>
      </c>
      <c r="AT56" s="70">
        <v>9</v>
      </c>
      <c r="AU56" s="70">
        <v>171</v>
      </c>
      <c r="AV56" s="70">
        <v>0</v>
      </c>
      <c r="AW56" s="70">
        <v>534</v>
      </c>
      <c r="AX56" s="70">
        <v>534</v>
      </c>
      <c r="AY56" s="74"/>
      <c r="AZ56" s="70">
        <v>346</v>
      </c>
      <c r="BA56" s="70">
        <v>9</v>
      </c>
      <c r="BB56" s="70">
        <v>166</v>
      </c>
      <c r="BC56" s="70">
        <v>0</v>
      </c>
      <c r="BD56" s="70">
        <v>521</v>
      </c>
      <c r="BE56" s="70">
        <v>521</v>
      </c>
      <c r="BF56" s="74"/>
      <c r="BG56" s="70">
        <v>240</v>
      </c>
      <c r="BH56" s="70">
        <v>5</v>
      </c>
      <c r="BI56" s="70">
        <v>116</v>
      </c>
      <c r="BJ56" s="70">
        <v>0</v>
      </c>
      <c r="BK56" s="70">
        <v>361</v>
      </c>
      <c r="BL56" s="70">
        <v>150</v>
      </c>
      <c r="BM56" s="70">
        <v>4</v>
      </c>
      <c r="BN56" s="70">
        <v>71</v>
      </c>
      <c r="BO56" s="70">
        <v>0</v>
      </c>
      <c r="BP56" s="70">
        <v>225</v>
      </c>
      <c r="BQ56" s="70">
        <v>586</v>
      </c>
      <c r="BR56" s="74"/>
      <c r="BS56" s="70">
        <v>121</v>
      </c>
      <c r="BT56" s="70">
        <v>5</v>
      </c>
      <c r="BU56" s="70">
        <v>52</v>
      </c>
      <c r="BV56" s="70">
        <v>0</v>
      </c>
      <c r="BW56" s="70">
        <v>178</v>
      </c>
      <c r="BX56" s="70">
        <v>133</v>
      </c>
      <c r="BY56" s="70">
        <v>1</v>
      </c>
      <c r="BZ56" s="70">
        <v>68</v>
      </c>
      <c r="CA56" s="70">
        <v>0</v>
      </c>
      <c r="CB56" s="70">
        <v>202</v>
      </c>
      <c r="CC56" s="70">
        <v>131</v>
      </c>
      <c r="CD56" s="70">
        <v>5</v>
      </c>
      <c r="CE56" s="70">
        <v>65</v>
      </c>
      <c r="CF56" s="70">
        <v>0</v>
      </c>
      <c r="CG56" s="70">
        <v>201</v>
      </c>
      <c r="CH56" s="70">
        <v>581</v>
      </c>
      <c r="CI56" s="74"/>
      <c r="CJ56" s="70">
        <v>228</v>
      </c>
      <c r="CK56" s="70">
        <v>6</v>
      </c>
      <c r="CL56" s="70">
        <v>103</v>
      </c>
      <c r="CM56" s="70">
        <v>0</v>
      </c>
      <c r="CN56" s="70">
        <v>337</v>
      </c>
      <c r="CO56" s="70">
        <v>151</v>
      </c>
      <c r="CP56" s="70">
        <v>5</v>
      </c>
      <c r="CQ56" s="70">
        <v>75</v>
      </c>
      <c r="CR56" s="70">
        <v>0</v>
      </c>
      <c r="CS56" s="70">
        <v>231</v>
      </c>
      <c r="CT56" s="70">
        <v>568</v>
      </c>
      <c r="CU56" s="74"/>
      <c r="CV56" s="70">
        <v>276</v>
      </c>
      <c r="CW56" s="70">
        <v>6</v>
      </c>
      <c r="CX56" s="70">
        <v>116</v>
      </c>
      <c r="CY56" s="70">
        <v>0</v>
      </c>
      <c r="CZ56" s="70">
        <v>398</v>
      </c>
      <c r="DA56" s="70">
        <v>65</v>
      </c>
      <c r="DB56" s="70">
        <v>3</v>
      </c>
      <c r="DC56" s="70">
        <v>35</v>
      </c>
      <c r="DD56" s="70">
        <v>0</v>
      </c>
      <c r="DE56" s="70">
        <v>103</v>
      </c>
      <c r="DF56" s="70">
        <v>54</v>
      </c>
      <c r="DG56" s="70">
        <v>2</v>
      </c>
      <c r="DH56" s="70">
        <v>33</v>
      </c>
      <c r="DI56" s="70">
        <v>0</v>
      </c>
      <c r="DJ56" s="70">
        <v>89</v>
      </c>
      <c r="DK56" s="70">
        <v>590</v>
      </c>
      <c r="DL56" s="74"/>
      <c r="DM56" s="70">
        <v>280</v>
      </c>
      <c r="DN56" s="70">
        <v>9</v>
      </c>
      <c r="DO56" s="70">
        <v>132</v>
      </c>
      <c r="DP56" s="70">
        <v>0</v>
      </c>
      <c r="DQ56" s="70">
        <v>421</v>
      </c>
      <c r="DR56" s="70">
        <v>102</v>
      </c>
      <c r="DS56" s="70">
        <v>2</v>
      </c>
      <c r="DT56" s="70">
        <v>47</v>
      </c>
      <c r="DU56" s="70">
        <v>0</v>
      </c>
      <c r="DV56" s="70">
        <v>151</v>
      </c>
      <c r="DW56" s="70">
        <v>572</v>
      </c>
      <c r="DY56" s="80">
        <f t="shared" si="7"/>
        <v>0.92307692307692313</v>
      </c>
      <c r="DZ56" s="80">
        <f t="shared" si="8"/>
        <v>1</v>
      </c>
      <c r="EA56" s="80">
        <f t="shared" si="9"/>
        <v>0.9538461538461539</v>
      </c>
      <c r="EB56" s="80" t="e">
        <f t="shared" si="10"/>
        <v>#DIV/0!</v>
      </c>
      <c r="EC56" s="80">
        <f t="shared" si="11"/>
        <v>0.93343653250773995</v>
      </c>
      <c r="ED56" s="74"/>
      <c r="EE56" s="80">
        <f t="shared" si="12"/>
        <v>0.92760180995475117</v>
      </c>
      <c r="EF56" s="80">
        <f t="shared" si="13"/>
        <v>1.2222222222222223</v>
      </c>
      <c r="EG56" s="80">
        <f t="shared" si="14"/>
        <v>0.95897435897435901</v>
      </c>
      <c r="EH56" s="80" t="e">
        <f t="shared" si="15"/>
        <v>#DIV/0!</v>
      </c>
      <c r="EI56" s="80">
        <f t="shared" si="16"/>
        <v>0.94117647058823528</v>
      </c>
      <c r="EJ56" s="74"/>
      <c r="EK56" s="80">
        <f t="shared" si="17"/>
        <v>0.80090497737556565</v>
      </c>
      <c r="EL56" s="80">
        <f t="shared" si="18"/>
        <v>1</v>
      </c>
      <c r="EM56" s="80">
        <f t="shared" si="19"/>
        <v>0.87692307692307692</v>
      </c>
      <c r="EN56" s="80" t="e">
        <f t="shared" si="20"/>
        <v>#DIV/0!</v>
      </c>
      <c r="EO56" s="80">
        <f t="shared" si="21"/>
        <v>0.82662538699690402</v>
      </c>
      <c r="EP56" s="74"/>
      <c r="EQ56" s="80">
        <f t="shared" si="22"/>
        <v>0.78280542986425339</v>
      </c>
      <c r="ER56" s="80">
        <f t="shared" si="23"/>
        <v>1</v>
      </c>
      <c r="ES56" s="80">
        <f t="shared" si="24"/>
        <v>0.85128205128205126</v>
      </c>
      <c r="ET56" s="80" t="e">
        <f t="shared" si="25"/>
        <v>#DIV/0!</v>
      </c>
      <c r="EU56" s="80">
        <f t="shared" si="26"/>
        <v>0.80650154798761609</v>
      </c>
      <c r="EV56" s="74"/>
      <c r="EW56" s="80">
        <f t="shared" si="27"/>
        <v>0.88235294117647056</v>
      </c>
      <c r="EX56" s="80">
        <f t="shared" si="28"/>
        <v>1</v>
      </c>
      <c r="EY56" s="80">
        <f t="shared" si="29"/>
        <v>0.95897435897435901</v>
      </c>
      <c r="EZ56" s="80" t="e">
        <f t="shared" si="30"/>
        <v>#DIV/0!</v>
      </c>
      <c r="FA56" s="80">
        <f t="shared" si="31"/>
        <v>0.90712074303405577</v>
      </c>
      <c r="FB56" s="74"/>
      <c r="FC56" s="80">
        <f t="shared" si="32"/>
        <v>1.6176470588235294</v>
      </c>
      <c r="FD56" s="80">
        <f t="shared" si="33"/>
        <v>1.1111111111111112</v>
      </c>
      <c r="FE56" s="80">
        <f t="shared" si="34"/>
        <v>1.7743589743589743</v>
      </c>
      <c r="FF56" s="80" t="e">
        <f t="shared" si="35"/>
        <v>#DIV/0!</v>
      </c>
      <c r="FG56" s="80">
        <f t="shared" si="36"/>
        <v>1.6578947368421053</v>
      </c>
      <c r="FH56" s="74"/>
      <c r="FI56" s="80">
        <f t="shared" si="37"/>
        <v>0.85746606334841624</v>
      </c>
      <c r="FJ56" s="80">
        <f t="shared" si="38"/>
        <v>1.2222222222222223</v>
      </c>
      <c r="FK56" s="80">
        <f t="shared" si="39"/>
        <v>0.9128205128205128</v>
      </c>
      <c r="FL56" s="80" t="e">
        <f t="shared" si="40"/>
        <v>#DIV/0!</v>
      </c>
      <c r="FM56" s="80">
        <f t="shared" si="41"/>
        <v>0.87925696594427249</v>
      </c>
      <c r="FN56" s="74"/>
      <c r="FO56" s="80">
        <f t="shared" si="42"/>
        <v>0.89366515837104077</v>
      </c>
      <c r="FP56" s="80">
        <f t="shared" si="43"/>
        <v>1.2222222222222223</v>
      </c>
      <c r="FQ56" s="80">
        <f t="shared" si="44"/>
        <v>0.94358974358974357</v>
      </c>
      <c r="FR56" s="80" t="e">
        <f t="shared" si="45"/>
        <v>#DIV/0!</v>
      </c>
      <c r="FS56" s="80">
        <f t="shared" si="46"/>
        <v>0.91331269349845201</v>
      </c>
      <c r="FT56" s="74"/>
      <c r="FU56" s="80">
        <f t="shared" si="47"/>
        <v>0.86425339366515841</v>
      </c>
      <c r="FV56" s="80">
        <f t="shared" si="48"/>
        <v>1.2222222222222223</v>
      </c>
      <c r="FW56" s="80">
        <f t="shared" si="49"/>
        <v>0.91794871794871791</v>
      </c>
      <c r="FX56" s="80" t="e">
        <f t="shared" si="50"/>
        <v>#DIV/0!</v>
      </c>
      <c r="FY56" s="80">
        <f t="shared" si="51"/>
        <v>0.88544891640866874</v>
      </c>
    </row>
    <row r="57" spans="1:181" x14ac:dyDescent="0.3">
      <c r="A57" s="60" t="s">
        <v>531</v>
      </c>
      <c r="B57" s="70">
        <v>20079</v>
      </c>
      <c r="C57" s="70"/>
      <c r="D57" s="70">
        <v>615</v>
      </c>
      <c r="E57" s="70">
        <v>24</v>
      </c>
      <c r="F57" s="70">
        <v>131</v>
      </c>
      <c r="G57" s="70">
        <v>0</v>
      </c>
      <c r="H57" s="70">
        <v>770</v>
      </c>
      <c r="I57" s="70">
        <v>189</v>
      </c>
      <c r="J57" s="70">
        <v>9</v>
      </c>
      <c r="K57" s="70">
        <v>45</v>
      </c>
      <c r="L57" s="70">
        <v>0</v>
      </c>
      <c r="M57" s="70">
        <v>243</v>
      </c>
      <c r="N57" s="70">
        <v>1013</v>
      </c>
      <c r="O57" s="70"/>
      <c r="P57" s="70">
        <v>335</v>
      </c>
      <c r="Q57" s="70">
        <v>10</v>
      </c>
      <c r="R57" s="70">
        <v>82</v>
      </c>
      <c r="S57" s="70">
        <v>0</v>
      </c>
      <c r="T57" s="70">
        <v>427</v>
      </c>
      <c r="U57" s="70">
        <v>397</v>
      </c>
      <c r="V57" s="70">
        <v>20</v>
      </c>
      <c r="W57" s="70">
        <v>68</v>
      </c>
      <c r="X57" s="70">
        <v>0</v>
      </c>
      <c r="Y57" s="70">
        <v>485</v>
      </c>
      <c r="Z57" s="70">
        <v>912</v>
      </c>
      <c r="AA57" s="70"/>
      <c r="AB57" s="70">
        <v>380</v>
      </c>
      <c r="AC57" s="70">
        <v>14</v>
      </c>
      <c r="AD57" s="70">
        <v>90</v>
      </c>
      <c r="AE57" s="70">
        <v>0</v>
      </c>
      <c r="AF57" s="70">
        <v>484</v>
      </c>
      <c r="AG57" s="70">
        <v>240</v>
      </c>
      <c r="AH57" s="70">
        <v>13</v>
      </c>
      <c r="AI57" s="70">
        <v>38</v>
      </c>
      <c r="AJ57" s="70">
        <v>0</v>
      </c>
      <c r="AK57" s="70">
        <v>291</v>
      </c>
      <c r="AL57" s="70">
        <v>126</v>
      </c>
      <c r="AM57" s="70">
        <v>1</v>
      </c>
      <c r="AN57" s="70">
        <v>27</v>
      </c>
      <c r="AO57" s="70">
        <v>0</v>
      </c>
      <c r="AP57" s="70">
        <v>154</v>
      </c>
      <c r="AQ57" s="70">
        <v>929</v>
      </c>
      <c r="AR57" s="74"/>
      <c r="AS57" s="70">
        <v>666</v>
      </c>
      <c r="AT57" s="70">
        <v>29</v>
      </c>
      <c r="AU57" s="70">
        <v>145</v>
      </c>
      <c r="AV57" s="70">
        <v>0</v>
      </c>
      <c r="AW57" s="70">
        <v>840</v>
      </c>
      <c r="AX57" s="70">
        <v>840</v>
      </c>
      <c r="AY57" s="74"/>
      <c r="AZ57" s="70">
        <v>647</v>
      </c>
      <c r="BA57" s="70">
        <v>27</v>
      </c>
      <c r="BB57" s="70">
        <v>140</v>
      </c>
      <c r="BC57" s="70">
        <v>0</v>
      </c>
      <c r="BD57" s="70">
        <v>814</v>
      </c>
      <c r="BE57" s="70">
        <v>814</v>
      </c>
      <c r="BF57" s="74"/>
      <c r="BG57" s="70">
        <v>482</v>
      </c>
      <c r="BH57" s="70">
        <v>15</v>
      </c>
      <c r="BI57" s="70">
        <v>101</v>
      </c>
      <c r="BJ57" s="70">
        <v>0</v>
      </c>
      <c r="BK57" s="70">
        <v>598</v>
      </c>
      <c r="BL57" s="70">
        <v>214</v>
      </c>
      <c r="BM57" s="70">
        <v>13</v>
      </c>
      <c r="BN57" s="70">
        <v>44</v>
      </c>
      <c r="BO57" s="70">
        <v>0</v>
      </c>
      <c r="BP57" s="70">
        <v>271</v>
      </c>
      <c r="BQ57" s="70">
        <v>869</v>
      </c>
      <c r="BR57" s="74"/>
      <c r="BS57" s="70">
        <v>213</v>
      </c>
      <c r="BT57" s="70">
        <v>7</v>
      </c>
      <c r="BU57" s="70">
        <v>47</v>
      </c>
      <c r="BV57" s="70">
        <v>0</v>
      </c>
      <c r="BW57" s="70">
        <v>267</v>
      </c>
      <c r="BX57" s="70">
        <v>152</v>
      </c>
      <c r="BY57" s="70">
        <v>9</v>
      </c>
      <c r="BZ57" s="70">
        <v>34</v>
      </c>
      <c r="CA57" s="70">
        <v>0</v>
      </c>
      <c r="CB57" s="70">
        <v>195</v>
      </c>
      <c r="CC57" s="70">
        <v>327</v>
      </c>
      <c r="CD57" s="70">
        <v>13</v>
      </c>
      <c r="CE57" s="70">
        <v>65</v>
      </c>
      <c r="CF57" s="70">
        <v>0</v>
      </c>
      <c r="CG57" s="70">
        <v>405</v>
      </c>
      <c r="CH57" s="70">
        <v>867</v>
      </c>
      <c r="CI57" s="74"/>
      <c r="CJ57" s="70">
        <v>308</v>
      </c>
      <c r="CK57" s="70">
        <v>13</v>
      </c>
      <c r="CL57" s="70">
        <v>54</v>
      </c>
      <c r="CM57" s="70">
        <v>0</v>
      </c>
      <c r="CN57" s="70">
        <v>375</v>
      </c>
      <c r="CO57" s="70">
        <v>373</v>
      </c>
      <c r="CP57" s="70">
        <v>16</v>
      </c>
      <c r="CQ57" s="70">
        <v>95</v>
      </c>
      <c r="CR57" s="70">
        <v>0</v>
      </c>
      <c r="CS57" s="70">
        <v>484</v>
      </c>
      <c r="CT57" s="70">
        <v>859</v>
      </c>
      <c r="CU57" s="74"/>
      <c r="CV57" s="70">
        <v>370</v>
      </c>
      <c r="CW57" s="70">
        <v>10</v>
      </c>
      <c r="CX57" s="70">
        <v>71</v>
      </c>
      <c r="CY57" s="70">
        <v>0</v>
      </c>
      <c r="CZ57" s="70">
        <v>451</v>
      </c>
      <c r="DA57" s="70">
        <v>122</v>
      </c>
      <c r="DB57" s="70">
        <v>10</v>
      </c>
      <c r="DC57" s="70">
        <v>28</v>
      </c>
      <c r="DD57" s="70">
        <v>0</v>
      </c>
      <c r="DE57" s="70">
        <v>160</v>
      </c>
      <c r="DF57" s="70">
        <v>203</v>
      </c>
      <c r="DG57" s="70">
        <v>9</v>
      </c>
      <c r="DH57" s="70">
        <v>47</v>
      </c>
      <c r="DI57" s="70">
        <v>0</v>
      </c>
      <c r="DJ57" s="70">
        <v>259</v>
      </c>
      <c r="DK57" s="70">
        <v>870</v>
      </c>
      <c r="DL57" s="74"/>
      <c r="DM57" s="70">
        <v>547</v>
      </c>
      <c r="DN57" s="70">
        <v>10</v>
      </c>
      <c r="DO57" s="70">
        <v>104</v>
      </c>
      <c r="DP57" s="70">
        <v>0</v>
      </c>
      <c r="DQ57" s="70">
        <v>661</v>
      </c>
      <c r="DR57" s="70">
        <v>142</v>
      </c>
      <c r="DS57" s="70">
        <v>17</v>
      </c>
      <c r="DT57" s="70">
        <v>36</v>
      </c>
      <c r="DU57" s="70">
        <v>0</v>
      </c>
      <c r="DV57" s="70">
        <v>195</v>
      </c>
      <c r="DW57" s="70">
        <v>856</v>
      </c>
      <c r="DY57" s="80">
        <f t="shared" si="7"/>
        <v>0.91044776119402981</v>
      </c>
      <c r="DZ57" s="80">
        <f t="shared" si="8"/>
        <v>0.90909090909090906</v>
      </c>
      <c r="EA57" s="80">
        <f t="shared" si="9"/>
        <v>0.85227272727272729</v>
      </c>
      <c r="EB57" s="80" t="e">
        <f t="shared" si="10"/>
        <v>#DIV/0!</v>
      </c>
      <c r="EC57" s="80">
        <f t="shared" si="11"/>
        <v>0.90029615004935837</v>
      </c>
      <c r="ED57" s="74"/>
      <c r="EE57" s="80">
        <f t="shared" si="12"/>
        <v>0.92786069651741299</v>
      </c>
      <c r="EF57" s="80">
        <f t="shared" si="13"/>
        <v>0.84848484848484851</v>
      </c>
      <c r="EG57" s="80">
        <f t="shared" si="14"/>
        <v>0.88068181818181823</v>
      </c>
      <c r="EH57" s="80" t="e">
        <f t="shared" si="15"/>
        <v>#DIV/0!</v>
      </c>
      <c r="EI57" s="80">
        <f t="shared" si="16"/>
        <v>0.91707798617966441</v>
      </c>
      <c r="EJ57" s="74"/>
      <c r="EK57" s="80">
        <f t="shared" si="17"/>
        <v>0.82835820895522383</v>
      </c>
      <c r="EL57" s="80">
        <f t="shared" si="18"/>
        <v>0.87878787878787878</v>
      </c>
      <c r="EM57" s="80">
        <f t="shared" si="19"/>
        <v>0.82386363636363635</v>
      </c>
      <c r="EN57" s="80" t="e">
        <f t="shared" si="20"/>
        <v>#DIV/0!</v>
      </c>
      <c r="EO57" s="80">
        <f t="shared" si="21"/>
        <v>0.82922013820335638</v>
      </c>
      <c r="EP57" s="74"/>
      <c r="EQ57" s="80">
        <f t="shared" si="22"/>
        <v>0.80472636815920395</v>
      </c>
      <c r="ER57" s="80">
        <f t="shared" si="23"/>
        <v>0.81818181818181823</v>
      </c>
      <c r="ES57" s="80">
        <f t="shared" si="24"/>
        <v>0.79545454545454541</v>
      </c>
      <c r="ET57" s="80" t="e">
        <f t="shared" si="25"/>
        <v>#DIV/0!</v>
      </c>
      <c r="EU57" s="80">
        <f t="shared" si="26"/>
        <v>0.80355380059230008</v>
      </c>
      <c r="EV57" s="74"/>
      <c r="EW57" s="80">
        <f t="shared" si="27"/>
        <v>0.86567164179104472</v>
      </c>
      <c r="EX57" s="80">
        <f t="shared" si="28"/>
        <v>0.84848484848484851</v>
      </c>
      <c r="EY57" s="80">
        <f t="shared" si="29"/>
        <v>0.82386363636363635</v>
      </c>
      <c r="EZ57" s="80" t="e">
        <f t="shared" si="30"/>
        <v>#DIV/0!</v>
      </c>
      <c r="FA57" s="80">
        <f t="shared" si="31"/>
        <v>0.85784797630799603</v>
      </c>
      <c r="FB57" s="74"/>
      <c r="FC57" s="80">
        <f t="shared" si="32"/>
        <v>0.47885572139303484</v>
      </c>
      <c r="FD57" s="80">
        <f t="shared" si="33"/>
        <v>0.33333333333333331</v>
      </c>
      <c r="FE57" s="80">
        <f t="shared" si="34"/>
        <v>1.0511363636363635</v>
      </c>
      <c r="FF57" s="80" t="e">
        <f t="shared" si="35"/>
        <v>#DIV/0!</v>
      </c>
      <c r="FG57" s="80">
        <f t="shared" si="36"/>
        <v>0.5735439289239882</v>
      </c>
      <c r="FH57" s="74"/>
      <c r="FI57" s="80">
        <f t="shared" si="37"/>
        <v>0.84701492537313428</v>
      </c>
      <c r="FJ57" s="80">
        <f t="shared" si="38"/>
        <v>0.87878787878787878</v>
      </c>
      <c r="FK57" s="80">
        <f t="shared" si="39"/>
        <v>0.84659090909090906</v>
      </c>
      <c r="FL57" s="80" t="e">
        <f t="shared" si="40"/>
        <v>#DIV/0!</v>
      </c>
      <c r="FM57" s="80">
        <f t="shared" si="41"/>
        <v>0.84797630799605128</v>
      </c>
      <c r="FN57" s="74"/>
      <c r="FO57" s="80">
        <f t="shared" si="42"/>
        <v>0.86442786069651745</v>
      </c>
      <c r="FP57" s="80">
        <f t="shared" si="43"/>
        <v>0.87878787878787878</v>
      </c>
      <c r="FQ57" s="80">
        <f t="shared" si="44"/>
        <v>0.82954545454545459</v>
      </c>
      <c r="FR57" s="80" t="e">
        <f t="shared" si="45"/>
        <v>#DIV/0!</v>
      </c>
      <c r="FS57" s="80">
        <f t="shared" si="46"/>
        <v>0.85883514313919052</v>
      </c>
      <c r="FT57" s="74"/>
      <c r="FU57" s="80">
        <f t="shared" si="47"/>
        <v>0.85696517412935325</v>
      </c>
      <c r="FV57" s="80">
        <f t="shared" si="48"/>
        <v>0.81818181818181823</v>
      </c>
      <c r="FW57" s="80">
        <f t="shared" si="49"/>
        <v>0.79545454545454541</v>
      </c>
      <c r="FX57" s="80" t="e">
        <f t="shared" si="50"/>
        <v>#DIV/0!</v>
      </c>
      <c r="FY57" s="80">
        <f t="shared" si="51"/>
        <v>0.84501480750246794</v>
      </c>
    </row>
    <row r="58" spans="1:181" x14ac:dyDescent="0.3">
      <c r="A58" s="60" t="s">
        <v>558</v>
      </c>
      <c r="B58" s="70">
        <v>20001</v>
      </c>
      <c r="C58" s="70"/>
      <c r="D58" s="70">
        <v>192</v>
      </c>
      <c r="E58" s="70">
        <v>4</v>
      </c>
      <c r="F58" s="70">
        <v>134</v>
      </c>
      <c r="G58" s="70">
        <v>0</v>
      </c>
      <c r="H58" s="70">
        <v>330</v>
      </c>
      <c r="I58" s="70">
        <v>146</v>
      </c>
      <c r="J58" s="70">
        <v>4</v>
      </c>
      <c r="K58" s="70">
        <v>112</v>
      </c>
      <c r="L58" s="70">
        <v>0</v>
      </c>
      <c r="M58" s="70">
        <v>262</v>
      </c>
      <c r="N58" s="70">
        <v>592</v>
      </c>
      <c r="O58" s="70"/>
      <c r="P58" s="70">
        <v>220</v>
      </c>
      <c r="Q58" s="70">
        <v>5</v>
      </c>
      <c r="R58" s="70">
        <v>167</v>
      </c>
      <c r="S58" s="70">
        <v>0</v>
      </c>
      <c r="T58" s="70">
        <v>392</v>
      </c>
      <c r="U58" s="70">
        <v>82</v>
      </c>
      <c r="V58" s="70">
        <v>2</v>
      </c>
      <c r="W58" s="70">
        <v>62</v>
      </c>
      <c r="X58" s="70">
        <v>0</v>
      </c>
      <c r="Y58" s="70">
        <v>146</v>
      </c>
      <c r="Z58" s="70">
        <v>538</v>
      </c>
      <c r="AA58" s="70"/>
      <c r="AB58" s="70">
        <v>185</v>
      </c>
      <c r="AC58" s="70">
        <v>4</v>
      </c>
      <c r="AD58" s="70">
        <v>132</v>
      </c>
      <c r="AE58" s="70">
        <v>0</v>
      </c>
      <c r="AF58" s="70">
        <v>321</v>
      </c>
      <c r="AG58" s="70">
        <v>85</v>
      </c>
      <c r="AH58" s="70">
        <v>4</v>
      </c>
      <c r="AI58" s="70">
        <v>72</v>
      </c>
      <c r="AJ58" s="70">
        <v>0</v>
      </c>
      <c r="AK58" s="70">
        <v>161</v>
      </c>
      <c r="AL58" s="70">
        <v>36</v>
      </c>
      <c r="AM58" s="70">
        <v>0</v>
      </c>
      <c r="AN58" s="70">
        <v>26</v>
      </c>
      <c r="AO58" s="70">
        <v>0</v>
      </c>
      <c r="AP58" s="70">
        <v>62</v>
      </c>
      <c r="AQ58" s="70">
        <v>544</v>
      </c>
      <c r="AR58" s="74"/>
      <c r="AS58" s="70">
        <v>274</v>
      </c>
      <c r="AT58" s="70">
        <v>6</v>
      </c>
      <c r="AU58" s="70">
        <v>206</v>
      </c>
      <c r="AV58" s="70">
        <v>0</v>
      </c>
      <c r="AW58" s="70">
        <v>486</v>
      </c>
      <c r="AX58" s="70">
        <v>486</v>
      </c>
      <c r="AY58" s="74"/>
      <c r="AZ58" s="70">
        <v>268</v>
      </c>
      <c r="BA58" s="70">
        <v>6</v>
      </c>
      <c r="BB58" s="70">
        <v>208</v>
      </c>
      <c r="BC58" s="70">
        <v>0</v>
      </c>
      <c r="BD58" s="70">
        <v>482</v>
      </c>
      <c r="BE58" s="70">
        <v>482</v>
      </c>
      <c r="BF58" s="74"/>
      <c r="BG58" s="70">
        <v>130</v>
      </c>
      <c r="BH58" s="70">
        <v>1</v>
      </c>
      <c r="BI58" s="70">
        <v>102</v>
      </c>
      <c r="BJ58" s="70">
        <v>0</v>
      </c>
      <c r="BK58" s="70">
        <v>233</v>
      </c>
      <c r="BL58" s="70">
        <v>152</v>
      </c>
      <c r="BM58" s="70">
        <v>6</v>
      </c>
      <c r="BN58" s="70">
        <v>116</v>
      </c>
      <c r="BO58" s="70">
        <v>0</v>
      </c>
      <c r="BP58" s="70">
        <v>274</v>
      </c>
      <c r="BQ58" s="70">
        <v>507</v>
      </c>
      <c r="BR58" s="74"/>
      <c r="BS58" s="70">
        <v>106</v>
      </c>
      <c r="BT58" s="70">
        <v>2</v>
      </c>
      <c r="BU58" s="70">
        <v>105</v>
      </c>
      <c r="BV58" s="70">
        <v>0</v>
      </c>
      <c r="BW58" s="70">
        <v>213</v>
      </c>
      <c r="BX58" s="70">
        <v>86</v>
      </c>
      <c r="BY58" s="70">
        <v>1</v>
      </c>
      <c r="BZ58" s="70">
        <v>49</v>
      </c>
      <c r="CA58" s="70">
        <v>0</v>
      </c>
      <c r="CB58" s="70">
        <v>136</v>
      </c>
      <c r="CC58" s="70">
        <v>89</v>
      </c>
      <c r="CD58" s="70">
        <v>5</v>
      </c>
      <c r="CE58" s="70">
        <v>63</v>
      </c>
      <c r="CF58" s="70">
        <v>0</v>
      </c>
      <c r="CG58" s="70">
        <v>157</v>
      </c>
      <c r="CH58" s="70">
        <v>506</v>
      </c>
      <c r="CI58" s="74"/>
      <c r="CJ58" s="70">
        <v>167</v>
      </c>
      <c r="CK58" s="70">
        <v>2</v>
      </c>
      <c r="CL58" s="70">
        <v>126</v>
      </c>
      <c r="CM58" s="70">
        <v>0</v>
      </c>
      <c r="CN58" s="70">
        <v>295</v>
      </c>
      <c r="CO58" s="70">
        <v>97</v>
      </c>
      <c r="CP58" s="70">
        <v>5</v>
      </c>
      <c r="CQ58" s="70">
        <v>86</v>
      </c>
      <c r="CR58" s="70">
        <v>0</v>
      </c>
      <c r="CS58" s="70">
        <v>188</v>
      </c>
      <c r="CT58" s="70">
        <v>483</v>
      </c>
      <c r="CU58" s="74"/>
      <c r="CV58" s="70">
        <v>202</v>
      </c>
      <c r="CW58" s="70">
        <v>5</v>
      </c>
      <c r="CX58" s="70">
        <v>154</v>
      </c>
      <c r="CY58" s="70">
        <v>0</v>
      </c>
      <c r="CZ58" s="70">
        <v>361</v>
      </c>
      <c r="DA58" s="70">
        <v>41</v>
      </c>
      <c r="DB58" s="70">
        <v>2</v>
      </c>
      <c r="DC58" s="70">
        <v>37</v>
      </c>
      <c r="DD58" s="70">
        <v>0</v>
      </c>
      <c r="DE58" s="70">
        <v>80</v>
      </c>
      <c r="DF58" s="70">
        <v>46</v>
      </c>
      <c r="DG58" s="70">
        <v>1</v>
      </c>
      <c r="DH58" s="70">
        <v>30</v>
      </c>
      <c r="DI58" s="70">
        <v>0</v>
      </c>
      <c r="DJ58" s="70">
        <v>77</v>
      </c>
      <c r="DK58" s="70">
        <v>518</v>
      </c>
      <c r="DL58" s="74"/>
      <c r="DM58" s="70">
        <v>210</v>
      </c>
      <c r="DN58" s="70">
        <v>5</v>
      </c>
      <c r="DO58" s="70">
        <v>140</v>
      </c>
      <c r="DP58" s="70">
        <v>0</v>
      </c>
      <c r="DQ58" s="70">
        <v>355</v>
      </c>
      <c r="DR58" s="70">
        <v>74</v>
      </c>
      <c r="DS58" s="70">
        <v>3</v>
      </c>
      <c r="DT58" s="70">
        <v>78</v>
      </c>
      <c r="DU58" s="70">
        <v>0</v>
      </c>
      <c r="DV58" s="70">
        <v>155</v>
      </c>
      <c r="DW58" s="70">
        <v>510</v>
      </c>
      <c r="DY58" s="80">
        <f t="shared" si="7"/>
        <v>0.89349112426035504</v>
      </c>
      <c r="DZ58" s="80">
        <f t="shared" si="8"/>
        <v>0.875</v>
      </c>
      <c r="EA58" s="80">
        <f t="shared" si="9"/>
        <v>0.93089430894308944</v>
      </c>
      <c r="EB58" s="80" t="e">
        <f t="shared" si="10"/>
        <v>#DIV/0!</v>
      </c>
      <c r="EC58" s="80">
        <f t="shared" si="11"/>
        <v>0.90878378378378377</v>
      </c>
      <c r="ED58" s="74"/>
      <c r="EE58" s="80">
        <f t="shared" si="12"/>
        <v>0.90532544378698221</v>
      </c>
      <c r="EF58" s="80">
        <f t="shared" si="13"/>
        <v>1</v>
      </c>
      <c r="EG58" s="80">
        <f t="shared" si="14"/>
        <v>0.93495934959349591</v>
      </c>
      <c r="EH58" s="80" t="e">
        <f t="shared" si="15"/>
        <v>#DIV/0!</v>
      </c>
      <c r="EI58" s="80">
        <f t="shared" si="16"/>
        <v>0.91891891891891897</v>
      </c>
      <c r="EJ58" s="74"/>
      <c r="EK58" s="80">
        <f t="shared" si="17"/>
        <v>0.81065088757396453</v>
      </c>
      <c r="EL58" s="80">
        <f t="shared" si="18"/>
        <v>0.75</v>
      </c>
      <c r="EM58" s="80">
        <f t="shared" si="19"/>
        <v>0.83739837398373984</v>
      </c>
      <c r="EN58" s="80" t="e">
        <f t="shared" si="20"/>
        <v>#DIV/0!</v>
      </c>
      <c r="EO58" s="80">
        <f t="shared" si="21"/>
        <v>0.82094594594594594</v>
      </c>
      <c r="EP58" s="74"/>
      <c r="EQ58" s="80">
        <f t="shared" si="22"/>
        <v>0.79289940828402372</v>
      </c>
      <c r="ER58" s="80">
        <f t="shared" si="23"/>
        <v>0.75</v>
      </c>
      <c r="ES58" s="80">
        <f t="shared" si="24"/>
        <v>0.84552845528455289</v>
      </c>
      <c r="ET58" s="80" t="e">
        <f t="shared" si="25"/>
        <v>#DIV/0!</v>
      </c>
      <c r="EU58" s="80">
        <f t="shared" si="26"/>
        <v>0.81418918918918914</v>
      </c>
      <c r="EV58" s="74"/>
      <c r="EW58" s="80">
        <f t="shared" si="27"/>
        <v>0.83431952662721898</v>
      </c>
      <c r="EX58" s="80">
        <f t="shared" si="28"/>
        <v>0.875</v>
      </c>
      <c r="EY58" s="80">
        <f t="shared" si="29"/>
        <v>0.88617886178861793</v>
      </c>
      <c r="EZ58" s="80" t="e">
        <f t="shared" si="30"/>
        <v>#DIV/0!</v>
      </c>
      <c r="FA58" s="80">
        <f t="shared" si="31"/>
        <v>0.85641891891891897</v>
      </c>
      <c r="FB58" s="74"/>
      <c r="FC58" s="80">
        <f t="shared" si="32"/>
        <v>2.0473372781065087</v>
      </c>
      <c r="FD58" s="80">
        <f t="shared" si="33"/>
        <v>3.625</v>
      </c>
      <c r="FE58" s="80">
        <f t="shared" si="34"/>
        <v>0.5934959349593496</v>
      </c>
      <c r="FF58" s="80" t="e">
        <f t="shared" si="35"/>
        <v>#DIV/0!</v>
      </c>
      <c r="FG58" s="80">
        <f t="shared" si="36"/>
        <v>1.464527027027027</v>
      </c>
      <c r="FH58" s="74"/>
      <c r="FI58" s="80">
        <f t="shared" si="37"/>
        <v>0.78106508875739644</v>
      </c>
      <c r="FJ58" s="80">
        <f t="shared" si="38"/>
        <v>0.875</v>
      </c>
      <c r="FK58" s="80">
        <f t="shared" si="39"/>
        <v>0.86178861788617889</v>
      </c>
      <c r="FL58" s="80" t="e">
        <f t="shared" si="40"/>
        <v>#DIV/0!</v>
      </c>
      <c r="FM58" s="80">
        <f t="shared" si="41"/>
        <v>0.8158783783783784</v>
      </c>
      <c r="FN58" s="74"/>
      <c r="FO58" s="80">
        <f t="shared" si="42"/>
        <v>0.8550295857988166</v>
      </c>
      <c r="FP58" s="80">
        <f t="shared" si="43"/>
        <v>1</v>
      </c>
      <c r="FQ58" s="80">
        <f t="shared" si="44"/>
        <v>0.89837398373983735</v>
      </c>
      <c r="FR58" s="80" t="e">
        <f t="shared" si="45"/>
        <v>#DIV/0!</v>
      </c>
      <c r="FS58" s="80">
        <f t="shared" si="46"/>
        <v>0.875</v>
      </c>
      <c r="FT58" s="74"/>
      <c r="FU58" s="80">
        <f t="shared" si="47"/>
        <v>0.84023668639053251</v>
      </c>
      <c r="FV58" s="80">
        <f t="shared" si="48"/>
        <v>1</v>
      </c>
      <c r="FW58" s="80">
        <f t="shared" si="49"/>
        <v>0.88617886178861793</v>
      </c>
      <c r="FX58" s="80" t="e">
        <f t="shared" si="50"/>
        <v>#DIV/0!</v>
      </c>
      <c r="FY58" s="80">
        <f t="shared" si="51"/>
        <v>0.86148648648648651</v>
      </c>
    </row>
    <row r="59" spans="1:181" x14ac:dyDescent="0.3">
      <c r="A59" s="60" t="s">
        <v>536</v>
      </c>
      <c r="B59" s="70">
        <v>18716</v>
      </c>
      <c r="C59" s="70"/>
      <c r="D59" s="70">
        <v>219</v>
      </c>
      <c r="E59" s="70">
        <v>5</v>
      </c>
      <c r="F59" s="70">
        <v>175</v>
      </c>
      <c r="G59" s="70">
        <v>0</v>
      </c>
      <c r="H59" s="70">
        <v>399</v>
      </c>
      <c r="I59" s="70">
        <v>115</v>
      </c>
      <c r="J59" s="70">
        <v>7</v>
      </c>
      <c r="K59" s="70">
        <v>101</v>
      </c>
      <c r="L59" s="70">
        <v>0</v>
      </c>
      <c r="M59" s="70">
        <v>223</v>
      </c>
      <c r="N59" s="70">
        <v>622</v>
      </c>
      <c r="O59" s="70"/>
      <c r="P59" s="70">
        <v>243</v>
      </c>
      <c r="Q59" s="70">
        <v>8</v>
      </c>
      <c r="R59" s="70">
        <v>218</v>
      </c>
      <c r="S59" s="70">
        <v>0</v>
      </c>
      <c r="T59" s="70">
        <v>469</v>
      </c>
      <c r="U59" s="70">
        <v>62</v>
      </c>
      <c r="V59" s="70">
        <v>1</v>
      </c>
      <c r="W59" s="70">
        <v>40</v>
      </c>
      <c r="X59" s="70">
        <v>0</v>
      </c>
      <c r="Y59" s="70">
        <v>103</v>
      </c>
      <c r="Z59" s="70">
        <v>572</v>
      </c>
      <c r="AA59" s="70"/>
      <c r="AB59" s="70">
        <v>166</v>
      </c>
      <c r="AC59" s="70">
        <v>9</v>
      </c>
      <c r="AD59" s="70">
        <v>126</v>
      </c>
      <c r="AE59" s="70">
        <v>0</v>
      </c>
      <c r="AF59" s="70">
        <v>301</v>
      </c>
      <c r="AG59" s="70">
        <v>105</v>
      </c>
      <c r="AH59" s="70">
        <v>1</v>
      </c>
      <c r="AI59" s="70">
        <v>82</v>
      </c>
      <c r="AJ59" s="70">
        <v>0</v>
      </c>
      <c r="AK59" s="70">
        <v>188</v>
      </c>
      <c r="AL59" s="70">
        <v>35</v>
      </c>
      <c r="AM59" s="70">
        <v>4</v>
      </c>
      <c r="AN59" s="70">
        <v>48</v>
      </c>
      <c r="AO59" s="70">
        <v>0</v>
      </c>
      <c r="AP59" s="70">
        <v>87</v>
      </c>
      <c r="AQ59" s="70">
        <v>576</v>
      </c>
      <c r="AR59" s="74"/>
      <c r="AS59" s="70">
        <v>266</v>
      </c>
      <c r="AT59" s="70">
        <v>9</v>
      </c>
      <c r="AU59" s="70">
        <v>216</v>
      </c>
      <c r="AV59" s="70">
        <v>0</v>
      </c>
      <c r="AW59" s="70">
        <v>491</v>
      </c>
      <c r="AX59" s="70">
        <v>491</v>
      </c>
      <c r="AY59" s="74"/>
      <c r="AZ59" s="70">
        <v>266</v>
      </c>
      <c r="BA59" s="70">
        <v>9</v>
      </c>
      <c r="BB59" s="70">
        <v>222</v>
      </c>
      <c r="BC59" s="70">
        <v>0</v>
      </c>
      <c r="BD59" s="70">
        <v>497</v>
      </c>
      <c r="BE59" s="70">
        <v>497</v>
      </c>
      <c r="BF59" s="74"/>
      <c r="BG59" s="70">
        <v>114</v>
      </c>
      <c r="BH59" s="70">
        <v>5</v>
      </c>
      <c r="BI59" s="70">
        <v>106</v>
      </c>
      <c r="BJ59" s="70">
        <v>0</v>
      </c>
      <c r="BK59" s="70">
        <v>225</v>
      </c>
      <c r="BL59" s="70">
        <v>158</v>
      </c>
      <c r="BM59" s="70">
        <v>3</v>
      </c>
      <c r="BN59" s="70">
        <v>144</v>
      </c>
      <c r="BO59" s="70">
        <v>0</v>
      </c>
      <c r="BP59" s="70">
        <v>305</v>
      </c>
      <c r="BQ59" s="70">
        <v>530</v>
      </c>
      <c r="BR59" s="74"/>
      <c r="BS59" s="70">
        <v>106</v>
      </c>
      <c r="BT59" s="70">
        <v>9</v>
      </c>
      <c r="BU59" s="70">
        <v>140</v>
      </c>
      <c r="BV59" s="70">
        <v>0</v>
      </c>
      <c r="BW59" s="70">
        <v>255</v>
      </c>
      <c r="BX59" s="70">
        <v>64</v>
      </c>
      <c r="BY59" s="70">
        <v>2</v>
      </c>
      <c r="BZ59" s="70">
        <v>52</v>
      </c>
      <c r="CA59" s="70">
        <v>0</v>
      </c>
      <c r="CB59" s="70">
        <v>118</v>
      </c>
      <c r="CC59" s="70">
        <v>98</v>
      </c>
      <c r="CD59" s="70">
        <v>1</v>
      </c>
      <c r="CE59" s="70">
        <v>60</v>
      </c>
      <c r="CF59" s="70">
        <v>0</v>
      </c>
      <c r="CG59" s="70">
        <v>159</v>
      </c>
      <c r="CH59" s="70">
        <v>532</v>
      </c>
      <c r="CI59" s="74"/>
      <c r="CJ59" s="70">
        <v>144</v>
      </c>
      <c r="CK59" s="70">
        <v>8</v>
      </c>
      <c r="CL59" s="70">
        <v>135</v>
      </c>
      <c r="CM59" s="70">
        <v>0</v>
      </c>
      <c r="CN59" s="70">
        <v>287</v>
      </c>
      <c r="CO59" s="70">
        <v>109</v>
      </c>
      <c r="CP59" s="70">
        <v>1</v>
      </c>
      <c r="CQ59" s="70">
        <v>101</v>
      </c>
      <c r="CR59" s="70">
        <v>0</v>
      </c>
      <c r="CS59" s="70">
        <v>211</v>
      </c>
      <c r="CT59" s="70">
        <v>498</v>
      </c>
      <c r="CU59" s="74"/>
      <c r="CV59" s="70">
        <v>207</v>
      </c>
      <c r="CW59" s="70">
        <v>10</v>
      </c>
      <c r="CX59" s="70">
        <v>175</v>
      </c>
      <c r="CY59" s="70">
        <v>0</v>
      </c>
      <c r="CZ59" s="70">
        <v>392</v>
      </c>
      <c r="DA59" s="70">
        <v>54</v>
      </c>
      <c r="DB59" s="70">
        <v>1</v>
      </c>
      <c r="DC59" s="70">
        <v>57</v>
      </c>
      <c r="DD59" s="70">
        <v>0</v>
      </c>
      <c r="DE59" s="70">
        <v>112</v>
      </c>
      <c r="DF59" s="70">
        <v>23</v>
      </c>
      <c r="DG59" s="70">
        <v>0</v>
      </c>
      <c r="DH59" s="70">
        <v>16</v>
      </c>
      <c r="DI59" s="70">
        <v>0</v>
      </c>
      <c r="DJ59" s="70">
        <v>39</v>
      </c>
      <c r="DK59" s="70">
        <v>543</v>
      </c>
      <c r="DL59" s="74"/>
      <c r="DM59" s="70">
        <v>214</v>
      </c>
      <c r="DN59" s="70">
        <v>9</v>
      </c>
      <c r="DO59" s="70">
        <v>185</v>
      </c>
      <c r="DP59" s="70">
        <v>0</v>
      </c>
      <c r="DQ59" s="70">
        <v>408</v>
      </c>
      <c r="DR59" s="70">
        <v>62</v>
      </c>
      <c r="DS59" s="70">
        <v>1</v>
      </c>
      <c r="DT59" s="70">
        <v>59</v>
      </c>
      <c r="DU59" s="70">
        <v>0</v>
      </c>
      <c r="DV59" s="70">
        <v>122</v>
      </c>
      <c r="DW59" s="70">
        <v>530</v>
      </c>
      <c r="DY59" s="80">
        <f t="shared" si="7"/>
        <v>0.91317365269461082</v>
      </c>
      <c r="DZ59" s="80">
        <f t="shared" si="8"/>
        <v>0.75</v>
      </c>
      <c r="EA59" s="80">
        <f t="shared" si="9"/>
        <v>0.93478260869565222</v>
      </c>
      <c r="EB59" s="80" t="e">
        <f t="shared" si="10"/>
        <v>#DIV/0!</v>
      </c>
      <c r="EC59" s="80">
        <f t="shared" si="11"/>
        <v>0.91961414790996787</v>
      </c>
      <c r="ED59" s="74"/>
      <c r="EE59" s="80">
        <f t="shared" si="12"/>
        <v>0.91616766467065869</v>
      </c>
      <c r="EF59" s="80">
        <f t="shared" si="13"/>
        <v>1.1666666666666667</v>
      </c>
      <c r="EG59" s="80">
        <f t="shared" si="14"/>
        <v>0.92753623188405798</v>
      </c>
      <c r="EH59" s="80" t="e">
        <f t="shared" si="15"/>
        <v>#DIV/0!</v>
      </c>
      <c r="EI59" s="80">
        <f t="shared" si="16"/>
        <v>0.92604501607717038</v>
      </c>
      <c r="EJ59" s="74"/>
      <c r="EK59" s="80">
        <f t="shared" si="17"/>
        <v>0.79640718562874246</v>
      </c>
      <c r="EL59" s="80">
        <f t="shared" si="18"/>
        <v>0.75</v>
      </c>
      <c r="EM59" s="80">
        <f t="shared" si="19"/>
        <v>0.78260869565217395</v>
      </c>
      <c r="EN59" s="80" t="e">
        <f t="shared" si="20"/>
        <v>#DIV/0!</v>
      </c>
      <c r="EO59" s="80">
        <f t="shared" si="21"/>
        <v>0.78938906752411575</v>
      </c>
      <c r="EP59" s="74"/>
      <c r="EQ59" s="80">
        <f t="shared" si="22"/>
        <v>0.79640718562874246</v>
      </c>
      <c r="ER59" s="80">
        <f t="shared" si="23"/>
        <v>0.75</v>
      </c>
      <c r="ES59" s="80">
        <f t="shared" si="24"/>
        <v>0.80434782608695654</v>
      </c>
      <c r="ET59" s="80" t="e">
        <f t="shared" si="25"/>
        <v>#DIV/0!</v>
      </c>
      <c r="EU59" s="80">
        <f t="shared" si="26"/>
        <v>0.79903536977491962</v>
      </c>
      <c r="EV59" s="74"/>
      <c r="EW59" s="80">
        <f t="shared" si="27"/>
        <v>0.81437125748502992</v>
      </c>
      <c r="EX59" s="80">
        <f t="shared" si="28"/>
        <v>0.66666666666666663</v>
      </c>
      <c r="EY59" s="80">
        <f t="shared" si="29"/>
        <v>0.90579710144927539</v>
      </c>
      <c r="EZ59" s="80" t="e">
        <f t="shared" si="30"/>
        <v>#DIV/0!</v>
      </c>
      <c r="FA59" s="80">
        <f t="shared" si="31"/>
        <v>0.85209003215434087</v>
      </c>
      <c r="FB59" s="74"/>
      <c r="FC59" s="80">
        <f t="shared" si="32"/>
        <v>0.8413173652694611</v>
      </c>
      <c r="FD59" s="80">
        <f t="shared" si="33"/>
        <v>0.66666666666666663</v>
      </c>
      <c r="FE59" s="80">
        <f t="shared" si="34"/>
        <v>0.78623188405797106</v>
      </c>
      <c r="FF59" s="80" t="e">
        <f t="shared" si="35"/>
        <v>#DIV/0!</v>
      </c>
      <c r="FG59" s="80">
        <f t="shared" si="36"/>
        <v>0.81350482315112538</v>
      </c>
      <c r="FH59" s="74"/>
      <c r="FI59" s="80">
        <f t="shared" si="37"/>
        <v>0.75748502994011979</v>
      </c>
      <c r="FJ59" s="80">
        <f t="shared" si="38"/>
        <v>0.75</v>
      </c>
      <c r="FK59" s="80">
        <f t="shared" si="39"/>
        <v>0.85507246376811596</v>
      </c>
      <c r="FL59" s="80" t="e">
        <f t="shared" si="40"/>
        <v>#DIV/0!</v>
      </c>
      <c r="FM59" s="80">
        <f t="shared" si="41"/>
        <v>0.80064308681672025</v>
      </c>
      <c r="FN59" s="74"/>
      <c r="FO59" s="80">
        <f t="shared" si="42"/>
        <v>0.85029940119760483</v>
      </c>
      <c r="FP59" s="80">
        <f t="shared" si="43"/>
        <v>0.91666666666666663</v>
      </c>
      <c r="FQ59" s="80">
        <f t="shared" si="44"/>
        <v>0.89855072463768115</v>
      </c>
      <c r="FR59" s="80" t="e">
        <f t="shared" si="45"/>
        <v>#DIV/0!</v>
      </c>
      <c r="FS59" s="80">
        <f t="shared" si="46"/>
        <v>0.87299035369774924</v>
      </c>
      <c r="FT59" s="74"/>
      <c r="FU59" s="80">
        <f t="shared" si="47"/>
        <v>0.82634730538922152</v>
      </c>
      <c r="FV59" s="80">
        <f t="shared" si="48"/>
        <v>0.83333333333333337</v>
      </c>
      <c r="FW59" s="80">
        <f t="shared" si="49"/>
        <v>0.88405797101449279</v>
      </c>
      <c r="FX59" s="80" t="e">
        <f t="shared" si="50"/>
        <v>#DIV/0!</v>
      </c>
      <c r="FY59" s="80">
        <f t="shared" si="51"/>
        <v>0.85209003215434087</v>
      </c>
    </row>
    <row r="60" spans="1:181" x14ac:dyDescent="0.3">
      <c r="A60" s="60" t="s">
        <v>550</v>
      </c>
      <c r="B60" s="70">
        <v>18311</v>
      </c>
      <c r="C60" s="70"/>
      <c r="D60" s="70">
        <v>113</v>
      </c>
      <c r="E60" s="70">
        <v>4</v>
      </c>
      <c r="F60" s="70">
        <v>30</v>
      </c>
      <c r="G60" s="70">
        <v>0</v>
      </c>
      <c r="H60" s="70">
        <v>147</v>
      </c>
      <c r="I60" s="70">
        <v>126</v>
      </c>
      <c r="J60" s="70">
        <v>2</v>
      </c>
      <c r="K60" s="70">
        <v>40</v>
      </c>
      <c r="L60" s="70">
        <v>0</v>
      </c>
      <c r="M60" s="70">
        <v>168</v>
      </c>
      <c r="N60" s="70">
        <v>315</v>
      </c>
      <c r="O60" s="70"/>
      <c r="P60" s="70">
        <v>144</v>
      </c>
      <c r="Q60" s="70">
        <v>6</v>
      </c>
      <c r="R60" s="70">
        <v>33</v>
      </c>
      <c r="S60" s="70">
        <v>0</v>
      </c>
      <c r="T60" s="70">
        <v>183</v>
      </c>
      <c r="U60" s="70">
        <v>78</v>
      </c>
      <c r="V60" s="70">
        <v>0</v>
      </c>
      <c r="W60" s="70">
        <v>29</v>
      </c>
      <c r="X60" s="70">
        <v>0</v>
      </c>
      <c r="Y60" s="70">
        <v>107</v>
      </c>
      <c r="Z60" s="70">
        <v>290</v>
      </c>
      <c r="AA60" s="70"/>
      <c r="AB60" s="70">
        <v>133</v>
      </c>
      <c r="AC60" s="70">
        <v>5</v>
      </c>
      <c r="AD60" s="70">
        <v>45</v>
      </c>
      <c r="AE60" s="70">
        <v>0</v>
      </c>
      <c r="AF60" s="70">
        <v>183</v>
      </c>
      <c r="AG60" s="70">
        <v>67</v>
      </c>
      <c r="AH60" s="70">
        <v>1</v>
      </c>
      <c r="AI60" s="70">
        <v>15</v>
      </c>
      <c r="AJ60" s="70">
        <v>0</v>
      </c>
      <c r="AK60" s="70">
        <v>83</v>
      </c>
      <c r="AL60" s="70">
        <v>23</v>
      </c>
      <c r="AM60" s="70">
        <v>0</v>
      </c>
      <c r="AN60" s="70">
        <v>7</v>
      </c>
      <c r="AO60" s="70">
        <v>0</v>
      </c>
      <c r="AP60" s="70">
        <v>30</v>
      </c>
      <c r="AQ60" s="70">
        <v>296</v>
      </c>
      <c r="AR60" s="74"/>
      <c r="AS60" s="70">
        <v>200</v>
      </c>
      <c r="AT60" s="70">
        <v>4</v>
      </c>
      <c r="AU60" s="70">
        <v>62</v>
      </c>
      <c r="AV60" s="70">
        <v>0</v>
      </c>
      <c r="AW60" s="70">
        <v>266</v>
      </c>
      <c r="AX60" s="70">
        <v>266</v>
      </c>
      <c r="AY60" s="74"/>
      <c r="AZ60" s="70">
        <v>201</v>
      </c>
      <c r="BA60" s="70">
        <v>4</v>
      </c>
      <c r="BB60" s="70">
        <v>59</v>
      </c>
      <c r="BC60" s="70">
        <v>0</v>
      </c>
      <c r="BD60" s="70">
        <v>264</v>
      </c>
      <c r="BE60" s="70">
        <v>264</v>
      </c>
      <c r="BF60" s="74"/>
      <c r="BG60" s="70">
        <v>122</v>
      </c>
      <c r="BH60" s="70">
        <v>4</v>
      </c>
      <c r="BI60" s="70">
        <v>34</v>
      </c>
      <c r="BJ60" s="70">
        <v>0</v>
      </c>
      <c r="BK60" s="70">
        <v>160</v>
      </c>
      <c r="BL60" s="70">
        <v>92</v>
      </c>
      <c r="BM60" s="70">
        <v>2</v>
      </c>
      <c r="BN60" s="70">
        <v>23</v>
      </c>
      <c r="BO60" s="70">
        <v>0</v>
      </c>
      <c r="BP60" s="70">
        <v>117</v>
      </c>
      <c r="BQ60" s="70">
        <v>277</v>
      </c>
      <c r="BR60" s="74"/>
      <c r="BS60" s="70">
        <v>66</v>
      </c>
      <c r="BT60" s="70">
        <v>5</v>
      </c>
      <c r="BU60" s="70">
        <v>18</v>
      </c>
      <c r="BV60" s="70">
        <v>0</v>
      </c>
      <c r="BW60" s="70">
        <v>89</v>
      </c>
      <c r="BX60" s="70">
        <v>95</v>
      </c>
      <c r="BY60" s="70">
        <v>0</v>
      </c>
      <c r="BZ60" s="70">
        <v>38</v>
      </c>
      <c r="CA60" s="70">
        <v>0</v>
      </c>
      <c r="CB60" s="70">
        <v>133</v>
      </c>
      <c r="CC60" s="70">
        <v>56</v>
      </c>
      <c r="CD60" s="70">
        <v>1</v>
      </c>
      <c r="CE60" s="70">
        <v>8</v>
      </c>
      <c r="CF60" s="70">
        <v>0</v>
      </c>
      <c r="CG60" s="70">
        <v>65</v>
      </c>
      <c r="CH60" s="70">
        <v>287</v>
      </c>
      <c r="CI60" s="74"/>
      <c r="CJ60" s="70">
        <v>107</v>
      </c>
      <c r="CK60" s="70">
        <v>2</v>
      </c>
      <c r="CL60" s="70">
        <v>29</v>
      </c>
      <c r="CM60" s="70">
        <v>0</v>
      </c>
      <c r="CN60" s="70">
        <v>138</v>
      </c>
      <c r="CO60" s="70">
        <v>107</v>
      </c>
      <c r="CP60" s="70">
        <v>4</v>
      </c>
      <c r="CQ60" s="70">
        <v>34</v>
      </c>
      <c r="CR60" s="70">
        <v>0</v>
      </c>
      <c r="CS60" s="70">
        <v>145</v>
      </c>
      <c r="CT60" s="70">
        <v>283</v>
      </c>
      <c r="CU60" s="74"/>
      <c r="CV60" s="70">
        <v>145</v>
      </c>
      <c r="CW60" s="70">
        <v>4</v>
      </c>
      <c r="CX60" s="70">
        <v>44</v>
      </c>
      <c r="CY60" s="70">
        <v>0</v>
      </c>
      <c r="CZ60" s="70">
        <v>193</v>
      </c>
      <c r="DA60" s="70">
        <v>28</v>
      </c>
      <c r="DB60" s="70">
        <v>1</v>
      </c>
      <c r="DC60" s="70">
        <v>10</v>
      </c>
      <c r="DD60" s="70">
        <v>0</v>
      </c>
      <c r="DE60" s="70">
        <v>39</v>
      </c>
      <c r="DF60" s="70">
        <v>38</v>
      </c>
      <c r="DG60" s="70">
        <v>1</v>
      </c>
      <c r="DH60" s="70">
        <v>7</v>
      </c>
      <c r="DI60" s="70">
        <v>0</v>
      </c>
      <c r="DJ60" s="70">
        <v>46</v>
      </c>
      <c r="DK60" s="70">
        <v>278</v>
      </c>
      <c r="DL60" s="74"/>
      <c r="DM60" s="70">
        <v>156</v>
      </c>
      <c r="DN60" s="70">
        <v>4</v>
      </c>
      <c r="DO60" s="70">
        <v>38</v>
      </c>
      <c r="DP60" s="70">
        <v>0</v>
      </c>
      <c r="DQ60" s="70">
        <v>198</v>
      </c>
      <c r="DR60" s="70">
        <v>58</v>
      </c>
      <c r="DS60" s="70">
        <v>2</v>
      </c>
      <c r="DT60" s="70">
        <v>24</v>
      </c>
      <c r="DU60" s="70">
        <v>0</v>
      </c>
      <c r="DV60" s="70">
        <v>84</v>
      </c>
      <c r="DW60" s="70">
        <v>282</v>
      </c>
      <c r="DY60" s="80">
        <f t="shared" si="7"/>
        <v>0.92887029288702927</v>
      </c>
      <c r="DZ60" s="80">
        <f t="shared" si="8"/>
        <v>1</v>
      </c>
      <c r="EA60" s="80">
        <f t="shared" si="9"/>
        <v>0.88571428571428568</v>
      </c>
      <c r="EB60" s="80" t="e">
        <f t="shared" si="10"/>
        <v>#DIV/0!</v>
      </c>
      <c r="EC60" s="80">
        <f t="shared" si="11"/>
        <v>0.92063492063492058</v>
      </c>
      <c r="ED60" s="74"/>
      <c r="EE60" s="80">
        <f t="shared" si="12"/>
        <v>0.93305439330543938</v>
      </c>
      <c r="EF60" s="80">
        <f t="shared" si="13"/>
        <v>1</v>
      </c>
      <c r="EG60" s="80">
        <f t="shared" si="14"/>
        <v>0.95714285714285718</v>
      </c>
      <c r="EH60" s="80" t="e">
        <f t="shared" si="15"/>
        <v>#DIV/0!</v>
      </c>
      <c r="EI60" s="80">
        <f t="shared" si="16"/>
        <v>0.93968253968253967</v>
      </c>
      <c r="EJ60" s="74"/>
      <c r="EK60" s="80">
        <f t="shared" si="17"/>
        <v>0.83682008368200833</v>
      </c>
      <c r="EL60" s="80">
        <f t="shared" si="18"/>
        <v>0.66666666666666663</v>
      </c>
      <c r="EM60" s="80">
        <f t="shared" si="19"/>
        <v>0.88571428571428568</v>
      </c>
      <c r="EN60" s="80" t="e">
        <f t="shared" si="20"/>
        <v>#DIV/0!</v>
      </c>
      <c r="EO60" s="80">
        <f t="shared" si="21"/>
        <v>0.84444444444444444</v>
      </c>
      <c r="EP60" s="74"/>
      <c r="EQ60" s="80">
        <f t="shared" si="22"/>
        <v>0.84100418410041844</v>
      </c>
      <c r="ER60" s="80">
        <f t="shared" si="23"/>
        <v>0.66666666666666663</v>
      </c>
      <c r="ES60" s="80">
        <f t="shared" si="24"/>
        <v>0.84285714285714286</v>
      </c>
      <c r="ET60" s="80" t="e">
        <f t="shared" si="25"/>
        <v>#DIV/0!</v>
      </c>
      <c r="EU60" s="80">
        <f t="shared" si="26"/>
        <v>0.83809523809523812</v>
      </c>
      <c r="EV60" s="74"/>
      <c r="EW60" s="80">
        <f t="shared" si="27"/>
        <v>0.89539748953974896</v>
      </c>
      <c r="EX60" s="80">
        <f t="shared" si="28"/>
        <v>1</v>
      </c>
      <c r="EY60" s="80">
        <f t="shared" si="29"/>
        <v>0.81428571428571428</v>
      </c>
      <c r="EZ60" s="80" t="e">
        <f t="shared" si="30"/>
        <v>#DIV/0!</v>
      </c>
      <c r="FA60" s="80">
        <f t="shared" si="31"/>
        <v>0.87936507936507935</v>
      </c>
      <c r="FB60" s="74"/>
      <c r="FC60" s="80">
        <f t="shared" si="32"/>
        <v>1.1213389121338913</v>
      </c>
      <c r="FD60" s="80">
        <f t="shared" si="33"/>
        <v>2</v>
      </c>
      <c r="FE60" s="80">
        <f t="shared" si="34"/>
        <v>3.6</v>
      </c>
      <c r="FF60" s="80" t="e">
        <f t="shared" si="35"/>
        <v>#DIV/0!</v>
      </c>
      <c r="FG60" s="80">
        <f t="shared" si="36"/>
        <v>1.6888888888888889</v>
      </c>
      <c r="FH60" s="74"/>
      <c r="FI60" s="80">
        <f t="shared" si="37"/>
        <v>0.89539748953974896</v>
      </c>
      <c r="FJ60" s="80">
        <f t="shared" si="38"/>
        <v>1</v>
      </c>
      <c r="FK60" s="80">
        <f t="shared" si="39"/>
        <v>0.9</v>
      </c>
      <c r="FL60" s="80" t="e">
        <f t="shared" si="40"/>
        <v>#DIV/0!</v>
      </c>
      <c r="FM60" s="80">
        <f t="shared" si="41"/>
        <v>0.89841269841269844</v>
      </c>
      <c r="FN60" s="74"/>
      <c r="FO60" s="80">
        <f t="shared" si="42"/>
        <v>0.88284518828451886</v>
      </c>
      <c r="FP60" s="80">
        <f t="shared" si="43"/>
        <v>1</v>
      </c>
      <c r="FQ60" s="80">
        <f t="shared" si="44"/>
        <v>0.87142857142857144</v>
      </c>
      <c r="FR60" s="80" t="e">
        <f t="shared" si="45"/>
        <v>#DIV/0!</v>
      </c>
      <c r="FS60" s="80">
        <f t="shared" si="46"/>
        <v>0.88253968253968251</v>
      </c>
      <c r="FT60" s="74"/>
      <c r="FU60" s="80">
        <f t="shared" si="47"/>
        <v>0.89539748953974896</v>
      </c>
      <c r="FV60" s="80">
        <f t="shared" si="48"/>
        <v>1</v>
      </c>
      <c r="FW60" s="80">
        <f t="shared" si="49"/>
        <v>0.88571428571428568</v>
      </c>
      <c r="FX60" s="80" t="e">
        <f t="shared" si="50"/>
        <v>#DIV/0!</v>
      </c>
      <c r="FY60" s="80">
        <f t="shared" si="51"/>
        <v>0.89523809523809528</v>
      </c>
    </row>
    <row r="61" spans="1:181" x14ac:dyDescent="0.3">
      <c r="A61" s="60" t="s">
        <v>598</v>
      </c>
      <c r="B61" s="70">
        <v>17981</v>
      </c>
      <c r="C61" s="70"/>
      <c r="D61" s="70">
        <v>394</v>
      </c>
      <c r="E61" s="70">
        <v>44</v>
      </c>
      <c r="F61" s="70">
        <v>222</v>
      </c>
      <c r="G61" s="70">
        <v>1</v>
      </c>
      <c r="H61" s="70">
        <v>661</v>
      </c>
      <c r="I61" s="70">
        <v>104</v>
      </c>
      <c r="J61" s="70">
        <v>26</v>
      </c>
      <c r="K61" s="70">
        <v>54</v>
      </c>
      <c r="L61" s="70">
        <v>2</v>
      </c>
      <c r="M61" s="70">
        <v>186</v>
      </c>
      <c r="N61" s="70">
        <v>847</v>
      </c>
      <c r="O61" s="70"/>
      <c r="P61" s="70">
        <v>200</v>
      </c>
      <c r="Q61" s="70">
        <v>16</v>
      </c>
      <c r="R61" s="70">
        <v>109</v>
      </c>
      <c r="S61" s="70">
        <v>1</v>
      </c>
      <c r="T61" s="70">
        <v>326</v>
      </c>
      <c r="U61" s="70">
        <v>260</v>
      </c>
      <c r="V61" s="70">
        <v>53</v>
      </c>
      <c r="W61" s="70">
        <v>156</v>
      </c>
      <c r="X61" s="70">
        <v>2</v>
      </c>
      <c r="Y61" s="70">
        <v>471</v>
      </c>
      <c r="Z61" s="70">
        <v>797</v>
      </c>
      <c r="AA61" s="70"/>
      <c r="AB61" s="70">
        <v>215</v>
      </c>
      <c r="AC61" s="70">
        <v>25</v>
      </c>
      <c r="AD61" s="70">
        <v>101</v>
      </c>
      <c r="AE61" s="70">
        <v>0</v>
      </c>
      <c r="AF61" s="70">
        <v>341</v>
      </c>
      <c r="AG61" s="70">
        <v>159</v>
      </c>
      <c r="AH61" s="70">
        <v>39</v>
      </c>
      <c r="AI61" s="70">
        <v>115</v>
      </c>
      <c r="AJ61" s="70">
        <v>1</v>
      </c>
      <c r="AK61" s="70">
        <v>314</v>
      </c>
      <c r="AL61" s="70">
        <v>98</v>
      </c>
      <c r="AM61" s="70">
        <v>6</v>
      </c>
      <c r="AN61" s="70">
        <v>49</v>
      </c>
      <c r="AO61" s="70">
        <v>2</v>
      </c>
      <c r="AP61" s="70">
        <v>155</v>
      </c>
      <c r="AQ61" s="70">
        <v>810</v>
      </c>
      <c r="AR61" s="74"/>
      <c r="AS61" s="70">
        <v>413</v>
      </c>
      <c r="AT61" s="70">
        <v>62</v>
      </c>
      <c r="AU61" s="70">
        <v>235</v>
      </c>
      <c r="AV61" s="70">
        <v>3</v>
      </c>
      <c r="AW61" s="70">
        <v>713</v>
      </c>
      <c r="AX61" s="70">
        <v>713</v>
      </c>
      <c r="AY61" s="74"/>
      <c r="AZ61" s="70">
        <v>402</v>
      </c>
      <c r="BA61" s="70">
        <v>61</v>
      </c>
      <c r="BB61" s="70">
        <v>234</v>
      </c>
      <c r="BC61" s="70">
        <v>2</v>
      </c>
      <c r="BD61" s="70">
        <v>699</v>
      </c>
      <c r="BE61" s="70">
        <v>699</v>
      </c>
      <c r="BF61" s="74"/>
      <c r="BG61" s="70">
        <v>333</v>
      </c>
      <c r="BH61" s="70">
        <v>52</v>
      </c>
      <c r="BI61" s="70">
        <v>201</v>
      </c>
      <c r="BJ61" s="70">
        <v>1</v>
      </c>
      <c r="BK61" s="70">
        <v>587</v>
      </c>
      <c r="BL61" s="70">
        <v>117</v>
      </c>
      <c r="BM61" s="70">
        <v>18</v>
      </c>
      <c r="BN61" s="70">
        <v>52</v>
      </c>
      <c r="BO61" s="70">
        <v>2</v>
      </c>
      <c r="BP61" s="70">
        <v>189</v>
      </c>
      <c r="BQ61" s="70">
        <v>776</v>
      </c>
      <c r="BR61" s="74"/>
      <c r="BS61" s="70">
        <v>177</v>
      </c>
      <c r="BT61" s="70">
        <v>21</v>
      </c>
      <c r="BU61" s="70">
        <v>94</v>
      </c>
      <c r="BV61" s="70">
        <v>0</v>
      </c>
      <c r="BW61" s="70">
        <v>292</v>
      </c>
      <c r="BX61" s="70">
        <v>65</v>
      </c>
      <c r="BY61" s="70">
        <v>11</v>
      </c>
      <c r="BZ61" s="70">
        <v>40</v>
      </c>
      <c r="CA61" s="70">
        <v>1</v>
      </c>
      <c r="CB61" s="70">
        <v>117</v>
      </c>
      <c r="CC61" s="70">
        <v>213</v>
      </c>
      <c r="CD61" s="70">
        <v>36</v>
      </c>
      <c r="CE61" s="70">
        <v>129</v>
      </c>
      <c r="CF61" s="70">
        <v>2</v>
      </c>
      <c r="CG61" s="70">
        <v>380</v>
      </c>
      <c r="CH61" s="70">
        <v>789</v>
      </c>
      <c r="CI61" s="74"/>
      <c r="CJ61" s="70">
        <v>200</v>
      </c>
      <c r="CK61" s="70">
        <v>22</v>
      </c>
      <c r="CL61" s="70">
        <v>115</v>
      </c>
      <c r="CM61" s="70">
        <v>1</v>
      </c>
      <c r="CN61" s="70">
        <v>338</v>
      </c>
      <c r="CO61" s="70">
        <v>242</v>
      </c>
      <c r="CP61" s="70">
        <v>47</v>
      </c>
      <c r="CQ61" s="70">
        <v>139</v>
      </c>
      <c r="CR61" s="70">
        <v>2</v>
      </c>
      <c r="CS61" s="70">
        <v>430</v>
      </c>
      <c r="CT61" s="70">
        <v>768</v>
      </c>
      <c r="CU61" s="74"/>
      <c r="CV61" s="70">
        <v>253</v>
      </c>
      <c r="CW61" s="70">
        <v>25</v>
      </c>
      <c r="CX61" s="70">
        <v>127</v>
      </c>
      <c r="CY61" s="70">
        <v>0</v>
      </c>
      <c r="CZ61" s="70">
        <v>405</v>
      </c>
      <c r="DA61" s="70">
        <v>60</v>
      </c>
      <c r="DB61" s="70">
        <v>19</v>
      </c>
      <c r="DC61" s="70">
        <v>32</v>
      </c>
      <c r="DD61" s="70">
        <v>2</v>
      </c>
      <c r="DE61" s="70">
        <v>113</v>
      </c>
      <c r="DF61" s="70">
        <v>131</v>
      </c>
      <c r="DG61" s="70">
        <v>23</v>
      </c>
      <c r="DH61" s="70">
        <v>98</v>
      </c>
      <c r="DI61" s="70">
        <v>1</v>
      </c>
      <c r="DJ61" s="70">
        <v>253</v>
      </c>
      <c r="DK61" s="70">
        <v>771</v>
      </c>
      <c r="DL61" s="74"/>
      <c r="DM61" s="70">
        <v>342</v>
      </c>
      <c r="DN61" s="70">
        <v>52</v>
      </c>
      <c r="DO61" s="70">
        <v>203</v>
      </c>
      <c r="DP61" s="70">
        <v>2</v>
      </c>
      <c r="DQ61" s="70">
        <v>599</v>
      </c>
      <c r="DR61" s="70">
        <v>94</v>
      </c>
      <c r="DS61" s="70">
        <v>15</v>
      </c>
      <c r="DT61" s="70">
        <v>43</v>
      </c>
      <c r="DU61" s="70">
        <v>1</v>
      </c>
      <c r="DV61" s="70">
        <v>153</v>
      </c>
      <c r="DW61" s="70">
        <v>752</v>
      </c>
      <c r="DY61" s="80">
        <f t="shared" si="7"/>
        <v>0.92369477911646591</v>
      </c>
      <c r="DZ61" s="80">
        <f t="shared" si="8"/>
        <v>0.98571428571428577</v>
      </c>
      <c r="EA61" s="80">
        <f t="shared" si="9"/>
        <v>0.96014492753623193</v>
      </c>
      <c r="EB61" s="80">
        <f t="shared" si="10"/>
        <v>1</v>
      </c>
      <c r="EC61" s="80">
        <f t="shared" si="11"/>
        <v>0.94096812278630459</v>
      </c>
      <c r="ED61" s="74"/>
      <c r="EE61" s="80">
        <f t="shared" si="12"/>
        <v>0.94779116465863456</v>
      </c>
      <c r="EF61" s="80">
        <f t="shared" si="13"/>
        <v>1</v>
      </c>
      <c r="EG61" s="80">
        <f t="shared" si="14"/>
        <v>0.96014492753623193</v>
      </c>
      <c r="EH61" s="80">
        <f t="shared" si="15"/>
        <v>1</v>
      </c>
      <c r="EI61" s="80">
        <f t="shared" si="16"/>
        <v>0.95631641086186536</v>
      </c>
      <c r="EJ61" s="74"/>
      <c r="EK61" s="80">
        <f t="shared" si="17"/>
        <v>0.82931726907630521</v>
      </c>
      <c r="EL61" s="80">
        <f t="shared" si="18"/>
        <v>0.88571428571428568</v>
      </c>
      <c r="EM61" s="80">
        <f t="shared" si="19"/>
        <v>0.85144927536231885</v>
      </c>
      <c r="EN61" s="80">
        <f t="shared" si="20"/>
        <v>1</v>
      </c>
      <c r="EO61" s="80">
        <f t="shared" si="21"/>
        <v>0.84179456906729633</v>
      </c>
      <c r="EP61" s="74"/>
      <c r="EQ61" s="80">
        <f t="shared" si="22"/>
        <v>0.80722891566265065</v>
      </c>
      <c r="ER61" s="80">
        <f t="shared" si="23"/>
        <v>0.87142857142857144</v>
      </c>
      <c r="ES61" s="80">
        <f t="shared" si="24"/>
        <v>0.84782608695652173</v>
      </c>
      <c r="ET61" s="80">
        <f t="shared" si="25"/>
        <v>0.66666666666666663</v>
      </c>
      <c r="EU61" s="80">
        <f t="shared" si="26"/>
        <v>0.82526564344746167</v>
      </c>
      <c r="EV61" s="74"/>
      <c r="EW61" s="80">
        <f t="shared" si="27"/>
        <v>0.90361445783132532</v>
      </c>
      <c r="EX61" s="80">
        <f t="shared" si="28"/>
        <v>1</v>
      </c>
      <c r="EY61" s="80">
        <f t="shared" si="29"/>
        <v>0.91666666666666663</v>
      </c>
      <c r="EZ61" s="80">
        <f t="shared" si="30"/>
        <v>1</v>
      </c>
      <c r="FA61" s="80">
        <f t="shared" si="31"/>
        <v>0.9161747343565525</v>
      </c>
      <c r="FB61" s="74"/>
      <c r="FC61" s="80">
        <f t="shared" si="32"/>
        <v>0.43574297188755018</v>
      </c>
      <c r="FD61" s="80">
        <f t="shared" si="33"/>
        <v>8.5714285714285715E-2</v>
      </c>
      <c r="FE61" s="80">
        <f t="shared" si="34"/>
        <v>0.2318840579710145</v>
      </c>
      <c r="FF61" s="80">
        <f t="shared" si="35"/>
        <v>0</v>
      </c>
      <c r="FG61" s="80">
        <f t="shared" si="36"/>
        <v>0.33884297520661155</v>
      </c>
      <c r="FH61" s="74"/>
      <c r="FI61" s="80">
        <f t="shared" si="37"/>
        <v>0.8875502008032129</v>
      </c>
      <c r="FJ61" s="80">
        <f t="shared" si="38"/>
        <v>0.98571428571428577</v>
      </c>
      <c r="FK61" s="80">
        <f t="shared" si="39"/>
        <v>0.92028985507246375</v>
      </c>
      <c r="FL61" s="80">
        <f t="shared" si="40"/>
        <v>1</v>
      </c>
      <c r="FM61" s="80">
        <f t="shared" si="41"/>
        <v>0.90672963400236128</v>
      </c>
      <c r="FN61" s="74"/>
      <c r="FO61" s="80">
        <f t="shared" si="42"/>
        <v>0.89156626506024095</v>
      </c>
      <c r="FP61" s="80">
        <f t="shared" si="43"/>
        <v>0.95714285714285718</v>
      </c>
      <c r="FQ61" s="80">
        <f t="shared" si="44"/>
        <v>0.9311594202898551</v>
      </c>
      <c r="FR61" s="80">
        <f t="shared" si="45"/>
        <v>1</v>
      </c>
      <c r="FS61" s="80">
        <f t="shared" si="46"/>
        <v>0.91027154663518295</v>
      </c>
      <c r="FT61" s="74"/>
      <c r="FU61" s="80">
        <f t="shared" si="47"/>
        <v>0.87550200803212852</v>
      </c>
      <c r="FV61" s="80">
        <f t="shared" si="48"/>
        <v>0.95714285714285718</v>
      </c>
      <c r="FW61" s="80">
        <f t="shared" si="49"/>
        <v>0.89130434782608692</v>
      </c>
      <c r="FX61" s="80">
        <f t="shared" si="50"/>
        <v>1</v>
      </c>
      <c r="FY61" s="80">
        <f t="shared" si="51"/>
        <v>0.88783943329397874</v>
      </c>
    </row>
    <row r="62" spans="1:181" x14ac:dyDescent="0.3">
      <c r="A62" s="60" t="s">
        <v>547</v>
      </c>
      <c r="B62" s="70">
        <v>17972</v>
      </c>
      <c r="C62" s="70"/>
      <c r="D62" s="70">
        <v>532</v>
      </c>
      <c r="E62" s="70">
        <v>59</v>
      </c>
      <c r="F62" s="70">
        <v>202</v>
      </c>
      <c r="G62" s="70">
        <v>0</v>
      </c>
      <c r="H62" s="70">
        <v>793</v>
      </c>
      <c r="I62" s="70">
        <v>236</v>
      </c>
      <c r="J62" s="70">
        <v>14</v>
      </c>
      <c r="K62" s="70">
        <v>80</v>
      </c>
      <c r="L62" s="70">
        <v>0</v>
      </c>
      <c r="M62" s="70">
        <v>330</v>
      </c>
      <c r="N62" s="70">
        <v>1123</v>
      </c>
      <c r="O62" s="70"/>
      <c r="P62" s="70">
        <v>437</v>
      </c>
      <c r="Q62" s="70">
        <v>45</v>
      </c>
      <c r="R62" s="70">
        <v>164</v>
      </c>
      <c r="S62" s="70">
        <v>0</v>
      </c>
      <c r="T62" s="70">
        <v>646</v>
      </c>
      <c r="U62" s="70">
        <v>245</v>
      </c>
      <c r="V62" s="70">
        <v>25</v>
      </c>
      <c r="W62" s="70">
        <v>94</v>
      </c>
      <c r="X62" s="70">
        <v>0</v>
      </c>
      <c r="Y62" s="70">
        <v>364</v>
      </c>
      <c r="Z62" s="70">
        <v>1010</v>
      </c>
      <c r="AA62" s="70"/>
      <c r="AB62" s="70">
        <v>479</v>
      </c>
      <c r="AC62" s="70">
        <v>52</v>
      </c>
      <c r="AD62" s="70">
        <v>142</v>
      </c>
      <c r="AE62" s="70">
        <v>0</v>
      </c>
      <c r="AF62" s="70">
        <v>673</v>
      </c>
      <c r="AG62" s="70">
        <v>138</v>
      </c>
      <c r="AH62" s="70">
        <v>17</v>
      </c>
      <c r="AI62" s="70">
        <v>74</v>
      </c>
      <c r="AJ62" s="70">
        <v>0</v>
      </c>
      <c r="AK62" s="70">
        <v>229</v>
      </c>
      <c r="AL62" s="70">
        <v>94</v>
      </c>
      <c r="AM62" s="70">
        <v>1</v>
      </c>
      <c r="AN62" s="70">
        <v>38</v>
      </c>
      <c r="AO62" s="70">
        <v>0</v>
      </c>
      <c r="AP62" s="70">
        <v>133</v>
      </c>
      <c r="AQ62" s="70">
        <v>1035</v>
      </c>
      <c r="AR62" s="74"/>
      <c r="AS62" s="70">
        <v>610</v>
      </c>
      <c r="AT62" s="70">
        <v>45</v>
      </c>
      <c r="AU62" s="70">
        <v>215</v>
      </c>
      <c r="AV62" s="70">
        <v>0</v>
      </c>
      <c r="AW62" s="70">
        <v>870</v>
      </c>
      <c r="AX62" s="70">
        <v>870</v>
      </c>
      <c r="AY62" s="74"/>
      <c r="AZ62" s="70">
        <v>591</v>
      </c>
      <c r="BA62" s="70">
        <v>45</v>
      </c>
      <c r="BB62" s="70">
        <v>212</v>
      </c>
      <c r="BC62" s="70">
        <v>0</v>
      </c>
      <c r="BD62" s="70">
        <v>848</v>
      </c>
      <c r="BE62" s="70">
        <v>848</v>
      </c>
      <c r="BF62" s="74"/>
      <c r="BG62" s="70">
        <v>452</v>
      </c>
      <c r="BH62" s="70">
        <v>53</v>
      </c>
      <c r="BI62" s="70">
        <v>172</v>
      </c>
      <c r="BJ62" s="70">
        <v>0</v>
      </c>
      <c r="BK62" s="70">
        <v>677</v>
      </c>
      <c r="BL62" s="70">
        <v>215</v>
      </c>
      <c r="BM62" s="70">
        <v>15</v>
      </c>
      <c r="BN62" s="70">
        <v>72</v>
      </c>
      <c r="BO62" s="70">
        <v>0</v>
      </c>
      <c r="BP62" s="70">
        <v>302</v>
      </c>
      <c r="BQ62" s="70">
        <v>979</v>
      </c>
      <c r="BR62" s="74"/>
      <c r="BS62" s="70">
        <v>276</v>
      </c>
      <c r="BT62" s="70">
        <v>31</v>
      </c>
      <c r="BU62" s="70">
        <v>102</v>
      </c>
      <c r="BV62" s="70">
        <v>0</v>
      </c>
      <c r="BW62" s="70">
        <v>409</v>
      </c>
      <c r="BX62" s="70">
        <v>151</v>
      </c>
      <c r="BY62" s="70">
        <v>4</v>
      </c>
      <c r="BZ62" s="70">
        <v>49</v>
      </c>
      <c r="CA62" s="70">
        <v>0</v>
      </c>
      <c r="CB62" s="70">
        <v>204</v>
      </c>
      <c r="CC62" s="70">
        <v>232</v>
      </c>
      <c r="CD62" s="70">
        <v>35</v>
      </c>
      <c r="CE62" s="70">
        <v>89</v>
      </c>
      <c r="CF62" s="70">
        <v>0</v>
      </c>
      <c r="CG62" s="70">
        <v>356</v>
      </c>
      <c r="CH62" s="70">
        <v>969</v>
      </c>
      <c r="CI62" s="74"/>
      <c r="CJ62" s="70">
        <v>317</v>
      </c>
      <c r="CK62" s="70">
        <v>24</v>
      </c>
      <c r="CL62" s="70">
        <v>123</v>
      </c>
      <c r="CM62" s="70">
        <v>0</v>
      </c>
      <c r="CN62" s="70">
        <v>464</v>
      </c>
      <c r="CO62" s="70">
        <v>322</v>
      </c>
      <c r="CP62" s="70">
        <v>44</v>
      </c>
      <c r="CQ62" s="70">
        <v>115</v>
      </c>
      <c r="CR62" s="70">
        <v>0</v>
      </c>
      <c r="CS62" s="70">
        <v>481</v>
      </c>
      <c r="CT62" s="70">
        <v>945</v>
      </c>
      <c r="CU62" s="74"/>
      <c r="CV62" s="70">
        <v>455</v>
      </c>
      <c r="CW62" s="70">
        <v>50</v>
      </c>
      <c r="CX62" s="70">
        <v>152</v>
      </c>
      <c r="CY62" s="70">
        <v>0</v>
      </c>
      <c r="CZ62" s="70">
        <v>657</v>
      </c>
      <c r="DA62" s="70">
        <v>112</v>
      </c>
      <c r="DB62" s="70">
        <v>10</v>
      </c>
      <c r="DC62" s="70">
        <v>44</v>
      </c>
      <c r="DD62" s="70">
        <v>0</v>
      </c>
      <c r="DE62" s="70">
        <v>166</v>
      </c>
      <c r="DF62" s="70">
        <v>95</v>
      </c>
      <c r="DG62" s="70">
        <v>9</v>
      </c>
      <c r="DH62" s="70">
        <v>41</v>
      </c>
      <c r="DI62" s="70">
        <v>0</v>
      </c>
      <c r="DJ62" s="70">
        <v>145</v>
      </c>
      <c r="DK62" s="70">
        <v>968</v>
      </c>
      <c r="DL62" s="74"/>
      <c r="DM62" s="70">
        <v>492</v>
      </c>
      <c r="DN62" s="70">
        <v>50</v>
      </c>
      <c r="DO62" s="70">
        <v>176</v>
      </c>
      <c r="DP62" s="70">
        <v>0</v>
      </c>
      <c r="DQ62" s="70">
        <v>718</v>
      </c>
      <c r="DR62" s="70">
        <v>138</v>
      </c>
      <c r="DS62" s="70">
        <v>18</v>
      </c>
      <c r="DT62" s="70">
        <v>60</v>
      </c>
      <c r="DU62" s="70">
        <v>0</v>
      </c>
      <c r="DV62" s="70">
        <v>216</v>
      </c>
      <c r="DW62" s="70">
        <v>934</v>
      </c>
      <c r="DY62" s="80">
        <f t="shared" si="7"/>
        <v>0.88802083333333337</v>
      </c>
      <c r="DZ62" s="80">
        <f t="shared" si="8"/>
        <v>0.95890410958904104</v>
      </c>
      <c r="EA62" s="80">
        <f t="shared" si="9"/>
        <v>0.91489361702127658</v>
      </c>
      <c r="EB62" s="80" t="e">
        <f t="shared" si="10"/>
        <v>#DIV/0!</v>
      </c>
      <c r="EC62" s="80">
        <f t="shared" si="11"/>
        <v>0.89937666963490648</v>
      </c>
      <c r="ED62" s="74"/>
      <c r="EE62" s="80">
        <f t="shared" si="12"/>
        <v>0.92578125</v>
      </c>
      <c r="EF62" s="80">
        <f t="shared" si="13"/>
        <v>0.95890410958904104</v>
      </c>
      <c r="EG62" s="80">
        <f t="shared" si="14"/>
        <v>0.900709219858156</v>
      </c>
      <c r="EH62" s="80" t="e">
        <f t="shared" si="15"/>
        <v>#DIV/0!</v>
      </c>
      <c r="EI62" s="80">
        <f t="shared" si="16"/>
        <v>0.92163846838824581</v>
      </c>
      <c r="EJ62" s="74"/>
      <c r="EK62" s="80">
        <f t="shared" si="17"/>
        <v>0.79427083333333337</v>
      </c>
      <c r="EL62" s="80">
        <f t="shared" si="18"/>
        <v>0.61643835616438358</v>
      </c>
      <c r="EM62" s="80">
        <f t="shared" si="19"/>
        <v>0.76241134751773054</v>
      </c>
      <c r="EN62" s="80" t="e">
        <f t="shared" si="20"/>
        <v>#DIV/0!</v>
      </c>
      <c r="EO62" s="80">
        <f t="shared" si="21"/>
        <v>0.77471059661620656</v>
      </c>
      <c r="EP62" s="74"/>
      <c r="EQ62" s="80">
        <f t="shared" si="22"/>
        <v>0.76953125</v>
      </c>
      <c r="ER62" s="80">
        <f t="shared" si="23"/>
        <v>0.61643835616438358</v>
      </c>
      <c r="ES62" s="80">
        <f t="shared" si="24"/>
        <v>0.75177304964539005</v>
      </c>
      <c r="ET62" s="80" t="e">
        <f t="shared" si="25"/>
        <v>#DIV/0!</v>
      </c>
      <c r="EU62" s="80">
        <f t="shared" si="26"/>
        <v>0.75512021371326798</v>
      </c>
      <c r="EV62" s="74"/>
      <c r="EW62" s="80">
        <f t="shared" si="27"/>
        <v>0.86848958333333337</v>
      </c>
      <c r="EX62" s="80">
        <f t="shared" si="28"/>
        <v>0.93150684931506844</v>
      </c>
      <c r="EY62" s="80">
        <f t="shared" si="29"/>
        <v>0.86524822695035464</v>
      </c>
      <c r="EZ62" s="80" t="e">
        <f t="shared" si="30"/>
        <v>#DIV/0!</v>
      </c>
      <c r="FA62" s="80">
        <f t="shared" si="31"/>
        <v>0.87177203918076585</v>
      </c>
      <c r="FB62" s="74"/>
      <c r="FC62" s="80">
        <f t="shared" si="32"/>
        <v>0.59244791666666663</v>
      </c>
      <c r="FD62" s="80">
        <f t="shared" si="33"/>
        <v>0.93150684931506844</v>
      </c>
      <c r="FE62" s="80">
        <f t="shared" si="34"/>
        <v>0.93262411347517726</v>
      </c>
      <c r="FF62" s="80" t="e">
        <f t="shared" si="35"/>
        <v>#DIV/0!</v>
      </c>
      <c r="FG62" s="80">
        <f t="shared" si="36"/>
        <v>0.70258236865538737</v>
      </c>
      <c r="FH62" s="74"/>
      <c r="FI62" s="80">
        <f t="shared" si="37"/>
        <v>0.83203125</v>
      </c>
      <c r="FJ62" s="80">
        <f t="shared" si="38"/>
        <v>0.93150684931506844</v>
      </c>
      <c r="FK62" s="80">
        <f t="shared" si="39"/>
        <v>0.84397163120567376</v>
      </c>
      <c r="FL62" s="80" t="e">
        <f t="shared" si="40"/>
        <v>#DIV/0!</v>
      </c>
      <c r="FM62" s="80">
        <f t="shared" si="41"/>
        <v>0.84149599287622445</v>
      </c>
      <c r="FN62" s="74"/>
      <c r="FO62" s="80">
        <f t="shared" si="42"/>
        <v>0.86197916666666663</v>
      </c>
      <c r="FP62" s="80">
        <f t="shared" si="43"/>
        <v>0.9452054794520548</v>
      </c>
      <c r="FQ62" s="80">
        <f t="shared" si="44"/>
        <v>0.84042553191489366</v>
      </c>
      <c r="FR62" s="80" t="e">
        <f t="shared" si="45"/>
        <v>#DIV/0!</v>
      </c>
      <c r="FS62" s="80">
        <f t="shared" si="46"/>
        <v>0.8619768477292965</v>
      </c>
      <c r="FT62" s="74"/>
      <c r="FU62" s="80">
        <f t="shared" si="47"/>
        <v>0.8203125</v>
      </c>
      <c r="FV62" s="80">
        <f t="shared" si="48"/>
        <v>0.93150684931506844</v>
      </c>
      <c r="FW62" s="80">
        <f t="shared" si="49"/>
        <v>0.83687943262411346</v>
      </c>
      <c r="FX62" s="80" t="e">
        <f t="shared" si="50"/>
        <v>#DIV/0!</v>
      </c>
      <c r="FY62" s="80">
        <f t="shared" si="51"/>
        <v>0.83170080142475511</v>
      </c>
    </row>
    <row r="63" spans="1:181" x14ac:dyDescent="0.3">
      <c r="A63" s="60" t="s">
        <v>497</v>
      </c>
      <c r="B63" s="70">
        <v>17855</v>
      </c>
      <c r="C63" s="70"/>
      <c r="D63" s="70">
        <v>214</v>
      </c>
      <c r="E63" s="70">
        <v>6</v>
      </c>
      <c r="F63" s="70">
        <v>76</v>
      </c>
      <c r="G63" s="70">
        <v>0</v>
      </c>
      <c r="H63" s="70">
        <v>296</v>
      </c>
      <c r="I63" s="70">
        <v>172</v>
      </c>
      <c r="J63" s="70">
        <v>6</v>
      </c>
      <c r="K63" s="70">
        <v>84</v>
      </c>
      <c r="L63" s="70">
        <v>1</v>
      </c>
      <c r="M63" s="70">
        <v>263</v>
      </c>
      <c r="N63" s="70">
        <v>559</v>
      </c>
      <c r="O63" s="70"/>
      <c r="P63" s="70">
        <v>282</v>
      </c>
      <c r="Q63" s="70">
        <v>8</v>
      </c>
      <c r="R63" s="70">
        <v>112</v>
      </c>
      <c r="S63" s="70">
        <v>1</v>
      </c>
      <c r="T63" s="70">
        <v>403</v>
      </c>
      <c r="U63" s="70">
        <v>79</v>
      </c>
      <c r="V63" s="70">
        <v>2</v>
      </c>
      <c r="W63" s="70">
        <v>42</v>
      </c>
      <c r="X63" s="70">
        <v>0</v>
      </c>
      <c r="Y63" s="70">
        <v>123</v>
      </c>
      <c r="Z63" s="70">
        <v>526</v>
      </c>
      <c r="AA63" s="70"/>
      <c r="AB63" s="70">
        <v>206</v>
      </c>
      <c r="AC63" s="70">
        <v>7</v>
      </c>
      <c r="AD63" s="70">
        <v>80</v>
      </c>
      <c r="AE63" s="70">
        <v>1</v>
      </c>
      <c r="AF63" s="70">
        <v>294</v>
      </c>
      <c r="AG63" s="70">
        <v>115</v>
      </c>
      <c r="AH63" s="70">
        <v>2</v>
      </c>
      <c r="AI63" s="70">
        <v>42</v>
      </c>
      <c r="AJ63" s="70">
        <v>0</v>
      </c>
      <c r="AK63" s="70">
        <v>159</v>
      </c>
      <c r="AL63" s="70">
        <v>40</v>
      </c>
      <c r="AM63" s="70">
        <v>1</v>
      </c>
      <c r="AN63" s="70">
        <v>29</v>
      </c>
      <c r="AO63" s="70">
        <v>0</v>
      </c>
      <c r="AP63" s="70">
        <v>70</v>
      </c>
      <c r="AQ63" s="70">
        <v>523</v>
      </c>
      <c r="AR63" s="74"/>
      <c r="AS63" s="70">
        <v>323</v>
      </c>
      <c r="AT63" s="70">
        <v>9</v>
      </c>
      <c r="AU63" s="70">
        <v>134</v>
      </c>
      <c r="AV63" s="70">
        <v>1</v>
      </c>
      <c r="AW63" s="70">
        <v>467</v>
      </c>
      <c r="AX63" s="70">
        <v>467</v>
      </c>
      <c r="AY63" s="74"/>
      <c r="AZ63" s="70">
        <v>328</v>
      </c>
      <c r="BA63" s="70">
        <v>10</v>
      </c>
      <c r="BB63" s="70">
        <v>130</v>
      </c>
      <c r="BC63" s="70">
        <v>1</v>
      </c>
      <c r="BD63" s="70">
        <v>469</v>
      </c>
      <c r="BE63" s="70">
        <v>469</v>
      </c>
      <c r="BF63" s="74"/>
      <c r="BG63" s="70">
        <v>145</v>
      </c>
      <c r="BH63" s="70">
        <v>2</v>
      </c>
      <c r="BI63" s="70">
        <v>60</v>
      </c>
      <c r="BJ63" s="70">
        <v>0</v>
      </c>
      <c r="BK63" s="70">
        <v>207</v>
      </c>
      <c r="BL63" s="70">
        <v>192</v>
      </c>
      <c r="BM63" s="70">
        <v>9</v>
      </c>
      <c r="BN63" s="70">
        <v>82</v>
      </c>
      <c r="BO63" s="70">
        <v>1</v>
      </c>
      <c r="BP63" s="70">
        <v>284</v>
      </c>
      <c r="BQ63" s="70">
        <v>491</v>
      </c>
      <c r="BR63" s="74"/>
      <c r="BS63" s="70">
        <v>152</v>
      </c>
      <c r="BT63" s="70">
        <v>4</v>
      </c>
      <c r="BU63" s="70">
        <v>50</v>
      </c>
      <c r="BV63" s="70">
        <v>0</v>
      </c>
      <c r="BW63" s="70">
        <v>206</v>
      </c>
      <c r="BX63" s="70">
        <v>89</v>
      </c>
      <c r="BY63" s="70">
        <v>2</v>
      </c>
      <c r="BZ63" s="70">
        <v>44</v>
      </c>
      <c r="CA63" s="70">
        <v>1</v>
      </c>
      <c r="CB63" s="70">
        <v>136</v>
      </c>
      <c r="CC63" s="70">
        <v>99</v>
      </c>
      <c r="CD63" s="70">
        <v>4</v>
      </c>
      <c r="CE63" s="70">
        <v>46</v>
      </c>
      <c r="CF63" s="70">
        <v>0</v>
      </c>
      <c r="CG63" s="70">
        <v>149</v>
      </c>
      <c r="CH63" s="70">
        <v>491</v>
      </c>
      <c r="CI63" s="74"/>
      <c r="CJ63" s="70">
        <v>172</v>
      </c>
      <c r="CK63" s="70">
        <v>9</v>
      </c>
      <c r="CL63" s="70">
        <v>69</v>
      </c>
      <c r="CM63" s="70">
        <v>0</v>
      </c>
      <c r="CN63" s="70">
        <v>250</v>
      </c>
      <c r="CO63" s="70">
        <v>146</v>
      </c>
      <c r="CP63" s="70">
        <v>2</v>
      </c>
      <c r="CQ63" s="70">
        <v>60</v>
      </c>
      <c r="CR63" s="70">
        <v>1</v>
      </c>
      <c r="CS63" s="70">
        <v>209</v>
      </c>
      <c r="CT63" s="70">
        <v>459</v>
      </c>
      <c r="CU63" s="74"/>
      <c r="CV63" s="70">
        <v>244</v>
      </c>
      <c r="CW63" s="70">
        <v>4</v>
      </c>
      <c r="CX63" s="70">
        <v>94</v>
      </c>
      <c r="CY63" s="70">
        <v>1</v>
      </c>
      <c r="CZ63" s="70">
        <v>343</v>
      </c>
      <c r="DA63" s="70">
        <v>75</v>
      </c>
      <c r="DB63" s="70">
        <v>3</v>
      </c>
      <c r="DC63" s="70">
        <v>41</v>
      </c>
      <c r="DD63" s="70">
        <v>0</v>
      </c>
      <c r="DE63" s="70">
        <v>119</v>
      </c>
      <c r="DF63" s="70">
        <v>26</v>
      </c>
      <c r="DG63" s="70">
        <v>4</v>
      </c>
      <c r="DH63" s="70">
        <v>11</v>
      </c>
      <c r="DI63" s="70">
        <v>0</v>
      </c>
      <c r="DJ63" s="70">
        <v>41</v>
      </c>
      <c r="DK63" s="70">
        <v>503</v>
      </c>
      <c r="DL63" s="74"/>
      <c r="DM63" s="70">
        <v>237</v>
      </c>
      <c r="DN63" s="70">
        <v>6</v>
      </c>
      <c r="DO63" s="70">
        <v>104</v>
      </c>
      <c r="DP63" s="70">
        <v>0</v>
      </c>
      <c r="DQ63" s="70">
        <v>347</v>
      </c>
      <c r="DR63" s="70">
        <v>96</v>
      </c>
      <c r="DS63" s="70">
        <v>4</v>
      </c>
      <c r="DT63" s="70">
        <v>39</v>
      </c>
      <c r="DU63" s="70">
        <v>1</v>
      </c>
      <c r="DV63" s="70">
        <v>140</v>
      </c>
      <c r="DW63" s="70">
        <v>487</v>
      </c>
      <c r="DY63" s="80">
        <f t="shared" si="7"/>
        <v>0.93523316062176165</v>
      </c>
      <c r="DZ63" s="80">
        <f t="shared" si="8"/>
        <v>0.83333333333333337</v>
      </c>
      <c r="EA63" s="80">
        <f t="shared" si="9"/>
        <v>0.96250000000000002</v>
      </c>
      <c r="EB63" s="80">
        <f t="shared" si="10"/>
        <v>1</v>
      </c>
      <c r="EC63" s="80">
        <f t="shared" si="11"/>
        <v>0.94096601073345254</v>
      </c>
      <c r="ED63" s="74"/>
      <c r="EE63" s="80">
        <f t="shared" si="12"/>
        <v>0.93523316062176165</v>
      </c>
      <c r="EF63" s="80">
        <f t="shared" si="13"/>
        <v>0.83333333333333337</v>
      </c>
      <c r="EG63" s="80">
        <f t="shared" si="14"/>
        <v>0.94374999999999998</v>
      </c>
      <c r="EH63" s="80">
        <f t="shared" si="15"/>
        <v>1</v>
      </c>
      <c r="EI63" s="80">
        <f t="shared" si="16"/>
        <v>0.93559928443649376</v>
      </c>
      <c r="EJ63" s="74"/>
      <c r="EK63" s="80">
        <f t="shared" si="17"/>
        <v>0.83678756476683935</v>
      </c>
      <c r="EL63" s="80">
        <f t="shared" si="18"/>
        <v>0.75</v>
      </c>
      <c r="EM63" s="80">
        <f t="shared" si="19"/>
        <v>0.83750000000000002</v>
      </c>
      <c r="EN63" s="80">
        <f t="shared" si="20"/>
        <v>1</v>
      </c>
      <c r="EO63" s="80">
        <f t="shared" si="21"/>
        <v>0.83542039355992848</v>
      </c>
      <c r="EP63" s="74"/>
      <c r="EQ63" s="80">
        <f t="shared" si="22"/>
        <v>0.84974093264248707</v>
      </c>
      <c r="ER63" s="80">
        <f t="shared" si="23"/>
        <v>0.83333333333333337</v>
      </c>
      <c r="ES63" s="80">
        <f t="shared" si="24"/>
        <v>0.8125</v>
      </c>
      <c r="ET63" s="80">
        <f t="shared" si="25"/>
        <v>1</v>
      </c>
      <c r="EU63" s="80">
        <f t="shared" si="26"/>
        <v>0.83899821109123429</v>
      </c>
      <c r="EV63" s="74"/>
      <c r="EW63" s="80">
        <f t="shared" si="27"/>
        <v>0.87305699481865284</v>
      </c>
      <c r="EX63" s="80">
        <f t="shared" si="28"/>
        <v>0.91666666666666663</v>
      </c>
      <c r="EY63" s="80">
        <f t="shared" si="29"/>
        <v>0.88749999999999996</v>
      </c>
      <c r="EZ63" s="80">
        <f t="shared" si="30"/>
        <v>1</v>
      </c>
      <c r="FA63" s="80">
        <f t="shared" si="31"/>
        <v>0.87835420393559926</v>
      </c>
      <c r="FB63" s="74"/>
      <c r="FC63" s="80">
        <f t="shared" si="32"/>
        <v>1.7072538860103628</v>
      </c>
      <c r="FD63" s="80">
        <f t="shared" si="33"/>
        <v>5.833333333333333</v>
      </c>
      <c r="FE63" s="80">
        <f t="shared" si="34"/>
        <v>1.5</v>
      </c>
      <c r="FF63" s="80">
        <f t="shared" si="35"/>
        <v>0</v>
      </c>
      <c r="FG63" s="80">
        <f t="shared" si="36"/>
        <v>1.7334525939177101</v>
      </c>
      <c r="FH63" s="74"/>
      <c r="FI63" s="80">
        <f t="shared" si="37"/>
        <v>0.82383419689119175</v>
      </c>
      <c r="FJ63" s="80">
        <f t="shared" si="38"/>
        <v>0.91666666666666663</v>
      </c>
      <c r="FK63" s="80">
        <f t="shared" si="39"/>
        <v>0.80625000000000002</v>
      </c>
      <c r="FL63" s="80">
        <f t="shared" si="40"/>
        <v>1</v>
      </c>
      <c r="FM63" s="80">
        <f t="shared" si="41"/>
        <v>0.82110912343470488</v>
      </c>
      <c r="FN63" s="74"/>
      <c r="FO63" s="80">
        <f t="shared" si="42"/>
        <v>0.89378238341968907</v>
      </c>
      <c r="FP63" s="80">
        <f t="shared" si="43"/>
        <v>0.91666666666666663</v>
      </c>
      <c r="FQ63" s="80">
        <f t="shared" si="44"/>
        <v>0.91249999999999998</v>
      </c>
      <c r="FR63" s="80">
        <f t="shared" si="45"/>
        <v>1</v>
      </c>
      <c r="FS63" s="80">
        <f t="shared" si="46"/>
        <v>0.89982110912343471</v>
      </c>
      <c r="FT63" s="74"/>
      <c r="FU63" s="80">
        <f t="shared" si="47"/>
        <v>0.86269430051813467</v>
      </c>
      <c r="FV63" s="80">
        <f t="shared" si="48"/>
        <v>0.83333333333333337</v>
      </c>
      <c r="FW63" s="80">
        <f t="shared" si="49"/>
        <v>0.89375000000000004</v>
      </c>
      <c r="FX63" s="80">
        <f t="shared" si="50"/>
        <v>1</v>
      </c>
      <c r="FY63" s="80">
        <f t="shared" si="51"/>
        <v>0.87119856887298752</v>
      </c>
    </row>
    <row r="64" spans="1:181" x14ac:dyDescent="0.3">
      <c r="A64" s="60" t="s">
        <v>527</v>
      </c>
      <c r="B64" s="70">
        <v>17448</v>
      </c>
      <c r="C64" s="70"/>
      <c r="D64" s="70">
        <v>757</v>
      </c>
      <c r="E64" s="70">
        <v>83</v>
      </c>
      <c r="F64" s="70">
        <v>225</v>
      </c>
      <c r="G64" s="70">
        <v>1</v>
      </c>
      <c r="H64" s="70">
        <v>1066</v>
      </c>
      <c r="I64" s="70">
        <v>241</v>
      </c>
      <c r="J64" s="70">
        <v>29</v>
      </c>
      <c r="K64" s="70">
        <v>105</v>
      </c>
      <c r="L64" s="70">
        <v>0</v>
      </c>
      <c r="M64" s="70">
        <v>375</v>
      </c>
      <c r="N64" s="70">
        <v>1441</v>
      </c>
      <c r="O64" s="70"/>
      <c r="P64" s="70">
        <v>489</v>
      </c>
      <c r="Q64" s="70">
        <v>54</v>
      </c>
      <c r="R64" s="70">
        <v>189</v>
      </c>
      <c r="S64" s="70">
        <v>1</v>
      </c>
      <c r="T64" s="70">
        <v>733</v>
      </c>
      <c r="U64" s="70">
        <v>430</v>
      </c>
      <c r="V64" s="70">
        <v>56</v>
      </c>
      <c r="W64" s="70">
        <v>115</v>
      </c>
      <c r="X64" s="70">
        <v>0</v>
      </c>
      <c r="Y64" s="70">
        <v>601</v>
      </c>
      <c r="Z64" s="70">
        <v>1334</v>
      </c>
      <c r="AA64" s="70"/>
      <c r="AB64" s="70">
        <v>574</v>
      </c>
      <c r="AC64" s="70">
        <v>56</v>
      </c>
      <c r="AD64" s="70">
        <v>195</v>
      </c>
      <c r="AE64" s="70">
        <v>1</v>
      </c>
      <c r="AF64" s="70">
        <v>826</v>
      </c>
      <c r="AG64" s="70">
        <v>233</v>
      </c>
      <c r="AH64" s="70">
        <v>40</v>
      </c>
      <c r="AI64" s="70">
        <v>82</v>
      </c>
      <c r="AJ64" s="70">
        <v>0</v>
      </c>
      <c r="AK64" s="70">
        <v>355</v>
      </c>
      <c r="AL64" s="70">
        <v>139</v>
      </c>
      <c r="AM64" s="70">
        <v>13</v>
      </c>
      <c r="AN64" s="70">
        <v>39</v>
      </c>
      <c r="AO64" s="70">
        <v>0</v>
      </c>
      <c r="AP64" s="70">
        <v>191</v>
      </c>
      <c r="AQ64" s="70">
        <v>1372</v>
      </c>
      <c r="AR64" s="74"/>
      <c r="AS64" s="70">
        <v>835</v>
      </c>
      <c r="AT64" s="70">
        <v>104</v>
      </c>
      <c r="AU64" s="70">
        <v>266</v>
      </c>
      <c r="AV64" s="70">
        <v>1</v>
      </c>
      <c r="AW64" s="70">
        <v>1206</v>
      </c>
      <c r="AX64" s="70">
        <v>1206</v>
      </c>
      <c r="AY64" s="74"/>
      <c r="AZ64" s="70">
        <v>818</v>
      </c>
      <c r="BA64" s="70">
        <v>103</v>
      </c>
      <c r="BB64" s="70">
        <v>265</v>
      </c>
      <c r="BC64" s="70">
        <v>1</v>
      </c>
      <c r="BD64" s="70">
        <v>1187</v>
      </c>
      <c r="BE64" s="70">
        <v>1187</v>
      </c>
      <c r="BF64" s="74"/>
      <c r="BG64" s="70">
        <v>636</v>
      </c>
      <c r="BH64" s="70">
        <v>86</v>
      </c>
      <c r="BI64" s="70">
        <v>200</v>
      </c>
      <c r="BJ64" s="70">
        <v>1</v>
      </c>
      <c r="BK64" s="70">
        <v>923</v>
      </c>
      <c r="BL64" s="70">
        <v>247</v>
      </c>
      <c r="BM64" s="70">
        <v>23</v>
      </c>
      <c r="BN64" s="70">
        <v>96</v>
      </c>
      <c r="BO64" s="70">
        <v>0</v>
      </c>
      <c r="BP64" s="70">
        <v>366</v>
      </c>
      <c r="BQ64" s="70">
        <v>1289</v>
      </c>
      <c r="BR64" s="74"/>
      <c r="BS64" s="70">
        <v>252</v>
      </c>
      <c r="BT64" s="70">
        <v>35</v>
      </c>
      <c r="BU64" s="70">
        <v>89</v>
      </c>
      <c r="BV64" s="70">
        <v>1</v>
      </c>
      <c r="BW64" s="70">
        <v>377</v>
      </c>
      <c r="BX64" s="70">
        <v>260</v>
      </c>
      <c r="BY64" s="70">
        <v>41</v>
      </c>
      <c r="BZ64" s="70">
        <v>83</v>
      </c>
      <c r="CA64" s="70">
        <v>0</v>
      </c>
      <c r="CB64" s="70">
        <v>384</v>
      </c>
      <c r="CC64" s="70">
        <v>372</v>
      </c>
      <c r="CD64" s="70">
        <v>31</v>
      </c>
      <c r="CE64" s="70">
        <v>120</v>
      </c>
      <c r="CF64" s="70">
        <v>0</v>
      </c>
      <c r="CG64" s="70">
        <v>523</v>
      </c>
      <c r="CH64" s="70">
        <v>1284</v>
      </c>
      <c r="CI64" s="74"/>
      <c r="CJ64" s="70">
        <v>420</v>
      </c>
      <c r="CK64" s="70">
        <v>47</v>
      </c>
      <c r="CL64" s="70">
        <v>140</v>
      </c>
      <c r="CM64" s="70">
        <v>0</v>
      </c>
      <c r="CN64" s="70">
        <v>607</v>
      </c>
      <c r="CO64" s="70">
        <v>435</v>
      </c>
      <c r="CP64" s="70">
        <v>58</v>
      </c>
      <c r="CQ64" s="70">
        <v>152</v>
      </c>
      <c r="CR64" s="70">
        <v>1</v>
      </c>
      <c r="CS64" s="70">
        <v>646</v>
      </c>
      <c r="CT64" s="70">
        <v>1253</v>
      </c>
      <c r="CU64" s="74"/>
      <c r="CV64" s="70">
        <v>535</v>
      </c>
      <c r="CW64" s="70">
        <v>61</v>
      </c>
      <c r="CX64" s="70">
        <v>188</v>
      </c>
      <c r="CY64" s="70">
        <v>1</v>
      </c>
      <c r="CZ64" s="70">
        <v>785</v>
      </c>
      <c r="DA64" s="70">
        <v>144</v>
      </c>
      <c r="DB64" s="70">
        <v>23</v>
      </c>
      <c r="DC64" s="70">
        <v>56</v>
      </c>
      <c r="DD64" s="70">
        <v>0</v>
      </c>
      <c r="DE64" s="70">
        <v>223</v>
      </c>
      <c r="DF64" s="70">
        <v>190</v>
      </c>
      <c r="DG64" s="70">
        <v>23</v>
      </c>
      <c r="DH64" s="70">
        <v>53</v>
      </c>
      <c r="DI64" s="70">
        <v>0</v>
      </c>
      <c r="DJ64" s="70">
        <v>266</v>
      </c>
      <c r="DK64" s="70">
        <v>1274</v>
      </c>
      <c r="DL64" s="74"/>
      <c r="DM64" s="70">
        <v>659</v>
      </c>
      <c r="DN64" s="70">
        <v>73</v>
      </c>
      <c r="DO64" s="70">
        <v>221</v>
      </c>
      <c r="DP64" s="70">
        <v>1</v>
      </c>
      <c r="DQ64" s="70">
        <v>954</v>
      </c>
      <c r="DR64" s="70">
        <v>187</v>
      </c>
      <c r="DS64" s="70">
        <v>35</v>
      </c>
      <c r="DT64" s="70">
        <v>64</v>
      </c>
      <c r="DU64" s="70">
        <v>0</v>
      </c>
      <c r="DV64" s="70">
        <v>286</v>
      </c>
      <c r="DW64" s="70">
        <v>1240</v>
      </c>
      <c r="DY64" s="80">
        <f t="shared" si="7"/>
        <v>0.92084168336673344</v>
      </c>
      <c r="DZ64" s="80">
        <f t="shared" si="8"/>
        <v>0.9821428571428571</v>
      </c>
      <c r="EA64" s="80">
        <f t="shared" si="9"/>
        <v>0.92121212121212126</v>
      </c>
      <c r="EB64" s="80">
        <f t="shared" si="10"/>
        <v>1</v>
      </c>
      <c r="EC64" s="80">
        <f t="shared" si="11"/>
        <v>0.92574600971547538</v>
      </c>
      <c r="ED64" s="74"/>
      <c r="EE64" s="80">
        <f t="shared" si="12"/>
        <v>0.94789579158316628</v>
      </c>
      <c r="EF64" s="80">
        <f t="shared" si="13"/>
        <v>0.9732142857142857</v>
      </c>
      <c r="EG64" s="80">
        <f t="shared" si="14"/>
        <v>0.95757575757575752</v>
      </c>
      <c r="EH64" s="80">
        <f t="shared" si="15"/>
        <v>1</v>
      </c>
      <c r="EI64" s="80">
        <f t="shared" si="16"/>
        <v>0.95211658570437196</v>
      </c>
      <c r="EJ64" s="74"/>
      <c r="EK64" s="80">
        <f t="shared" si="17"/>
        <v>0.83667334669338678</v>
      </c>
      <c r="EL64" s="80">
        <f t="shared" si="18"/>
        <v>0.9285714285714286</v>
      </c>
      <c r="EM64" s="80">
        <f t="shared" si="19"/>
        <v>0.80606060606060603</v>
      </c>
      <c r="EN64" s="80">
        <f t="shared" si="20"/>
        <v>1</v>
      </c>
      <c r="EO64" s="80">
        <f t="shared" si="21"/>
        <v>0.83691880638445526</v>
      </c>
      <c r="EP64" s="74"/>
      <c r="EQ64" s="80">
        <f t="shared" si="22"/>
        <v>0.81963927855711427</v>
      </c>
      <c r="ER64" s="80">
        <f t="shared" si="23"/>
        <v>0.9196428571428571</v>
      </c>
      <c r="ES64" s="80">
        <f t="shared" si="24"/>
        <v>0.80303030303030298</v>
      </c>
      <c r="ET64" s="80">
        <f t="shared" si="25"/>
        <v>1</v>
      </c>
      <c r="EU64" s="80">
        <f t="shared" si="26"/>
        <v>0.82373351839000697</v>
      </c>
      <c r="EV64" s="74"/>
      <c r="EW64" s="80">
        <f t="shared" si="27"/>
        <v>0.88476953907815636</v>
      </c>
      <c r="EX64" s="80">
        <f t="shared" si="28"/>
        <v>0.9732142857142857</v>
      </c>
      <c r="EY64" s="80">
        <f t="shared" si="29"/>
        <v>0.89696969696969697</v>
      </c>
      <c r="EZ64" s="80">
        <f t="shared" si="30"/>
        <v>1</v>
      </c>
      <c r="FA64" s="80">
        <f t="shared" si="31"/>
        <v>0.89451769604441356</v>
      </c>
      <c r="FB64" s="74"/>
      <c r="FC64" s="80">
        <f t="shared" si="32"/>
        <v>0.34068136272545091</v>
      </c>
      <c r="FD64" s="80">
        <f t="shared" si="33"/>
        <v>8.9285714285714288E-2</v>
      </c>
      <c r="FE64" s="80">
        <f t="shared" si="34"/>
        <v>0.42424242424242425</v>
      </c>
      <c r="FF64" s="80">
        <f t="shared" si="35"/>
        <v>1</v>
      </c>
      <c r="FG64" s="80">
        <f t="shared" si="36"/>
        <v>0.34073560027758504</v>
      </c>
      <c r="FH64" s="74"/>
      <c r="FI64" s="80">
        <f t="shared" si="37"/>
        <v>0.85671342685370744</v>
      </c>
      <c r="FJ64" s="80">
        <f t="shared" si="38"/>
        <v>0.9375</v>
      </c>
      <c r="FK64" s="80">
        <f t="shared" si="39"/>
        <v>0.88484848484848488</v>
      </c>
      <c r="FL64" s="80">
        <f t="shared" si="40"/>
        <v>1</v>
      </c>
      <c r="FM64" s="80">
        <f t="shared" si="41"/>
        <v>0.86953504510756419</v>
      </c>
      <c r="FN64" s="74"/>
      <c r="FO64" s="80">
        <f t="shared" si="42"/>
        <v>0.8707414829659319</v>
      </c>
      <c r="FP64" s="80">
        <f t="shared" si="43"/>
        <v>0.9553571428571429</v>
      </c>
      <c r="FQ64" s="80">
        <f t="shared" si="44"/>
        <v>0.9</v>
      </c>
      <c r="FR64" s="80">
        <f t="shared" si="45"/>
        <v>1</v>
      </c>
      <c r="FS64" s="80">
        <f t="shared" si="46"/>
        <v>0.88410825815405969</v>
      </c>
      <c r="FT64" s="74"/>
      <c r="FU64" s="80">
        <f t="shared" si="47"/>
        <v>0.84769539078156309</v>
      </c>
      <c r="FV64" s="80">
        <f t="shared" si="48"/>
        <v>0.9642857142857143</v>
      </c>
      <c r="FW64" s="80">
        <f t="shared" si="49"/>
        <v>0.86363636363636365</v>
      </c>
      <c r="FX64" s="80">
        <f t="shared" si="50"/>
        <v>1</v>
      </c>
      <c r="FY64" s="80">
        <f t="shared" si="51"/>
        <v>0.86051353226925742</v>
      </c>
    </row>
    <row r="65" spans="1:181" x14ac:dyDescent="0.3">
      <c r="A65" s="60" t="s">
        <v>606</v>
      </c>
      <c r="B65" s="70">
        <v>17316</v>
      </c>
      <c r="C65" s="70"/>
      <c r="D65" s="70">
        <v>201</v>
      </c>
      <c r="E65" s="70">
        <v>13</v>
      </c>
      <c r="F65" s="70">
        <v>66</v>
      </c>
      <c r="G65" s="70">
        <v>0</v>
      </c>
      <c r="H65" s="70">
        <v>280</v>
      </c>
      <c r="I65" s="70">
        <v>137</v>
      </c>
      <c r="J65" s="70">
        <v>18</v>
      </c>
      <c r="K65" s="70">
        <v>68</v>
      </c>
      <c r="L65" s="70">
        <v>1</v>
      </c>
      <c r="M65" s="70">
        <v>224</v>
      </c>
      <c r="N65" s="70">
        <v>504</v>
      </c>
      <c r="O65" s="70"/>
      <c r="P65" s="70">
        <v>243</v>
      </c>
      <c r="Q65" s="70">
        <v>20</v>
      </c>
      <c r="R65" s="70">
        <v>88</v>
      </c>
      <c r="S65" s="70">
        <v>1</v>
      </c>
      <c r="T65" s="70">
        <v>352</v>
      </c>
      <c r="U65" s="70">
        <v>63</v>
      </c>
      <c r="V65" s="70">
        <v>9</v>
      </c>
      <c r="W65" s="70">
        <v>34</v>
      </c>
      <c r="X65" s="70">
        <v>0</v>
      </c>
      <c r="Y65" s="70">
        <v>106</v>
      </c>
      <c r="Z65" s="70">
        <v>458</v>
      </c>
      <c r="AA65" s="70"/>
      <c r="AB65" s="70">
        <v>184</v>
      </c>
      <c r="AC65" s="70">
        <v>19</v>
      </c>
      <c r="AD65" s="70">
        <v>69</v>
      </c>
      <c r="AE65" s="70">
        <v>1</v>
      </c>
      <c r="AF65" s="70">
        <v>273</v>
      </c>
      <c r="AG65" s="70">
        <v>104</v>
      </c>
      <c r="AH65" s="70">
        <v>9</v>
      </c>
      <c r="AI65" s="70">
        <v>40</v>
      </c>
      <c r="AJ65" s="70">
        <v>0</v>
      </c>
      <c r="AK65" s="70">
        <v>153</v>
      </c>
      <c r="AL65" s="70">
        <v>25</v>
      </c>
      <c r="AM65" s="70">
        <v>2</v>
      </c>
      <c r="AN65" s="70">
        <v>19</v>
      </c>
      <c r="AO65" s="70">
        <v>0</v>
      </c>
      <c r="AP65" s="70">
        <v>46</v>
      </c>
      <c r="AQ65" s="70">
        <v>472</v>
      </c>
      <c r="AR65" s="74"/>
      <c r="AS65" s="70">
        <v>288</v>
      </c>
      <c r="AT65" s="70">
        <v>28</v>
      </c>
      <c r="AU65" s="70">
        <v>116</v>
      </c>
      <c r="AV65" s="70">
        <v>1</v>
      </c>
      <c r="AW65" s="70">
        <v>433</v>
      </c>
      <c r="AX65" s="70">
        <v>433</v>
      </c>
      <c r="AY65" s="74"/>
      <c r="AZ65" s="70">
        <v>282</v>
      </c>
      <c r="BA65" s="70">
        <v>27</v>
      </c>
      <c r="BB65" s="70">
        <v>113</v>
      </c>
      <c r="BC65" s="70">
        <v>1</v>
      </c>
      <c r="BD65" s="70">
        <v>423</v>
      </c>
      <c r="BE65" s="70">
        <v>423</v>
      </c>
      <c r="BF65" s="74"/>
      <c r="BG65" s="70">
        <v>148</v>
      </c>
      <c r="BH65" s="70">
        <v>13</v>
      </c>
      <c r="BI65" s="70">
        <v>59</v>
      </c>
      <c r="BJ65" s="70">
        <v>1</v>
      </c>
      <c r="BK65" s="70">
        <v>221</v>
      </c>
      <c r="BL65" s="70">
        <v>137</v>
      </c>
      <c r="BM65" s="70">
        <v>16</v>
      </c>
      <c r="BN65" s="70">
        <v>58</v>
      </c>
      <c r="BO65" s="70">
        <v>0</v>
      </c>
      <c r="BP65" s="70">
        <v>211</v>
      </c>
      <c r="BQ65" s="70">
        <v>432</v>
      </c>
      <c r="BR65" s="74"/>
      <c r="BS65" s="70">
        <v>129</v>
      </c>
      <c r="BT65" s="70">
        <v>15</v>
      </c>
      <c r="BU65" s="70">
        <v>45</v>
      </c>
      <c r="BV65" s="70">
        <v>0</v>
      </c>
      <c r="BW65" s="70">
        <v>189</v>
      </c>
      <c r="BX65" s="70">
        <v>82</v>
      </c>
      <c r="BY65" s="70">
        <v>8</v>
      </c>
      <c r="BZ65" s="70">
        <v>31</v>
      </c>
      <c r="CA65" s="70">
        <v>0</v>
      </c>
      <c r="CB65" s="70">
        <v>121</v>
      </c>
      <c r="CC65" s="70">
        <v>77</v>
      </c>
      <c r="CD65" s="70">
        <v>5</v>
      </c>
      <c r="CE65" s="70">
        <v>36</v>
      </c>
      <c r="CF65" s="70">
        <v>1</v>
      </c>
      <c r="CG65" s="70">
        <v>119</v>
      </c>
      <c r="CH65" s="70">
        <v>429</v>
      </c>
      <c r="CI65" s="74"/>
      <c r="CJ65" s="70">
        <v>158</v>
      </c>
      <c r="CK65" s="70">
        <v>11</v>
      </c>
      <c r="CL65" s="70">
        <v>58</v>
      </c>
      <c r="CM65" s="70">
        <v>0</v>
      </c>
      <c r="CN65" s="70">
        <v>227</v>
      </c>
      <c r="CO65" s="70">
        <v>113</v>
      </c>
      <c r="CP65" s="70">
        <v>17</v>
      </c>
      <c r="CQ65" s="70">
        <v>49</v>
      </c>
      <c r="CR65" s="70">
        <v>0</v>
      </c>
      <c r="CS65" s="70">
        <v>179</v>
      </c>
      <c r="CT65" s="70">
        <v>406</v>
      </c>
      <c r="CU65" s="74"/>
      <c r="CV65" s="70">
        <v>215</v>
      </c>
      <c r="CW65" s="70">
        <v>20</v>
      </c>
      <c r="CX65" s="70">
        <v>84</v>
      </c>
      <c r="CY65" s="70">
        <v>1</v>
      </c>
      <c r="CZ65" s="70">
        <v>320</v>
      </c>
      <c r="DA65" s="70">
        <v>34</v>
      </c>
      <c r="DB65" s="70">
        <v>9</v>
      </c>
      <c r="DC65" s="70">
        <v>22</v>
      </c>
      <c r="DD65" s="70">
        <v>0</v>
      </c>
      <c r="DE65" s="70">
        <v>65</v>
      </c>
      <c r="DF65" s="70">
        <v>44</v>
      </c>
      <c r="DG65" s="70">
        <v>1</v>
      </c>
      <c r="DH65" s="70">
        <v>16</v>
      </c>
      <c r="DI65" s="70">
        <v>0</v>
      </c>
      <c r="DJ65" s="70">
        <v>61</v>
      </c>
      <c r="DK65" s="70">
        <v>446</v>
      </c>
      <c r="DL65" s="74"/>
      <c r="DM65" s="70">
        <v>233</v>
      </c>
      <c r="DN65" s="70">
        <v>18</v>
      </c>
      <c r="DO65" s="70">
        <v>90</v>
      </c>
      <c r="DP65" s="70">
        <v>1</v>
      </c>
      <c r="DQ65" s="70">
        <v>342</v>
      </c>
      <c r="DR65" s="70">
        <v>57</v>
      </c>
      <c r="DS65" s="70">
        <v>9</v>
      </c>
      <c r="DT65" s="70">
        <v>27</v>
      </c>
      <c r="DU65" s="70">
        <v>0</v>
      </c>
      <c r="DV65" s="70">
        <v>93</v>
      </c>
      <c r="DW65" s="70">
        <v>435</v>
      </c>
      <c r="DY65" s="80">
        <f t="shared" si="7"/>
        <v>0.90532544378698221</v>
      </c>
      <c r="DZ65" s="80">
        <f t="shared" si="8"/>
        <v>0.93548387096774188</v>
      </c>
      <c r="EA65" s="80">
        <f t="shared" si="9"/>
        <v>0.91044776119402981</v>
      </c>
      <c r="EB65" s="80">
        <f t="shared" si="10"/>
        <v>1</v>
      </c>
      <c r="EC65" s="80">
        <f t="shared" si="11"/>
        <v>0.90873015873015872</v>
      </c>
      <c r="ED65" s="74"/>
      <c r="EE65" s="80">
        <f t="shared" si="12"/>
        <v>0.92603550295857984</v>
      </c>
      <c r="EF65" s="80">
        <f t="shared" si="13"/>
        <v>0.967741935483871</v>
      </c>
      <c r="EG65" s="80">
        <f t="shared" si="14"/>
        <v>0.95522388059701491</v>
      </c>
      <c r="EH65" s="80">
        <f t="shared" si="15"/>
        <v>1</v>
      </c>
      <c r="EI65" s="80">
        <f t="shared" si="16"/>
        <v>0.93650793650793651</v>
      </c>
      <c r="EJ65" s="74"/>
      <c r="EK65" s="80">
        <f t="shared" si="17"/>
        <v>0.85207100591715978</v>
      </c>
      <c r="EL65" s="80">
        <f t="shared" si="18"/>
        <v>0.90322580645161288</v>
      </c>
      <c r="EM65" s="80">
        <f t="shared" si="19"/>
        <v>0.86567164179104472</v>
      </c>
      <c r="EN65" s="80">
        <f t="shared" si="20"/>
        <v>1</v>
      </c>
      <c r="EO65" s="80">
        <f t="shared" si="21"/>
        <v>0.85912698412698407</v>
      </c>
      <c r="EP65" s="74"/>
      <c r="EQ65" s="80">
        <f t="shared" si="22"/>
        <v>0.83431952662721898</v>
      </c>
      <c r="ER65" s="80">
        <f t="shared" si="23"/>
        <v>0.87096774193548387</v>
      </c>
      <c r="ES65" s="80">
        <f t="shared" si="24"/>
        <v>0.84328358208955223</v>
      </c>
      <c r="ET65" s="80">
        <f t="shared" si="25"/>
        <v>1</v>
      </c>
      <c r="EU65" s="80">
        <f t="shared" si="26"/>
        <v>0.8392857142857143</v>
      </c>
      <c r="EV65" s="74"/>
      <c r="EW65" s="80">
        <f t="shared" si="27"/>
        <v>0.84319526627218933</v>
      </c>
      <c r="EX65" s="80">
        <f t="shared" si="28"/>
        <v>0.93548387096774188</v>
      </c>
      <c r="EY65" s="80">
        <f t="shared" si="29"/>
        <v>0.87313432835820892</v>
      </c>
      <c r="EZ65" s="80">
        <f t="shared" si="30"/>
        <v>1</v>
      </c>
      <c r="FA65" s="80">
        <f t="shared" si="31"/>
        <v>0.8571428571428571</v>
      </c>
      <c r="FB65" s="74"/>
      <c r="FC65" s="80">
        <f t="shared" si="32"/>
        <v>2.6153846153846154</v>
      </c>
      <c r="FD65" s="80">
        <f t="shared" si="33"/>
        <v>3.4516129032258065</v>
      </c>
      <c r="FE65" s="80">
        <f t="shared" si="34"/>
        <v>2.1791044776119404</v>
      </c>
      <c r="FF65" s="80">
        <f t="shared" si="35"/>
        <v>1</v>
      </c>
      <c r="FG65" s="80">
        <f t="shared" si="36"/>
        <v>2.5476190476190474</v>
      </c>
      <c r="FH65" s="74"/>
      <c r="FI65" s="80">
        <f t="shared" si="37"/>
        <v>0.80177514792899407</v>
      </c>
      <c r="FJ65" s="80">
        <f t="shared" si="38"/>
        <v>0.90322580645161288</v>
      </c>
      <c r="FK65" s="80">
        <f t="shared" si="39"/>
        <v>0.79850746268656714</v>
      </c>
      <c r="FL65" s="80">
        <f t="shared" si="40"/>
        <v>0</v>
      </c>
      <c r="FM65" s="80">
        <f t="shared" si="41"/>
        <v>0.80555555555555558</v>
      </c>
      <c r="FN65" s="74"/>
      <c r="FO65" s="80">
        <f t="shared" si="42"/>
        <v>0.86686390532544377</v>
      </c>
      <c r="FP65" s="80">
        <f t="shared" si="43"/>
        <v>0.967741935483871</v>
      </c>
      <c r="FQ65" s="80">
        <f t="shared" si="44"/>
        <v>0.91044776119402981</v>
      </c>
      <c r="FR65" s="80">
        <f t="shared" si="45"/>
        <v>1</v>
      </c>
      <c r="FS65" s="80">
        <f t="shared" si="46"/>
        <v>0.88492063492063489</v>
      </c>
      <c r="FT65" s="74"/>
      <c r="FU65" s="80">
        <f t="shared" si="47"/>
        <v>0.85798816568047342</v>
      </c>
      <c r="FV65" s="80">
        <f t="shared" si="48"/>
        <v>0.87096774193548387</v>
      </c>
      <c r="FW65" s="80">
        <f t="shared" si="49"/>
        <v>0.87313432835820892</v>
      </c>
      <c r="FX65" s="80">
        <f t="shared" si="50"/>
        <v>1</v>
      </c>
      <c r="FY65" s="80">
        <f t="shared" si="51"/>
        <v>0.86309523809523814</v>
      </c>
    </row>
    <row r="66" spans="1:181" x14ac:dyDescent="0.3">
      <c r="A66" s="60" t="s">
        <v>472</v>
      </c>
      <c r="B66" s="70">
        <v>17289</v>
      </c>
      <c r="C66" s="70"/>
      <c r="D66" s="70">
        <v>145</v>
      </c>
      <c r="E66" s="70">
        <v>6</v>
      </c>
      <c r="F66" s="70">
        <v>81</v>
      </c>
      <c r="G66" s="70">
        <v>0</v>
      </c>
      <c r="H66" s="70">
        <v>232</v>
      </c>
      <c r="I66" s="70">
        <v>104</v>
      </c>
      <c r="J66" s="70">
        <v>8</v>
      </c>
      <c r="K66" s="70">
        <v>68</v>
      </c>
      <c r="L66" s="70">
        <v>0</v>
      </c>
      <c r="M66" s="70">
        <v>180</v>
      </c>
      <c r="N66" s="70">
        <v>412</v>
      </c>
      <c r="O66" s="70"/>
      <c r="P66" s="70">
        <v>192</v>
      </c>
      <c r="Q66" s="70">
        <v>12</v>
      </c>
      <c r="R66" s="70">
        <v>116</v>
      </c>
      <c r="S66" s="70">
        <v>0</v>
      </c>
      <c r="T66" s="70">
        <v>320</v>
      </c>
      <c r="U66" s="70">
        <v>36</v>
      </c>
      <c r="V66" s="70">
        <v>0</v>
      </c>
      <c r="W66" s="70">
        <v>25</v>
      </c>
      <c r="X66" s="70">
        <v>0</v>
      </c>
      <c r="Y66" s="70">
        <v>61</v>
      </c>
      <c r="Z66" s="70">
        <v>381</v>
      </c>
      <c r="AA66" s="70"/>
      <c r="AB66" s="70">
        <v>118</v>
      </c>
      <c r="AC66" s="70">
        <v>5</v>
      </c>
      <c r="AD66" s="70">
        <v>77</v>
      </c>
      <c r="AE66" s="70">
        <v>0</v>
      </c>
      <c r="AF66" s="70">
        <v>200</v>
      </c>
      <c r="AG66" s="70">
        <v>64</v>
      </c>
      <c r="AH66" s="70">
        <v>1</v>
      </c>
      <c r="AI66" s="70">
        <v>37</v>
      </c>
      <c r="AJ66" s="70">
        <v>0</v>
      </c>
      <c r="AK66" s="70">
        <v>102</v>
      </c>
      <c r="AL66" s="70">
        <v>51</v>
      </c>
      <c r="AM66" s="70">
        <v>6</v>
      </c>
      <c r="AN66" s="70">
        <v>31</v>
      </c>
      <c r="AO66" s="70">
        <v>0</v>
      </c>
      <c r="AP66" s="70">
        <v>88</v>
      </c>
      <c r="AQ66" s="70">
        <v>390</v>
      </c>
      <c r="AR66" s="74"/>
      <c r="AS66" s="70">
        <v>210</v>
      </c>
      <c r="AT66" s="70">
        <v>10</v>
      </c>
      <c r="AU66" s="70">
        <v>127</v>
      </c>
      <c r="AV66" s="70">
        <v>0</v>
      </c>
      <c r="AW66" s="70">
        <v>347</v>
      </c>
      <c r="AX66" s="70">
        <v>347</v>
      </c>
      <c r="AY66" s="74"/>
      <c r="AZ66" s="70">
        <v>209</v>
      </c>
      <c r="BA66" s="70">
        <v>10</v>
      </c>
      <c r="BB66" s="70">
        <v>127</v>
      </c>
      <c r="BC66" s="70">
        <v>0</v>
      </c>
      <c r="BD66" s="70">
        <v>346</v>
      </c>
      <c r="BE66" s="70">
        <v>346</v>
      </c>
      <c r="BF66" s="74"/>
      <c r="BG66" s="70">
        <v>98</v>
      </c>
      <c r="BH66" s="70">
        <v>2</v>
      </c>
      <c r="BI66" s="70">
        <v>50</v>
      </c>
      <c r="BJ66" s="70">
        <v>0</v>
      </c>
      <c r="BK66" s="70">
        <v>150</v>
      </c>
      <c r="BL66" s="70">
        <v>120</v>
      </c>
      <c r="BM66" s="70">
        <v>10</v>
      </c>
      <c r="BN66" s="70">
        <v>91</v>
      </c>
      <c r="BO66" s="70">
        <v>0</v>
      </c>
      <c r="BP66" s="70">
        <v>221</v>
      </c>
      <c r="BQ66" s="70">
        <v>371</v>
      </c>
      <c r="BR66" s="74"/>
      <c r="BS66" s="70">
        <v>120</v>
      </c>
      <c r="BT66" s="70">
        <v>9</v>
      </c>
      <c r="BU66" s="70">
        <v>68</v>
      </c>
      <c r="BV66" s="70">
        <v>0</v>
      </c>
      <c r="BW66" s="70">
        <v>197</v>
      </c>
      <c r="BX66" s="70">
        <v>57</v>
      </c>
      <c r="BY66" s="70">
        <v>1</v>
      </c>
      <c r="BZ66" s="70">
        <v>34</v>
      </c>
      <c r="CA66" s="70">
        <v>0</v>
      </c>
      <c r="CB66" s="70">
        <v>92</v>
      </c>
      <c r="CC66" s="70">
        <v>43</v>
      </c>
      <c r="CD66" s="70">
        <v>2</v>
      </c>
      <c r="CE66" s="70">
        <v>36</v>
      </c>
      <c r="CF66" s="70">
        <v>0</v>
      </c>
      <c r="CG66" s="70">
        <v>81</v>
      </c>
      <c r="CH66" s="70">
        <v>370</v>
      </c>
      <c r="CI66" s="74"/>
      <c r="CJ66" s="70">
        <v>130</v>
      </c>
      <c r="CK66" s="70">
        <v>9</v>
      </c>
      <c r="CL66" s="70">
        <v>84</v>
      </c>
      <c r="CM66" s="70">
        <v>0</v>
      </c>
      <c r="CN66" s="70">
        <v>223</v>
      </c>
      <c r="CO66" s="70">
        <v>82</v>
      </c>
      <c r="CP66" s="70">
        <v>2</v>
      </c>
      <c r="CQ66" s="70">
        <v>49</v>
      </c>
      <c r="CR66" s="70">
        <v>0</v>
      </c>
      <c r="CS66" s="70">
        <v>133</v>
      </c>
      <c r="CT66" s="70">
        <v>356</v>
      </c>
      <c r="CU66" s="74"/>
      <c r="CV66" s="70">
        <v>153</v>
      </c>
      <c r="CW66" s="70">
        <v>6</v>
      </c>
      <c r="CX66" s="70">
        <v>87</v>
      </c>
      <c r="CY66" s="70">
        <v>0</v>
      </c>
      <c r="CZ66" s="70">
        <v>246</v>
      </c>
      <c r="DA66" s="70">
        <v>62</v>
      </c>
      <c r="DB66" s="70">
        <v>6</v>
      </c>
      <c r="DC66" s="70">
        <v>45</v>
      </c>
      <c r="DD66" s="70">
        <v>0</v>
      </c>
      <c r="DE66" s="70">
        <v>113</v>
      </c>
      <c r="DF66" s="70">
        <v>9</v>
      </c>
      <c r="DG66" s="70">
        <v>0</v>
      </c>
      <c r="DH66" s="70">
        <v>9</v>
      </c>
      <c r="DI66" s="70">
        <v>0</v>
      </c>
      <c r="DJ66" s="70">
        <v>18</v>
      </c>
      <c r="DK66" s="70">
        <v>377</v>
      </c>
      <c r="DL66" s="74"/>
      <c r="DM66" s="70">
        <v>160</v>
      </c>
      <c r="DN66" s="70">
        <v>4</v>
      </c>
      <c r="DO66" s="70">
        <v>83</v>
      </c>
      <c r="DP66" s="70">
        <v>0</v>
      </c>
      <c r="DQ66" s="70">
        <v>247</v>
      </c>
      <c r="DR66" s="70">
        <v>54</v>
      </c>
      <c r="DS66" s="70">
        <v>8</v>
      </c>
      <c r="DT66" s="70">
        <v>55</v>
      </c>
      <c r="DU66" s="70">
        <v>0</v>
      </c>
      <c r="DV66" s="70">
        <v>117</v>
      </c>
      <c r="DW66" s="70">
        <v>364</v>
      </c>
      <c r="DY66" s="80">
        <f t="shared" si="7"/>
        <v>0.91566265060240959</v>
      </c>
      <c r="DZ66" s="80">
        <f t="shared" si="8"/>
        <v>0.8571428571428571</v>
      </c>
      <c r="EA66" s="80">
        <f t="shared" si="9"/>
        <v>0.94630872483221473</v>
      </c>
      <c r="EB66" s="80" t="e">
        <f t="shared" si="10"/>
        <v>#DIV/0!</v>
      </c>
      <c r="EC66" s="80">
        <f t="shared" si="11"/>
        <v>0.92475728155339809</v>
      </c>
      <c r="ED66" s="74"/>
      <c r="EE66" s="80">
        <f t="shared" si="12"/>
        <v>0.93574297188755018</v>
      </c>
      <c r="EF66" s="80">
        <f t="shared" si="13"/>
        <v>0.8571428571428571</v>
      </c>
      <c r="EG66" s="80">
        <f t="shared" si="14"/>
        <v>0.97315436241610742</v>
      </c>
      <c r="EH66" s="80" t="e">
        <f t="shared" si="15"/>
        <v>#DIV/0!</v>
      </c>
      <c r="EI66" s="80">
        <f t="shared" si="16"/>
        <v>0.94660194174757284</v>
      </c>
      <c r="EJ66" s="74"/>
      <c r="EK66" s="80">
        <f t="shared" si="17"/>
        <v>0.84337349397590367</v>
      </c>
      <c r="EL66" s="80">
        <f t="shared" si="18"/>
        <v>0.7142857142857143</v>
      </c>
      <c r="EM66" s="80">
        <f t="shared" si="19"/>
        <v>0.8523489932885906</v>
      </c>
      <c r="EN66" s="80" t="e">
        <f t="shared" si="20"/>
        <v>#DIV/0!</v>
      </c>
      <c r="EO66" s="80">
        <f t="shared" si="21"/>
        <v>0.84223300970873782</v>
      </c>
      <c r="EP66" s="74"/>
      <c r="EQ66" s="80">
        <f t="shared" si="22"/>
        <v>0.8393574297188755</v>
      </c>
      <c r="ER66" s="80">
        <f t="shared" si="23"/>
        <v>0.7142857142857143</v>
      </c>
      <c r="ES66" s="80">
        <f t="shared" si="24"/>
        <v>0.8523489932885906</v>
      </c>
      <c r="ET66" s="80" t="e">
        <f t="shared" si="25"/>
        <v>#DIV/0!</v>
      </c>
      <c r="EU66" s="80">
        <f t="shared" si="26"/>
        <v>0.83980582524271841</v>
      </c>
      <c r="EV66" s="74"/>
      <c r="EW66" s="80">
        <f t="shared" si="27"/>
        <v>0.87550200803212852</v>
      </c>
      <c r="EX66" s="80">
        <f t="shared" si="28"/>
        <v>0.8571428571428571</v>
      </c>
      <c r="EY66" s="80">
        <f t="shared" si="29"/>
        <v>0.94630872483221473</v>
      </c>
      <c r="EZ66" s="80" t="e">
        <f t="shared" si="30"/>
        <v>#DIV/0!</v>
      </c>
      <c r="FA66" s="80">
        <f t="shared" si="31"/>
        <v>0.90048543689320393</v>
      </c>
      <c r="FB66" s="74"/>
      <c r="FC66" s="80">
        <f t="shared" si="32"/>
        <v>1.1566265060240963</v>
      </c>
      <c r="FD66" s="80">
        <f t="shared" si="33"/>
        <v>2</v>
      </c>
      <c r="FE66" s="80">
        <f t="shared" si="34"/>
        <v>0.75167785234899331</v>
      </c>
      <c r="FF66" s="80" t="e">
        <f t="shared" si="35"/>
        <v>#DIV/0!</v>
      </c>
      <c r="FG66" s="80">
        <f t="shared" si="36"/>
        <v>1.0412621359223302</v>
      </c>
      <c r="FH66" s="74"/>
      <c r="FI66" s="80">
        <f t="shared" si="37"/>
        <v>0.85140562248995988</v>
      </c>
      <c r="FJ66" s="80">
        <f t="shared" si="38"/>
        <v>0.7857142857142857</v>
      </c>
      <c r="FK66" s="80">
        <f t="shared" si="39"/>
        <v>0.89261744966442957</v>
      </c>
      <c r="FL66" s="80" t="e">
        <f t="shared" si="40"/>
        <v>#DIV/0!</v>
      </c>
      <c r="FM66" s="80">
        <f t="shared" si="41"/>
        <v>0.86407766990291257</v>
      </c>
      <c r="FN66" s="74"/>
      <c r="FO66" s="80">
        <f t="shared" si="42"/>
        <v>0.89959839357429716</v>
      </c>
      <c r="FP66" s="80">
        <f t="shared" si="43"/>
        <v>0.8571428571428571</v>
      </c>
      <c r="FQ66" s="80">
        <f t="shared" si="44"/>
        <v>0.94630872483221473</v>
      </c>
      <c r="FR66" s="80" t="e">
        <f t="shared" si="45"/>
        <v>#DIV/0!</v>
      </c>
      <c r="FS66" s="80">
        <f t="shared" si="46"/>
        <v>0.91504854368932043</v>
      </c>
      <c r="FT66" s="74"/>
      <c r="FU66" s="80">
        <f t="shared" si="47"/>
        <v>0.85943775100401609</v>
      </c>
      <c r="FV66" s="80">
        <f t="shared" si="48"/>
        <v>0.8571428571428571</v>
      </c>
      <c r="FW66" s="80">
        <f t="shared" si="49"/>
        <v>0.9261744966442953</v>
      </c>
      <c r="FX66" s="80" t="e">
        <f t="shared" si="50"/>
        <v>#DIV/0!</v>
      </c>
      <c r="FY66" s="80">
        <f t="shared" si="51"/>
        <v>0.88349514563106801</v>
      </c>
    </row>
    <row r="67" spans="1:181" x14ac:dyDescent="0.3">
      <c r="A67" s="60" t="s">
        <v>539</v>
      </c>
      <c r="B67" s="70">
        <v>17259</v>
      </c>
      <c r="C67" s="70"/>
      <c r="D67" s="70">
        <v>370</v>
      </c>
      <c r="E67" s="70">
        <v>5</v>
      </c>
      <c r="F67" s="70">
        <v>79</v>
      </c>
      <c r="G67" s="70">
        <v>0</v>
      </c>
      <c r="H67" s="70">
        <v>454</v>
      </c>
      <c r="I67" s="70">
        <v>127</v>
      </c>
      <c r="J67" s="70">
        <v>6</v>
      </c>
      <c r="K67" s="70">
        <v>52</v>
      </c>
      <c r="L67" s="70">
        <v>1</v>
      </c>
      <c r="M67" s="70">
        <v>186</v>
      </c>
      <c r="N67" s="70">
        <v>640</v>
      </c>
      <c r="O67" s="70"/>
      <c r="P67" s="70">
        <v>308</v>
      </c>
      <c r="Q67" s="70">
        <v>6</v>
      </c>
      <c r="R67" s="70">
        <v>77</v>
      </c>
      <c r="S67" s="70">
        <v>0</v>
      </c>
      <c r="T67" s="70">
        <v>391</v>
      </c>
      <c r="U67" s="70">
        <v>128</v>
      </c>
      <c r="V67" s="70">
        <v>4</v>
      </c>
      <c r="W67" s="70">
        <v>40</v>
      </c>
      <c r="X67" s="70">
        <v>0</v>
      </c>
      <c r="Y67" s="70">
        <v>172</v>
      </c>
      <c r="Z67" s="70">
        <v>563</v>
      </c>
      <c r="AA67" s="70"/>
      <c r="AB67" s="70">
        <v>306</v>
      </c>
      <c r="AC67" s="70">
        <v>10</v>
      </c>
      <c r="AD67" s="70">
        <v>87</v>
      </c>
      <c r="AE67" s="70">
        <v>0</v>
      </c>
      <c r="AF67" s="70">
        <v>403</v>
      </c>
      <c r="AG67" s="70">
        <v>81</v>
      </c>
      <c r="AH67" s="70">
        <v>0</v>
      </c>
      <c r="AI67" s="70">
        <v>28</v>
      </c>
      <c r="AJ67" s="70">
        <v>0</v>
      </c>
      <c r="AK67" s="70">
        <v>109</v>
      </c>
      <c r="AL67" s="70">
        <v>75</v>
      </c>
      <c r="AM67" s="70">
        <v>1</v>
      </c>
      <c r="AN67" s="70">
        <v>7</v>
      </c>
      <c r="AO67" s="70">
        <v>1</v>
      </c>
      <c r="AP67" s="70">
        <v>84</v>
      </c>
      <c r="AQ67" s="70">
        <v>596</v>
      </c>
      <c r="AR67" s="74"/>
      <c r="AS67" s="70">
        <v>392</v>
      </c>
      <c r="AT67" s="70">
        <v>9</v>
      </c>
      <c r="AU67" s="70">
        <v>112</v>
      </c>
      <c r="AV67" s="70">
        <v>1</v>
      </c>
      <c r="AW67" s="70">
        <v>514</v>
      </c>
      <c r="AX67" s="70">
        <v>514</v>
      </c>
      <c r="AY67" s="74"/>
      <c r="AZ67" s="70">
        <v>379</v>
      </c>
      <c r="BA67" s="70">
        <v>7</v>
      </c>
      <c r="BB67" s="70">
        <v>108</v>
      </c>
      <c r="BC67" s="70">
        <v>1</v>
      </c>
      <c r="BD67" s="70">
        <v>495</v>
      </c>
      <c r="BE67" s="70">
        <v>495</v>
      </c>
      <c r="BF67" s="74"/>
      <c r="BG67" s="70">
        <v>246</v>
      </c>
      <c r="BH67" s="70">
        <v>6</v>
      </c>
      <c r="BI67" s="70">
        <v>60</v>
      </c>
      <c r="BJ67" s="70">
        <v>1</v>
      </c>
      <c r="BK67" s="70">
        <v>313</v>
      </c>
      <c r="BL67" s="70">
        <v>169</v>
      </c>
      <c r="BM67" s="70">
        <v>3</v>
      </c>
      <c r="BN67" s="70">
        <v>56</v>
      </c>
      <c r="BO67" s="70">
        <v>0</v>
      </c>
      <c r="BP67" s="70">
        <v>228</v>
      </c>
      <c r="BQ67" s="70">
        <v>541</v>
      </c>
      <c r="BR67" s="74"/>
      <c r="BS67" s="70">
        <v>154</v>
      </c>
      <c r="BT67" s="70">
        <v>2</v>
      </c>
      <c r="BU67" s="70">
        <v>46</v>
      </c>
      <c r="BV67" s="70">
        <v>0</v>
      </c>
      <c r="BW67" s="70">
        <v>202</v>
      </c>
      <c r="BX67" s="70">
        <v>83</v>
      </c>
      <c r="BY67" s="70">
        <v>3</v>
      </c>
      <c r="BZ67" s="70">
        <v>32</v>
      </c>
      <c r="CA67" s="70">
        <v>0</v>
      </c>
      <c r="CB67" s="70">
        <v>118</v>
      </c>
      <c r="CC67" s="70">
        <v>180</v>
      </c>
      <c r="CD67" s="70">
        <v>5</v>
      </c>
      <c r="CE67" s="70">
        <v>42</v>
      </c>
      <c r="CF67" s="70">
        <v>1</v>
      </c>
      <c r="CG67" s="70">
        <v>228</v>
      </c>
      <c r="CH67" s="70">
        <v>548</v>
      </c>
      <c r="CI67" s="74"/>
      <c r="CJ67" s="70">
        <v>204</v>
      </c>
      <c r="CK67" s="70">
        <v>5</v>
      </c>
      <c r="CL67" s="70">
        <v>56</v>
      </c>
      <c r="CM67" s="70">
        <v>0</v>
      </c>
      <c r="CN67" s="70">
        <v>265</v>
      </c>
      <c r="CO67" s="70">
        <v>194</v>
      </c>
      <c r="CP67" s="70">
        <v>5</v>
      </c>
      <c r="CQ67" s="70">
        <v>58</v>
      </c>
      <c r="CR67" s="70">
        <v>1</v>
      </c>
      <c r="CS67" s="70">
        <v>258</v>
      </c>
      <c r="CT67" s="70">
        <v>523</v>
      </c>
      <c r="CU67" s="74"/>
      <c r="CV67" s="70">
        <v>305</v>
      </c>
      <c r="CW67" s="70">
        <v>5</v>
      </c>
      <c r="CX67" s="70">
        <v>75</v>
      </c>
      <c r="CY67" s="70">
        <v>1</v>
      </c>
      <c r="CZ67" s="70">
        <v>386</v>
      </c>
      <c r="DA67" s="70">
        <v>82</v>
      </c>
      <c r="DB67" s="70">
        <v>4</v>
      </c>
      <c r="DC67" s="70">
        <v>29</v>
      </c>
      <c r="DD67" s="70">
        <v>0</v>
      </c>
      <c r="DE67" s="70">
        <v>115</v>
      </c>
      <c r="DF67" s="70">
        <v>34</v>
      </c>
      <c r="DG67" s="70">
        <v>2</v>
      </c>
      <c r="DH67" s="70">
        <v>11</v>
      </c>
      <c r="DI67" s="70">
        <v>0</v>
      </c>
      <c r="DJ67" s="70">
        <v>47</v>
      </c>
      <c r="DK67" s="70">
        <v>548</v>
      </c>
      <c r="DL67" s="74"/>
      <c r="DM67" s="70">
        <v>308</v>
      </c>
      <c r="DN67" s="70">
        <v>6</v>
      </c>
      <c r="DO67" s="70">
        <v>78</v>
      </c>
      <c r="DP67" s="70">
        <v>1</v>
      </c>
      <c r="DQ67" s="70">
        <v>393</v>
      </c>
      <c r="DR67" s="70">
        <v>101</v>
      </c>
      <c r="DS67" s="70">
        <v>5</v>
      </c>
      <c r="DT67" s="70">
        <v>31</v>
      </c>
      <c r="DU67" s="70">
        <v>0</v>
      </c>
      <c r="DV67" s="70">
        <v>137</v>
      </c>
      <c r="DW67" s="70">
        <v>530</v>
      </c>
      <c r="DY67" s="80">
        <f t="shared" si="7"/>
        <v>0.87726358148893357</v>
      </c>
      <c r="DZ67" s="80">
        <f t="shared" si="8"/>
        <v>0.90909090909090906</v>
      </c>
      <c r="EA67" s="80">
        <f t="shared" si="9"/>
        <v>0.89312977099236646</v>
      </c>
      <c r="EB67" s="80">
        <f t="shared" si="10"/>
        <v>0</v>
      </c>
      <c r="EC67" s="80">
        <f t="shared" si="11"/>
        <v>0.87968749999999996</v>
      </c>
      <c r="ED67" s="74"/>
      <c r="EE67" s="80">
        <f t="shared" si="12"/>
        <v>0.92957746478873238</v>
      </c>
      <c r="EF67" s="80">
        <f t="shared" si="13"/>
        <v>1</v>
      </c>
      <c r="EG67" s="80">
        <f t="shared" si="14"/>
        <v>0.93129770992366412</v>
      </c>
      <c r="EH67" s="80">
        <f t="shared" si="15"/>
        <v>1</v>
      </c>
      <c r="EI67" s="80">
        <f t="shared" si="16"/>
        <v>0.93125000000000002</v>
      </c>
      <c r="EJ67" s="74"/>
      <c r="EK67" s="80">
        <f t="shared" si="17"/>
        <v>0.78873239436619713</v>
      </c>
      <c r="EL67" s="80">
        <f t="shared" si="18"/>
        <v>0.81818181818181823</v>
      </c>
      <c r="EM67" s="80">
        <f t="shared" si="19"/>
        <v>0.85496183206106868</v>
      </c>
      <c r="EN67" s="80">
        <f t="shared" si="20"/>
        <v>1</v>
      </c>
      <c r="EO67" s="80">
        <f t="shared" si="21"/>
        <v>0.80312499999999998</v>
      </c>
      <c r="EP67" s="74"/>
      <c r="EQ67" s="80">
        <f t="shared" si="22"/>
        <v>0.76257545271629779</v>
      </c>
      <c r="ER67" s="80">
        <f t="shared" si="23"/>
        <v>0.63636363636363635</v>
      </c>
      <c r="ES67" s="80">
        <f t="shared" si="24"/>
        <v>0.82442748091603058</v>
      </c>
      <c r="ET67" s="80">
        <f t="shared" si="25"/>
        <v>1</v>
      </c>
      <c r="EU67" s="80">
        <f t="shared" si="26"/>
        <v>0.7734375</v>
      </c>
      <c r="EV67" s="74"/>
      <c r="EW67" s="80">
        <f t="shared" si="27"/>
        <v>0.83501006036217307</v>
      </c>
      <c r="EX67" s="80">
        <f t="shared" si="28"/>
        <v>0.81818181818181823</v>
      </c>
      <c r="EY67" s="80">
        <f t="shared" si="29"/>
        <v>0.8854961832061069</v>
      </c>
      <c r="EZ67" s="80">
        <f t="shared" si="30"/>
        <v>1</v>
      </c>
      <c r="FA67" s="80">
        <f t="shared" si="31"/>
        <v>0.84531250000000002</v>
      </c>
      <c r="FB67" s="74"/>
      <c r="FC67" s="80">
        <f t="shared" si="32"/>
        <v>0.44265593561368211</v>
      </c>
      <c r="FD67" s="80">
        <f t="shared" si="33"/>
        <v>1.0909090909090908</v>
      </c>
      <c r="FE67" s="80">
        <f t="shared" si="34"/>
        <v>1.0534351145038168</v>
      </c>
      <c r="FF67" s="80">
        <f t="shared" si="35"/>
        <v>0</v>
      </c>
      <c r="FG67" s="80">
        <f t="shared" si="36"/>
        <v>0.578125</v>
      </c>
      <c r="FH67" s="74"/>
      <c r="FI67" s="80">
        <f t="shared" si="37"/>
        <v>0.80080482897384309</v>
      </c>
      <c r="FJ67" s="80">
        <f t="shared" si="38"/>
        <v>0.90909090909090906</v>
      </c>
      <c r="FK67" s="80">
        <f t="shared" si="39"/>
        <v>0.87022900763358779</v>
      </c>
      <c r="FL67" s="80">
        <f t="shared" si="40"/>
        <v>1</v>
      </c>
      <c r="FM67" s="80">
        <f t="shared" si="41"/>
        <v>0.81718749999999996</v>
      </c>
      <c r="FN67" s="74"/>
      <c r="FO67" s="80">
        <f t="shared" si="42"/>
        <v>0.84708249496981891</v>
      </c>
      <c r="FP67" s="80">
        <f t="shared" si="43"/>
        <v>1</v>
      </c>
      <c r="FQ67" s="80">
        <f t="shared" si="44"/>
        <v>0.87786259541984735</v>
      </c>
      <c r="FR67" s="80">
        <f t="shared" si="45"/>
        <v>1</v>
      </c>
      <c r="FS67" s="80">
        <f t="shared" si="46"/>
        <v>0.85624999999999996</v>
      </c>
      <c r="FT67" s="74"/>
      <c r="FU67" s="80">
        <f t="shared" si="47"/>
        <v>0.82293762575452711</v>
      </c>
      <c r="FV67" s="80">
        <f t="shared" si="48"/>
        <v>1</v>
      </c>
      <c r="FW67" s="80">
        <f t="shared" si="49"/>
        <v>0.83206106870229013</v>
      </c>
      <c r="FX67" s="80">
        <f t="shared" si="50"/>
        <v>1</v>
      </c>
      <c r="FY67" s="80">
        <f t="shared" si="51"/>
        <v>0.828125</v>
      </c>
    </row>
    <row r="68" spans="1:181" x14ac:dyDescent="0.3">
      <c r="A68" s="60" t="s">
        <v>508</v>
      </c>
      <c r="B68" s="70">
        <v>16992</v>
      </c>
      <c r="C68" s="70"/>
      <c r="D68" s="70">
        <v>139</v>
      </c>
      <c r="E68" s="70">
        <v>4</v>
      </c>
      <c r="F68" s="70">
        <v>24</v>
      </c>
      <c r="G68" s="70">
        <v>0</v>
      </c>
      <c r="H68" s="70">
        <v>167</v>
      </c>
      <c r="I68" s="70">
        <v>116</v>
      </c>
      <c r="J68" s="70">
        <v>3</v>
      </c>
      <c r="K68" s="70">
        <v>30</v>
      </c>
      <c r="L68" s="70">
        <v>0</v>
      </c>
      <c r="M68" s="70">
        <v>149</v>
      </c>
      <c r="N68" s="70">
        <v>316</v>
      </c>
      <c r="O68" s="70"/>
      <c r="P68" s="70">
        <v>171</v>
      </c>
      <c r="Q68" s="70">
        <v>4</v>
      </c>
      <c r="R68" s="70">
        <v>33</v>
      </c>
      <c r="S68" s="70">
        <v>0</v>
      </c>
      <c r="T68" s="70">
        <v>208</v>
      </c>
      <c r="U68" s="70">
        <v>69</v>
      </c>
      <c r="V68" s="70">
        <v>2</v>
      </c>
      <c r="W68" s="70">
        <v>18</v>
      </c>
      <c r="X68" s="70">
        <v>0</v>
      </c>
      <c r="Y68" s="70">
        <v>89</v>
      </c>
      <c r="Z68" s="70">
        <v>297</v>
      </c>
      <c r="AA68" s="70"/>
      <c r="AB68" s="70">
        <v>168</v>
      </c>
      <c r="AC68" s="70">
        <v>5</v>
      </c>
      <c r="AD68" s="70">
        <v>27</v>
      </c>
      <c r="AE68" s="70">
        <v>0</v>
      </c>
      <c r="AF68" s="70">
        <v>200</v>
      </c>
      <c r="AG68" s="70">
        <v>56</v>
      </c>
      <c r="AH68" s="70">
        <v>1</v>
      </c>
      <c r="AI68" s="70">
        <v>13</v>
      </c>
      <c r="AJ68" s="70">
        <v>0</v>
      </c>
      <c r="AK68" s="70">
        <v>70</v>
      </c>
      <c r="AL68" s="70">
        <v>19</v>
      </c>
      <c r="AM68" s="70">
        <v>0</v>
      </c>
      <c r="AN68" s="70">
        <v>8</v>
      </c>
      <c r="AO68" s="70">
        <v>0</v>
      </c>
      <c r="AP68" s="70">
        <v>27</v>
      </c>
      <c r="AQ68" s="70">
        <v>297</v>
      </c>
      <c r="AR68" s="74"/>
      <c r="AS68" s="70">
        <v>228</v>
      </c>
      <c r="AT68" s="70">
        <v>6</v>
      </c>
      <c r="AU68" s="70">
        <v>45</v>
      </c>
      <c r="AV68" s="70">
        <v>0</v>
      </c>
      <c r="AW68" s="70">
        <v>279</v>
      </c>
      <c r="AX68" s="70">
        <v>279</v>
      </c>
      <c r="AY68" s="74"/>
      <c r="AZ68" s="70">
        <v>227</v>
      </c>
      <c r="BA68" s="70">
        <v>6</v>
      </c>
      <c r="BB68" s="70">
        <v>47</v>
      </c>
      <c r="BC68" s="70">
        <v>0</v>
      </c>
      <c r="BD68" s="70">
        <v>280</v>
      </c>
      <c r="BE68" s="70">
        <v>280</v>
      </c>
      <c r="BF68" s="74"/>
      <c r="BG68" s="70">
        <v>139</v>
      </c>
      <c r="BH68" s="70">
        <v>4</v>
      </c>
      <c r="BI68" s="70">
        <v>26</v>
      </c>
      <c r="BJ68" s="70">
        <v>0</v>
      </c>
      <c r="BK68" s="70">
        <v>169</v>
      </c>
      <c r="BL68" s="70">
        <v>93</v>
      </c>
      <c r="BM68" s="70">
        <v>2</v>
      </c>
      <c r="BN68" s="70">
        <v>22</v>
      </c>
      <c r="BO68" s="70">
        <v>0</v>
      </c>
      <c r="BP68" s="70">
        <v>117</v>
      </c>
      <c r="BQ68" s="70">
        <v>286</v>
      </c>
      <c r="BR68" s="74"/>
      <c r="BS68" s="70">
        <v>105</v>
      </c>
      <c r="BT68" s="70">
        <v>3</v>
      </c>
      <c r="BU68" s="70">
        <v>19</v>
      </c>
      <c r="BV68" s="70">
        <v>0</v>
      </c>
      <c r="BW68" s="70">
        <v>127</v>
      </c>
      <c r="BX68" s="70">
        <v>61</v>
      </c>
      <c r="BY68" s="70">
        <v>1</v>
      </c>
      <c r="BZ68" s="70">
        <v>15</v>
      </c>
      <c r="CA68" s="70">
        <v>0</v>
      </c>
      <c r="CB68" s="70">
        <v>77</v>
      </c>
      <c r="CC68" s="70">
        <v>63</v>
      </c>
      <c r="CD68" s="70">
        <v>1</v>
      </c>
      <c r="CE68" s="70">
        <v>13</v>
      </c>
      <c r="CF68" s="70">
        <v>0</v>
      </c>
      <c r="CG68" s="70">
        <v>77</v>
      </c>
      <c r="CH68" s="70">
        <v>281</v>
      </c>
      <c r="CI68" s="74"/>
      <c r="CJ68" s="70">
        <v>132</v>
      </c>
      <c r="CK68" s="70">
        <v>2</v>
      </c>
      <c r="CL68" s="70">
        <v>29</v>
      </c>
      <c r="CM68" s="70">
        <v>0</v>
      </c>
      <c r="CN68" s="70">
        <v>163</v>
      </c>
      <c r="CO68" s="70">
        <v>95</v>
      </c>
      <c r="CP68" s="70">
        <v>3</v>
      </c>
      <c r="CQ68" s="70">
        <v>19</v>
      </c>
      <c r="CR68" s="70">
        <v>0</v>
      </c>
      <c r="CS68" s="70">
        <v>117</v>
      </c>
      <c r="CT68" s="70">
        <v>280</v>
      </c>
      <c r="CU68" s="74"/>
      <c r="CV68" s="70">
        <v>158</v>
      </c>
      <c r="CW68" s="70">
        <v>4</v>
      </c>
      <c r="CX68" s="70">
        <v>40</v>
      </c>
      <c r="CY68" s="70">
        <v>0</v>
      </c>
      <c r="CZ68" s="70">
        <v>202</v>
      </c>
      <c r="DA68" s="70">
        <v>39</v>
      </c>
      <c r="DB68" s="70">
        <v>1</v>
      </c>
      <c r="DC68" s="70">
        <v>4</v>
      </c>
      <c r="DD68" s="70">
        <v>0</v>
      </c>
      <c r="DE68" s="70">
        <v>44</v>
      </c>
      <c r="DF68" s="70">
        <v>37</v>
      </c>
      <c r="DG68" s="70">
        <v>1</v>
      </c>
      <c r="DH68" s="70">
        <v>6</v>
      </c>
      <c r="DI68" s="70">
        <v>0</v>
      </c>
      <c r="DJ68" s="70">
        <v>44</v>
      </c>
      <c r="DK68" s="70">
        <v>290</v>
      </c>
      <c r="DL68" s="74"/>
      <c r="DM68" s="70">
        <v>163</v>
      </c>
      <c r="DN68" s="70">
        <v>4</v>
      </c>
      <c r="DO68" s="70">
        <v>35</v>
      </c>
      <c r="DP68" s="70">
        <v>0</v>
      </c>
      <c r="DQ68" s="70">
        <v>202</v>
      </c>
      <c r="DR68" s="70">
        <v>67</v>
      </c>
      <c r="DS68" s="70">
        <v>2</v>
      </c>
      <c r="DT68" s="70">
        <v>14</v>
      </c>
      <c r="DU68" s="70">
        <v>0</v>
      </c>
      <c r="DV68" s="70">
        <v>83</v>
      </c>
      <c r="DW68" s="70">
        <v>285</v>
      </c>
      <c r="DY68" s="80">
        <f t="shared" si="7"/>
        <v>0.94117647058823528</v>
      </c>
      <c r="DZ68" s="80">
        <f t="shared" si="8"/>
        <v>0.8571428571428571</v>
      </c>
      <c r="EA68" s="80">
        <f t="shared" si="9"/>
        <v>0.94444444444444442</v>
      </c>
      <c r="EB68" s="80" t="e">
        <f t="shared" si="10"/>
        <v>#DIV/0!</v>
      </c>
      <c r="EC68" s="80">
        <f t="shared" si="11"/>
        <v>0.939873417721519</v>
      </c>
      <c r="ED68" s="74"/>
      <c r="EE68" s="80">
        <f t="shared" si="12"/>
        <v>0.95294117647058818</v>
      </c>
      <c r="EF68" s="80">
        <f t="shared" si="13"/>
        <v>0.8571428571428571</v>
      </c>
      <c r="EG68" s="80">
        <f t="shared" si="14"/>
        <v>0.88888888888888884</v>
      </c>
      <c r="EH68" s="80" t="e">
        <f t="shared" si="15"/>
        <v>#DIV/0!</v>
      </c>
      <c r="EI68" s="80">
        <f t="shared" si="16"/>
        <v>0.939873417721519</v>
      </c>
      <c r="EJ68" s="74"/>
      <c r="EK68" s="80">
        <f t="shared" si="17"/>
        <v>0.89411764705882357</v>
      </c>
      <c r="EL68" s="80">
        <f t="shared" si="18"/>
        <v>0.8571428571428571</v>
      </c>
      <c r="EM68" s="80">
        <f t="shared" si="19"/>
        <v>0.83333333333333337</v>
      </c>
      <c r="EN68" s="80" t="e">
        <f t="shared" si="20"/>
        <v>#DIV/0!</v>
      </c>
      <c r="EO68" s="80">
        <f t="shared" si="21"/>
        <v>0.88291139240506333</v>
      </c>
      <c r="EP68" s="74"/>
      <c r="EQ68" s="80">
        <f t="shared" si="22"/>
        <v>0.8901960784313725</v>
      </c>
      <c r="ER68" s="80">
        <f t="shared" si="23"/>
        <v>0.8571428571428571</v>
      </c>
      <c r="ES68" s="80">
        <f t="shared" si="24"/>
        <v>0.87037037037037035</v>
      </c>
      <c r="ET68" s="80" t="e">
        <f t="shared" si="25"/>
        <v>#DIV/0!</v>
      </c>
      <c r="EU68" s="80">
        <f t="shared" si="26"/>
        <v>0.88607594936708856</v>
      </c>
      <c r="EV68" s="74"/>
      <c r="EW68" s="80">
        <f t="shared" si="27"/>
        <v>0.90980392156862744</v>
      </c>
      <c r="EX68" s="80">
        <f t="shared" si="28"/>
        <v>0.8571428571428571</v>
      </c>
      <c r="EY68" s="80">
        <f t="shared" si="29"/>
        <v>0.88888888888888884</v>
      </c>
      <c r="EZ68" s="80" t="e">
        <f t="shared" si="30"/>
        <v>#DIV/0!</v>
      </c>
      <c r="FA68" s="80">
        <f t="shared" si="31"/>
        <v>0.90506329113924056</v>
      </c>
      <c r="FB68" s="74"/>
      <c r="FC68" s="80">
        <f t="shared" si="32"/>
        <v>1.6352941176470588</v>
      </c>
      <c r="FD68" s="80">
        <f t="shared" si="33"/>
        <v>1.4285714285714286</v>
      </c>
      <c r="FE68" s="80">
        <f t="shared" si="34"/>
        <v>2.2222222222222223</v>
      </c>
      <c r="FF68" s="80" t="e">
        <f t="shared" si="35"/>
        <v>#DIV/0!</v>
      </c>
      <c r="FG68" s="80">
        <f t="shared" si="36"/>
        <v>1.7341772151898733</v>
      </c>
      <c r="FH68" s="74"/>
      <c r="FI68" s="80">
        <f t="shared" si="37"/>
        <v>0.8901960784313725</v>
      </c>
      <c r="FJ68" s="80">
        <f t="shared" si="38"/>
        <v>0.7142857142857143</v>
      </c>
      <c r="FK68" s="80">
        <f t="shared" si="39"/>
        <v>0.88888888888888884</v>
      </c>
      <c r="FL68" s="80" t="e">
        <f t="shared" si="40"/>
        <v>#DIV/0!</v>
      </c>
      <c r="FM68" s="80">
        <f t="shared" si="41"/>
        <v>0.88607594936708856</v>
      </c>
      <c r="FN68" s="74"/>
      <c r="FO68" s="80">
        <f t="shared" si="42"/>
        <v>0.91764705882352937</v>
      </c>
      <c r="FP68" s="80">
        <f t="shared" si="43"/>
        <v>0.8571428571428571</v>
      </c>
      <c r="FQ68" s="80">
        <f t="shared" si="44"/>
        <v>0.92592592592592593</v>
      </c>
      <c r="FR68" s="80" t="e">
        <f t="shared" si="45"/>
        <v>#DIV/0!</v>
      </c>
      <c r="FS68" s="80">
        <f t="shared" si="46"/>
        <v>0.91772151898734178</v>
      </c>
      <c r="FT68" s="74"/>
      <c r="FU68" s="80">
        <f t="shared" si="47"/>
        <v>0.90196078431372551</v>
      </c>
      <c r="FV68" s="80">
        <f t="shared" si="48"/>
        <v>0.8571428571428571</v>
      </c>
      <c r="FW68" s="80">
        <f t="shared" si="49"/>
        <v>0.90740740740740744</v>
      </c>
      <c r="FX68" s="80" t="e">
        <f t="shared" si="50"/>
        <v>#DIV/0!</v>
      </c>
      <c r="FY68" s="80">
        <f t="shared" si="51"/>
        <v>0.90189873417721522</v>
      </c>
    </row>
    <row r="69" spans="1:181" x14ac:dyDescent="0.3">
      <c r="A69" s="60" t="s">
        <v>489</v>
      </c>
      <c r="B69" s="70">
        <v>16477</v>
      </c>
      <c r="C69" s="70"/>
      <c r="D69" s="70">
        <v>186</v>
      </c>
      <c r="E69" s="70">
        <v>4</v>
      </c>
      <c r="F69" s="70">
        <v>96</v>
      </c>
      <c r="G69" s="70">
        <v>0</v>
      </c>
      <c r="H69" s="70">
        <v>286</v>
      </c>
      <c r="I69" s="70">
        <v>101</v>
      </c>
      <c r="J69" s="70">
        <v>13</v>
      </c>
      <c r="K69" s="70">
        <v>66</v>
      </c>
      <c r="L69" s="70">
        <v>0</v>
      </c>
      <c r="M69" s="70">
        <v>180</v>
      </c>
      <c r="N69" s="70">
        <v>466</v>
      </c>
      <c r="O69" s="70"/>
      <c r="P69" s="70">
        <v>199</v>
      </c>
      <c r="Q69" s="70">
        <v>11</v>
      </c>
      <c r="R69" s="70">
        <v>130</v>
      </c>
      <c r="S69" s="70">
        <v>0</v>
      </c>
      <c r="T69" s="70">
        <v>340</v>
      </c>
      <c r="U69" s="70">
        <v>62</v>
      </c>
      <c r="V69" s="70">
        <v>8</v>
      </c>
      <c r="W69" s="70">
        <v>26</v>
      </c>
      <c r="X69" s="70">
        <v>0</v>
      </c>
      <c r="Y69" s="70">
        <v>96</v>
      </c>
      <c r="Z69" s="70">
        <v>436</v>
      </c>
      <c r="AA69" s="70"/>
      <c r="AB69" s="70">
        <v>139</v>
      </c>
      <c r="AC69" s="70">
        <v>7</v>
      </c>
      <c r="AD69" s="70">
        <v>79</v>
      </c>
      <c r="AE69" s="70">
        <v>0</v>
      </c>
      <c r="AF69" s="70">
        <v>225</v>
      </c>
      <c r="AG69" s="70">
        <v>92</v>
      </c>
      <c r="AH69" s="70">
        <v>4</v>
      </c>
      <c r="AI69" s="70">
        <v>53</v>
      </c>
      <c r="AJ69" s="70">
        <v>0</v>
      </c>
      <c r="AK69" s="70">
        <v>149</v>
      </c>
      <c r="AL69" s="70">
        <v>30</v>
      </c>
      <c r="AM69" s="70">
        <v>8</v>
      </c>
      <c r="AN69" s="70">
        <v>18</v>
      </c>
      <c r="AO69" s="70">
        <v>0</v>
      </c>
      <c r="AP69" s="70">
        <v>56</v>
      </c>
      <c r="AQ69" s="70">
        <v>430</v>
      </c>
      <c r="AR69" s="74"/>
      <c r="AS69" s="70">
        <v>236</v>
      </c>
      <c r="AT69" s="70">
        <v>17</v>
      </c>
      <c r="AU69" s="70">
        <v>131</v>
      </c>
      <c r="AV69" s="70">
        <v>0</v>
      </c>
      <c r="AW69" s="70">
        <v>384</v>
      </c>
      <c r="AX69" s="70">
        <v>384</v>
      </c>
      <c r="AY69" s="74"/>
      <c r="AZ69" s="70">
        <v>237</v>
      </c>
      <c r="BA69" s="70">
        <v>17</v>
      </c>
      <c r="BB69" s="70">
        <v>135</v>
      </c>
      <c r="BC69" s="70">
        <v>0</v>
      </c>
      <c r="BD69" s="70">
        <v>389</v>
      </c>
      <c r="BE69" s="70">
        <v>389</v>
      </c>
      <c r="BF69" s="74"/>
      <c r="BG69" s="70">
        <v>121</v>
      </c>
      <c r="BH69" s="70">
        <v>7</v>
      </c>
      <c r="BI69" s="70">
        <v>56</v>
      </c>
      <c r="BJ69" s="70">
        <v>0</v>
      </c>
      <c r="BK69" s="70">
        <v>184</v>
      </c>
      <c r="BL69" s="70">
        <v>122</v>
      </c>
      <c r="BM69" s="70">
        <v>10</v>
      </c>
      <c r="BN69" s="70">
        <v>89</v>
      </c>
      <c r="BO69" s="70">
        <v>0</v>
      </c>
      <c r="BP69" s="70">
        <v>221</v>
      </c>
      <c r="BQ69" s="70">
        <v>405</v>
      </c>
      <c r="BR69" s="74"/>
      <c r="BS69" s="70">
        <v>117</v>
      </c>
      <c r="BT69" s="70">
        <v>5</v>
      </c>
      <c r="BU69" s="70">
        <v>75</v>
      </c>
      <c r="BV69" s="70">
        <v>0</v>
      </c>
      <c r="BW69" s="70">
        <v>197</v>
      </c>
      <c r="BX69" s="70">
        <v>65</v>
      </c>
      <c r="BY69" s="70">
        <v>4</v>
      </c>
      <c r="BZ69" s="70">
        <v>43</v>
      </c>
      <c r="CA69" s="70">
        <v>0</v>
      </c>
      <c r="CB69" s="70">
        <v>112</v>
      </c>
      <c r="CC69" s="70">
        <v>53</v>
      </c>
      <c r="CD69" s="70">
        <v>8</v>
      </c>
      <c r="CE69" s="70">
        <v>22</v>
      </c>
      <c r="CF69" s="70">
        <v>0</v>
      </c>
      <c r="CG69" s="70">
        <v>83</v>
      </c>
      <c r="CH69" s="70">
        <v>392</v>
      </c>
      <c r="CI69" s="74"/>
      <c r="CJ69" s="70">
        <v>131</v>
      </c>
      <c r="CK69" s="70">
        <v>7</v>
      </c>
      <c r="CL69" s="70">
        <v>77</v>
      </c>
      <c r="CM69" s="70">
        <v>0</v>
      </c>
      <c r="CN69" s="70">
        <v>215</v>
      </c>
      <c r="CO69" s="70">
        <v>108</v>
      </c>
      <c r="CP69" s="70">
        <v>10</v>
      </c>
      <c r="CQ69" s="70">
        <v>58</v>
      </c>
      <c r="CR69" s="70">
        <v>0</v>
      </c>
      <c r="CS69" s="70">
        <v>176</v>
      </c>
      <c r="CT69" s="70">
        <v>391</v>
      </c>
      <c r="CU69" s="74"/>
      <c r="CV69" s="70">
        <v>166</v>
      </c>
      <c r="CW69" s="70">
        <v>16</v>
      </c>
      <c r="CX69" s="70">
        <v>98</v>
      </c>
      <c r="CY69" s="70">
        <v>0</v>
      </c>
      <c r="CZ69" s="70">
        <v>280</v>
      </c>
      <c r="DA69" s="70">
        <v>61</v>
      </c>
      <c r="DB69" s="70">
        <v>2</v>
      </c>
      <c r="DC69" s="70">
        <v>37</v>
      </c>
      <c r="DD69" s="70">
        <v>0</v>
      </c>
      <c r="DE69" s="70">
        <v>100</v>
      </c>
      <c r="DF69" s="70">
        <v>21</v>
      </c>
      <c r="DG69" s="70">
        <v>1</v>
      </c>
      <c r="DH69" s="70">
        <v>13</v>
      </c>
      <c r="DI69" s="70">
        <v>0</v>
      </c>
      <c r="DJ69" s="70">
        <v>35</v>
      </c>
      <c r="DK69" s="70">
        <v>415</v>
      </c>
      <c r="DL69" s="74"/>
      <c r="DM69" s="70">
        <v>186</v>
      </c>
      <c r="DN69" s="70">
        <v>14</v>
      </c>
      <c r="DO69" s="70">
        <v>113</v>
      </c>
      <c r="DP69" s="70">
        <v>0</v>
      </c>
      <c r="DQ69" s="70">
        <v>313</v>
      </c>
      <c r="DR69" s="70">
        <v>61</v>
      </c>
      <c r="DS69" s="70">
        <v>5</v>
      </c>
      <c r="DT69" s="70">
        <v>30</v>
      </c>
      <c r="DU69" s="70">
        <v>0</v>
      </c>
      <c r="DV69" s="70">
        <v>96</v>
      </c>
      <c r="DW69" s="70">
        <v>409</v>
      </c>
      <c r="DY69" s="80">
        <f t="shared" ref="DY69:DY132" si="52">SUM(P69,U69)/SUM($D69,$I69)</f>
        <v>0.90940766550522645</v>
      </c>
      <c r="DZ69" s="80">
        <f t="shared" ref="DZ69:DZ132" si="53">SUM(Q69,V69)/SUM($E69,$J69)</f>
        <v>1.1176470588235294</v>
      </c>
      <c r="EA69" s="80">
        <f t="shared" ref="EA69:EA132" si="54">SUM(R69,W69)/SUM($F69,$K69)</f>
        <v>0.96296296296296291</v>
      </c>
      <c r="EB69" s="80" t="e">
        <f t="shared" ref="EB69:EB132" si="55">SUM(S69,X69)/SUM($G69,$L69)</f>
        <v>#DIV/0!</v>
      </c>
      <c r="EC69" s="80">
        <f t="shared" ref="EC69:EC132" si="56">SUM(T69,Y69)/SUM($H69,$M69)</f>
        <v>0.93562231759656656</v>
      </c>
      <c r="ED69" s="74"/>
      <c r="EE69" s="80">
        <f t="shared" ref="EE69:EE132" si="57">SUM(AB69,AG69,AL69)/SUM($D69,$I69)</f>
        <v>0.90940766550522645</v>
      </c>
      <c r="EF69" s="80">
        <f t="shared" ref="EF69:EF132" si="58">SUM(AC69,AH69,AM69)/SUM($E69,$J69)</f>
        <v>1.1176470588235294</v>
      </c>
      <c r="EG69" s="80">
        <f t="shared" ref="EG69:EG132" si="59">SUM(AD69,AI69,AN69)/SUM($F69,$K69)</f>
        <v>0.92592592592592593</v>
      </c>
      <c r="EH69" s="80" t="e">
        <f t="shared" ref="EH69:EH132" si="60">SUM(AE69,AJ69,AO69)/SUM($G69,$L69)</f>
        <v>#DIV/0!</v>
      </c>
      <c r="EI69" s="80">
        <f t="shared" ref="EI69:EI132" si="61">SUM(AF69,AK69,AP69)/SUM($H69,$M69)</f>
        <v>0.92274678111587982</v>
      </c>
      <c r="EJ69" s="74"/>
      <c r="EK69" s="80">
        <f t="shared" ref="EK69:EK132" si="62">SUM(AS69)/SUM(D69,I69)</f>
        <v>0.82229965156794427</v>
      </c>
      <c r="EL69" s="80">
        <f t="shared" ref="EL69:EL132" si="63">SUM(AT69)/SUM(E69,J69)</f>
        <v>1</v>
      </c>
      <c r="EM69" s="80">
        <f t="shared" ref="EM69:EM132" si="64">SUM(AU69)/SUM(F69,K69)</f>
        <v>0.80864197530864201</v>
      </c>
      <c r="EN69" s="80" t="e">
        <f t="shared" ref="EN69:EN132" si="65">SUM(AV69)/SUM(G69,L69)</f>
        <v>#DIV/0!</v>
      </c>
      <c r="EO69" s="80">
        <f t="shared" ref="EO69:EO132" si="66">SUM(AW69)/SUM(H69,M69)</f>
        <v>0.82403433476394849</v>
      </c>
      <c r="EP69" s="74"/>
      <c r="EQ69" s="80">
        <f t="shared" ref="EQ69:EQ132" si="67">SUM(AZ69)/SUM(D69,I69)</f>
        <v>0.82578397212543553</v>
      </c>
      <c r="ER69" s="80">
        <f t="shared" ref="ER69:ER132" si="68">SUM(BA69)/SUM(E69,J69)</f>
        <v>1</v>
      </c>
      <c r="ES69" s="80">
        <f t="shared" ref="ES69:ES132" si="69">SUM(BB69)/SUM(F69,K69)</f>
        <v>0.83333333333333337</v>
      </c>
      <c r="ET69" s="80" t="e">
        <f t="shared" ref="ET69:ET132" si="70">SUM(BC69)/SUM(G69,L69)</f>
        <v>#DIV/0!</v>
      </c>
      <c r="EU69" s="80">
        <f t="shared" ref="EU69:EU132" si="71">SUM(BD69)/SUM(H69,M69)</f>
        <v>0.83476394849785407</v>
      </c>
      <c r="EV69" s="74"/>
      <c r="EW69" s="80">
        <f t="shared" ref="EW69:EW132" si="72">SUM(BG69,BL69)/SUM(D69,I69)</f>
        <v>0.84668989547038331</v>
      </c>
      <c r="EX69" s="80">
        <f t="shared" ref="EX69:EX132" si="73">SUM(BH69,BM69)/SUM(E69,J69)</f>
        <v>1</v>
      </c>
      <c r="EY69" s="80">
        <f t="shared" ref="EY69:EY132" si="74">SUM(BI69,BN69)/SUM(F69,K69)</f>
        <v>0.89506172839506171</v>
      </c>
      <c r="EZ69" s="80" t="e">
        <f t="shared" ref="EZ69:EZ132" si="75">SUM(BJ69,BO69)/SUM(G69,L69)</f>
        <v>#DIV/0!</v>
      </c>
      <c r="FA69" s="80">
        <f t="shared" ref="FA69:FA132" si="76">SUM(BK69,BP69)/SUM(H69,M69)</f>
        <v>0.86909871244635195</v>
      </c>
      <c r="FB69" s="74"/>
      <c r="FC69" s="80">
        <f t="shared" ref="FC69:FC132" si="77">SUM(BS68,BX68,CC68)/SUM(D69,I69)</f>
        <v>0.79790940766550522</v>
      </c>
      <c r="FD69" s="80">
        <f t="shared" ref="FD69:FD132" si="78">SUM(BT68,BY68,CD68)/SUM(E69,J69)</f>
        <v>0.29411764705882354</v>
      </c>
      <c r="FE69" s="80">
        <f t="shared" ref="FE69:FE132" si="79">SUM(BU68,BZ68,CE68)/SUM(F69,K69)</f>
        <v>0.29012345679012347</v>
      </c>
      <c r="FF69" s="80" t="e">
        <f t="shared" ref="FF69:FF132" si="80">SUM(BV68,CA68,CF68)/SUM(G69,L69)</f>
        <v>#DIV/0!</v>
      </c>
      <c r="FG69" s="80">
        <f t="shared" ref="FG69:FG132" si="81">SUM(BW68,CB68,CG68)/SUM(H69,M69)</f>
        <v>0.60300429184549353</v>
      </c>
      <c r="FH69" s="74"/>
      <c r="FI69" s="80">
        <f t="shared" ref="FI69:FI132" si="82">SUM(CJ69,CO69)/SUM(D69,I69)</f>
        <v>0.83275261324041816</v>
      </c>
      <c r="FJ69" s="80">
        <f t="shared" ref="FJ69:FJ132" si="83">SUM(CK69,CP69)/SUM(E69,J69)</f>
        <v>1</v>
      </c>
      <c r="FK69" s="80">
        <f t="shared" ref="FK69:FK132" si="84">SUM(CL69,CQ69)/SUM(F69,K69)</f>
        <v>0.83333333333333337</v>
      </c>
      <c r="FL69" s="80" t="e">
        <f t="shared" ref="FL69:FL132" si="85">SUM(CM69,CR69)/SUM(G69,L69)</f>
        <v>#DIV/0!</v>
      </c>
      <c r="FM69" s="80">
        <f t="shared" ref="FM69:FM132" si="86">SUM(CN69,CS69)/SUM(H69,M69)</f>
        <v>0.83905579399141628</v>
      </c>
      <c r="FN69" s="74"/>
      <c r="FO69" s="80">
        <f t="shared" ref="FO69:FO132" si="87">SUM(CV69,DA69,DF69)/SUM(D69,I69)</f>
        <v>0.86411149825783973</v>
      </c>
      <c r="FP69" s="80">
        <f t="shared" ref="FP69:FP132" si="88">SUM(CW69,DB69,DG69)/SUM(E69,J69)</f>
        <v>1.1176470588235294</v>
      </c>
      <c r="FQ69" s="80">
        <f t="shared" ref="FQ69:FQ132" si="89">SUM(CX69,DC69,DH69)/SUM(F69,K69)</f>
        <v>0.9135802469135802</v>
      </c>
      <c r="FR69" s="80" t="e">
        <f t="shared" ref="FR69:FR132" si="90">SUM(CY69,DD69,DI69)/SUM(G69,L69)</f>
        <v>#DIV/0!</v>
      </c>
      <c r="FS69" s="80">
        <f t="shared" ref="FS69:FS132" si="91">SUM(CZ69,DE69,DJ69)/SUM(H69,M69)</f>
        <v>0.8905579399141631</v>
      </c>
      <c r="FT69" s="74"/>
      <c r="FU69" s="80">
        <f t="shared" ref="FU69:FU132" si="92">SUM(DM69,DR69)/SUM(D69,I69)</f>
        <v>0.86062717770034847</v>
      </c>
      <c r="FV69" s="80">
        <f t="shared" ref="FV69:FV132" si="93">SUM(DN69,DS69)/SUM(E69,J69)</f>
        <v>1.1176470588235294</v>
      </c>
      <c r="FW69" s="80">
        <f t="shared" ref="FW69:FW132" si="94">SUM(DO69,DT69)/SUM(F69,K69)</f>
        <v>0.88271604938271608</v>
      </c>
      <c r="FX69" s="80" t="e">
        <f t="shared" ref="FX69:FX132" si="95">SUM(DP69,DU69)/SUM(G69,L69)</f>
        <v>#DIV/0!</v>
      </c>
      <c r="FY69" s="80">
        <f t="shared" ref="FY69:FY132" si="96">SUM(DQ69,DV69)/SUM(H69,M69)</f>
        <v>0.87768240343347637</v>
      </c>
    </row>
    <row r="70" spans="1:181" x14ac:dyDescent="0.3">
      <c r="A70" s="60" t="s">
        <v>557</v>
      </c>
      <c r="B70" s="70">
        <v>15923</v>
      </c>
      <c r="C70" s="70"/>
      <c r="D70" s="70">
        <v>873</v>
      </c>
      <c r="E70" s="70">
        <v>48</v>
      </c>
      <c r="F70" s="70">
        <v>438</v>
      </c>
      <c r="G70" s="70">
        <v>0</v>
      </c>
      <c r="H70" s="70">
        <v>1359</v>
      </c>
      <c r="I70" s="70">
        <v>129</v>
      </c>
      <c r="J70" s="70">
        <v>6</v>
      </c>
      <c r="K70" s="70">
        <v>75</v>
      </c>
      <c r="L70" s="70">
        <v>0</v>
      </c>
      <c r="M70" s="70">
        <v>210</v>
      </c>
      <c r="N70" s="70">
        <v>1569</v>
      </c>
      <c r="O70" s="70"/>
      <c r="P70" s="70">
        <v>395</v>
      </c>
      <c r="Q70" s="70">
        <v>24</v>
      </c>
      <c r="R70" s="70">
        <v>231</v>
      </c>
      <c r="S70" s="70">
        <v>0</v>
      </c>
      <c r="T70" s="70">
        <v>650</v>
      </c>
      <c r="U70" s="70">
        <v>512</v>
      </c>
      <c r="V70" s="70">
        <v>27</v>
      </c>
      <c r="W70" s="70">
        <v>236</v>
      </c>
      <c r="X70" s="70">
        <v>0</v>
      </c>
      <c r="Y70" s="70">
        <v>775</v>
      </c>
      <c r="Z70" s="70">
        <v>1425</v>
      </c>
      <c r="AA70" s="70"/>
      <c r="AB70" s="70">
        <v>440</v>
      </c>
      <c r="AC70" s="70">
        <v>15</v>
      </c>
      <c r="AD70" s="70">
        <v>200</v>
      </c>
      <c r="AE70" s="70">
        <v>0</v>
      </c>
      <c r="AF70" s="70">
        <v>655</v>
      </c>
      <c r="AG70" s="70">
        <v>338</v>
      </c>
      <c r="AH70" s="70">
        <v>26</v>
      </c>
      <c r="AI70" s="70">
        <v>199</v>
      </c>
      <c r="AJ70" s="70">
        <v>0</v>
      </c>
      <c r="AK70" s="70">
        <v>563</v>
      </c>
      <c r="AL70" s="70">
        <v>151</v>
      </c>
      <c r="AM70" s="70">
        <v>9</v>
      </c>
      <c r="AN70" s="70">
        <v>75</v>
      </c>
      <c r="AO70" s="70">
        <v>0</v>
      </c>
      <c r="AP70" s="70">
        <v>235</v>
      </c>
      <c r="AQ70" s="70">
        <v>1453</v>
      </c>
      <c r="AR70" s="74"/>
      <c r="AS70" s="70">
        <v>812</v>
      </c>
      <c r="AT70" s="70">
        <v>41</v>
      </c>
      <c r="AU70" s="70">
        <v>422</v>
      </c>
      <c r="AV70" s="70">
        <v>0</v>
      </c>
      <c r="AW70" s="70">
        <v>1275</v>
      </c>
      <c r="AX70" s="70">
        <v>1275</v>
      </c>
      <c r="AY70" s="74"/>
      <c r="AZ70" s="70">
        <v>787</v>
      </c>
      <c r="BA70" s="70">
        <v>39</v>
      </c>
      <c r="BB70" s="70">
        <v>404</v>
      </c>
      <c r="BC70" s="70">
        <v>0</v>
      </c>
      <c r="BD70" s="70">
        <v>1230</v>
      </c>
      <c r="BE70" s="70">
        <v>1230</v>
      </c>
      <c r="BF70" s="74"/>
      <c r="BG70" s="70">
        <v>648</v>
      </c>
      <c r="BH70" s="70">
        <v>36</v>
      </c>
      <c r="BI70" s="70">
        <v>333</v>
      </c>
      <c r="BJ70" s="70">
        <v>0</v>
      </c>
      <c r="BK70" s="70">
        <v>1017</v>
      </c>
      <c r="BL70" s="70">
        <v>216</v>
      </c>
      <c r="BM70" s="70">
        <v>10</v>
      </c>
      <c r="BN70" s="70">
        <v>115</v>
      </c>
      <c r="BO70" s="70">
        <v>0</v>
      </c>
      <c r="BP70" s="70">
        <v>341</v>
      </c>
      <c r="BQ70" s="70">
        <v>1358</v>
      </c>
      <c r="BR70" s="74"/>
      <c r="BS70" s="70">
        <v>209</v>
      </c>
      <c r="BT70" s="70">
        <v>18</v>
      </c>
      <c r="BU70" s="70">
        <v>121</v>
      </c>
      <c r="BV70" s="70">
        <v>0</v>
      </c>
      <c r="BW70" s="70">
        <v>348</v>
      </c>
      <c r="BX70" s="70">
        <v>138</v>
      </c>
      <c r="BY70" s="70">
        <v>10</v>
      </c>
      <c r="BZ70" s="70">
        <v>76</v>
      </c>
      <c r="CA70" s="70">
        <v>0</v>
      </c>
      <c r="CB70" s="70">
        <v>224</v>
      </c>
      <c r="CC70" s="70">
        <v>524</v>
      </c>
      <c r="CD70" s="70">
        <v>20</v>
      </c>
      <c r="CE70" s="70">
        <v>254</v>
      </c>
      <c r="CF70" s="70">
        <v>0</v>
      </c>
      <c r="CG70" s="70">
        <v>798</v>
      </c>
      <c r="CH70" s="70">
        <v>1370</v>
      </c>
      <c r="CI70" s="74"/>
      <c r="CJ70" s="70">
        <v>420</v>
      </c>
      <c r="CK70" s="70">
        <v>23</v>
      </c>
      <c r="CL70" s="70">
        <v>209</v>
      </c>
      <c r="CM70" s="70">
        <v>0</v>
      </c>
      <c r="CN70" s="70">
        <v>652</v>
      </c>
      <c r="CO70" s="70">
        <v>407</v>
      </c>
      <c r="CP70" s="70">
        <v>24</v>
      </c>
      <c r="CQ70" s="70">
        <v>220</v>
      </c>
      <c r="CR70" s="70">
        <v>0</v>
      </c>
      <c r="CS70" s="70">
        <v>651</v>
      </c>
      <c r="CT70" s="70">
        <v>1303</v>
      </c>
      <c r="CU70" s="74"/>
      <c r="CV70" s="70">
        <v>509</v>
      </c>
      <c r="CW70" s="70">
        <v>24</v>
      </c>
      <c r="CX70" s="70">
        <v>247</v>
      </c>
      <c r="CY70" s="70">
        <v>0</v>
      </c>
      <c r="CZ70" s="70">
        <v>780</v>
      </c>
      <c r="DA70" s="70">
        <v>176</v>
      </c>
      <c r="DB70" s="70">
        <v>10</v>
      </c>
      <c r="DC70" s="70">
        <v>93</v>
      </c>
      <c r="DD70" s="70">
        <v>0</v>
      </c>
      <c r="DE70" s="70">
        <v>279</v>
      </c>
      <c r="DF70" s="70">
        <v>182</v>
      </c>
      <c r="DG70" s="70">
        <v>14</v>
      </c>
      <c r="DH70" s="70">
        <v>106</v>
      </c>
      <c r="DI70" s="70">
        <v>0</v>
      </c>
      <c r="DJ70" s="70">
        <v>302</v>
      </c>
      <c r="DK70" s="70">
        <v>1361</v>
      </c>
      <c r="DL70" s="74"/>
      <c r="DM70" s="70">
        <v>706</v>
      </c>
      <c r="DN70" s="70">
        <v>34</v>
      </c>
      <c r="DO70" s="70">
        <v>346</v>
      </c>
      <c r="DP70" s="70">
        <v>0</v>
      </c>
      <c r="DQ70" s="70">
        <v>1086</v>
      </c>
      <c r="DR70" s="70">
        <v>128</v>
      </c>
      <c r="DS70" s="70">
        <v>12</v>
      </c>
      <c r="DT70" s="70">
        <v>87</v>
      </c>
      <c r="DU70" s="70">
        <v>0</v>
      </c>
      <c r="DV70" s="70">
        <v>227</v>
      </c>
      <c r="DW70" s="70">
        <v>1313</v>
      </c>
      <c r="DY70" s="80">
        <f t="shared" si="52"/>
        <v>0.90518962075848308</v>
      </c>
      <c r="DZ70" s="80">
        <f t="shared" si="53"/>
        <v>0.94444444444444442</v>
      </c>
      <c r="EA70" s="80">
        <f t="shared" si="54"/>
        <v>0.91033138401559455</v>
      </c>
      <c r="EB70" s="80" t="e">
        <f t="shared" si="55"/>
        <v>#DIV/0!</v>
      </c>
      <c r="EC70" s="80">
        <f t="shared" si="56"/>
        <v>0.90822179732313579</v>
      </c>
      <c r="ED70" s="74"/>
      <c r="EE70" s="80">
        <f t="shared" si="57"/>
        <v>0.92714570858283429</v>
      </c>
      <c r="EF70" s="80">
        <f t="shared" si="58"/>
        <v>0.92592592592592593</v>
      </c>
      <c r="EG70" s="80">
        <f t="shared" si="59"/>
        <v>0.92397660818713445</v>
      </c>
      <c r="EH70" s="80" t="e">
        <f t="shared" si="60"/>
        <v>#DIV/0!</v>
      </c>
      <c r="EI70" s="80">
        <f t="shared" si="61"/>
        <v>0.92606755895474824</v>
      </c>
      <c r="EJ70" s="74"/>
      <c r="EK70" s="80">
        <f t="shared" si="62"/>
        <v>0.81037924151696605</v>
      </c>
      <c r="EL70" s="80">
        <f t="shared" si="63"/>
        <v>0.7592592592592593</v>
      </c>
      <c r="EM70" s="80">
        <f t="shared" si="64"/>
        <v>0.82261208576998046</v>
      </c>
      <c r="EN70" s="80" t="e">
        <f t="shared" si="65"/>
        <v>#DIV/0!</v>
      </c>
      <c r="EO70" s="80">
        <f t="shared" si="66"/>
        <v>0.81261950286806883</v>
      </c>
      <c r="EP70" s="74"/>
      <c r="EQ70" s="80">
        <f t="shared" si="67"/>
        <v>0.78542914171656686</v>
      </c>
      <c r="ER70" s="80">
        <f t="shared" si="68"/>
        <v>0.72222222222222221</v>
      </c>
      <c r="ES70" s="80">
        <f t="shared" si="69"/>
        <v>0.78752436647173485</v>
      </c>
      <c r="ET70" s="80" t="e">
        <f t="shared" si="70"/>
        <v>#DIV/0!</v>
      </c>
      <c r="EU70" s="80">
        <f t="shared" si="71"/>
        <v>0.78393881453154879</v>
      </c>
      <c r="EV70" s="74"/>
      <c r="EW70" s="80">
        <f t="shared" si="72"/>
        <v>0.86227544910179643</v>
      </c>
      <c r="EX70" s="80">
        <f t="shared" si="73"/>
        <v>0.85185185185185186</v>
      </c>
      <c r="EY70" s="80">
        <f t="shared" si="74"/>
        <v>0.87329434697855746</v>
      </c>
      <c r="EZ70" s="80" t="e">
        <f t="shared" si="75"/>
        <v>#DIV/0!</v>
      </c>
      <c r="FA70" s="80">
        <f t="shared" si="76"/>
        <v>0.86551943913320584</v>
      </c>
      <c r="FB70" s="74"/>
      <c r="FC70" s="80">
        <f t="shared" si="77"/>
        <v>0.2345309381237525</v>
      </c>
      <c r="FD70" s="80">
        <f t="shared" si="78"/>
        <v>0.31481481481481483</v>
      </c>
      <c r="FE70" s="80">
        <f t="shared" si="79"/>
        <v>0.27290448343079921</v>
      </c>
      <c r="FF70" s="80" t="e">
        <f t="shared" si="80"/>
        <v>#DIV/0!</v>
      </c>
      <c r="FG70" s="80">
        <f t="shared" si="81"/>
        <v>0.24984066284257489</v>
      </c>
      <c r="FH70" s="74"/>
      <c r="FI70" s="80">
        <f t="shared" si="82"/>
        <v>0.82534930139720564</v>
      </c>
      <c r="FJ70" s="80">
        <f t="shared" si="83"/>
        <v>0.87037037037037035</v>
      </c>
      <c r="FK70" s="80">
        <f t="shared" si="84"/>
        <v>0.83625730994152048</v>
      </c>
      <c r="FL70" s="80" t="e">
        <f t="shared" si="85"/>
        <v>#DIV/0!</v>
      </c>
      <c r="FM70" s="80">
        <f t="shared" si="86"/>
        <v>0.83046526449968128</v>
      </c>
      <c r="FN70" s="74"/>
      <c r="FO70" s="80">
        <f t="shared" si="87"/>
        <v>0.8652694610778443</v>
      </c>
      <c r="FP70" s="80">
        <f t="shared" si="88"/>
        <v>0.88888888888888884</v>
      </c>
      <c r="FQ70" s="80">
        <f t="shared" si="89"/>
        <v>0.86939571150097461</v>
      </c>
      <c r="FR70" s="80" t="e">
        <f t="shared" si="90"/>
        <v>#DIV/0!</v>
      </c>
      <c r="FS70" s="80">
        <f t="shared" si="91"/>
        <v>0.86743148502230716</v>
      </c>
      <c r="FT70" s="74"/>
      <c r="FU70" s="80">
        <f t="shared" si="92"/>
        <v>0.83233532934131738</v>
      </c>
      <c r="FV70" s="80">
        <f t="shared" si="93"/>
        <v>0.85185185185185186</v>
      </c>
      <c r="FW70" s="80">
        <f t="shared" si="94"/>
        <v>0.84405458089668617</v>
      </c>
      <c r="FX70" s="80" t="e">
        <f t="shared" si="95"/>
        <v>#DIV/0!</v>
      </c>
      <c r="FY70" s="80">
        <f t="shared" si="96"/>
        <v>0.83683875079668579</v>
      </c>
    </row>
    <row r="71" spans="1:181" x14ac:dyDescent="0.3">
      <c r="A71" s="60" t="s">
        <v>578</v>
      </c>
      <c r="B71" s="70">
        <v>15836</v>
      </c>
      <c r="C71" s="70"/>
      <c r="D71" s="70">
        <v>960</v>
      </c>
      <c r="E71" s="70">
        <v>129</v>
      </c>
      <c r="F71" s="70">
        <v>413</v>
      </c>
      <c r="G71" s="70">
        <v>0</v>
      </c>
      <c r="H71" s="70">
        <v>1502</v>
      </c>
      <c r="I71" s="70">
        <v>196</v>
      </c>
      <c r="J71" s="70">
        <v>28</v>
      </c>
      <c r="K71" s="70">
        <v>127</v>
      </c>
      <c r="L71" s="70">
        <v>0</v>
      </c>
      <c r="M71" s="70">
        <v>351</v>
      </c>
      <c r="N71" s="70">
        <v>1853</v>
      </c>
      <c r="O71" s="70"/>
      <c r="P71" s="70">
        <v>480</v>
      </c>
      <c r="Q71" s="70">
        <v>66</v>
      </c>
      <c r="R71" s="70">
        <v>206</v>
      </c>
      <c r="S71" s="70">
        <v>0</v>
      </c>
      <c r="T71" s="70">
        <v>752</v>
      </c>
      <c r="U71" s="70">
        <v>542</v>
      </c>
      <c r="V71" s="70">
        <v>79</v>
      </c>
      <c r="W71" s="70">
        <v>281</v>
      </c>
      <c r="X71" s="70">
        <v>0</v>
      </c>
      <c r="Y71" s="70">
        <v>902</v>
      </c>
      <c r="Z71" s="70">
        <v>1654</v>
      </c>
      <c r="AA71" s="70"/>
      <c r="AB71" s="70">
        <v>423</v>
      </c>
      <c r="AC71" s="70">
        <v>53</v>
      </c>
      <c r="AD71" s="70">
        <v>206</v>
      </c>
      <c r="AE71" s="70">
        <v>0</v>
      </c>
      <c r="AF71" s="70">
        <v>682</v>
      </c>
      <c r="AG71" s="70">
        <v>384</v>
      </c>
      <c r="AH71" s="70">
        <v>34</v>
      </c>
      <c r="AI71" s="70">
        <v>155</v>
      </c>
      <c r="AJ71" s="70">
        <v>0</v>
      </c>
      <c r="AK71" s="70">
        <v>573</v>
      </c>
      <c r="AL71" s="70">
        <v>234</v>
      </c>
      <c r="AM71" s="70">
        <v>63</v>
      </c>
      <c r="AN71" s="70">
        <v>135</v>
      </c>
      <c r="AO71" s="70">
        <v>0</v>
      </c>
      <c r="AP71" s="70">
        <v>432</v>
      </c>
      <c r="AQ71" s="70">
        <v>1687</v>
      </c>
      <c r="AR71" s="74"/>
      <c r="AS71" s="70">
        <v>909</v>
      </c>
      <c r="AT71" s="70">
        <v>133</v>
      </c>
      <c r="AU71" s="70">
        <v>452</v>
      </c>
      <c r="AV71" s="70">
        <v>0</v>
      </c>
      <c r="AW71" s="70">
        <v>1494</v>
      </c>
      <c r="AX71" s="70">
        <v>1494</v>
      </c>
      <c r="AY71" s="74"/>
      <c r="AZ71" s="70">
        <v>896</v>
      </c>
      <c r="BA71" s="70">
        <v>135</v>
      </c>
      <c r="BB71" s="70">
        <v>440</v>
      </c>
      <c r="BC71" s="70">
        <v>0</v>
      </c>
      <c r="BD71" s="70">
        <v>1471</v>
      </c>
      <c r="BE71" s="70">
        <v>1471</v>
      </c>
      <c r="BF71" s="74"/>
      <c r="BG71" s="70">
        <v>651</v>
      </c>
      <c r="BH71" s="70">
        <v>98</v>
      </c>
      <c r="BI71" s="70">
        <v>316</v>
      </c>
      <c r="BJ71" s="70">
        <v>0</v>
      </c>
      <c r="BK71" s="70">
        <v>1065</v>
      </c>
      <c r="BL71" s="70">
        <v>351</v>
      </c>
      <c r="BM71" s="70">
        <v>46</v>
      </c>
      <c r="BN71" s="70">
        <v>171</v>
      </c>
      <c r="BO71" s="70">
        <v>0</v>
      </c>
      <c r="BP71" s="70">
        <v>568</v>
      </c>
      <c r="BQ71" s="70">
        <v>1633</v>
      </c>
      <c r="BR71" s="74"/>
      <c r="BS71" s="70">
        <v>285</v>
      </c>
      <c r="BT71" s="70">
        <v>40</v>
      </c>
      <c r="BU71" s="70">
        <v>143</v>
      </c>
      <c r="BV71" s="70">
        <v>0</v>
      </c>
      <c r="BW71" s="70">
        <v>468</v>
      </c>
      <c r="BX71" s="70">
        <v>175</v>
      </c>
      <c r="BY71" s="70">
        <v>46</v>
      </c>
      <c r="BZ71" s="70">
        <v>93</v>
      </c>
      <c r="CA71" s="70">
        <v>0</v>
      </c>
      <c r="CB71" s="70">
        <v>314</v>
      </c>
      <c r="CC71" s="70">
        <v>529</v>
      </c>
      <c r="CD71" s="70">
        <v>57</v>
      </c>
      <c r="CE71" s="70">
        <v>247</v>
      </c>
      <c r="CF71" s="70">
        <v>0</v>
      </c>
      <c r="CG71" s="70">
        <v>833</v>
      </c>
      <c r="CH71" s="70">
        <v>1615</v>
      </c>
      <c r="CI71" s="74"/>
      <c r="CJ71" s="70">
        <v>509</v>
      </c>
      <c r="CK71" s="70">
        <v>77</v>
      </c>
      <c r="CL71" s="70">
        <v>236</v>
      </c>
      <c r="CM71" s="70">
        <v>0</v>
      </c>
      <c r="CN71" s="70">
        <v>822</v>
      </c>
      <c r="CO71" s="70">
        <v>452</v>
      </c>
      <c r="CP71" s="70">
        <v>63</v>
      </c>
      <c r="CQ71" s="70">
        <v>236</v>
      </c>
      <c r="CR71" s="70">
        <v>0</v>
      </c>
      <c r="CS71" s="70">
        <v>751</v>
      </c>
      <c r="CT71" s="70">
        <v>1573</v>
      </c>
      <c r="CU71" s="74"/>
      <c r="CV71" s="70">
        <v>533</v>
      </c>
      <c r="CW71" s="70">
        <v>85</v>
      </c>
      <c r="CX71" s="70">
        <v>237</v>
      </c>
      <c r="CY71" s="70">
        <v>0</v>
      </c>
      <c r="CZ71" s="70">
        <v>855</v>
      </c>
      <c r="DA71" s="70">
        <v>190</v>
      </c>
      <c r="DB71" s="70">
        <v>17</v>
      </c>
      <c r="DC71" s="70">
        <v>112</v>
      </c>
      <c r="DD71" s="70">
        <v>0</v>
      </c>
      <c r="DE71" s="70">
        <v>319</v>
      </c>
      <c r="DF71" s="70">
        <v>247</v>
      </c>
      <c r="DG71" s="70">
        <v>41</v>
      </c>
      <c r="DH71" s="70">
        <v>130</v>
      </c>
      <c r="DI71" s="70">
        <v>0</v>
      </c>
      <c r="DJ71" s="70">
        <v>418</v>
      </c>
      <c r="DK71" s="70">
        <v>1592</v>
      </c>
      <c r="DL71" s="74"/>
      <c r="DM71" s="70">
        <v>751</v>
      </c>
      <c r="DN71" s="70">
        <v>87</v>
      </c>
      <c r="DO71" s="70">
        <v>355</v>
      </c>
      <c r="DP71" s="70">
        <v>0</v>
      </c>
      <c r="DQ71" s="70">
        <v>1193</v>
      </c>
      <c r="DR71" s="70">
        <v>203</v>
      </c>
      <c r="DS71" s="70">
        <v>56</v>
      </c>
      <c r="DT71" s="70">
        <v>121</v>
      </c>
      <c r="DU71" s="70">
        <v>0</v>
      </c>
      <c r="DV71" s="70">
        <v>380</v>
      </c>
      <c r="DW71" s="70">
        <v>1573</v>
      </c>
      <c r="DY71" s="80">
        <f t="shared" si="52"/>
        <v>0.88408304498269896</v>
      </c>
      <c r="DZ71" s="80">
        <f t="shared" si="53"/>
        <v>0.92356687898089174</v>
      </c>
      <c r="EA71" s="80">
        <f t="shared" si="54"/>
        <v>0.9018518518518519</v>
      </c>
      <c r="EB71" s="80" t="e">
        <f t="shared" si="55"/>
        <v>#DIV/0!</v>
      </c>
      <c r="EC71" s="80">
        <f t="shared" si="56"/>
        <v>0.89260658391797087</v>
      </c>
      <c r="ED71" s="74"/>
      <c r="EE71" s="80">
        <f t="shared" si="57"/>
        <v>0.90051903114186849</v>
      </c>
      <c r="EF71" s="80">
        <f t="shared" si="58"/>
        <v>0.95541401273885351</v>
      </c>
      <c r="EG71" s="80">
        <f t="shared" si="59"/>
        <v>0.91851851851851851</v>
      </c>
      <c r="EH71" s="80" t="e">
        <f t="shared" si="60"/>
        <v>#DIV/0!</v>
      </c>
      <c r="EI71" s="80">
        <f t="shared" si="61"/>
        <v>0.91041554236373445</v>
      </c>
      <c r="EJ71" s="74"/>
      <c r="EK71" s="80">
        <f t="shared" si="62"/>
        <v>0.78633217993079585</v>
      </c>
      <c r="EL71" s="80">
        <f t="shared" si="63"/>
        <v>0.84713375796178347</v>
      </c>
      <c r="EM71" s="80">
        <f t="shared" si="64"/>
        <v>0.83703703703703702</v>
      </c>
      <c r="EN71" s="80" t="e">
        <f t="shared" si="65"/>
        <v>#DIV/0!</v>
      </c>
      <c r="EO71" s="80">
        <f t="shared" si="66"/>
        <v>0.80626011872638959</v>
      </c>
      <c r="EP71" s="74"/>
      <c r="EQ71" s="80">
        <f t="shared" si="67"/>
        <v>0.77508650519031141</v>
      </c>
      <c r="ER71" s="80">
        <f t="shared" si="68"/>
        <v>0.85987261146496818</v>
      </c>
      <c r="ES71" s="80">
        <f t="shared" si="69"/>
        <v>0.81481481481481477</v>
      </c>
      <c r="ET71" s="80" t="e">
        <f t="shared" si="70"/>
        <v>#DIV/0!</v>
      </c>
      <c r="EU71" s="80">
        <f t="shared" si="71"/>
        <v>0.79384781435509988</v>
      </c>
      <c r="EV71" s="74"/>
      <c r="EW71" s="80">
        <f t="shared" si="72"/>
        <v>0.86678200692041518</v>
      </c>
      <c r="EX71" s="80">
        <f t="shared" si="73"/>
        <v>0.91719745222929938</v>
      </c>
      <c r="EY71" s="80">
        <f t="shared" si="74"/>
        <v>0.9018518518518519</v>
      </c>
      <c r="EZ71" s="80" t="e">
        <f t="shared" si="75"/>
        <v>#DIV/0!</v>
      </c>
      <c r="FA71" s="80">
        <f t="shared" si="76"/>
        <v>0.88127361036157581</v>
      </c>
      <c r="FB71" s="74"/>
      <c r="FC71" s="80">
        <f t="shared" si="77"/>
        <v>0.7534602076124568</v>
      </c>
      <c r="FD71" s="80">
        <f t="shared" si="78"/>
        <v>0.30573248407643311</v>
      </c>
      <c r="FE71" s="80">
        <f t="shared" si="79"/>
        <v>0.83518518518518514</v>
      </c>
      <c r="FF71" s="80" t="e">
        <f t="shared" si="80"/>
        <v>#DIV/0!</v>
      </c>
      <c r="FG71" s="80">
        <f t="shared" si="81"/>
        <v>0.73934160820291417</v>
      </c>
      <c r="FH71" s="74"/>
      <c r="FI71" s="80">
        <f t="shared" si="82"/>
        <v>0.83131487889273359</v>
      </c>
      <c r="FJ71" s="80">
        <f t="shared" si="83"/>
        <v>0.89171974522292996</v>
      </c>
      <c r="FK71" s="80">
        <f t="shared" si="84"/>
        <v>0.87407407407407411</v>
      </c>
      <c r="FL71" s="80" t="e">
        <f t="shared" si="85"/>
        <v>#DIV/0!</v>
      </c>
      <c r="FM71" s="80">
        <f t="shared" si="86"/>
        <v>0.84889368591473291</v>
      </c>
      <c r="FN71" s="74"/>
      <c r="FO71" s="80">
        <f t="shared" si="87"/>
        <v>0.83910034602076122</v>
      </c>
      <c r="FP71" s="80">
        <f t="shared" si="88"/>
        <v>0.91082802547770703</v>
      </c>
      <c r="FQ71" s="80">
        <f t="shared" si="89"/>
        <v>0.88703703703703707</v>
      </c>
      <c r="FR71" s="80" t="e">
        <f t="shared" si="90"/>
        <v>#DIV/0!</v>
      </c>
      <c r="FS71" s="80">
        <f t="shared" si="91"/>
        <v>0.85914732865623311</v>
      </c>
      <c r="FT71" s="74"/>
      <c r="FU71" s="80">
        <f t="shared" si="92"/>
        <v>0.82525951557093424</v>
      </c>
      <c r="FV71" s="80">
        <f t="shared" si="93"/>
        <v>0.91082802547770703</v>
      </c>
      <c r="FW71" s="80">
        <f t="shared" si="94"/>
        <v>0.88148148148148153</v>
      </c>
      <c r="FX71" s="80" t="e">
        <f t="shared" si="95"/>
        <v>#DIV/0!</v>
      </c>
      <c r="FY71" s="80">
        <f t="shared" si="96"/>
        <v>0.84889368591473291</v>
      </c>
    </row>
    <row r="72" spans="1:181" x14ac:dyDescent="0.3">
      <c r="A72" s="60" t="s">
        <v>594</v>
      </c>
      <c r="B72" s="70">
        <v>15769</v>
      </c>
      <c r="C72" s="70"/>
      <c r="D72" s="70">
        <v>200</v>
      </c>
      <c r="E72" s="70">
        <v>9</v>
      </c>
      <c r="F72" s="70">
        <v>199</v>
      </c>
      <c r="G72" s="70">
        <v>0</v>
      </c>
      <c r="H72" s="70">
        <v>408</v>
      </c>
      <c r="I72" s="70">
        <v>157</v>
      </c>
      <c r="J72" s="70">
        <v>6</v>
      </c>
      <c r="K72" s="70">
        <v>163</v>
      </c>
      <c r="L72" s="70">
        <v>0</v>
      </c>
      <c r="M72" s="70">
        <v>326</v>
      </c>
      <c r="N72" s="70">
        <v>734</v>
      </c>
      <c r="O72" s="70"/>
      <c r="P72" s="70">
        <v>257</v>
      </c>
      <c r="Q72" s="70">
        <v>13</v>
      </c>
      <c r="R72" s="70">
        <v>289</v>
      </c>
      <c r="S72" s="70">
        <v>0</v>
      </c>
      <c r="T72" s="70">
        <v>559</v>
      </c>
      <c r="U72" s="70">
        <v>70</v>
      </c>
      <c r="V72" s="70">
        <v>2</v>
      </c>
      <c r="W72" s="70">
        <v>49</v>
      </c>
      <c r="X72" s="70">
        <v>0</v>
      </c>
      <c r="Y72" s="70">
        <v>121</v>
      </c>
      <c r="Z72" s="70">
        <v>680</v>
      </c>
      <c r="AA72" s="70"/>
      <c r="AB72" s="70">
        <v>187</v>
      </c>
      <c r="AC72" s="70">
        <v>7</v>
      </c>
      <c r="AD72" s="70">
        <v>169</v>
      </c>
      <c r="AE72" s="70">
        <v>0</v>
      </c>
      <c r="AF72" s="70">
        <v>363</v>
      </c>
      <c r="AG72" s="70">
        <v>97</v>
      </c>
      <c r="AH72" s="70">
        <v>5</v>
      </c>
      <c r="AI72" s="70">
        <v>125</v>
      </c>
      <c r="AJ72" s="70">
        <v>0</v>
      </c>
      <c r="AK72" s="70">
        <v>227</v>
      </c>
      <c r="AL72" s="70">
        <v>43</v>
      </c>
      <c r="AM72" s="70">
        <v>0</v>
      </c>
      <c r="AN72" s="70">
        <v>42</v>
      </c>
      <c r="AO72" s="70">
        <v>0</v>
      </c>
      <c r="AP72" s="70">
        <v>85</v>
      </c>
      <c r="AQ72" s="70">
        <v>675</v>
      </c>
      <c r="AR72" s="74"/>
      <c r="AS72" s="70">
        <v>297</v>
      </c>
      <c r="AT72" s="70">
        <v>11</v>
      </c>
      <c r="AU72" s="70">
        <v>315</v>
      </c>
      <c r="AV72" s="70">
        <v>0</v>
      </c>
      <c r="AW72" s="70">
        <v>623</v>
      </c>
      <c r="AX72" s="70">
        <v>623</v>
      </c>
      <c r="AY72" s="74"/>
      <c r="AZ72" s="70">
        <v>299</v>
      </c>
      <c r="BA72" s="70">
        <v>11</v>
      </c>
      <c r="BB72" s="70">
        <v>313</v>
      </c>
      <c r="BC72" s="70">
        <v>0</v>
      </c>
      <c r="BD72" s="70">
        <v>623</v>
      </c>
      <c r="BE72" s="70">
        <v>623</v>
      </c>
      <c r="BF72" s="74"/>
      <c r="BG72" s="70">
        <v>149</v>
      </c>
      <c r="BH72" s="70">
        <v>3</v>
      </c>
      <c r="BI72" s="70">
        <v>138</v>
      </c>
      <c r="BJ72" s="70">
        <v>0</v>
      </c>
      <c r="BK72" s="70">
        <v>290</v>
      </c>
      <c r="BL72" s="70">
        <v>154</v>
      </c>
      <c r="BM72" s="70">
        <v>9</v>
      </c>
      <c r="BN72" s="70">
        <v>182</v>
      </c>
      <c r="BO72" s="70">
        <v>0</v>
      </c>
      <c r="BP72" s="70">
        <v>345</v>
      </c>
      <c r="BQ72" s="70">
        <v>635</v>
      </c>
      <c r="BR72" s="74"/>
      <c r="BS72" s="70">
        <v>125</v>
      </c>
      <c r="BT72" s="70">
        <v>7</v>
      </c>
      <c r="BU72" s="70">
        <v>144</v>
      </c>
      <c r="BV72" s="70">
        <v>0</v>
      </c>
      <c r="BW72" s="70">
        <v>276</v>
      </c>
      <c r="BX72" s="70">
        <v>93</v>
      </c>
      <c r="BY72" s="70">
        <v>3</v>
      </c>
      <c r="BZ72" s="70">
        <v>101</v>
      </c>
      <c r="CA72" s="70">
        <v>0</v>
      </c>
      <c r="CB72" s="70">
        <v>197</v>
      </c>
      <c r="CC72" s="70">
        <v>84</v>
      </c>
      <c r="CD72" s="70">
        <v>2</v>
      </c>
      <c r="CE72" s="70">
        <v>71</v>
      </c>
      <c r="CF72" s="70">
        <v>0</v>
      </c>
      <c r="CG72" s="70">
        <v>157</v>
      </c>
      <c r="CH72" s="70">
        <v>630</v>
      </c>
      <c r="CI72" s="74"/>
      <c r="CJ72" s="70">
        <v>168</v>
      </c>
      <c r="CK72" s="70">
        <v>5</v>
      </c>
      <c r="CL72" s="70">
        <v>162</v>
      </c>
      <c r="CM72" s="70">
        <v>0</v>
      </c>
      <c r="CN72" s="70">
        <v>335</v>
      </c>
      <c r="CO72" s="70">
        <v>118</v>
      </c>
      <c r="CP72" s="70">
        <v>6</v>
      </c>
      <c r="CQ72" s="70">
        <v>128</v>
      </c>
      <c r="CR72" s="70">
        <v>0</v>
      </c>
      <c r="CS72" s="70">
        <v>252</v>
      </c>
      <c r="CT72" s="70">
        <v>587</v>
      </c>
      <c r="CU72" s="74"/>
      <c r="CV72" s="70">
        <v>221</v>
      </c>
      <c r="CW72" s="70">
        <v>8</v>
      </c>
      <c r="CX72" s="70">
        <v>238</v>
      </c>
      <c r="CY72" s="70">
        <v>0</v>
      </c>
      <c r="CZ72" s="70">
        <v>467</v>
      </c>
      <c r="DA72" s="70">
        <v>57</v>
      </c>
      <c r="DB72" s="70">
        <v>4</v>
      </c>
      <c r="DC72" s="70">
        <v>51</v>
      </c>
      <c r="DD72" s="70">
        <v>0</v>
      </c>
      <c r="DE72" s="70">
        <v>112</v>
      </c>
      <c r="DF72" s="70">
        <v>33</v>
      </c>
      <c r="DG72" s="70">
        <v>0</v>
      </c>
      <c r="DH72" s="70">
        <v>35</v>
      </c>
      <c r="DI72" s="70">
        <v>0</v>
      </c>
      <c r="DJ72" s="70">
        <v>68</v>
      </c>
      <c r="DK72" s="70">
        <v>647</v>
      </c>
      <c r="DL72" s="74"/>
      <c r="DM72" s="70">
        <v>223</v>
      </c>
      <c r="DN72" s="70">
        <v>11</v>
      </c>
      <c r="DO72" s="70">
        <v>242</v>
      </c>
      <c r="DP72" s="70">
        <v>0</v>
      </c>
      <c r="DQ72" s="70">
        <v>476</v>
      </c>
      <c r="DR72" s="70">
        <v>84</v>
      </c>
      <c r="DS72" s="70">
        <v>0</v>
      </c>
      <c r="DT72" s="70">
        <v>77</v>
      </c>
      <c r="DU72" s="70">
        <v>0</v>
      </c>
      <c r="DV72" s="70">
        <v>161</v>
      </c>
      <c r="DW72" s="70">
        <v>637</v>
      </c>
      <c r="DY72" s="80">
        <f t="shared" si="52"/>
        <v>0.91596638655462181</v>
      </c>
      <c r="DZ72" s="80">
        <f t="shared" si="53"/>
        <v>1</v>
      </c>
      <c r="EA72" s="80">
        <f t="shared" si="54"/>
        <v>0.93370165745856348</v>
      </c>
      <c r="EB72" s="80" t="e">
        <f t="shared" si="55"/>
        <v>#DIV/0!</v>
      </c>
      <c r="EC72" s="80">
        <f t="shared" si="56"/>
        <v>0.92643051771117169</v>
      </c>
      <c r="ED72" s="74"/>
      <c r="EE72" s="80">
        <f t="shared" si="57"/>
        <v>0.91596638655462181</v>
      </c>
      <c r="EF72" s="80">
        <f t="shared" si="58"/>
        <v>0.8</v>
      </c>
      <c r="EG72" s="80">
        <f t="shared" si="59"/>
        <v>0.92817679558011046</v>
      </c>
      <c r="EH72" s="80" t="e">
        <f t="shared" si="60"/>
        <v>#DIV/0!</v>
      </c>
      <c r="EI72" s="80">
        <f t="shared" si="61"/>
        <v>0.9196185286103542</v>
      </c>
      <c r="EJ72" s="74"/>
      <c r="EK72" s="80">
        <f t="shared" si="62"/>
        <v>0.83193277310924374</v>
      </c>
      <c r="EL72" s="80">
        <f t="shared" si="63"/>
        <v>0.73333333333333328</v>
      </c>
      <c r="EM72" s="80">
        <f t="shared" si="64"/>
        <v>0.87016574585635365</v>
      </c>
      <c r="EN72" s="80" t="e">
        <f t="shared" si="65"/>
        <v>#DIV/0!</v>
      </c>
      <c r="EO72" s="80">
        <f t="shared" si="66"/>
        <v>0.8487738419618529</v>
      </c>
      <c r="EP72" s="74"/>
      <c r="EQ72" s="80">
        <f t="shared" si="67"/>
        <v>0.83753501400560226</v>
      </c>
      <c r="ER72" s="80">
        <f t="shared" si="68"/>
        <v>0.73333333333333328</v>
      </c>
      <c r="ES72" s="80">
        <f t="shared" si="69"/>
        <v>0.86464088397790051</v>
      </c>
      <c r="ET72" s="80" t="e">
        <f t="shared" si="70"/>
        <v>#DIV/0!</v>
      </c>
      <c r="EU72" s="80">
        <f t="shared" si="71"/>
        <v>0.8487738419618529</v>
      </c>
      <c r="EV72" s="74"/>
      <c r="EW72" s="80">
        <f t="shared" si="72"/>
        <v>0.84873949579831931</v>
      </c>
      <c r="EX72" s="80">
        <f t="shared" si="73"/>
        <v>0.8</v>
      </c>
      <c r="EY72" s="80">
        <f t="shared" si="74"/>
        <v>0.88397790055248615</v>
      </c>
      <c r="EZ72" s="80" t="e">
        <f t="shared" si="75"/>
        <v>#DIV/0!</v>
      </c>
      <c r="FA72" s="80">
        <f t="shared" si="76"/>
        <v>0.86512261580381467</v>
      </c>
      <c r="FB72" s="74"/>
      <c r="FC72" s="80">
        <f t="shared" si="77"/>
        <v>2.7703081232492996</v>
      </c>
      <c r="FD72" s="80">
        <f t="shared" si="78"/>
        <v>9.5333333333333332</v>
      </c>
      <c r="FE72" s="80">
        <f t="shared" si="79"/>
        <v>1.3342541436464088</v>
      </c>
      <c r="FF72" s="80" t="e">
        <f t="shared" si="80"/>
        <v>#DIV/0!</v>
      </c>
      <c r="FG72" s="80">
        <f t="shared" si="81"/>
        <v>2.2002724795640325</v>
      </c>
      <c r="FH72" s="74"/>
      <c r="FI72" s="80">
        <f t="shared" si="82"/>
        <v>0.80112044817927175</v>
      </c>
      <c r="FJ72" s="80">
        <f t="shared" si="83"/>
        <v>0.73333333333333328</v>
      </c>
      <c r="FK72" s="80">
        <f t="shared" si="84"/>
        <v>0.80110497237569056</v>
      </c>
      <c r="FL72" s="80" t="e">
        <f t="shared" si="85"/>
        <v>#DIV/0!</v>
      </c>
      <c r="FM72" s="80">
        <f t="shared" si="86"/>
        <v>0.79972752043596729</v>
      </c>
      <c r="FN72" s="74"/>
      <c r="FO72" s="80">
        <f t="shared" si="87"/>
        <v>0.87114845938375352</v>
      </c>
      <c r="FP72" s="80">
        <f t="shared" si="88"/>
        <v>0.8</v>
      </c>
      <c r="FQ72" s="80">
        <f t="shared" si="89"/>
        <v>0.89502762430939231</v>
      </c>
      <c r="FR72" s="80" t="e">
        <f t="shared" si="90"/>
        <v>#DIV/0!</v>
      </c>
      <c r="FS72" s="80">
        <f t="shared" si="91"/>
        <v>0.88147138964577654</v>
      </c>
      <c r="FT72" s="74"/>
      <c r="FU72" s="80">
        <f t="shared" si="92"/>
        <v>0.85994397759103647</v>
      </c>
      <c r="FV72" s="80">
        <f t="shared" si="93"/>
        <v>0.73333333333333328</v>
      </c>
      <c r="FW72" s="80">
        <f t="shared" si="94"/>
        <v>0.88121546961325969</v>
      </c>
      <c r="FX72" s="80" t="e">
        <f t="shared" si="95"/>
        <v>#DIV/0!</v>
      </c>
      <c r="FY72" s="80">
        <f t="shared" si="96"/>
        <v>0.86784741144414168</v>
      </c>
    </row>
    <row r="73" spans="1:181" x14ac:dyDescent="0.3">
      <c r="A73" s="60" t="s">
        <v>601</v>
      </c>
      <c r="B73" s="70">
        <v>15264</v>
      </c>
      <c r="C73" s="70"/>
      <c r="D73" s="70">
        <v>321</v>
      </c>
      <c r="E73" s="70">
        <v>28</v>
      </c>
      <c r="F73" s="70">
        <v>166</v>
      </c>
      <c r="G73" s="70">
        <v>0</v>
      </c>
      <c r="H73" s="70">
        <v>515</v>
      </c>
      <c r="I73" s="70">
        <v>106</v>
      </c>
      <c r="J73" s="70">
        <v>19</v>
      </c>
      <c r="K73" s="70">
        <v>58</v>
      </c>
      <c r="L73" s="70">
        <v>0</v>
      </c>
      <c r="M73" s="70">
        <v>183</v>
      </c>
      <c r="N73" s="70">
        <v>698</v>
      </c>
      <c r="O73" s="70"/>
      <c r="P73" s="70">
        <v>208</v>
      </c>
      <c r="Q73" s="70">
        <v>20</v>
      </c>
      <c r="R73" s="70">
        <v>115</v>
      </c>
      <c r="S73" s="70">
        <v>0</v>
      </c>
      <c r="T73" s="70">
        <v>343</v>
      </c>
      <c r="U73" s="70">
        <v>180</v>
      </c>
      <c r="V73" s="70">
        <v>23</v>
      </c>
      <c r="W73" s="70">
        <v>90</v>
      </c>
      <c r="X73" s="70">
        <v>0</v>
      </c>
      <c r="Y73" s="70">
        <v>293</v>
      </c>
      <c r="Z73" s="70">
        <v>636</v>
      </c>
      <c r="AA73" s="70"/>
      <c r="AB73" s="70">
        <v>247</v>
      </c>
      <c r="AC73" s="70">
        <v>24</v>
      </c>
      <c r="AD73" s="70">
        <v>142</v>
      </c>
      <c r="AE73" s="70">
        <v>0</v>
      </c>
      <c r="AF73" s="70">
        <v>413</v>
      </c>
      <c r="AG73" s="70">
        <v>91</v>
      </c>
      <c r="AH73" s="70">
        <v>11</v>
      </c>
      <c r="AI73" s="70">
        <v>39</v>
      </c>
      <c r="AJ73" s="70">
        <v>0</v>
      </c>
      <c r="AK73" s="70">
        <v>141</v>
      </c>
      <c r="AL73" s="70">
        <v>76</v>
      </c>
      <c r="AM73" s="70">
        <v>9</v>
      </c>
      <c r="AN73" s="70">
        <v>32</v>
      </c>
      <c r="AO73" s="70">
        <v>0</v>
      </c>
      <c r="AP73" s="70">
        <v>117</v>
      </c>
      <c r="AQ73" s="70">
        <v>671</v>
      </c>
      <c r="AR73" s="74"/>
      <c r="AS73" s="70">
        <v>346</v>
      </c>
      <c r="AT73" s="70">
        <v>40</v>
      </c>
      <c r="AU73" s="70">
        <v>187</v>
      </c>
      <c r="AV73" s="70">
        <v>0</v>
      </c>
      <c r="AW73" s="70">
        <v>573</v>
      </c>
      <c r="AX73" s="70">
        <v>573</v>
      </c>
      <c r="AY73" s="74"/>
      <c r="AZ73" s="70">
        <v>337</v>
      </c>
      <c r="BA73" s="70">
        <v>38</v>
      </c>
      <c r="BB73" s="70">
        <v>180</v>
      </c>
      <c r="BC73" s="70">
        <v>0</v>
      </c>
      <c r="BD73" s="70">
        <v>555</v>
      </c>
      <c r="BE73" s="70">
        <v>555</v>
      </c>
      <c r="BF73" s="74"/>
      <c r="BG73" s="70">
        <v>282</v>
      </c>
      <c r="BH73" s="70">
        <v>31</v>
      </c>
      <c r="BI73" s="70">
        <v>142</v>
      </c>
      <c r="BJ73" s="70">
        <v>0</v>
      </c>
      <c r="BK73" s="70">
        <v>455</v>
      </c>
      <c r="BL73" s="70">
        <v>100</v>
      </c>
      <c r="BM73" s="70">
        <v>12</v>
      </c>
      <c r="BN73" s="70">
        <v>59</v>
      </c>
      <c r="BO73" s="70">
        <v>0</v>
      </c>
      <c r="BP73" s="70">
        <v>171</v>
      </c>
      <c r="BQ73" s="70">
        <v>626</v>
      </c>
      <c r="BR73" s="74"/>
      <c r="BS73" s="70">
        <v>133</v>
      </c>
      <c r="BT73" s="70">
        <v>8</v>
      </c>
      <c r="BU73" s="70">
        <v>79</v>
      </c>
      <c r="BV73" s="70">
        <v>0</v>
      </c>
      <c r="BW73" s="70">
        <v>220</v>
      </c>
      <c r="BX73" s="70">
        <v>87</v>
      </c>
      <c r="BY73" s="70">
        <v>13</v>
      </c>
      <c r="BZ73" s="70">
        <v>35</v>
      </c>
      <c r="CA73" s="70">
        <v>0</v>
      </c>
      <c r="CB73" s="70">
        <v>135</v>
      </c>
      <c r="CC73" s="70">
        <v>157</v>
      </c>
      <c r="CD73" s="70">
        <v>21</v>
      </c>
      <c r="CE73" s="70">
        <v>84</v>
      </c>
      <c r="CF73" s="70">
        <v>0</v>
      </c>
      <c r="CG73" s="70">
        <v>262</v>
      </c>
      <c r="CH73" s="70">
        <v>617</v>
      </c>
      <c r="CI73" s="74"/>
      <c r="CJ73" s="70">
        <v>195</v>
      </c>
      <c r="CK73" s="70">
        <v>13</v>
      </c>
      <c r="CL73" s="70">
        <v>97</v>
      </c>
      <c r="CM73" s="70">
        <v>0</v>
      </c>
      <c r="CN73" s="70">
        <v>305</v>
      </c>
      <c r="CO73" s="70">
        <v>178</v>
      </c>
      <c r="CP73" s="70">
        <v>30</v>
      </c>
      <c r="CQ73" s="70">
        <v>105</v>
      </c>
      <c r="CR73" s="70">
        <v>0</v>
      </c>
      <c r="CS73" s="70">
        <v>313</v>
      </c>
      <c r="CT73" s="70">
        <v>618</v>
      </c>
      <c r="CU73" s="74"/>
      <c r="CV73" s="70">
        <v>222</v>
      </c>
      <c r="CW73" s="70">
        <v>19</v>
      </c>
      <c r="CX73" s="70">
        <v>113</v>
      </c>
      <c r="CY73" s="70">
        <v>0</v>
      </c>
      <c r="CZ73" s="70">
        <v>354</v>
      </c>
      <c r="DA73" s="70">
        <v>75</v>
      </c>
      <c r="DB73" s="70">
        <v>10</v>
      </c>
      <c r="DC73" s="70">
        <v>40</v>
      </c>
      <c r="DD73" s="70">
        <v>0</v>
      </c>
      <c r="DE73" s="70">
        <v>125</v>
      </c>
      <c r="DF73" s="70">
        <v>79</v>
      </c>
      <c r="DG73" s="70">
        <v>12</v>
      </c>
      <c r="DH73" s="70">
        <v>43</v>
      </c>
      <c r="DI73" s="70">
        <v>0</v>
      </c>
      <c r="DJ73" s="70">
        <v>134</v>
      </c>
      <c r="DK73" s="70">
        <v>613</v>
      </c>
      <c r="DL73" s="74"/>
      <c r="DM73" s="70">
        <v>282</v>
      </c>
      <c r="DN73" s="70">
        <v>34</v>
      </c>
      <c r="DO73" s="70">
        <v>145</v>
      </c>
      <c r="DP73" s="70">
        <v>0</v>
      </c>
      <c r="DQ73" s="70">
        <v>461</v>
      </c>
      <c r="DR73" s="70">
        <v>87</v>
      </c>
      <c r="DS73" s="70">
        <v>9</v>
      </c>
      <c r="DT73" s="70">
        <v>50</v>
      </c>
      <c r="DU73" s="70">
        <v>0</v>
      </c>
      <c r="DV73" s="70">
        <v>146</v>
      </c>
      <c r="DW73" s="70">
        <v>607</v>
      </c>
      <c r="DY73" s="80">
        <f t="shared" si="52"/>
        <v>0.90866510538641687</v>
      </c>
      <c r="DZ73" s="80">
        <f t="shared" si="53"/>
        <v>0.91489361702127658</v>
      </c>
      <c r="EA73" s="80">
        <f t="shared" si="54"/>
        <v>0.9151785714285714</v>
      </c>
      <c r="EB73" s="80" t="e">
        <f t="shared" si="55"/>
        <v>#DIV/0!</v>
      </c>
      <c r="EC73" s="80">
        <f t="shared" si="56"/>
        <v>0.91117478510028649</v>
      </c>
      <c r="ED73" s="74"/>
      <c r="EE73" s="80">
        <f t="shared" si="57"/>
        <v>0.96955503512880559</v>
      </c>
      <c r="EF73" s="80">
        <f t="shared" si="58"/>
        <v>0.93617021276595747</v>
      </c>
      <c r="EG73" s="80">
        <f t="shared" si="59"/>
        <v>0.9508928571428571</v>
      </c>
      <c r="EH73" s="80" t="e">
        <f t="shared" si="60"/>
        <v>#DIV/0!</v>
      </c>
      <c r="EI73" s="80">
        <f t="shared" si="61"/>
        <v>0.9613180515759312</v>
      </c>
      <c r="EJ73" s="74"/>
      <c r="EK73" s="80">
        <f t="shared" si="62"/>
        <v>0.81030444964871196</v>
      </c>
      <c r="EL73" s="80">
        <f t="shared" si="63"/>
        <v>0.85106382978723405</v>
      </c>
      <c r="EM73" s="80">
        <f t="shared" si="64"/>
        <v>0.8348214285714286</v>
      </c>
      <c r="EN73" s="80" t="e">
        <f t="shared" si="65"/>
        <v>#DIV/0!</v>
      </c>
      <c r="EO73" s="80">
        <f t="shared" si="66"/>
        <v>0.8209169054441261</v>
      </c>
      <c r="EP73" s="74"/>
      <c r="EQ73" s="80">
        <f t="shared" si="67"/>
        <v>0.78922716627634659</v>
      </c>
      <c r="ER73" s="80">
        <f t="shared" si="68"/>
        <v>0.80851063829787229</v>
      </c>
      <c r="ES73" s="80">
        <f t="shared" si="69"/>
        <v>0.8035714285714286</v>
      </c>
      <c r="ET73" s="80" t="e">
        <f t="shared" si="70"/>
        <v>#DIV/0!</v>
      </c>
      <c r="EU73" s="80">
        <f t="shared" si="71"/>
        <v>0.79512893982808019</v>
      </c>
      <c r="EV73" s="74"/>
      <c r="EW73" s="80">
        <f t="shared" si="72"/>
        <v>0.8946135831381733</v>
      </c>
      <c r="EX73" s="80">
        <f t="shared" si="73"/>
        <v>0.91489361702127658</v>
      </c>
      <c r="EY73" s="80">
        <f t="shared" si="74"/>
        <v>0.8973214285714286</v>
      </c>
      <c r="EZ73" s="80" t="e">
        <f t="shared" si="75"/>
        <v>#DIV/0!</v>
      </c>
      <c r="FA73" s="80">
        <f t="shared" si="76"/>
        <v>0.8968481375358166</v>
      </c>
      <c r="FB73" s="74"/>
      <c r="FC73" s="80">
        <f t="shared" si="77"/>
        <v>0.70725995316159251</v>
      </c>
      <c r="FD73" s="80">
        <f t="shared" si="78"/>
        <v>0.25531914893617019</v>
      </c>
      <c r="FE73" s="80">
        <f t="shared" si="79"/>
        <v>1.4107142857142858</v>
      </c>
      <c r="FF73" s="80" t="e">
        <f t="shared" si="80"/>
        <v>#DIV/0!</v>
      </c>
      <c r="FG73" s="80">
        <f t="shared" si="81"/>
        <v>0.90257879656160456</v>
      </c>
      <c r="FH73" s="74"/>
      <c r="FI73" s="80">
        <f t="shared" si="82"/>
        <v>0.87353629976580793</v>
      </c>
      <c r="FJ73" s="80">
        <f t="shared" si="83"/>
        <v>0.91489361702127658</v>
      </c>
      <c r="FK73" s="80">
        <f t="shared" si="84"/>
        <v>0.9017857142857143</v>
      </c>
      <c r="FL73" s="80" t="e">
        <f t="shared" si="85"/>
        <v>#DIV/0!</v>
      </c>
      <c r="FM73" s="80">
        <f t="shared" si="86"/>
        <v>0.88538681948424069</v>
      </c>
      <c r="FN73" s="74"/>
      <c r="FO73" s="80">
        <f t="shared" si="87"/>
        <v>0.88056206088992972</v>
      </c>
      <c r="FP73" s="80">
        <f t="shared" si="88"/>
        <v>0.87234042553191493</v>
      </c>
      <c r="FQ73" s="80">
        <f t="shared" si="89"/>
        <v>0.875</v>
      </c>
      <c r="FR73" s="80" t="e">
        <f t="shared" si="90"/>
        <v>#DIV/0!</v>
      </c>
      <c r="FS73" s="80">
        <f t="shared" si="91"/>
        <v>0.87822349570200575</v>
      </c>
      <c r="FT73" s="74"/>
      <c r="FU73" s="80">
        <f t="shared" si="92"/>
        <v>0.86416861826697888</v>
      </c>
      <c r="FV73" s="80">
        <f t="shared" si="93"/>
        <v>0.91489361702127658</v>
      </c>
      <c r="FW73" s="80">
        <f t="shared" si="94"/>
        <v>0.8705357142857143</v>
      </c>
      <c r="FX73" s="80" t="e">
        <f t="shared" si="95"/>
        <v>#DIV/0!</v>
      </c>
      <c r="FY73" s="80">
        <f t="shared" si="96"/>
        <v>0.86962750716332382</v>
      </c>
    </row>
    <row r="74" spans="1:181" x14ac:dyDescent="0.3">
      <c r="A74" s="60" t="s">
        <v>595</v>
      </c>
      <c r="B74" s="70">
        <v>15250</v>
      </c>
      <c r="C74" s="70"/>
      <c r="D74" s="70">
        <v>458</v>
      </c>
      <c r="E74" s="70">
        <v>11</v>
      </c>
      <c r="F74" s="70">
        <v>185</v>
      </c>
      <c r="G74" s="70">
        <v>0</v>
      </c>
      <c r="H74" s="70">
        <v>654</v>
      </c>
      <c r="I74" s="70">
        <v>95</v>
      </c>
      <c r="J74" s="70">
        <v>3</v>
      </c>
      <c r="K74" s="70">
        <v>69</v>
      </c>
      <c r="L74" s="70">
        <v>0</v>
      </c>
      <c r="M74" s="70">
        <v>167</v>
      </c>
      <c r="N74" s="70">
        <v>821</v>
      </c>
      <c r="O74" s="70"/>
      <c r="P74" s="70">
        <v>266</v>
      </c>
      <c r="Q74" s="70">
        <v>5</v>
      </c>
      <c r="R74" s="70">
        <v>125</v>
      </c>
      <c r="S74" s="70">
        <v>0</v>
      </c>
      <c r="T74" s="70">
        <v>396</v>
      </c>
      <c r="U74" s="70">
        <v>243</v>
      </c>
      <c r="V74" s="70">
        <v>9</v>
      </c>
      <c r="W74" s="70">
        <v>111</v>
      </c>
      <c r="X74" s="70">
        <v>0</v>
      </c>
      <c r="Y74" s="70">
        <v>363</v>
      </c>
      <c r="Z74" s="70">
        <v>759</v>
      </c>
      <c r="AA74" s="70"/>
      <c r="AB74" s="70">
        <v>246</v>
      </c>
      <c r="AC74" s="70">
        <v>7</v>
      </c>
      <c r="AD74" s="70">
        <v>108</v>
      </c>
      <c r="AE74" s="70">
        <v>0</v>
      </c>
      <c r="AF74" s="70">
        <v>361</v>
      </c>
      <c r="AG74" s="70">
        <v>193</v>
      </c>
      <c r="AH74" s="70">
        <v>7</v>
      </c>
      <c r="AI74" s="70">
        <v>101</v>
      </c>
      <c r="AJ74" s="70">
        <v>0</v>
      </c>
      <c r="AK74" s="70">
        <v>301</v>
      </c>
      <c r="AL74" s="70">
        <v>72</v>
      </c>
      <c r="AM74" s="70">
        <v>0</v>
      </c>
      <c r="AN74" s="70">
        <v>36</v>
      </c>
      <c r="AO74" s="70">
        <v>0</v>
      </c>
      <c r="AP74" s="70">
        <v>108</v>
      </c>
      <c r="AQ74" s="70">
        <v>770</v>
      </c>
      <c r="AR74" s="74"/>
      <c r="AS74" s="70">
        <v>440</v>
      </c>
      <c r="AT74" s="70">
        <v>13</v>
      </c>
      <c r="AU74" s="70">
        <v>213</v>
      </c>
      <c r="AV74" s="70">
        <v>0</v>
      </c>
      <c r="AW74" s="70">
        <v>666</v>
      </c>
      <c r="AX74" s="70">
        <v>666</v>
      </c>
      <c r="AY74" s="74"/>
      <c r="AZ74" s="70">
        <v>422</v>
      </c>
      <c r="BA74" s="70">
        <v>13</v>
      </c>
      <c r="BB74" s="70">
        <v>216</v>
      </c>
      <c r="BC74" s="70">
        <v>0</v>
      </c>
      <c r="BD74" s="70">
        <v>651</v>
      </c>
      <c r="BE74" s="70">
        <v>651</v>
      </c>
      <c r="BF74" s="74"/>
      <c r="BG74" s="70">
        <v>338</v>
      </c>
      <c r="BH74" s="70">
        <v>5</v>
      </c>
      <c r="BI74" s="70">
        <v>161</v>
      </c>
      <c r="BJ74" s="70">
        <v>0</v>
      </c>
      <c r="BK74" s="70">
        <v>504</v>
      </c>
      <c r="BL74" s="70">
        <v>154</v>
      </c>
      <c r="BM74" s="70">
        <v>8</v>
      </c>
      <c r="BN74" s="70">
        <v>72</v>
      </c>
      <c r="BO74" s="70">
        <v>0</v>
      </c>
      <c r="BP74" s="70">
        <v>234</v>
      </c>
      <c r="BQ74" s="70">
        <v>738</v>
      </c>
      <c r="BR74" s="74"/>
      <c r="BS74" s="70">
        <v>157</v>
      </c>
      <c r="BT74" s="70">
        <v>6</v>
      </c>
      <c r="BU74" s="70">
        <v>102</v>
      </c>
      <c r="BV74" s="70">
        <v>0</v>
      </c>
      <c r="BW74" s="70">
        <v>265</v>
      </c>
      <c r="BX74" s="70">
        <v>109</v>
      </c>
      <c r="BY74" s="70">
        <v>2</v>
      </c>
      <c r="BZ74" s="70">
        <v>59</v>
      </c>
      <c r="CA74" s="70">
        <v>0</v>
      </c>
      <c r="CB74" s="70">
        <v>170</v>
      </c>
      <c r="CC74" s="70">
        <v>215</v>
      </c>
      <c r="CD74" s="70">
        <v>6</v>
      </c>
      <c r="CE74" s="70">
        <v>72</v>
      </c>
      <c r="CF74" s="70">
        <v>0</v>
      </c>
      <c r="CG74" s="70">
        <v>293</v>
      </c>
      <c r="CH74" s="70">
        <v>728</v>
      </c>
      <c r="CI74" s="74"/>
      <c r="CJ74" s="70">
        <v>247</v>
      </c>
      <c r="CK74" s="70">
        <v>8</v>
      </c>
      <c r="CL74" s="70">
        <v>122</v>
      </c>
      <c r="CM74" s="70">
        <v>0</v>
      </c>
      <c r="CN74" s="70">
        <v>377</v>
      </c>
      <c r="CO74" s="70">
        <v>222</v>
      </c>
      <c r="CP74" s="70">
        <v>5</v>
      </c>
      <c r="CQ74" s="70">
        <v>109</v>
      </c>
      <c r="CR74" s="70">
        <v>0</v>
      </c>
      <c r="CS74" s="70">
        <v>336</v>
      </c>
      <c r="CT74" s="70">
        <v>713</v>
      </c>
      <c r="CU74" s="74"/>
      <c r="CV74" s="70">
        <v>347</v>
      </c>
      <c r="CW74" s="70">
        <v>11</v>
      </c>
      <c r="CX74" s="70">
        <v>170</v>
      </c>
      <c r="CY74" s="70">
        <v>0</v>
      </c>
      <c r="CZ74" s="70">
        <v>528</v>
      </c>
      <c r="DA74" s="70">
        <v>65</v>
      </c>
      <c r="DB74" s="70">
        <v>3</v>
      </c>
      <c r="DC74" s="70">
        <v>33</v>
      </c>
      <c r="DD74" s="70">
        <v>0</v>
      </c>
      <c r="DE74" s="70">
        <v>101</v>
      </c>
      <c r="DF74" s="70">
        <v>72</v>
      </c>
      <c r="DG74" s="70">
        <v>0</v>
      </c>
      <c r="DH74" s="70">
        <v>28</v>
      </c>
      <c r="DI74" s="70">
        <v>0</v>
      </c>
      <c r="DJ74" s="70">
        <v>100</v>
      </c>
      <c r="DK74" s="70">
        <v>729</v>
      </c>
      <c r="DL74" s="74"/>
      <c r="DM74" s="70">
        <v>351</v>
      </c>
      <c r="DN74" s="70">
        <v>12</v>
      </c>
      <c r="DO74" s="70">
        <v>170</v>
      </c>
      <c r="DP74" s="70">
        <v>0</v>
      </c>
      <c r="DQ74" s="70">
        <v>533</v>
      </c>
      <c r="DR74" s="70">
        <v>111</v>
      </c>
      <c r="DS74" s="70">
        <v>2</v>
      </c>
      <c r="DT74" s="70">
        <v>58</v>
      </c>
      <c r="DU74" s="70">
        <v>0</v>
      </c>
      <c r="DV74" s="70">
        <v>171</v>
      </c>
      <c r="DW74" s="70">
        <v>704</v>
      </c>
      <c r="DY74" s="80">
        <f t="shared" si="52"/>
        <v>0.92043399638336343</v>
      </c>
      <c r="DZ74" s="80">
        <f t="shared" si="53"/>
        <v>1</v>
      </c>
      <c r="EA74" s="80">
        <f t="shared" si="54"/>
        <v>0.92913385826771655</v>
      </c>
      <c r="EB74" s="80" t="e">
        <f t="shared" si="55"/>
        <v>#DIV/0!</v>
      </c>
      <c r="EC74" s="80">
        <f t="shared" si="56"/>
        <v>0.92448233861144946</v>
      </c>
      <c r="ED74" s="74"/>
      <c r="EE74" s="80">
        <f t="shared" si="57"/>
        <v>0.92405063291139244</v>
      </c>
      <c r="EF74" s="80">
        <f t="shared" si="58"/>
        <v>1</v>
      </c>
      <c r="EG74" s="80">
        <f t="shared" si="59"/>
        <v>0.96456692913385822</v>
      </c>
      <c r="EH74" s="80" t="e">
        <f t="shared" si="60"/>
        <v>#DIV/0!</v>
      </c>
      <c r="EI74" s="80">
        <f t="shared" si="61"/>
        <v>0.93788063337393424</v>
      </c>
      <c r="EJ74" s="74"/>
      <c r="EK74" s="80">
        <f t="shared" si="62"/>
        <v>0.79566003616636527</v>
      </c>
      <c r="EL74" s="80">
        <f t="shared" si="63"/>
        <v>0.9285714285714286</v>
      </c>
      <c r="EM74" s="80">
        <f t="shared" si="64"/>
        <v>0.83858267716535428</v>
      </c>
      <c r="EN74" s="80" t="e">
        <f t="shared" si="65"/>
        <v>#DIV/0!</v>
      </c>
      <c r="EO74" s="80">
        <f t="shared" si="66"/>
        <v>0.8112058465286236</v>
      </c>
      <c r="EP74" s="74"/>
      <c r="EQ74" s="80">
        <f t="shared" si="67"/>
        <v>0.7631103074141049</v>
      </c>
      <c r="ER74" s="80">
        <f t="shared" si="68"/>
        <v>0.9285714285714286</v>
      </c>
      <c r="ES74" s="80">
        <f t="shared" si="69"/>
        <v>0.85039370078740162</v>
      </c>
      <c r="ET74" s="80" t="e">
        <f t="shared" si="70"/>
        <v>#DIV/0!</v>
      </c>
      <c r="EU74" s="80">
        <f t="shared" si="71"/>
        <v>0.79293544457978071</v>
      </c>
      <c r="EV74" s="74"/>
      <c r="EW74" s="80">
        <f t="shared" si="72"/>
        <v>0.88969258589511757</v>
      </c>
      <c r="EX74" s="80">
        <f t="shared" si="73"/>
        <v>0.9285714285714286</v>
      </c>
      <c r="EY74" s="80">
        <f t="shared" si="74"/>
        <v>0.91732283464566933</v>
      </c>
      <c r="EZ74" s="80" t="e">
        <f t="shared" si="75"/>
        <v>#DIV/0!</v>
      </c>
      <c r="FA74" s="80">
        <f t="shared" si="76"/>
        <v>0.89890377588306947</v>
      </c>
      <c r="FB74" s="74"/>
      <c r="FC74" s="80">
        <f t="shared" si="77"/>
        <v>0.68173598553345394</v>
      </c>
      <c r="FD74" s="80">
        <f t="shared" si="78"/>
        <v>3</v>
      </c>
      <c r="FE74" s="80">
        <f t="shared" si="79"/>
        <v>0.77952755905511806</v>
      </c>
      <c r="FF74" s="80" t="e">
        <f t="shared" si="80"/>
        <v>#DIV/0!</v>
      </c>
      <c r="FG74" s="80">
        <f t="shared" si="81"/>
        <v>0.75152253349573694</v>
      </c>
      <c r="FH74" s="74"/>
      <c r="FI74" s="80">
        <f t="shared" si="82"/>
        <v>0.84810126582278478</v>
      </c>
      <c r="FJ74" s="80">
        <f t="shared" si="83"/>
        <v>0.9285714285714286</v>
      </c>
      <c r="FK74" s="80">
        <f t="shared" si="84"/>
        <v>0.90944881889763785</v>
      </c>
      <c r="FL74" s="80" t="e">
        <f t="shared" si="85"/>
        <v>#DIV/0!</v>
      </c>
      <c r="FM74" s="80">
        <f t="shared" si="86"/>
        <v>0.86845310596833125</v>
      </c>
      <c r="FN74" s="74"/>
      <c r="FO74" s="80">
        <f t="shared" si="87"/>
        <v>0.87522603978300184</v>
      </c>
      <c r="FP74" s="80">
        <f t="shared" si="88"/>
        <v>1</v>
      </c>
      <c r="FQ74" s="80">
        <f t="shared" si="89"/>
        <v>0.90944881889763785</v>
      </c>
      <c r="FR74" s="80" t="e">
        <f t="shared" si="90"/>
        <v>#DIV/0!</v>
      </c>
      <c r="FS74" s="80">
        <f t="shared" si="91"/>
        <v>0.88794153471376369</v>
      </c>
      <c r="FT74" s="74"/>
      <c r="FU74" s="80">
        <f t="shared" si="92"/>
        <v>0.83544303797468356</v>
      </c>
      <c r="FV74" s="80">
        <f t="shared" si="93"/>
        <v>1</v>
      </c>
      <c r="FW74" s="80">
        <f t="shared" si="94"/>
        <v>0.89763779527559051</v>
      </c>
      <c r="FX74" s="80" t="e">
        <f t="shared" si="95"/>
        <v>#DIV/0!</v>
      </c>
      <c r="FY74" s="80">
        <f t="shared" si="96"/>
        <v>0.85749086479902559</v>
      </c>
    </row>
    <row r="75" spans="1:181" x14ac:dyDescent="0.3">
      <c r="A75" s="60" t="s">
        <v>576</v>
      </c>
      <c r="B75" s="70">
        <v>15050</v>
      </c>
      <c r="C75" s="70"/>
      <c r="D75" s="70">
        <v>133</v>
      </c>
      <c r="E75" s="70">
        <v>0</v>
      </c>
      <c r="F75" s="70">
        <v>121</v>
      </c>
      <c r="G75" s="70">
        <v>9</v>
      </c>
      <c r="H75" s="70">
        <v>263</v>
      </c>
      <c r="I75" s="70">
        <v>37</v>
      </c>
      <c r="J75" s="70">
        <v>0</v>
      </c>
      <c r="K75" s="70">
        <v>69</v>
      </c>
      <c r="L75" s="70">
        <v>7</v>
      </c>
      <c r="M75" s="70">
        <v>113</v>
      </c>
      <c r="N75" s="70">
        <v>376</v>
      </c>
      <c r="O75" s="70"/>
      <c r="P75" s="70">
        <v>94</v>
      </c>
      <c r="Q75" s="70">
        <v>0</v>
      </c>
      <c r="R75" s="70">
        <v>106</v>
      </c>
      <c r="S75" s="70">
        <v>11</v>
      </c>
      <c r="T75" s="70">
        <v>211</v>
      </c>
      <c r="U75" s="70">
        <v>66</v>
      </c>
      <c r="V75" s="70">
        <v>0</v>
      </c>
      <c r="W75" s="70">
        <v>68</v>
      </c>
      <c r="X75" s="70">
        <v>5</v>
      </c>
      <c r="Y75" s="70">
        <v>139</v>
      </c>
      <c r="Z75" s="70">
        <v>350</v>
      </c>
      <c r="AA75" s="70"/>
      <c r="AB75" s="70">
        <v>73</v>
      </c>
      <c r="AC75" s="70">
        <v>0</v>
      </c>
      <c r="AD75" s="70">
        <v>103</v>
      </c>
      <c r="AE75" s="70">
        <v>9</v>
      </c>
      <c r="AF75" s="70">
        <v>185</v>
      </c>
      <c r="AG75" s="70">
        <v>52</v>
      </c>
      <c r="AH75" s="70">
        <v>0</v>
      </c>
      <c r="AI75" s="70">
        <v>49</v>
      </c>
      <c r="AJ75" s="70">
        <v>8</v>
      </c>
      <c r="AK75" s="70">
        <v>109</v>
      </c>
      <c r="AL75" s="70">
        <v>34</v>
      </c>
      <c r="AM75" s="70">
        <v>0</v>
      </c>
      <c r="AN75" s="70">
        <v>23</v>
      </c>
      <c r="AO75" s="70">
        <v>0</v>
      </c>
      <c r="AP75" s="70">
        <v>57</v>
      </c>
      <c r="AQ75" s="70">
        <v>351</v>
      </c>
      <c r="AR75" s="74"/>
      <c r="AS75" s="70">
        <v>153</v>
      </c>
      <c r="AT75" s="70">
        <v>0</v>
      </c>
      <c r="AU75" s="70">
        <v>156</v>
      </c>
      <c r="AV75" s="70">
        <v>16</v>
      </c>
      <c r="AW75" s="70">
        <v>325</v>
      </c>
      <c r="AX75" s="70">
        <v>325</v>
      </c>
      <c r="AY75" s="74"/>
      <c r="AZ75" s="70">
        <v>153</v>
      </c>
      <c r="BA75" s="70">
        <v>0</v>
      </c>
      <c r="BB75" s="70">
        <v>149</v>
      </c>
      <c r="BC75" s="70">
        <v>15</v>
      </c>
      <c r="BD75" s="70">
        <v>317</v>
      </c>
      <c r="BE75" s="70">
        <v>317</v>
      </c>
      <c r="BF75" s="74"/>
      <c r="BG75" s="70">
        <v>118</v>
      </c>
      <c r="BH75" s="70">
        <v>0</v>
      </c>
      <c r="BI75" s="70">
        <v>95</v>
      </c>
      <c r="BJ75" s="70">
        <v>11</v>
      </c>
      <c r="BK75" s="70">
        <v>224</v>
      </c>
      <c r="BL75" s="70">
        <v>41</v>
      </c>
      <c r="BM75" s="70">
        <v>0</v>
      </c>
      <c r="BN75" s="70">
        <v>69</v>
      </c>
      <c r="BO75" s="70">
        <v>5</v>
      </c>
      <c r="BP75" s="70">
        <v>115</v>
      </c>
      <c r="BQ75" s="70">
        <v>339</v>
      </c>
      <c r="BR75" s="74"/>
      <c r="BS75" s="70">
        <v>67</v>
      </c>
      <c r="BT75" s="70">
        <v>0</v>
      </c>
      <c r="BU75" s="70">
        <v>61</v>
      </c>
      <c r="BV75" s="70">
        <v>5</v>
      </c>
      <c r="BW75" s="70">
        <v>133</v>
      </c>
      <c r="BX75" s="70">
        <v>37</v>
      </c>
      <c r="BY75" s="70">
        <v>0</v>
      </c>
      <c r="BZ75" s="70">
        <v>52</v>
      </c>
      <c r="CA75" s="70">
        <v>3</v>
      </c>
      <c r="CB75" s="70">
        <v>92</v>
      </c>
      <c r="CC75" s="70">
        <v>55</v>
      </c>
      <c r="CD75" s="70">
        <v>0</v>
      </c>
      <c r="CE75" s="70">
        <v>55</v>
      </c>
      <c r="CF75" s="70">
        <v>8</v>
      </c>
      <c r="CG75" s="70">
        <v>118</v>
      </c>
      <c r="CH75" s="70">
        <v>343</v>
      </c>
      <c r="CI75" s="74"/>
      <c r="CJ75" s="70">
        <v>82</v>
      </c>
      <c r="CK75" s="70">
        <v>0</v>
      </c>
      <c r="CL75" s="70">
        <v>86</v>
      </c>
      <c r="CM75" s="70">
        <v>6</v>
      </c>
      <c r="CN75" s="70">
        <v>174</v>
      </c>
      <c r="CO75" s="70">
        <v>70</v>
      </c>
      <c r="CP75" s="70">
        <v>0</v>
      </c>
      <c r="CQ75" s="70">
        <v>76</v>
      </c>
      <c r="CR75" s="70">
        <v>10</v>
      </c>
      <c r="CS75" s="70">
        <v>156</v>
      </c>
      <c r="CT75" s="70">
        <v>330</v>
      </c>
      <c r="CU75" s="74"/>
      <c r="CV75" s="70">
        <v>108</v>
      </c>
      <c r="CW75" s="70">
        <v>0</v>
      </c>
      <c r="CX75" s="70">
        <v>106</v>
      </c>
      <c r="CY75" s="70">
        <v>14</v>
      </c>
      <c r="CZ75" s="70">
        <v>228</v>
      </c>
      <c r="DA75" s="70">
        <v>26</v>
      </c>
      <c r="DB75" s="70">
        <v>0</v>
      </c>
      <c r="DC75" s="70">
        <v>26</v>
      </c>
      <c r="DD75" s="70">
        <v>1</v>
      </c>
      <c r="DE75" s="70">
        <v>53</v>
      </c>
      <c r="DF75" s="70">
        <v>21</v>
      </c>
      <c r="DG75" s="70">
        <v>0</v>
      </c>
      <c r="DH75" s="70">
        <v>32</v>
      </c>
      <c r="DI75" s="70">
        <v>1</v>
      </c>
      <c r="DJ75" s="70">
        <v>54</v>
      </c>
      <c r="DK75" s="70">
        <v>335</v>
      </c>
      <c r="DL75" s="74"/>
      <c r="DM75" s="70">
        <v>115</v>
      </c>
      <c r="DN75" s="70">
        <v>0</v>
      </c>
      <c r="DO75" s="70">
        <v>114</v>
      </c>
      <c r="DP75" s="70">
        <v>13</v>
      </c>
      <c r="DQ75" s="70">
        <v>242</v>
      </c>
      <c r="DR75" s="70">
        <v>41</v>
      </c>
      <c r="DS75" s="70">
        <v>0</v>
      </c>
      <c r="DT75" s="70">
        <v>45</v>
      </c>
      <c r="DU75" s="70">
        <v>3</v>
      </c>
      <c r="DV75" s="70">
        <v>89</v>
      </c>
      <c r="DW75" s="70">
        <v>331</v>
      </c>
      <c r="DY75" s="80">
        <f t="shared" si="52"/>
        <v>0.94117647058823528</v>
      </c>
      <c r="DZ75" s="80" t="e">
        <f t="shared" si="53"/>
        <v>#DIV/0!</v>
      </c>
      <c r="EA75" s="80">
        <f t="shared" si="54"/>
        <v>0.91578947368421049</v>
      </c>
      <c r="EB75" s="80">
        <f t="shared" si="55"/>
        <v>1</v>
      </c>
      <c r="EC75" s="80">
        <f t="shared" si="56"/>
        <v>0.93085106382978722</v>
      </c>
      <c r="ED75" s="74"/>
      <c r="EE75" s="80">
        <f t="shared" si="57"/>
        <v>0.93529411764705883</v>
      </c>
      <c r="EF75" s="80" t="e">
        <f t="shared" si="58"/>
        <v>#DIV/0!</v>
      </c>
      <c r="EG75" s="80">
        <f t="shared" si="59"/>
        <v>0.92105263157894735</v>
      </c>
      <c r="EH75" s="80">
        <f t="shared" si="60"/>
        <v>1.0625</v>
      </c>
      <c r="EI75" s="80">
        <f t="shared" si="61"/>
        <v>0.93351063829787229</v>
      </c>
      <c r="EJ75" s="74"/>
      <c r="EK75" s="80">
        <f t="shared" si="62"/>
        <v>0.9</v>
      </c>
      <c r="EL75" s="80" t="e">
        <f t="shared" si="63"/>
        <v>#DIV/0!</v>
      </c>
      <c r="EM75" s="80">
        <f t="shared" si="64"/>
        <v>0.82105263157894737</v>
      </c>
      <c r="EN75" s="80">
        <f t="shared" si="65"/>
        <v>1</v>
      </c>
      <c r="EO75" s="80">
        <f t="shared" si="66"/>
        <v>0.86436170212765961</v>
      </c>
      <c r="EP75" s="74"/>
      <c r="EQ75" s="80">
        <f t="shared" si="67"/>
        <v>0.9</v>
      </c>
      <c r="ER75" s="80" t="e">
        <f t="shared" si="68"/>
        <v>#DIV/0!</v>
      </c>
      <c r="ES75" s="80">
        <f t="shared" si="69"/>
        <v>0.78421052631578947</v>
      </c>
      <c r="ET75" s="80">
        <f t="shared" si="70"/>
        <v>0.9375</v>
      </c>
      <c r="EU75" s="80">
        <f t="shared" si="71"/>
        <v>0.84308510638297873</v>
      </c>
      <c r="EV75" s="74"/>
      <c r="EW75" s="80">
        <f t="shared" si="72"/>
        <v>0.93529411764705883</v>
      </c>
      <c r="EX75" s="80" t="e">
        <f t="shared" si="73"/>
        <v>#DIV/0!</v>
      </c>
      <c r="EY75" s="80">
        <f t="shared" si="74"/>
        <v>0.86315789473684212</v>
      </c>
      <c r="EZ75" s="80">
        <f t="shared" si="75"/>
        <v>1</v>
      </c>
      <c r="FA75" s="80">
        <f t="shared" si="76"/>
        <v>0.90159574468085102</v>
      </c>
      <c r="FB75" s="74"/>
      <c r="FC75" s="80">
        <f t="shared" si="77"/>
        <v>2.8294117647058825</v>
      </c>
      <c r="FD75" s="80" t="e">
        <f t="shared" si="78"/>
        <v>#DIV/0!</v>
      </c>
      <c r="FE75" s="80">
        <f t="shared" si="79"/>
        <v>1.2263157894736842</v>
      </c>
      <c r="FF75" s="80">
        <f t="shared" si="80"/>
        <v>0</v>
      </c>
      <c r="FG75" s="80">
        <f t="shared" si="81"/>
        <v>1.9361702127659575</v>
      </c>
      <c r="FH75" s="74"/>
      <c r="FI75" s="80">
        <f t="shared" si="82"/>
        <v>0.89411764705882357</v>
      </c>
      <c r="FJ75" s="80" t="e">
        <f t="shared" si="83"/>
        <v>#DIV/0!</v>
      </c>
      <c r="FK75" s="80">
        <f t="shared" si="84"/>
        <v>0.85263157894736841</v>
      </c>
      <c r="FL75" s="80">
        <f t="shared" si="85"/>
        <v>1</v>
      </c>
      <c r="FM75" s="80">
        <f t="shared" si="86"/>
        <v>0.87765957446808507</v>
      </c>
      <c r="FN75" s="74"/>
      <c r="FO75" s="80">
        <f t="shared" si="87"/>
        <v>0.91176470588235292</v>
      </c>
      <c r="FP75" s="80" t="e">
        <f t="shared" si="88"/>
        <v>#DIV/0!</v>
      </c>
      <c r="FQ75" s="80">
        <f t="shared" si="89"/>
        <v>0.86315789473684212</v>
      </c>
      <c r="FR75" s="80">
        <f t="shared" si="90"/>
        <v>1</v>
      </c>
      <c r="FS75" s="80">
        <f t="shared" si="91"/>
        <v>0.89095744680851063</v>
      </c>
      <c r="FT75" s="74"/>
      <c r="FU75" s="80">
        <f t="shared" si="92"/>
        <v>0.91764705882352937</v>
      </c>
      <c r="FV75" s="80" t="e">
        <f t="shared" si="93"/>
        <v>#DIV/0!</v>
      </c>
      <c r="FW75" s="80">
        <f t="shared" si="94"/>
        <v>0.83684210526315794</v>
      </c>
      <c r="FX75" s="80">
        <f t="shared" si="95"/>
        <v>1</v>
      </c>
      <c r="FY75" s="80">
        <f t="shared" si="96"/>
        <v>0.88031914893617025</v>
      </c>
    </row>
    <row r="76" spans="1:181" x14ac:dyDescent="0.3">
      <c r="A76" s="60" t="s">
        <v>473</v>
      </c>
      <c r="B76" s="70">
        <v>14812</v>
      </c>
      <c r="C76" s="70"/>
      <c r="D76" s="70">
        <v>570</v>
      </c>
      <c r="E76" s="70">
        <v>9</v>
      </c>
      <c r="F76" s="70">
        <v>161</v>
      </c>
      <c r="G76" s="70">
        <v>9</v>
      </c>
      <c r="H76" s="70">
        <v>749</v>
      </c>
      <c r="I76" s="70">
        <v>123</v>
      </c>
      <c r="J76" s="70">
        <v>5</v>
      </c>
      <c r="K76" s="70">
        <v>62</v>
      </c>
      <c r="L76" s="70">
        <v>2</v>
      </c>
      <c r="M76" s="70">
        <v>192</v>
      </c>
      <c r="N76" s="70">
        <v>941</v>
      </c>
      <c r="O76" s="70"/>
      <c r="P76" s="70">
        <v>300</v>
      </c>
      <c r="Q76" s="70">
        <v>11</v>
      </c>
      <c r="R76" s="70">
        <v>104</v>
      </c>
      <c r="S76" s="70">
        <v>5</v>
      </c>
      <c r="T76" s="70">
        <v>420</v>
      </c>
      <c r="U76" s="70">
        <v>325</v>
      </c>
      <c r="V76" s="70">
        <v>2</v>
      </c>
      <c r="W76" s="70">
        <v>99</v>
      </c>
      <c r="X76" s="70">
        <v>5</v>
      </c>
      <c r="Y76" s="70">
        <v>431</v>
      </c>
      <c r="Z76" s="70">
        <v>851</v>
      </c>
      <c r="AA76" s="70"/>
      <c r="AB76" s="70">
        <v>334</v>
      </c>
      <c r="AC76" s="70">
        <v>9</v>
      </c>
      <c r="AD76" s="70">
        <v>86</v>
      </c>
      <c r="AE76" s="70">
        <v>3</v>
      </c>
      <c r="AF76" s="70">
        <v>432</v>
      </c>
      <c r="AG76" s="70">
        <v>153</v>
      </c>
      <c r="AH76" s="70">
        <v>2</v>
      </c>
      <c r="AI76" s="70">
        <v>73</v>
      </c>
      <c r="AJ76" s="70">
        <v>3</v>
      </c>
      <c r="AK76" s="70">
        <v>231</v>
      </c>
      <c r="AL76" s="70">
        <v>160</v>
      </c>
      <c r="AM76" s="70">
        <v>2</v>
      </c>
      <c r="AN76" s="70">
        <v>53</v>
      </c>
      <c r="AO76" s="70">
        <v>3</v>
      </c>
      <c r="AP76" s="70">
        <v>218</v>
      </c>
      <c r="AQ76" s="70">
        <v>881</v>
      </c>
      <c r="AR76" s="74"/>
      <c r="AS76" s="70">
        <v>558</v>
      </c>
      <c r="AT76" s="70">
        <v>14</v>
      </c>
      <c r="AU76" s="70">
        <v>194</v>
      </c>
      <c r="AV76" s="70">
        <v>9</v>
      </c>
      <c r="AW76" s="70">
        <v>775</v>
      </c>
      <c r="AX76" s="70">
        <v>775</v>
      </c>
      <c r="AY76" s="74"/>
      <c r="AZ76" s="70">
        <v>544</v>
      </c>
      <c r="BA76" s="70">
        <v>13</v>
      </c>
      <c r="BB76" s="70">
        <v>190</v>
      </c>
      <c r="BC76" s="70">
        <v>8</v>
      </c>
      <c r="BD76" s="70">
        <v>755</v>
      </c>
      <c r="BE76" s="70">
        <v>755</v>
      </c>
      <c r="BF76" s="74"/>
      <c r="BG76" s="70">
        <v>439</v>
      </c>
      <c r="BH76" s="70">
        <v>8</v>
      </c>
      <c r="BI76" s="70">
        <v>150</v>
      </c>
      <c r="BJ76" s="70">
        <v>8</v>
      </c>
      <c r="BK76" s="70">
        <v>605</v>
      </c>
      <c r="BL76" s="70">
        <v>168</v>
      </c>
      <c r="BM76" s="70">
        <v>6</v>
      </c>
      <c r="BN76" s="70">
        <v>56</v>
      </c>
      <c r="BO76" s="70">
        <v>1</v>
      </c>
      <c r="BP76" s="70">
        <v>231</v>
      </c>
      <c r="BQ76" s="70">
        <v>836</v>
      </c>
      <c r="BR76" s="74"/>
      <c r="BS76" s="70">
        <v>227</v>
      </c>
      <c r="BT76" s="70">
        <v>3</v>
      </c>
      <c r="BU76" s="70">
        <v>75</v>
      </c>
      <c r="BV76" s="70">
        <v>2</v>
      </c>
      <c r="BW76" s="70">
        <v>307</v>
      </c>
      <c r="BX76" s="70">
        <v>109</v>
      </c>
      <c r="BY76" s="70">
        <v>3</v>
      </c>
      <c r="BZ76" s="70">
        <v>40</v>
      </c>
      <c r="CA76" s="70">
        <v>3</v>
      </c>
      <c r="CB76" s="70">
        <v>155</v>
      </c>
      <c r="CC76" s="70">
        <v>274</v>
      </c>
      <c r="CD76" s="70">
        <v>8</v>
      </c>
      <c r="CE76" s="70">
        <v>94</v>
      </c>
      <c r="CF76" s="70">
        <v>4</v>
      </c>
      <c r="CG76" s="70">
        <v>380</v>
      </c>
      <c r="CH76" s="70">
        <v>842</v>
      </c>
      <c r="CI76" s="74"/>
      <c r="CJ76" s="70">
        <v>283</v>
      </c>
      <c r="CK76" s="70">
        <v>6</v>
      </c>
      <c r="CL76" s="70">
        <v>107</v>
      </c>
      <c r="CM76" s="70">
        <v>3</v>
      </c>
      <c r="CN76" s="70">
        <v>399</v>
      </c>
      <c r="CO76" s="70">
        <v>309</v>
      </c>
      <c r="CP76" s="70">
        <v>8</v>
      </c>
      <c r="CQ76" s="70">
        <v>96</v>
      </c>
      <c r="CR76" s="70">
        <v>5</v>
      </c>
      <c r="CS76" s="70">
        <v>418</v>
      </c>
      <c r="CT76" s="70">
        <v>817</v>
      </c>
      <c r="CU76" s="74"/>
      <c r="CV76" s="70">
        <v>383</v>
      </c>
      <c r="CW76" s="70">
        <v>8</v>
      </c>
      <c r="CX76" s="70">
        <v>116</v>
      </c>
      <c r="CY76" s="70">
        <v>4</v>
      </c>
      <c r="CZ76" s="70">
        <v>511</v>
      </c>
      <c r="DA76" s="70">
        <v>132</v>
      </c>
      <c r="DB76" s="70">
        <v>3</v>
      </c>
      <c r="DC76" s="70">
        <v>55</v>
      </c>
      <c r="DD76" s="70">
        <v>5</v>
      </c>
      <c r="DE76" s="70">
        <v>195</v>
      </c>
      <c r="DF76" s="70">
        <v>90</v>
      </c>
      <c r="DG76" s="70">
        <v>3</v>
      </c>
      <c r="DH76" s="70">
        <v>42</v>
      </c>
      <c r="DI76" s="70">
        <v>1</v>
      </c>
      <c r="DJ76" s="70">
        <v>136</v>
      </c>
      <c r="DK76" s="70">
        <v>842</v>
      </c>
      <c r="DL76" s="74"/>
      <c r="DM76" s="70">
        <v>445</v>
      </c>
      <c r="DN76" s="70">
        <v>7</v>
      </c>
      <c r="DO76" s="70">
        <v>149</v>
      </c>
      <c r="DP76" s="70">
        <v>7</v>
      </c>
      <c r="DQ76" s="70">
        <v>608</v>
      </c>
      <c r="DR76" s="70">
        <v>146</v>
      </c>
      <c r="DS76" s="70">
        <v>7</v>
      </c>
      <c r="DT76" s="70">
        <v>59</v>
      </c>
      <c r="DU76" s="70">
        <v>3</v>
      </c>
      <c r="DV76" s="70">
        <v>215</v>
      </c>
      <c r="DW76" s="70">
        <v>823</v>
      </c>
      <c r="DY76" s="80">
        <f t="shared" si="52"/>
        <v>0.90187590187590183</v>
      </c>
      <c r="DZ76" s="80">
        <f t="shared" si="53"/>
        <v>0.9285714285714286</v>
      </c>
      <c r="EA76" s="80">
        <f t="shared" si="54"/>
        <v>0.91031390134529144</v>
      </c>
      <c r="EB76" s="80">
        <f t="shared" si="55"/>
        <v>0.90909090909090906</v>
      </c>
      <c r="EC76" s="80">
        <f t="shared" si="56"/>
        <v>0.90435706695005313</v>
      </c>
      <c r="ED76" s="74"/>
      <c r="EE76" s="80">
        <f t="shared" si="57"/>
        <v>0.93362193362193358</v>
      </c>
      <c r="EF76" s="80">
        <f t="shared" si="58"/>
        <v>0.9285714285714286</v>
      </c>
      <c r="EG76" s="80">
        <f t="shared" si="59"/>
        <v>0.95067264573991028</v>
      </c>
      <c r="EH76" s="80">
        <f t="shared" si="60"/>
        <v>0.81818181818181823</v>
      </c>
      <c r="EI76" s="80">
        <f t="shared" si="61"/>
        <v>0.93623804463336879</v>
      </c>
      <c r="EJ76" s="74"/>
      <c r="EK76" s="80">
        <f t="shared" si="62"/>
        <v>0.80519480519480524</v>
      </c>
      <c r="EL76" s="80">
        <f t="shared" si="63"/>
        <v>1</v>
      </c>
      <c r="EM76" s="80">
        <f t="shared" si="64"/>
        <v>0.8699551569506726</v>
      </c>
      <c r="EN76" s="80">
        <f t="shared" si="65"/>
        <v>0.81818181818181823</v>
      </c>
      <c r="EO76" s="80">
        <f t="shared" si="66"/>
        <v>0.82359192348565358</v>
      </c>
      <c r="EP76" s="74"/>
      <c r="EQ76" s="80">
        <f t="shared" si="67"/>
        <v>0.78499278499278502</v>
      </c>
      <c r="ER76" s="80">
        <f t="shared" si="68"/>
        <v>0.9285714285714286</v>
      </c>
      <c r="ES76" s="80">
        <f t="shared" si="69"/>
        <v>0.85201793721973096</v>
      </c>
      <c r="ET76" s="80">
        <f t="shared" si="70"/>
        <v>0.72727272727272729</v>
      </c>
      <c r="EU76" s="80">
        <f t="shared" si="71"/>
        <v>0.80233793836344314</v>
      </c>
      <c r="EV76" s="74"/>
      <c r="EW76" s="80">
        <f t="shared" si="72"/>
        <v>0.87590187590187585</v>
      </c>
      <c r="EX76" s="80">
        <f t="shared" si="73"/>
        <v>1</v>
      </c>
      <c r="EY76" s="80">
        <f t="shared" si="74"/>
        <v>0.92376681614349776</v>
      </c>
      <c r="EZ76" s="80">
        <f t="shared" si="75"/>
        <v>0.81818181818181823</v>
      </c>
      <c r="FA76" s="80">
        <f t="shared" si="76"/>
        <v>0.88841657810839536</v>
      </c>
      <c r="FB76" s="74"/>
      <c r="FC76" s="80">
        <f t="shared" si="77"/>
        <v>0.22943722943722944</v>
      </c>
      <c r="FD76" s="80">
        <f t="shared" si="78"/>
        <v>0</v>
      </c>
      <c r="FE76" s="80">
        <f t="shared" si="79"/>
        <v>0.75336322869955152</v>
      </c>
      <c r="FF76" s="80">
        <f t="shared" si="80"/>
        <v>1.4545454545454546</v>
      </c>
      <c r="FG76" s="80">
        <f t="shared" si="81"/>
        <v>0.36450584484590859</v>
      </c>
      <c r="FH76" s="74"/>
      <c r="FI76" s="80">
        <f t="shared" si="82"/>
        <v>0.85425685425685427</v>
      </c>
      <c r="FJ76" s="80">
        <f t="shared" si="83"/>
        <v>1</v>
      </c>
      <c r="FK76" s="80">
        <f t="shared" si="84"/>
        <v>0.91031390134529144</v>
      </c>
      <c r="FL76" s="80">
        <f t="shared" si="85"/>
        <v>0.72727272727272729</v>
      </c>
      <c r="FM76" s="80">
        <f t="shared" si="86"/>
        <v>0.86822529224229539</v>
      </c>
      <c r="FN76" s="74"/>
      <c r="FO76" s="80">
        <f t="shared" si="87"/>
        <v>0.87301587301587302</v>
      </c>
      <c r="FP76" s="80">
        <f t="shared" si="88"/>
        <v>1</v>
      </c>
      <c r="FQ76" s="80">
        <f t="shared" si="89"/>
        <v>0.95515695067264572</v>
      </c>
      <c r="FR76" s="80">
        <f t="shared" si="90"/>
        <v>0.90909090909090906</v>
      </c>
      <c r="FS76" s="80">
        <f t="shared" si="91"/>
        <v>0.89479277364505849</v>
      </c>
      <c r="FT76" s="74"/>
      <c r="FU76" s="80">
        <f t="shared" si="92"/>
        <v>0.8528138528138528</v>
      </c>
      <c r="FV76" s="80">
        <f t="shared" si="93"/>
        <v>1</v>
      </c>
      <c r="FW76" s="80">
        <f t="shared" si="94"/>
        <v>0.93273542600896864</v>
      </c>
      <c r="FX76" s="80">
        <f t="shared" si="95"/>
        <v>0.90909090909090906</v>
      </c>
      <c r="FY76" s="80">
        <f t="shared" si="96"/>
        <v>0.87460148777895852</v>
      </c>
    </row>
    <row r="77" spans="1:181" x14ac:dyDescent="0.3">
      <c r="A77" s="60" t="s">
        <v>442</v>
      </c>
      <c r="B77" s="70">
        <v>14514</v>
      </c>
      <c r="C77" s="70"/>
      <c r="D77" s="70">
        <v>295</v>
      </c>
      <c r="E77" s="70">
        <v>10</v>
      </c>
      <c r="F77" s="70">
        <v>193</v>
      </c>
      <c r="G77" s="70">
        <v>0</v>
      </c>
      <c r="H77" s="70">
        <v>498</v>
      </c>
      <c r="I77" s="70">
        <v>83</v>
      </c>
      <c r="J77" s="70">
        <v>1</v>
      </c>
      <c r="K77" s="70">
        <v>67</v>
      </c>
      <c r="L77" s="70">
        <v>0</v>
      </c>
      <c r="M77" s="70">
        <v>151</v>
      </c>
      <c r="N77" s="70">
        <v>649</v>
      </c>
      <c r="O77" s="70"/>
      <c r="P77" s="70">
        <v>188</v>
      </c>
      <c r="Q77" s="70">
        <v>4</v>
      </c>
      <c r="R77" s="70">
        <v>137</v>
      </c>
      <c r="S77" s="70">
        <v>0</v>
      </c>
      <c r="T77" s="70">
        <v>329</v>
      </c>
      <c r="U77" s="70">
        <v>151</v>
      </c>
      <c r="V77" s="70">
        <v>6</v>
      </c>
      <c r="W77" s="70">
        <v>91</v>
      </c>
      <c r="X77" s="70">
        <v>0</v>
      </c>
      <c r="Y77" s="70">
        <v>248</v>
      </c>
      <c r="Z77" s="70">
        <v>577</v>
      </c>
      <c r="AA77" s="70"/>
      <c r="AB77" s="70">
        <v>202</v>
      </c>
      <c r="AC77" s="70">
        <v>4</v>
      </c>
      <c r="AD77" s="70">
        <v>128</v>
      </c>
      <c r="AE77" s="70">
        <v>0</v>
      </c>
      <c r="AF77" s="70">
        <v>334</v>
      </c>
      <c r="AG77" s="70">
        <v>97</v>
      </c>
      <c r="AH77" s="70">
        <v>2</v>
      </c>
      <c r="AI77" s="70">
        <v>69</v>
      </c>
      <c r="AJ77" s="70">
        <v>0</v>
      </c>
      <c r="AK77" s="70">
        <v>168</v>
      </c>
      <c r="AL77" s="70">
        <v>47</v>
      </c>
      <c r="AM77" s="70">
        <v>4</v>
      </c>
      <c r="AN77" s="70">
        <v>32</v>
      </c>
      <c r="AO77" s="70">
        <v>0</v>
      </c>
      <c r="AP77" s="70">
        <v>83</v>
      </c>
      <c r="AQ77" s="70">
        <v>585</v>
      </c>
      <c r="AR77" s="74"/>
      <c r="AS77" s="70">
        <v>284</v>
      </c>
      <c r="AT77" s="70">
        <v>11</v>
      </c>
      <c r="AU77" s="70">
        <v>199</v>
      </c>
      <c r="AV77" s="70">
        <v>0</v>
      </c>
      <c r="AW77" s="70">
        <v>494</v>
      </c>
      <c r="AX77" s="70">
        <v>494</v>
      </c>
      <c r="AY77" s="74"/>
      <c r="AZ77" s="70">
        <v>276</v>
      </c>
      <c r="BA77" s="70">
        <v>11</v>
      </c>
      <c r="BB77" s="70">
        <v>197</v>
      </c>
      <c r="BC77" s="70">
        <v>0</v>
      </c>
      <c r="BD77" s="70">
        <v>484</v>
      </c>
      <c r="BE77" s="70">
        <v>484</v>
      </c>
      <c r="BF77" s="74"/>
      <c r="BG77" s="70">
        <v>220</v>
      </c>
      <c r="BH77" s="70">
        <v>7</v>
      </c>
      <c r="BI77" s="70">
        <v>163</v>
      </c>
      <c r="BJ77" s="70">
        <v>0</v>
      </c>
      <c r="BK77" s="70">
        <v>390</v>
      </c>
      <c r="BL77" s="70">
        <v>114</v>
      </c>
      <c r="BM77" s="70">
        <v>3</v>
      </c>
      <c r="BN77" s="70">
        <v>57</v>
      </c>
      <c r="BO77" s="70">
        <v>0</v>
      </c>
      <c r="BP77" s="70">
        <v>174</v>
      </c>
      <c r="BQ77" s="70">
        <v>564</v>
      </c>
      <c r="BR77" s="74"/>
      <c r="BS77" s="70">
        <v>94</v>
      </c>
      <c r="BT77" s="70">
        <v>4</v>
      </c>
      <c r="BU77" s="70">
        <v>84</v>
      </c>
      <c r="BV77" s="70">
        <v>0</v>
      </c>
      <c r="BW77" s="70">
        <v>182</v>
      </c>
      <c r="BX77" s="70">
        <v>99</v>
      </c>
      <c r="BY77" s="70">
        <v>4</v>
      </c>
      <c r="BZ77" s="70">
        <v>64</v>
      </c>
      <c r="CA77" s="70">
        <v>0</v>
      </c>
      <c r="CB77" s="70">
        <v>167</v>
      </c>
      <c r="CC77" s="70">
        <v>133</v>
      </c>
      <c r="CD77" s="70">
        <v>2</v>
      </c>
      <c r="CE77" s="70">
        <v>75</v>
      </c>
      <c r="CF77" s="70">
        <v>0</v>
      </c>
      <c r="CG77" s="70">
        <v>210</v>
      </c>
      <c r="CH77" s="70">
        <v>559</v>
      </c>
      <c r="CI77" s="74"/>
      <c r="CJ77" s="70">
        <v>157</v>
      </c>
      <c r="CK77" s="70">
        <v>3</v>
      </c>
      <c r="CL77" s="70">
        <v>117</v>
      </c>
      <c r="CM77" s="70">
        <v>0</v>
      </c>
      <c r="CN77" s="70">
        <v>277</v>
      </c>
      <c r="CO77" s="70">
        <v>158</v>
      </c>
      <c r="CP77" s="70">
        <v>7</v>
      </c>
      <c r="CQ77" s="70">
        <v>95</v>
      </c>
      <c r="CR77" s="70">
        <v>0</v>
      </c>
      <c r="CS77" s="70">
        <v>260</v>
      </c>
      <c r="CT77" s="70">
        <v>537</v>
      </c>
      <c r="CU77" s="74"/>
      <c r="CV77" s="70">
        <v>235</v>
      </c>
      <c r="CW77" s="70">
        <v>6</v>
      </c>
      <c r="CX77" s="70">
        <v>152</v>
      </c>
      <c r="CY77" s="70">
        <v>0</v>
      </c>
      <c r="CZ77" s="70">
        <v>393</v>
      </c>
      <c r="DA77" s="70">
        <v>46</v>
      </c>
      <c r="DB77" s="70">
        <v>4</v>
      </c>
      <c r="DC77" s="70">
        <v>28</v>
      </c>
      <c r="DD77" s="70">
        <v>0</v>
      </c>
      <c r="DE77" s="70">
        <v>78</v>
      </c>
      <c r="DF77" s="70">
        <v>56</v>
      </c>
      <c r="DG77" s="70">
        <v>0</v>
      </c>
      <c r="DH77" s="70">
        <v>45</v>
      </c>
      <c r="DI77" s="70">
        <v>0</v>
      </c>
      <c r="DJ77" s="70">
        <v>101</v>
      </c>
      <c r="DK77" s="70">
        <v>572</v>
      </c>
      <c r="DL77" s="74"/>
      <c r="DM77" s="70">
        <v>243</v>
      </c>
      <c r="DN77" s="70">
        <v>10</v>
      </c>
      <c r="DO77" s="70">
        <v>167</v>
      </c>
      <c r="DP77" s="70">
        <v>0</v>
      </c>
      <c r="DQ77" s="70">
        <v>420</v>
      </c>
      <c r="DR77" s="70">
        <v>76</v>
      </c>
      <c r="DS77" s="70">
        <v>0</v>
      </c>
      <c r="DT77" s="70">
        <v>45</v>
      </c>
      <c r="DU77" s="70">
        <v>0</v>
      </c>
      <c r="DV77" s="70">
        <v>121</v>
      </c>
      <c r="DW77" s="70">
        <v>541</v>
      </c>
      <c r="DY77" s="80">
        <f t="shared" si="52"/>
        <v>0.89682539682539686</v>
      </c>
      <c r="DZ77" s="80">
        <f t="shared" si="53"/>
        <v>0.90909090909090906</v>
      </c>
      <c r="EA77" s="80">
        <f t="shared" si="54"/>
        <v>0.87692307692307692</v>
      </c>
      <c r="EB77" s="80" t="e">
        <f t="shared" si="55"/>
        <v>#DIV/0!</v>
      </c>
      <c r="EC77" s="80">
        <f t="shared" si="56"/>
        <v>0.88906009244992301</v>
      </c>
      <c r="ED77" s="74"/>
      <c r="EE77" s="80">
        <f t="shared" si="57"/>
        <v>0.91534391534391535</v>
      </c>
      <c r="EF77" s="80">
        <f t="shared" si="58"/>
        <v>0.90909090909090906</v>
      </c>
      <c r="EG77" s="80">
        <f t="shared" si="59"/>
        <v>0.88076923076923075</v>
      </c>
      <c r="EH77" s="80" t="e">
        <f t="shared" si="60"/>
        <v>#DIV/0!</v>
      </c>
      <c r="EI77" s="80">
        <f t="shared" si="61"/>
        <v>0.90138674884437597</v>
      </c>
      <c r="EJ77" s="74"/>
      <c r="EK77" s="80">
        <f t="shared" si="62"/>
        <v>0.75132275132275128</v>
      </c>
      <c r="EL77" s="80">
        <f t="shared" si="63"/>
        <v>1</v>
      </c>
      <c r="EM77" s="80">
        <f t="shared" si="64"/>
        <v>0.76538461538461533</v>
      </c>
      <c r="EN77" s="80" t="e">
        <f t="shared" si="65"/>
        <v>#DIV/0!</v>
      </c>
      <c r="EO77" s="80">
        <f t="shared" si="66"/>
        <v>0.76117103235747308</v>
      </c>
      <c r="EP77" s="74"/>
      <c r="EQ77" s="80">
        <f t="shared" si="67"/>
        <v>0.73015873015873012</v>
      </c>
      <c r="ER77" s="80">
        <f t="shared" si="68"/>
        <v>1</v>
      </c>
      <c r="ES77" s="80">
        <f t="shared" si="69"/>
        <v>0.75769230769230766</v>
      </c>
      <c r="ET77" s="80" t="e">
        <f t="shared" si="70"/>
        <v>#DIV/0!</v>
      </c>
      <c r="EU77" s="80">
        <f t="shared" si="71"/>
        <v>0.74576271186440679</v>
      </c>
      <c r="EV77" s="74"/>
      <c r="EW77" s="80">
        <f t="shared" si="72"/>
        <v>0.8835978835978836</v>
      </c>
      <c r="EX77" s="80">
        <f t="shared" si="73"/>
        <v>0.90909090909090906</v>
      </c>
      <c r="EY77" s="80">
        <f t="shared" si="74"/>
        <v>0.84615384615384615</v>
      </c>
      <c r="EZ77" s="80" t="e">
        <f t="shared" si="75"/>
        <v>#DIV/0!</v>
      </c>
      <c r="FA77" s="80">
        <f t="shared" si="76"/>
        <v>0.86902927580893685</v>
      </c>
      <c r="FB77" s="74"/>
      <c r="FC77" s="80">
        <f t="shared" si="77"/>
        <v>1.6137566137566137</v>
      </c>
      <c r="FD77" s="80">
        <f t="shared" si="78"/>
        <v>1.2727272727272727</v>
      </c>
      <c r="FE77" s="80">
        <f t="shared" si="79"/>
        <v>0.80384615384615388</v>
      </c>
      <c r="FF77" s="80" t="e">
        <f t="shared" si="80"/>
        <v>#DIV/0!</v>
      </c>
      <c r="FG77" s="80">
        <f t="shared" si="81"/>
        <v>1.2973805855161786</v>
      </c>
      <c r="FH77" s="74"/>
      <c r="FI77" s="80">
        <f t="shared" si="82"/>
        <v>0.83333333333333337</v>
      </c>
      <c r="FJ77" s="80">
        <f t="shared" si="83"/>
        <v>0.90909090909090906</v>
      </c>
      <c r="FK77" s="80">
        <f t="shared" si="84"/>
        <v>0.81538461538461537</v>
      </c>
      <c r="FL77" s="80" t="e">
        <f t="shared" si="85"/>
        <v>#DIV/0!</v>
      </c>
      <c r="FM77" s="80">
        <f t="shared" si="86"/>
        <v>0.82742681047765798</v>
      </c>
      <c r="FN77" s="74"/>
      <c r="FO77" s="80">
        <f t="shared" si="87"/>
        <v>0.89153439153439151</v>
      </c>
      <c r="FP77" s="80">
        <f t="shared" si="88"/>
        <v>0.90909090909090906</v>
      </c>
      <c r="FQ77" s="80">
        <f t="shared" si="89"/>
        <v>0.86538461538461542</v>
      </c>
      <c r="FR77" s="80" t="e">
        <f t="shared" si="90"/>
        <v>#DIV/0!</v>
      </c>
      <c r="FS77" s="80">
        <f t="shared" si="91"/>
        <v>0.88135593220338981</v>
      </c>
      <c r="FT77" s="74"/>
      <c r="FU77" s="80">
        <f t="shared" si="92"/>
        <v>0.84391534391534395</v>
      </c>
      <c r="FV77" s="80">
        <f t="shared" si="93"/>
        <v>0.90909090909090906</v>
      </c>
      <c r="FW77" s="80">
        <f t="shared" si="94"/>
        <v>0.81538461538461537</v>
      </c>
      <c r="FX77" s="80" t="e">
        <f t="shared" si="95"/>
        <v>#DIV/0!</v>
      </c>
      <c r="FY77" s="80">
        <f t="shared" si="96"/>
        <v>0.83359013867488441</v>
      </c>
    </row>
    <row r="78" spans="1:181" x14ac:dyDescent="0.3">
      <c r="A78" s="60" t="s">
        <v>587</v>
      </c>
      <c r="B78" s="70">
        <v>14264</v>
      </c>
      <c r="C78" s="70"/>
      <c r="D78" s="70">
        <v>351</v>
      </c>
      <c r="E78" s="70">
        <v>69</v>
      </c>
      <c r="F78" s="70">
        <v>71</v>
      </c>
      <c r="G78" s="70">
        <v>0</v>
      </c>
      <c r="H78" s="70">
        <v>491</v>
      </c>
      <c r="I78" s="70">
        <v>107</v>
      </c>
      <c r="J78" s="70">
        <v>14</v>
      </c>
      <c r="K78" s="70">
        <v>29</v>
      </c>
      <c r="L78" s="70">
        <v>0</v>
      </c>
      <c r="M78" s="70">
        <v>150</v>
      </c>
      <c r="N78" s="70">
        <v>641</v>
      </c>
      <c r="O78" s="70"/>
      <c r="P78" s="70">
        <v>178</v>
      </c>
      <c r="Q78" s="70">
        <v>32</v>
      </c>
      <c r="R78" s="70">
        <v>47</v>
      </c>
      <c r="S78" s="70">
        <v>0</v>
      </c>
      <c r="T78" s="70">
        <v>257</v>
      </c>
      <c r="U78" s="70">
        <v>216</v>
      </c>
      <c r="V78" s="70">
        <v>24</v>
      </c>
      <c r="W78" s="70">
        <v>40</v>
      </c>
      <c r="X78" s="70">
        <v>0</v>
      </c>
      <c r="Y78" s="70">
        <v>280</v>
      </c>
      <c r="Z78" s="70">
        <v>537</v>
      </c>
      <c r="AA78" s="70"/>
      <c r="AB78" s="70">
        <v>325</v>
      </c>
      <c r="AC78" s="70">
        <v>53</v>
      </c>
      <c r="AD78" s="70">
        <v>69</v>
      </c>
      <c r="AE78" s="70">
        <v>0</v>
      </c>
      <c r="AF78" s="70">
        <v>447</v>
      </c>
      <c r="AG78" s="70">
        <v>60</v>
      </c>
      <c r="AH78" s="70">
        <v>15</v>
      </c>
      <c r="AI78" s="70">
        <v>20</v>
      </c>
      <c r="AJ78" s="70">
        <v>0</v>
      </c>
      <c r="AK78" s="70">
        <v>95</v>
      </c>
      <c r="AL78" s="70">
        <v>65</v>
      </c>
      <c r="AM78" s="70">
        <v>13</v>
      </c>
      <c r="AN78" s="70">
        <v>7</v>
      </c>
      <c r="AO78" s="70">
        <v>0</v>
      </c>
      <c r="AP78" s="70">
        <v>85</v>
      </c>
      <c r="AQ78" s="70">
        <v>627</v>
      </c>
      <c r="AR78" s="74"/>
      <c r="AS78" s="70">
        <v>335</v>
      </c>
      <c r="AT78" s="70">
        <v>46</v>
      </c>
      <c r="AU78" s="70">
        <v>76</v>
      </c>
      <c r="AV78" s="70">
        <v>0</v>
      </c>
      <c r="AW78" s="70">
        <v>457</v>
      </c>
      <c r="AX78" s="70">
        <v>457</v>
      </c>
      <c r="AY78" s="74"/>
      <c r="AZ78" s="70">
        <v>326</v>
      </c>
      <c r="BA78" s="70">
        <v>45</v>
      </c>
      <c r="BB78" s="70">
        <v>78</v>
      </c>
      <c r="BC78" s="70">
        <v>0</v>
      </c>
      <c r="BD78" s="70">
        <v>449</v>
      </c>
      <c r="BE78" s="70">
        <v>449</v>
      </c>
      <c r="BF78" s="74"/>
      <c r="BG78" s="70">
        <v>282</v>
      </c>
      <c r="BH78" s="70">
        <v>49</v>
      </c>
      <c r="BI78" s="70">
        <v>55</v>
      </c>
      <c r="BJ78" s="70">
        <v>0</v>
      </c>
      <c r="BK78" s="70">
        <v>386</v>
      </c>
      <c r="BL78" s="70">
        <v>100</v>
      </c>
      <c r="BM78" s="70">
        <v>12</v>
      </c>
      <c r="BN78" s="70">
        <v>26</v>
      </c>
      <c r="BO78" s="70">
        <v>0</v>
      </c>
      <c r="BP78" s="70">
        <v>138</v>
      </c>
      <c r="BQ78" s="70">
        <v>524</v>
      </c>
      <c r="BR78" s="74"/>
      <c r="BS78" s="70">
        <v>138</v>
      </c>
      <c r="BT78" s="70">
        <v>22</v>
      </c>
      <c r="BU78" s="70">
        <v>39</v>
      </c>
      <c r="BV78" s="70">
        <v>0</v>
      </c>
      <c r="BW78" s="70">
        <v>199</v>
      </c>
      <c r="BX78" s="70">
        <v>74</v>
      </c>
      <c r="BY78" s="70">
        <v>12</v>
      </c>
      <c r="BZ78" s="70">
        <v>11</v>
      </c>
      <c r="CA78" s="70">
        <v>0</v>
      </c>
      <c r="CB78" s="70">
        <v>97</v>
      </c>
      <c r="CC78" s="70">
        <v>169</v>
      </c>
      <c r="CD78" s="70">
        <v>25</v>
      </c>
      <c r="CE78" s="70">
        <v>32</v>
      </c>
      <c r="CF78" s="70">
        <v>0</v>
      </c>
      <c r="CG78" s="70">
        <v>226</v>
      </c>
      <c r="CH78" s="70">
        <v>522</v>
      </c>
      <c r="CI78" s="74"/>
      <c r="CJ78" s="70">
        <v>186</v>
      </c>
      <c r="CK78" s="70">
        <v>22</v>
      </c>
      <c r="CL78" s="70">
        <v>42</v>
      </c>
      <c r="CM78" s="70">
        <v>0</v>
      </c>
      <c r="CN78" s="70">
        <v>250</v>
      </c>
      <c r="CO78" s="70">
        <v>186</v>
      </c>
      <c r="CP78" s="70">
        <v>33</v>
      </c>
      <c r="CQ78" s="70">
        <v>38</v>
      </c>
      <c r="CR78" s="70">
        <v>0</v>
      </c>
      <c r="CS78" s="70">
        <v>257</v>
      </c>
      <c r="CT78" s="70">
        <v>507</v>
      </c>
      <c r="CU78" s="74"/>
      <c r="CV78" s="70">
        <v>230</v>
      </c>
      <c r="CW78" s="70">
        <v>39</v>
      </c>
      <c r="CX78" s="70">
        <v>41</v>
      </c>
      <c r="CY78" s="70">
        <v>0</v>
      </c>
      <c r="CZ78" s="70">
        <v>310</v>
      </c>
      <c r="DA78" s="70">
        <v>64</v>
      </c>
      <c r="DB78" s="70">
        <v>8</v>
      </c>
      <c r="DC78" s="70">
        <v>22</v>
      </c>
      <c r="DD78" s="70">
        <v>0</v>
      </c>
      <c r="DE78" s="70">
        <v>94</v>
      </c>
      <c r="DF78" s="70">
        <v>84</v>
      </c>
      <c r="DG78" s="70">
        <v>12</v>
      </c>
      <c r="DH78" s="70">
        <v>19</v>
      </c>
      <c r="DI78" s="70">
        <v>0</v>
      </c>
      <c r="DJ78" s="70">
        <v>115</v>
      </c>
      <c r="DK78" s="70">
        <v>519</v>
      </c>
      <c r="DL78" s="74"/>
      <c r="DM78" s="70">
        <v>288</v>
      </c>
      <c r="DN78" s="70">
        <v>39</v>
      </c>
      <c r="DO78" s="70">
        <v>62</v>
      </c>
      <c r="DP78" s="70">
        <v>0</v>
      </c>
      <c r="DQ78" s="70">
        <v>389</v>
      </c>
      <c r="DR78" s="70">
        <v>84</v>
      </c>
      <c r="DS78" s="70">
        <v>12</v>
      </c>
      <c r="DT78" s="70">
        <v>15</v>
      </c>
      <c r="DU78" s="70">
        <v>0</v>
      </c>
      <c r="DV78" s="70">
        <v>111</v>
      </c>
      <c r="DW78" s="70">
        <v>500</v>
      </c>
      <c r="DY78" s="80">
        <f t="shared" si="52"/>
        <v>0.86026200873362446</v>
      </c>
      <c r="DZ78" s="80">
        <f t="shared" si="53"/>
        <v>0.67469879518072284</v>
      </c>
      <c r="EA78" s="80">
        <f t="shared" si="54"/>
        <v>0.87</v>
      </c>
      <c r="EB78" s="80" t="e">
        <f t="shared" si="55"/>
        <v>#DIV/0!</v>
      </c>
      <c r="EC78" s="80">
        <f t="shared" si="56"/>
        <v>0.83775351014040567</v>
      </c>
      <c r="ED78" s="74"/>
      <c r="EE78" s="80">
        <f t="shared" si="57"/>
        <v>0.98253275109170302</v>
      </c>
      <c r="EF78" s="80">
        <f t="shared" si="58"/>
        <v>0.97590361445783136</v>
      </c>
      <c r="EG78" s="80">
        <f t="shared" si="59"/>
        <v>0.96</v>
      </c>
      <c r="EH78" s="80" t="e">
        <f t="shared" si="60"/>
        <v>#DIV/0!</v>
      </c>
      <c r="EI78" s="80">
        <f t="shared" si="61"/>
        <v>0.97815912636505464</v>
      </c>
      <c r="EJ78" s="74"/>
      <c r="EK78" s="80">
        <f t="shared" si="62"/>
        <v>0.73144104803493448</v>
      </c>
      <c r="EL78" s="80">
        <f t="shared" si="63"/>
        <v>0.55421686746987953</v>
      </c>
      <c r="EM78" s="80">
        <f t="shared" si="64"/>
        <v>0.76</v>
      </c>
      <c r="EN78" s="80" t="e">
        <f t="shared" si="65"/>
        <v>#DIV/0!</v>
      </c>
      <c r="EO78" s="80">
        <f t="shared" si="66"/>
        <v>0.71294851794071767</v>
      </c>
      <c r="EP78" s="74"/>
      <c r="EQ78" s="80">
        <f t="shared" si="67"/>
        <v>0.71179039301310043</v>
      </c>
      <c r="ER78" s="80">
        <f t="shared" si="68"/>
        <v>0.54216867469879515</v>
      </c>
      <c r="ES78" s="80">
        <f t="shared" si="69"/>
        <v>0.78</v>
      </c>
      <c r="ET78" s="80" t="e">
        <f t="shared" si="70"/>
        <v>#DIV/0!</v>
      </c>
      <c r="EU78" s="80">
        <f t="shared" si="71"/>
        <v>0.70046801872074882</v>
      </c>
      <c r="EV78" s="74"/>
      <c r="EW78" s="80">
        <f t="shared" si="72"/>
        <v>0.83406113537117899</v>
      </c>
      <c r="EX78" s="80">
        <f t="shared" si="73"/>
        <v>0.73493975903614461</v>
      </c>
      <c r="EY78" s="80">
        <f t="shared" si="74"/>
        <v>0.81</v>
      </c>
      <c r="EZ78" s="80" t="e">
        <f t="shared" si="75"/>
        <v>#DIV/0!</v>
      </c>
      <c r="FA78" s="80">
        <f t="shared" si="76"/>
        <v>0.81747269890795626</v>
      </c>
      <c r="FB78" s="74"/>
      <c r="FC78" s="80">
        <f t="shared" si="77"/>
        <v>0.71179039301310043</v>
      </c>
      <c r="FD78" s="80">
        <f t="shared" si="78"/>
        <v>0.12048192771084337</v>
      </c>
      <c r="FE78" s="80">
        <f t="shared" si="79"/>
        <v>2.23</v>
      </c>
      <c r="FF78" s="80" t="e">
        <f t="shared" si="80"/>
        <v>#DIV/0!</v>
      </c>
      <c r="FG78" s="80">
        <f t="shared" si="81"/>
        <v>0.87207488299531977</v>
      </c>
      <c r="FH78" s="74"/>
      <c r="FI78" s="80">
        <f t="shared" si="82"/>
        <v>0.81222707423580787</v>
      </c>
      <c r="FJ78" s="80">
        <f t="shared" si="83"/>
        <v>0.66265060240963858</v>
      </c>
      <c r="FK78" s="80">
        <f t="shared" si="84"/>
        <v>0.8</v>
      </c>
      <c r="FL78" s="80" t="e">
        <f t="shared" si="85"/>
        <v>#DIV/0!</v>
      </c>
      <c r="FM78" s="80">
        <f t="shared" si="86"/>
        <v>0.7909516380655226</v>
      </c>
      <c r="FN78" s="74"/>
      <c r="FO78" s="80">
        <f t="shared" si="87"/>
        <v>0.8253275109170306</v>
      </c>
      <c r="FP78" s="80">
        <f t="shared" si="88"/>
        <v>0.71084337349397586</v>
      </c>
      <c r="FQ78" s="80">
        <f t="shared" si="89"/>
        <v>0.82</v>
      </c>
      <c r="FR78" s="80" t="e">
        <f t="shared" si="90"/>
        <v>#DIV/0!</v>
      </c>
      <c r="FS78" s="80">
        <f t="shared" si="91"/>
        <v>0.80967238689547583</v>
      </c>
      <c r="FT78" s="74"/>
      <c r="FU78" s="80">
        <f t="shared" si="92"/>
        <v>0.81222707423580787</v>
      </c>
      <c r="FV78" s="80">
        <f t="shared" si="93"/>
        <v>0.61445783132530118</v>
      </c>
      <c r="FW78" s="80">
        <f t="shared" si="94"/>
        <v>0.77</v>
      </c>
      <c r="FX78" s="80" t="e">
        <f t="shared" si="95"/>
        <v>#DIV/0!</v>
      </c>
      <c r="FY78" s="80">
        <f t="shared" si="96"/>
        <v>0.78003120124804992</v>
      </c>
    </row>
    <row r="79" spans="1:181" x14ac:dyDescent="0.3">
      <c r="A79" s="60" t="s">
        <v>511</v>
      </c>
      <c r="B79" s="70">
        <v>14157</v>
      </c>
      <c r="C79" s="70"/>
      <c r="D79" s="70">
        <v>231</v>
      </c>
      <c r="E79" s="70">
        <v>7</v>
      </c>
      <c r="F79" s="70">
        <v>112</v>
      </c>
      <c r="G79" s="70">
        <v>0</v>
      </c>
      <c r="H79" s="70">
        <v>350</v>
      </c>
      <c r="I79" s="70">
        <v>102</v>
      </c>
      <c r="J79" s="70">
        <v>3</v>
      </c>
      <c r="K79" s="70">
        <v>59</v>
      </c>
      <c r="L79" s="70">
        <v>0</v>
      </c>
      <c r="M79" s="70">
        <v>164</v>
      </c>
      <c r="N79" s="70">
        <v>514</v>
      </c>
      <c r="O79" s="70"/>
      <c r="P79" s="70">
        <v>199</v>
      </c>
      <c r="Q79" s="70">
        <v>6</v>
      </c>
      <c r="R79" s="70">
        <v>102</v>
      </c>
      <c r="S79" s="70">
        <v>0</v>
      </c>
      <c r="T79" s="70">
        <v>307</v>
      </c>
      <c r="U79" s="70">
        <v>104</v>
      </c>
      <c r="V79" s="70">
        <v>4</v>
      </c>
      <c r="W79" s="70">
        <v>54</v>
      </c>
      <c r="X79" s="70">
        <v>0</v>
      </c>
      <c r="Y79" s="70">
        <v>162</v>
      </c>
      <c r="Z79" s="70">
        <v>469</v>
      </c>
      <c r="AA79" s="70"/>
      <c r="AB79" s="70">
        <v>185</v>
      </c>
      <c r="AC79" s="70">
        <v>7</v>
      </c>
      <c r="AD79" s="70">
        <v>93</v>
      </c>
      <c r="AE79" s="70">
        <v>0</v>
      </c>
      <c r="AF79" s="70">
        <v>285</v>
      </c>
      <c r="AG79" s="70">
        <v>82</v>
      </c>
      <c r="AH79" s="70">
        <v>3</v>
      </c>
      <c r="AI79" s="70">
        <v>41</v>
      </c>
      <c r="AJ79" s="70">
        <v>0</v>
      </c>
      <c r="AK79" s="70">
        <v>126</v>
      </c>
      <c r="AL79" s="70">
        <v>45</v>
      </c>
      <c r="AM79" s="70">
        <v>0</v>
      </c>
      <c r="AN79" s="70">
        <v>22</v>
      </c>
      <c r="AO79" s="70">
        <v>0</v>
      </c>
      <c r="AP79" s="70">
        <v>67</v>
      </c>
      <c r="AQ79" s="70">
        <v>478</v>
      </c>
      <c r="AR79" s="74"/>
      <c r="AS79" s="70">
        <v>283</v>
      </c>
      <c r="AT79" s="70">
        <v>9</v>
      </c>
      <c r="AU79" s="70">
        <v>136</v>
      </c>
      <c r="AV79" s="70">
        <v>0</v>
      </c>
      <c r="AW79" s="70">
        <v>428</v>
      </c>
      <c r="AX79" s="70">
        <v>428</v>
      </c>
      <c r="AY79" s="74"/>
      <c r="AZ79" s="70">
        <v>275</v>
      </c>
      <c r="BA79" s="70">
        <v>9</v>
      </c>
      <c r="BB79" s="70">
        <v>128</v>
      </c>
      <c r="BC79" s="70">
        <v>0</v>
      </c>
      <c r="BD79" s="70">
        <v>412</v>
      </c>
      <c r="BE79" s="70">
        <v>412</v>
      </c>
      <c r="BF79" s="74"/>
      <c r="BG79" s="70">
        <v>180</v>
      </c>
      <c r="BH79" s="70">
        <v>7</v>
      </c>
      <c r="BI79" s="70">
        <v>88</v>
      </c>
      <c r="BJ79" s="70">
        <v>0</v>
      </c>
      <c r="BK79" s="70">
        <v>275</v>
      </c>
      <c r="BL79" s="70">
        <v>114</v>
      </c>
      <c r="BM79" s="70">
        <v>3</v>
      </c>
      <c r="BN79" s="70">
        <v>61</v>
      </c>
      <c r="BO79" s="70">
        <v>0</v>
      </c>
      <c r="BP79" s="70">
        <v>178</v>
      </c>
      <c r="BQ79" s="70">
        <v>453</v>
      </c>
      <c r="BR79" s="74"/>
      <c r="BS79" s="70">
        <v>100</v>
      </c>
      <c r="BT79" s="70">
        <v>2</v>
      </c>
      <c r="BU79" s="70">
        <v>49</v>
      </c>
      <c r="BV79" s="70">
        <v>0</v>
      </c>
      <c r="BW79" s="70">
        <v>151</v>
      </c>
      <c r="BX79" s="70">
        <v>56</v>
      </c>
      <c r="BY79" s="70">
        <v>1</v>
      </c>
      <c r="BZ79" s="70">
        <v>35</v>
      </c>
      <c r="CA79" s="70">
        <v>0</v>
      </c>
      <c r="CB79" s="70">
        <v>92</v>
      </c>
      <c r="CC79" s="70">
        <v>144</v>
      </c>
      <c r="CD79" s="70">
        <v>6</v>
      </c>
      <c r="CE79" s="70">
        <v>69</v>
      </c>
      <c r="CF79" s="70">
        <v>0</v>
      </c>
      <c r="CG79" s="70">
        <v>219</v>
      </c>
      <c r="CH79" s="70">
        <v>462</v>
      </c>
      <c r="CI79" s="74"/>
      <c r="CJ79" s="70">
        <v>155</v>
      </c>
      <c r="CK79" s="70">
        <v>6</v>
      </c>
      <c r="CL79" s="70">
        <v>69</v>
      </c>
      <c r="CM79" s="70">
        <v>0</v>
      </c>
      <c r="CN79" s="70">
        <v>230</v>
      </c>
      <c r="CO79" s="70">
        <v>136</v>
      </c>
      <c r="CP79" s="70">
        <v>4</v>
      </c>
      <c r="CQ79" s="70">
        <v>75</v>
      </c>
      <c r="CR79" s="70">
        <v>0</v>
      </c>
      <c r="CS79" s="70">
        <v>215</v>
      </c>
      <c r="CT79" s="70">
        <v>445</v>
      </c>
      <c r="CU79" s="74"/>
      <c r="CV79" s="70">
        <v>180</v>
      </c>
      <c r="CW79" s="70">
        <v>7</v>
      </c>
      <c r="CX79" s="70">
        <v>87</v>
      </c>
      <c r="CY79" s="70">
        <v>0</v>
      </c>
      <c r="CZ79" s="70">
        <v>274</v>
      </c>
      <c r="DA79" s="70">
        <v>56</v>
      </c>
      <c r="DB79" s="70">
        <v>3</v>
      </c>
      <c r="DC79" s="70">
        <v>27</v>
      </c>
      <c r="DD79" s="70">
        <v>0</v>
      </c>
      <c r="DE79" s="70">
        <v>86</v>
      </c>
      <c r="DF79" s="70">
        <v>60</v>
      </c>
      <c r="DG79" s="70">
        <v>0</v>
      </c>
      <c r="DH79" s="70">
        <v>42</v>
      </c>
      <c r="DI79" s="70">
        <v>0</v>
      </c>
      <c r="DJ79" s="70">
        <v>102</v>
      </c>
      <c r="DK79" s="70">
        <v>462</v>
      </c>
      <c r="DL79" s="74"/>
      <c r="DM79" s="70">
        <v>201</v>
      </c>
      <c r="DN79" s="70">
        <v>6</v>
      </c>
      <c r="DO79" s="70">
        <v>103</v>
      </c>
      <c r="DP79" s="70">
        <v>0</v>
      </c>
      <c r="DQ79" s="70">
        <v>310</v>
      </c>
      <c r="DR79" s="70">
        <v>96</v>
      </c>
      <c r="DS79" s="70">
        <v>2</v>
      </c>
      <c r="DT79" s="70">
        <v>41</v>
      </c>
      <c r="DU79" s="70">
        <v>0</v>
      </c>
      <c r="DV79" s="70">
        <v>139</v>
      </c>
      <c r="DW79" s="70">
        <v>449</v>
      </c>
      <c r="DY79" s="80">
        <f t="shared" si="52"/>
        <v>0.90990990990990994</v>
      </c>
      <c r="DZ79" s="80">
        <f t="shared" si="53"/>
        <v>1</v>
      </c>
      <c r="EA79" s="80">
        <f t="shared" si="54"/>
        <v>0.91228070175438591</v>
      </c>
      <c r="EB79" s="80" t="e">
        <f t="shared" si="55"/>
        <v>#DIV/0!</v>
      </c>
      <c r="EC79" s="80">
        <f t="shared" si="56"/>
        <v>0.91245136186770426</v>
      </c>
      <c r="ED79" s="74"/>
      <c r="EE79" s="80">
        <f t="shared" si="57"/>
        <v>0.93693693693693691</v>
      </c>
      <c r="EF79" s="80">
        <f t="shared" si="58"/>
        <v>1</v>
      </c>
      <c r="EG79" s="80">
        <f t="shared" si="59"/>
        <v>0.91228070175438591</v>
      </c>
      <c r="EH79" s="80" t="e">
        <f t="shared" si="60"/>
        <v>#DIV/0!</v>
      </c>
      <c r="EI79" s="80">
        <f t="shared" si="61"/>
        <v>0.92996108949416345</v>
      </c>
      <c r="EJ79" s="74"/>
      <c r="EK79" s="80">
        <f t="shared" si="62"/>
        <v>0.8498498498498499</v>
      </c>
      <c r="EL79" s="80">
        <f t="shared" si="63"/>
        <v>0.9</v>
      </c>
      <c r="EM79" s="80">
        <f t="shared" si="64"/>
        <v>0.79532163742690054</v>
      </c>
      <c r="EN79" s="80" t="e">
        <f t="shared" si="65"/>
        <v>#DIV/0!</v>
      </c>
      <c r="EO79" s="80">
        <f t="shared" si="66"/>
        <v>0.83268482490272377</v>
      </c>
      <c r="EP79" s="74"/>
      <c r="EQ79" s="80">
        <f t="shared" si="67"/>
        <v>0.82582582582582587</v>
      </c>
      <c r="ER79" s="80">
        <f t="shared" si="68"/>
        <v>0.9</v>
      </c>
      <c r="ES79" s="80">
        <f t="shared" si="69"/>
        <v>0.74853801169590639</v>
      </c>
      <c r="ET79" s="80" t="e">
        <f t="shared" si="70"/>
        <v>#DIV/0!</v>
      </c>
      <c r="EU79" s="80">
        <f t="shared" si="71"/>
        <v>0.80155642023346307</v>
      </c>
      <c r="EV79" s="74"/>
      <c r="EW79" s="80">
        <f t="shared" si="72"/>
        <v>0.88288288288288286</v>
      </c>
      <c r="EX79" s="80">
        <f t="shared" si="73"/>
        <v>1</v>
      </c>
      <c r="EY79" s="80">
        <f t="shared" si="74"/>
        <v>0.87134502923976609</v>
      </c>
      <c r="EZ79" s="80" t="e">
        <f t="shared" si="75"/>
        <v>#DIV/0!</v>
      </c>
      <c r="FA79" s="80">
        <f t="shared" si="76"/>
        <v>0.88132295719844356</v>
      </c>
      <c r="FB79" s="74"/>
      <c r="FC79" s="80">
        <f t="shared" si="77"/>
        <v>1.1441441441441442</v>
      </c>
      <c r="FD79" s="80">
        <f t="shared" si="78"/>
        <v>5.9</v>
      </c>
      <c r="FE79" s="80">
        <f t="shared" si="79"/>
        <v>0.47953216374269003</v>
      </c>
      <c r="FF79" s="80" t="e">
        <f t="shared" si="80"/>
        <v>#DIV/0!</v>
      </c>
      <c r="FG79" s="80">
        <f t="shared" si="81"/>
        <v>1.0155642023346303</v>
      </c>
      <c r="FH79" s="74"/>
      <c r="FI79" s="80">
        <f t="shared" si="82"/>
        <v>0.87387387387387383</v>
      </c>
      <c r="FJ79" s="80">
        <f t="shared" si="83"/>
        <v>1</v>
      </c>
      <c r="FK79" s="80">
        <f t="shared" si="84"/>
        <v>0.84210526315789469</v>
      </c>
      <c r="FL79" s="80" t="e">
        <f t="shared" si="85"/>
        <v>#DIV/0!</v>
      </c>
      <c r="FM79" s="80">
        <f t="shared" si="86"/>
        <v>0.86575875486381326</v>
      </c>
      <c r="FN79" s="74"/>
      <c r="FO79" s="80">
        <f t="shared" si="87"/>
        <v>0.88888888888888884</v>
      </c>
      <c r="FP79" s="80">
        <f t="shared" si="88"/>
        <v>1</v>
      </c>
      <c r="FQ79" s="80">
        <f t="shared" si="89"/>
        <v>0.91228070175438591</v>
      </c>
      <c r="FR79" s="80" t="e">
        <f t="shared" si="90"/>
        <v>#DIV/0!</v>
      </c>
      <c r="FS79" s="80">
        <f t="shared" si="91"/>
        <v>0.89883268482490275</v>
      </c>
      <c r="FT79" s="74"/>
      <c r="FU79" s="80">
        <f t="shared" si="92"/>
        <v>0.89189189189189189</v>
      </c>
      <c r="FV79" s="80">
        <f t="shared" si="93"/>
        <v>0.8</v>
      </c>
      <c r="FW79" s="80">
        <f t="shared" si="94"/>
        <v>0.84210526315789469</v>
      </c>
      <c r="FX79" s="80" t="e">
        <f t="shared" si="95"/>
        <v>#DIV/0!</v>
      </c>
      <c r="FY79" s="80">
        <f t="shared" si="96"/>
        <v>0.87354085603112841</v>
      </c>
    </row>
    <row r="80" spans="1:181" x14ac:dyDescent="0.3">
      <c r="A80" s="60" t="s">
        <v>441</v>
      </c>
      <c r="B80" s="70">
        <v>13860</v>
      </c>
      <c r="C80" s="70"/>
      <c r="D80" s="70">
        <v>647</v>
      </c>
      <c r="E80" s="70">
        <v>151</v>
      </c>
      <c r="F80" s="70">
        <v>145</v>
      </c>
      <c r="G80" s="70">
        <v>0</v>
      </c>
      <c r="H80" s="70">
        <v>943</v>
      </c>
      <c r="I80" s="70">
        <v>172</v>
      </c>
      <c r="J80" s="70">
        <v>15</v>
      </c>
      <c r="K80" s="70">
        <v>38</v>
      </c>
      <c r="L80" s="70">
        <v>0</v>
      </c>
      <c r="M80" s="70">
        <v>225</v>
      </c>
      <c r="N80" s="70">
        <v>1168</v>
      </c>
      <c r="O80" s="70"/>
      <c r="P80" s="70">
        <v>308</v>
      </c>
      <c r="Q80" s="70">
        <v>32</v>
      </c>
      <c r="R80" s="70">
        <v>72</v>
      </c>
      <c r="S80" s="70">
        <v>0</v>
      </c>
      <c r="T80" s="70">
        <v>412</v>
      </c>
      <c r="U80" s="70">
        <v>433</v>
      </c>
      <c r="V80" s="70">
        <v>132</v>
      </c>
      <c r="W80" s="70">
        <v>89</v>
      </c>
      <c r="X80" s="70">
        <v>0</v>
      </c>
      <c r="Y80" s="70">
        <v>654</v>
      </c>
      <c r="Z80" s="70">
        <v>1066</v>
      </c>
      <c r="AA80" s="70"/>
      <c r="AB80" s="70">
        <v>579</v>
      </c>
      <c r="AC80" s="70">
        <v>36</v>
      </c>
      <c r="AD80" s="70">
        <v>111</v>
      </c>
      <c r="AE80" s="70">
        <v>0</v>
      </c>
      <c r="AF80" s="70">
        <v>726</v>
      </c>
      <c r="AG80" s="70">
        <v>195</v>
      </c>
      <c r="AH80" s="70">
        <v>126</v>
      </c>
      <c r="AI80" s="70">
        <v>62</v>
      </c>
      <c r="AJ80" s="70">
        <v>0</v>
      </c>
      <c r="AK80" s="70">
        <v>383</v>
      </c>
      <c r="AL80" s="70">
        <v>27</v>
      </c>
      <c r="AM80" s="70">
        <v>5</v>
      </c>
      <c r="AN80" s="70">
        <v>7</v>
      </c>
      <c r="AO80" s="70">
        <v>0</v>
      </c>
      <c r="AP80" s="70">
        <v>39</v>
      </c>
      <c r="AQ80" s="70">
        <v>1148</v>
      </c>
      <c r="AR80" s="74"/>
      <c r="AS80" s="70">
        <v>657</v>
      </c>
      <c r="AT80" s="70">
        <v>158</v>
      </c>
      <c r="AU80" s="70">
        <v>155</v>
      </c>
      <c r="AV80" s="70">
        <v>0</v>
      </c>
      <c r="AW80" s="70">
        <v>970</v>
      </c>
      <c r="AX80" s="70">
        <v>970</v>
      </c>
      <c r="AY80" s="74"/>
      <c r="AZ80" s="70">
        <v>630</v>
      </c>
      <c r="BA80" s="70">
        <v>146</v>
      </c>
      <c r="BB80" s="70">
        <v>144</v>
      </c>
      <c r="BC80" s="70">
        <v>0</v>
      </c>
      <c r="BD80" s="70">
        <v>920</v>
      </c>
      <c r="BE80" s="70">
        <v>920</v>
      </c>
      <c r="BF80" s="74"/>
      <c r="BG80" s="70">
        <v>591</v>
      </c>
      <c r="BH80" s="70">
        <v>150</v>
      </c>
      <c r="BI80" s="70">
        <v>135</v>
      </c>
      <c r="BJ80" s="70">
        <v>0</v>
      </c>
      <c r="BK80" s="70">
        <v>876</v>
      </c>
      <c r="BL80" s="70">
        <v>121</v>
      </c>
      <c r="BM80" s="70">
        <v>10</v>
      </c>
      <c r="BN80" s="70">
        <v>28</v>
      </c>
      <c r="BO80" s="70">
        <v>0</v>
      </c>
      <c r="BP80" s="70">
        <v>159</v>
      </c>
      <c r="BQ80" s="70">
        <v>1035</v>
      </c>
      <c r="BR80" s="74"/>
      <c r="BS80" s="70">
        <v>235</v>
      </c>
      <c r="BT80" s="70">
        <v>15</v>
      </c>
      <c r="BU80" s="70">
        <v>43</v>
      </c>
      <c r="BV80" s="70">
        <v>0</v>
      </c>
      <c r="BW80" s="70">
        <v>293</v>
      </c>
      <c r="BX80" s="70">
        <v>132</v>
      </c>
      <c r="BY80" s="70">
        <v>10</v>
      </c>
      <c r="BZ80" s="70">
        <v>29</v>
      </c>
      <c r="CA80" s="70">
        <v>0</v>
      </c>
      <c r="CB80" s="70">
        <v>171</v>
      </c>
      <c r="CC80" s="70">
        <v>336</v>
      </c>
      <c r="CD80" s="70">
        <v>139</v>
      </c>
      <c r="CE80" s="70">
        <v>91</v>
      </c>
      <c r="CF80" s="70">
        <v>0</v>
      </c>
      <c r="CG80" s="70">
        <v>566</v>
      </c>
      <c r="CH80" s="70">
        <v>1030</v>
      </c>
      <c r="CI80" s="74"/>
      <c r="CJ80" s="70">
        <v>322</v>
      </c>
      <c r="CK80" s="70">
        <v>21</v>
      </c>
      <c r="CL80" s="70">
        <v>51</v>
      </c>
      <c r="CM80" s="70">
        <v>0</v>
      </c>
      <c r="CN80" s="70">
        <v>394</v>
      </c>
      <c r="CO80" s="70">
        <v>386</v>
      </c>
      <c r="CP80" s="70">
        <v>137</v>
      </c>
      <c r="CQ80" s="70">
        <v>109</v>
      </c>
      <c r="CR80" s="70">
        <v>0</v>
      </c>
      <c r="CS80" s="70">
        <v>632</v>
      </c>
      <c r="CT80" s="70">
        <v>1026</v>
      </c>
      <c r="CU80" s="74"/>
      <c r="CV80" s="70">
        <v>343</v>
      </c>
      <c r="CW80" s="70">
        <v>19</v>
      </c>
      <c r="CX80" s="70">
        <v>50</v>
      </c>
      <c r="CY80" s="70">
        <v>0</v>
      </c>
      <c r="CZ80" s="70">
        <v>412</v>
      </c>
      <c r="DA80" s="70">
        <v>115</v>
      </c>
      <c r="DB80" s="70">
        <v>6</v>
      </c>
      <c r="DC80" s="70">
        <v>23</v>
      </c>
      <c r="DD80" s="70">
        <v>0</v>
      </c>
      <c r="DE80" s="70">
        <v>144</v>
      </c>
      <c r="DF80" s="70">
        <v>252</v>
      </c>
      <c r="DG80" s="70">
        <v>140</v>
      </c>
      <c r="DH80" s="70">
        <v>88</v>
      </c>
      <c r="DI80" s="70">
        <v>0</v>
      </c>
      <c r="DJ80" s="70">
        <v>480</v>
      </c>
      <c r="DK80" s="70">
        <v>1036</v>
      </c>
      <c r="DL80" s="74"/>
      <c r="DM80" s="70">
        <v>504</v>
      </c>
      <c r="DN80" s="70">
        <v>144</v>
      </c>
      <c r="DO80" s="70">
        <v>124</v>
      </c>
      <c r="DP80" s="70">
        <v>0</v>
      </c>
      <c r="DQ80" s="70">
        <v>772</v>
      </c>
      <c r="DR80" s="70">
        <v>185</v>
      </c>
      <c r="DS80" s="70">
        <v>18</v>
      </c>
      <c r="DT80" s="70">
        <v>36</v>
      </c>
      <c r="DU80" s="70">
        <v>0</v>
      </c>
      <c r="DV80" s="70">
        <v>239</v>
      </c>
      <c r="DW80" s="70">
        <v>1011</v>
      </c>
      <c r="DY80" s="80">
        <f t="shared" si="52"/>
        <v>0.90476190476190477</v>
      </c>
      <c r="DZ80" s="80">
        <f t="shared" si="53"/>
        <v>0.98795180722891562</v>
      </c>
      <c r="EA80" s="80">
        <f t="shared" si="54"/>
        <v>0.8797814207650273</v>
      </c>
      <c r="EB80" s="80" t="e">
        <f t="shared" si="55"/>
        <v>#DIV/0!</v>
      </c>
      <c r="EC80" s="80">
        <f t="shared" si="56"/>
        <v>0.91267123287671237</v>
      </c>
      <c r="ED80" s="74"/>
      <c r="EE80" s="80">
        <f t="shared" si="57"/>
        <v>0.97802197802197799</v>
      </c>
      <c r="EF80" s="80">
        <f t="shared" si="58"/>
        <v>1.0060240963855422</v>
      </c>
      <c r="EG80" s="80">
        <f t="shared" si="59"/>
        <v>0.98360655737704916</v>
      </c>
      <c r="EH80" s="80" t="e">
        <f t="shared" si="60"/>
        <v>#DIV/0!</v>
      </c>
      <c r="EI80" s="80">
        <f t="shared" si="61"/>
        <v>0.98287671232876717</v>
      </c>
      <c r="EJ80" s="74"/>
      <c r="EK80" s="80">
        <f t="shared" si="62"/>
        <v>0.80219780219780223</v>
      </c>
      <c r="EL80" s="80">
        <f t="shared" si="63"/>
        <v>0.95180722891566261</v>
      </c>
      <c r="EM80" s="80">
        <f t="shared" si="64"/>
        <v>0.84699453551912574</v>
      </c>
      <c r="EN80" s="80" t="e">
        <f t="shared" si="65"/>
        <v>#DIV/0!</v>
      </c>
      <c r="EO80" s="80">
        <f t="shared" si="66"/>
        <v>0.83047945205479456</v>
      </c>
      <c r="EP80" s="74"/>
      <c r="EQ80" s="80">
        <f t="shared" si="67"/>
        <v>0.76923076923076927</v>
      </c>
      <c r="ER80" s="80">
        <f t="shared" si="68"/>
        <v>0.87951807228915657</v>
      </c>
      <c r="ES80" s="80">
        <f t="shared" si="69"/>
        <v>0.78688524590163933</v>
      </c>
      <c r="ET80" s="80" t="e">
        <f t="shared" si="70"/>
        <v>#DIV/0!</v>
      </c>
      <c r="EU80" s="80">
        <f t="shared" si="71"/>
        <v>0.78767123287671237</v>
      </c>
      <c r="EV80" s="74"/>
      <c r="EW80" s="80">
        <f t="shared" si="72"/>
        <v>0.86935286935286937</v>
      </c>
      <c r="EX80" s="80">
        <f t="shared" si="73"/>
        <v>0.96385542168674698</v>
      </c>
      <c r="EY80" s="80">
        <f t="shared" si="74"/>
        <v>0.89071038251366119</v>
      </c>
      <c r="EZ80" s="80" t="e">
        <f t="shared" si="75"/>
        <v>#DIV/0!</v>
      </c>
      <c r="FA80" s="80">
        <f t="shared" si="76"/>
        <v>0.88613013698630139</v>
      </c>
      <c r="FB80" s="74"/>
      <c r="FC80" s="80">
        <f t="shared" si="77"/>
        <v>0.36630036630036628</v>
      </c>
      <c r="FD80" s="80">
        <f t="shared" si="78"/>
        <v>5.4216867469879519E-2</v>
      </c>
      <c r="FE80" s="80">
        <f t="shared" si="79"/>
        <v>0.83606557377049184</v>
      </c>
      <c r="FF80" s="80" t="e">
        <f t="shared" si="80"/>
        <v>#DIV/0!</v>
      </c>
      <c r="FG80" s="80">
        <f t="shared" si="81"/>
        <v>0.39554794520547948</v>
      </c>
      <c r="FH80" s="74"/>
      <c r="FI80" s="80">
        <f t="shared" si="82"/>
        <v>0.86446886446886451</v>
      </c>
      <c r="FJ80" s="80">
        <f t="shared" si="83"/>
        <v>0.95180722891566261</v>
      </c>
      <c r="FK80" s="80">
        <f t="shared" si="84"/>
        <v>0.87431693989071035</v>
      </c>
      <c r="FL80" s="80" t="e">
        <f t="shared" si="85"/>
        <v>#DIV/0!</v>
      </c>
      <c r="FM80" s="80">
        <f t="shared" si="86"/>
        <v>0.87842465753424659</v>
      </c>
      <c r="FN80" s="74"/>
      <c r="FO80" s="80">
        <f t="shared" si="87"/>
        <v>0.86691086691086694</v>
      </c>
      <c r="FP80" s="80">
        <f t="shared" si="88"/>
        <v>0.99397590361445787</v>
      </c>
      <c r="FQ80" s="80">
        <f t="shared" si="89"/>
        <v>0.8797814207650273</v>
      </c>
      <c r="FR80" s="80" t="e">
        <f t="shared" si="90"/>
        <v>#DIV/0!</v>
      </c>
      <c r="FS80" s="80">
        <f t="shared" si="91"/>
        <v>0.88698630136986301</v>
      </c>
      <c r="FT80" s="74"/>
      <c r="FU80" s="80">
        <f t="shared" si="92"/>
        <v>0.84126984126984128</v>
      </c>
      <c r="FV80" s="80">
        <f t="shared" si="93"/>
        <v>0.97590361445783136</v>
      </c>
      <c r="FW80" s="80">
        <f t="shared" si="94"/>
        <v>0.87431693989071035</v>
      </c>
      <c r="FX80" s="80" t="e">
        <f t="shared" si="95"/>
        <v>#DIV/0!</v>
      </c>
      <c r="FY80" s="80">
        <f t="shared" si="96"/>
        <v>0.86558219178082196</v>
      </c>
    </row>
    <row r="81" spans="1:181" x14ac:dyDescent="0.3">
      <c r="A81" s="60" t="s">
        <v>544</v>
      </c>
      <c r="B81" s="70">
        <v>13291</v>
      </c>
      <c r="C81" s="70"/>
      <c r="D81" s="70">
        <v>595</v>
      </c>
      <c r="E81" s="70">
        <v>83</v>
      </c>
      <c r="F81" s="70">
        <v>84</v>
      </c>
      <c r="G81" s="70">
        <v>0</v>
      </c>
      <c r="H81" s="70">
        <v>762</v>
      </c>
      <c r="I81" s="70">
        <v>120</v>
      </c>
      <c r="J81" s="70">
        <v>21</v>
      </c>
      <c r="K81" s="70">
        <v>33</v>
      </c>
      <c r="L81" s="70">
        <v>0</v>
      </c>
      <c r="M81" s="70">
        <v>174</v>
      </c>
      <c r="N81" s="70">
        <v>936</v>
      </c>
      <c r="O81" s="70"/>
      <c r="P81" s="70">
        <v>385</v>
      </c>
      <c r="Q81" s="70">
        <v>42</v>
      </c>
      <c r="R81" s="70">
        <v>74</v>
      </c>
      <c r="S81" s="70">
        <v>0</v>
      </c>
      <c r="T81" s="70">
        <v>501</v>
      </c>
      <c r="U81" s="70">
        <v>271</v>
      </c>
      <c r="V81" s="70">
        <v>52</v>
      </c>
      <c r="W81" s="70">
        <v>34</v>
      </c>
      <c r="X81" s="70">
        <v>0</v>
      </c>
      <c r="Y81" s="70">
        <v>357</v>
      </c>
      <c r="Z81" s="70">
        <v>858</v>
      </c>
      <c r="AA81" s="70"/>
      <c r="AB81" s="70">
        <v>387</v>
      </c>
      <c r="AC81" s="70">
        <v>47</v>
      </c>
      <c r="AD81" s="70">
        <v>62</v>
      </c>
      <c r="AE81" s="70">
        <v>0</v>
      </c>
      <c r="AF81" s="70">
        <v>496</v>
      </c>
      <c r="AG81" s="70">
        <v>172</v>
      </c>
      <c r="AH81" s="70">
        <v>26</v>
      </c>
      <c r="AI81" s="70">
        <v>37</v>
      </c>
      <c r="AJ81" s="70">
        <v>0</v>
      </c>
      <c r="AK81" s="70">
        <v>235</v>
      </c>
      <c r="AL81" s="70">
        <v>105</v>
      </c>
      <c r="AM81" s="70">
        <v>24</v>
      </c>
      <c r="AN81" s="70">
        <v>11</v>
      </c>
      <c r="AO81" s="70">
        <v>0</v>
      </c>
      <c r="AP81" s="70">
        <v>140</v>
      </c>
      <c r="AQ81" s="70">
        <v>871</v>
      </c>
      <c r="AR81" s="74"/>
      <c r="AS81" s="70">
        <v>604</v>
      </c>
      <c r="AT81" s="70">
        <v>87</v>
      </c>
      <c r="AU81" s="70">
        <v>104</v>
      </c>
      <c r="AV81" s="70">
        <v>0</v>
      </c>
      <c r="AW81" s="70">
        <v>795</v>
      </c>
      <c r="AX81" s="70">
        <v>795</v>
      </c>
      <c r="AY81" s="74"/>
      <c r="AZ81" s="70">
        <v>591</v>
      </c>
      <c r="BA81" s="70">
        <v>89</v>
      </c>
      <c r="BB81" s="70">
        <v>101</v>
      </c>
      <c r="BC81" s="70">
        <v>0</v>
      </c>
      <c r="BD81" s="70">
        <v>781</v>
      </c>
      <c r="BE81" s="70">
        <v>781</v>
      </c>
      <c r="BF81" s="74"/>
      <c r="BG81" s="70">
        <v>428</v>
      </c>
      <c r="BH81" s="70">
        <v>62</v>
      </c>
      <c r="BI81" s="70">
        <v>63</v>
      </c>
      <c r="BJ81" s="70">
        <v>0</v>
      </c>
      <c r="BK81" s="70">
        <v>553</v>
      </c>
      <c r="BL81" s="70">
        <v>214</v>
      </c>
      <c r="BM81" s="70">
        <v>29</v>
      </c>
      <c r="BN81" s="70">
        <v>42</v>
      </c>
      <c r="BO81" s="70">
        <v>0</v>
      </c>
      <c r="BP81" s="70">
        <v>285</v>
      </c>
      <c r="BQ81" s="70">
        <v>838</v>
      </c>
      <c r="BR81" s="74"/>
      <c r="BS81" s="70">
        <v>229</v>
      </c>
      <c r="BT81" s="70">
        <v>31</v>
      </c>
      <c r="BU81" s="70">
        <v>49</v>
      </c>
      <c r="BV81" s="70">
        <v>0</v>
      </c>
      <c r="BW81" s="70">
        <v>309</v>
      </c>
      <c r="BX81" s="70">
        <v>133</v>
      </c>
      <c r="BY81" s="70">
        <v>15</v>
      </c>
      <c r="BZ81" s="70">
        <v>22</v>
      </c>
      <c r="CA81" s="70">
        <v>0</v>
      </c>
      <c r="CB81" s="70">
        <v>170</v>
      </c>
      <c r="CC81" s="70">
        <v>273</v>
      </c>
      <c r="CD81" s="70">
        <v>47</v>
      </c>
      <c r="CE81" s="70">
        <v>36</v>
      </c>
      <c r="CF81" s="70">
        <v>0</v>
      </c>
      <c r="CG81" s="70">
        <v>356</v>
      </c>
      <c r="CH81" s="70">
        <v>835</v>
      </c>
      <c r="CI81" s="74"/>
      <c r="CJ81" s="70">
        <v>345</v>
      </c>
      <c r="CK81" s="70">
        <v>46</v>
      </c>
      <c r="CL81" s="70">
        <v>64</v>
      </c>
      <c r="CM81" s="70">
        <v>0</v>
      </c>
      <c r="CN81" s="70">
        <v>455</v>
      </c>
      <c r="CO81" s="70">
        <v>286</v>
      </c>
      <c r="CP81" s="70">
        <v>46</v>
      </c>
      <c r="CQ81" s="70">
        <v>39</v>
      </c>
      <c r="CR81" s="70">
        <v>0</v>
      </c>
      <c r="CS81" s="70">
        <v>371</v>
      </c>
      <c r="CT81" s="70">
        <v>826</v>
      </c>
      <c r="CU81" s="74"/>
      <c r="CV81" s="70">
        <v>404</v>
      </c>
      <c r="CW81" s="70">
        <v>57</v>
      </c>
      <c r="CX81" s="70">
        <v>74</v>
      </c>
      <c r="CY81" s="70">
        <v>0</v>
      </c>
      <c r="CZ81" s="70">
        <v>535</v>
      </c>
      <c r="DA81" s="70">
        <v>118</v>
      </c>
      <c r="DB81" s="70">
        <v>10</v>
      </c>
      <c r="DC81" s="70">
        <v>20</v>
      </c>
      <c r="DD81" s="70">
        <v>0</v>
      </c>
      <c r="DE81" s="70">
        <v>148</v>
      </c>
      <c r="DF81" s="70">
        <v>127</v>
      </c>
      <c r="DG81" s="70">
        <v>28</v>
      </c>
      <c r="DH81" s="70">
        <v>13</v>
      </c>
      <c r="DI81" s="70">
        <v>0</v>
      </c>
      <c r="DJ81" s="70">
        <v>168</v>
      </c>
      <c r="DK81" s="70">
        <v>851</v>
      </c>
      <c r="DL81" s="74"/>
      <c r="DM81" s="70">
        <v>445</v>
      </c>
      <c r="DN81" s="70">
        <v>62</v>
      </c>
      <c r="DO81" s="70">
        <v>73</v>
      </c>
      <c r="DP81" s="70">
        <v>0</v>
      </c>
      <c r="DQ81" s="70">
        <v>580</v>
      </c>
      <c r="DR81" s="70">
        <v>174</v>
      </c>
      <c r="DS81" s="70">
        <v>31</v>
      </c>
      <c r="DT81" s="70">
        <v>32</v>
      </c>
      <c r="DU81" s="70">
        <v>0</v>
      </c>
      <c r="DV81" s="70">
        <v>237</v>
      </c>
      <c r="DW81" s="70">
        <v>817</v>
      </c>
      <c r="DY81" s="80">
        <f t="shared" si="52"/>
        <v>0.91748251748251752</v>
      </c>
      <c r="DZ81" s="80">
        <f t="shared" si="53"/>
        <v>0.90384615384615385</v>
      </c>
      <c r="EA81" s="80">
        <f t="shared" si="54"/>
        <v>0.92307692307692313</v>
      </c>
      <c r="EB81" s="80" t="e">
        <f t="shared" si="55"/>
        <v>#DIV/0!</v>
      </c>
      <c r="EC81" s="80">
        <f t="shared" si="56"/>
        <v>0.91666666666666663</v>
      </c>
      <c r="ED81" s="74"/>
      <c r="EE81" s="80">
        <f t="shared" si="57"/>
        <v>0.92867132867132862</v>
      </c>
      <c r="EF81" s="80">
        <f t="shared" si="58"/>
        <v>0.93269230769230771</v>
      </c>
      <c r="EG81" s="80">
        <f t="shared" si="59"/>
        <v>0.94017094017094016</v>
      </c>
      <c r="EH81" s="80" t="e">
        <f t="shared" si="60"/>
        <v>#DIV/0!</v>
      </c>
      <c r="EI81" s="80">
        <f t="shared" si="61"/>
        <v>0.93055555555555558</v>
      </c>
      <c r="EJ81" s="74"/>
      <c r="EK81" s="80">
        <f t="shared" si="62"/>
        <v>0.84475524475524477</v>
      </c>
      <c r="EL81" s="80">
        <f t="shared" si="63"/>
        <v>0.83653846153846156</v>
      </c>
      <c r="EM81" s="80">
        <f t="shared" si="64"/>
        <v>0.88888888888888884</v>
      </c>
      <c r="EN81" s="80" t="e">
        <f t="shared" si="65"/>
        <v>#DIV/0!</v>
      </c>
      <c r="EO81" s="80">
        <f t="shared" si="66"/>
        <v>0.84935897435897434</v>
      </c>
      <c r="EP81" s="74"/>
      <c r="EQ81" s="80">
        <f t="shared" si="67"/>
        <v>0.82657342657342658</v>
      </c>
      <c r="ER81" s="80">
        <f t="shared" si="68"/>
        <v>0.85576923076923073</v>
      </c>
      <c r="ES81" s="80">
        <f t="shared" si="69"/>
        <v>0.86324786324786329</v>
      </c>
      <c r="ET81" s="80" t="e">
        <f t="shared" si="70"/>
        <v>#DIV/0!</v>
      </c>
      <c r="EU81" s="80">
        <f t="shared" si="71"/>
        <v>0.83440170940170943</v>
      </c>
      <c r="EV81" s="74"/>
      <c r="EW81" s="80">
        <f t="shared" si="72"/>
        <v>0.89790209790209785</v>
      </c>
      <c r="EX81" s="80">
        <f t="shared" si="73"/>
        <v>0.875</v>
      </c>
      <c r="EY81" s="80">
        <f t="shared" si="74"/>
        <v>0.89743589743589747</v>
      </c>
      <c r="EZ81" s="80" t="e">
        <f t="shared" si="75"/>
        <v>#DIV/0!</v>
      </c>
      <c r="FA81" s="80">
        <f t="shared" si="76"/>
        <v>0.89529914529914534</v>
      </c>
      <c r="FB81" s="74"/>
      <c r="FC81" s="80">
        <f t="shared" si="77"/>
        <v>0.98321678321678319</v>
      </c>
      <c r="FD81" s="80">
        <f t="shared" si="78"/>
        <v>1.5769230769230769</v>
      </c>
      <c r="FE81" s="80">
        <f t="shared" si="79"/>
        <v>1.3931623931623931</v>
      </c>
      <c r="FF81" s="80" t="e">
        <f t="shared" si="80"/>
        <v>#DIV/0!</v>
      </c>
      <c r="FG81" s="80">
        <f t="shared" si="81"/>
        <v>1.1004273504273505</v>
      </c>
      <c r="FH81" s="74"/>
      <c r="FI81" s="80">
        <f t="shared" si="82"/>
        <v>0.88251748251748252</v>
      </c>
      <c r="FJ81" s="80">
        <f t="shared" si="83"/>
        <v>0.88461538461538458</v>
      </c>
      <c r="FK81" s="80">
        <f t="shared" si="84"/>
        <v>0.88034188034188032</v>
      </c>
      <c r="FL81" s="80" t="e">
        <f t="shared" si="85"/>
        <v>#DIV/0!</v>
      </c>
      <c r="FM81" s="80">
        <f t="shared" si="86"/>
        <v>0.88247863247863245</v>
      </c>
      <c r="FN81" s="74"/>
      <c r="FO81" s="80">
        <f t="shared" si="87"/>
        <v>0.90769230769230769</v>
      </c>
      <c r="FP81" s="80">
        <f t="shared" si="88"/>
        <v>0.91346153846153844</v>
      </c>
      <c r="FQ81" s="80">
        <f t="shared" si="89"/>
        <v>0.9145299145299145</v>
      </c>
      <c r="FR81" s="80" t="e">
        <f t="shared" si="90"/>
        <v>#DIV/0!</v>
      </c>
      <c r="FS81" s="80">
        <f t="shared" si="91"/>
        <v>0.90918803418803418</v>
      </c>
      <c r="FT81" s="74"/>
      <c r="FU81" s="80">
        <f t="shared" si="92"/>
        <v>0.86573426573426571</v>
      </c>
      <c r="FV81" s="80">
        <f t="shared" si="93"/>
        <v>0.89423076923076927</v>
      </c>
      <c r="FW81" s="80">
        <f t="shared" si="94"/>
        <v>0.89743589743589747</v>
      </c>
      <c r="FX81" s="80" t="e">
        <f t="shared" si="95"/>
        <v>#DIV/0!</v>
      </c>
      <c r="FY81" s="80">
        <f t="shared" si="96"/>
        <v>0.87286324786324787</v>
      </c>
    </row>
    <row r="82" spans="1:181" x14ac:dyDescent="0.3">
      <c r="A82" s="60" t="s">
        <v>565</v>
      </c>
      <c r="B82" s="70">
        <v>13035</v>
      </c>
      <c r="C82" s="70"/>
      <c r="D82" s="70">
        <v>478</v>
      </c>
      <c r="E82" s="70">
        <v>54</v>
      </c>
      <c r="F82" s="70">
        <v>267</v>
      </c>
      <c r="G82" s="70">
        <v>1</v>
      </c>
      <c r="H82" s="70">
        <v>800</v>
      </c>
      <c r="I82" s="70">
        <v>174</v>
      </c>
      <c r="J82" s="70">
        <v>13</v>
      </c>
      <c r="K82" s="70">
        <v>101</v>
      </c>
      <c r="L82" s="70">
        <v>0</v>
      </c>
      <c r="M82" s="70">
        <v>288</v>
      </c>
      <c r="N82" s="70">
        <v>1088</v>
      </c>
      <c r="O82" s="70"/>
      <c r="P82" s="70">
        <v>312</v>
      </c>
      <c r="Q82" s="70">
        <v>20</v>
      </c>
      <c r="R82" s="70">
        <v>141</v>
      </c>
      <c r="S82" s="70">
        <v>1</v>
      </c>
      <c r="T82" s="70">
        <v>474</v>
      </c>
      <c r="U82" s="70">
        <v>252</v>
      </c>
      <c r="V82" s="70">
        <v>42</v>
      </c>
      <c r="W82" s="70">
        <v>185</v>
      </c>
      <c r="X82" s="70">
        <v>0</v>
      </c>
      <c r="Y82" s="70">
        <v>479</v>
      </c>
      <c r="Z82" s="70">
        <v>953</v>
      </c>
      <c r="AA82" s="70"/>
      <c r="AB82" s="70">
        <v>301</v>
      </c>
      <c r="AC82" s="70">
        <v>21</v>
      </c>
      <c r="AD82" s="70">
        <v>152</v>
      </c>
      <c r="AE82" s="70">
        <v>1</v>
      </c>
      <c r="AF82" s="70">
        <v>475</v>
      </c>
      <c r="AG82" s="70">
        <v>173</v>
      </c>
      <c r="AH82" s="70">
        <v>26</v>
      </c>
      <c r="AI82" s="70">
        <v>106</v>
      </c>
      <c r="AJ82" s="70">
        <v>0</v>
      </c>
      <c r="AK82" s="70">
        <v>305</v>
      </c>
      <c r="AL82" s="70">
        <v>91</v>
      </c>
      <c r="AM82" s="70">
        <v>17</v>
      </c>
      <c r="AN82" s="70">
        <v>62</v>
      </c>
      <c r="AO82" s="70">
        <v>0</v>
      </c>
      <c r="AP82" s="70">
        <v>170</v>
      </c>
      <c r="AQ82" s="70">
        <v>950</v>
      </c>
      <c r="AR82" s="74"/>
      <c r="AS82" s="70">
        <v>476</v>
      </c>
      <c r="AT82" s="70">
        <v>46</v>
      </c>
      <c r="AU82" s="70">
        <v>289</v>
      </c>
      <c r="AV82" s="70">
        <v>0</v>
      </c>
      <c r="AW82" s="70">
        <v>811</v>
      </c>
      <c r="AX82" s="70">
        <v>811</v>
      </c>
      <c r="AY82" s="74"/>
      <c r="AZ82" s="70">
        <v>478</v>
      </c>
      <c r="BA82" s="70">
        <v>43</v>
      </c>
      <c r="BB82" s="70">
        <v>281</v>
      </c>
      <c r="BC82" s="70">
        <v>0</v>
      </c>
      <c r="BD82" s="70">
        <v>802</v>
      </c>
      <c r="BE82" s="70">
        <v>802</v>
      </c>
      <c r="BF82" s="74"/>
      <c r="BG82" s="70">
        <v>363</v>
      </c>
      <c r="BH82" s="70">
        <v>46</v>
      </c>
      <c r="BI82" s="70">
        <v>225</v>
      </c>
      <c r="BJ82" s="70">
        <v>0</v>
      </c>
      <c r="BK82" s="70">
        <v>634</v>
      </c>
      <c r="BL82" s="70">
        <v>166</v>
      </c>
      <c r="BM82" s="70">
        <v>16</v>
      </c>
      <c r="BN82" s="70">
        <v>87</v>
      </c>
      <c r="BO82" s="70">
        <v>0</v>
      </c>
      <c r="BP82" s="70">
        <v>269</v>
      </c>
      <c r="BQ82" s="70">
        <v>903</v>
      </c>
      <c r="BR82" s="74"/>
      <c r="BS82" s="70">
        <v>210</v>
      </c>
      <c r="BT82" s="70">
        <v>16</v>
      </c>
      <c r="BU82" s="70">
        <v>109</v>
      </c>
      <c r="BV82" s="70">
        <v>0</v>
      </c>
      <c r="BW82" s="70">
        <v>335</v>
      </c>
      <c r="BX82" s="70">
        <v>127</v>
      </c>
      <c r="BY82" s="70">
        <v>8</v>
      </c>
      <c r="BZ82" s="70">
        <v>66</v>
      </c>
      <c r="CA82" s="70">
        <v>0</v>
      </c>
      <c r="CB82" s="70">
        <v>201</v>
      </c>
      <c r="CC82" s="70">
        <v>195</v>
      </c>
      <c r="CD82" s="70">
        <v>37</v>
      </c>
      <c r="CE82" s="70">
        <v>133</v>
      </c>
      <c r="CF82" s="70">
        <v>0</v>
      </c>
      <c r="CG82" s="70">
        <v>365</v>
      </c>
      <c r="CH82" s="70">
        <v>901</v>
      </c>
      <c r="CI82" s="74"/>
      <c r="CJ82" s="70">
        <v>200</v>
      </c>
      <c r="CK82" s="70">
        <v>19</v>
      </c>
      <c r="CL82" s="70">
        <v>121</v>
      </c>
      <c r="CM82" s="70">
        <v>0</v>
      </c>
      <c r="CN82" s="70">
        <v>340</v>
      </c>
      <c r="CO82" s="70">
        <v>313</v>
      </c>
      <c r="CP82" s="70">
        <v>41</v>
      </c>
      <c r="CQ82" s="70">
        <v>182</v>
      </c>
      <c r="CR82" s="70">
        <v>0</v>
      </c>
      <c r="CS82" s="70">
        <v>536</v>
      </c>
      <c r="CT82" s="70">
        <v>876</v>
      </c>
      <c r="CU82" s="74"/>
      <c r="CV82" s="70">
        <v>335</v>
      </c>
      <c r="CW82" s="70">
        <v>32</v>
      </c>
      <c r="CX82" s="70">
        <v>197</v>
      </c>
      <c r="CY82" s="70">
        <v>1</v>
      </c>
      <c r="CZ82" s="70">
        <v>565</v>
      </c>
      <c r="DA82" s="70">
        <v>121</v>
      </c>
      <c r="DB82" s="70">
        <v>18</v>
      </c>
      <c r="DC82" s="70">
        <v>64</v>
      </c>
      <c r="DD82" s="70">
        <v>0</v>
      </c>
      <c r="DE82" s="70">
        <v>203</v>
      </c>
      <c r="DF82" s="70">
        <v>84</v>
      </c>
      <c r="DG82" s="70">
        <v>11</v>
      </c>
      <c r="DH82" s="70">
        <v>45</v>
      </c>
      <c r="DI82" s="70">
        <v>0</v>
      </c>
      <c r="DJ82" s="70">
        <v>140</v>
      </c>
      <c r="DK82" s="70">
        <v>908</v>
      </c>
      <c r="DL82" s="74"/>
      <c r="DM82" s="70">
        <v>391</v>
      </c>
      <c r="DN82" s="70">
        <v>37</v>
      </c>
      <c r="DO82" s="70">
        <v>237</v>
      </c>
      <c r="DP82" s="70">
        <v>1</v>
      </c>
      <c r="DQ82" s="70">
        <v>666</v>
      </c>
      <c r="DR82" s="70">
        <v>134</v>
      </c>
      <c r="DS82" s="70">
        <v>19</v>
      </c>
      <c r="DT82" s="70">
        <v>64</v>
      </c>
      <c r="DU82" s="70">
        <v>0</v>
      </c>
      <c r="DV82" s="70">
        <v>217</v>
      </c>
      <c r="DW82" s="70">
        <v>883</v>
      </c>
      <c r="DY82" s="80">
        <f t="shared" si="52"/>
        <v>0.86503067484662577</v>
      </c>
      <c r="DZ82" s="80">
        <f t="shared" si="53"/>
        <v>0.92537313432835822</v>
      </c>
      <c r="EA82" s="80">
        <f t="shared" si="54"/>
        <v>0.88586956521739135</v>
      </c>
      <c r="EB82" s="80">
        <f t="shared" si="55"/>
        <v>1</v>
      </c>
      <c r="EC82" s="80">
        <f t="shared" si="56"/>
        <v>0.87591911764705888</v>
      </c>
      <c r="ED82" s="74"/>
      <c r="EE82" s="80">
        <f t="shared" si="57"/>
        <v>0.8665644171779141</v>
      </c>
      <c r="EF82" s="80">
        <f t="shared" si="58"/>
        <v>0.95522388059701491</v>
      </c>
      <c r="EG82" s="80">
        <f t="shared" si="59"/>
        <v>0.86956521739130432</v>
      </c>
      <c r="EH82" s="80">
        <f t="shared" si="60"/>
        <v>1</v>
      </c>
      <c r="EI82" s="80">
        <f t="shared" si="61"/>
        <v>0.87316176470588236</v>
      </c>
      <c r="EJ82" s="74"/>
      <c r="EK82" s="80">
        <f t="shared" si="62"/>
        <v>0.73006134969325154</v>
      </c>
      <c r="EL82" s="80">
        <f t="shared" si="63"/>
        <v>0.68656716417910446</v>
      </c>
      <c r="EM82" s="80">
        <f t="shared" si="64"/>
        <v>0.78532608695652173</v>
      </c>
      <c r="EN82" s="80">
        <f t="shared" si="65"/>
        <v>0</v>
      </c>
      <c r="EO82" s="80">
        <f t="shared" si="66"/>
        <v>0.74540441176470584</v>
      </c>
      <c r="EP82" s="74"/>
      <c r="EQ82" s="80">
        <f t="shared" si="67"/>
        <v>0.73312883435582821</v>
      </c>
      <c r="ER82" s="80">
        <f t="shared" si="68"/>
        <v>0.64179104477611937</v>
      </c>
      <c r="ES82" s="80">
        <f t="shared" si="69"/>
        <v>0.76358695652173914</v>
      </c>
      <c r="ET82" s="80">
        <f t="shared" si="70"/>
        <v>0</v>
      </c>
      <c r="EU82" s="80">
        <f t="shared" si="71"/>
        <v>0.73713235294117652</v>
      </c>
      <c r="EV82" s="74"/>
      <c r="EW82" s="80">
        <f t="shared" si="72"/>
        <v>0.81134969325153372</v>
      </c>
      <c r="EX82" s="80">
        <f t="shared" si="73"/>
        <v>0.92537313432835822</v>
      </c>
      <c r="EY82" s="80">
        <f t="shared" si="74"/>
        <v>0.84782608695652173</v>
      </c>
      <c r="EZ82" s="80">
        <f t="shared" si="75"/>
        <v>0</v>
      </c>
      <c r="FA82" s="80">
        <f t="shared" si="76"/>
        <v>0.82996323529411764</v>
      </c>
      <c r="FB82" s="74"/>
      <c r="FC82" s="80">
        <f t="shared" si="77"/>
        <v>0.9739263803680982</v>
      </c>
      <c r="FD82" s="80">
        <f t="shared" si="78"/>
        <v>1.3880597014925373</v>
      </c>
      <c r="FE82" s="80">
        <f t="shared" si="79"/>
        <v>0.29076086956521741</v>
      </c>
      <c r="FF82" s="80">
        <f t="shared" si="80"/>
        <v>0</v>
      </c>
      <c r="FG82" s="80">
        <f t="shared" si="81"/>
        <v>0.76746323529411764</v>
      </c>
      <c r="FH82" s="74"/>
      <c r="FI82" s="80">
        <f t="shared" si="82"/>
        <v>0.78680981595092025</v>
      </c>
      <c r="FJ82" s="80">
        <f t="shared" si="83"/>
        <v>0.89552238805970152</v>
      </c>
      <c r="FK82" s="80">
        <f t="shared" si="84"/>
        <v>0.82336956521739135</v>
      </c>
      <c r="FL82" s="80">
        <f t="shared" si="85"/>
        <v>0</v>
      </c>
      <c r="FM82" s="80">
        <f t="shared" si="86"/>
        <v>0.80514705882352944</v>
      </c>
      <c r="FN82" s="74"/>
      <c r="FO82" s="80">
        <f t="shared" si="87"/>
        <v>0.82822085889570551</v>
      </c>
      <c r="FP82" s="80">
        <f t="shared" si="88"/>
        <v>0.91044776119402981</v>
      </c>
      <c r="FQ82" s="80">
        <f t="shared" si="89"/>
        <v>0.83152173913043481</v>
      </c>
      <c r="FR82" s="80">
        <f t="shared" si="90"/>
        <v>1</v>
      </c>
      <c r="FS82" s="80">
        <f t="shared" si="91"/>
        <v>0.8345588235294118</v>
      </c>
      <c r="FT82" s="74"/>
      <c r="FU82" s="80">
        <f t="shared" si="92"/>
        <v>0.80521472392638038</v>
      </c>
      <c r="FV82" s="80">
        <f t="shared" si="93"/>
        <v>0.83582089552238803</v>
      </c>
      <c r="FW82" s="80">
        <f t="shared" si="94"/>
        <v>0.81793478260869568</v>
      </c>
      <c r="FX82" s="80">
        <f t="shared" si="95"/>
        <v>1</v>
      </c>
      <c r="FY82" s="80">
        <f t="shared" si="96"/>
        <v>0.81158088235294112</v>
      </c>
    </row>
    <row r="83" spans="1:181" x14ac:dyDescent="0.3">
      <c r="A83" s="60" t="s">
        <v>502</v>
      </c>
      <c r="B83" s="70">
        <v>13025</v>
      </c>
      <c r="C83" s="70"/>
      <c r="D83" s="70">
        <v>421</v>
      </c>
      <c r="E83" s="70">
        <v>5</v>
      </c>
      <c r="F83" s="70">
        <v>112</v>
      </c>
      <c r="G83" s="70">
        <v>1</v>
      </c>
      <c r="H83" s="70">
        <v>539</v>
      </c>
      <c r="I83" s="70">
        <v>106</v>
      </c>
      <c r="J83" s="70">
        <v>5</v>
      </c>
      <c r="K83" s="70">
        <v>51</v>
      </c>
      <c r="L83" s="70">
        <v>1</v>
      </c>
      <c r="M83" s="70">
        <v>163</v>
      </c>
      <c r="N83" s="70">
        <v>702</v>
      </c>
      <c r="O83" s="70"/>
      <c r="P83" s="70">
        <v>231</v>
      </c>
      <c r="Q83" s="70">
        <v>8</v>
      </c>
      <c r="R83" s="70">
        <v>86</v>
      </c>
      <c r="S83" s="70">
        <v>1</v>
      </c>
      <c r="T83" s="70">
        <v>326</v>
      </c>
      <c r="U83" s="70">
        <v>245</v>
      </c>
      <c r="V83" s="70">
        <v>1</v>
      </c>
      <c r="W83" s="70">
        <v>62</v>
      </c>
      <c r="X83" s="70">
        <v>1</v>
      </c>
      <c r="Y83" s="70">
        <v>309</v>
      </c>
      <c r="Z83" s="70">
        <v>635</v>
      </c>
      <c r="AA83" s="70"/>
      <c r="AB83" s="70">
        <v>218</v>
      </c>
      <c r="AC83" s="70">
        <v>5</v>
      </c>
      <c r="AD83" s="70">
        <v>72</v>
      </c>
      <c r="AE83" s="70">
        <v>1</v>
      </c>
      <c r="AF83" s="70">
        <v>296</v>
      </c>
      <c r="AG83" s="70">
        <v>168</v>
      </c>
      <c r="AH83" s="70">
        <v>3</v>
      </c>
      <c r="AI83" s="70">
        <v>54</v>
      </c>
      <c r="AJ83" s="70">
        <v>0</v>
      </c>
      <c r="AK83" s="70">
        <v>225</v>
      </c>
      <c r="AL83" s="70">
        <v>104</v>
      </c>
      <c r="AM83" s="70">
        <v>1</v>
      </c>
      <c r="AN83" s="70">
        <v>23</v>
      </c>
      <c r="AO83" s="70">
        <v>1</v>
      </c>
      <c r="AP83" s="70">
        <v>129</v>
      </c>
      <c r="AQ83" s="70">
        <v>650</v>
      </c>
      <c r="AR83" s="74"/>
      <c r="AS83" s="70">
        <v>438</v>
      </c>
      <c r="AT83" s="70">
        <v>9</v>
      </c>
      <c r="AU83" s="70">
        <v>140</v>
      </c>
      <c r="AV83" s="70">
        <v>2</v>
      </c>
      <c r="AW83" s="70">
        <v>589</v>
      </c>
      <c r="AX83" s="70">
        <v>589</v>
      </c>
      <c r="AY83" s="74"/>
      <c r="AZ83" s="70">
        <v>428</v>
      </c>
      <c r="BA83" s="70">
        <v>9</v>
      </c>
      <c r="BB83" s="70">
        <v>136</v>
      </c>
      <c r="BC83" s="70">
        <v>2</v>
      </c>
      <c r="BD83" s="70">
        <v>575</v>
      </c>
      <c r="BE83" s="70">
        <v>575</v>
      </c>
      <c r="BF83" s="74"/>
      <c r="BG83" s="70">
        <v>318</v>
      </c>
      <c r="BH83" s="70">
        <v>6</v>
      </c>
      <c r="BI83" s="70">
        <v>98</v>
      </c>
      <c r="BJ83" s="70">
        <v>2</v>
      </c>
      <c r="BK83" s="70">
        <v>424</v>
      </c>
      <c r="BL83" s="70">
        <v>149</v>
      </c>
      <c r="BM83" s="70">
        <v>3</v>
      </c>
      <c r="BN83" s="70">
        <v>46</v>
      </c>
      <c r="BO83" s="70">
        <v>0</v>
      </c>
      <c r="BP83" s="70">
        <v>198</v>
      </c>
      <c r="BQ83" s="70">
        <v>622</v>
      </c>
      <c r="BR83" s="74"/>
      <c r="BS83" s="70">
        <v>154</v>
      </c>
      <c r="BT83" s="70">
        <v>4</v>
      </c>
      <c r="BU83" s="70">
        <v>53</v>
      </c>
      <c r="BV83" s="70">
        <v>0</v>
      </c>
      <c r="BW83" s="70">
        <v>211</v>
      </c>
      <c r="BX83" s="70">
        <v>72</v>
      </c>
      <c r="BY83" s="70">
        <v>2</v>
      </c>
      <c r="BZ83" s="70">
        <v>22</v>
      </c>
      <c r="CA83" s="70">
        <v>1</v>
      </c>
      <c r="CB83" s="70">
        <v>97</v>
      </c>
      <c r="CC83" s="70">
        <v>247</v>
      </c>
      <c r="CD83" s="70">
        <v>3</v>
      </c>
      <c r="CE83" s="70">
        <v>74</v>
      </c>
      <c r="CF83" s="70">
        <v>1</v>
      </c>
      <c r="CG83" s="70">
        <v>325</v>
      </c>
      <c r="CH83" s="70">
        <v>633</v>
      </c>
      <c r="CI83" s="74"/>
      <c r="CJ83" s="70">
        <v>232</v>
      </c>
      <c r="CK83" s="70">
        <v>5</v>
      </c>
      <c r="CL83" s="70">
        <v>68</v>
      </c>
      <c r="CM83" s="70">
        <v>0</v>
      </c>
      <c r="CN83" s="70">
        <v>305</v>
      </c>
      <c r="CO83" s="70">
        <v>224</v>
      </c>
      <c r="CP83" s="70">
        <v>4</v>
      </c>
      <c r="CQ83" s="70">
        <v>74</v>
      </c>
      <c r="CR83" s="70">
        <v>2</v>
      </c>
      <c r="CS83" s="70">
        <v>304</v>
      </c>
      <c r="CT83" s="70">
        <v>609</v>
      </c>
      <c r="CU83" s="74"/>
      <c r="CV83" s="70">
        <v>280</v>
      </c>
      <c r="CW83" s="70">
        <v>5</v>
      </c>
      <c r="CX83" s="70">
        <v>86</v>
      </c>
      <c r="CY83" s="70">
        <v>1</v>
      </c>
      <c r="CZ83" s="70">
        <v>372</v>
      </c>
      <c r="DA83" s="70">
        <v>68</v>
      </c>
      <c r="DB83" s="70">
        <v>2</v>
      </c>
      <c r="DC83" s="70">
        <v>19</v>
      </c>
      <c r="DD83" s="70">
        <v>0</v>
      </c>
      <c r="DE83" s="70">
        <v>89</v>
      </c>
      <c r="DF83" s="70">
        <v>124</v>
      </c>
      <c r="DG83" s="70">
        <v>2</v>
      </c>
      <c r="DH83" s="70">
        <v>40</v>
      </c>
      <c r="DI83" s="70">
        <v>1</v>
      </c>
      <c r="DJ83" s="70">
        <v>167</v>
      </c>
      <c r="DK83" s="70">
        <v>628</v>
      </c>
      <c r="DL83" s="74"/>
      <c r="DM83" s="70">
        <v>346</v>
      </c>
      <c r="DN83" s="70">
        <v>4</v>
      </c>
      <c r="DO83" s="70">
        <v>104</v>
      </c>
      <c r="DP83" s="70">
        <v>2</v>
      </c>
      <c r="DQ83" s="70">
        <v>456</v>
      </c>
      <c r="DR83" s="70">
        <v>100</v>
      </c>
      <c r="DS83" s="70">
        <v>5</v>
      </c>
      <c r="DT83" s="70">
        <v>34</v>
      </c>
      <c r="DU83" s="70">
        <v>0</v>
      </c>
      <c r="DV83" s="70">
        <v>139</v>
      </c>
      <c r="DW83" s="70">
        <v>595</v>
      </c>
      <c r="DY83" s="80">
        <f t="shared" si="52"/>
        <v>0.90322580645161288</v>
      </c>
      <c r="DZ83" s="80">
        <f t="shared" si="53"/>
        <v>0.9</v>
      </c>
      <c r="EA83" s="80">
        <f t="shared" si="54"/>
        <v>0.90797546012269936</v>
      </c>
      <c r="EB83" s="80">
        <f t="shared" si="55"/>
        <v>1</v>
      </c>
      <c r="EC83" s="80">
        <f t="shared" si="56"/>
        <v>0.90455840455840453</v>
      </c>
      <c r="ED83" s="74"/>
      <c r="EE83" s="80">
        <f t="shared" si="57"/>
        <v>0.92979127134724859</v>
      </c>
      <c r="EF83" s="80">
        <f t="shared" si="58"/>
        <v>0.9</v>
      </c>
      <c r="EG83" s="80">
        <f t="shared" si="59"/>
        <v>0.91411042944785281</v>
      </c>
      <c r="EH83" s="80">
        <f t="shared" si="60"/>
        <v>1</v>
      </c>
      <c r="EI83" s="80">
        <f t="shared" si="61"/>
        <v>0.92592592592592593</v>
      </c>
      <c r="EJ83" s="74"/>
      <c r="EK83" s="80">
        <f t="shared" si="62"/>
        <v>0.83111954459203041</v>
      </c>
      <c r="EL83" s="80">
        <f t="shared" si="63"/>
        <v>0.9</v>
      </c>
      <c r="EM83" s="80">
        <f t="shared" si="64"/>
        <v>0.85889570552147243</v>
      </c>
      <c r="EN83" s="80">
        <f t="shared" si="65"/>
        <v>1</v>
      </c>
      <c r="EO83" s="80">
        <f t="shared" si="66"/>
        <v>0.83903133903133909</v>
      </c>
      <c r="EP83" s="74"/>
      <c r="EQ83" s="80">
        <f t="shared" si="67"/>
        <v>0.81214421252371916</v>
      </c>
      <c r="ER83" s="80">
        <f t="shared" si="68"/>
        <v>0.9</v>
      </c>
      <c r="ES83" s="80">
        <f t="shared" si="69"/>
        <v>0.83435582822085885</v>
      </c>
      <c r="ET83" s="80">
        <f t="shared" si="70"/>
        <v>1</v>
      </c>
      <c r="EU83" s="80">
        <f t="shared" si="71"/>
        <v>0.81908831908831914</v>
      </c>
      <c r="EV83" s="74"/>
      <c r="EW83" s="80">
        <f t="shared" si="72"/>
        <v>0.88614800759013279</v>
      </c>
      <c r="EX83" s="80">
        <f t="shared" si="73"/>
        <v>0.9</v>
      </c>
      <c r="EY83" s="80">
        <f t="shared" si="74"/>
        <v>0.8834355828220859</v>
      </c>
      <c r="EZ83" s="80">
        <f t="shared" si="75"/>
        <v>1</v>
      </c>
      <c r="FA83" s="80">
        <f t="shared" si="76"/>
        <v>0.88603988603988604</v>
      </c>
      <c r="FB83" s="74"/>
      <c r="FC83" s="80">
        <f t="shared" si="77"/>
        <v>1.0094876660341556</v>
      </c>
      <c r="FD83" s="80">
        <f t="shared" si="78"/>
        <v>6.1</v>
      </c>
      <c r="FE83" s="80">
        <f t="shared" si="79"/>
        <v>1.8895705521472392</v>
      </c>
      <c r="FF83" s="80">
        <f t="shared" si="80"/>
        <v>0</v>
      </c>
      <c r="FG83" s="80">
        <f t="shared" si="81"/>
        <v>1.2834757834757835</v>
      </c>
      <c r="FH83" s="74"/>
      <c r="FI83" s="80">
        <f t="shared" si="82"/>
        <v>0.86527514231499048</v>
      </c>
      <c r="FJ83" s="80">
        <f t="shared" si="83"/>
        <v>0.9</v>
      </c>
      <c r="FK83" s="80">
        <f t="shared" si="84"/>
        <v>0.87116564417177911</v>
      </c>
      <c r="FL83" s="80">
        <f t="shared" si="85"/>
        <v>1</v>
      </c>
      <c r="FM83" s="80">
        <f t="shared" si="86"/>
        <v>0.86752136752136755</v>
      </c>
      <c r="FN83" s="74"/>
      <c r="FO83" s="80">
        <f t="shared" si="87"/>
        <v>0.89563567362428842</v>
      </c>
      <c r="FP83" s="80">
        <f t="shared" si="88"/>
        <v>0.9</v>
      </c>
      <c r="FQ83" s="80">
        <f t="shared" si="89"/>
        <v>0.88957055214723924</v>
      </c>
      <c r="FR83" s="80">
        <f t="shared" si="90"/>
        <v>1</v>
      </c>
      <c r="FS83" s="80">
        <f t="shared" si="91"/>
        <v>0.89458689458689455</v>
      </c>
      <c r="FT83" s="74"/>
      <c r="FU83" s="80">
        <f t="shared" si="92"/>
        <v>0.84629981024667933</v>
      </c>
      <c r="FV83" s="80">
        <f t="shared" si="93"/>
        <v>0.9</v>
      </c>
      <c r="FW83" s="80">
        <f t="shared" si="94"/>
        <v>0.84662576687116564</v>
      </c>
      <c r="FX83" s="80">
        <f t="shared" si="95"/>
        <v>1</v>
      </c>
      <c r="FY83" s="80">
        <f t="shared" si="96"/>
        <v>0.8475783475783476</v>
      </c>
    </row>
    <row r="84" spans="1:181" x14ac:dyDescent="0.3">
      <c r="A84" s="60" t="s">
        <v>541</v>
      </c>
      <c r="B84" s="70">
        <v>13015</v>
      </c>
      <c r="C84" s="70"/>
      <c r="D84" s="70">
        <v>371</v>
      </c>
      <c r="E84" s="70">
        <v>86</v>
      </c>
      <c r="F84" s="70">
        <v>182</v>
      </c>
      <c r="G84" s="70">
        <v>0</v>
      </c>
      <c r="H84" s="70">
        <v>639</v>
      </c>
      <c r="I84" s="70">
        <v>153</v>
      </c>
      <c r="J84" s="70">
        <v>59</v>
      </c>
      <c r="K84" s="70">
        <v>108</v>
      </c>
      <c r="L84" s="70">
        <v>0</v>
      </c>
      <c r="M84" s="70">
        <v>320</v>
      </c>
      <c r="N84" s="70">
        <v>959</v>
      </c>
      <c r="O84" s="70"/>
      <c r="P84" s="70">
        <v>248</v>
      </c>
      <c r="Q84" s="70">
        <v>80</v>
      </c>
      <c r="R84" s="70">
        <v>147</v>
      </c>
      <c r="S84" s="70">
        <v>0</v>
      </c>
      <c r="T84" s="70">
        <v>475</v>
      </c>
      <c r="U84" s="70">
        <v>238</v>
      </c>
      <c r="V84" s="70">
        <v>60</v>
      </c>
      <c r="W84" s="70">
        <v>122</v>
      </c>
      <c r="X84" s="70">
        <v>0</v>
      </c>
      <c r="Y84" s="70">
        <v>420</v>
      </c>
      <c r="Z84" s="70">
        <v>895</v>
      </c>
      <c r="AA84" s="70"/>
      <c r="AB84" s="70">
        <v>296</v>
      </c>
      <c r="AC84" s="70">
        <v>79</v>
      </c>
      <c r="AD84" s="70">
        <v>148</v>
      </c>
      <c r="AE84" s="70">
        <v>0</v>
      </c>
      <c r="AF84" s="70">
        <v>523</v>
      </c>
      <c r="AG84" s="70">
        <v>143</v>
      </c>
      <c r="AH84" s="70">
        <v>52</v>
      </c>
      <c r="AI84" s="70">
        <v>94</v>
      </c>
      <c r="AJ84" s="70">
        <v>0</v>
      </c>
      <c r="AK84" s="70">
        <v>289</v>
      </c>
      <c r="AL84" s="70">
        <v>68</v>
      </c>
      <c r="AM84" s="70">
        <v>14</v>
      </c>
      <c r="AN84" s="70">
        <v>29</v>
      </c>
      <c r="AO84" s="70">
        <v>0</v>
      </c>
      <c r="AP84" s="70">
        <v>111</v>
      </c>
      <c r="AQ84" s="70">
        <v>923</v>
      </c>
      <c r="AR84" s="74"/>
      <c r="AS84" s="70">
        <v>438</v>
      </c>
      <c r="AT84" s="70">
        <v>124</v>
      </c>
      <c r="AU84" s="70">
        <v>249</v>
      </c>
      <c r="AV84" s="70">
        <v>0</v>
      </c>
      <c r="AW84" s="70">
        <v>811</v>
      </c>
      <c r="AX84" s="70">
        <v>811</v>
      </c>
      <c r="AY84" s="74"/>
      <c r="AZ84" s="70">
        <v>440</v>
      </c>
      <c r="BA84" s="70">
        <v>130</v>
      </c>
      <c r="BB84" s="70">
        <v>245</v>
      </c>
      <c r="BC84" s="70">
        <v>0</v>
      </c>
      <c r="BD84" s="70">
        <v>815</v>
      </c>
      <c r="BE84" s="70">
        <v>815</v>
      </c>
      <c r="BF84" s="74"/>
      <c r="BG84" s="70">
        <v>348</v>
      </c>
      <c r="BH84" s="70">
        <v>92</v>
      </c>
      <c r="BI84" s="70">
        <v>172</v>
      </c>
      <c r="BJ84" s="70">
        <v>0</v>
      </c>
      <c r="BK84" s="70">
        <v>612</v>
      </c>
      <c r="BL84" s="70">
        <v>119</v>
      </c>
      <c r="BM84" s="70">
        <v>43</v>
      </c>
      <c r="BN84" s="70">
        <v>89</v>
      </c>
      <c r="BO84" s="70">
        <v>0</v>
      </c>
      <c r="BP84" s="70">
        <v>251</v>
      </c>
      <c r="BQ84" s="70">
        <v>863</v>
      </c>
      <c r="BR84" s="74"/>
      <c r="BS84" s="70">
        <v>196</v>
      </c>
      <c r="BT84" s="70">
        <v>60</v>
      </c>
      <c r="BU84" s="70">
        <v>125</v>
      </c>
      <c r="BV84" s="70">
        <v>0</v>
      </c>
      <c r="BW84" s="70">
        <v>381</v>
      </c>
      <c r="BX84" s="70">
        <v>84</v>
      </c>
      <c r="BY84" s="70">
        <v>26</v>
      </c>
      <c r="BZ84" s="70">
        <v>55</v>
      </c>
      <c r="CA84" s="70">
        <v>0</v>
      </c>
      <c r="CB84" s="70">
        <v>165</v>
      </c>
      <c r="CC84" s="70">
        <v>196</v>
      </c>
      <c r="CD84" s="70">
        <v>50</v>
      </c>
      <c r="CE84" s="70">
        <v>81</v>
      </c>
      <c r="CF84" s="70">
        <v>0</v>
      </c>
      <c r="CG84" s="70">
        <v>327</v>
      </c>
      <c r="CH84" s="70">
        <v>873</v>
      </c>
      <c r="CI84" s="74"/>
      <c r="CJ84" s="70">
        <v>165</v>
      </c>
      <c r="CK84" s="70">
        <v>41</v>
      </c>
      <c r="CL84" s="70">
        <v>84</v>
      </c>
      <c r="CM84" s="70">
        <v>0</v>
      </c>
      <c r="CN84" s="70">
        <v>290</v>
      </c>
      <c r="CO84" s="70">
        <v>293</v>
      </c>
      <c r="CP84" s="70">
        <v>83</v>
      </c>
      <c r="CQ84" s="70">
        <v>164</v>
      </c>
      <c r="CR84" s="70">
        <v>0</v>
      </c>
      <c r="CS84" s="70">
        <v>540</v>
      </c>
      <c r="CT84" s="70">
        <v>830</v>
      </c>
      <c r="CU84" s="74"/>
      <c r="CV84" s="70">
        <v>233</v>
      </c>
      <c r="CW84" s="70">
        <v>81</v>
      </c>
      <c r="CX84" s="70">
        <v>130</v>
      </c>
      <c r="CY84" s="70">
        <v>0</v>
      </c>
      <c r="CZ84" s="70">
        <v>444</v>
      </c>
      <c r="DA84" s="70">
        <v>107</v>
      </c>
      <c r="DB84" s="70">
        <v>26</v>
      </c>
      <c r="DC84" s="70">
        <v>42</v>
      </c>
      <c r="DD84" s="70">
        <v>0</v>
      </c>
      <c r="DE84" s="70">
        <v>175</v>
      </c>
      <c r="DF84" s="70">
        <v>118</v>
      </c>
      <c r="DG84" s="70">
        <v>19</v>
      </c>
      <c r="DH84" s="70">
        <v>67</v>
      </c>
      <c r="DI84" s="70">
        <v>0</v>
      </c>
      <c r="DJ84" s="70">
        <v>204</v>
      </c>
      <c r="DK84" s="70">
        <v>823</v>
      </c>
      <c r="DL84" s="74"/>
      <c r="DM84" s="70">
        <v>323</v>
      </c>
      <c r="DN84" s="70">
        <v>72</v>
      </c>
      <c r="DO84" s="70">
        <v>166</v>
      </c>
      <c r="DP84" s="70">
        <v>0</v>
      </c>
      <c r="DQ84" s="70">
        <v>561</v>
      </c>
      <c r="DR84" s="70">
        <v>141</v>
      </c>
      <c r="DS84" s="70">
        <v>62</v>
      </c>
      <c r="DT84" s="70">
        <v>90</v>
      </c>
      <c r="DU84" s="70">
        <v>0</v>
      </c>
      <c r="DV84" s="70">
        <v>293</v>
      </c>
      <c r="DW84" s="70">
        <v>854</v>
      </c>
      <c r="DY84" s="80">
        <f t="shared" si="52"/>
        <v>0.9274809160305344</v>
      </c>
      <c r="DZ84" s="80">
        <f t="shared" si="53"/>
        <v>0.96551724137931039</v>
      </c>
      <c r="EA84" s="80">
        <f t="shared" si="54"/>
        <v>0.92758620689655169</v>
      </c>
      <c r="EB84" s="80" t="e">
        <f t="shared" si="55"/>
        <v>#DIV/0!</v>
      </c>
      <c r="EC84" s="80">
        <f t="shared" si="56"/>
        <v>0.93326381647549528</v>
      </c>
      <c r="ED84" s="74"/>
      <c r="EE84" s="80">
        <f t="shared" si="57"/>
        <v>0.96755725190839692</v>
      </c>
      <c r="EF84" s="80">
        <f t="shared" si="58"/>
        <v>1</v>
      </c>
      <c r="EG84" s="80">
        <f t="shared" si="59"/>
        <v>0.93448275862068964</v>
      </c>
      <c r="EH84" s="80" t="e">
        <f t="shared" si="60"/>
        <v>#DIV/0!</v>
      </c>
      <c r="EI84" s="80">
        <f t="shared" si="61"/>
        <v>0.96246089676746616</v>
      </c>
      <c r="EJ84" s="74"/>
      <c r="EK84" s="80">
        <f t="shared" si="62"/>
        <v>0.83587786259541985</v>
      </c>
      <c r="EL84" s="80">
        <f t="shared" si="63"/>
        <v>0.85517241379310349</v>
      </c>
      <c r="EM84" s="80">
        <f t="shared" si="64"/>
        <v>0.85862068965517246</v>
      </c>
      <c r="EN84" s="80" t="e">
        <f t="shared" si="65"/>
        <v>#DIV/0!</v>
      </c>
      <c r="EO84" s="80">
        <f t="shared" si="66"/>
        <v>0.84567257559958287</v>
      </c>
      <c r="EP84" s="74"/>
      <c r="EQ84" s="80">
        <f t="shared" si="67"/>
        <v>0.83969465648854957</v>
      </c>
      <c r="ER84" s="80">
        <f t="shared" si="68"/>
        <v>0.89655172413793105</v>
      </c>
      <c r="ES84" s="80">
        <f t="shared" si="69"/>
        <v>0.84482758620689657</v>
      </c>
      <c r="ET84" s="80" t="e">
        <f t="shared" si="70"/>
        <v>#DIV/0!</v>
      </c>
      <c r="EU84" s="80">
        <f t="shared" si="71"/>
        <v>0.8498435870698644</v>
      </c>
      <c r="EV84" s="74"/>
      <c r="EW84" s="80">
        <f t="shared" si="72"/>
        <v>0.89122137404580148</v>
      </c>
      <c r="EX84" s="80">
        <f t="shared" si="73"/>
        <v>0.93103448275862066</v>
      </c>
      <c r="EY84" s="80">
        <f t="shared" si="74"/>
        <v>0.9</v>
      </c>
      <c r="EZ84" s="80" t="e">
        <f t="shared" si="75"/>
        <v>#DIV/0!</v>
      </c>
      <c r="FA84" s="80">
        <f t="shared" si="76"/>
        <v>0.89989572471324297</v>
      </c>
      <c r="FB84" s="74"/>
      <c r="FC84" s="80">
        <f t="shared" si="77"/>
        <v>0.90267175572519087</v>
      </c>
      <c r="FD84" s="80">
        <f t="shared" si="78"/>
        <v>6.2068965517241378E-2</v>
      </c>
      <c r="FE84" s="80">
        <f t="shared" si="79"/>
        <v>0.51379310344827589</v>
      </c>
      <c r="FF84" s="80" t="e">
        <f t="shared" si="80"/>
        <v>#DIV/0!</v>
      </c>
      <c r="FG84" s="80">
        <f t="shared" si="81"/>
        <v>0.66006256517205419</v>
      </c>
      <c r="FH84" s="74"/>
      <c r="FI84" s="80">
        <f t="shared" si="82"/>
        <v>0.87404580152671751</v>
      </c>
      <c r="FJ84" s="80">
        <f t="shared" si="83"/>
        <v>0.85517241379310349</v>
      </c>
      <c r="FK84" s="80">
        <f t="shared" si="84"/>
        <v>0.85517241379310349</v>
      </c>
      <c r="FL84" s="80" t="e">
        <f t="shared" si="85"/>
        <v>#DIV/0!</v>
      </c>
      <c r="FM84" s="80">
        <f t="shared" si="86"/>
        <v>0.86548488008342028</v>
      </c>
      <c r="FN84" s="74"/>
      <c r="FO84" s="80">
        <f t="shared" si="87"/>
        <v>0.87404580152671751</v>
      </c>
      <c r="FP84" s="80">
        <f t="shared" si="88"/>
        <v>0.86896551724137927</v>
      </c>
      <c r="FQ84" s="80">
        <f t="shared" si="89"/>
        <v>0.82413793103448274</v>
      </c>
      <c r="FR84" s="80" t="e">
        <f t="shared" si="90"/>
        <v>#DIV/0!</v>
      </c>
      <c r="FS84" s="80">
        <f t="shared" si="91"/>
        <v>0.85818561001042748</v>
      </c>
      <c r="FT84" s="74"/>
      <c r="FU84" s="80">
        <f t="shared" si="92"/>
        <v>0.8854961832061069</v>
      </c>
      <c r="FV84" s="80">
        <f t="shared" si="93"/>
        <v>0.92413793103448272</v>
      </c>
      <c r="FW84" s="80">
        <f t="shared" si="94"/>
        <v>0.88275862068965516</v>
      </c>
      <c r="FX84" s="80" t="e">
        <f t="shared" si="95"/>
        <v>#DIV/0!</v>
      </c>
      <c r="FY84" s="80">
        <f t="shared" si="96"/>
        <v>0.89051094890510951</v>
      </c>
    </row>
    <row r="85" spans="1:181" x14ac:dyDescent="0.3">
      <c r="A85" s="60" t="s">
        <v>549</v>
      </c>
      <c r="B85" s="70">
        <v>12587</v>
      </c>
      <c r="C85" s="70"/>
      <c r="D85" s="70">
        <v>422</v>
      </c>
      <c r="E85" s="70">
        <v>14</v>
      </c>
      <c r="F85" s="70">
        <v>201</v>
      </c>
      <c r="G85" s="70">
        <v>0</v>
      </c>
      <c r="H85" s="70">
        <v>637</v>
      </c>
      <c r="I85" s="70">
        <v>132</v>
      </c>
      <c r="J85" s="70">
        <v>7</v>
      </c>
      <c r="K85" s="70">
        <v>54</v>
      </c>
      <c r="L85" s="70">
        <v>1</v>
      </c>
      <c r="M85" s="70">
        <v>194</v>
      </c>
      <c r="N85" s="70">
        <v>831</v>
      </c>
      <c r="O85" s="70"/>
      <c r="P85" s="70">
        <v>341</v>
      </c>
      <c r="Q85" s="70">
        <v>16</v>
      </c>
      <c r="R85" s="70">
        <v>169</v>
      </c>
      <c r="S85" s="70">
        <v>0</v>
      </c>
      <c r="T85" s="70">
        <v>526</v>
      </c>
      <c r="U85" s="70">
        <v>156</v>
      </c>
      <c r="V85" s="70">
        <v>4</v>
      </c>
      <c r="W85" s="70">
        <v>52</v>
      </c>
      <c r="X85" s="70">
        <v>1</v>
      </c>
      <c r="Y85" s="70">
        <v>213</v>
      </c>
      <c r="Z85" s="70">
        <v>739</v>
      </c>
      <c r="AA85" s="70"/>
      <c r="AB85" s="70">
        <v>322</v>
      </c>
      <c r="AC85" s="70">
        <v>14</v>
      </c>
      <c r="AD85" s="70">
        <v>159</v>
      </c>
      <c r="AE85" s="70">
        <v>1</v>
      </c>
      <c r="AF85" s="70">
        <v>496</v>
      </c>
      <c r="AG85" s="70">
        <v>103</v>
      </c>
      <c r="AH85" s="70">
        <v>4</v>
      </c>
      <c r="AI85" s="70">
        <v>28</v>
      </c>
      <c r="AJ85" s="70">
        <v>0</v>
      </c>
      <c r="AK85" s="70">
        <v>135</v>
      </c>
      <c r="AL85" s="70">
        <v>81</v>
      </c>
      <c r="AM85" s="70">
        <v>2</v>
      </c>
      <c r="AN85" s="70">
        <v>50</v>
      </c>
      <c r="AO85" s="70">
        <v>0</v>
      </c>
      <c r="AP85" s="70">
        <v>133</v>
      </c>
      <c r="AQ85" s="70">
        <v>764</v>
      </c>
      <c r="AR85" s="74"/>
      <c r="AS85" s="70">
        <v>435</v>
      </c>
      <c r="AT85" s="70">
        <v>16</v>
      </c>
      <c r="AU85" s="70">
        <v>199</v>
      </c>
      <c r="AV85" s="70">
        <v>1</v>
      </c>
      <c r="AW85" s="70">
        <v>651</v>
      </c>
      <c r="AX85" s="70">
        <v>651</v>
      </c>
      <c r="AY85" s="74"/>
      <c r="AZ85" s="70">
        <v>426</v>
      </c>
      <c r="BA85" s="70">
        <v>16</v>
      </c>
      <c r="BB85" s="70">
        <v>192</v>
      </c>
      <c r="BC85" s="70">
        <v>1</v>
      </c>
      <c r="BD85" s="70">
        <v>635</v>
      </c>
      <c r="BE85" s="70">
        <v>635</v>
      </c>
      <c r="BF85" s="74"/>
      <c r="BG85" s="70">
        <v>262</v>
      </c>
      <c r="BH85" s="70">
        <v>8</v>
      </c>
      <c r="BI85" s="70">
        <v>121</v>
      </c>
      <c r="BJ85" s="70">
        <v>1</v>
      </c>
      <c r="BK85" s="70">
        <v>392</v>
      </c>
      <c r="BL85" s="70">
        <v>204</v>
      </c>
      <c r="BM85" s="70">
        <v>11</v>
      </c>
      <c r="BN85" s="70">
        <v>96</v>
      </c>
      <c r="BO85" s="70">
        <v>0</v>
      </c>
      <c r="BP85" s="70">
        <v>311</v>
      </c>
      <c r="BQ85" s="70">
        <v>703</v>
      </c>
      <c r="BR85" s="74"/>
      <c r="BS85" s="70">
        <v>192</v>
      </c>
      <c r="BT85" s="70">
        <v>11</v>
      </c>
      <c r="BU85" s="70">
        <v>86</v>
      </c>
      <c r="BV85" s="70">
        <v>1</v>
      </c>
      <c r="BW85" s="70">
        <v>290</v>
      </c>
      <c r="BX85" s="70">
        <v>112</v>
      </c>
      <c r="BY85" s="70">
        <v>4</v>
      </c>
      <c r="BZ85" s="70">
        <v>77</v>
      </c>
      <c r="CA85" s="70">
        <v>0</v>
      </c>
      <c r="CB85" s="70">
        <v>193</v>
      </c>
      <c r="CC85" s="70">
        <v>156</v>
      </c>
      <c r="CD85" s="70">
        <v>4</v>
      </c>
      <c r="CE85" s="70">
        <v>57</v>
      </c>
      <c r="CF85" s="70">
        <v>0</v>
      </c>
      <c r="CG85" s="70">
        <v>217</v>
      </c>
      <c r="CH85" s="70">
        <v>700</v>
      </c>
      <c r="CI85" s="74"/>
      <c r="CJ85" s="70">
        <v>247</v>
      </c>
      <c r="CK85" s="70">
        <v>11</v>
      </c>
      <c r="CL85" s="70">
        <v>100</v>
      </c>
      <c r="CM85" s="70">
        <v>1</v>
      </c>
      <c r="CN85" s="70">
        <v>359</v>
      </c>
      <c r="CO85" s="70">
        <v>208</v>
      </c>
      <c r="CP85" s="70">
        <v>8</v>
      </c>
      <c r="CQ85" s="70">
        <v>109</v>
      </c>
      <c r="CR85" s="70">
        <v>0</v>
      </c>
      <c r="CS85" s="70">
        <v>325</v>
      </c>
      <c r="CT85" s="70">
        <v>684</v>
      </c>
      <c r="CU85" s="74"/>
      <c r="CV85" s="70">
        <v>348</v>
      </c>
      <c r="CW85" s="70">
        <v>14</v>
      </c>
      <c r="CX85" s="70">
        <v>152</v>
      </c>
      <c r="CY85" s="70">
        <v>1</v>
      </c>
      <c r="CZ85" s="70">
        <v>515</v>
      </c>
      <c r="DA85" s="70">
        <v>70</v>
      </c>
      <c r="DB85" s="70">
        <v>5</v>
      </c>
      <c r="DC85" s="70">
        <v>41</v>
      </c>
      <c r="DD85" s="70">
        <v>0</v>
      </c>
      <c r="DE85" s="70">
        <v>116</v>
      </c>
      <c r="DF85" s="70">
        <v>61</v>
      </c>
      <c r="DG85" s="70">
        <v>0</v>
      </c>
      <c r="DH85" s="70">
        <v>30</v>
      </c>
      <c r="DI85" s="70">
        <v>0</v>
      </c>
      <c r="DJ85" s="70">
        <v>91</v>
      </c>
      <c r="DK85" s="70">
        <v>722</v>
      </c>
      <c r="DL85" s="74"/>
      <c r="DM85" s="70">
        <v>326</v>
      </c>
      <c r="DN85" s="70">
        <v>10</v>
      </c>
      <c r="DO85" s="70">
        <v>166</v>
      </c>
      <c r="DP85" s="70">
        <v>0</v>
      </c>
      <c r="DQ85" s="70">
        <v>502</v>
      </c>
      <c r="DR85" s="70">
        <v>128</v>
      </c>
      <c r="DS85" s="70">
        <v>7</v>
      </c>
      <c r="DT85" s="70">
        <v>50</v>
      </c>
      <c r="DU85" s="70">
        <v>1</v>
      </c>
      <c r="DV85" s="70">
        <v>186</v>
      </c>
      <c r="DW85" s="70">
        <v>688</v>
      </c>
      <c r="DY85" s="80">
        <f t="shared" si="52"/>
        <v>0.8971119133574007</v>
      </c>
      <c r="DZ85" s="80">
        <f t="shared" si="53"/>
        <v>0.95238095238095233</v>
      </c>
      <c r="EA85" s="80">
        <f t="shared" si="54"/>
        <v>0.8666666666666667</v>
      </c>
      <c r="EB85" s="80">
        <f t="shared" si="55"/>
        <v>1</v>
      </c>
      <c r="EC85" s="80">
        <f t="shared" si="56"/>
        <v>0.8892900120336944</v>
      </c>
      <c r="ED85" s="74"/>
      <c r="EE85" s="80">
        <f t="shared" si="57"/>
        <v>0.91335740072202165</v>
      </c>
      <c r="EF85" s="80">
        <f t="shared" si="58"/>
        <v>0.95238095238095233</v>
      </c>
      <c r="EG85" s="80">
        <f t="shared" si="59"/>
        <v>0.92941176470588238</v>
      </c>
      <c r="EH85" s="80">
        <f t="shared" si="60"/>
        <v>1</v>
      </c>
      <c r="EI85" s="80">
        <f t="shared" si="61"/>
        <v>0.91937424789410349</v>
      </c>
      <c r="EJ85" s="74"/>
      <c r="EK85" s="80">
        <f t="shared" si="62"/>
        <v>0.78519855595667865</v>
      </c>
      <c r="EL85" s="80">
        <f t="shared" si="63"/>
        <v>0.76190476190476186</v>
      </c>
      <c r="EM85" s="80">
        <f t="shared" si="64"/>
        <v>0.7803921568627451</v>
      </c>
      <c r="EN85" s="80">
        <f t="shared" si="65"/>
        <v>1</v>
      </c>
      <c r="EO85" s="80">
        <f t="shared" si="66"/>
        <v>0.78339350180505418</v>
      </c>
      <c r="EP85" s="74"/>
      <c r="EQ85" s="80">
        <f t="shared" si="67"/>
        <v>0.76895306859205781</v>
      </c>
      <c r="ER85" s="80">
        <f t="shared" si="68"/>
        <v>0.76190476190476186</v>
      </c>
      <c r="ES85" s="80">
        <f t="shared" si="69"/>
        <v>0.75294117647058822</v>
      </c>
      <c r="ET85" s="80">
        <f t="shared" si="70"/>
        <v>1</v>
      </c>
      <c r="EU85" s="80">
        <f t="shared" si="71"/>
        <v>0.76413959085439231</v>
      </c>
      <c r="EV85" s="74"/>
      <c r="EW85" s="80">
        <f t="shared" si="72"/>
        <v>0.84115523465703967</v>
      </c>
      <c r="EX85" s="80">
        <f t="shared" si="73"/>
        <v>0.90476190476190477</v>
      </c>
      <c r="EY85" s="80">
        <f t="shared" si="74"/>
        <v>0.85098039215686272</v>
      </c>
      <c r="EZ85" s="80">
        <f t="shared" si="75"/>
        <v>1</v>
      </c>
      <c r="FA85" s="80">
        <f t="shared" si="76"/>
        <v>0.84596871239470517</v>
      </c>
      <c r="FB85" s="74"/>
      <c r="FC85" s="80">
        <f t="shared" si="77"/>
        <v>0.8592057761732852</v>
      </c>
      <c r="FD85" s="80">
        <f t="shared" si="78"/>
        <v>6.4761904761904763</v>
      </c>
      <c r="FE85" s="80">
        <f t="shared" si="79"/>
        <v>1.0235294117647058</v>
      </c>
      <c r="FF85" s="80">
        <f t="shared" si="80"/>
        <v>0</v>
      </c>
      <c r="FG85" s="80">
        <f t="shared" si="81"/>
        <v>1.0505415162454874</v>
      </c>
      <c r="FH85" s="74"/>
      <c r="FI85" s="80">
        <f t="shared" si="82"/>
        <v>0.82129963898916969</v>
      </c>
      <c r="FJ85" s="80">
        <f t="shared" si="83"/>
        <v>0.90476190476190477</v>
      </c>
      <c r="FK85" s="80">
        <f t="shared" si="84"/>
        <v>0.81960784313725488</v>
      </c>
      <c r="FL85" s="80">
        <f t="shared" si="85"/>
        <v>1</v>
      </c>
      <c r="FM85" s="80">
        <f t="shared" si="86"/>
        <v>0.82310469314079426</v>
      </c>
      <c r="FN85" s="74"/>
      <c r="FO85" s="80">
        <f t="shared" si="87"/>
        <v>0.86462093862815881</v>
      </c>
      <c r="FP85" s="80">
        <f t="shared" si="88"/>
        <v>0.90476190476190477</v>
      </c>
      <c r="FQ85" s="80">
        <f t="shared" si="89"/>
        <v>0.87450980392156863</v>
      </c>
      <c r="FR85" s="80">
        <f t="shared" si="90"/>
        <v>1</v>
      </c>
      <c r="FS85" s="80">
        <f t="shared" si="91"/>
        <v>0.86883273164861607</v>
      </c>
      <c r="FT85" s="74"/>
      <c r="FU85" s="80">
        <f t="shared" si="92"/>
        <v>0.81949458483754511</v>
      </c>
      <c r="FV85" s="80">
        <f t="shared" si="93"/>
        <v>0.80952380952380953</v>
      </c>
      <c r="FW85" s="80">
        <f t="shared" si="94"/>
        <v>0.84705882352941175</v>
      </c>
      <c r="FX85" s="80">
        <f t="shared" si="95"/>
        <v>1</v>
      </c>
      <c r="FY85" s="80">
        <f t="shared" si="96"/>
        <v>0.82791817087845965</v>
      </c>
    </row>
    <row r="86" spans="1:181" x14ac:dyDescent="0.3">
      <c r="A86" s="60" t="s">
        <v>494</v>
      </c>
      <c r="B86" s="70">
        <v>12406</v>
      </c>
      <c r="C86" s="70"/>
      <c r="D86" s="70">
        <v>109</v>
      </c>
      <c r="E86" s="70">
        <v>5</v>
      </c>
      <c r="F86" s="70">
        <v>33</v>
      </c>
      <c r="G86" s="70">
        <v>0</v>
      </c>
      <c r="H86" s="70">
        <v>147</v>
      </c>
      <c r="I86" s="70">
        <v>48</v>
      </c>
      <c r="J86" s="70">
        <v>2</v>
      </c>
      <c r="K86" s="70">
        <v>30</v>
      </c>
      <c r="L86" s="70">
        <v>0</v>
      </c>
      <c r="M86" s="70">
        <v>80</v>
      </c>
      <c r="N86" s="70">
        <v>227</v>
      </c>
      <c r="O86" s="70"/>
      <c r="P86" s="70">
        <v>85</v>
      </c>
      <c r="Q86" s="70">
        <v>5</v>
      </c>
      <c r="R86" s="70">
        <v>32</v>
      </c>
      <c r="S86" s="70">
        <v>0</v>
      </c>
      <c r="T86" s="70">
        <v>122</v>
      </c>
      <c r="U86" s="70">
        <v>58</v>
      </c>
      <c r="V86" s="70">
        <v>1</v>
      </c>
      <c r="W86" s="70">
        <v>27</v>
      </c>
      <c r="X86" s="70">
        <v>0</v>
      </c>
      <c r="Y86" s="70">
        <v>86</v>
      </c>
      <c r="Z86" s="70">
        <v>208</v>
      </c>
      <c r="AA86" s="70"/>
      <c r="AB86" s="70">
        <v>93</v>
      </c>
      <c r="AC86" s="70">
        <v>4</v>
      </c>
      <c r="AD86" s="70">
        <v>44</v>
      </c>
      <c r="AE86" s="70">
        <v>0</v>
      </c>
      <c r="AF86" s="70">
        <v>141</v>
      </c>
      <c r="AG86" s="70">
        <v>45</v>
      </c>
      <c r="AH86" s="70">
        <v>2</v>
      </c>
      <c r="AI86" s="70">
        <v>10</v>
      </c>
      <c r="AJ86" s="70">
        <v>0</v>
      </c>
      <c r="AK86" s="70">
        <v>57</v>
      </c>
      <c r="AL86" s="70">
        <v>12</v>
      </c>
      <c r="AM86" s="70">
        <v>0</v>
      </c>
      <c r="AN86" s="70">
        <v>8</v>
      </c>
      <c r="AO86" s="70">
        <v>0</v>
      </c>
      <c r="AP86" s="70">
        <v>20</v>
      </c>
      <c r="AQ86" s="70">
        <v>218</v>
      </c>
      <c r="AR86" s="74"/>
      <c r="AS86" s="70">
        <v>137</v>
      </c>
      <c r="AT86" s="70">
        <v>6</v>
      </c>
      <c r="AU86" s="70">
        <v>51</v>
      </c>
      <c r="AV86" s="70">
        <v>0</v>
      </c>
      <c r="AW86" s="70">
        <v>194</v>
      </c>
      <c r="AX86" s="70">
        <v>194</v>
      </c>
      <c r="AY86" s="74"/>
      <c r="AZ86" s="70">
        <v>134</v>
      </c>
      <c r="BA86" s="70">
        <v>6</v>
      </c>
      <c r="BB86" s="70">
        <v>48</v>
      </c>
      <c r="BC86" s="70">
        <v>0</v>
      </c>
      <c r="BD86" s="70">
        <v>188</v>
      </c>
      <c r="BE86" s="70">
        <v>188</v>
      </c>
      <c r="BF86" s="74"/>
      <c r="BG86" s="70">
        <v>84</v>
      </c>
      <c r="BH86" s="70">
        <v>1</v>
      </c>
      <c r="BI86" s="70">
        <v>30</v>
      </c>
      <c r="BJ86" s="70">
        <v>0</v>
      </c>
      <c r="BK86" s="70">
        <v>115</v>
      </c>
      <c r="BL86" s="70">
        <v>62</v>
      </c>
      <c r="BM86" s="70">
        <v>5</v>
      </c>
      <c r="BN86" s="70">
        <v>29</v>
      </c>
      <c r="BO86" s="70">
        <v>0</v>
      </c>
      <c r="BP86" s="70">
        <v>96</v>
      </c>
      <c r="BQ86" s="70">
        <v>211</v>
      </c>
      <c r="BR86" s="74"/>
      <c r="BS86" s="70">
        <v>53</v>
      </c>
      <c r="BT86" s="70">
        <v>2</v>
      </c>
      <c r="BU86" s="70">
        <v>21</v>
      </c>
      <c r="BV86" s="70">
        <v>0</v>
      </c>
      <c r="BW86" s="70">
        <v>76</v>
      </c>
      <c r="BX86" s="70">
        <v>36</v>
      </c>
      <c r="BY86" s="70">
        <v>4</v>
      </c>
      <c r="BZ86" s="70">
        <v>15</v>
      </c>
      <c r="CA86" s="70">
        <v>0</v>
      </c>
      <c r="CB86" s="70">
        <v>55</v>
      </c>
      <c r="CC86" s="70">
        <v>51</v>
      </c>
      <c r="CD86" s="70">
        <v>0</v>
      </c>
      <c r="CE86" s="70">
        <v>23</v>
      </c>
      <c r="CF86" s="70">
        <v>0</v>
      </c>
      <c r="CG86" s="70">
        <v>74</v>
      </c>
      <c r="CH86" s="70">
        <v>205</v>
      </c>
      <c r="CI86" s="74"/>
      <c r="CJ86" s="70">
        <v>62</v>
      </c>
      <c r="CK86" s="70">
        <v>3</v>
      </c>
      <c r="CL86" s="70">
        <v>21</v>
      </c>
      <c r="CM86" s="70">
        <v>0</v>
      </c>
      <c r="CN86" s="70">
        <v>86</v>
      </c>
      <c r="CO86" s="70">
        <v>77</v>
      </c>
      <c r="CP86" s="70">
        <v>3</v>
      </c>
      <c r="CQ86" s="70">
        <v>35</v>
      </c>
      <c r="CR86" s="70">
        <v>0</v>
      </c>
      <c r="CS86" s="70">
        <v>115</v>
      </c>
      <c r="CT86" s="70">
        <v>201</v>
      </c>
      <c r="CU86" s="74"/>
      <c r="CV86" s="70">
        <v>87</v>
      </c>
      <c r="CW86" s="70">
        <v>6</v>
      </c>
      <c r="CX86" s="70">
        <v>36</v>
      </c>
      <c r="CY86" s="70">
        <v>0</v>
      </c>
      <c r="CZ86" s="70">
        <v>129</v>
      </c>
      <c r="DA86" s="70">
        <v>30</v>
      </c>
      <c r="DB86" s="70">
        <v>0</v>
      </c>
      <c r="DC86" s="70">
        <v>14</v>
      </c>
      <c r="DD86" s="70">
        <v>0</v>
      </c>
      <c r="DE86" s="70">
        <v>44</v>
      </c>
      <c r="DF86" s="70">
        <v>28</v>
      </c>
      <c r="DG86" s="70">
        <v>0</v>
      </c>
      <c r="DH86" s="70">
        <v>11</v>
      </c>
      <c r="DI86" s="70">
        <v>0</v>
      </c>
      <c r="DJ86" s="70">
        <v>39</v>
      </c>
      <c r="DK86" s="70">
        <v>212</v>
      </c>
      <c r="DL86" s="74"/>
      <c r="DM86" s="70">
        <v>90</v>
      </c>
      <c r="DN86" s="70">
        <v>6</v>
      </c>
      <c r="DO86" s="70">
        <v>33</v>
      </c>
      <c r="DP86" s="70">
        <v>0</v>
      </c>
      <c r="DQ86" s="70">
        <v>129</v>
      </c>
      <c r="DR86" s="70">
        <v>49</v>
      </c>
      <c r="DS86" s="70">
        <v>0</v>
      </c>
      <c r="DT86" s="70">
        <v>26</v>
      </c>
      <c r="DU86" s="70">
        <v>0</v>
      </c>
      <c r="DV86" s="70">
        <v>75</v>
      </c>
      <c r="DW86" s="70">
        <v>204</v>
      </c>
      <c r="DY86" s="80">
        <f t="shared" si="52"/>
        <v>0.91082802547770703</v>
      </c>
      <c r="DZ86" s="80">
        <f t="shared" si="53"/>
        <v>0.8571428571428571</v>
      </c>
      <c r="EA86" s="80">
        <f t="shared" si="54"/>
        <v>0.93650793650793651</v>
      </c>
      <c r="EB86" s="80" t="e">
        <f t="shared" si="55"/>
        <v>#DIV/0!</v>
      </c>
      <c r="EC86" s="80">
        <f t="shared" si="56"/>
        <v>0.91629955947136565</v>
      </c>
      <c r="ED86" s="74"/>
      <c r="EE86" s="80">
        <f t="shared" si="57"/>
        <v>0.95541401273885351</v>
      </c>
      <c r="EF86" s="80">
        <f t="shared" si="58"/>
        <v>0.8571428571428571</v>
      </c>
      <c r="EG86" s="80">
        <f t="shared" si="59"/>
        <v>0.98412698412698407</v>
      </c>
      <c r="EH86" s="80" t="e">
        <f t="shared" si="60"/>
        <v>#DIV/0!</v>
      </c>
      <c r="EI86" s="80">
        <f t="shared" si="61"/>
        <v>0.96035242290748901</v>
      </c>
      <c r="EJ86" s="74"/>
      <c r="EK86" s="80">
        <f t="shared" si="62"/>
        <v>0.87261146496815289</v>
      </c>
      <c r="EL86" s="80">
        <f t="shared" si="63"/>
        <v>0.8571428571428571</v>
      </c>
      <c r="EM86" s="80">
        <f t="shared" si="64"/>
        <v>0.80952380952380953</v>
      </c>
      <c r="EN86" s="80" t="e">
        <f t="shared" si="65"/>
        <v>#DIV/0!</v>
      </c>
      <c r="EO86" s="80">
        <f t="shared" si="66"/>
        <v>0.85462555066079293</v>
      </c>
      <c r="EP86" s="74"/>
      <c r="EQ86" s="80">
        <f t="shared" si="67"/>
        <v>0.85350318471337583</v>
      </c>
      <c r="ER86" s="80">
        <f t="shared" si="68"/>
        <v>0.8571428571428571</v>
      </c>
      <c r="ES86" s="80">
        <f t="shared" si="69"/>
        <v>0.76190476190476186</v>
      </c>
      <c r="ET86" s="80" t="e">
        <f t="shared" si="70"/>
        <v>#DIV/0!</v>
      </c>
      <c r="EU86" s="80">
        <f t="shared" si="71"/>
        <v>0.82819383259911894</v>
      </c>
      <c r="EV86" s="74"/>
      <c r="EW86" s="80">
        <f t="shared" si="72"/>
        <v>0.92993630573248409</v>
      </c>
      <c r="EX86" s="80">
        <f t="shared" si="73"/>
        <v>0.8571428571428571</v>
      </c>
      <c r="EY86" s="80">
        <f t="shared" si="74"/>
        <v>0.93650793650793651</v>
      </c>
      <c r="EZ86" s="80" t="e">
        <f t="shared" si="75"/>
        <v>#DIV/0!</v>
      </c>
      <c r="FA86" s="80">
        <f t="shared" si="76"/>
        <v>0.92951541850220265</v>
      </c>
      <c r="FB86" s="74"/>
      <c r="FC86" s="80">
        <f t="shared" si="77"/>
        <v>2.9299363057324839</v>
      </c>
      <c r="FD86" s="80">
        <f t="shared" si="78"/>
        <v>2.7142857142857144</v>
      </c>
      <c r="FE86" s="80">
        <f t="shared" si="79"/>
        <v>3.4920634920634921</v>
      </c>
      <c r="FF86" s="80" t="e">
        <f t="shared" si="80"/>
        <v>#DIV/0!</v>
      </c>
      <c r="FG86" s="80">
        <f t="shared" si="81"/>
        <v>3.0837004405286343</v>
      </c>
      <c r="FH86" s="74"/>
      <c r="FI86" s="80">
        <f t="shared" si="82"/>
        <v>0.88535031847133761</v>
      </c>
      <c r="FJ86" s="80">
        <f t="shared" si="83"/>
        <v>0.8571428571428571</v>
      </c>
      <c r="FK86" s="80">
        <f t="shared" si="84"/>
        <v>0.88888888888888884</v>
      </c>
      <c r="FL86" s="80" t="e">
        <f t="shared" si="85"/>
        <v>#DIV/0!</v>
      </c>
      <c r="FM86" s="80">
        <f t="shared" si="86"/>
        <v>0.88546255506607929</v>
      </c>
      <c r="FN86" s="74"/>
      <c r="FO86" s="80">
        <f t="shared" si="87"/>
        <v>0.92356687898089174</v>
      </c>
      <c r="FP86" s="80">
        <f t="shared" si="88"/>
        <v>0.8571428571428571</v>
      </c>
      <c r="FQ86" s="80">
        <f t="shared" si="89"/>
        <v>0.96825396825396826</v>
      </c>
      <c r="FR86" s="80" t="e">
        <f t="shared" si="90"/>
        <v>#DIV/0!</v>
      </c>
      <c r="FS86" s="80">
        <f t="shared" si="91"/>
        <v>0.93392070484581502</v>
      </c>
      <c r="FT86" s="74"/>
      <c r="FU86" s="80">
        <f t="shared" si="92"/>
        <v>0.88535031847133761</v>
      </c>
      <c r="FV86" s="80">
        <f t="shared" si="93"/>
        <v>0.8571428571428571</v>
      </c>
      <c r="FW86" s="80">
        <f t="shared" si="94"/>
        <v>0.93650793650793651</v>
      </c>
      <c r="FX86" s="80" t="e">
        <f t="shared" si="95"/>
        <v>#DIV/0!</v>
      </c>
      <c r="FY86" s="80">
        <f t="shared" si="96"/>
        <v>0.89867841409691629</v>
      </c>
    </row>
    <row r="87" spans="1:181" x14ac:dyDescent="0.3">
      <c r="A87" s="60" t="s">
        <v>454</v>
      </c>
      <c r="B87" s="70">
        <v>12192</v>
      </c>
      <c r="C87" s="70"/>
      <c r="D87" s="70">
        <v>231</v>
      </c>
      <c r="E87" s="70">
        <v>8</v>
      </c>
      <c r="F87" s="70">
        <v>93</v>
      </c>
      <c r="G87" s="70">
        <v>0</v>
      </c>
      <c r="H87" s="70">
        <v>332</v>
      </c>
      <c r="I87" s="70">
        <v>175</v>
      </c>
      <c r="J87" s="70">
        <v>4</v>
      </c>
      <c r="K87" s="70">
        <v>119</v>
      </c>
      <c r="L87" s="70">
        <v>0</v>
      </c>
      <c r="M87" s="70">
        <v>298</v>
      </c>
      <c r="N87" s="70">
        <v>630</v>
      </c>
      <c r="O87" s="70"/>
      <c r="P87" s="70">
        <v>219</v>
      </c>
      <c r="Q87" s="70">
        <v>7</v>
      </c>
      <c r="R87" s="70">
        <v>119</v>
      </c>
      <c r="S87" s="70">
        <v>0</v>
      </c>
      <c r="T87" s="70">
        <v>345</v>
      </c>
      <c r="U87" s="70">
        <v>152</v>
      </c>
      <c r="V87" s="70">
        <v>5</v>
      </c>
      <c r="W87" s="70">
        <v>72</v>
      </c>
      <c r="X87" s="70">
        <v>0</v>
      </c>
      <c r="Y87" s="70">
        <v>229</v>
      </c>
      <c r="Z87" s="70">
        <v>574</v>
      </c>
      <c r="AA87" s="70"/>
      <c r="AB87" s="70">
        <v>238</v>
      </c>
      <c r="AC87" s="70">
        <v>10</v>
      </c>
      <c r="AD87" s="70">
        <v>129</v>
      </c>
      <c r="AE87" s="70">
        <v>0</v>
      </c>
      <c r="AF87" s="70">
        <v>377</v>
      </c>
      <c r="AG87" s="70">
        <v>72</v>
      </c>
      <c r="AH87" s="70">
        <v>1</v>
      </c>
      <c r="AI87" s="70">
        <v>46</v>
      </c>
      <c r="AJ87" s="70">
        <v>0</v>
      </c>
      <c r="AK87" s="70">
        <v>119</v>
      </c>
      <c r="AL87" s="70">
        <v>62</v>
      </c>
      <c r="AM87" s="70">
        <v>1</v>
      </c>
      <c r="AN87" s="70">
        <v>23</v>
      </c>
      <c r="AO87" s="70">
        <v>0</v>
      </c>
      <c r="AP87" s="70">
        <v>86</v>
      </c>
      <c r="AQ87" s="70">
        <v>582</v>
      </c>
      <c r="AR87" s="74"/>
      <c r="AS87" s="70">
        <v>343</v>
      </c>
      <c r="AT87" s="70">
        <v>12</v>
      </c>
      <c r="AU87" s="70">
        <v>177</v>
      </c>
      <c r="AV87" s="70">
        <v>0</v>
      </c>
      <c r="AW87" s="70">
        <v>532</v>
      </c>
      <c r="AX87" s="70">
        <v>532</v>
      </c>
      <c r="AY87" s="74"/>
      <c r="AZ87" s="70">
        <v>344</v>
      </c>
      <c r="BA87" s="70">
        <v>11</v>
      </c>
      <c r="BB87" s="70">
        <v>175</v>
      </c>
      <c r="BC87" s="70">
        <v>0</v>
      </c>
      <c r="BD87" s="70">
        <v>530</v>
      </c>
      <c r="BE87" s="70">
        <v>530</v>
      </c>
      <c r="BF87" s="74"/>
      <c r="BG87" s="70">
        <v>230</v>
      </c>
      <c r="BH87" s="70">
        <v>9</v>
      </c>
      <c r="BI87" s="70">
        <v>119</v>
      </c>
      <c r="BJ87" s="70">
        <v>0</v>
      </c>
      <c r="BK87" s="70">
        <v>358</v>
      </c>
      <c r="BL87" s="70">
        <v>134</v>
      </c>
      <c r="BM87" s="70">
        <v>3</v>
      </c>
      <c r="BN87" s="70">
        <v>80</v>
      </c>
      <c r="BO87" s="70">
        <v>0</v>
      </c>
      <c r="BP87" s="70">
        <v>217</v>
      </c>
      <c r="BQ87" s="70">
        <v>575</v>
      </c>
      <c r="BR87" s="74"/>
      <c r="BS87" s="70">
        <v>102</v>
      </c>
      <c r="BT87" s="70">
        <v>5</v>
      </c>
      <c r="BU87" s="70">
        <v>70</v>
      </c>
      <c r="BV87" s="70">
        <v>0</v>
      </c>
      <c r="BW87" s="70">
        <v>177</v>
      </c>
      <c r="BX87" s="70">
        <v>243</v>
      </c>
      <c r="BY87" s="70">
        <v>6</v>
      </c>
      <c r="BZ87" s="70">
        <v>118</v>
      </c>
      <c r="CA87" s="70">
        <v>0</v>
      </c>
      <c r="CB87" s="70">
        <v>367</v>
      </c>
      <c r="CC87" s="70">
        <v>36</v>
      </c>
      <c r="CD87" s="70">
        <v>1</v>
      </c>
      <c r="CE87" s="70">
        <v>20</v>
      </c>
      <c r="CF87" s="70">
        <v>0</v>
      </c>
      <c r="CG87" s="70">
        <v>57</v>
      </c>
      <c r="CH87" s="70">
        <v>601</v>
      </c>
      <c r="CI87" s="74"/>
      <c r="CJ87" s="70">
        <v>194</v>
      </c>
      <c r="CK87" s="70">
        <v>6</v>
      </c>
      <c r="CL87" s="70">
        <v>116</v>
      </c>
      <c r="CM87" s="70">
        <v>0</v>
      </c>
      <c r="CN87" s="70">
        <v>316</v>
      </c>
      <c r="CO87" s="70">
        <v>159</v>
      </c>
      <c r="CP87" s="70">
        <v>6</v>
      </c>
      <c r="CQ87" s="70">
        <v>79</v>
      </c>
      <c r="CR87" s="70">
        <v>0</v>
      </c>
      <c r="CS87" s="70">
        <v>244</v>
      </c>
      <c r="CT87" s="70">
        <v>560</v>
      </c>
      <c r="CU87" s="74"/>
      <c r="CV87" s="70">
        <v>211</v>
      </c>
      <c r="CW87" s="70">
        <v>5</v>
      </c>
      <c r="CX87" s="70">
        <v>117</v>
      </c>
      <c r="CY87" s="70">
        <v>0</v>
      </c>
      <c r="CZ87" s="70">
        <v>333</v>
      </c>
      <c r="DA87" s="70">
        <v>68</v>
      </c>
      <c r="DB87" s="70">
        <v>7</v>
      </c>
      <c r="DC87" s="70">
        <v>52</v>
      </c>
      <c r="DD87" s="70">
        <v>0</v>
      </c>
      <c r="DE87" s="70">
        <v>127</v>
      </c>
      <c r="DF87" s="70">
        <v>77</v>
      </c>
      <c r="DG87" s="70">
        <v>0</v>
      </c>
      <c r="DH87" s="70">
        <v>31</v>
      </c>
      <c r="DI87" s="70">
        <v>0</v>
      </c>
      <c r="DJ87" s="70">
        <v>108</v>
      </c>
      <c r="DK87" s="70">
        <v>568</v>
      </c>
      <c r="DL87" s="74"/>
      <c r="DM87" s="70">
        <v>234</v>
      </c>
      <c r="DN87" s="70">
        <v>5</v>
      </c>
      <c r="DO87" s="70">
        <v>119</v>
      </c>
      <c r="DP87" s="70">
        <v>0</v>
      </c>
      <c r="DQ87" s="70">
        <v>358</v>
      </c>
      <c r="DR87" s="70">
        <v>123</v>
      </c>
      <c r="DS87" s="70">
        <v>7</v>
      </c>
      <c r="DT87" s="70">
        <v>79</v>
      </c>
      <c r="DU87" s="70">
        <v>0</v>
      </c>
      <c r="DV87" s="70">
        <v>209</v>
      </c>
      <c r="DW87" s="70">
        <v>567</v>
      </c>
      <c r="DY87" s="80">
        <f t="shared" si="52"/>
        <v>0.91379310344827591</v>
      </c>
      <c r="DZ87" s="80">
        <f t="shared" si="53"/>
        <v>1</v>
      </c>
      <c r="EA87" s="80">
        <f t="shared" si="54"/>
        <v>0.90094339622641506</v>
      </c>
      <c r="EB87" s="80" t="e">
        <f t="shared" si="55"/>
        <v>#DIV/0!</v>
      </c>
      <c r="EC87" s="80">
        <f t="shared" si="56"/>
        <v>0.91111111111111109</v>
      </c>
      <c r="ED87" s="74"/>
      <c r="EE87" s="80">
        <f t="shared" si="57"/>
        <v>0.91625615763546797</v>
      </c>
      <c r="EF87" s="80">
        <f t="shared" si="58"/>
        <v>1</v>
      </c>
      <c r="EG87" s="80">
        <f t="shared" si="59"/>
        <v>0.93396226415094341</v>
      </c>
      <c r="EH87" s="80" t="e">
        <f t="shared" si="60"/>
        <v>#DIV/0!</v>
      </c>
      <c r="EI87" s="80">
        <f t="shared" si="61"/>
        <v>0.92380952380952386</v>
      </c>
      <c r="EJ87" s="74"/>
      <c r="EK87" s="80">
        <f t="shared" si="62"/>
        <v>0.84482758620689657</v>
      </c>
      <c r="EL87" s="80">
        <f t="shared" si="63"/>
        <v>1</v>
      </c>
      <c r="EM87" s="80">
        <f t="shared" si="64"/>
        <v>0.83490566037735847</v>
      </c>
      <c r="EN87" s="80" t="e">
        <f t="shared" si="65"/>
        <v>#DIV/0!</v>
      </c>
      <c r="EO87" s="80">
        <f t="shared" si="66"/>
        <v>0.84444444444444444</v>
      </c>
      <c r="EP87" s="74"/>
      <c r="EQ87" s="80">
        <f t="shared" si="67"/>
        <v>0.84729064039408863</v>
      </c>
      <c r="ER87" s="80">
        <f t="shared" si="68"/>
        <v>0.91666666666666663</v>
      </c>
      <c r="ES87" s="80">
        <f t="shared" si="69"/>
        <v>0.82547169811320753</v>
      </c>
      <c r="ET87" s="80" t="e">
        <f t="shared" si="70"/>
        <v>#DIV/0!</v>
      </c>
      <c r="EU87" s="80">
        <f t="shared" si="71"/>
        <v>0.84126984126984128</v>
      </c>
      <c r="EV87" s="74"/>
      <c r="EW87" s="80">
        <f t="shared" si="72"/>
        <v>0.89655172413793105</v>
      </c>
      <c r="EX87" s="80">
        <f t="shared" si="73"/>
        <v>1</v>
      </c>
      <c r="EY87" s="80">
        <f t="shared" si="74"/>
        <v>0.93867924528301883</v>
      </c>
      <c r="EZ87" s="80" t="e">
        <f t="shared" si="75"/>
        <v>#DIV/0!</v>
      </c>
      <c r="FA87" s="80">
        <f t="shared" si="76"/>
        <v>0.91269841269841268</v>
      </c>
      <c r="FB87" s="74"/>
      <c r="FC87" s="80">
        <f t="shared" si="77"/>
        <v>0.34482758620689657</v>
      </c>
      <c r="FD87" s="80">
        <f t="shared" si="78"/>
        <v>0.5</v>
      </c>
      <c r="FE87" s="80">
        <f t="shared" si="79"/>
        <v>0.27830188679245282</v>
      </c>
      <c r="FF87" s="80" t="e">
        <f t="shared" si="80"/>
        <v>#DIV/0!</v>
      </c>
      <c r="FG87" s="80">
        <f t="shared" si="81"/>
        <v>0.32539682539682541</v>
      </c>
      <c r="FH87" s="74"/>
      <c r="FI87" s="80">
        <f t="shared" si="82"/>
        <v>0.86945812807881773</v>
      </c>
      <c r="FJ87" s="80">
        <f t="shared" si="83"/>
        <v>1</v>
      </c>
      <c r="FK87" s="80">
        <f t="shared" si="84"/>
        <v>0.91981132075471694</v>
      </c>
      <c r="FL87" s="80" t="e">
        <f t="shared" si="85"/>
        <v>#DIV/0!</v>
      </c>
      <c r="FM87" s="80">
        <f t="shared" si="86"/>
        <v>0.88888888888888884</v>
      </c>
      <c r="FN87" s="74"/>
      <c r="FO87" s="80">
        <f t="shared" si="87"/>
        <v>0.87684729064039413</v>
      </c>
      <c r="FP87" s="80">
        <f t="shared" si="88"/>
        <v>1</v>
      </c>
      <c r="FQ87" s="80">
        <f t="shared" si="89"/>
        <v>0.94339622641509435</v>
      </c>
      <c r="FR87" s="80" t="e">
        <f t="shared" si="90"/>
        <v>#DIV/0!</v>
      </c>
      <c r="FS87" s="80">
        <f t="shared" si="91"/>
        <v>0.9015873015873016</v>
      </c>
      <c r="FT87" s="74"/>
      <c r="FU87" s="80">
        <f t="shared" si="92"/>
        <v>0.87931034482758619</v>
      </c>
      <c r="FV87" s="80">
        <f t="shared" si="93"/>
        <v>1</v>
      </c>
      <c r="FW87" s="80">
        <f t="shared" si="94"/>
        <v>0.93396226415094341</v>
      </c>
      <c r="FX87" s="80" t="e">
        <f t="shared" si="95"/>
        <v>#DIV/0!</v>
      </c>
      <c r="FY87" s="80">
        <f t="shared" si="96"/>
        <v>0.9</v>
      </c>
    </row>
    <row r="88" spans="1:181" x14ac:dyDescent="0.3">
      <c r="A88" s="60" t="s">
        <v>612</v>
      </c>
      <c r="B88" s="70">
        <v>12190</v>
      </c>
      <c r="C88" s="70"/>
      <c r="D88" s="70">
        <v>300</v>
      </c>
      <c r="E88" s="70">
        <v>46</v>
      </c>
      <c r="F88" s="70">
        <v>101</v>
      </c>
      <c r="G88" s="70">
        <v>1</v>
      </c>
      <c r="H88" s="70">
        <v>448</v>
      </c>
      <c r="I88" s="70">
        <v>116</v>
      </c>
      <c r="J88" s="70">
        <v>17</v>
      </c>
      <c r="K88" s="70">
        <v>58</v>
      </c>
      <c r="L88" s="70">
        <v>0</v>
      </c>
      <c r="M88" s="70">
        <v>191</v>
      </c>
      <c r="N88" s="70">
        <v>639</v>
      </c>
      <c r="O88" s="70"/>
      <c r="P88" s="70">
        <v>164</v>
      </c>
      <c r="Q88" s="70">
        <v>42</v>
      </c>
      <c r="R88" s="70">
        <v>67</v>
      </c>
      <c r="S88" s="70">
        <v>0</v>
      </c>
      <c r="T88" s="70">
        <v>273</v>
      </c>
      <c r="U88" s="70">
        <v>208</v>
      </c>
      <c r="V88" s="70">
        <v>20</v>
      </c>
      <c r="W88" s="70">
        <v>73</v>
      </c>
      <c r="X88" s="70">
        <v>1</v>
      </c>
      <c r="Y88" s="70">
        <v>302</v>
      </c>
      <c r="Z88" s="70">
        <v>575</v>
      </c>
      <c r="AA88" s="70"/>
      <c r="AB88" s="70">
        <v>208</v>
      </c>
      <c r="AC88" s="70">
        <v>41</v>
      </c>
      <c r="AD88" s="70">
        <v>78</v>
      </c>
      <c r="AE88" s="70">
        <v>1</v>
      </c>
      <c r="AF88" s="70">
        <v>328</v>
      </c>
      <c r="AG88" s="70">
        <v>92</v>
      </c>
      <c r="AH88" s="70">
        <v>12</v>
      </c>
      <c r="AI88" s="70">
        <v>40</v>
      </c>
      <c r="AJ88" s="70">
        <v>0</v>
      </c>
      <c r="AK88" s="70">
        <v>144</v>
      </c>
      <c r="AL88" s="70">
        <v>76</v>
      </c>
      <c r="AM88" s="70">
        <v>9</v>
      </c>
      <c r="AN88" s="70">
        <v>29</v>
      </c>
      <c r="AO88" s="70">
        <v>0</v>
      </c>
      <c r="AP88" s="70">
        <v>114</v>
      </c>
      <c r="AQ88" s="70">
        <v>586</v>
      </c>
      <c r="AR88" s="74"/>
      <c r="AS88" s="70">
        <v>335</v>
      </c>
      <c r="AT88" s="70">
        <v>37</v>
      </c>
      <c r="AU88" s="70">
        <v>134</v>
      </c>
      <c r="AV88" s="70">
        <v>0</v>
      </c>
      <c r="AW88" s="70">
        <v>506</v>
      </c>
      <c r="AX88" s="70">
        <v>506</v>
      </c>
      <c r="AY88" s="74"/>
      <c r="AZ88" s="70">
        <v>330</v>
      </c>
      <c r="BA88" s="70">
        <v>38</v>
      </c>
      <c r="BB88" s="70">
        <v>129</v>
      </c>
      <c r="BC88" s="70">
        <v>0</v>
      </c>
      <c r="BD88" s="70">
        <v>497</v>
      </c>
      <c r="BE88" s="70">
        <v>497</v>
      </c>
      <c r="BF88" s="74"/>
      <c r="BG88" s="70">
        <v>259</v>
      </c>
      <c r="BH88" s="70">
        <v>33</v>
      </c>
      <c r="BI88" s="70">
        <v>102</v>
      </c>
      <c r="BJ88" s="70">
        <v>0</v>
      </c>
      <c r="BK88" s="70">
        <v>394</v>
      </c>
      <c r="BL88" s="70">
        <v>102</v>
      </c>
      <c r="BM88" s="70">
        <v>28</v>
      </c>
      <c r="BN88" s="70">
        <v>37</v>
      </c>
      <c r="BO88" s="70">
        <v>1</v>
      </c>
      <c r="BP88" s="70">
        <v>168</v>
      </c>
      <c r="BQ88" s="70">
        <v>562</v>
      </c>
      <c r="BR88" s="74"/>
      <c r="BS88" s="70">
        <v>137</v>
      </c>
      <c r="BT88" s="70">
        <v>11</v>
      </c>
      <c r="BU88" s="70">
        <v>62</v>
      </c>
      <c r="BV88" s="70">
        <v>1</v>
      </c>
      <c r="BW88" s="70">
        <v>211</v>
      </c>
      <c r="BX88" s="70">
        <v>74</v>
      </c>
      <c r="BY88" s="70">
        <v>5</v>
      </c>
      <c r="BZ88" s="70">
        <v>26</v>
      </c>
      <c r="CA88" s="70">
        <v>0</v>
      </c>
      <c r="CB88" s="70">
        <v>105</v>
      </c>
      <c r="CC88" s="70">
        <v>152</v>
      </c>
      <c r="CD88" s="70">
        <v>44</v>
      </c>
      <c r="CE88" s="70">
        <v>49</v>
      </c>
      <c r="CF88" s="70">
        <v>0</v>
      </c>
      <c r="CG88" s="70">
        <v>245</v>
      </c>
      <c r="CH88" s="70">
        <v>561</v>
      </c>
      <c r="CI88" s="74"/>
      <c r="CJ88" s="70">
        <v>166</v>
      </c>
      <c r="CK88" s="70">
        <v>20</v>
      </c>
      <c r="CL88" s="70">
        <v>69</v>
      </c>
      <c r="CM88" s="70">
        <v>0</v>
      </c>
      <c r="CN88" s="70">
        <v>255</v>
      </c>
      <c r="CO88" s="70">
        <v>195</v>
      </c>
      <c r="CP88" s="70">
        <v>40</v>
      </c>
      <c r="CQ88" s="70">
        <v>68</v>
      </c>
      <c r="CR88" s="70">
        <v>1</v>
      </c>
      <c r="CS88" s="70">
        <v>304</v>
      </c>
      <c r="CT88" s="70">
        <v>559</v>
      </c>
      <c r="CU88" s="74"/>
      <c r="CV88" s="70">
        <v>164</v>
      </c>
      <c r="CW88" s="70">
        <v>18</v>
      </c>
      <c r="CX88" s="70">
        <v>56</v>
      </c>
      <c r="CY88" s="70">
        <v>1</v>
      </c>
      <c r="CZ88" s="70">
        <v>239</v>
      </c>
      <c r="DA88" s="70">
        <v>65</v>
      </c>
      <c r="DB88" s="70">
        <v>26</v>
      </c>
      <c r="DC88" s="70">
        <v>27</v>
      </c>
      <c r="DD88" s="70">
        <v>0</v>
      </c>
      <c r="DE88" s="70">
        <v>118</v>
      </c>
      <c r="DF88" s="70">
        <v>135</v>
      </c>
      <c r="DG88" s="70">
        <v>17</v>
      </c>
      <c r="DH88" s="70">
        <v>58</v>
      </c>
      <c r="DI88" s="70">
        <v>0</v>
      </c>
      <c r="DJ88" s="70">
        <v>210</v>
      </c>
      <c r="DK88" s="70">
        <v>567</v>
      </c>
      <c r="DL88" s="74"/>
      <c r="DM88" s="70">
        <v>247</v>
      </c>
      <c r="DN88" s="70">
        <v>28</v>
      </c>
      <c r="DO88" s="70">
        <v>101</v>
      </c>
      <c r="DP88" s="70">
        <v>1</v>
      </c>
      <c r="DQ88" s="70">
        <v>377</v>
      </c>
      <c r="DR88" s="70">
        <v>107</v>
      </c>
      <c r="DS88" s="70">
        <v>33</v>
      </c>
      <c r="DT88" s="70">
        <v>33</v>
      </c>
      <c r="DU88" s="70">
        <v>0</v>
      </c>
      <c r="DV88" s="70">
        <v>173</v>
      </c>
      <c r="DW88" s="70">
        <v>550</v>
      </c>
      <c r="DY88" s="80">
        <f t="shared" si="52"/>
        <v>0.89423076923076927</v>
      </c>
      <c r="DZ88" s="80">
        <f t="shared" si="53"/>
        <v>0.98412698412698407</v>
      </c>
      <c r="EA88" s="80">
        <f t="shared" si="54"/>
        <v>0.88050314465408808</v>
      </c>
      <c r="EB88" s="80">
        <f t="shared" si="55"/>
        <v>1</v>
      </c>
      <c r="EC88" s="80">
        <f t="shared" si="56"/>
        <v>0.89984350547730829</v>
      </c>
      <c r="ED88" s="74"/>
      <c r="EE88" s="80">
        <f t="shared" si="57"/>
        <v>0.90384615384615385</v>
      </c>
      <c r="EF88" s="80">
        <f t="shared" si="58"/>
        <v>0.98412698412698407</v>
      </c>
      <c r="EG88" s="80">
        <f t="shared" si="59"/>
        <v>0.92452830188679247</v>
      </c>
      <c r="EH88" s="80">
        <f t="shared" si="60"/>
        <v>1</v>
      </c>
      <c r="EI88" s="80">
        <f t="shared" si="61"/>
        <v>0.91705790297339596</v>
      </c>
      <c r="EJ88" s="74"/>
      <c r="EK88" s="80">
        <f t="shared" si="62"/>
        <v>0.80528846153846156</v>
      </c>
      <c r="EL88" s="80">
        <f t="shared" si="63"/>
        <v>0.58730158730158732</v>
      </c>
      <c r="EM88" s="80">
        <f t="shared" si="64"/>
        <v>0.84276729559748431</v>
      </c>
      <c r="EN88" s="80">
        <f t="shared" si="65"/>
        <v>0</v>
      </c>
      <c r="EO88" s="80">
        <f t="shared" si="66"/>
        <v>0.79186228482003129</v>
      </c>
      <c r="EP88" s="74"/>
      <c r="EQ88" s="80">
        <f t="shared" si="67"/>
        <v>0.79326923076923073</v>
      </c>
      <c r="ER88" s="80">
        <f t="shared" si="68"/>
        <v>0.60317460317460314</v>
      </c>
      <c r="ES88" s="80">
        <f t="shared" si="69"/>
        <v>0.81132075471698117</v>
      </c>
      <c r="ET88" s="80">
        <f t="shared" si="70"/>
        <v>0</v>
      </c>
      <c r="EU88" s="80">
        <f t="shared" si="71"/>
        <v>0.77777777777777779</v>
      </c>
      <c r="EV88" s="74"/>
      <c r="EW88" s="80">
        <f t="shared" si="72"/>
        <v>0.86778846153846156</v>
      </c>
      <c r="EX88" s="80">
        <f t="shared" si="73"/>
        <v>0.96825396825396826</v>
      </c>
      <c r="EY88" s="80">
        <f t="shared" si="74"/>
        <v>0.87421383647798745</v>
      </c>
      <c r="EZ88" s="80">
        <f t="shared" si="75"/>
        <v>1</v>
      </c>
      <c r="FA88" s="80">
        <f t="shared" si="76"/>
        <v>0.87949921752738658</v>
      </c>
      <c r="FB88" s="74"/>
      <c r="FC88" s="80">
        <f t="shared" si="77"/>
        <v>0.91586538461538458</v>
      </c>
      <c r="FD88" s="80">
        <f t="shared" si="78"/>
        <v>0.19047619047619047</v>
      </c>
      <c r="FE88" s="80">
        <f t="shared" si="79"/>
        <v>1.3081761006289307</v>
      </c>
      <c r="FF88" s="80">
        <f t="shared" si="80"/>
        <v>0</v>
      </c>
      <c r="FG88" s="80">
        <f t="shared" si="81"/>
        <v>0.94053208137715183</v>
      </c>
      <c r="FH88" s="74"/>
      <c r="FI88" s="80">
        <f t="shared" si="82"/>
        <v>0.86778846153846156</v>
      </c>
      <c r="FJ88" s="80">
        <f t="shared" si="83"/>
        <v>0.95238095238095233</v>
      </c>
      <c r="FK88" s="80">
        <f t="shared" si="84"/>
        <v>0.86163522012578619</v>
      </c>
      <c r="FL88" s="80">
        <f t="shared" si="85"/>
        <v>1</v>
      </c>
      <c r="FM88" s="80">
        <f t="shared" si="86"/>
        <v>0.87480438184663534</v>
      </c>
      <c r="FN88" s="74"/>
      <c r="FO88" s="80">
        <f t="shared" si="87"/>
        <v>0.875</v>
      </c>
      <c r="FP88" s="80">
        <f t="shared" si="88"/>
        <v>0.96825396825396826</v>
      </c>
      <c r="FQ88" s="80">
        <f t="shared" si="89"/>
        <v>0.8867924528301887</v>
      </c>
      <c r="FR88" s="80">
        <f t="shared" si="90"/>
        <v>1</v>
      </c>
      <c r="FS88" s="80">
        <f t="shared" si="91"/>
        <v>0.88732394366197187</v>
      </c>
      <c r="FT88" s="74"/>
      <c r="FU88" s="80">
        <f t="shared" si="92"/>
        <v>0.85096153846153844</v>
      </c>
      <c r="FV88" s="80">
        <f t="shared" si="93"/>
        <v>0.96825396825396826</v>
      </c>
      <c r="FW88" s="80">
        <f t="shared" si="94"/>
        <v>0.84276729559748431</v>
      </c>
      <c r="FX88" s="80">
        <f t="shared" si="95"/>
        <v>1</v>
      </c>
      <c r="FY88" s="80">
        <f t="shared" si="96"/>
        <v>0.86071987480438183</v>
      </c>
    </row>
    <row r="89" spans="1:181" x14ac:dyDescent="0.3">
      <c r="A89" s="60" t="s">
        <v>546</v>
      </c>
      <c r="B89" s="70">
        <v>11997</v>
      </c>
      <c r="C89" s="70"/>
      <c r="D89" s="70">
        <v>534</v>
      </c>
      <c r="E89" s="70">
        <v>114</v>
      </c>
      <c r="F89" s="70">
        <v>295</v>
      </c>
      <c r="G89" s="70">
        <v>1</v>
      </c>
      <c r="H89" s="70">
        <v>944</v>
      </c>
      <c r="I89" s="70">
        <v>164</v>
      </c>
      <c r="J89" s="70">
        <v>37</v>
      </c>
      <c r="K89" s="70">
        <v>107</v>
      </c>
      <c r="L89" s="70">
        <v>1</v>
      </c>
      <c r="M89" s="70">
        <v>309</v>
      </c>
      <c r="N89" s="70">
        <v>1253</v>
      </c>
      <c r="O89" s="70"/>
      <c r="P89" s="70">
        <v>304</v>
      </c>
      <c r="Q89" s="70">
        <v>81</v>
      </c>
      <c r="R89" s="70">
        <v>177</v>
      </c>
      <c r="S89" s="70">
        <v>0</v>
      </c>
      <c r="T89" s="70">
        <v>562</v>
      </c>
      <c r="U89" s="70">
        <v>336</v>
      </c>
      <c r="V89" s="70">
        <v>66</v>
      </c>
      <c r="W89" s="70">
        <v>196</v>
      </c>
      <c r="X89" s="70">
        <v>2</v>
      </c>
      <c r="Y89" s="70">
        <v>600</v>
      </c>
      <c r="Z89" s="70">
        <v>1162</v>
      </c>
      <c r="AA89" s="70"/>
      <c r="AB89" s="70">
        <v>322</v>
      </c>
      <c r="AC89" s="70">
        <v>64</v>
      </c>
      <c r="AD89" s="70">
        <v>194</v>
      </c>
      <c r="AE89" s="70">
        <v>1</v>
      </c>
      <c r="AF89" s="70">
        <v>581</v>
      </c>
      <c r="AG89" s="70">
        <v>218</v>
      </c>
      <c r="AH89" s="70">
        <v>61</v>
      </c>
      <c r="AI89" s="70">
        <v>132</v>
      </c>
      <c r="AJ89" s="70">
        <v>0</v>
      </c>
      <c r="AK89" s="70">
        <v>411</v>
      </c>
      <c r="AL89" s="70">
        <v>115</v>
      </c>
      <c r="AM89" s="70">
        <v>22</v>
      </c>
      <c r="AN89" s="70">
        <v>63</v>
      </c>
      <c r="AO89" s="70">
        <v>1</v>
      </c>
      <c r="AP89" s="70">
        <v>201</v>
      </c>
      <c r="AQ89" s="70">
        <v>1193</v>
      </c>
      <c r="AR89" s="74"/>
      <c r="AS89" s="70">
        <v>604</v>
      </c>
      <c r="AT89" s="70">
        <v>141</v>
      </c>
      <c r="AU89" s="70">
        <v>352</v>
      </c>
      <c r="AV89" s="70">
        <v>1</v>
      </c>
      <c r="AW89" s="70">
        <v>1098</v>
      </c>
      <c r="AX89" s="70">
        <v>1098</v>
      </c>
      <c r="AY89" s="74"/>
      <c r="AZ89" s="70">
        <v>600</v>
      </c>
      <c r="BA89" s="70">
        <v>140</v>
      </c>
      <c r="BB89" s="70">
        <v>353</v>
      </c>
      <c r="BC89" s="70">
        <v>1</v>
      </c>
      <c r="BD89" s="70">
        <v>1094</v>
      </c>
      <c r="BE89" s="70">
        <v>1094</v>
      </c>
      <c r="BF89" s="74"/>
      <c r="BG89" s="70">
        <v>472</v>
      </c>
      <c r="BH89" s="70">
        <v>111</v>
      </c>
      <c r="BI89" s="70">
        <v>266</v>
      </c>
      <c r="BJ89" s="70">
        <v>1</v>
      </c>
      <c r="BK89" s="70">
        <v>850</v>
      </c>
      <c r="BL89" s="70">
        <v>163</v>
      </c>
      <c r="BM89" s="70">
        <v>36</v>
      </c>
      <c r="BN89" s="70">
        <v>110</v>
      </c>
      <c r="BO89" s="70">
        <v>1</v>
      </c>
      <c r="BP89" s="70">
        <v>310</v>
      </c>
      <c r="BQ89" s="70">
        <v>1160</v>
      </c>
      <c r="BR89" s="74"/>
      <c r="BS89" s="70">
        <v>242</v>
      </c>
      <c r="BT89" s="70">
        <v>51</v>
      </c>
      <c r="BU89" s="70">
        <v>148</v>
      </c>
      <c r="BV89" s="70">
        <v>1</v>
      </c>
      <c r="BW89" s="70">
        <v>442</v>
      </c>
      <c r="BX89" s="70">
        <v>124</v>
      </c>
      <c r="BY89" s="70">
        <v>32</v>
      </c>
      <c r="BZ89" s="70">
        <v>80</v>
      </c>
      <c r="CA89" s="70">
        <v>0</v>
      </c>
      <c r="CB89" s="70">
        <v>236</v>
      </c>
      <c r="CC89" s="70">
        <v>269</v>
      </c>
      <c r="CD89" s="70">
        <v>63</v>
      </c>
      <c r="CE89" s="70">
        <v>147</v>
      </c>
      <c r="CF89" s="70">
        <v>1</v>
      </c>
      <c r="CG89" s="70">
        <v>480</v>
      </c>
      <c r="CH89" s="70">
        <v>1158</v>
      </c>
      <c r="CI89" s="74"/>
      <c r="CJ89" s="70">
        <v>295</v>
      </c>
      <c r="CK89" s="70">
        <v>67</v>
      </c>
      <c r="CL89" s="70">
        <v>192</v>
      </c>
      <c r="CM89" s="70">
        <v>0</v>
      </c>
      <c r="CN89" s="70">
        <v>554</v>
      </c>
      <c r="CO89" s="70">
        <v>335</v>
      </c>
      <c r="CP89" s="70">
        <v>77</v>
      </c>
      <c r="CQ89" s="70">
        <v>186</v>
      </c>
      <c r="CR89" s="70">
        <v>2</v>
      </c>
      <c r="CS89" s="70">
        <v>600</v>
      </c>
      <c r="CT89" s="70">
        <v>1154</v>
      </c>
      <c r="CU89" s="74"/>
      <c r="CV89" s="70">
        <v>289</v>
      </c>
      <c r="CW89" s="70">
        <v>68</v>
      </c>
      <c r="CX89" s="70">
        <v>171</v>
      </c>
      <c r="CY89" s="70">
        <v>0</v>
      </c>
      <c r="CZ89" s="70">
        <v>528</v>
      </c>
      <c r="DA89" s="70">
        <v>88</v>
      </c>
      <c r="DB89" s="70">
        <v>18</v>
      </c>
      <c r="DC89" s="70">
        <v>41</v>
      </c>
      <c r="DD89" s="70">
        <v>1</v>
      </c>
      <c r="DE89" s="70">
        <v>148</v>
      </c>
      <c r="DF89" s="70">
        <v>260</v>
      </c>
      <c r="DG89" s="70">
        <v>61</v>
      </c>
      <c r="DH89" s="70">
        <v>170</v>
      </c>
      <c r="DI89" s="70">
        <v>1</v>
      </c>
      <c r="DJ89" s="70">
        <v>492</v>
      </c>
      <c r="DK89" s="70">
        <v>1168</v>
      </c>
      <c r="DL89" s="74"/>
      <c r="DM89" s="70">
        <v>482</v>
      </c>
      <c r="DN89" s="70">
        <v>110</v>
      </c>
      <c r="DO89" s="70">
        <v>275</v>
      </c>
      <c r="DP89" s="70">
        <v>1</v>
      </c>
      <c r="DQ89" s="70">
        <v>868</v>
      </c>
      <c r="DR89" s="70">
        <v>131</v>
      </c>
      <c r="DS89" s="70">
        <v>36</v>
      </c>
      <c r="DT89" s="70">
        <v>96</v>
      </c>
      <c r="DU89" s="70">
        <v>1</v>
      </c>
      <c r="DV89" s="70">
        <v>264</v>
      </c>
      <c r="DW89" s="70">
        <v>1132</v>
      </c>
      <c r="DY89" s="80">
        <f t="shared" si="52"/>
        <v>0.91690544412607455</v>
      </c>
      <c r="DZ89" s="80">
        <f t="shared" si="53"/>
        <v>0.97350993377483441</v>
      </c>
      <c r="EA89" s="80">
        <f t="shared" si="54"/>
        <v>0.92786069651741299</v>
      </c>
      <c r="EB89" s="80">
        <f t="shared" si="55"/>
        <v>1</v>
      </c>
      <c r="EC89" s="80">
        <f t="shared" si="56"/>
        <v>0.92737430167597767</v>
      </c>
      <c r="ED89" s="74"/>
      <c r="EE89" s="80">
        <f t="shared" si="57"/>
        <v>0.93839541547277938</v>
      </c>
      <c r="EF89" s="80">
        <f t="shared" si="58"/>
        <v>0.97350993377483441</v>
      </c>
      <c r="EG89" s="80">
        <f t="shared" si="59"/>
        <v>0.96766169154228854</v>
      </c>
      <c r="EH89" s="80">
        <f t="shared" si="60"/>
        <v>1</v>
      </c>
      <c r="EI89" s="80">
        <f t="shared" si="61"/>
        <v>0.95211492418196331</v>
      </c>
      <c r="EJ89" s="74"/>
      <c r="EK89" s="80">
        <f t="shared" si="62"/>
        <v>0.86532951289398286</v>
      </c>
      <c r="EL89" s="80">
        <f t="shared" si="63"/>
        <v>0.93377483443708609</v>
      </c>
      <c r="EM89" s="80">
        <f t="shared" si="64"/>
        <v>0.87562189054726369</v>
      </c>
      <c r="EN89" s="80">
        <f t="shared" si="65"/>
        <v>0.5</v>
      </c>
      <c r="EO89" s="80">
        <f t="shared" si="66"/>
        <v>0.87629688747007184</v>
      </c>
      <c r="EP89" s="74"/>
      <c r="EQ89" s="80">
        <f t="shared" si="67"/>
        <v>0.85959885386819479</v>
      </c>
      <c r="ER89" s="80">
        <f t="shared" si="68"/>
        <v>0.92715231788079466</v>
      </c>
      <c r="ES89" s="80">
        <f t="shared" si="69"/>
        <v>0.87810945273631846</v>
      </c>
      <c r="ET89" s="80">
        <f t="shared" si="70"/>
        <v>0.5</v>
      </c>
      <c r="EU89" s="80">
        <f t="shared" si="71"/>
        <v>0.8731045490822027</v>
      </c>
      <c r="EV89" s="74"/>
      <c r="EW89" s="80">
        <f t="shared" si="72"/>
        <v>0.9097421203438395</v>
      </c>
      <c r="EX89" s="80">
        <f t="shared" si="73"/>
        <v>0.97350993377483441</v>
      </c>
      <c r="EY89" s="80">
        <f t="shared" si="74"/>
        <v>0.93532338308457708</v>
      </c>
      <c r="EZ89" s="80">
        <f t="shared" si="75"/>
        <v>1</v>
      </c>
      <c r="FA89" s="80">
        <f t="shared" si="76"/>
        <v>0.9257781324820431</v>
      </c>
      <c r="FB89" s="74"/>
      <c r="FC89" s="80">
        <f t="shared" si="77"/>
        <v>0.52005730659025784</v>
      </c>
      <c r="FD89" s="80">
        <f t="shared" si="78"/>
        <v>0.39735099337748342</v>
      </c>
      <c r="FE89" s="80">
        <f t="shared" si="79"/>
        <v>0.34079601990049752</v>
      </c>
      <c r="FF89" s="80">
        <f t="shared" si="80"/>
        <v>0.5</v>
      </c>
      <c r="FG89" s="80">
        <f t="shared" si="81"/>
        <v>0.44772545889864324</v>
      </c>
      <c r="FH89" s="74"/>
      <c r="FI89" s="80">
        <f t="shared" si="82"/>
        <v>0.90257879656160456</v>
      </c>
      <c r="FJ89" s="80">
        <f t="shared" si="83"/>
        <v>0.95364238410596025</v>
      </c>
      <c r="FK89" s="80">
        <f t="shared" si="84"/>
        <v>0.94029850746268662</v>
      </c>
      <c r="FL89" s="80">
        <f t="shared" si="85"/>
        <v>1</v>
      </c>
      <c r="FM89" s="80">
        <f t="shared" si="86"/>
        <v>0.92098962490023939</v>
      </c>
      <c r="FN89" s="74"/>
      <c r="FO89" s="80">
        <f t="shared" si="87"/>
        <v>0.91260744985673348</v>
      </c>
      <c r="FP89" s="80">
        <f t="shared" si="88"/>
        <v>0.97350993377483441</v>
      </c>
      <c r="FQ89" s="80">
        <f t="shared" si="89"/>
        <v>0.95024875621890548</v>
      </c>
      <c r="FR89" s="80">
        <f t="shared" si="90"/>
        <v>1</v>
      </c>
      <c r="FS89" s="80">
        <f t="shared" si="91"/>
        <v>0.93216280925778128</v>
      </c>
      <c r="FT89" s="74"/>
      <c r="FU89" s="80">
        <f t="shared" si="92"/>
        <v>0.87822349570200575</v>
      </c>
      <c r="FV89" s="80">
        <f t="shared" si="93"/>
        <v>0.9668874172185431</v>
      </c>
      <c r="FW89" s="80">
        <f t="shared" si="94"/>
        <v>0.92288557213930345</v>
      </c>
      <c r="FX89" s="80">
        <f t="shared" si="95"/>
        <v>1</v>
      </c>
      <c r="FY89" s="80">
        <f t="shared" si="96"/>
        <v>0.90343176376695933</v>
      </c>
    </row>
    <row r="90" spans="1:181" x14ac:dyDescent="0.3">
      <c r="A90" s="60" t="s">
        <v>486</v>
      </c>
      <c r="B90" s="70">
        <v>11758</v>
      </c>
      <c r="C90" s="70"/>
      <c r="D90" s="70">
        <v>460</v>
      </c>
      <c r="E90" s="70">
        <v>34</v>
      </c>
      <c r="F90" s="70">
        <v>116</v>
      </c>
      <c r="G90" s="70">
        <v>2</v>
      </c>
      <c r="H90" s="70">
        <v>612</v>
      </c>
      <c r="I90" s="70">
        <v>197</v>
      </c>
      <c r="J90" s="70">
        <v>12</v>
      </c>
      <c r="K90" s="70">
        <v>49</v>
      </c>
      <c r="L90" s="70">
        <v>0</v>
      </c>
      <c r="M90" s="70">
        <v>258</v>
      </c>
      <c r="N90" s="70">
        <v>870</v>
      </c>
      <c r="O90" s="70"/>
      <c r="P90" s="70">
        <v>269</v>
      </c>
      <c r="Q90" s="70">
        <v>21</v>
      </c>
      <c r="R90" s="70">
        <v>74</v>
      </c>
      <c r="S90" s="70">
        <v>2</v>
      </c>
      <c r="T90" s="70">
        <v>366</v>
      </c>
      <c r="U90" s="70">
        <v>292</v>
      </c>
      <c r="V90" s="70">
        <v>25</v>
      </c>
      <c r="W90" s="70">
        <v>68</v>
      </c>
      <c r="X90" s="70">
        <v>0</v>
      </c>
      <c r="Y90" s="70">
        <v>385</v>
      </c>
      <c r="Z90" s="70">
        <v>751</v>
      </c>
      <c r="AA90" s="70"/>
      <c r="AB90" s="70">
        <v>471</v>
      </c>
      <c r="AC90" s="70">
        <v>32</v>
      </c>
      <c r="AD90" s="70">
        <v>123</v>
      </c>
      <c r="AE90" s="70">
        <v>2</v>
      </c>
      <c r="AF90" s="70">
        <v>628</v>
      </c>
      <c r="AG90" s="70">
        <v>116</v>
      </c>
      <c r="AH90" s="70">
        <v>11</v>
      </c>
      <c r="AI90" s="70">
        <v>29</v>
      </c>
      <c r="AJ90" s="70">
        <v>0</v>
      </c>
      <c r="AK90" s="70">
        <v>156</v>
      </c>
      <c r="AL90" s="70">
        <v>47</v>
      </c>
      <c r="AM90" s="70">
        <v>5</v>
      </c>
      <c r="AN90" s="70">
        <v>7</v>
      </c>
      <c r="AO90" s="70">
        <v>0</v>
      </c>
      <c r="AP90" s="70">
        <v>59</v>
      </c>
      <c r="AQ90" s="70">
        <v>843</v>
      </c>
      <c r="AR90" s="74"/>
      <c r="AS90" s="70">
        <v>464</v>
      </c>
      <c r="AT90" s="70">
        <v>39</v>
      </c>
      <c r="AU90" s="70">
        <v>117</v>
      </c>
      <c r="AV90" s="70">
        <v>2</v>
      </c>
      <c r="AW90" s="70">
        <v>622</v>
      </c>
      <c r="AX90" s="70">
        <v>622</v>
      </c>
      <c r="AY90" s="74"/>
      <c r="AZ90" s="70">
        <v>455</v>
      </c>
      <c r="BA90" s="70">
        <v>39</v>
      </c>
      <c r="BB90" s="70">
        <v>117</v>
      </c>
      <c r="BC90" s="70">
        <v>1</v>
      </c>
      <c r="BD90" s="70">
        <v>612</v>
      </c>
      <c r="BE90" s="70">
        <v>612</v>
      </c>
      <c r="BF90" s="74"/>
      <c r="BG90" s="70">
        <v>370</v>
      </c>
      <c r="BH90" s="70">
        <v>34</v>
      </c>
      <c r="BI90" s="70">
        <v>90</v>
      </c>
      <c r="BJ90" s="70">
        <v>1</v>
      </c>
      <c r="BK90" s="70">
        <v>495</v>
      </c>
      <c r="BL90" s="70">
        <v>174</v>
      </c>
      <c r="BM90" s="70">
        <v>11</v>
      </c>
      <c r="BN90" s="70">
        <v>45</v>
      </c>
      <c r="BO90" s="70">
        <v>0</v>
      </c>
      <c r="BP90" s="70">
        <v>230</v>
      </c>
      <c r="BQ90" s="70">
        <v>725</v>
      </c>
      <c r="BR90" s="74"/>
      <c r="BS90" s="70">
        <v>218</v>
      </c>
      <c r="BT90" s="70">
        <v>21</v>
      </c>
      <c r="BU90" s="70">
        <v>64</v>
      </c>
      <c r="BV90" s="70">
        <v>0</v>
      </c>
      <c r="BW90" s="70">
        <v>303</v>
      </c>
      <c r="BX90" s="70">
        <v>103</v>
      </c>
      <c r="BY90" s="70">
        <v>6</v>
      </c>
      <c r="BZ90" s="70">
        <v>17</v>
      </c>
      <c r="CA90" s="70">
        <v>0</v>
      </c>
      <c r="CB90" s="70">
        <v>126</v>
      </c>
      <c r="CC90" s="70">
        <v>229</v>
      </c>
      <c r="CD90" s="70">
        <v>16</v>
      </c>
      <c r="CE90" s="70">
        <v>52</v>
      </c>
      <c r="CF90" s="70">
        <v>2</v>
      </c>
      <c r="CG90" s="70">
        <v>299</v>
      </c>
      <c r="CH90" s="70">
        <v>728</v>
      </c>
      <c r="CI90" s="74"/>
      <c r="CJ90" s="70">
        <v>271</v>
      </c>
      <c r="CK90" s="70">
        <v>20</v>
      </c>
      <c r="CL90" s="70">
        <v>61</v>
      </c>
      <c r="CM90" s="70">
        <v>0</v>
      </c>
      <c r="CN90" s="70">
        <v>352</v>
      </c>
      <c r="CO90" s="70">
        <v>254</v>
      </c>
      <c r="CP90" s="70">
        <v>22</v>
      </c>
      <c r="CQ90" s="70">
        <v>70</v>
      </c>
      <c r="CR90" s="70">
        <v>0</v>
      </c>
      <c r="CS90" s="70">
        <v>346</v>
      </c>
      <c r="CT90" s="70">
        <v>698</v>
      </c>
      <c r="CU90" s="74"/>
      <c r="CV90" s="70">
        <v>304</v>
      </c>
      <c r="CW90" s="70">
        <v>21</v>
      </c>
      <c r="CX90" s="70">
        <v>56</v>
      </c>
      <c r="CY90" s="70">
        <v>0</v>
      </c>
      <c r="CZ90" s="70">
        <v>381</v>
      </c>
      <c r="DA90" s="70">
        <v>95</v>
      </c>
      <c r="DB90" s="70">
        <v>9</v>
      </c>
      <c r="DC90" s="70">
        <v>43</v>
      </c>
      <c r="DD90" s="70">
        <v>1</v>
      </c>
      <c r="DE90" s="70">
        <v>148</v>
      </c>
      <c r="DF90" s="70">
        <v>125</v>
      </c>
      <c r="DG90" s="70">
        <v>17</v>
      </c>
      <c r="DH90" s="70">
        <v>33</v>
      </c>
      <c r="DI90" s="70">
        <v>1</v>
      </c>
      <c r="DJ90" s="70">
        <v>176</v>
      </c>
      <c r="DK90" s="70">
        <v>705</v>
      </c>
      <c r="DL90" s="74"/>
      <c r="DM90" s="70">
        <v>388</v>
      </c>
      <c r="DN90" s="70">
        <v>27</v>
      </c>
      <c r="DO90" s="70">
        <v>97</v>
      </c>
      <c r="DP90" s="70">
        <v>2</v>
      </c>
      <c r="DQ90" s="70">
        <v>514</v>
      </c>
      <c r="DR90" s="70">
        <v>125</v>
      </c>
      <c r="DS90" s="70">
        <v>17</v>
      </c>
      <c r="DT90" s="70">
        <v>33</v>
      </c>
      <c r="DU90" s="70">
        <v>0</v>
      </c>
      <c r="DV90" s="70">
        <v>175</v>
      </c>
      <c r="DW90" s="70">
        <v>689</v>
      </c>
      <c r="DY90" s="80">
        <f t="shared" si="52"/>
        <v>0.85388127853881279</v>
      </c>
      <c r="DZ90" s="80">
        <f t="shared" si="53"/>
        <v>1</v>
      </c>
      <c r="EA90" s="80">
        <f t="shared" si="54"/>
        <v>0.8606060606060606</v>
      </c>
      <c r="EB90" s="80">
        <f t="shared" si="55"/>
        <v>1</v>
      </c>
      <c r="EC90" s="80">
        <f t="shared" si="56"/>
        <v>0.86321839080459772</v>
      </c>
      <c r="ED90" s="74"/>
      <c r="EE90" s="80">
        <f t="shared" si="57"/>
        <v>0.96499238964992384</v>
      </c>
      <c r="EF90" s="80">
        <f t="shared" si="58"/>
        <v>1.0434782608695652</v>
      </c>
      <c r="EG90" s="80">
        <f t="shared" si="59"/>
        <v>0.96363636363636362</v>
      </c>
      <c r="EH90" s="80">
        <f t="shared" si="60"/>
        <v>1</v>
      </c>
      <c r="EI90" s="80">
        <f t="shared" si="61"/>
        <v>0.96896551724137936</v>
      </c>
      <c r="EJ90" s="74"/>
      <c r="EK90" s="80">
        <f t="shared" si="62"/>
        <v>0.70624048706240483</v>
      </c>
      <c r="EL90" s="80">
        <f t="shared" si="63"/>
        <v>0.84782608695652173</v>
      </c>
      <c r="EM90" s="80">
        <f t="shared" si="64"/>
        <v>0.70909090909090911</v>
      </c>
      <c r="EN90" s="80">
        <f t="shared" si="65"/>
        <v>1</v>
      </c>
      <c r="EO90" s="80">
        <f t="shared" si="66"/>
        <v>0.71494252873563213</v>
      </c>
      <c r="EP90" s="74"/>
      <c r="EQ90" s="80">
        <f t="shared" si="67"/>
        <v>0.69254185692541859</v>
      </c>
      <c r="ER90" s="80">
        <f t="shared" si="68"/>
        <v>0.84782608695652173</v>
      </c>
      <c r="ES90" s="80">
        <f t="shared" si="69"/>
        <v>0.70909090909090911</v>
      </c>
      <c r="ET90" s="80">
        <f t="shared" si="70"/>
        <v>0.5</v>
      </c>
      <c r="EU90" s="80">
        <f t="shared" si="71"/>
        <v>0.70344827586206893</v>
      </c>
      <c r="EV90" s="74"/>
      <c r="EW90" s="80">
        <f t="shared" si="72"/>
        <v>0.82800608828006084</v>
      </c>
      <c r="EX90" s="80">
        <f t="shared" si="73"/>
        <v>0.97826086956521741</v>
      </c>
      <c r="EY90" s="80">
        <f t="shared" si="74"/>
        <v>0.81818181818181823</v>
      </c>
      <c r="EZ90" s="80">
        <f t="shared" si="75"/>
        <v>0.5</v>
      </c>
      <c r="FA90" s="80">
        <f t="shared" si="76"/>
        <v>0.83333333333333337</v>
      </c>
      <c r="FB90" s="74"/>
      <c r="FC90" s="80">
        <f t="shared" si="77"/>
        <v>0.9665144596651446</v>
      </c>
      <c r="FD90" s="80">
        <f t="shared" si="78"/>
        <v>3.1739130434782608</v>
      </c>
      <c r="FE90" s="80">
        <f t="shared" si="79"/>
        <v>2.2727272727272729</v>
      </c>
      <c r="FF90" s="80">
        <f t="shared" si="80"/>
        <v>1</v>
      </c>
      <c r="FG90" s="80">
        <f t="shared" si="81"/>
        <v>1.3310344827586207</v>
      </c>
      <c r="FH90" s="74"/>
      <c r="FI90" s="80">
        <f t="shared" si="82"/>
        <v>0.79908675799086759</v>
      </c>
      <c r="FJ90" s="80">
        <f t="shared" si="83"/>
        <v>0.91304347826086951</v>
      </c>
      <c r="FK90" s="80">
        <f t="shared" si="84"/>
        <v>0.79393939393939394</v>
      </c>
      <c r="FL90" s="80">
        <f t="shared" si="85"/>
        <v>0</v>
      </c>
      <c r="FM90" s="80">
        <f t="shared" si="86"/>
        <v>0.80229885057471262</v>
      </c>
      <c r="FN90" s="74"/>
      <c r="FO90" s="80">
        <f t="shared" si="87"/>
        <v>0.79756468797564684</v>
      </c>
      <c r="FP90" s="80">
        <f t="shared" si="88"/>
        <v>1.0217391304347827</v>
      </c>
      <c r="FQ90" s="80">
        <f t="shared" si="89"/>
        <v>0.8</v>
      </c>
      <c r="FR90" s="80">
        <f t="shared" si="90"/>
        <v>1</v>
      </c>
      <c r="FS90" s="80">
        <f t="shared" si="91"/>
        <v>0.81034482758620685</v>
      </c>
      <c r="FT90" s="74"/>
      <c r="FU90" s="80">
        <f t="shared" si="92"/>
        <v>0.78082191780821919</v>
      </c>
      <c r="FV90" s="80">
        <f t="shared" si="93"/>
        <v>0.95652173913043481</v>
      </c>
      <c r="FW90" s="80">
        <f t="shared" si="94"/>
        <v>0.78787878787878785</v>
      </c>
      <c r="FX90" s="80">
        <f t="shared" si="95"/>
        <v>1</v>
      </c>
      <c r="FY90" s="80">
        <f t="shared" si="96"/>
        <v>0.7919540229885057</v>
      </c>
    </row>
    <row r="91" spans="1:181" x14ac:dyDescent="0.3">
      <c r="A91" s="60" t="s">
        <v>561</v>
      </c>
      <c r="B91" s="70">
        <v>11756</v>
      </c>
      <c r="C91" s="70"/>
      <c r="D91" s="70">
        <v>180</v>
      </c>
      <c r="E91" s="70">
        <v>17</v>
      </c>
      <c r="F91" s="70">
        <v>69</v>
      </c>
      <c r="G91" s="70">
        <v>1</v>
      </c>
      <c r="H91" s="70">
        <v>267</v>
      </c>
      <c r="I91" s="70">
        <v>74</v>
      </c>
      <c r="J91" s="70">
        <v>6</v>
      </c>
      <c r="K91" s="70">
        <v>23</v>
      </c>
      <c r="L91" s="70">
        <v>0</v>
      </c>
      <c r="M91" s="70">
        <v>103</v>
      </c>
      <c r="N91" s="70">
        <v>370</v>
      </c>
      <c r="O91" s="70"/>
      <c r="P91" s="70">
        <v>147</v>
      </c>
      <c r="Q91" s="70">
        <v>11</v>
      </c>
      <c r="R91" s="70">
        <v>49</v>
      </c>
      <c r="S91" s="70">
        <v>0</v>
      </c>
      <c r="T91" s="70">
        <v>207</v>
      </c>
      <c r="U91" s="70">
        <v>82</v>
      </c>
      <c r="V91" s="70">
        <v>11</v>
      </c>
      <c r="W91" s="70">
        <v>34</v>
      </c>
      <c r="X91" s="70">
        <v>1</v>
      </c>
      <c r="Y91" s="70">
        <v>128</v>
      </c>
      <c r="Z91" s="70">
        <v>335</v>
      </c>
      <c r="AA91" s="70"/>
      <c r="AB91" s="70">
        <v>124</v>
      </c>
      <c r="AC91" s="70">
        <v>6</v>
      </c>
      <c r="AD91" s="70">
        <v>48</v>
      </c>
      <c r="AE91" s="70">
        <v>0</v>
      </c>
      <c r="AF91" s="70">
        <v>178</v>
      </c>
      <c r="AG91" s="70">
        <v>64</v>
      </c>
      <c r="AH91" s="70">
        <v>12</v>
      </c>
      <c r="AI91" s="70">
        <v>18</v>
      </c>
      <c r="AJ91" s="70">
        <v>1</v>
      </c>
      <c r="AK91" s="70">
        <v>95</v>
      </c>
      <c r="AL91" s="70">
        <v>33</v>
      </c>
      <c r="AM91" s="70">
        <v>7</v>
      </c>
      <c r="AN91" s="70">
        <v>18</v>
      </c>
      <c r="AO91" s="70">
        <v>0</v>
      </c>
      <c r="AP91" s="70">
        <v>58</v>
      </c>
      <c r="AQ91" s="70">
        <v>331</v>
      </c>
      <c r="AR91" s="74"/>
      <c r="AS91" s="70">
        <v>197</v>
      </c>
      <c r="AT91" s="70">
        <v>20</v>
      </c>
      <c r="AU91" s="70">
        <v>75</v>
      </c>
      <c r="AV91" s="70">
        <v>0</v>
      </c>
      <c r="AW91" s="70">
        <v>292</v>
      </c>
      <c r="AX91" s="70">
        <v>292</v>
      </c>
      <c r="AY91" s="74"/>
      <c r="AZ91" s="70">
        <v>187</v>
      </c>
      <c r="BA91" s="70">
        <v>21</v>
      </c>
      <c r="BB91" s="70">
        <v>76</v>
      </c>
      <c r="BC91" s="70">
        <v>0</v>
      </c>
      <c r="BD91" s="70">
        <v>284</v>
      </c>
      <c r="BE91" s="70">
        <v>284</v>
      </c>
      <c r="BF91" s="74"/>
      <c r="BG91" s="70">
        <v>120</v>
      </c>
      <c r="BH91" s="70">
        <v>16</v>
      </c>
      <c r="BI91" s="70">
        <v>48</v>
      </c>
      <c r="BJ91" s="70">
        <v>0</v>
      </c>
      <c r="BK91" s="70">
        <v>184</v>
      </c>
      <c r="BL91" s="70">
        <v>104</v>
      </c>
      <c r="BM91" s="70">
        <v>8</v>
      </c>
      <c r="BN91" s="70">
        <v>36</v>
      </c>
      <c r="BO91" s="70">
        <v>1</v>
      </c>
      <c r="BP91" s="70">
        <v>149</v>
      </c>
      <c r="BQ91" s="70">
        <v>333</v>
      </c>
      <c r="BR91" s="74"/>
      <c r="BS91" s="70">
        <v>91</v>
      </c>
      <c r="BT91" s="70">
        <v>11</v>
      </c>
      <c r="BU91" s="70">
        <v>34</v>
      </c>
      <c r="BV91" s="70">
        <v>1</v>
      </c>
      <c r="BW91" s="70">
        <v>137</v>
      </c>
      <c r="BX91" s="70">
        <v>58</v>
      </c>
      <c r="BY91" s="70">
        <v>4</v>
      </c>
      <c r="BZ91" s="70">
        <v>27</v>
      </c>
      <c r="CA91" s="70">
        <v>0</v>
      </c>
      <c r="CB91" s="70">
        <v>89</v>
      </c>
      <c r="CC91" s="70">
        <v>67</v>
      </c>
      <c r="CD91" s="70">
        <v>9</v>
      </c>
      <c r="CE91" s="70">
        <v>23</v>
      </c>
      <c r="CF91" s="70">
        <v>0</v>
      </c>
      <c r="CG91" s="70">
        <v>99</v>
      </c>
      <c r="CH91" s="70">
        <v>325</v>
      </c>
      <c r="CI91" s="74"/>
      <c r="CJ91" s="70">
        <v>115</v>
      </c>
      <c r="CK91" s="70">
        <v>6</v>
      </c>
      <c r="CL91" s="70">
        <v>40</v>
      </c>
      <c r="CM91" s="70">
        <v>0</v>
      </c>
      <c r="CN91" s="70">
        <v>161</v>
      </c>
      <c r="CO91" s="70">
        <v>98</v>
      </c>
      <c r="CP91" s="70">
        <v>15</v>
      </c>
      <c r="CQ91" s="70">
        <v>40</v>
      </c>
      <c r="CR91" s="70">
        <v>1</v>
      </c>
      <c r="CS91" s="70">
        <v>154</v>
      </c>
      <c r="CT91" s="70">
        <v>315</v>
      </c>
      <c r="CU91" s="74"/>
      <c r="CV91" s="70">
        <v>165</v>
      </c>
      <c r="CW91" s="70">
        <v>13</v>
      </c>
      <c r="CX91" s="70">
        <v>56</v>
      </c>
      <c r="CY91" s="70">
        <v>1</v>
      </c>
      <c r="CZ91" s="70">
        <v>235</v>
      </c>
      <c r="DA91" s="70">
        <v>27</v>
      </c>
      <c r="DB91" s="70">
        <v>8</v>
      </c>
      <c r="DC91" s="70">
        <v>15</v>
      </c>
      <c r="DD91" s="70">
        <v>0</v>
      </c>
      <c r="DE91" s="70">
        <v>50</v>
      </c>
      <c r="DF91" s="70">
        <v>32</v>
      </c>
      <c r="DG91" s="70">
        <v>3</v>
      </c>
      <c r="DH91" s="70">
        <v>13</v>
      </c>
      <c r="DI91" s="70">
        <v>0</v>
      </c>
      <c r="DJ91" s="70">
        <v>48</v>
      </c>
      <c r="DK91" s="70">
        <v>333</v>
      </c>
      <c r="DL91" s="74"/>
      <c r="DM91" s="70">
        <v>171</v>
      </c>
      <c r="DN91" s="70">
        <v>19</v>
      </c>
      <c r="DO91" s="70">
        <v>56</v>
      </c>
      <c r="DP91" s="70">
        <v>1</v>
      </c>
      <c r="DQ91" s="70">
        <v>247</v>
      </c>
      <c r="DR91" s="70">
        <v>46</v>
      </c>
      <c r="DS91" s="70">
        <v>5</v>
      </c>
      <c r="DT91" s="70">
        <v>28</v>
      </c>
      <c r="DU91" s="70">
        <v>0</v>
      </c>
      <c r="DV91" s="70">
        <v>79</v>
      </c>
      <c r="DW91" s="70">
        <v>326</v>
      </c>
      <c r="DY91" s="80">
        <f t="shared" si="52"/>
        <v>0.90157480314960625</v>
      </c>
      <c r="DZ91" s="80">
        <f t="shared" si="53"/>
        <v>0.95652173913043481</v>
      </c>
      <c r="EA91" s="80">
        <f t="shared" si="54"/>
        <v>0.90217391304347827</v>
      </c>
      <c r="EB91" s="80">
        <f t="shared" si="55"/>
        <v>1</v>
      </c>
      <c r="EC91" s="80">
        <f t="shared" si="56"/>
        <v>0.90540540540540537</v>
      </c>
      <c r="ED91" s="74"/>
      <c r="EE91" s="80">
        <f t="shared" si="57"/>
        <v>0.87007874015748032</v>
      </c>
      <c r="EF91" s="80">
        <f t="shared" si="58"/>
        <v>1.0869565217391304</v>
      </c>
      <c r="EG91" s="80">
        <f t="shared" si="59"/>
        <v>0.91304347826086951</v>
      </c>
      <c r="EH91" s="80">
        <f t="shared" si="60"/>
        <v>1</v>
      </c>
      <c r="EI91" s="80">
        <f t="shared" si="61"/>
        <v>0.89459459459459456</v>
      </c>
      <c r="EJ91" s="74"/>
      <c r="EK91" s="80">
        <f t="shared" si="62"/>
        <v>0.77559055118110232</v>
      </c>
      <c r="EL91" s="80">
        <f t="shared" si="63"/>
        <v>0.86956521739130432</v>
      </c>
      <c r="EM91" s="80">
        <f t="shared" si="64"/>
        <v>0.81521739130434778</v>
      </c>
      <c r="EN91" s="80">
        <f t="shared" si="65"/>
        <v>0</v>
      </c>
      <c r="EO91" s="80">
        <f t="shared" si="66"/>
        <v>0.78918918918918923</v>
      </c>
      <c r="EP91" s="74"/>
      <c r="EQ91" s="80">
        <f t="shared" si="67"/>
        <v>0.73622047244094491</v>
      </c>
      <c r="ER91" s="80">
        <f t="shared" si="68"/>
        <v>0.91304347826086951</v>
      </c>
      <c r="ES91" s="80">
        <f t="shared" si="69"/>
        <v>0.82608695652173914</v>
      </c>
      <c r="ET91" s="80">
        <f t="shared" si="70"/>
        <v>0</v>
      </c>
      <c r="EU91" s="80">
        <f t="shared" si="71"/>
        <v>0.76756756756756761</v>
      </c>
      <c r="EV91" s="74"/>
      <c r="EW91" s="80">
        <f t="shared" si="72"/>
        <v>0.88188976377952755</v>
      </c>
      <c r="EX91" s="80">
        <f t="shared" si="73"/>
        <v>1.0434782608695652</v>
      </c>
      <c r="EY91" s="80">
        <f t="shared" si="74"/>
        <v>0.91304347826086951</v>
      </c>
      <c r="EZ91" s="80">
        <f t="shared" si="75"/>
        <v>1</v>
      </c>
      <c r="FA91" s="80">
        <f t="shared" si="76"/>
        <v>0.9</v>
      </c>
      <c r="FB91" s="74"/>
      <c r="FC91" s="80">
        <f t="shared" si="77"/>
        <v>2.1653543307086616</v>
      </c>
      <c r="FD91" s="80">
        <f t="shared" si="78"/>
        <v>1.8695652173913044</v>
      </c>
      <c r="FE91" s="80">
        <f t="shared" si="79"/>
        <v>1.4456521739130435</v>
      </c>
      <c r="FF91" s="80">
        <f t="shared" si="80"/>
        <v>2</v>
      </c>
      <c r="FG91" s="80">
        <f t="shared" si="81"/>
        <v>1.9675675675675677</v>
      </c>
      <c r="FH91" s="74"/>
      <c r="FI91" s="80">
        <f t="shared" si="82"/>
        <v>0.83858267716535428</v>
      </c>
      <c r="FJ91" s="80">
        <f t="shared" si="83"/>
        <v>0.91304347826086951</v>
      </c>
      <c r="FK91" s="80">
        <f t="shared" si="84"/>
        <v>0.86956521739130432</v>
      </c>
      <c r="FL91" s="80">
        <f t="shared" si="85"/>
        <v>1</v>
      </c>
      <c r="FM91" s="80">
        <f t="shared" si="86"/>
        <v>0.85135135135135132</v>
      </c>
      <c r="FN91" s="74"/>
      <c r="FO91" s="80">
        <f t="shared" si="87"/>
        <v>0.88188976377952755</v>
      </c>
      <c r="FP91" s="80">
        <f t="shared" si="88"/>
        <v>1.0434782608695652</v>
      </c>
      <c r="FQ91" s="80">
        <f t="shared" si="89"/>
        <v>0.91304347826086951</v>
      </c>
      <c r="FR91" s="80">
        <f t="shared" si="90"/>
        <v>1</v>
      </c>
      <c r="FS91" s="80">
        <f t="shared" si="91"/>
        <v>0.9</v>
      </c>
      <c r="FT91" s="74"/>
      <c r="FU91" s="80">
        <f t="shared" si="92"/>
        <v>0.85433070866141736</v>
      </c>
      <c r="FV91" s="80">
        <f t="shared" si="93"/>
        <v>1.0434782608695652</v>
      </c>
      <c r="FW91" s="80">
        <f t="shared" si="94"/>
        <v>0.91304347826086951</v>
      </c>
      <c r="FX91" s="80">
        <f t="shared" si="95"/>
        <v>1</v>
      </c>
      <c r="FY91" s="80">
        <f t="shared" si="96"/>
        <v>0.88108108108108107</v>
      </c>
    </row>
    <row r="92" spans="1:181" x14ac:dyDescent="0.3">
      <c r="A92" s="60" t="s">
        <v>600</v>
      </c>
      <c r="B92" s="70">
        <v>11634</v>
      </c>
      <c r="C92" s="70"/>
      <c r="D92" s="70">
        <v>981</v>
      </c>
      <c r="E92" s="70">
        <v>206</v>
      </c>
      <c r="F92" s="70">
        <v>392</v>
      </c>
      <c r="G92" s="70">
        <v>1</v>
      </c>
      <c r="H92" s="70">
        <v>1580</v>
      </c>
      <c r="I92" s="70">
        <v>371</v>
      </c>
      <c r="J92" s="70">
        <v>94</v>
      </c>
      <c r="K92" s="70">
        <v>231</v>
      </c>
      <c r="L92" s="70">
        <v>0</v>
      </c>
      <c r="M92" s="70">
        <v>696</v>
      </c>
      <c r="N92" s="70">
        <v>2276</v>
      </c>
      <c r="O92" s="70"/>
      <c r="P92" s="70">
        <v>596</v>
      </c>
      <c r="Q92" s="70">
        <v>117</v>
      </c>
      <c r="R92" s="70">
        <v>296</v>
      </c>
      <c r="S92" s="70">
        <v>0</v>
      </c>
      <c r="T92" s="70">
        <v>1009</v>
      </c>
      <c r="U92" s="70">
        <v>534</v>
      </c>
      <c r="V92" s="70">
        <v>154</v>
      </c>
      <c r="W92" s="70">
        <v>225</v>
      </c>
      <c r="X92" s="70">
        <v>1</v>
      </c>
      <c r="Y92" s="70">
        <v>914</v>
      </c>
      <c r="Z92" s="70">
        <v>1923</v>
      </c>
      <c r="AA92" s="70"/>
      <c r="AB92" s="70">
        <v>1032</v>
      </c>
      <c r="AC92" s="70">
        <v>223</v>
      </c>
      <c r="AD92" s="70">
        <v>490</v>
      </c>
      <c r="AE92" s="70">
        <v>1</v>
      </c>
      <c r="AF92" s="70">
        <v>1746</v>
      </c>
      <c r="AG92" s="70">
        <v>154</v>
      </c>
      <c r="AH92" s="70">
        <v>50</v>
      </c>
      <c r="AI92" s="70">
        <v>82</v>
      </c>
      <c r="AJ92" s="70">
        <v>0</v>
      </c>
      <c r="AK92" s="70">
        <v>286</v>
      </c>
      <c r="AL92" s="70">
        <v>126</v>
      </c>
      <c r="AM92" s="70">
        <v>19</v>
      </c>
      <c r="AN92" s="70">
        <v>59</v>
      </c>
      <c r="AO92" s="70">
        <v>0</v>
      </c>
      <c r="AP92" s="70">
        <v>204</v>
      </c>
      <c r="AQ92" s="70">
        <v>2236</v>
      </c>
      <c r="AR92" s="74"/>
      <c r="AS92" s="70">
        <v>1029</v>
      </c>
      <c r="AT92" s="70">
        <v>239</v>
      </c>
      <c r="AU92" s="70">
        <v>476</v>
      </c>
      <c r="AV92" s="70">
        <v>1</v>
      </c>
      <c r="AW92" s="70">
        <v>1745</v>
      </c>
      <c r="AX92" s="70">
        <v>1745</v>
      </c>
      <c r="AY92" s="74"/>
      <c r="AZ92" s="70">
        <v>988</v>
      </c>
      <c r="BA92" s="70">
        <v>229</v>
      </c>
      <c r="BB92" s="70">
        <v>464</v>
      </c>
      <c r="BC92" s="70">
        <v>1</v>
      </c>
      <c r="BD92" s="70">
        <v>1682</v>
      </c>
      <c r="BE92" s="70">
        <v>1682</v>
      </c>
      <c r="BF92" s="74"/>
      <c r="BG92" s="70">
        <v>766</v>
      </c>
      <c r="BH92" s="70">
        <v>206</v>
      </c>
      <c r="BI92" s="70">
        <v>369</v>
      </c>
      <c r="BJ92" s="70">
        <v>1</v>
      </c>
      <c r="BK92" s="70">
        <v>1342</v>
      </c>
      <c r="BL92" s="70">
        <v>316</v>
      </c>
      <c r="BM92" s="70">
        <v>57</v>
      </c>
      <c r="BN92" s="70">
        <v>127</v>
      </c>
      <c r="BO92" s="70">
        <v>0</v>
      </c>
      <c r="BP92" s="70">
        <v>500</v>
      </c>
      <c r="BQ92" s="70">
        <v>1842</v>
      </c>
      <c r="BR92" s="74"/>
      <c r="BS92" s="70">
        <v>498</v>
      </c>
      <c r="BT92" s="70">
        <v>100</v>
      </c>
      <c r="BU92" s="70">
        <v>233</v>
      </c>
      <c r="BV92" s="70">
        <v>0</v>
      </c>
      <c r="BW92" s="70">
        <v>831</v>
      </c>
      <c r="BX92" s="70">
        <v>227</v>
      </c>
      <c r="BY92" s="70">
        <v>76</v>
      </c>
      <c r="BZ92" s="70">
        <v>130</v>
      </c>
      <c r="CA92" s="70">
        <v>1</v>
      </c>
      <c r="CB92" s="70">
        <v>434</v>
      </c>
      <c r="CC92" s="70">
        <v>360</v>
      </c>
      <c r="CD92" s="70">
        <v>92</v>
      </c>
      <c r="CE92" s="70">
        <v>129</v>
      </c>
      <c r="CF92" s="70">
        <v>0</v>
      </c>
      <c r="CG92" s="70">
        <v>581</v>
      </c>
      <c r="CH92" s="70">
        <v>1846</v>
      </c>
      <c r="CI92" s="74"/>
      <c r="CJ92" s="70">
        <v>591</v>
      </c>
      <c r="CK92" s="70">
        <v>100</v>
      </c>
      <c r="CL92" s="70">
        <v>267</v>
      </c>
      <c r="CM92" s="70">
        <v>0</v>
      </c>
      <c r="CN92" s="70">
        <v>958</v>
      </c>
      <c r="CO92" s="70">
        <v>488</v>
      </c>
      <c r="CP92" s="70">
        <v>160</v>
      </c>
      <c r="CQ92" s="70">
        <v>218</v>
      </c>
      <c r="CR92" s="70">
        <v>1</v>
      </c>
      <c r="CS92" s="70">
        <v>867</v>
      </c>
      <c r="CT92" s="70">
        <v>1825</v>
      </c>
      <c r="CU92" s="74"/>
      <c r="CV92" s="70">
        <v>637</v>
      </c>
      <c r="CW92" s="70">
        <v>147</v>
      </c>
      <c r="CX92" s="70">
        <v>255</v>
      </c>
      <c r="CY92" s="70">
        <v>0</v>
      </c>
      <c r="CZ92" s="70">
        <v>1039</v>
      </c>
      <c r="DA92" s="70">
        <v>236</v>
      </c>
      <c r="DB92" s="70">
        <v>63</v>
      </c>
      <c r="DC92" s="70">
        <v>114</v>
      </c>
      <c r="DD92" s="70">
        <v>0</v>
      </c>
      <c r="DE92" s="70">
        <v>413</v>
      </c>
      <c r="DF92" s="70">
        <v>206</v>
      </c>
      <c r="DG92" s="70">
        <v>55</v>
      </c>
      <c r="DH92" s="70">
        <v>112</v>
      </c>
      <c r="DI92" s="70">
        <v>1</v>
      </c>
      <c r="DJ92" s="70">
        <v>374</v>
      </c>
      <c r="DK92" s="70">
        <v>1826</v>
      </c>
      <c r="DL92" s="74"/>
      <c r="DM92" s="70">
        <v>765</v>
      </c>
      <c r="DN92" s="70">
        <v>194</v>
      </c>
      <c r="DO92" s="70">
        <v>334</v>
      </c>
      <c r="DP92" s="70">
        <v>1</v>
      </c>
      <c r="DQ92" s="70">
        <v>1294</v>
      </c>
      <c r="DR92" s="70">
        <v>307</v>
      </c>
      <c r="DS92" s="70">
        <v>63</v>
      </c>
      <c r="DT92" s="70">
        <v>152</v>
      </c>
      <c r="DU92" s="70">
        <v>0</v>
      </c>
      <c r="DV92" s="70">
        <v>522</v>
      </c>
      <c r="DW92" s="70">
        <v>1816</v>
      </c>
      <c r="DY92" s="80">
        <f t="shared" si="52"/>
        <v>0.83579881656804733</v>
      </c>
      <c r="DZ92" s="80">
        <f t="shared" si="53"/>
        <v>0.90333333333333332</v>
      </c>
      <c r="EA92" s="80">
        <f t="shared" si="54"/>
        <v>0.8362760834670947</v>
      </c>
      <c r="EB92" s="80">
        <f t="shared" si="55"/>
        <v>1</v>
      </c>
      <c r="EC92" s="80">
        <f t="shared" si="56"/>
        <v>0.84490333919156413</v>
      </c>
      <c r="ED92" s="74"/>
      <c r="EE92" s="80">
        <f t="shared" si="57"/>
        <v>0.97041420118343191</v>
      </c>
      <c r="EF92" s="80">
        <f t="shared" si="58"/>
        <v>0.97333333333333338</v>
      </c>
      <c r="EG92" s="80">
        <f t="shared" si="59"/>
        <v>1.0128410914927768</v>
      </c>
      <c r="EH92" s="80">
        <f t="shared" si="60"/>
        <v>1</v>
      </c>
      <c r="EI92" s="80">
        <f t="shared" si="61"/>
        <v>0.98242530755711777</v>
      </c>
      <c r="EJ92" s="74"/>
      <c r="EK92" s="80">
        <f t="shared" si="62"/>
        <v>0.76109467455621305</v>
      </c>
      <c r="EL92" s="80">
        <f t="shared" si="63"/>
        <v>0.79666666666666663</v>
      </c>
      <c r="EM92" s="80">
        <f t="shared" si="64"/>
        <v>0.7640449438202247</v>
      </c>
      <c r="EN92" s="80">
        <f t="shared" si="65"/>
        <v>1</v>
      </c>
      <c r="EO92" s="80">
        <f t="shared" si="66"/>
        <v>0.76669595782073818</v>
      </c>
      <c r="EP92" s="74"/>
      <c r="EQ92" s="80">
        <f t="shared" si="67"/>
        <v>0.73076923076923073</v>
      </c>
      <c r="ER92" s="80">
        <f t="shared" si="68"/>
        <v>0.76333333333333331</v>
      </c>
      <c r="ES92" s="80">
        <f t="shared" si="69"/>
        <v>0.7447833065810594</v>
      </c>
      <c r="ET92" s="80">
        <f t="shared" si="70"/>
        <v>1</v>
      </c>
      <c r="EU92" s="80">
        <f t="shared" si="71"/>
        <v>0.73901581722319865</v>
      </c>
      <c r="EV92" s="74"/>
      <c r="EW92" s="80">
        <f t="shared" si="72"/>
        <v>0.80029585798816572</v>
      </c>
      <c r="EX92" s="80">
        <f t="shared" si="73"/>
        <v>0.87666666666666671</v>
      </c>
      <c r="EY92" s="80">
        <f t="shared" si="74"/>
        <v>0.7961476725521669</v>
      </c>
      <c r="EZ92" s="80">
        <f t="shared" si="75"/>
        <v>1</v>
      </c>
      <c r="FA92" s="80">
        <f t="shared" si="76"/>
        <v>0.80931458699472758</v>
      </c>
      <c r="FB92" s="74"/>
      <c r="FC92" s="80">
        <f t="shared" si="77"/>
        <v>0.15976331360946747</v>
      </c>
      <c r="FD92" s="80">
        <f t="shared" si="78"/>
        <v>0.08</v>
      </c>
      <c r="FE92" s="80">
        <f t="shared" si="79"/>
        <v>0.1348314606741573</v>
      </c>
      <c r="FF92" s="80">
        <f t="shared" si="80"/>
        <v>1</v>
      </c>
      <c r="FG92" s="80">
        <f t="shared" si="81"/>
        <v>0.14279437609841827</v>
      </c>
      <c r="FH92" s="74"/>
      <c r="FI92" s="80">
        <f t="shared" si="82"/>
        <v>0.79807692307692313</v>
      </c>
      <c r="FJ92" s="80">
        <f t="shared" si="83"/>
        <v>0.8666666666666667</v>
      </c>
      <c r="FK92" s="80">
        <f t="shared" si="84"/>
        <v>0.7784911717495987</v>
      </c>
      <c r="FL92" s="80">
        <f t="shared" si="85"/>
        <v>1</v>
      </c>
      <c r="FM92" s="80">
        <f t="shared" si="86"/>
        <v>0.80184534270650265</v>
      </c>
      <c r="FN92" s="74"/>
      <c r="FO92" s="80">
        <f t="shared" si="87"/>
        <v>0.79807692307692313</v>
      </c>
      <c r="FP92" s="80">
        <f t="shared" si="88"/>
        <v>0.8833333333333333</v>
      </c>
      <c r="FQ92" s="80">
        <f t="shared" si="89"/>
        <v>0.7720706260032103</v>
      </c>
      <c r="FR92" s="80">
        <f t="shared" si="90"/>
        <v>1</v>
      </c>
      <c r="FS92" s="80">
        <f t="shared" si="91"/>
        <v>0.80228471001757473</v>
      </c>
      <c r="FT92" s="74"/>
      <c r="FU92" s="80">
        <f t="shared" si="92"/>
        <v>0.79289940828402372</v>
      </c>
      <c r="FV92" s="80">
        <f t="shared" si="93"/>
        <v>0.85666666666666669</v>
      </c>
      <c r="FW92" s="80">
        <f t="shared" si="94"/>
        <v>0.7800963081861958</v>
      </c>
      <c r="FX92" s="80">
        <f t="shared" si="95"/>
        <v>1</v>
      </c>
      <c r="FY92" s="80">
        <f t="shared" si="96"/>
        <v>0.79789103690685415</v>
      </c>
    </row>
    <row r="93" spans="1:181" x14ac:dyDescent="0.3">
      <c r="A93" s="60" t="s">
        <v>503</v>
      </c>
      <c r="B93" s="70">
        <v>11505</v>
      </c>
      <c r="C93" s="70"/>
      <c r="D93" s="70">
        <v>409</v>
      </c>
      <c r="E93" s="70">
        <v>30</v>
      </c>
      <c r="F93" s="70">
        <v>131</v>
      </c>
      <c r="G93" s="70">
        <v>0</v>
      </c>
      <c r="H93" s="70">
        <v>570</v>
      </c>
      <c r="I93" s="70">
        <v>79</v>
      </c>
      <c r="J93" s="70">
        <v>10</v>
      </c>
      <c r="K93" s="70">
        <v>47</v>
      </c>
      <c r="L93" s="70">
        <v>0</v>
      </c>
      <c r="M93" s="70">
        <v>136</v>
      </c>
      <c r="N93" s="70">
        <v>706</v>
      </c>
      <c r="O93" s="70"/>
      <c r="P93" s="70">
        <v>279</v>
      </c>
      <c r="Q93" s="70">
        <v>17</v>
      </c>
      <c r="R93" s="70">
        <v>121</v>
      </c>
      <c r="S93" s="70">
        <v>0</v>
      </c>
      <c r="T93" s="70">
        <v>417</v>
      </c>
      <c r="U93" s="70">
        <v>162</v>
      </c>
      <c r="V93" s="70">
        <v>21</v>
      </c>
      <c r="W93" s="70">
        <v>53</v>
      </c>
      <c r="X93" s="70">
        <v>0</v>
      </c>
      <c r="Y93" s="70">
        <v>236</v>
      </c>
      <c r="Z93" s="70">
        <v>653</v>
      </c>
      <c r="AA93" s="70"/>
      <c r="AB93" s="70">
        <v>281</v>
      </c>
      <c r="AC93" s="70">
        <v>26</v>
      </c>
      <c r="AD93" s="70">
        <v>97</v>
      </c>
      <c r="AE93" s="70">
        <v>0</v>
      </c>
      <c r="AF93" s="70">
        <v>404</v>
      </c>
      <c r="AG93" s="70">
        <v>110</v>
      </c>
      <c r="AH93" s="70">
        <v>7</v>
      </c>
      <c r="AI93" s="70">
        <v>47</v>
      </c>
      <c r="AJ93" s="70">
        <v>0</v>
      </c>
      <c r="AK93" s="70">
        <v>164</v>
      </c>
      <c r="AL93" s="70">
        <v>57</v>
      </c>
      <c r="AM93" s="70">
        <v>4</v>
      </c>
      <c r="AN93" s="70">
        <v>25</v>
      </c>
      <c r="AO93" s="70">
        <v>0</v>
      </c>
      <c r="AP93" s="70">
        <v>86</v>
      </c>
      <c r="AQ93" s="70">
        <v>654</v>
      </c>
      <c r="AR93" s="74"/>
      <c r="AS93" s="70">
        <v>387</v>
      </c>
      <c r="AT93" s="70">
        <v>29</v>
      </c>
      <c r="AU93" s="70">
        <v>155</v>
      </c>
      <c r="AV93" s="70">
        <v>0</v>
      </c>
      <c r="AW93" s="70">
        <v>571</v>
      </c>
      <c r="AX93" s="70">
        <v>571</v>
      </c>
      <c r="AY93" s="74"/>
      <c r="AZ93" s="70">
        <v>384</v>
      </c>
      <c r="BA93" s="70">
        <v>28</v>
      </c>
      <c r="BB93" s="70">
        <v>152</v>
      </c>
      <c r="BC93" s="70">
        <v>0</v>
      </c>
      <c r="BD93" s="70">
        <v>564</v>
      </c>
      <c r="BE93" s="70">
        <v>564</v>
      </c>
      <c r="BF93" s="74"/>
      <c r="BG93" s="70">
        <v>302</v>
      </c>
      <c r="BH93" s="70">
        <v>33</v>
      </c>
      <c r="BI93" s="70">
        <v>107</v>
      </c>
      <c r="BJ93" s="70">
        <v>0</v>
      </c>
      <c r="BK93" s="70">
        <v>442</v>
      </c>
      <c r="BL93" s="70">
        <v>122</v>
      </c>
      <c r="BM93" s="70">
        <v>7</v>
      </c>
      <c r="BN93" s="70">
        <v>54</v>
      </c>
      <c r="BO93" s="70">
        <v>0</v>
      </c>
      <c r="BP93" s="70">
        <v>183</v>
      </c>
      <c r="BQ93" s="70">
        <v>625</v>
      </c>
      <c r="BR93" s="74"/>
      <c r="BS93" s="70">
        <v>186</v>
      </c>
      <c r="BT93" s="70">
        <v>19</v>
      </c>
      <c r="BU93" s="70">
        <v>64</v>
      </c>
      <c r="BV93" s="70">
        <v>0</v>
      </c>
      <c r="BW93" s="70">
        <v>269</v>
      </c>
      <c r="BX93" s="70">
        <v>73</v>
      </c>
      <c r="BY93" s="70">
        <v>3</v>
      </c>
      <c r="BZ93" s="70">
        <v>38</v>
      </c>
      <c r="CA93" s="70">
        <v>0</v>
      </c>
      <c r="CB93" s="70">
        <v>114</v>
      </c>
      <c r="CC93" s="70">
        <v>155</v>
      </c>
      <c r="CD93" s="70">
        <v>17</v>
      </c>
      <c r="CE93" s="70">
        <v>57</v>
      </c>
      <c r="CF93" s="70">
        <v>0</v>
      </c>
      <c r="CG93" s="70">
        <v>229</v>
      </c>
      <c r="CH93" s="70">
        <v>612</v>
      </c>
      <c r="CI93" s="74"/>
      <c r="CJ93" s="70">
        <v>189</v>
      </c>
      <c r="CK93" s="70">
        <v>15</v>
      </c>
      <c r="CL93" s="70">
        <v>80</v>
      </c>
      <c r="CM93" s="70">
        <v>0</v>
      </c>
      <c r="CN93" s="70">
        <v>284</v>
      </c>
      <c r="CO93" s="70">
        <v>215</v>
      </c>
      <c r="CP93" s="70">
        <v>24</v>
      </c>
      <c r="CQ93" s="70">
        <v>80</v>
      </c>
      <c r="CR93" s="70">
        <v>0</v>
      </c>
      <c r="CS93" s="70">
        <v>319</v>
      </c>
      <c r="CT93" s="70">
        <v>603</v>
      </c>
      <c r="CU93" s="74"/>
      <c r="CV93" s="70">
        <v>297</v>
      </c>
      <c r="CW93" s="70">
        <v>18</v>
      </c>
      <c r="CX93" s="70">
        <v>111</v>
      </c>
      <c r="CY93" s="70">
        <v>0</v>
      </c>
      <c r="CZ93" s="70">
        <v>426</v>
      </c>
      <c r="DA93" s="70">
        <v>71</v>
      </c>
      <c r="DB93" s="70">
        <v>16</v>
      </c>
      <c r="DC93" s="70">
        <v>30</v>
      </c>
      <c r="DD93" s="70">
        <v>0</v>
      </c>
      <c r="DE93" s="70">
        <v>117</v>
      </c>
      <c r="DF93" s="70">
        <v>59</v>
      </c>
      <c r="DG93" s="70">
        <v>3</v>
      </c>
      <c r="DH93" s="70">
        <v>19</v>
      </c>
      <c r="DI93" s="70">
        <v>0</v>
      </c>
      <c r="DJ93" s="70">
        <v>81</v>
      </c>
      <c r="DK93" s="70">
        <v>624</v>
      </c>
      <c r="DL93" s="74"/>
      <c r="DM93" s="70">
        <v>345</v>
      </c>
      <c r="DN93" s="70">
        <v>29</v>
      </c>
      <c r="DO93" s="70">
        <v>129</v>
      </c>
      <c r="DP93" s="70">
        <v>0</v>
      </c>
      <c r="DQ93" s="70">
        <v>503</v>
      </c>
      <c r="DR93" s="70">
        <v>74</v>
      </c>
      <c r="DS93" s="70">
        <v>9</v>
      </c>
      <c r="DT93" s="70">
        <v>26</v>
      </c>
      <c r="DU93" s="70">
        <v>0</v>
      </c>
      <c r="DV93" s="70">
        <v>109</v>
      </c>
      <c r="DW93" s="70">
        <v>612</v>
      </c>
      <c r="DY93" s="80">
        <f t="shared" si="52"/>
        <v>0.90368852459016391</v>
      </c>
      <c r="DZ93" s="80">
        <f t="shared" si="53"/>
        <v>0.95</v>
      </c>
      <c r="EA93" s="80">
        <f t="shared" si="54"/>
        <v>0.97752808988764039</v>
      </c>
      <c r="EB93" s="80" t="e">
        <f t="shared" si="55"/>
        <v>#DIV/0!</v>
      </c>
      <c r="EC93" s="80">
        <f t="shared" si="56"/>
        <v>0.92492917847025491</v>
      </c>
      <c r="ED93" s="74"/>
      <c r="EE93" s="80">
        <f t="shared" si="57"/>
        <v>0.91803278688524592</v>
      </c>
      <c r="EF93" s="80">
        <f t="shared" si="58"/>
        <v>0.92500000000000004</v>
      </c>
      <c r="EG93" s="80">
        <f t="shared" si="59"/>
        <v>0.949438202247191</v>
      </c>
      <c r="EH93" s="80" t="e">
        <f t="shared" si="60"/>
        <v>#DIV/0!</v>
      </c>
      <c r="EI93" s="80">
        <f t="shared" si="61"/>
        <v>0.92634560906515584</v>
      </c>
      <c r="EJ93" s="74"/>
      <c r="EK93" s="80">
        <f t="shared" si="62"/>
        <v>0.79303278688524592</v>
      </c>
      <c r="EL93" s="80">
        <f t="shared" si="63"/>
        <v>0.72499999999999998</v>
      </c>
      <c r="EM93" s="80">
        <f t="shared" si="64"/>
        <v>0.8707865168539326</v>
      </c>
      <c r="EN93" s="80" t="e">
        <f t="shared" si="65"/>
        <v>#DIV/0!</v>
      </c>
      <c r="EO93" s="80">
        <f t="shared" si="66"/>
        <v>0.80878186968838528</v>
      </c>
      <c r="EP93" s="74"/>
      <c r="EQ93" s="80">
        <f t="shared" si="67"/>
        <v>0.78688524590163933</v>
      </c>
      <c r="ER93" s="80">
        <f t="shared" si="68"/>
        <v>0.7</v>
      </c>
      <c r="ES93" s="80">
        <f t="shared" si="69"/>
        <v>0.8539325842696629</v>
      </c>
      <c r="ET93" s="80" t="e">
        <f t="shared" si="70"/>
        <v>#DIV/0!</v>
      </c>
      <c r="EU93" s="80">
        <f t="shared" si="71"/>
        <v>0.79886685552407932</v>
      </c>
      <c r="EV93" s="74"/>
      <c r="EW93" s="80">
        <f t="shared" si="72"/>
        <v>0.86885245901639341</v>
      </c>
      <c r="EX93" s="80">
        <f t="shared" si="73"/>
        <v>1</v>
      </c>
      <c r="EY93" s="80">
        <f t="shared" si="74"/>
        <v>0.9044943820224719</v>
      </c>
      <c r="EZ93" s="80" t="e">
        <f t="shared" si="75"/>
        <v>#DIV/0!</v>
      </c>
      <c r="FA93" s="80">
        <f t="shared" si="76"/>
        <v>0.88526912181303119</v>
      </c>
      <c r="FB93" s="74"/>
      <c r="FC93" s="80">
        <f t="shared" si="77"/>
        <v>2.223360655737705</v>
      </c>
      <c r="FD93" s="80">
        <f t="shared" si="78"/>
        <v>6.7</v>
      </c>
      <c r="FE93" s="80">
        <f t="shared" si="79"/>
        <v>2.7640449438202248</v>
      </c>
      <c r="FF93" s="80" t="e">
        <f t="shared" si="80"/>
        <v>#DIV/0!</v>
      </c>
      <c r="FG93" s="80">
        <f t="shared" si="81"/>
        <v>2.6147308781869687</v>
      </c>
      <c r="FH93" s="74"/>
      <c r="FI93" s="80">
        <f t="shared" si="82"/>
        <v>0.82786885245901642</v>
      </c>
      <c r="FJ93" s="80">
        <f t="shared" si="83"/>
        <v>0.97499999999999998</v>
      </c>
      <c r="FK93" s="80">
        <f t="shared" si="84"/>
        <v>0.898876404494382</v>
      </c>
      <c r="FL93" s="80" t="e">
        <f t="shared" si="85"/>
        <v>#DIV/0!</v>
      </c>
      <c r="FM93" s="80">
        <f t="shared" si="86"/>
        <v>0.8541076487252125</v>
      </c>
      <c r="FN93" s="74"/>
      <c r="FO93" s="80">
        <f t="shared" si="87"/>
        <v>0.875</v>
      </c>
      <c r="FP93" s="80">
        <f t="shared" si="88"/>
        <v>0.92500000000000004</v>
      </c>
      <c r="FQ93" s="80">
        <f t="shared" si="89"/>
        <v>0.898876404494382</v>
      </c>
      <c r="FR93" s="80" t="e">
        <f t="shared" si="90"/>
        <v>#DIV/0!</v>
      </c>
      <c r="FS93" s="80">
        <f t="shared" si="91"/>
        <v>0.88385269121813026</v>
      </c>
      <c r="FT93" s="74"/>
      <c r="FU93" s="80">
        <f t="shared" si="92"/>
        <v>0.85860655737704916</v>
      </c>
      <c r="FV93" s="80">
        <f t="shared" si="93"/>
        <v>0.95</v>
      </c>
      <c r="FW93" s="80">
        <f t="shared" si="94"/>
        <v>0.8707865168539326</v>
      </c>
      <c r="FX93" s="80" t="e">
        <f t="shared" si="95"/>
        <v>#DIV/0!</v>
      </c>
      <c r="FY93" s="80">
        <f t="shared" si="96"/>
        <v>0.86685552407932009</v>
      </c>
    </row>
    <row r="94" spans="1:181" x14ac:dyDescent="0.3">
      <c r="A94" s="60" t="s">
        <v>470</v>
      </c>
      <c r="B94" s="70">
        <v>11281</v>
      </c>
      <c r="C94" s="70"/>
      <c r="D94" s="70">
        <v>444</v>
      </c>
      <c r="E94" s="70">
        <v>40</v>
      </c>
      <c r="F94" s="70">
        <v>227</v>
      </c>
      <c r="G94" s="70">
        <v>1</v>
      </c>
      <c r="H94" s="70">
        <v>712</v>
      </c>
      <c r="I94" s="70">
        <v>141</v>
      </c>
      <c r="J94" s="70">
        <v>24</v>
      </c>
      <c r="K94" s="70">
        <v>92</v>
      </c>
      <c r="L94" s="70">
        <v>0</v>
      </c>
      <c r="M94" s="70">
        <v>257</v>
      </c>
      <c r="N94" s="70">
        <v>969</v>
      </c>
      <c r="O94" s="70"/>
      <c r="P94" s="70">
        <v>184</v>
      </c>
      <c r="Q94" s="70">
        <v>30</v>
      </c>
      <c r="R94" s="70">
        <v>89</v>
      </c>
      <c r="S94" s="70">
        <v>1</v>
      </c>
      <c r="T94" s="70">
        <v>304</v>
      </c>
      <c r="U94" s="70">
        <v>272</v>
      </c>
      <c r="V94" s="70">
        <v>28</v>
      </c>
      <c r="W94" s="70">
        <v>164</v>
      </c>
      <c r="X94" s="70">
        <v>0</v>
      </c>
      <c r="Y94" s="70">
        <v>464</v>
      </c>
      <c r="Z94" s="70">
        <v>768</v>
      </c>
      <c r="AA94" s="70"/>
      <c r="AB94" s="70">
        <v>240</v>
      </c>
      <c r="AC94" s="70">
        <v>26</v>
      </c>
      <c r="AD94" s="70">
        <v>129</v>
      </c>
      <c r="AE94" s="70">
        <v>0</v>
      </c>
      <c r="AF94" s="70">
        <v>395</v>
      </c>
      <c r="AG94" s="70">
        <v>124</v>
      </c>
      <c r="AH94" s="70">
        <v>22</v>
      </c>
      <c r="AI94" s="70">
        <v>79</v>
      </c>
      <c r="AJ94" s="70">
        <v>0</v>
      </c>
      <c r="AK94" s="70">
        <v>225</v>
      </c>
      <c r="AL94" s="70">
        <v>113</v>
      </c>
      <c r="AM94" s="70">
        <v>13</v>
      </c>
      <c r="AN94" s="70">
        <v>64</v>
      </c>
      <c r="AO94" s="70">
        <v>0</v>
      </c>
      <c r="AP94" s="70">
        <v>190</v>
      </c>
      <c r="AQ94" s="70">
        <v>810</v>
      </c>
      <c r="AR94" s="74"/>
      <c r="AS94" s="70">
        <v>392</v>
      </c>
      <c r="AT94" s="70">
        <v>56</v>
      </c>
      <c r="AU94" s="70">
        <v>221</v>
      </c>
      <c r="AV94" s="70">
        <v>0</v>
      </c>
      <c r="AW94" s="70">
        <v>669</v>
      </c>
      <c r="AX94" s="70">
        <v>669</v>
      </c>
      <c r="AY94" s="74"/>
      <c r="AZ94" s="70">
        <v>385</v>
      </c>
      <c r="BA94" s="70">
        <v>53</v>
      </c>
      <c r="BB94" s="70">
        <v>215</v>
      </c>
      <c r="BC94" s="70">
        <v>0</v>
      </c>
      <c r="BD94" s="70">
        <v>653</v>
      </c>
      <c r="BE94" s="70">
        <v>653</v>
      </c>
      <c r="BF94" s="74"/>
      <c r="BG94" s="70">
        <v>319</v>
      </c>
      <c r="BH94" s="70">
        <v>40</v>
      </c>
      <c r="BI94" s="70">
        <v>160</v>
      </c>
      <c r="BJ94" s="70">
        <v>1</v>
      </c>
      <c r="BK94" s="70">
        <v>520</v>
      </c>
      <c r="BL94" s="70">
        <v>123</v>
      </c>
      <c r="BM94" s="70">
        <v>18</v>
      </c>
      <c r="BN94" s="70">
        <v>89</v>
      </c>
      <c r="BO94" s="70">
        <v>0</v>
      </c>
      <c r="BP94" s="70">
        <v>230</v>
      </c>
      <c r="BQ94" s="70">
        <v>750</v>
      </c>
      <c r="BR94" s="74"/>
      <c r="BS94" s="70">
        <v>169</v>
      </c>
      <c r="BT94" s="70">
        <v>17</v>
      </c>
      <c r="BU94" s="70">
        <v>90</v>
      </c>
      <c r="BV94" s="70">
        <v>0</v>
      </c>
      <c r="BW94" s="70">
        <v>276</v>
      </c>
      <c r="BX94" s="70">
        <v>85</v>
      </c>
      <c r="BY94" s="70">
        <v>12</v>
      </c>
      <c r="BZ94" s="70">
        <v>57</v>
      </c>
      <c r="CA94" s="70">
        <v>0</v>
      </c>
      <c r="CB94" s="70">
        <v>154</v>
      </c>
      <c r="CC94" s="70">
        <v>186</v>
      </c>
      <c r="CD94" s="70">
        <v>30</v>
      </c>
      <c r="CE94" s="70">
        <v>105</v>
      </c>
      <c r="CF94" s="70">
        <v>0</v>
      </c>
      <c r="CG94" s="70">
        <v>321</v>
      </c>
      <c r="CH94" s="70">
        <v>751</v>
      </c>
      <c r="CI94" s="74"/>
      <c r="CJ94" s="70">
        <v>195</v>
      </c>
      <c r="CK94" s="70">
        <v>20</v>
      </c>
      <c r="CL94" s="70">
        <v>99</v>
      </c>
      <c r="CM94" s="70">
        <v>0</v>
      </c>
      <c r="CN94" s="70">
        <v>314</v>
      </c>
      <c r="CO94" s="70">
        <v>231</v>
      </c>
      <c r="CP94" s="70">
        <v>40</v>
      </c>
      <c r="CQ94" s="70">
        <v>146</v>
      </c>
      <c r="CR94" s="70">
        <v>0</v>
      </c>
      <c r="CS94" s="70">
        <v>417</v>
      </c>
      <c r="CT94" s="70">
        <v>731</v>
      </c>
      <c r="CU94" s="74"/>
      <c r="CV94" s="70">
        <v>206</v>
      </c>
      <c r="CW94" s="70">
        <v>26</v>
      </c>
      <c r="CX94" s="70">
        <v>108</v>
      </c>
      <c r="CY94" s="70">
        <v>0</v>
      </c>
      <c r="CZ94" s="70">
        <v>340</v>
      </c>
      <c r="DA94" s="70">
        <v>99</v>
      </c>
      <c r="DB94" s="70">
        <v>15</v>
      </c>
      <c r="DC94" s="70">
        <v>69</v>
      </c>
      <c r="DD94" s="70">
        <v>0</v>
      </c>
      <c r="DE94" s="70">
        <v>183</v>
      </c>
      <c r="DF94" s="70">
        <v>123</v>
      </c>
      <c r="DG94" s="70">
        <v>18</v>
      </c>
      <c r="DH94" s="70">
        <v>75</v>
      </c>
      <c r="DI94" s="70">
        <v>0</v>
      </c>
      <c r="DJ94" s="70">
        <v>216</v>
      </c>
      <c r="DK94" s="70">
        <v>739</v>
      </c>
      <c r="DL94" s="74"/>
      <c r="DM94" s="70">
        <v>325</v>
      </c>
      <c r="DN94" s="70">
        <v>45</v>
      </c>
      <c r="DO94" s="70">
        <v>164</v>
      </c>
      <c r="DP94" s="70">
        <v>0</v>
      </c>
      <c r="DQ94" s="70">
        <v>534</v>
      </c>
      <c r="DR94" s="70">
        <v>96</v>
      </c>
      <c r="DS94" s="70">
        <v>14</v>
      </c>
      <c r="DT94" s="70">
        <v>80</v>
      </c>
      <c r="DU94" s="70">
        <v>0</v>
      </c>
      <c r="DV94" s="70">
        <v>190</v>
      </c>
      <c r="DW94" s="70">
        <v>724</v>
      </c>
      <c r="DY94" s="80">
        <f t="shared" si="52"/>
        <v>0.77948717948717949</v>
      </c>
      <c r="DZ94" s="80">
        <f t="shared" si="53"/>
        <v>0.90625</v>
      </c>
      <c r="EA94" s="80">
        <f t="shared" si="54"/>
        <v>0.7931034482758621</v>
      </c>
      <c r="EB94" s="80">
        <f t="shared" si="55"/>
        <v>1</v>
      </c>
      <c r="EC94" s="80">
        <f t="shared" si="56"/>
        <v>0.79256965944272451</v>
      </c>
      <c r="ED94" s="74"/>
      <c r="EE94" s="80">
        <f t="shared" si="57"/>
        <v>0.81538461538461537</v>
      </c>
      <c r="EF94" s="80">
        <f t="shared" si="58"/>
        <v>0.953125</v>
      </c>
      <c r="EG94" s="80">
        <f t="shared" si="59"/>
        <v>0.85266457680250785</v>
      </c>
      <c r="EH94" s="80">
        <f t="shared" si="60"/>
        <v>0</v>
      </c>
      <c r="EI94" s="80">
        <f t="shared" si="61"/>
        <v>0.83591331269349844</v>
      </c>
      <c r="EJ94" s="74"/>
      <c r="EK94" s="80">
        <f t="shared" si="62"/>
        <v>0.67008547008547004</v>
      </c>
      <c r="EL94" s="80">
        <f t="shared" si="63"/>
        <v>0.875</v>
      </c>
      <c r="EM94" s="80">
        <f t="shared" si="64"/>
        <v>0.69278996865203757</v>
      </c>
      <c r="EN94" s="80">
        <f t="shared" si="65"/>
        <v>0</v>
      </c>
      <c r="EO94" s="80">
        <f t="shared" si="66"/>
        <v>0.69040247678018574</v>
      </c>
      <c r="EP94" s="74"/>
      <c r="EQ94" s="80">
        <f t="shared" si="67"/>
        <v>0.65811965811965811</v>
      </c>
      <c r="ER94" s="80">
        <f t="shared" si="68"/>
        <v>0.828125</v>
      </c>
      <c r="ES94" s="80">
        <f t="shared" si="69"/>
        <v>0.6739811912225705</v>
      </c>
      <c r="ET94" s="80">
        <f t="shared" si="70"/>
        <v>0</v>
      </c>
      <c r="EU94" s="80">
        <f t="shared" si="71"/>
        <v>0.67389060887512897</v>
      </c>
      <c r="EV94" s="74"/>
      <c r="EW94" s="80">
        <f t="shared" si="72"/>
        <v>0.75555555555555554</v>
      </c>
      <c r="EX94" s="80">
        <f t="shared" si="73"/>
        <v>0.90625</v>
      </c>
      <c r="EY94" s="80">
        <f t="shared" si="74"/>
        <v>0.78056426332288398</v>
      </c>
      <c r="EZ94" s="80">
        <f t="shared" si="75"/>
        <v>1</v>
      </c>
      <c r="FA94" s="80">
        <f t="shared" si="76"/>
        <v>0.77399380804953566</v>
      </c>
      <c r="FB94" s="74"/>
      <c r="FC94" s="80">
        <f t="shared" si="77"/>
        <v>0.70769230769230773</v>
      </c>
      <c r="FD94" s="80">
        <f t="shared" si="78"/>
        <v>0.609375</v>
      </c>
      <c r="FE94" s="80">
        <f t="shared" si="79"/>
        <v>0.49843260188087773</v>
      </c>
      <c r="FF94" s="80">
        <f t="shared" si="80"/>
        <v>0</v>
      </c>
      <c r="FG94" s="80">
        <f t="shared" si="81"/>
        <v>0.63157894736842102</v>
      </c>
      <c r="FH94" s="74"/>
      <c r="FI94" s="80">
        <f t="shared" si="82"/>
        <v>0.72820512820512817</v>
      </c>
      <c r="FJ94" s="80">
        <f t="shared" si="83"/>
        <v>0.9375</v>
      </c>
      <c r="FK94" s="80">
        <f t="shared" si="84"/>
        <v>0.76802507836990597</v>
      </c>
      <c r="FL94" s="80">
        <f t="shared" si="85"/>
        <v>0</v>
      </c>
      <c r="FM94" s="80">
        <f t="shared" si="86"/>
        <v>0.75438596491228072</v>
      </c>
      <c r="FN94" s="74"/>
      <c r="FO94" s="80">
        <f t="shared" si="87"/>
        <v>0.73162393162393158</v>
      </c>
      <c r="FP94" s="80">
        <f t="shared" si="88"/>
        <v>0.921875</v>
      </c>
      <c r="FQ94" s="80">
        <f t="shared" si="89"/>
        <v>0.78996865203761757</v>
      </c>
      <c r="FR94" s="80">
        <f t="shared" si="90"/>
        <v>0</v>
      </c>
      <c r="FS94" s="80">
        <f t="shared" si="91"/>
        <v>0.76264189886480904</v>
      </c>
      <c r="FT94" s="74"/>
      <c r="FU94" s="80">
        <f t="shared" si="92"/>
        <v>0.71965811965811965</v>
      </c>
      <c r="FV94" s="80">
        <f t="shared" si="93"/>
        <v>0.921875</v>
      </c>
      <c r="FW94" s="80">
        <f t="shared" si="94"/>
        <v>0.76489028213166144</v>
      </c>
      <c r="FX94" s="80">
        <f t="shared" si="95"/>
        <v>0</v>
      </c>
      <c r="FY94" s="80">
        <f t="shared" si="96"/>
        <v>0.74716202270381837</v>
      </c>
    </row>
    <row r="95" spans="1:181" x14ac:dyDescent="0.3">
      <c r="A95" s="60" t="s">
        <v>528</v>
      </c>
      <c r="B95" s="70">
        <v>10957</v>
      </c>
      <c r="C95" s="70"/>
      <c r="D95" s="70">
        <v>319</v>
      </c>
      <c r="E95" s="70">
        <v>21</v>
      </c>
      <c r="F95" s="70">
        <v>130</v>
      </c>
      <c r="G95" s="70">
        <v>0</v>
      </c>
      <c r="H95" s="70">
        <v>470</v>
      </c>
      <c r="I95" s="70">
        <v>72</v>
      </c>
      <c r="J95" s="70">
        <v>4</v>
      </c>
      <c r="K95" s="70">
        <v>47</v>
      </c>
      <c r="L95" s="70">
        <v>0</v>
      </c>
      <c r="M95" s="70">
        <v>123</v>
      </c>
      <c r="N95" s="70">
        <v>593</v>
      </c>
      <c r="O95" s="70"/>
      <c r="P95" s="70">
        <v>221</v>
      </c>
      <c r="Q95" s="70">
        <v>6</v>
      </c>
      <c r="R95" s="70">
        <v>94</v>
      </c>
      <c r="S95" s="70">
        <v>0</v>
      </c>
      <c r="T95" s="70">
        <v>321</v>
      </c>
      <c r="U95" s="70">
        <v>137</v>
      </c>
      <c r="V95" s="70">
        <v>15</v>
      </c>
      <c r="W95" s="70">
        <v>70</v>
      </c>
      <c r="X95" s="70">
        <v>0</v>
      </c>
      <c r="Y95" s="70">
        <v>222</v>
      </c>
      <c r="Z95" s="70">
        <v>543</v>
      </c>
      <c r="AA95" s="70"/>
      <c r="AB95" s="70">
        <v>216</v>
      </c>
      <c r="AC95" s="70">
        <v>12</v>
      </c>
      <c r="AD95" s="70">
        <v>90</v>
      </c>
      <c r="AE95" s="70">
        <v>0</v>
      </c>
      <c r="AF95" s="70">
        <v>318</v>
      </c>
      <c r="AG95" s="70">
        <v>82</v>
      </c>
      <c r="AH95" s="70">
        <v>9</v>
      </c>
      <c r="AI95" s="70">
        <v>46</v>
      </c>
      <c r="AJ95" s="70">
        <v>0</v>
      </c>
      <c r="AK95" s="70">
        <v>137</v>
      </c>
      <c r="AL95" s="70">
        <v>64</v>
      </c>
      <c r="AM95" s="70">
        <v>2</v>
      </c>
      <c r="AN95" s="70">
        <v>28</v>
      </c>
      <c r="AO95" s="70">
        <v>0</v>
      </c>
      <c r="AP95" s="70">
        <v>94</v>
      </c>
      <c r="AQ95" s="70">
        <v>549</v>
      </c>
      <c r="AR95" s="74"/>
      <c r="AS95" s="70">
        <v>312</v>
      </c>
      <c r="AT95" s="70">
        <v>18</v>
      </c>
      <c r="AU95" s="70">
        <v>145</v>
      </c>
      <c r="AV95" s="70">
        <v>0</v>
      </c>
      <c r="AW95" s="70">
        <v>475</v>
      </c>
      <c r="AX95" s="70">
        <v>475</v>
      </c>
      <c r="AY95" s="74"/>
      <c r="AZ95" s="70">
        <v>306</v>
      </c>
      <c r="BA95" s="70">
        <v>18</v>
      </c>
      <c r="BB95" s="70">
        <v>135</v>
      </c>
      <c r="BC95" s="70">
        <v>0</v>
      </c>
      <c r="BD95" s="70">
        <v>459</v>
      </c>
      <c r="BE95" s="70">
        <v>459</v>
      </c>
      <c r="BF95" s="74"/>
      <c r="BG95" s="70">
        <v>229</v>
      </c>
      <c r="BH95" s="70">
        <v>16</v>
      </c>
      <c r="BI95" s="70">
        <v>110</v>
      </c>
      <c r="BJ95" s="70">
        <v>0</v>
      </c>
      <c r="BK95" s="70">
        <v>355</v>
      </c>
      <c r="BL95" s="70">
        <v>112</v>
      </c>
      <c r="BM95" s="70">
        <v>4</v>
      </c>
      <c r="BN95" s="70">
        <v>47</v>
      </c>
      <c r="BO95" s="70">
        <v>0</v>
      </c>
      <c r="BP95" s="70">
        <v>163</v>
      </c>
      <c r="BQ95" s="70">
        <v>518</v>
      </c>
      <c r="BR95" s="74"/>
      <c r="BS95" s="70">
        <v>170</v>
      </c>
      <c r="BT95" s="70">
        <v>11</v>
      </c>
      <c r="BU95" s="70">
        <v>76</v>
      </c>
      <c r="BV95" s="70">
        <v>0</v>
      </c>
      <c r="BW95" s="70">
        <v>257</v>
      </c>
      <c r="BX95" s="70">
        <v>73</v>
      </c>
      <c r="BY95" s="70">
        <v>3</v>
      </c>
      <c r="BZ95" s="70">
        <v>31</v>
      </c>
      <c r="CA95" s="70">
        <v>0</v>
      </c>
      <c r="CB95" s="70">
        <v>107</v>
      </c>
      <c r="CC95" s="70">
        <v>106</v>
      </c>
      <c r="CD95" s="70">
        <v>8</v>
      </c>
      <c r="CE95" s="70">
        <v>52</v>
      </c>
      <c r="CF95" s="70">
        <v>0</v>
      </c>
      <c r="CG95" s="70">
        <v>166</v>
      </c>
      <c r="CH95" s="70">
        <v>530</v>
      </c>
      <c r="CI95" s="74"/>
      <c r="CJ95" s="70">
        <v>178</v>
      </c>
      <c r="CK95" s="70">
        <v>11</v>
      </c>
      <c r="CL95" s="70">
        <v>93</v>
      </c>
      <c r="CM95" s="70">
        <v>0</v>
      </c>
      <c r="CN95" s="70">
        <v>282</v>
      </c>
      <c r="CO95" s="70">
        <v>155</v>
      </c>
      <c r="CP95" s="70">
        <v>9</v>
      </c>
      <c r="CQ95" s="70">
        <v>65</v>
      </c>
      <c r="CR95" s="70">
        <v>0</v>
      </c>
      <c r="CS95" s="70">
        <v>229</v>
      </c>
      <c r="CT95" s="70">
        <v>511</v>
      </c>
      <c r="CU95" s="74"/>
      <c r="CV95" s="70">
        <v>235</v>
      </c>
      <c r="CW95" s="70">
        <v>15</v>
      </c>
      <c r="CX95" s="70">
        <v>113</v>
      </c>
      <c r="CY95" s="70">
        <v>0</v>
      </c>
      <c r="CZ95" s="70">
        <v>363</v>
      </c>
      <c r="DA95" s="70">
        <v>55</v>
      </c>
      <c r="DB95" s="70">
        <v>2</v>
      </c>
      <c r="DC95" s="70">
        <v>19</v>
      </c>
      <c r="DD95" s="70">
        <v>0</v>
      </c>
      <c r="DE95" s="70">
        <v>76</v>
      </c>
      <c r="DF95" s="70">
        <v>52</v>
      </c>
      <c r="DG95" s="70">
        <v>4</v>
      </c>
      <c r="DH95" s="70">
        <v>30</v>
      </c>
      <c r="DI95" s="70">
        <v>0</v>
      </c>
      <c r="DJ95" s="70">
        <v>86</v>
      </c>
      <c r="DK95" s="70">
        <v>525</v>
      </c>
      <c r="DL95" s="74"/>
      <c r="DM95" s="70">
        <v>250</v>
      </c>
      <c r="DN95" s="70">
        <v>12</v>
      </c>
      <c r="DO95" s="70">
        <v>117</v>
      </c>
      <c r="DP95" s="70">
        <v>0</v>
      </c>
      <c r="DQ95" s="70">
        <v>379</v>
      </c>
      <c r="DR95" s="70">
        <v>90</v>
      </c>
      <c r="DS95" s="70">
        <v>8</v>
      </c>
      <c r="DT95" s="70">
        <v>40</v>
      </c>
      <c r="DU95" s="70">
        <v>0</v>
      </c>
      <c r="DV95" s="70">
        <v>138</v>
      </c>
      <c r="DW95" s="70">
        <v>517</v>
      </c>
      <c r="DY95" s="80">
        <f t="shared" si="52"/>
        <v>0.9156010230179028</v>
      </c>
      <c r="DZ95" s="80">
        <f t="shared" si="53"/>
        <v>0.84</v>
      </c>
      <c r="EA95" s="80">
        <f t="shared" si="54"/>
        <v>0.92655367231638419</v>
      </c>
      <c r="EB95" s="80" t="e">
        <f t="shared" si="55"/>
        <v>#DIV/0!</v>
      </c>
      <c r="EC95" s="80">
        <f t="shared" si="56"/>
        <v>0.91568296795952786</v>
      </c>
      <c r="ED95" s="74"/>
      <c r="EE95" s="80">
        <f t="shared" si="57"/>
        <v>0.92583120204603575</v>
      </c>
      <c r="EF95" s="80">
        <f t="shared" si="58"/>
        <v>0.92</v>
      </c>
      <c r="EG95" s="80">
        <f t="shared" si="59"/>
        <v>0.92655367231638419</v>
      </c>
      <c r="EH95" s="80" t="e">
        <f t="shared" si="60"/>
        <v>#DIV/0!</v>
      </c>
      <c r="EI95" s="80">
        <f t="shared" si="61"/>
        <v>0.92580101180438445</v>
      </c>
      <c r="EJ95" s="74"/>
      <c r="EK95" s="80">
        <f t="shared" si="62"/>
        <v>0.79795396419437337</v>
      </c>
      <c r="EL95" s="80">
        <f t="shared" si="63"/>
        <v>0.72</v>
      </c>
      <c r="EM95" s="80">
        <f t="shared" si="64"/>
        <v>0.8192090395480226</v>
      </c>
      <c r="EN95" s="80" t="e">
        <f t="shared" si="65"/>
        <v>#DIV/0!</v>
      </c>
      <c r="EO95" s="80">
        <f t="shared" si="66"/>
        <v>0.80101180438448571</v>
      </c>
      <c r="EP95" s="74"/>
      <c r="EQ95" s="80">
        <f t="shared" si="67"/>
        <v>0.78260869565217395</v>
      </c>
      <c r="ER95" s="80">
        <f t="shared" si="68"/>
        <v>0.72</v>
      </c>
      <c r="ES95" s="80">
        <f t="shared" si="69"/>
        <v>0.76271186440677963</v>
      </c>
      <c r="ET95" s="80" t="e">
        <f t="shared" si="70"/>
        <v>#DIV/0!</v>
      </c>
      <c r="EU95" s="80">
        <f t="shared" si="71"/>
        <v>0.77403035413153454</v>
      </c>
      <c r="EV95" s="74"/>
      <c r="EW95" s="80">
        <f t="shared" si="72"/>
        <v>0.87212276214833762</v>
      </c>
      <c r="EX95" s="80">
        <f t="shared" si="73"/>
        <v>0.8</v>
      </c>
      <c r="EY95" s="80">
        <f t="shared" si="74"/>
        <v>0.88700564971751417</v>
      </c>
      <c r="EZ95" s="80" t="e">
        <f t="shared" si="75"/>
        <v>#DIV/0!</v>
      </c>
      <c r="FA95" s="80">
        <f t="shared" si="76"/>
        <v>0.87352445193929174</v>
      </c>
      <c r="FB95" s="74"/>
      <c r="FC95" s="80">
        <f t="shared" si="77"/>
        <v>1.1253196930946292</v>
      </c>
      <c r="FD95" s="80">
        <f t="shared" si="78"/>
        <v>2.36</v>
      </c>
      <c r="FE95" s="80">
        <f t="shared" si="79"/>
        <v>1.423728813559322</v>
      </c>
      <c r="FF95" s="80" t="e">
        <f t="shared" si="80"/>
        <v>#DIV/0!</v>
      </c>
      <c r="FG95" s="80">
        <f t="shared" si="81"/>
        <v>1.2664418212478921</v>
      </c>
      <c r="FH95" s="74"/>
      <c r="FI95" s="80">
        <f t="shared" si="82"/>
        <v>0.85166240409207161</v>
      </c>
      <c r="FJ95" s="80">
        <f t="shared" si="83"/>
        <v>0.8</v>
      </c>
      <c r="FK95" s="80">
        <f t="shared" si="84"/>
        <v>0.89265536723163841</v>
      </c>
      <c r="FL95" s="80" t="e">
        <f t="shared" si="85"/>
        <v>#DIV/0!</v>
      </c>
      <c r="FM95" s="80">
        <f t="shared" si="86"/>
        <v>0.86172006745362562</v>
      </c>
      <c r="FN95" s="74"/>
      <c r="FO95" s="80">
        <f t="shared" si="87"/>
        <v>0.8746803069053708</v>
      </c>
      <c r="FP95" s="80">
        <f t="shared" si="88"/>
        <v>0.84</v>
      </c>
      <c r="FQ95" s="80">
        <f t="shared" si="89"/>
        <v>0.9152542372881356</v>
      </c>
      <c r="FR95" s="80" t="e">
        <f t="shared" si="90"/>
        <v>#DIV/0!</v>
      </c>
      <c r="FS95" s="80">
        <f t="shared" si="91"/>
        <v>0.88532883642495785</v>
      </c>
      <c r="FT95" s="74"/>
      <c r="FU95" s="80">
        <f t="shared" si="92"/>
        <v>0.86956521739130432</v>
      </c>
      <c r="FV95" s="80">
        <f t="shared" si="93"/>
        <v>0.8</v>
      </c>
      <c r="FW95" s="80">
        <f t="shared" si="94"/>
        <v>0.88700564971751417</v>
      </c>
      <c r="FX95" s="80" t="e">
        <f t="shared" si="95"/>
        <v>#DIV/0!</v>
      </c>
      <c r="FY95" s="80">
        <f t="shared" si="96"/>
        <v>0.87183811129848232</v>
      </c>
    </row>
    <row r="96" spans="1:181" x14ac:dyDescent="0.3">
      <c r="A96" s="60" t="s">
        <v>484</v>
      </c>
      <c r="B96" s="70">
        <v>10885</v>
      </c>
      <c r="C96" s="70"/>
      <c r="D96" s="70">
        <v>215</v>
      </c>
      <c r="E96" s="70">
        <v>44</v>
      </c>
      <c r="F96" s="70">
        <v>125</v>
      </c>
      <c r="G96" s="70">
        <v>8</v>
      </c>
      <c r="H96" s="70">
        <v>392</v>
      </c>
      <c r="I96" s="70">
        <v>79</v>
      </c>
      <c r="J96" s="70">
        <v>16</v>
      </c>
      <c r="K96" s="70">
        <v>71</v>
      </c>
      <c r="L96" s="70">
        <v>3</v>
      </c>
      <c r="M96" s="70">
        <v>169</v>
      </c>
      <c r="N96" s="70">
        <v>561</v>
      </c>
      <c r="O96" s="70"/>
      <c r="P96" s="70">
        <v>127</v>
      </c>
      <c r="Q96" s="70">
        <v>22</v>
      </c>
      <c r="R96" s="70">
        <v>94</v>
      </c>
      <c r="S96" s="70">
        <v>4</v>
      </c>
      <c r="T96" s="70">
        <v>247</v>
      </c>
      <c r="U96" s="70">
        <v>137</v>
      </c>
      <c r="V96" s="70">
        <v>37</v>
      </c>
      <c r="W96" s="70">
        <v>98</v>
      </c>
      <c r="X96" s="70">
        <v>7</v>
      </c>
      <c r="Y96" s="70">
        <v>279</v>
      </c>
      <c r="Z96" s="70">
        <v>526</v>
      </c>
      <c r="AA96" s="70"/>
      <c r="AB96" s="70">
        <v>169</v>
      </c>
      <c r="AC96" s="70">
        <v>31</v>
      </c>
      <c r="AD96" s="70">
        <v>121</v>
      </c>
      <c r="AE96" s="70">
        <v>5</v>
      </c>
      <c r="AF96" s="70">
        <v>326</v>
      </c>
      <c r="AG96" s="70">
        <v>52</v>
      </c>
      <c r="AH96" s="70">
        <v>10</v>
      </c>
      <c r="AI96" s="70">
        <v>37</v>
      </c>
      <c r="AJ96" s="70">
        <v>3</v>
      </c>
      <c r="AK96" s="70">
        <v>102</v>
      </c>
      <c r="AL96" s="70">
        <v>51</v>
      </c>
      <c r="AM96" s="70">
        <v>20</v>
      </c>
      <c r="AN96" s="70">
        <v>39</v>
      </c>
      <c r="AO96" s="70">
        <v>2</v>
      </c>
      <c r="AP96" s="70">
        <v>112</v>
      </c>
      <c r="AQ96" s="70">
        <v>540</v>
      </c>
      <c r="AR96" s="74"/>
      <c r="AS96" s="70">
        <v>241</v>
      </c>
      <c r="AT96" s="70">
        <v>56</v>
      </c>
      <c r="AU96" s="70">
        <v>180</v>
      </c>
      <c r="AV96" s="70">
        <v>9</v>
      </c>
      <c r="AW96" s="70">
        <v>486</v>
      </c>
      <c r="AX96" s="70">
        <v>486</v>
      </c>
      <c r="AY96" s="74"/>
      <c r="AZ96" s="70">
        <v>237</v>
      </c>
      <c r="BA96" s="70">
        <v>55</v>
      </c>
      <c r="BB96" s="70">
        <v>175</v>
      </c>
      <c r="BC96" s="70">
        <v>8</v>
      </c>
      <c r="BD96" s="70">
        <v>475</v>
      </c>
      <c r="BE96" s="70">
        <v>475</v>
      </c>
      <c r="BF96" s="74"/>
      <c r="BG96" s="70">
        <v>163</v>
      </c>
      <c r="BH96" s="70">
        <v>49</v>
      </c>
      <c r="BI96" s="70">
        <v>119</v>
      </c>
      <c r="BJ96" s="70">
        <v>9</v>
      </c>
      <c r="BK96" s="70">
        <v>340</v>
      </c>
      <c r="BL96" s="70">
        <v>99</v>
      </c>
      <c r="BM96" s="70">
        <v>11</v>
      </c>
      <c r="BN96" s="70">
        <v>69</v>
      </c>
      <c r="BO96" s="70">
        <v>1</v>
      </c>
      <c r="BP96" s="70">
        <v>180</v>
      </c>
      <c r="BQ96" s="70">
        <v>520</v>
      </c>
      <c r="BR96" s="74"/>
      <c r="BS96" s="70">
        <v>40</v>
      </c>
      <c r="BT96" s="70">
        <v>2</v>
      </c>
      <c r="BU96" s="70">
        <v>19</v>
      </c>
      <c r="BV96" s="70">
        <v>1</v>
      </c>
      <c r="BW96" s="70">
        <v>62</v>
      </c>
      <c r="BX96" s="70">
        <v>35</v>
      </c>
      <c r="BY96" s="70">
        <v>6</v>
      </c>
      <c r="BZ96" s="70">
        <v>14</v>
      </c>
      <c r="CA96" s="70">
        <v>1</v>
      </c>
      <c r="CB96" s="70">
        <v>56</v>
      </c>
      <c r="CC96" s="70">
        <v>210</v>
      </c>
      <c r="CD96" s="70">
        <v>54</v>
      </c>
      <c r="CE96" s="70">
        <v>167</v>
      </c>
      <c r="CF96" s="70">
        <v>10</v>
      </c>
      <c r="CG96" s="70">
        <v>441</v>
      </c>
      <c r="CH96" s="70">
        <v>559</v>
      </c>
      <c r="CI96" s="74"/>
      <c r="CJ96" s="70">
        <v>95</v>
      </c>
      <c r="CK96" s="70">
        <v>15</v>
      </c>
      <c r="CL96" s="70">
        <v>64</v>
      </c>
      <c r="CM96" s="70">
        <v>5</v>
      </c>
      <c r="CN96" s="70">
        <v>179</v>
      </c>
      <c r="CO96" s="70">
        <v>168</v>
      </c>
      <c r="CP96" s="70">
        <v>43</v>
      </c>
      <c r="CQ96" s="70">
        <v>129</v>
      </c>
      <c r="CR96" s="70">
        <v>4</v>
      </c>
      <c r="CS96" s="70">
        <v>344</v>
      </c>
      <c r="CT96" s="70">
        <v>523</v>
      </c>
      <c r="CU96" s="74"/>
      <c r="CV96" s="70">
        <v>131</v>
      </c>
      <c r="CW96" s="70">
        <v>27</v>
      </c>
      <c r="CX96" s="70">
        <v>95</v>
      </c>
      <c r="CY96" s="70">
        <v>5</v>
      </c>
      <c r="CZ96" s="70">
        <v>258</v>
      </c>
      <c r="DA96" s="70">
        <v>47</v>
      </c>
      <c r="DB96" s="70">
        <v>10</v>
      </c>
      <c r="DC96" s="70">
        <v>32</v>
      </c>
      <c r="DD96" s="70">
        <v>2</v>
      </c>
      <c r="DE96" s="70">
        <v>91</v>
      </c>
      <c r="DF96" s="70">
        <v>84</v>
      </c>
      <c r="DG96" s="70">
        <v>21</v>
      </c>
      <c r="DH96" s="70">
        <v>65</v>
      </c>
      <c r="DI96" s="70">
        <v>3</v>
      </c>
      <c r="DJ96" s="70">
        <v>173</v>
      </c>
      <c r="DK96" s="70">
        <v>522</v>
      </c>
      <c r="DL96" s="74"/>
      <c r="DM96" s="70">
        <v>175</v>
      </c>
      <c r="DN96" s="70">
        <v>38</v>
      </c>
      <c r="DO96" s="70">
        <v>124</v>
      </c>
      <c r="DP96" s="70">
        <v>8</v>
      </c>
      <c r="DQ96" s="70">
        <v>345</v>
      </c>
      <c r="DR96" s="70">
        <v>85</v>
      </c>
      <c r="DS96" s="70">
        <v>21</v>
      </c>
      <c r="DT96" s="70">
        <v>66</v>
      </c>
      <c r="DU96" s="70">
        <v>2</v>
      </c>
      <c r="DV96" s="70">
        <v>174</v>
      </c>
      <c r="DW96" s="70">
        <v>519</v>
      </c>
      <c r="DY96" s="80">
        <f t="shared" si="52"/>
        <v>0.89795918367346939</v>
      </c>
      <c r="DZ96" s="80">
        <f t="shared" si="53"/>
        <v>0.98333333333333328</v>
      </c>
      <c r="EA96" s="80">
        <f t="shared" si="54"/>
        <v>0.97959183673469385</v>
      </c>
      <c r="EB96" s="80">
        <f t="shared" si="55"/>
        <v>1</v>
      </c>
      <c r="EC96" s="80">
        <f t="shared" si="56"/>
        <v>0.9376114081996435</v>
      </c>
      <c r="ED96" s="74"/>
      <c r="EE96" s="80">
        <f t="shared" si="57"/>
        <v>0.92517006802721091</v>
      </c>
      <c r="EF96" s="80">
        <f t="shared" si="58"/>
        <v>1.0166666666666666</v>
      </c>
      <c r="EG96" s="80">
        <f t="shared" si="59"/>
        <v>1.0051020408163265</v>
      </c>
      <c r="EH96" s="80">
        <f t="shared" si="60"/>
        <v>0.90909090909090906</v>
      </c>
      <c r="EI96" s="80">
        <f t="shared" si="61"/>
        <v>0.96256684491978606</v>
      </c>
      <c r="EJ96" s="74"/>
      <c r="EK96" s="80">
        <f t="shared" si="62"/>
        <v>0.81972789115646261</v>
      </c>
      <c r="EL96" s="80">
        <f t="shared" si="63"/>
        <v>0.93333333333333335</v>
      </c>
      <c r="EM96" s="80">
        <f t="shared" si="64"/>
        <v>0.91836734693877553</v>
      </c>
      <c r="EN96" s="80">
        <f t="shared" si="65"/>
        <v>0.81818181818181823</v>
      </c>
      <c r="EO96" s="80">
        <f t="shared" si="66"/>
        <v>0.86631016042780751</v>
      </c>
      <c r="EP96" s="74"/>
      <c r="EQ96" s="80">
        <f t="shared" si="67"/>
        <v>0.80612244897959184</v>
      </c>
      <c r="ER96" s="80">
        <f t="shared" si="68"/>
        <v>0.91666666666666663</v>
      </c>
      <c r="ES96" s="80">
        <f t="shared" si="69"/>
        <v>0.8928571428571429</v>
      </c>
      <c r="ET96" s="80">
        <f t="shared" si="70"/>
        <v>0.72727272727272729</v>
      </c>
      <c r="EU96" s="80">
        <f t="shared" si="71"/>
        <v>0.84670231729055256</v>
      </c>
      <c r="EV96" s="74"/>
      <c r="EW96" s="80">
        <f t="shared" si="72"/>
        <v>0.891156462585034</v>
      </c>
      <c r="EX96" s="80">
        <f t="shared" si="73"/>
        <v>1</v>
      </c>
      <c r="EY96" s="80">
        <f t="shared" si="74"/>
        <v>0.95918367346938771</v>
      </c>
      <c r="EZ96" s="80">
        <f t="shared" si="75"/>
        <v>0.90909090909090906</v>
      </c>
      <c r="FA96" s="80">
        <f t="shared" si="76"/>
        <v>0.92691622103386806</v>
      </c>
      <c r="FB96" s="74"/>
      <c r="FC96" s="80">
        <f t="shared" si="77"/>
        <v>1.1870748299319729</v>
      </c>
      <c r="FD96" s="80">
        <f t="shared" si="78"/>
        <v>0.36666666666666664</v>
      </c>
      <c r="FE96" s="80">
        <f t="shared" si="79"/>
        <v>0.81122448979591832</v>
      </c>
      <c r="FF96" s="80">
        <f t="shared" si="80"/>
        <v>0</v>
      </c>
      <c r="FG96" s="80">
        <f t="shared" si="81"/>
        <v>0.94474153297682706</v>
      </c>
      <c r="FH96" s="74"/>
      <c r="FI96" s="80">
        <f t="shared" si="82"/>
        <v>0.89455782312925169</v>
      </c>
      <c r="FJ96" s="80">
        <f t="shared" si="83"/>
        <v>0.96666666666666667</v>
      </c>
      <c r="FK96" s="80">
        <f t="shared" si="84"/>
        <v>0.98469387755102045</v>
      </c>
      <c r="FL96" s="80">
        <f t="shared" si="85"/>
        <v>0.81818181818181823</v>
      </c>
      <c r="FM96" s="80">
        <f t="shared" si="86"/>
        <v>0.93226381461675578</v>
      </c>
      <c r="FN96" s="74"/>
      <c r="FO96" s="80">
        <f t="shared" si="87"/>
        <v>0.891156462585034</v>
      </c>
      <c r="FP96" s="80">
        <f t="shared" si="88"/>
        <v>0.96666666666666667</v>
      </c>
      <c r="FQ96" s="80">
        <f t="shared" si="89"/>
        <v>0.97959183673469385</v>
      </c>
      <c r="FR96" s="80">
        <f t="shared" si="90"/>
        <v>0.90909090909090906</v>
      </c>
      <c r="FS96" s="80">
        <f t="shared" si="91"/>
        <v>0.93048128342245995</v>
      </c>
      <c r="FT96" s="74"/>
      <c r="FU96" s="80">
        <f t="shared" si="92"/>
        <v>0.88435374149659862</v>
      </c>
      <c r="FV96" s="80">
        <f t="shared" si="93"/>
        <v>0.98333333333333328</v>
      </c>
      <c r="FW96" s="80">
        <f t="shared" si="94"/>
        <v>0.96938775510204078</v>
      </c>
      <c r="FX96" s="80">
        <f t="shared" si="95"/>
        <v>0.90909090909090906</v>
      </c>
      <c r="FY96" s="80">
        <f t="shared" si="96"/>
        <v>0.92513368983957223</v>
      </c>
    </row>
    <row r="97" spans="1:181" x14ac:dyDescent="0.3">
      <c r="A97" s="60" t="s">
        <v>568</v>
      </c>
      <c r="B97" s="70">
        <v>10883</v>
      </c>
      <c r="C97" s="70"/>
      <c r="D97" s="70">
        <v>152</v>
      </c>
      <c r="E97" s="70">
        <v>49</v>
      </c>
      <c r="F97" s="70">
        <v>124</v>
      </c>
      <c r="G97" s="70">
        <v>0</v>
      </c>
      <c r="H97" s="70">
        <v>325</v>
      </c>
      <c r="I97" s="70">
        <v>65</v>
      </c>
      <c r="J97" s="70">
        <v>57</v>
      </c>
      <c r="K97" s="70">
        <v>79</v>
      </c>
      <c r="L97" s="70">
        <v>0</v>
      </c>
      <c r="M97" s="70">
        <v>201</v>
      </c>
      <c r="N97" s="70">
        <v>526</v>
      </c>
      <c r="O97" s="70"/>
      <c r="P97" s="70">
        <v>163</v>
      </c>
      <c r="Q97" s="70">
        <v>69</v>
      </c>
      <c r="R97" s="70">
        <v>164</v>
      </c>
      <c r="S97" s="70">
        <v>0</v>
      </c>
      <c r="T97" s="70">
        <v>396</v>
      </c>
      <c r="U97" s="70">
        <v>38</v>
      </c>
      <c r="V97" s="70">
        <v>32</v>
      </c>
      <c r="W97" s="70">
        <v>30</v>
      </c>
      <c r="X97" s="70">
        <v>0</v>
      </c>
      <c r="Y97" s="70">
        <v>100</v>
      </c>
      <c r="Z97" s="70">
        <v>496</v>
      </c>
      <c r="AA97" s="70"/>
      <c r="AB97" s="70">
        <v>116</v>
      </c>
      <c r="AC97" s="70">
        <v>60</v>
      </c>
      <c r="AD97" s="70">
        <v>113</v>
      </c>
      <c r="AE97" s="70">
        <v>0</v>
      </c>
      <c r="AF97" s="70">
        <v>289</v>
      </c>
      <c r="AG97" s="70">
        <v>54</v>
      </c>
      <c r="AH97" s="70">
        <v>31</v>
      </c>
      <c r="AI97" s="70">
        <v>59</v>
      </c>
      <c r="AJ97" s="70">
        <v>0</v>
      </c>
      <c r="AK97" s="70">
        <v>144</v>
      </c>
      <c r="AL97" s="70">
        <v>29</v>
      </c>
      <c r="AM97" s="70">
        <v>16</v>
      </c>
      <c r="AN97" s="70">
        <v>14</v>
      </c>
      <c r="AO97" s="70">
        <v>0</v>
      </c>
      <c r="AP97" s="70">
        <v>59</v>
      </c>
      <c r="AQ97" s="70">
        <v>492</v>
      </c>
      <c r="AR97" s="74"/>
      <c r="AS97" s="70">
        <v>189</v>
      </c>
      <c r="AT97" s="70">
        <v>97</v>
      </c>
      <c r="AU97" s="70">
        <v>174</v>
      </c>
      <c r="AV97" s="70">
        <v>0</v>
      </c>
      <c r="AW97" s="70">
        <v>460</v>
      </c>
      <c r="AX97" s="70">
        <v>460</v>
      </c>
      <c r="AY97" s="74"/>
      <c r="AZ97" s="70">
        <v>184</v>
      </c>
      <c r="BA97" s="70">
        <v>93</v>
      </c>
      <c r="BB97" s="70">
        <v>173</v>
      </c>
      <c r="BC97" s="70">
        <v>0</v>
      </c>
      <c r="BD97" s="70">
        <v>450</v>
      </c>
      <c r="BE97" s="70">
        <v>450</v>
      </c>
      <c r="BF97" s="74"/>
      <c r="BG97" s="70">
        <v>93</v>
      </c>
      <c r="BH97" s="70">
        <v>51</v>
      </c>
      <c r="BI97" s="70">
        <v>77</v>
      </c>
      <c r="BJ97" s="70">
        <v>0</v>
      </c>
      <c r="BK97" s="70">
        <v>221</v>
      </c>
      <c r="BL97" s="70">
        <v>99</v>
      </c>
      <c r="BM97" s="70">
        <v>50</v>
      </c>
      <c r="BN97" s="70">
        <v>94</v>
      </c>
      <c r="BO97" s="70">
        <v>0</v>
      </c>
      <c r="BP97" s="70">
        <v>243</v>
      </c>
      <c r="BQ97" s="70">
        <v>464</v>
      </c>
      <c r="BR97" s="74"/>
      <c r="BS97" s="70">
        <v>73</v>
      </c>
      <c r="BT97" s="70">
        <v>46</v>
      </c>
      <c r="BU97" s="70">
        <v>76</v>
      </c>
      <c r="BV97" s="70">
        <v>0</v>
      </c>
      <c r="BW97" s="70">
        <v>195</v>
      </c>
      <c r="BX97" s="70">
        <v>54</v>
      </c>
      <c r="BY97" s="70">
        <v>22</v>
      </c>
      <c r="BZ97" s="70">
        <v>40</v>
      </c>
      <c r="CA97" s="70">
        <v>0</v>
      </c>
      <c r="CB97" s="70">
        <v>116</v>
      </c>
      <c r="CC97" s="70">
        <v>56</v>
      </c>
      <c r="CD97" s="70">
        <v>34</v>
      </c>
      <c r="CE97" s="70">
        <v>51</v>
      </c>
      <c r="CF97" s="70">
        <v>0</v>
      </c>
      <c r="CG97" s="70">
        <v>141</v>
      </c>
      <c r="CH97" s="70">
        <v>452</v>
      </c>
      <c r="CI97" s="74"/>
      <c r="CJ97" s="70">
        <v>89</v>
      </c>
      <c r="CK97" s="70">
        <v>57</v>
      </c>
      <c r="CL97" s="70">
        <v>97</v>
      </c>
      <c r="CM97" s="70">
        <v>0</v>
      </c>
      <c r="CN97" s="70">
        <v>243</v>
      </c>
      <c r="CO97" s="70">
        <v>90</v>
      </c>
      <c r="CP97" s="70">
        <v>39</v>
      </c>
      <c r="CQ97" s="70">
        <v>62</v>
      </c>
      <c r="CR97" s="70">
        <v>0</v>
      </c>
      <c r="CS97" s="70">
        <v>191</v>
      </c>
      <c r="CT97" s="70">
        <v>434</v>
      </c>
      <c r="CU97" s="74"/>
      <c r="CV97" s="70">
        <v>139</v>
      </c>
      <c r="CW97" s="70">
        <v>61</v>
      </c>
      <c r="CX97" s="70">
        <v>118</v>
      </c>
      <c r="CY97" s="70">
        <v>0</v>
      </c>
      <c r="CZ97" s="70">
        <v>318</v>
      </c>
      <c r="DA97" s="70">
        <v>25</v>
      </c>
      <c r="DB97" s="70">
        <v>28</v>
      </c>
      <c r="DC97" s="70">
        <v>40</v>
      </c>
      <c r="DD97" s="70">
        <v>0</v>
      </c>
      <c r="DE97" s="70">
        <v>93</v>
      </c>
      <c r="DF97" s="70">
        <v>24</v>
      </c>
      <c r="DG97" s="70">
        <v>11</v>
      </c>
      <c r="DH97" s="70">
        <v>17</v>
      </c>
      <c r="DI97" s="70">
        <v>0</v>
      </c>
      <c r="DJ97" s="70">
        <v>52</v>
      </c>
      <c r="DK97" s="70">
        <v>463</v>
      </c>
      <c r="DL97" s="74"/>
      <c r="DM97" s="70">
        <v>133</v>
      </c>
      <c r="DN97" s="70">
        <v>67</v>
      </c>
      <c r="DO97" s="70">
        <v>134</v>
      </c>
      <c r="DP97" s="70">
        <v>0</v>
      </c>
      <c r="DQ97" s="70">
        <v>334</v>
      </c>
      <c r="DR97" s="70">
        <v>52</v>
      </c>
      <c r="DS97" s="70">
        <v>32</v>
      </c>
      <c r="DT97" s="70">
        <v>35</v>
      </c>
      <c r="DU97" s="70">
        <v>0</v>
      </c>
      <c r="DV97" s="70">
        <v>119</v>
      </c>
      <c r="DW97" s="70">
        <v>453</v>
      </c>
      <c r="DY97" s="80">
        <f t="shared" si="52"/>
        <v>0.92626728110599077</v>
      </c>
      <c r="DZ97" s="80">
        <f t="shared" si="53"/>
        <v>0.95283018867924529</v>
      </c>
      <c r="EA97" s="80">
        <f t="shared" si="54"/>
        <v>0.95566502463054193</v>
      </c>
      <c r="EB97" s="80" t="e">
        <f t="shared" si="55"/>
        <v>#DIV/0!</v>
      </c>
      <c r="EC97" s="80">
        <f t="shared" si="56"/>
        <v>0.94296577946768056</v>
      </c>
      <c r="ED97" s="74"/>
      <c r="EE97" s="80">
        <f t="shared" si="57"/>
        <v>0.91705069124423966</v>
      </c>
      <c r="EF97" s="80">
        <f t="shared" si="58"/>
        <v>1.0094339622641511</v>
      </c>
      <c r="EG97" s="80">
        <f t="shared" si="59"/>
        <v>0.91625615763546797</v>
      </c>
      <c r="EH97" s="80" t="e">
        <f t="shared" si="60"/>
        <v>#DIV/0!</v>
      </c>
      <c r="EI97" s="80">
        <f t="shared" si="61"/>
        <v>0.93536121673003803</v>
      </c>
      <c r="EJ97" s="74"/>
      <c r="EK97" s="80">
        <f t="shared" si="62"/>
        <v>0.87096774193548387</v>
      </c>
      <c r="EL97" s="80">
        <f t="shared" si="63"/>
        <v>0.91509433962264153</v>
      </c>
      <c r="EM97" s="80">
        <f t="shared" si="64"/>
        <v>0.8571428571428571</v>
      </c>
      <c r="EN97" s="80" t="e">
        <f t="shared" si="65"/>
        <v>#DIV/0!</v>
      </c>
      <c r="EO97" s="80">
        <f t="shared" si="66"/>
        <v>0.87452471482889738</v>
      </c>
      <c r="EP97" s="74"/>
      <c r="EQ97" s="80">
        <f t="shared" si="67"/>
        <v>0.84792626728110598</v>
      </c>
      <c r="ER97" s="80">
        <f t="shared" si="68"/>
        <v>0.87735849056603776</v>
      </c>
      <c r="ES97" s="80">
        <f t="shared" si="69"/>
        <v>0.85221674876847286</v>
      </c>
      <c r="ET97" s="80" t="e">
        <f t="shared" si="70"/>
        <v>#DIV/0!</v>
      </c>
      <c r="EU97" s="80">
        <f t="shared" si="71"/>
        <v>0.85551330798479086</v>
      </c>
      <c r="EV97" s="74"/>
      <c r="EW97" s="80">
        <f t="shared" si="72"/>
        <v>0.88479262672811065</v>
      </c>
      <c r="EX97" s="80">
        <f t="shared" si="73"/>
        <v>0.95283018867924529</v>
      </c>
      <c r="EY97" s="80">
        <f t="shared" si="74"/>
        <v>0.8423645320197044</v>
      </c>
      <c r="EZ97" s="80" t="e">
        <f t="shared" si="75"/>
        <v>#DIV/0!</v>
      </c>
      <c r="FA97" s="80">
        <f t="shared" si="76"/>
        <v>0.88212927756653992</v>
      </c>
      <c r="FB97" s="74"/>
      <c r="FC97" s="80">
        <f t="shared" si="77"/>
        <v>1.3133640552995391</v>
      </c>
      <c r="FD97" s="80">
        <f t="shared" si="78"/>
        <v>0.58490566037735847</v>
      </c>
      <c r="FE97" s="80">
        <f t="shared" si="79"/>
        <v>0.98522167487684731</v>
      </c>
      <c r="FF97" s="80" t="e">
        <f t="shared" si="80"/>
        <v>#DIV/0!</v>
      </c>
      <c r="FG97" s="80">
        <f t="shared" si="81"/>
        <v>1.0627376425855513</v>
      </c>
      <c r="FH97" s="74"/>
      <c r="FI97" s="80">
        <f t="shared" si="82"/>
        <v>0.82488479262672809</v>
      </c>
      <c r="FJ97" s="80">
        <f t="shared" si="83"/>
        <v>0.90566037735849059</v>
      </c>
      <c r="FK97" s="80">
        <f t="shared" si="84"/>
        <v>0.78325123152709364</v>
      </c>
      <c r="FL97" s="80" t="e">
        <f t="shared" si="85"/>
        <v>#DIV/0!</v>
      </c>
      <c r="FM97" s="80">
        <f t="shared" si="86"/>
        <v>0.82509505703422048</v>
      </c>
      <c r="FN97" s="74"/>
      <c r="FO97" s="80">
        <f t="shared" si="87"/>
        <v>0.86635944700460832</v>
      </c>
      <c r="FP97" s="80">
        <f t="shared" si="88"/>
        <v>0.94339622641509435</v>
      </c>
      <c r="FQ97" s="80">
        <f t="shared" si="89"/>
        <v>0.86206896551724133</v>
      </c>
      <c r="FR97" s="80" t="e">
        <f t="shared" si="90"/>
        <v>#DIV/0!</v>
      </c>
      <c r="FS97" s="80">
        <f t="shared" si="91"/>
        <v>0.88022813688212931</v>
      </c>
      <c r="FT97" s="74"/>
      <c r="FU97" s="80">
        <f t="shared" si="92"/>
        <v>0.85253456221198154</v>
      </c>
      <c r="FV97" s="80">
        <f t="shared" si="93"/>
        <v>0.93396226415094341</v>
      </c>
      <c r="FW97" s="80">
        <f t="shared" si="94"/>
        <v>0.83251231527093594</v>
      </c>
      <c r="FX97" s="80" t="e">
        <f t="shared" si="95"/>
        <v>#DIV/0!</v>
      </c>
      <c r="FY97" s="80">
        <f t="shared" si="96"/>
        <v>0.86121673003802279</v>
      </c>
    </row>
    <row r="98" spans="1:181" x14ac:dyDescent="0.3">
      <c r="A98" s="60" t="s">
        <v>581</v>
      </c>
      <c r="B98" s="70">
        <v>10577</v>
      </c>
      <c r="C98" s="70"/>
      <c r="D98" s="70">
        <v>272</v>
      </c>
      <c r="E98" s="70">
        <v>15</v>
      </c>
      <c r="F98" s="70">
        <v>110</v>
      </c>
      <c r="G98" s="70">
        <v>0</v>
      </c>
      <c r="H98" s="70">
        <v>397</v>
      </c>
      <c r="I98" s="70">
        <v>72</v>
      </c>
      <c r="J98" s="70">
        <v>0</v>
      </c>
      <c r="K98" s="70">
        <v>40</v>
      </c>
      <c r="L98" s="70">
        <v>0</v>
      </c>
      <c r="M98" s="70">
        <v>112</v>
      </c>
      <c r="N98" s="70">
        <v>509</v>
      </c>
      <c r="O98" s="70"/>
      <c r="P98" s="70">
        <v>154</v>
      </c>
      <c r="Q98" s="70">
        <v>8</v>
      </c>
      <c r="R98" s="70">
        <v>60</v>
      </c>
      <c r="S98" s="70">
        <v>0</v>
      </c>
      <c r="T98" s="70">
        <v>222</v>
      </c>
      <c r="U98" s="70">
        <v>134</v>
      </c>
      <c r="V98" s="70">
        <v>3</v>
      </c>
      <c r="W98" s="70">
        <v>64</v>
      </c>
      <c r="X98" s="70">
        <v>0</v>
      </c>
      <c r="Y98" s="70">
        <v>201</v>
      </c>
      <c r="Z98" s="70">
        <v>423</v>
      </c>
      <c r="AA98" s="70"/>
      <c r="AB98" s="70">
        <v>268</v>
      </c>
      <c r="AC98" s="70">
        <v>11</v>
      </c>
      <c r="AD98" s="70">
        <v>106</v>
      </c>
      <c r="AE98" s="70">
        <v>0</v>
      </c>
      <c r="AF98" s="70">
        <v>385</v>
      </c>
      <c r="AG98" s="70">
        <v>34</v>
      </c>
      <c r="AH98" s="70">
        <v>2</v>
      </c>
      <c r="AI98" s="70">
        <v>23</v>
      </c>
      <c r="AJ98" s="70">
        <v>0</v>
      </c>
      <c r="AK98" s="70">
        <v>59</v>
      </c>
      <c r="AL98" s="70">
        <v>32</v>
      </c>
      <c r="AM98" s="70">
        <v>1</v>
      </c>
      <c r="AN98" s="70">
        <v>16</v>
      </c>
      <c r="AO98" s="70">
        <v>0</v>
      </c>
      <c r="AP98" s="70">
        <v>49</v>
      </c>
      <c r="AQ98" s="70">
        <v>493</v>
      </c>
      <c r="AR98" s="74"/>
      <c r="AS98" s="70">
        <v>249</v>
      </c>
      <c r="AT98" s="70">
        <v>8</v>
      </c>
      <c r="AU98" s="70">
        <v>106</v>
      </c>
      <c r="AV98" s="70">
        <v>0</v>
      </c>
      <c r="AW98" s="70">
        <v>363</v>
      </c>
      <c r="AX98" s="70">
        <v>363</v>
      </c>
      <c r="AY98" s="74"/>
      <c r="AZ98" s="70">
        <v>243</v>
      </c>
      <c r="BA98" s="70">
        <v>6</v>
      </c>
      <c r="BB98" s="70">
        <v>100</v>
      </c>
      <c r="BC98" s="70">
        <v>0</v>
      </c>
      <c r="BD98" s="70">
        <v>349</v>
      </c>
      <c r="BE98" s="70">
        <v>349</v>
      </c>
      <c r="BF98" s="74"/>
      <c r="BG98" s="70">
        <v>197</v>
      </c>
      <c r="BH98" s="70">
        <v>8</v>
      </c>
      <c r="BI98" s="70">
        <v>96</v>
      </c>
      <c r="BJ98" s="70">
        <v>0</v>
      </c>
      <c r="BK98" s="70">
        <v>301</v>
      </c>
      <c r="BL98" s="70">
        <v>87</v>
      </c>
      <c r="BM98" s="70">
        <v>3</v>
      </c>
      <c r="BN98" s="70">
        <v>28</v>
      </c>
      <c r="BO98" s="70">
        <v>0</v>
      </c>
      <c r="BP98" s="70">
        <v>118</v>
      </c>
      <c r="BQ98" s="70">
        <v>419</v>
      </c>
      <c r="BR98" s="74"/>
      <c r="BS98" s="70">
        <v>95</v>
      </c>
      <c r="BT98" s="70">
        <v>1</v>
      </c>
      <c r="BU98" s="70">
        <v>52</v>
      </c>
      <c r="BV98" s="70">
        <v>0</v>
      </c>
      <c r="BW98" s="70">
        <v>148</v>
      </c>
      <c r="BX98" s="70">
        <v>70</v>
      </c>
      <c r="BY98" s="70">
        <v>5</v>
      </c>
      <c r="BZ98" s="70">
        <v>29</v>
      </c>
      <c r="CA98" s="70">
        <v>0</v>
      </c>
      <c r="CB98" s="70">
        <v>104</v>
      </c>
      <c r="CC98" s="70">
        <v>115</v>
      </c>
      <c r="CD98" s="70">
        <v>7</v>
      </c>
      <c r="CE98" s="70">
        <v>43</v>
      </c>
      <c r="CF98" s="70">
        <v>0</v>
      </c>
      <c r="CG98" s="70">
        <v>165</v>
      </c>
      <c r="CH98" s="70">
        <v>417</v>
      </c>
      <c r="CI98" s="74"/>
      <c r="CJ98" s="70">
        <v>150</v>
      </c>
      <c r="CK98" s="70">
        <v>1</v>
      </c>
      <c r="CL98" s="70">
        <v>62</v>
      </c>
      <c r="CM98" s="70">
        <v>0</v>
      </c>
      <c r="CN98" s="70">
        <v>213</v>
      </c>
      <c r="CO98" s="70">
        <v>122</v>
      </c>
      <c r="CP98" s="70">
        <v>11</v>
      </c>
      <c r="CQ98" s="70">
        <v>61</v>
      </c>
      <c r="CR98" s="70">
        <v>0</v>
      </c>
      <c r="CS98" s="70">
        <v>194</v>
      </c>
      <c r="CT98" s="70">
        <v>407</v>
      </c>
      <c r="CU98" s="74"/>
      <c r="CV98" s="70">
        <v>156</v>
      </c>
      <c r="CW98" s="70">
        <v>0</v>
      </c>
      <c r="CX98" s="70">
        <v>67</v>
      </c>
      <c r="CY98" s="70">
        <v>0</v>
      </c>
      <c r="CZ98" s="70">
        <v>223</v>
      </c>
      <c r="DA98" s="70">
        <v>76</v>
      </c>
      <c r="DB98" s="70">
        <v>4</v>
      </c>
      <c r="DC98" s="70">
        <v>28</v>
      </c>
      <c r="DD98" s="70">
        <v>0</v>
      </c>
      <c r="DE98" s="70">
        <v>108</v>
      </c>
      <c r="DF98" s="70">
        <v>54</v>
      </c>
      <c r="DG98" s="70">
        <v>9</v>
      </c>
      <c r="DH98" s="70">
        <v>32</v>
      </c>
      <c r="DI98" s="70">
        <v>0</v>
      </c>
      <c r="DJ98" s="70">
        <v>95</v>
      </c>
      <c r="DK98" s="70">
        <v>426</v>
      </c>
      <c r="DL98" s="74"/>
      <c r="DM98" s="70">
        <v>200</v>
      </c>
      <c r="DN98" s="70">
        <v>10</v>
      </c>
      <c r="DO98" s="70">
        <v>92</v>
      </c>
      <c r="DP98" s="70">
        <v>0</v>
      </c>
      <c r="DQ98" s="70">
        <v>302</v>
      </c>
      <c r="DR98" s="70">
        <v>75</v>
      </c>
      <c r="DS98" s="70">
        <v>2</v>
      </c>
      <c r="DT98" s="70">
        <v>31</v>
      </c>
      <c r="DU98" s="70">
        <v>0</v>
      </c>
      <c r="DV98" s="70">
        <v>108</v>
      </c>
      <c r="DW98" s="70">
        <v>410</v>
      </c>
      <c r="DY98" s="80">
        <f t="shared" si="52"/>
        <v>0.83720930232558144</v>
      </c>
      <c r="DZ98" s="80">
        <f t="shared" si="53"/>
        <v>0.73333333333333328</v>
      </c>
      <c r="EA98" s="80">
        <f t="shared" si="54"/>
        <v>0.82666666666666666</v>
      </c>
      <c r="EB98" s="80" t="e">
        <f t="shared" si="55"/>
        <v>#DIV/0!</v>
      </c>
      <c r="EC98" s="80">
        <f t="shared" si="56"/>
        <v>0.83104125736738699</v>
      </c>
      <c r="ED98" s="74"/>
      <c r="EE98" s="80">
        <f t="shared" si="57"/>
        <v>0.97093023255813948</v>
      </c>
      <c r="EF98" s="80">
        <f t="shared" si="58"/>
        <v>0.93333333333333335</v>
      </c>
      <c r="EG98" s="80">
        <f t="shared" si="59"/>
        <v>0.96666666666666667</v>
      </c>
      <c r="EH98" s="80" t="e">
        <f t="shared" si="60"/>
        <v>#DIV/0!</v>
      </c>
      <c r="EI98" s="80">
        <f t="shared" si="61"/>
        <v>0.96856581532416508</v>
      </c>
      <c r="EJ98" s="74"/>
      <c r="EK98" s="80">
        <f t="shared" si="62"/>
        <v>0.72383720930232553</v>
      </c>
      <c r="EL98" s="80">
        <f t="shared" si="63"/>
        <v>0.53333333333333333</v>
      </c>
      <c r="EM98" s="80">
        <f t="shared" si="64"/>
        <v>0.70666666666666667</v>
      </c>
      <c r="EN98" s="80" t="e">
        <f t="shared" si="65"/>
        <v>#DIV/0!</v>
      </c>
      <c r="EO98" s="80">
        <f t="shared" si="66"/>
        <v>0.71316306483300584</v>
      </c>
      <c r="EP98" s="74"/>
      <c r="EQ98" s="80">
        <f t="shared" si="67"/>
        <v>0.70639534883720934</v>
      </c>
      <c r="ER98" s="80">
        <f t="shared" si="68"/>
        <v>0.4</v>
      </c>
      <c r="ES98" s="80">
        <f t="shared" si="69"/>
        <v>0.66666666666666663</v>
      </c>
      <c r="ET98" s="80" t="e">
        <f t="shared" si="70"/>
        <v>#DIV/0!</v>
      </c>
      <c r="EU98" s="80">
        <f t="shared" si="71"/>
        <v>0.68565815324165025</v>
      </c>
      <c r="EV98" s="74"/>
      <c r="EW98" s="80">
        <f t="shared" si="72"/>
        <v>0.82558139534883723</v>
      </c>
      <c r="EX98" s="80">
        <f t="shared" si="73"/>
        <v>0.73333333333333328</v>
      </c>
      <c r="EY98" s="80">
        <f t="shared" si="74"/>
        <v>0.82666666666666666</v>
      </c>
      <c r="EZ98" s="80" t="e">
        <f t="shared" si="75"/>
        <v>#DIV/0!</v>
      </c>
      <c r="FA98" s="80">
        <f t="shared" si="76"/>
        <v>0.82318271119842834</v>
      </c>
      <c r="FB98" s="74"/>
      <c r="FC98" s="80">
        <f t="shared" si="77"/>
        <v>0.53197674418604646</v>
      </c>
      <c r="FD98" s="80">
        <f t="shared" si="78"/>
        <v>6.8</v>
      </c>
      <c r="FE98" s="80">
        <f t="shared" si="79"/>
        <v>1.1133333333333333</v>
      </c>
      <c r="FF98" s="80" t="e">
        <f t="shared" si="80"/>
        <v>#DIV/0!</v>
      </c>
      <c r="FG98" s="80">
        <f t="shared" si="81"/>
        <v>0.88801571709233795</v>
      </c>
      <c r="FH98" s="74"/>
      <c r="FI98" s="80">
        <f t="shared" si="82"/>
        <v>0.79069767441860461</v>
      </c>
      <c r="FJ98" s="80">
        <f t="shared" si="83"/>
        <v>0.8</v>
      </c>
      <c r="FK98" s="80">
        <f t="shared" si="84"/>
        <v>0.82</v>
      </c>
      <c r="FL98" s="80" t="e">
        <f t="shared" si="85"/>
        <v>#DIV/0!</v>
      </c>
      <c r="FM98" s="80">
        <f t="shared" si="86"/>
        <v>0.79960707269155207</v>
      </c>
      <c r="FN98" s="74"/>
      <c r="FO98" s="80">
        <f t="shared" si="87"/>
        <v>0.83139534883720934</v>
      </c>
      <c r="FP98" s="80">
        <f t="shared" si="88"/>
        <v>0.8666666666666667</v>
      </c>
      <c r="FQ98" s="80">
        <f t="shared" si="89"/>
        <v>0.84666666666666668</v>
      </c>
      <c r="FR98" s="80" t="e">
        <f t="shared" si="90"/>
        <v>#DIV/0!</v>
      </c>
      <c r="FS98" s="80">
        <f t="shared" si="91"/>
        <v>0.83693516699410608</v>
      </c>
      <c r="FT98" s="74"/>
      <c r="FU98" s="80">
        <f t="shared" si="92"/>
        <v>0.79941860465116277</v>
      </c>
      <c r="FV98" s="80">
        <f t="shared" si="93"/>
        <v>0.8</v>
      </c>
      <c r="FW98" s="80">
        <f t="shared" si="94"/>
        <v>0.82</v>
      </c>
      <c r="FX98" s="80" t="e">
        <f t="shared" si="95"/>
        <v>#DIV/0!</v>
      </c>
      <c r="FY98" s="80">
        <f t="shared" si="96"/>
        <v>0.80550098231827116</v>
      </c>
    </row>
    <row r="99" spans="1:181" x14ac:dyDescent="0.3">
      <c r="A99" s="60" t="s">
        <v>560</v>
      </c>
      <c r="B99" s="70">
        <v>10424</v>
      </c>
      <c r="C99" s="70"/>
      <c r="D99" s="70">
        <v>90</v>
      </c>
      <c r="E99" s="70">
        <v>0</v>
      </c>
      <c r="F99" s="70">
        <v>52</v>
      </c>
      <c r="G99" s="70">
        <v>0</v>
      </c>
      <c r="H99" s="70">
        <v>142</v>
      </c>
      <c r="I99" s="70">
        <v>34</v>
      </c>
      <c r="J99" s="70">
        <v>1</v>
      </c>
      <c r="K99" s="70">
        <v>33</v>
      </c>
      <c r="L99" s="70">
        <v>0</v>
      </c>
      <c r="M99" s="70">
        <v>68</v>
      </c>
      <c r="N99" s="70">
        <v>210</v>
      </c>
      <c r="O99" s="70"/>
      <c r="P99" s="70">
        <v>65</v>
      </c>
      <c r="Q99" s="70">
        <v>1</v>
      </c>
      <c r="R99" s="70">
        <v>42</v>
      </c>
      <c r="S99" s="70">
        <v>0</v>
      </c>
      <c r="T99" s="70">
        <v>108</v>
      </c>
      <c r="U99" s="70">
        <v>49</v>
      </c>
      <c r="V99" s="70">
        <v>0</v>
      </c>
      <c r="W99" s="70">
        <v>35</v>
      </c>
      <c r="X99" s="70">
        <v>0</v>
      </c>
      <c r="Y99" s="70">
        <v>84</v>
      </c>
      <c r="Z99" s="70">
        <v>192</v>
      </c>
      <c r="AA99" s="70"/>
      <c r="AB99" s="70">
        <v>56</v>
      </c>
      <c r="AC99" s="70">
        <v>0</v>
      </c>
      <c r="AD99" s="70">
        <v>44</v>
      </c>
      <c r="AE99" s="70">
        <v>0</v>
      </c>
      <c r="AF99" s="70">
        <v>100</v>
      </c>
      <c r="AG99" s="70">
        <v>46</v>
      </c>
      <c r="AH99" s="70">
        <v>1</v>
      </c>
      <c r="AI99" s="70">
        <v>23</v>
      </c>
      <c r="AJ99" s="70">
        <v>0</v>
      </c>
      <c r="AK99" s="70">
        <v>70</v>
      </c>
      <c r="AL99" s="70">
        <v>14</v>
      </c>
      <c r="AM99" s="70">
        <v>0</v>
      </c>
      <c r="AN99" s="70">
        <v>14</v>
      </c>
      <c r="AO99" s="70">
        <v>0</v>
      </c>
      <c r="AP99" s="70">
        <v>28</v>
      </c>
      <c r="AQ99" s="70">
        <v>198</v>
      </c>
      <c r="AR99" s="74"/>
      <c r="AS99" s="70">
        <v>96</v>
      </c>
      <c r="AT99" s="70">
        <v>1</v>
      </c>
      <c r="AU99" s="70">
        <v>71</v>
      </c>
      <c r="AV99" s="70">
        <v>0</v>
      </c>
      <c r="AW99" s="70">
        <v>168</v>
      </c>
      <c r="AX99" s="70">
        <v>168</v>
      </c>
      <c r="AY99" s="74"/>
      <c r="AZ99" s="70">
        <v>97</v>
      </c>
      <c r="BA99" s="70">
        <v>1</v>
      </c>
      <c r="BB99" s="70">
        <v>69</v>
      </c>
      <c r="BC99" s="70">
        <v>0</v>
      </c>
      <c r="BD99" s="70">
        <v>167</v>
      </c>
      <c r="BE99" s="70">
        <v>167</v>
      </c>
      <c r="BF99" s="74"/>
      <c r="BG99" s="70">
        <v>75</v>
      </c>
      <c r="BH99" s="70">
        <v>0</v>
      </c>
      <c r="BI99" s="70">
        <v>48</v>
      </c>
      <c r="BJ99" s="70">
        <v>0</v>
      </c>
      <c r="BK99" s="70">
        <v>123</v>
      </c>
      <c r="BL99" s="70">
        <v>34</v>
      </c>
      <c r="BM99" s="70">
        <v>1</v>
      </c>
      <c r="BN99" s="70">
        <v>30</v>
      </c>
      <c r="BO99" s="70">
        <v>0</v>
      </c>
      <c r="BP99" s="70">
        <v>65</v>
      </c>
      <c r="BQ99" s="70">
        <v>188</v>
      </c>
      <c r="BR99" s="74"/>
      <c r="BS99" s="70">
        <v>38</v>
      </c>
      <c r="BT99" s="70">
        <v>1</v>
      </c>
      <c r="BU99" s="70">
        <v>33</v>
      </c>
      <c r="BV99" s="70">
        <v>0</v>
      </c>
      <c r="BW99" s="70">
        <v>72</v>
      </c>
      <c r="BX99" s="70">
        <v>21</v>
      </c>
      <c r="BY99" s="70">
        <v>0</v>
      </c>
      <c r="BZ99" s="70">
        <v>11</v>
      </c>
      <c r="CA99" s="70">
        <v>0</v>
      </c>
      <c r="CB99" s="70">
        <v>32</v>
      </c>
      <c r="CC99" s="70">
        <v>54</v>
      </c>
      <c r="CD99" s="70">
        <v>0</v>
      </c>
      <c r="CE99" s="70">
        <v>34</v>
      </c>
      <c r="CF99" s="70">
        <v>0</v>
      </c>
      <c r="CG99" s="70">
        <v>88</v>
      </c>
      <c r="CH99" s="70">
        <v>192</v>
      </c>
      <c r="CI99" s="74"/>
      <c r="CJ99" s="70">
        <v>60</v>
      </c>
      <c r="CK99" s="70">
        <v>0</v>
      </c>
      <c r="CL99" s="70">
        <v>40</v>
      </c>
      <c r="CM99" s="70">
        <v>0</v>
      </c>
      <c r="CN99" s="70">
        <v>100</v>
      </c>
      <c r="CO99" s="70">
        <v>49</v>
      </c>
      <c r="CP99" s="70">
        <v>1</v>
      </c>
      <c r="CQ99" s="70">
        <v>38</v>
      </c>
      <c r="CR99" s="70">
        <v>0</v>
      </c>
      <c r="CS99" s="70">
        <v>88</v>
      </c>
      <c r="CT99" s="70">
        <v>188</v>
      </c>
      <c r="CU99" s="74"/>
      <c r="CV99" s="70">
        <v>58</v>
      </c>
      <c r="CW99" s="70">
        <v>1</v>
      </c>
      <c r="CX99" s="70">
        <v>53</v>
      </c>
      <c r="CY99" s="70">
        <v>0</v>
      </c>
      <c r="CZ99" s="70">
        <v>112</v>
      </c>
      <c r="DA99" s="70">
        <v>22</v>
      </c>
      <c r="DB99" s="70">
        <v>0</v>
      </c>
      <c r="DC99" s="70">
        <v>14</v>
      </c>
      <c r="DD99" s="70">
        <v>0</v>
      </c>
      <c r="DE99" s="70">
        <v>36</v>
      </c>
      <c r="DF99" s="70">
        <v>28</v>
      </c>
      <c r="DG99" s="70">
        <v>0</v>
      </c>
      <c r="DH99" s="70">
        <v>11</v>
      </c>
      <c r="DI99" s="70">
        <v>0</v>
      </c>
      <c r="DJ99" s="70">
        <v>39</v>
      </c>
      <c r="DK99" s="70">
        <v>187</v>
      </c>
      <c r="DL99" s="74"/>
      <c r="DM99" s="70">
        <v>69</v>
      </c>
      <c r="DN99" s="70">
        <v>1</v>
      </c>
      <c r="DO99" s="70">
        <v>56</v>
      </c>
      <c r="DP99" s="70">
        <v>0</v>
      </c>
      <c r="DQ99" s="70">
        <v>126</v>
      </c>
      <c r="DR99" s="70">
        <v>33</v>
      </c>
      <c r="DS99" s="70">
        <v>0</v>
      </c>
      <c r="DT99" s="70">
        <v>19</v>
      </c>
      <c r="DU99" s="70">
        <v>0</v>
      </c>
      <c r="DV99" s="70">
        <v>52</v>
      </c>
      <c r="DW99" s="70">
        <v>178</v>
      </c>
      <c r="DY99" s="80">
        <f t="shared" si="52"/>
        <v>0.91935483870967738</v>
      </c>
      <c r="DZ99" s="80">
        <f t="shared" si="53"/>
        <v>1</v>
      </c>
      <c r="EA99" s="80">
        <f t="shared" si="54"/>
        <v>0.90588235294117647</v>
      </c>
      <c r="EB99" s="80" t="e">
        <f t="shared" si="55"/>
        <v>#DIV/0!</v>
      </c>
      <c r="EC99" s="80">
        <f t="shared" si="56"/>
        <v>0.91428571428571426</v>
      </c>
      <c r="ED99" s="74"/>
      <c r="EE99" s="80">
        <f t="shared" si="57"/>
        <v>0.93548387096774188</v>
      </c>
      <c r="EF99" s="80">
        <f t="shared" si="58"/>
        <v>1</v>
      </c>
      <c r="EG99" s="80">
        <f t="shared" si="59"/>
        <v>0.95294117647058818</v>
      </c>
      <c r="EH99" s="80" t="e">
        <f t="shared" si="60"/>
        <v>#DIV/0!</v>
      </c>
      <c r="EI99" s="80">
        <f t="shared" si="61"/>
        <v>0.94285714285714284</v>
      </c>
      <c r="EJ99" s="74"/>
      <c r="EK99" s="80">
        <f t="shared" si="62"/>
        <v>0.77419354838709675</v>
      </c>
      <c r="EL99" s="80">
        <f t="shared" si="63"/>
        <v>1</v>
      </c>
      <c r="EM99" s="80">
        <f t="shared" si="64"/>
        <v>0.83529411764705885</v>
      </c>
      <c r="EN99" s="80" t="e">
        <f t="shared" si="65"/>
        <v>#DIV/0!</v>
      </c>
      <c r="EO99" s="80">
        <f t="shared" si="66"/>
        <v>0.8</v>
      </c>
      <c r="EP99" s="74"/>
      <c r="EQ99" s="80">
        <f t="shared" si="67"/>
        <v>0.782258064516129</v>
      </c>
      <c r="ER99" s="80">
        <f t="shared" si="68"/>
        <v>1</v>
      </c>
      <c r="ES99" s="80">
        <f t="shared" si="69"/>
        <v>0.81176470588235294</v>
      </c>
      <c r="ET99" s="80" t="e">
        <f t="shared" si="70"/>
        <v>#DIV/0!</v>
      </c>
      <c r="EU99" s="80">
        <f t="shared" si="71"/>
        <v>0.79523809523809519</v>
      </c>
      <c r="EV99" s="74"/>
      <c r="EW99" s="80">
        <f t="shared" si="72"/>
        <v>0.87903225806451613</v>
      </c>
      <c r="EX99" s="80">
        <f t="shared" si="73"/>
        <v>1</v>
      </c>
      <c r="EY99" s="80">
        <f t="shared" si="74"/>
        <v>0.91764705882352937</v>
      </c>
      <c r="EZ99" s="80" t="e">
        <f t="shared" si="75"/>
        <v>#DIV/0!</v>
      </c>
      <c r="FA99" s="80">
        <f t="shared" si="76"/>
        <v>0.89523809523809528</v>
      </c>
      <c r="FB99" s="74"/>
      <c r="FC99" s="80">
        <f t="shared" si="77"/>
        <v>2.2580645161290325</v>
      </c>
      <c r="FD99" s="80">
        <f t="shared" si="78"/>
        <v>13</v>
      </c>
      <c r="FE99" s="80">
        <f t="shared" si="79"/>
        <v>1.4588235294117646</v>
      </c>
      <c r="FF99" s="80" t="e">
        <f t="shared" si="80"/>
        <v>#DIV/0!</v>
      </c>
      <c r="FG99" s="80">
        <f t="shared" si="81"/>
        <v>1.9857142857142858</v>
      </c>
      <c r="FH99" s="74"/>
      <c r="FI99" s="80">
        <f t="shared" si="82"/>
        <v>0.87903225806451613</v>
      </c>
      <c r="FJ99" s="80">
        <f t="shared" si="83"/>
        <v>1</v>
      </c>
      <c r="FK99" s="80">
        <f t="shared" si="84"/>
        <v>0.91764705882352937</v>
      </c>
      <c r="FL99" s="80" t="e">
        <f t="shared" si="85"/>
        <v>#DIV/0!</v>
      </c>
      <c r="FM99" s="80">
        <f t="shared" si="86"/>
        <v>0.89523809523809528</v>
      </c>
      <c r="FN99" s="74"/>
      <c r="FO99" s="80">
        <f t="shared" si="87"/>
        <v>0.87096774193548387</v>
      </c>
      <c r="FP99" s="80">
        <f t="shared" si="88"/>
        <v>1</v>
      </c>
      <c r="FQ99" s="80">
        <f t="shared" si="89"/>
        <v>0.91764705882352937</v>
      </c>
      <c r="FR99" s="80" t="e">
        <f t="shared" si="90"/>
        <v>#DIV/0!</v>
      </c>
      <c r="FS99" s="80">
        <f t="shared" si="91"/>
        <v>0.89047619047619042</v>
      </c>
      <c r="FT99" s="74"/>
      <c r="FU99" s="80">
        <f t="shared" si="92"/>
        <v>0.82258064516129037</v>
      </c>
      <c r="FV99" s="80">
        <f t="shared" si="93"/>
        <v>1</v>
      </c>
      <c r="FW99" s="80">
        <f t="shared" si="94"/>
        <v>0.88235294117647056</v>
      </c>
      <c r="FX99" s="80" t="e">
        <f t="shared" si="95"/>
        <v>#DIV/0!</v>
      </c>
      <c r="FY99" s="80">
        <f t="shared" si="96"/>
        <v>0.84761904761904761</v>
      </c>
    </row>
    <row r="100" spans="1:181" x14ac:dyDescent="0.3">
      <c r="A100" s="60" t="s">
        <v>430</v>
      </c>
      <c r="B100" s="70">
        <v>10302</v>
      </c>
      <c r="C100" s="70"/>
      <c r="D100" s="70">
        <v>52</v>
      </c>
      <c r="E100" s="70">
        <v>5</v>
      </c>
      <c r="F100" s="70">
        <v>13</v>
      </c>
      <c r="G100" s="70">
        <v>0</v>
      </c>
      <c r="H100" s="70">
        <v>70</v>
      </c>
      <c r="I100" s="70">
        <v>56</v>
      </c>
      <c r="J100" s="70">
        <v>2</v>
      </c>
      <c r="K100" s="70">
        <v>22</v>
      </c>
      <c r="L100" s="70">
        <v>0</v>
      </c>
      <c r="M100" s="70">
        <v>80</v>
      </c>
      <c r="N100" s="70">
        <v>150</v>
      </c>
      <c r="O100" s="70"/>
      <c r="P100" s="70">
        <v>77</v>
      </c>
      <c r="Q100" s="70">
        <v>3</v>
      </c>
      <c r="R100" s="70">
        <v>28</v>
      </c>
      <c r="S100" s="70">
        <v>0</v>
      </c>
      <c r="T100" s="70">
        <v>108</v>
      </c>
      <c r="U100" s="70">
        <v>25</v>
      </c>
      <c r="V100" s="70">
        <v>4</v>
      </c>
      <c r="W100" s="70">
        <v>5</v>
      </c>
      <c r="X100" s="70">
        <v>0</v>
      </c>
      <c r="Y100" s="70">
        <v>34</v>
      </c>
      <c r="Z100" s="70">
        <v>142</v>
      </c>
      <c r="AA100" s="70"/>
      <c r="AB100" s="70">
        <v>59</v>
      </c>
      <c r="AC100" s="70">
        <v>0</v>
      </c>
      <c r="AD100" s="70">
        <v>24</v>
      </c>
      <c r="AE100" s="70">
        <v>0</v>
      </c>
      <c r="AF100" s="70">
        <v>83</v>
      </c>
      <c r="AG100" s="70">
        <v>30</v>
      </c>
      <c r="AH100" s="70">
        <v>7</v>
      </c>
      <c r="AI100" s="70">
        <v>5</v>
      </c>
      <c r="AJ100" s="70">
        <v>0</v>
      </c>
      <c r="AK100" s="70">
        <v>42</v>
      </c>
      <c r="AL100" s="70">
        <v>10</v>
      </c>
      <c r="AM100" s="70">
        <v>0</v>
      </c>
      <c r="AN100" s="70">
        <v>4</v>
      </c>
      <c r="AO100" s="70">
        <v>0</v>
      </c>
      <c r="AP100" s="70">
        <v>14</v>
      </c>
      <c r="AQ100" s="70">
        <v>139</v>
      </c>
      <c r="AR100" s="74"/>
      <c r="AS100" s="70">
        <v>94</v>
      </c>
      <c r="AT100" s="70">
        <v>7</v>
      </c>
      <c r="AU100" s="70">
        <v>30</v>
      </c>
      <c r="AV100" s="70">
        <v>0</v>
      </c>
      <c r="AW100" s="70">
        <v>131</v>
      </c>
      <c r="AX100" s="70">
        <v>131</v>
      </c>
      <c r="AY100" s="74"/>
      <c r="AZ100" s="70">
        <v>94</v>
      </c>
      <c r="BA100" s="70">
        <v>7</v>
      </c>
      <c r="BB100" s="70">
        <v>30</v>
      </c>
      <c r="BC100" s="70">
        <v>0</v>
      </c>
      <c r="BD100" s="70">
        <v>131</v>
      </c>
      <c r="BE100" s="70">
        <v>131</v>
      </c>
      <c r="BF100" s="74"/>
      <c r="BG100" s="70">
        <v>59</v>
      </c>
      <c r="BH100" s="70">
        <v>5</v>
      </c>
      <c r="BI100" s="70">
        <v>20</v>
      </c>
      <c r="BJ100" s="70">
        <v>0</v>
      </c>
      <c r="BK100" s="70">
        <v>84</v>
      </c>
      <c r="BL100" s="70">
        <v>39</v>
      </c>
      <c r="BM100" s="70">
        <v>2</v>
      </c>
      <c r="BN100" s="70">
        <v>14</v>
      </c>
      <c r="BO100" s="70">
        <v>0</v>
      </c>
      <c r="BP100" s="70">
        <v>55</v>
      </c>
      <c r="BQ100" s="70">
        <v>139</v>
      </c>
      <c r="BR100" s="74"/>
      <c r="BS100" s="70">
        <v>50</v>
      </c>
      <c r="BT100" s="70">
        <v>1</v>
      </c>
      <c r="BU100" s="70">
        <v>21</v>
      </c>
      <c r="BV100" s="70">
        <v>0</v>
      </c>
      <c r="BW100" s="70">
        <v>72</v>
      </c>
      <c r="BX100" s="70">
        <v>28</v>
      </c>
      <c r="BY100" s="70">
        <v>1</v>
      </c>
      <c r="BZ100" s="70">
        <v>5</v>
      </c>
      <c r="CA100" s="70">
        <v>0</v>
      </c>
      <c r="CB100" s="70">
        <v>34</v>
      </c>
      <c r="CC100" s="70">
        <v>23</v>
      </c>
      <c r="CD100" s="70">
        <v>5</v>
      </c>
      <c r="CE100" s="70">
        <v>8</v>
      </c>
      <c r="CF100" s="70">
        <v>0</v>
      </c>
      <c r="CG100" s="70">
        <v>36</v>
      </c>
      <c r="CH100" s="70">
        <v>142</v>
      </c>
      <c r="CI100" s="74"/>
      <c r="CJ100" s="70">
        <v>46</v>
      </c>
      <c r="CK100" s="70">
        <v>3</v>
      </c>
      <c r="CL100" s="70">
        <v>23</v>
      </c>
      <c r="CM100" s="70">
        <v>0</v>
      </c>
      <c r="CN100" s="70">
        <v>72</v>
      </c>
      <c r="CO100" s="70">
        <v>46</v>
      </c>
      <c r="CP100" s="70">
        <v>5</v>
      </c>
      <c r="CQ100" s="70">
        <v>10</v>
      </c>
      <c r="CR100" s="70">
        <v>0</v>
      </c>
      <c r="CS100" s="70">
        <v>61</v>
      </c>
      <c r="CT100" s="70">
        <v>133</v>
      </c>
      <c r="CU100" s="74"/>
      <c r="CV100" s="70">
        <v>70</v>
      </c>
      <c r="CW100" s="70">
        <v>4</v>
      </c>
      <c r="CX100" s="70">
        <v>23</v>
      </c>
      <c r="CY100" s="70">
        <v>0</v>
      </c>
      <c r="CZ100" s="70">
        <v>97</v>
      </c>
      <c r="DA100" s="70">
        <v>14</v>
      </c>
      <c r="DB100" s="70">
        <v>0</v>
      </c>
      <c r="DC100" s="70">
        <v>7</v>
      </c>
      <c r="DD100" s="70">
        <v>0</v>
      </c>
      <c r="DE100" s="70">
        <v>21</v>
      </c>
      <c r="DF100" s="70">
        <v>16</v>
      </c>
      <c r="DG100" s="70">
        <v>3</v>
      </c>
      <c r="DH100" s="70">
        <v>4</v>
      </c>
      <c r="DI100" s="70">
        <v>0</v>
      </c>
      <c r="DJ100" s="70">
        <v>23</v>
      </c>
      <c r="DK100" s="70">
        <v>141</v>
      </c>
      <c r="DL100" s="74"/>
      <c r="DM100" s="70">
        <v>69</v>
      </c>
      <c r="DN100" s="70">
        <v>7</v>
      </c>
      <c r="DO100" s="70">
        <v>22</v>
      </c>
      <c r="DP100" s="70">
        <v>0</v>
      </c>
      <c r="DQ100" s="70">
        <v>98</v>
      </c>
      <c r="DR100" s="70">
        <v>30</v>
      </c>
      <c r="DS100" s="70">
        <v>1</v>
      </c>
      <c r="DT100" s="70">
        <v>10</v>
      </c>
      <c r="DU100" s="70">
        <v>0</v>
      </c>
      <c r="DV100" s="70">
        <v>41</v>
      </c>
      <c r="DW100" s="70">
        <v>139</v>
      </c>
      <c r="DY100" s="80">
        <f t="shared" si="52"/>
        <v>0.94444444444444442</v>
      </c>
      <c r="DZ100" s="80">
        <f t="shared" si="53"/>
        <v>1</v>
      </c>
      <c r="EA100" s="80">
        <f t="shared" si="54"/>
        <v>0.94285714285714284</v>
      </c>
      <c r="EB100" s="80" t="e">
        <f t="shared" si="55"/>
        <v>#DIV/0!</v>
      </c>
      <c r="EC100" s="80">
        <f t="shared" si="56"/>
        <v>0.94666666666666666</v>
      </c>
      <c r="ED100" s="74"/>
      <c r="EE100" s="80">
        <f t="shared" si="57"/>
        <v>0.91666666666666663</v>
      </c>
      <c r="EF100" s="80">
        <f t="shared" si="58"/>
        <v>1</v>
      </c>
      <c r="EG100" s="80">
        <f t="shared" si="59"/>
        <v>0.94285714285714284</v>
      </c>
      <c r="EH100" s="80" t="e">
        <f t="shared" si="60"/>
        <v>#DIV/0!</v>
      </c>
      <c r="EI100" s="80">
        <f t="shared" si="61"/>
        <v>0.92666666666666664</v>
      </c>
      <c r="EJ100" s="74"/>
      <c r="EK100" s="80">
        <f t="shared" si="62"/>
        <v>0.87037037037037035</v>
      </c>
      <c r="EL100" s="80">
        <f t="shared" si="63"/>
        <v>1</v>
      </c>
      <c r="EM100" s="80">
        <f t="shared" si="64"/>
        <v>0.8571428571428571</v>
      </c>
      <c r="EN100" s="80" t="e">
        <f t="shared" si="65"/>
        <v>#DIV/0!</v>
      </c>
      <c r="EO100" s="80">
        <f t="shared" si="66"/>
        <v>0.87333333333333329</v>
      </c>
      <c r="EP100" s="74"/>
      <c r="EQ100" s="80">
        <f t="shared" si="67"/>
        <v>0.87037037037037035</v>
      </c>
      <c r="ER100" s="80">
        <f t="shared" si="68"/>
        <v>1</v>
      </c>
      <c r="ES100" s="80">
        <f t="shared" si="69"/>
        <v>0.8571428571428571</v>
      </c>
      <c r="ET100" s="80" t="e">
        <f t="shared" si="70"/>
        <v>#DIV/0!</v>
      </c>
      <c r="EU100" s="80">
        <f t="shared" si="71"/>
        <v>0.87333333333333329</v>
      </c>
      <c r="EV100" s="74"/>
      <c r="EW100" s="80">
        <f t="shared" si="72"/>
        <v>0.90740740740740744</v>
      </c>
      <c r="EX100" s="80">
        <f t="shared" si="73"/>
        <v>1</v>
      </c>
      <c r="EY100" s="80">
        <f t="shared" si="74"/>
        <v>0.97142857142857142</v>
      </c>
      <c r="EZ100" s="80" t="e">
        <f t="shared" si="75"/>
        <v>#DIV/0!</v>
      </c>
      <c r="FA100" s="80">
        <f t="shared" si="76"/>
        <v>0.92666666666666664</v>
      </c>
      <c r="FB100" s="74"/>
      <c r="FC100" s="80">
        <f t="shared" si="77"/>
        <v>1.0462962962962963</v>
      </c>
      <c r="FD100" s="80">
        <f t="shared" si="78"/>
        <v>0.14285714285714285</v>
      </c>
      <c r="FE100" s="80">
        <f t="shared" si="79"/>
        <v>2.2285714285714286</v>
      </c>
      <c r="FF100" s="80" t="e">
        <f t="shared" si="80"/>
        <v>#DIV/0!</v>
      </c>
      <c r="FG100" s="80">
        <f t="shared" si="81"/>
        <v>1.28</v>
      </c>
      <c r="FH100" s="74"/>
      <c r="FI100" s="80">
        <f t="shared" si="82"/>
        <v>0.85185185185185186</v>
      </c>
      <c r="FJ100" s="80">
        <f t="shared" si="83"/>
        <v>1.1428571428571428</v>
      </c>
      <c r="FK100" s="80">
        <f t="shared" si="84"/>
        <v>0.94285714285714284</v>
      </c>
      <c r="FL100" s="80" t="e">
        <f t="shared" si="85"/>
        <v>#DIV/0!</v>
      </c>
      <c r="FM100" s="80">
        <f t="shared" si="86"/>
        <v>0.88666666666666671</v>
      </c>
      <c r="FN100" s="74"/>
      <c r="FO100" s="80">
        <f t="shared" si="87"/>
        <v>0.92592592592592593</v>
      </c>
      <c r="FP100" s="80">
        <f t="shared" si="88"/>
        <v>1</v>
      </c>
      <c r="FQ100" s="80">
        <f t="shared" si="89"/>
        <v>0.97142857142857142</v>
      </c>
      <c r="FR100" s="80" t="e">
        <f t="shared" si="90"/>
        <v>#DIV/0!</v>
      </c>
      <c r="FS100" s="80">
        <f t="shared" si="91"/>
        <v>0.94</v>
      </c>
      <c r="FT100" s="74"/>
      <c r="FU100" s="80">
        <f t="shared" si="92"/>
        <v>0.91666666666666663</v>
      </c>
      <c r="FV100" s="80">
        <f t="shared" si="93"/>
        <v>1.1428571428571428</v>
      </c>
      <c r="FW100" s="80">
        <f t="shared" si="94"/>
        <v>0.91428571428571426</v>
      </c>
      <c r="FX100" s="80" t="e">
        <f t="shared" si="95"/>
        <v>#DIV/0!</v>
      </c>
      <c r="FY100" s="80">
        <f t="shared" si="96"/>
        <v>0.92666666666666664</v>
      </c>
    </row>
    <row r="101" spans="1:181" x14ac:dyDescent="0.3">
      <c r="A101" s="60" t="s">
        <v>424</v>
      </c>
      <c r="B101" s="70">
        <v>10229</v>
      </c>
      <c r="C101" s="70"/>
      <c r="D101" s="70">
        <v>251</v>
      </c>
      <c r="E101" s="70">
        <v>48</v>
      </c>
      <c r="F101" s="70">
        <v>77</v>
      </c>
      <c r="G101" s="70">
        <v>0</v>
      </c>
      <c r="H101" s="70">
        <v>376</v>
      </c>
      <c r="I101" s="70">
        <v>84</v>
      </c>
      <c r="J101" s="70">
        <v>18</v>
      </c>
      <c r="K101" s="70">
        <v>23</v>
      </c>
      <c r="L101" s="70">
        <v>0</v>
      </c>
      <c r="M101" s="70">
        <v>125</v>
      </c>
      <c r="N101" s="70">
        <v>501</v>
      </c>
      <c r="O101" s="70"/>
      <c r="P101" s="70">
        <v>146</v>
      </c>
      <c r="Q101" s="70">
        <v>30</v>
      </c>
      <c r="R101" s="70">
        <v>43</v>
      </c>
      <c r="S101" s="70">
        <v>0</v>
      </c>
      <c r="T101" s="70">
        <v>219</v>
      </c>
      <c r="U101" s="70">
        <v>134</v>
      </c>
      <c r="V101" s="70">
        <v>32</v>
      </c>
      <c r="W101" s="70">
        <v>42</v>
      </c>
      <c r="X101" s="70">
        <v>0</v>
      </c>
      <c r="Y101" s="70">
        <v>208</v>
      </c>
      <c r="Z101" s="70">
        <v>427</v>
      </c>
      <c r="AA101" s="70"/>
      <c r="AB101" s="70">
        <v>227</v>
      </c>
      <c r="AC101" s="70">
        <v>51</v>
      </c>
      <c r="AD101" s="70">
        <v>69</v>
      </c>
      <c r="AE101" s="70">
        <v>0</v>
      </c>
      <c r="AF101" s="70">
        <v>347</v>
      </c>
      <c r="AG101" s="70">
        <v>49</v>
      </c>
      <c r="AH101" s="70">
        <v>15</v>
      </c>
      <c r="AI101" s="70">
        <v>19</v>
      </c>
      <c r="AJ101" s="70">
        <v>0</v>
      </c>
      <c r="AK101" s="70">
        <v>83</v>
      </c>
      <c r="AL101" s="70">
        <v>42</v>
      </c>
      <c r="AM101" s="70">
        <v>3</v>
      </c>
      <c r="AN101" s="70">
        <v>9</v>
      </c>
      <c r="AO101" s="70">
        <v>0</v>
      </c>
      <c r="AP101" s="70">
        <v>54</v>
      </c>
      <c r="AQ101" s="70">
        <v>484</v>
      </c>
      <c r="AR101" s="74"/>
      <c r="AS101" s="70">
        <v>263</v>
      </c>
      <c r="AT101" s="70">
        <v>56</v>
      </c>
      <c r="AU101" s="70">
        <v>71</v>
      </c>
      <c r="AV101" s="70">
        <v>0</v>
      </c>
      <c r="AW101" s="70">
        <v>390</v>
      </c>
      <c r="AX101" s="70">
        <v>390</v>
      </c>
      <c r="AY101" s="74"/>
      <c r="AZ101" s="70">
        <v>246</v>
      </c>
      <c r="BA101" s="70">
        <v>55</v>
      </c>
      <c r="BB101" s="70">
        <v>68</v>
      </c>
      <c r="BC101" s="70">
        <v>0</v>
      </c>
      <c r="BD101" s="70">
        <v>369</v>
      </c>
      <c r="BE101" s="70">
        <v>369</v>
      </c>
      <c r="BF101" s="74"/>
      <c r="BG101" s="70">
        <v>210</v>
      </c>
      <c r="BH101" s="70">
        <v>43</v>
      </c>
      <c r="BI101" s="70">
        <v>64</v>
      </c>
      <c r="BJ101" s="70">
        <v>0</v>
      </c>
      <c r="BK101" s="70">
        <v>317</v>
      </c>
      <c r="BL101" s="70">
        <v>79</v>
      </c>
      <c r="BM101" s="70">
        <v>16</v>
      </c>
      <c r="BN101" s="70">
        <v>24</v>
      </c>
      <c r="BO101" s="70">
        <v>0</v>
      </c>
      <c r="BP101" s="70">
        <v>119</v>
      </c>
      <c r="BQ101" s="70">
        <v>436</v>
      </c>
      <c r="BR101" s="74"/>
      <c r="BS101" s="70">
        <v>114</v>
      </c>
      <c r="BT101" s="70">
        <v>20</v>
      </c>
      <c r="BU101" s="70">
        <v>39</v>
      </c>
      <c r="BV101" s="70">
        <v>0</v>
      </c>
      <c r="BW101" s="70">
        <v>173</v>
      </c>
      <c r="BX101" s="70">
        <v>74</v>
      </c>
      <c r="BY101" s="70">
        <v>19</v>
      </c>
      <c r="BZ101" s="70">
        <v>9</v>
      </c>
      <c r="CA101" s="70">
        <v>0</v>
      </c>
      <c r="CB101" s="70">
        <v>102</v>
      </c>
      <c r="CC101" s="70">
        <v>97</v>
      </c>
      <c r="CD101" s="70">
        <v>26</v>
      </c>
      <c r="CE101" s="70">
        <v>40</v>
      </c>
      <c r="CF101" s="70">
        <v>0</v>
      </c>
      <c r="CG101" s="70">
        <v>163</v>
      </c>
      <c r="CH101" s="70">
        <v>438</v>
      </c>
      <c r="CI101" s="74"/>
      <c r="CJ101" s="70">
        <v>146</v>
      </c>
      <c r="CK101" s="70">
        <v>28</v>
      </c>
      <c r="CL101" s="70">
        <v>48</v>
      </c>
      <c r="CM101" s="70">
        <v>0</v>
      </c>
      <c r="CN101" s="70">
        <v>222</v>
      </c>
      <c r="CO101" s="70">
        <v>141</v>
      </c>
      <c r="CP101" s="70">
        <v>36</v>
      </c>
      <c r="CQ101" s="70">
        <v>41</v>
      </c>
      <c r="CR101" s="70">
        <v>0</v>
      </c>
      <c r="CS101" s="70">
        <v>218</v>
      </c>
      <c r="CT101" s="70">
        <v>440</v>
      </c>
      <c r="CU101" s="74"/>
      <c r="CV101" s="70">
        <v>176</v>
      </c>
      <c r="CW101" s="70">
        <v>37</v>
      </c>
      <c r="CX101" s="70">
        <v>59</v>
      </c>
      <c r="CY101" s="70">
        <v>0</v>
      </c>
      <c r="CZ101" s="70">
        <v>272</v>
      </c>
      <c r="DA101" s="70">
        <v>54</v>
      </c>
      <c r="DB101" s="70">
        <v>13</v>
      </c>
      <c r="DC101" s="70">
        <v>14</v>
      </c>
      <c r="DD101" s="70">
        <v>0</v>
      </c>
      <c r="DE101" s="70">
        <v>81</v>
      </c>
      <c r="DF101" s="70">
        <v>57</v>
      </c>
      <c r="DG101" s="70">
        <v>16</v>
      </c>
      <c r="DH101" s="70">
        <v>16</v>
      </c>
      <c r="DI101" s="70">
        <v>0</v>
      </c>
      <c r="DJ101" s="70">
        <v>89</v>
      </c>
      <c r="DK101" s="70">
        <v>442</v>
      </c>
      <c r="DL101" s="74"/>
      <c r="DM101" s="70">
        <v>196</v>
      </c>
      <c r="DN101" s="70">
        <v>42</v>
      </c>
      <c r="DO101" s="70">
        <v>62</v>
      </c>
      <c r="DP101" s="70">
        <v>0</v>
      </c>
      <c r="DQ101" s="70">
        <v>300</v>
      </c>
      <c r="DR101" s="70">
        <v>90</v>
      </c>
      <c r="DS101" s="70">
        <v>22</v>
      </c>
      <c r="DT101" s="70">
        <v>25</v>
      </c>
      <c r="DU101" s="70">
        <v>0</v>
      </c>
      <c r="DV101" s="70">
        <v>137</v>
      </c>
      <c r="DW101" s="70">
        <v>437</v>
      </c>
      <c r="DY101" s="80">
        <f t="shared" si="52"/>
        <v>0.83582089552238803</v>
      </c>
      <c r="DZ101" s="80">
        <f t="shared" si="53"/>
        <v>0.93939393939393945</v>
      </c>
      <c r="EA101" s="80">
        <f t="shared" si="54"/>
        <v>0.85</v>
      </c>
      <c r="EB101" s="80" t="e">
        <f t="shared" si="55"/>
        <v>#DIV/0!</v>
      </c>
      <c r="EC101" s="80">
        <f t="shared" si="56"/>
        <v>0.85229540918163671</v>
      </c>
      <c r="ED101" s="74"/>
      <c r="EE101" s="80">
        <f t="shared" si="57"/>
        <v>0.94925373134328361</v>
      </c>
      <c r="EF101" s="80">
        <f t="shared" si="58"/>
        <v>1.0454545454545454</v>
      </c>
      <c r="EG101" s="80">
        <f t="shared" si="59"/>
        <v>0.97</v>
      </c>
      <c r="EH101" s="80" t="e">
        <f t="shared" si="60"/>
        <v>#DIV/0!</v>
      </c>
      <c r="EI101" s="80">
        <f t="shared" si="61"/>
        <v>0.96606786427145708</v>
      </c>
      <c r="EJ101" s="74"/>
      <c r="EK101" s="80">
        <f t="shared" si="62"/>
        <v>0.78507462686567164</v>
      </c>
      <c r="EL101" s="80">
        <f t="shared" si="63"/>
        <v>0.84848484848484851</v>
      </c>
      <c r="EM101" s="80">
        <f t="shared" si="64"/>
        <v>0.71</v>
      </c>
      <c r="EN101" s="80" t="e">
        <f t="shared" si="65"/>
        <v>#DIV/0!</v>
      </c>
      <c r="EO101" s="80">
        <f t="shared" si="66"/>
        <v>0.77844311377245512</v>
      </c>
      <c r="EP101" s="74"/>
      <c r="EQ101" s="80">
        <f t="shared" si="67"/>
        <v>0.73432835820895526</v>
      </c>
      <c r="ER101" s="80">
        <f t="shared" si="68"/>
        <v>0.83333333333333337</v>
      </c>
      <c r="ES101" s="80">
        <f t="shared" si="69"/>
        <v>0.68</v>
      </c>
      <c r="ET101" s="80" t="e">
        <f t="shared" si="70"/>
        <v>#DIV/0!</v>
      </c>
      <c r="EU101" s="80">
        <f t="shared" si="71"/>
        <v>0.73652694610778446</v>
      </c>
      <c r="EV101" s="74"/>
      <c r="EW101" s="80">
        <f t="shared" si="72"/>
        <v>0.86268656716417913</v>
      </c>
      <c r="EX101" s="80">
        <f t="shared" si="73"/>
        <v>0.89393939393939392</v>
      </c>
      <c r="EY101" s="80">
        <f t="shared" si="74"/>
        <v>0.88</v>
      </c>
      <c r="EZ101" s="80" t="e">
        <f t="shared" si="75"/>
        <v>#DIV/0!</v>
      </c>
      <c r="FA101" s="80">
        <f t="shared" si="76"/>
        <v>0.87025948103792417</v>
      </c>
      <c r="FB101" s="74"/>
      <c r="FC101" s="80">
        <f t="shared" si="77"/>
        <v>0.30149253731343284</v>
      </c>
      <c r="FD101" s="80">
        <f t="shared" si="78"/>
        <v>0.10606060606060606</v>
      </c>
      <c r="FE101" s="80">
        <f t="shared" si="79"/>
        <v>0.34</v>
      </c>
      <c r="FF101" s="80" t="e">
        <f t="shared" si="80"/>
        <v>#DIV/0!</v>
      </c>
      <c r="FG101" s="80">
        <f t="shared" si="81"/>
        <v>0.28343313373253493</v>
      </c>
      <c r="FH101" s="74"/>
      <c r="FI101" s="80">
        <f t="shared" si="82"/>
        <v>0.85671641791044773</v>
      </c>
      <c r="FJ101" s="80">
        <f t="shared" si="83"/>
        <v>0.96969696969696972</v>
      </c>
      <c r="FK101" s="80">
        <f t="shared" si="84"/>
        <v>0.89</v>
      </c>
      <c r="FL101" s="80" t="e">
        <f t="shared" si="85"/>
        <v>#DIV/0!</v>
      </c>
      <c r="FM101" s="80">
        <f t="shared" si="86"/>
        <v>0.8782435129740519</v>
      </c>
      <c r="FN101" s="74"/>
      <c r="FO101" s="80">
        <f t="shared" si="87"/>
        <v>0.85671641791044773</v>
      </c>
      <c r="FP101" s="80">
        <f t="shared" si="88"/>
        <v>1</v>
      </c>
      <c r="FQ101" s="80">
        <f t="shared" si="89"/>
        <v>0.89</v>
      </c>
      <c r="FR101" s="80" t="e">
        <f t="shared" si="90"/>
        <v>#DIV/0!</v>
      </c>
      <c r="FS101" s="80">
        <f t="shared" si="91"/>
        <v>0.88223552894211577</v>
      </c>
      <c r="FT101" s="74"/>
      <c r="FU101" s="80">
        <f t="shared" si="92"/>
        <v>0.85373134328358213</v>
      </c>
      <c r="FV101" s="80">
        <f t="shared" si="93"/>
        <v>0.96969696969696972</v>
      </c>
      <c r="FW101" s="80">
        <f t="shared" si="94"/>
        <v>0.87</v>
      </c>
      <c r="FX101" s="80" t="e">
        <f t="shared" si="95"/>
        <v>#DIV/0!</v>
      </c>
      <c r="FY101" s="80">
        <f t="shared" si="96"/>
        <v>0.87225548902195604</v>
      </c>
    </row>
    <row r="102" spans="1:181" x14ac:dyDescent="0.3">
      <c r="A102" s="60" t="s">
        <v>471</v>
      </c>
      <c r="B102" s="70">
        <v>10050</v>
      </c>
      <c r="C102" s="70"/>
      <c r="D102" s="70">
        <v>99</v>
      </c>
      <c r="E102" s="70">
        <v>0</v>
      </c>
      <c r="F102" s="70">
        <v>33</v>
      </c>
      <c r="G102" s="70">
        <v>0</v>
      </c>
      <c r="H102" s="70">
        <v>132</v>
      </c>
      <c r="I102" s="70">
        <v>107</v>
      </c>
      <c r="J102" s="70">
        <v>1</v>
      </c>
      <c r="K102" s="70">
        <v>34</v>
      </c>
      <c r="L102" s="70">
        <v>0</v>
      </c>
      <c r="M102" s="70">
        <v>142</v>
      </c>
      <c r="N102" s="70">
        <v>274</v>
      </c>
      <c r="O102" s="70"/>
      <c r="P102" s="70">
        <v>135</v>
      </c>
      <c r="Q102" s="70">
        <v>0</v>
      </c>
      <c r="R102" s="70">
        <v>44</v>
      </c>
      <c r="S102" s="70">
        <v>0</v>
      </c>
      <c r="T102" s="70">
        <v>179</v>
      </c>
      <c r="U102" s="70">
        <v>59</v>
      </c>
      <c r="V102" s="70">
        <v>1</v>
      </c>
      <c r="W102" s="70">
        <v>18</v>
      </c>
      <c r="X102" s="70">
        <v>0</v>
      </c>
      <c r="Y102" s="70">
        <v>78</v>
      </c>
      <c r="Z102" s="70">
        <v>257</v>
      </c>
      <c r="AA102" s="70"/>
      <c r="AB102" s="70">
        <v>104</v>
      </c>
      <c r="AC102" s="70">
        <v>0</v>
      </c>
      <c r="AD102" s="70">
        <v>32</v>
      </c>
      <c r="AE102" s="70">
        <v>0</v>
      </c>
      <c r="AF102" s="70">
        <v>136</v>
      </c>
      <c r="AG102" s="70">
        <v>61</v>
      </c>
      <c r="AH102" s="70">
        <v>1</v>
      </c>
      <c r="AI102" s="70">
        <v>19</v>
      </c>
      <c r="AJ102" s="70">
        <v>0</v>
      </c>
      <c r="AK102" s="70">
        <v>81</v>
      </c>
      <c r="AL102" s="70">
        <v>26</v>
      </c>
      <c r="AM102" s="70">
        <v>0</v>
      </c>
      <c r="AN102" s="70">
        <v>11</v>
      </c>
      <c r="AO102" s="70">
        <v>0</v>
      </c>
      <c r="AP102" s="70">
        <v>37</v>
      </c>
      <c r="AQ102" s="70">
        <v>254</v>
      </c>
      <c r="AR102" s="74"/>
      <c r="AS102" s="70">
        <v>171</v>
      </c>
      <c r="AT102" s="70">
        <v>1</v>
      </c>
      <c r="AU102" s="70">
        <v>59</v>
      </c>
      <c r="AV102" s="70">
        <v>0</v>
      </c>
      <c r="AW102" s="70">
        <v>231</v>
      </c>
      <c r="AX102" s="70">
        <v>231</v>
      </c>
      <c r="AY102" s="74"/>
      <c r="AZ102" s="70">
        <v>177</v>
      </c>
      <c r="BA102" s="70">
        <v>1</v>
      </c>
      <c r="BB102" s="70">
        <v>57</v>
      </c>
      <c r="BC102" s="70">
        <v>0</v>
      </c>
      <c r="BD102" s="70">
        <v>235</v>
      </c>
      <c r="BE102" s="70">
        <v>235</v>
      </c>
      <c r="BF102" s="74"/>
      <c r="BG102" s="70">
        <v>98</v>
      </c>
      <c r="BH102" s="70">
        <v>0</v>
      </c>
      <c r="BI102" s="70">
        <v>29</v>
      </c>
      <c r="BJ102" s="70">
        <v>0</v>
      </c>
      <c r="BK102" s="70">
        <v>127</v>
      </c>
      <c r="BL102" s="70">
        <v>80</v>
      </c>
      <c r="BM102" s="70">
        <v>1</v>
      </c>
      <c r="BN102" s="70">
        <v>28</v>
      </c>
      <c r="BO102" s="70">
        <v>0</v>
      </c>
      <c r="BP102" s="70">
        <v>109</v>
      </c>
      <c r="BQ102" s="70">
        <v>236</v>
      </c>
      <c r="BR102" s="74"/>
      <c r="BS102" s="70">
        <v>66</v>
      </c>
      <c r="BT102" s="70">
        <v>0</v>
      </c>
      <c r="BU102" s="70">
        <v>22</v>
      </c>
      <c r="BV102" s="70">
        <v>0</v>
      </c>
      <c r="BW102" s="70">
        <v>88</v>
      </c>
      <c r="BX102" s="70">
        <v>69</v>
      </c>
      <c r="BY102" s="70">
        <v>1</v>
      </c>
      <c r="BZ102" s="70">
        <v>22</v>
      </c>
      <c r="CA102" s="70">
        <v>0</v>
      </c>
      <c r="CB102" s="70">
        <v>92</v>
      </c>
      <c r="CC102" s="70">
        <v>52</v>
      </c>
      <c r="CD102" s="70">
        <v>0</v>
      </c>
      <c r="CE102" s="70">
        <v>14</v>
      </c>
      <c r="CF102" s="70">
        <v>0</v>
      </c>
      <c r="CG102" s="70">
        <v>66</v>
      </c>
      <c r="CH102" s="70">
        <v>246</v>
      </c>
      <c r="CI102" s="74"/>
      <c r="CJ102" s="70">
        <v>101</v>
      </c>
      <c r="CK102" s="70">
        <v>1</v>
      </c>
      <c r="CL102" s="70">
        <v>34</v>
      </c>
      <c r="CM102" s="70">
        <v>0</v>
      </c>
      <c r="CN102" s="70">
        <v>136</v>
      </c>
      <c r="CO102" s="70">
        <v>79</v>
      </c>
      <c r="CP102" s="70">
        <v>0</v>
      </c>
      <c r="CQ102" s="70">
        <v>18</v>
      </c>
      <c r="CR102" s="70">
        <v>0</v>
      </c>
      <c r="CS102" s="70">
        <v>97</v>
      </c>
      <c r="CT102" s="70">
        <v>233</v>
      </c>
      <c r="CU102" s="74"/>
      <c r="CV102" s="70">
        <v>99</v>
      </c>
      <c r="CW102" s="70">
        <v>1</v>
      </c>
      <c r="CX102" s="70">
        <v>34</v>
      </c>
      <c r="CY102" s="70">
        <v>0</v>
      </c>
      <c r="CZ102" s="70">
        <v>134</v>
      </c>
      <c r="DA102" s="70">
        <v>43</v>
      </c>
      <c r="DB102" s="70">
        <v>0</v>
      </c>
      <c r="DC102" s="70">
        <v>7</v>
      </c>
      <c r="DD102" s="70">
        <v>0</v>
      </c>
      <c r="DE102" s="70">
        <v>50</v>
      </c>
      <c r="DF102" s="70">
        <v>42</v>
      </c>
      <c r="DG102" s="70">
        <v>0</v>
      </c>
      <c r="DH102" s="70">
        <v>16</v>
      </c>
      <c r="DI102" s="70">
        <v>0</v>
      </c>
      <c r="DJ102" s="70">
        <v>58</v>
      </c>
      <c r="DK102" s="70">
        <v>242</v>
      </c>
      <c r="DL102" s="74"/>
      <c r="DM102" s="70">
        <v>120</v>
      </c>
      <c r="DN102" s="70">
        <v>0</v>
      </c>
      <c r="DO102" s="70">
        <v>41</v>
      </c>
      <c r="DP102" s="70">
        <v>0</v>
      </c>
      <c r="DQ102" s="70">
        <v>161</v>
      </c>
      <c r="DR102" s="70">
        <v>61</v>
      </c>
      <c r="DS102" s="70">
        <v>1</v>
      </c>
      <c r="DT102" s="70">
        <v>16</v>
      </c>
      <c r="DU102" s="70">
        <v>0</v>
      </c>
      <c r="DV102" s="70">
        <v>78</v>
      </c>
      <c r="DW102" s="70">
        <v>239</v>
      </c>
      <c r="DY102" s="80">
        <f t="shared" si="52"/>
        <v>0.94174757281553401</v>
      </c>
      <c r="DZ102" s="80">
        <f t="shared" si="53"/>
        <v>1</v>
      </c>
      <c r="EA102" s="80">
        <f t="shared" si="54"/>
        <v>0.92537313432835822</v>
      </c>
      <c r="EB102" s="80" t="e">
        <f t="shared" si="55"/>
        <v>#DIV/0!</v>
      </c>
      <c r="EC102" s="80">
        <f t="shared" si="56"/>
        <v>0.93795620437956206</v>
      </c>
      <c r="ED102" s="74"/>
      <c r="EE102" s="80">
        <f t="shared" si="57"/>
        <v>0.92718446601941751</v>
      </c>
      <c r="EF102" s="80">
        <f t="shared" si="58"/>
        <v>1</v>
      </c>
      <c r="EG102" s="80">
        <f t="shared" si="59"/>
        <v>0.92537313432835822</v>
      </c>
      <c r="EH102" s="80" t="e">
        <f t="shared" si="60"/>
        <v>#DIV/0!</v>
      </c>
      <c r="EI102" s="80">
        <f t="shared" si="61"/>
        <v>0.92700729927007297</v>
      </c>
      <c r="EJ102" s="74"/>
      <c r="EK102" s="80">
        <f t="shared" si="62"/>
        <v>0.83009708737864074</v>
      </c>
      <c r="EL102" s="80">
        <f t="shared" si="63"/>
        <v>1</v>
      </c>
      <c r="EM102" s="80">
        <f t="shared" si="64"/>
        <v>0.88059701492537312</v>
      </c>
      <c r="EN102" s="80" t="e">
        <f t="shared" si="65"/>
        <v>#DIV/0!</v>
      </c>
      <c r="EO102" s="80">
        <f t="shared" si="66"/>
        <v>0.84306569343065696</v>
      </c>
      <c r="EP102" s="74"/>
      <c r="EQ102" s="80">
        <f t="shared" si="67"/>
        <v>0.85922330097087374</v>
      </c>
      <c r="ER102" s="80">
        <f t="shared" si="68"/>
        <v>1</v>
      </c>
      <c r="ES102" s="80">
        <f t="shared" si="69"/>
        <v>0.85074626865671643</v>
      </c>
      <c r="ET102" s="80" t="e">
        <f t="shared" si="70"/>
        <v>#DIV/0!</v>
      </c>
      <c r="EU102" s="80">
        <f t="shared" si="71"/>
        <v>0.85766423357664234</v>
      </c>
      <c r="EV102" s="74"/>
      <c r="EW102" s="80">
        <f t="shared" si="72"/>
        <v>0.86407766990291257</v>
      </c>
      <c r="EX102" s="80">
        <f t="shared" si="73"/>
        <v>1</v>
      </c>
      <c r="EY102" s="80">
        <f t="shared" si="74"/>
        <v>0.85074626865671643</v>
      </c>
      <c r="EZ102" s="80" t="e">
        <f t="shared" si="75"/>
        <v>#DIV/0!</v>
      </c>
      <c r="FA102" s="80">
        <f t="shared" si="76"/>
        <v>0.86131386861313863</v>
      </c>
      <c r="FB102" s="74"/>
      <c r="FC102" s="80">
        <f t="shared" si="77"/>
        <v>1.383495145631068</v>
      </c>
      <c r="FD102" s="80">
        <f t="shared" si="78"/>
        <v>65</v>
      </c>
      <c r="FE102" s="80">
        <f t="shared" si="79"/>
        <v>1.3134328358208955</v>
      </c>
      <c r="FF102" s="80" t="e">
        <f t="shared" si="80"/>
        <v>#DIV/0!</v>
      </c>
      <c r="FG102" s="80">
        <f t="shared" si="81"/>
        <v>1.5985401459854014</v>
      </c>
      <c r="FH102" s="74"/>
      <c r="FI102" s="80">
        <f t="shared" si="82"/>
        <v>0.87378640776699024</v>
      </c>
      <c r="FJ102" s="80">
        <f t="shared" si="83"/>
        <v>1</v>
      </c>
      <c r="FK102" s="80">
        <f t="shared" si="84"/>
        <v>0.77611940298507465</v>
      </c>
      <c r="FL102" s="80" t="e">
        <f t="shared" si="85"/>
        <v>#DIV/0!</v>
      </c>
      <c r="FM102" s="80">
        <f t="shared" si="86"/>
        <v>0.85036496350364965</v>
      </c>
      <c r="FN102" s="74"/>
      <c r="FO102" s="80">
        <f t="shared" si="87"/>
        <v>0.89320388349514568</v>
      </c>
      <c r="FP102" s="80">
        <f t="shared" si="88"/>
        <v>1</v>
      </c>
      <c r="FQ102" s="80">
        <f t="shared" si="89"/>
        <v>0.85074626865671643</v>
      </c>
      <c r="FR102" s="80" t="e">
        <f t="shared" si="90"/>
        <v>#DIV/0!</v>
      </c>
      <c r="FS102" s="80">
        <f t="shared" si="91"/>
        <v>0.88321167883211682</v>
      </c>
      <c r="FT102" s="74"/>
      <c r="FU102" s="80">
        <f t="shared" si="92"/>
        <v>0.87864077669902918</v>
      </c>
      <c r="FV102" s="80">
        <f t="shared" si="93"/>
        <v>1</v>
      </c>
      <c r="FW102" s="80">
        <f t="shared" si="94"/>
        <v>0.85074626865671643</v>
      </c>
      <c r="FX102" s="80" t="e">
        <f t="shared" si="95"/>
        <v>#DIV/0!</v>
      </c>
      <c r="FY102" s="80">
        <f t="shared" si="96"/>
        <v>0.87226277372262773</v>
      </c>
    </row>
    <row r="103" spans="1:181" x14ac:dyDescent="0.3">
      <c r="A103" s="60" t="s">
        <v>475</v>
      </c>
      <c r="B103" s="70">
        <v>10041</v>
      </c>
      <c r="C103" s="70"/>
      <c r="D103" s="70">
        <v>305</v>
      </c>
      <c r="E103" s="70">
        <v>19</v>
      </c>
      <c r="F103" s="70">
        <v>67</v>
      </c>
      <c r="G103" s="70">
        <v>0</v>
      </c>
      <c r="H103" s="70">
        <v>391</v>
      </c>
      <c r="I103" s="70">
        <v>103</v>
      </c>
      <c r="J103" s="70">
        <v>2</v>
      </c>
      <c r="K103" s="70">
        <v>29</v>
      </c>
      <c r="L103" s="70">
        <v>0</v>
      </c>
      <c r="M103" s="70">
        <v>134</v>
      </c>
      <c r="N103" s="70">
        <v>525</v>
      </c>
      <c r="O103" s="70"/>
      <c r="P103" s="70">
        <v>209</v>
      </c>
      <c r="Q103" s="70">
        <v>8</v>
      </c>
      <c r="R103" s="70">
        <v>45</v>
      </c>
      <c r="S103" s="70">
        <v>0</v>
      </c>
      <c r="T103" s="70">
        <v>262</v>
      </c>
      <c r="U103" s="70">
        <v>141</v>
      </c>
      <c r="V103" s="70">
        <v>13</v>
      </c>
      <c r="W103" s="70">
        <v>40</v>
      </c>
      <c r="X103" s="70">
        <v>0</v>
      </c>
      <c r="Y103" s="70">
        <v>194</v>
      </c>
      <c r="Z103" s="70">
        <v>456</v>
      </c>
      <c r="AA103" s="70"/>
      <c r="AB103" s="70">
        <v>225</v>
      </c>
      <c r="AC103" s="70">
        <v>8</v>
      </c>
      <c r="AD103" s="70">
        <v>56</v>
      </c>
      <c r="AE103" s="70">
        <v>0</v>
      </c>
      <c r="AF103" s="70">
        <v>289</v>
      </c>
      <c r="AG103" s="70">
        <v>83</v>
      </c>
      <c r="AH103" s="70">
        <v>8</v>
      </c>
      <c r="AI103" s="70">
        <v>20</v>
      </c>
      <c r="AJ103" s="70">
        <v>0</v>
      </c>
      <c r="AK103" s="70">
        <v>111</v>
      </c>
      <c r="AL103" s="70">
        <v>58</v>
      </c>
      <c r="AM103" s="70">
        <v>5</v>
      </c>
      <c r="AN103" s="70">
        <v>15</v>
      </c>
      <c r="AO103" s="70">
        <v>0</v>
      </c>
      <c r="AP103" s="70">
        <v>78</v>
      </c>
      <c r="AQ103" s="70">
        <v>478</v>
      </c>
      <c r="AR103" s="74"/>
      <c r="AS103" s="70">
        <v>286</v>
      </c>
      <c r="AT103" s="70">
        <v>11</v>
      </c>
      <c r="AU103" s="70">
        <v>72</v>
      </c>
      <c r="AV103" s="70">
        <v>0</v>
      </c>
      <c r="AW103" s="70">
        <v>369</v>
      </c>
      <c r="AX103" s="70">
        <v>369</v>
      </c>
      <c r="AY103" s="74"/>
      <c r="AZ103" s="70">
        <v>280</v>
      </c>
      <c r="BA103" s="70">
        <v>11</v>
      </c>
      <c r="BB103" s="70">
        <v>72</v>
      </c>
      <c r="BC103" s="70">
        <v>0</v>
      </c>
      <c r="BD103" s="70">
        <v>363</v>
      </c>
      <c r="BE103" s="70">
        <v>363</v>
      </c>
      <c r="BF103" s="74"/>
      <c r="BG103" s="70">
        <v>229</v>
      </c>
      <c r="BH103" s="70">
        <v>10</v>
      </c>
      <c r="BI103" s="70">
        <v>61</v>
      </c>
      <c r="BJ103" s="70">
        <v>0</v>
      </c>
      <c r="BK103" s="70">
        <v>300</v>
      </c>
      <c r="BL103" s="70">
        <v>105</v>
      </c>
      <c r="BM103" s="70">
        <v>5</v>
      </c>
      <c r="BN103" s="70">
        <v>24</v>
      </c>
      <c r="BO103" s="70">
        <v>0</v>
      </c>
      <c r="BP103" s="70">
        <v>134</v>
      </c>
      <c r="BQ103" s="70">
        <v>434</v>
      </c>
      <c r="BR103" s="74"/>
      <c r="BS103" s="70">
        <v>128</v>
      </c>
      <c r="BT103" s="70">
        <v>6</v>
      </c>
      <c r="BU103" s="70">
        <v>33</v>
      </c>
      <c r="BV103" s="70">
        <v>0</v>
      </c>
      <c r="BW103" s="70">
        <v>167</v>
      </c>
      <c r="BX103" s="70">
        <v>75</v>
      </c>
      <c r="BY103" s="70">
        <v>3</v>
      </c>
      <c r="BZ103" s="70">
        <v>12</v>
      </c>
      <c r="CA103" s="70">
        <v>0</v>
      </c>
      <c r="CB103" s="70">
        <v>90</v>
      </c>
      <c r="CC103" s="70">
        <v>129</v>
      </c>
      <c r="CD103" s="70">
        <v>12</v>
      </c>
      <c r="CE103" s="70">
        <v>37</v>
      </c>
      <c r="CF103" s="70">
        <v>0</v>
      </c>
      <c r="CG103" s="70">
        <v>178</v>
      </c>
      <c r="CH103" s="70">
        <v>435</v>
      </c>
      <c r="CI103" s="74"/>
      <c r="CJ103" s="70">
        <v>178</v>
      </c>
      <c r="CK103" s="70">
        <v>8</v>
      </c>
      <c r="CL103" s="70">
        <v>45</v>
      </c>
      <c r="CM103" s="70">
        <v>0</v>
      </c>
      <c r="CN103" s="70">
        <v>231</v>
      </c>
      <c r="CO103" s="70">
        <v>143</v>
      </c>
      <c r="CP103" s="70">
        <v>13</v>
      </c>
      <c r="CQ103" s="70">
        <v>39</v>
      </c>
      <c r="CR103" s="70">
        <v>0</v>
      </c>
      <c r="CS103" s="70">
        <v>195</v>
      </c>
      <c r="CT103" s="70">
        <v>426</v>
      </c>
      <c r="CU103" s="74"/>
      <c r="CV103" s="70">
        <v>190</v>
      </c>
      <c r="CW103" s="70">
        <v>14</v>
      </c>
      <c r="CX103" s="70">
        <v>48</v>
      </c>
      <c r="CY103" s="70">
        <v>0</v>
      </c>
      <c r="CZ103" s="70">
        <v>252</v>
      </c>
      <c r="DA103" s="70">
        <v>72</v>
      </c>
      <c r="DB103" s="70">
        <v>2</v>
      </c>
      <c r="DC103" s="70">
        <v>10</v>
      </c>
      <c r="DD103" s="70">
        <v>0</v>
      </c>
      <c r="DE103" s="70">
        <v>84</v>
      </c>
      <c r="DF103" s="70">
        <v>68</v>
      </c>
      <c r="DG103" s="70">
        <v>5</v>
      </c>
      <c r="DH103" s="70">
        <v>20</v>
      </c>
      <c r="DI103" s="70">
        <v>0</v>
      </c>
      <c r="DJ103" s="70">
        <v>93</v>
      </c>
      <c r="DK103" s="70">
        <v>429</v>
      </c>
      <c r="DL103" s="74"/>
      <c r="DM103" s="70">
        <v>233</v>
      </c>
      <c r="DN103" s="70">
        <v>12</v>
      </c>
      <c r="DO103" s="70">
        <v>58</v>
      </c>
      <c r="DP103" s="70">
        <v>0</v>
      </c>
      <c r="DQ103" s="70">
        <v>303</v>
      </c>
      <c r="DR103" s="70">
        <v>83</v>
      </c>
      <c r="DS103" s="70">
        <v>5</v>
      </c>
      <c r="DT103" s="70">
        <v>18</v>
      </c>
      <c r="DU103" s="70">
        <v>0</v>
      </c>
      <c r="DV103" s="70">
        <v>106</v>
      </c>
      <c r="DW103" s="70">
        <v>409</v>
      </c>
      <c r="DY103" s="80">
        <f t="shared" si="52"/>
        <v>0.85784313725490191</v>
      </c>
      <c r="DZ103" s="80">
        <f t="shared" si="53"/>
        <v>1</v>
      </c>
      <c r="EA103" s="80">
        <f t="shared" si="54"/>
        <v>0.88541666666666663</v>
      </c>
      <c r="EB103" s="80" t="e">
        <f t="shared" si="55"/>
        <v>#DIV/0!</v>
      </c>
      <c r="EC103" s="80">
        <f t="shared" si="56"/>
        <v>0.86857142857142855</v>
      </c>
      <c r="ED103" s="74"/>
      <c r="EE103" s="80">
        <f t="shared" si="57"/>
        <v>0.8970588235294118</v>
      </c>
      <c r="EF103" s="80">
        <f t="shared" si="58"/>
        <v>1</v>
      </c>
      <c r="EG103" s="80">
        <f t="shared" si="59"/>
        <v>0.94791666666666663</v>
      </c>
      <c r="EH103" s="80" t="e">
        <f t="shared" si="60"/>
        <v>#DIV/0!</v>
      </c>
      <c r="EI103" s="80">
        <f t="shared" si="61"/>
        <v>0.91047619047619044</v>
      </c>
      <c r="EJ103" s="74"/>
      <c r="EK103" s="80">
        <f t="shared" si="62"/>
        <v>0.7009803921568627</v>
      </c>
      <c r="EL103" s="80">
        <f t="shared" si="63"/>
        <v>0.52380952380952384</v>
      </c>
      <c r="EM103" s="80">
        <f t="shared" si="64"/>
        <v>0.75</v>
      </c>
      <c r="EN103" s="80" t="e">
        <f t="shared" si="65"/>
        <v>#DIV/0!</v>
      </c>
      <c r="EO103" s="80">
        <f t="shared" si="66"/>
        <v>0.70285714285714285</v>
      </c>
      <c r="EP103" s="74"/>
      <c r="EQ103" s="80">
        <f t="shared" si="67"/>
        <v>0.68627450980392157</v>
      </c>
      <c r="ER103" s="80">
        <f t="shared" si="68"/>
        <v>0.52380952380952384</v>
      </c>
      <c r="ES103" s="80">
        <f t="shared" si="69"/>
        <v>0.75</v>
      </c>
      <c r="ET103" s="80" t="e">
        <f t="shared" si="70"/>
        <v>#DIV/0!</v>
      </c>
      <c r="EU103" s="80">
        <f t="shared" si="71"/>
        <v>0.69142857142857139</v>
      </c>
      <c r="EV103" s="74"/>
      <c r="EW103" s="80">
        <f t="shared" si="72"/>
        <v>0.81862745098039214</v>
      </c>
      <c r="EX103" s="80">
        <f t="shared" si="73"/>
        <v>0.7142857142857143</v>
      </c>
      <c r="EY103" s="80">
        <f t="shared" si="74"/>
        <v>0.88541666666666663</v>
      </c>
      <c r="EZ103" s="80" t="e">
        <f t="shared" si="75"/>
        <v>#DIV/0!</v>
      </c>
      <c r="FA103" s="80">
        <f t="shared" si="76"/>
        <v>0.82666666666666666</v>
      </c>
      <c r="FB103" s="74"/>
      <c r="FC103" s="80">
        <f t="shared" si="77"/>
        <v>0.45833333333333331</v>
      </c>
      <c r="FD103" s="80">
        <f t="shared" si="78"/>
        <v>4.7619047619047616E-2</v>
      </c>
      <c r="FE103" s="80">
        <f t="shared" si="79"/>
        <v>0.60416666666666663</v>
      </c>
      <c r="FF103" s="80" t="e">
        <f t="shared" si="80"/>
        <v>#DIV/0!</v>
      </c>
      <c r="FG103" s="80">
        <f t="shared" si="81"/>
        <v>0.46857142857142858</v>
      </c>
      <c r="FH103" s="74"/>
      <c r="FI103" s="80">
        <f t="shared" si="82"/>
        <v>0.78676470588235292</v>
      </c>
      <c r="FJ103" s="80">
        <f t="shared" si="83"/>
        <v>1</v>
      </c>
      <c r="FK103" s="80">
        <f t="shared" si="84"/>
        <v>0.875</v>
      </c>
      <c r="FL103" s="80" t="e">
        <f t="shared" si="85"/>
        <v>#DIV/0!</v>
      </c>
      <c r="FM103" s="80">
        <f t="shared" si="86"/>
        <v>0.81142857142857139</v>
      </c>
      <c r="FN103" s="74"/>
      <c r="FO103" s="80">
        <f t="shared" si="87"/>
        <v>0.80882352941176472</v>
      </c>
      <c r="FP103" s="80">
        <f t="shared" si="88"/>
        <v>1</v>
      </c>
      <c r="FQ103" s="80">
        <f t="shared" si="89"/>
        <v>0.8125</v>
      </c>
      <c r="FR103" s="80" t="e">
        <f t="shared" si="90"/>
        <v>#DIV/0!</v>
      </c>
      <c r="FS103" s="80">
        <f t="shared" si="91"/>
        <v>0.81714285714285717</v>
      </c>
      <c r="FT103" s="74"/>
      <c r="FU103" s="80">
        <f t="shared" si="92"/>
        <v>0.77450980392156865</v>
      </c>
      <c r="FV103" s="80">
        <f t="shared" si="93"/>
        <v>0.80952380952380953</v>
      </c>
      <c r="FW103" s="80">
        <f t="shared" si="94"/>
        <v>0.79166666666666663</v>
      </c>
      <c r="FX103" s="80" t="e">
        <f t="shared" si="95"/>
        <v>#DIV/0!</v>
      </c>
      <c r="FY103" s="80">
        <f t="shared" si="96"/>
        <v>0.7790476190476191</v>
      </c>
    </row>
    <row r="104" spans="1:181" x14ac:dyDescent="0.3">
      <c r="A104" s="60" t="s">
        <v>522</v>
      </c>
      <c r="B104" s="70">
        <v>10038</v>
      </c>
      <c r="C104" s="70"/>
      <c r="D104" s="70">
        <v>691</v>
      </c>
      <c r="E104" s="70">
        <v>126</v>
      </c>
      <c r="F104" s="70">
        <v>170</v>
      </c>
      <c r="G104" s="70">
        <v>1</v>
      </c>
      <c r="H104" s="70">
        <v>988</v>
      </c>
      <c r="I104" s="70">
        <v>219</v>
      </c>
      <c r="J104" s="70">
        <v>48</v>
      </c>
      <c r="K104" s="70">
        <v>89</v>
      </c>
      <c r="L104" s="70">
        <v>0</v>
      </c>
      <c r="M104" s="70">
        <v>356</v>
      </c>
      <c r="N104" s="70">
        <v>1344</v>
      </c>
      <c r="O104" s="70"/>
      <c r="P104" s="70">
        <v>446</v>
      </c>
      <c r="Q104" s="70">
        <v>78</v>
      </c>
      <c r="R104" s="70">
        <v>139</v>
      </c>
      <c r="S104" s="70">
        <v>1</v>
      </c>
      <c r="T104" s="70">
        <v>664</v>
      </c>
      <c r="U104" s="70">
        <v>333</v>
      </c>
      <c r="V104" s="70">
        <v>77</v>
      </c>
      <c r="W104" s="70">
        <v>87</v>
      </c>
      <c r="X104" s="70">
        <v>0</v>
      </c>
      <c r="Y104" s="70">
        <v>497</v>
      </c>
      <c r="Z104" s="70">
        <v>1161</v>
      </c>
      <c r="AA104" s="70"/>
      <c r="AB104" s="70">
        <v>632</v>
      </c>
      <c r="AC104" s="70">
        <v>101</v>
      </c>
      <c r="AD104" s="70">
        <v>191</v>
      </c>
      <c r="AE104" s="70">
        <v>1</v>
      </c>
      <c r="AF104" s="70">
        <v>925</v>
      </c>
      <c r="AG104" s="70">
        <v>215</v>
      </c>
      <c r="AH104" s="70">
        <v>58</v>
      </c>
      <c r="AI104" s="70">
        <v>51</v>
      </c>
      <c r="AJ104" s="70">
        <v>0</v>
      </c>
      <c r="AK104" s="70">
        <v>324</v>
      </c>
      <c r="AL104" s="70">
        <v>52</v>
      </c>
      <c r="AM104" s="70">
        <v>12</v>
      </c>
      <c r="AN104" s="70">
        <v>14</v>
      </c>
      <c r="AO104" s="70">
        <v>0</v>
      </c>
      <c r="AP104" s="70">
        <v>78</v>
      </c>
      <c r="AQ104" s="70">
        <v>1327</v>
      </c>
      <c r="AR104" s="74"/>
      <c r="AS104" s="70">
        <v>677</v>
      </c>
      <c r="AT104" s="70">
        <v>139</v>
      </c>
      <c r="AU104" s="70">
        <v>198</v>
      </c>
      <c r="AV104" s="70">
        <v>1</v>
      </c>
      <c r="AW104" s="70">
        <v>1015</v>
      </c>
      <c r="AX104" s="70">
        <v>1015</v>
      </c>
      <c r="AY104" s="74"/>
      <c r="AZ104" s="70">
        <v>645</v>
      </c>
      <c r="BA104" s="70">
        <v>138</v>
      </c>
      <c r="BB104" s="70">
        <v>202</v>
      </c>
      <c r="BC104" s="70">
        <v>1</v>
      </c>
      <c r="BD104" s="70">
        <v>986</v>
      </c>
      <c r="BE104" s="70">
        <v>986</v>
      </c>
      <c r="BF104" s="74"/>
      <c r="BG104" s="70">
        <v>610</v>
      </c>
      <c r="BH104" s="70">
        <v>106</v>
      </c>
      <c r="BI104" s="70">
        <v>167</v>
      </c>
      <c r="BJ104" s="70">
        <v>1</v>
      </c>
      <c r="BK104" s="70">
        <v>884</v>
      </c>
      <c r="BL104" s="70">
        <v>160</v>
      </c>
      <c r="BM104" s="70">
        <v>48</v>
      </c>
      <c r="BN104" s="70">
        <v>54</v>
      </c>
      <c r="BO104" s="70">
        <v>0</v>
      </c>
      <c r="BP104" s="70">
        <v>262</v>
      </c>
      <c r="BQ104" s="70">
        <v>1146</v>
      </c>
      <c r="BR104" s="74"/>
      <c r="BS104" s="70">
        <v>273</v>
      </c>
      <c r="BT104" s="70">
        <v>44</v>
      </c>
      <c r="BU104" s="70">
        <v>85</v>
      </c>
      <c r="BV104" s="70">
        <v>1</v>
      </c>
      <c r="BW104" s="70">
        <v>403</v>
      </c>
      <c r="BX104" s="70">
        <v>132</v>
      </c>
      <c r="BY104" s="70">
        <v>44</v>
      </c>
      <c r="BZ104" s="70">
        <v>56</v>
      </c>
      <c r="CA104" s="70">
        <v>0</v>
      </c>
      <c r="CB104" s="70">
        <v>232</v>
      </c>
      <c r="CC104" s="70">
        <v>343</v>
      </c>
      <c r="CD104" s="70">
        <v>64</v>
      </c>
      <c r="CE104" s="70">
        <v>84</v>
      </c>
      <c r="CF104" s="70">
        <v>0</v>
      </c>
      <c r="CG104" s="70">
        <v>491</v>
      </c>
      <c r="CH104" s="70">
        <v>1126</v>
      </c>
      <c r="CI104" s="74"/>
      <c r="CJ104" s="70">
        <v>325</v>
      </c>
      <c r="CK104" s="70">
        <v>72</v>
      </c>
      <c r="CL104" s="70">
        <v>106</v>
      </c>
      <c r="CM104" s="70">
        <v>1</v>
      </c>
      <c r="CN104" s="70">
        <v>504</v>
      </c>
      <c r="CO104" s="70">
        <v>395</v>
      </c>
      <c r="CP104" s="70">
        <v>79</v>
      </c>
      <c r="CQ104" s="70">
        <v>105</v>
      </c>
      <c r="CR104" s="70">
        <v>0</v>
      </c>
      <c r="CS104" s="70">
        <v>579</v>
      </c>
      <c r="CT104" s="70">
        <v>1083</v>
      </c>
      <c r="CU104" s="74"/>
      <c r="CV104" s="70">
        <v>395</v>
      </c>
      <c r="CW104" s="70">
        <v>71</v>
      </c>
      <c r="CX104" s="70">
        <v>107</v>
      </c>
      <c r="CY104" s="70">
        <v>1</v>
      </c>
      <c r="CZ104" s="70">
        <v>574</v>
      </c>
      <c r="DA104" s="70">
        <v>211</v>
      </c>
      <c r="DB104" s="70">
        <v>45</v>
      </c>
      <c r="DC104" s="70">
        <v>59</v>
      </c>
      <c r="DD104" s="70">
        <v>0</v>
      </c>
      <c r="DE104" s="70">
        <v>315</v>
      </c>
      <c r="DF104" s="70">
        <v>150</v>
      </c>
      <c r="DG104" s="70">
        <v>41</v>
      </c>
      <c r="DH104" s="70">
        <v>49</v>
      </c>
      <c r="DI104" s="70">
        <v>0</v>
      </c>
      <c r="DJ104" s="70">
        <v>240</v>
      </c>
      <c r="DK104" s="70">
        <v>1129</v>
      </c>
      <c r="DL104" s="74"/>
      <c r="DM104" s="70">
        <v>476</v>
      </c>
      <c r="DN104" s="70">
        <v>103</v>
      </c>
      <c r="DO104" s="70">
        <v>160</v>
      </c>
      <c r="DP104" s="70">
        <v>1</v>
      </c>
      <c r="DQ104" s="70">
        <v>740</v>
      </c>
      <c r="DR104" s="70">
        <v>256</v>
      </c>
      <c r="DS104" s="70">
        <v>49</v>
      </c>
      <c r="DT104" s="70">
        <v>57</v>
      </c>
      <c r="DU104" s="70">
        <v>0</v>
      </c>
      <c r="DV104" s="70">
        <v>362</v>
      </c>
      <c r="DW104" s="70">
        <v>1102</v>
      </c>
      <c r="DY104" s="80">
        <f t="shared" si="52"/>
        <v>0.856043956043956</v>
      </c>
      <c r="DZ104" s="80">
        <f t="shared" si="53"/>
        <v>0.89080459770114939</v>
      </c>
      <c r="EA104" s="80">
        <f t="shared" si="54"/>
        <v>0.87258687258687262</v>
      </c>
      <c r="EB104" s="80">
        <f t="shared" si="55"/>
        <v>1</v>
      </c>
      <c r="EC104" s="80">
        <f t="shared" si="56"/>
        <v>0.8638392857142857</v>
      </c>
      <c r="ED104" s="74"/>
      <c r="EE104" s="80">
        <f t="shared" si="57"/>
        <v>0.98791208791208796</v>
      </c>
      <c r="EF104" s="80">
        <f t="shared" si="58"/>
        <v>0.98275862068965514</v>
      </c>
      <c r="EG104" s="80">
        <f t="shared" si="59"/>
        <v>0.98841698841698844</v>
      </c>
      <c r="EH104" s="80">
        <f t="shared" si="60"/>
        <v>1</v>
      </c>
      <c r="EI104" s="80">
        <f t="shared" si="61"/>
        <v>0.98735119047619047</v>
      </c>
      <c r="EJ104" s="74"/>
      <c r="EK104" s="80">
        <f t="shared" si="62"/>
        <v>0.74395604395604398</v>
      </c>
      <c r="EL104" s="80">
        <f t="shared" si="63"/>
        <v>0.79885057471264365</v>
      </c>
      <c r="EM104" s="80">
        <f t="shared" si="64"/>
        <v>0.76447876447876451</v>
      </c>
      <c r="EN104" s="80">
        <f t="shared" si="65"/>
        <v>1</v>
      </c>
      <c r="EO104" s="80">
        <f t="shared" si="66"/>
        <v>0.75520833333333337</v>
      </c>
      <c r="EP104" s="74"/>
      <c r="EQ104" s="80">
        <f t="shared" si="67"/>
        <v>0.70879120879120883</v>
      </c>
      <c r="ER104" s="80">
        <f t="shared" si="68"/>
        <v>0.7931034482758621</v>
      </c>
      <c r="ES104" s="80">
        <f t="shared" si="69"/>
        <v>0.77992277992277992</v>
      </c>
      <c r="ET104" s="80">
        <f t="shared" si="70"/>
        <v>1</v>
      </c>
      <c r="EU104" s="80">
        <f t="shared" si="71"/>
        <v>0.73363095238095233</v>
      </c>
      <c r="EV104" s="74"/>
      <c r="EW104" s="80">
        <f t="shared" si="72"/>
        <v>0.84615384615384615</v>
      </c>
      <c r="EX104" s="80">
        <f t="shared" si="73"/>
        <v>0.88505747126436785</v>
      </c>
      <c r="EY104" s="80">
        <f t="shared" si="74"/>
        <v>0.85328185328185324</v>
      </c>
      <c r="EZ104" s="80">
        <f t="shared" si="75"/>
        <v>1</v>
      </c>
      <c r="FA104" s="80">
        <f t="shared" si="76"/>
        <v>0.8526785714285714</v>
      </c>
      <c r="FB104" s="74"/>
      <c r="FC104" s="80">
        <f t="shared" si="77"/>
        <v>0.36483516483516482</v>
      </c>
      <c r="FD104" s="80">
        <f t="shared" si="78"/>
        <v>0.1206896551724138</v>
      </c>
      <c r="FE104" s="80">
        <f t="shared" si="79"/>
        <v>0.31660231660231658</v>
      </c>
      <c r="FF104" s="80">
        <f t="shared" si="80"/>
        <v>0</v>
      </c>
      <c r="FG104" s="80">
        <f t="shared" si="81"/>
        <v>0.3236607142857143</v>
      </c>
      <c r="FH104" s="74"/>
      <c r="FI104" s="80">
        <f t="shared" si="82"/>
        <v>0.79120879120879117</v>
      </c>
      <c r="FJ104" s="80">
        <f t="shared" si="83"/>
        <v>0.86781609195402298</v>
      </c>
      <c r="FK104" s="80">
        <f t="shared" si="84"/>
        <v>0.81467181467181471</v>
      </c>
      <c r="FL104" s="80">
        <f t="shared" si="85"/>
        <v>1</v>
      </c>
      <c r="FM104" s="80">
        <f t="shared" si="86"/>
        <v>0.8058035714285714</v>
      </c>
      <c r="FN104" s="74"/>
      <c r="FO104" s="80">
        <f t="shared" si="87"/>
        <v>0.83076923076923082</v>
      </c>
      <c r="FP104" s="80">
        <f t="shared" si="88"/>
        <v>0.9022988505747126</v>
      </c>
      <c r="FQ104" s="80">
        <f t="shared" si="89"/>
        <v>0.83011583011583012</v>
      </c>
      <c r="FR104" s="80">
        <f t="shared" si="90"/>
        <v>1</v>
      </c>
      <c r="FS104" s="80">
        <f t="shared" si="91"/>
        <v>0.84002976190476186</v>
      </c>
      <c r="FT104" s="74"/>
      <c r="FU104" s="80">
        <f t="shared" si="92"/>
        <v>0.80439560439560442</v>
      </c>
      <c r="FV104" s="80">
        <f t="shared" si="93"/>
        <v>0.87356321839080464</v>
      </c>
      <c r="FW104" s="80">
        <f t="shared" si="94"/>
        <v>0.83783783783783783</v>
      </c>
      <c r="FX104" s="80">
        <f t="shared" si="95"/>
        <v>1</v>
      </c>
      <c r="FY104" s="80">
        <f t="shared" si="96"/>
        <v>0.81994047619047616</v>
      </c>
    </row>
    <row r="105" spans="1:181" x14ac:dyDescent="0.3">
      <c r="A105" s="60" t="s">
        <v>434</v>
      </c>
      <c r="B105" s="70">
        <v>9733</v>
      </c>
      <c r="C105" s="70"/>
      <c r="D105" s="70">
        <v>112</v>
      </c>
      <c r="E105" s="70">
        <v>12</v>
      </c>
      <c r="F105" s="70">
        <v>33</v>
      </c>
      <c r="G105" s="70">
        <v>0</v>
      </c>
      <c r="H105" s="70">
        <v>157</v>
      </c>
      <c r="I105" s="70">
        <v>72</v>
      </c>
      <c r="J105" s="70">
        <v>10</v>
      </c>
      <c r="K105" s="70">
        <v>33</v>
      </c>
      <c r="L105" s="70">
        <v>0</v>
      </c>
      <c r="M105" s="70">
        <v>115</v>
      </c>
      <c r="N105" s="70">
        <v>272</v>
      </c>
      <c r="O105" s="70"/>
      <c r="P105" s="70">
        <v>87</v>
      </c>
      <c r="Q105" s="70">
        <v>10</v>
      </c>
      <c r="R105" s="70">
        <v>43</v>
      </c>
      <c r="S105" s="70">
        <v>0</v>
      </c>
      <c r="T105" s="70">
        <v>140</v>
      </c>
      <c r="U105" s="70">
        <v>79</v>
      </c>
      <c r="V105" s="70">
        <v>10</v>
      </c>
      <c r="W105" s="70">
        <v>19</v>
      </c>
      <c r="X105" s="70">
        <v>0</v>
      </c>
      <c r="Y105" s="70">
        <v>108</v>
      </c>
      <c r="Z105" s="70">
        <v>248</v>
      </c>
      <c r="AA105" s="70"/>
      <c r="AB105" s="70">
        <v>101</v>
      </c>
      <c r="AC105" s="70">
        <v>15</v>
      </c>
      <c r="AD105" s="70">
        <v>48</v>
      </c>
      <c r="AE105" s="70">
        <v>0</v>
      </c>
      <c r="AF105" s="70">
        <v>164</v>
      </c>
      <c r="AG105" s="70">
        <v>39</v>
      </c>
      <c r="AH105" s="70">
        <v>3</v>
      </c>
      <c r="AI105" s="70">
        <v>12</v>
      </c>
      <c r="AJ105" s="70">
        <v>0</v>
      </c>
      <c r="AK105" s="70">
        <v>54</v>
      </c>
      <c r="AL105" s="70">
        <v>30</v>
      </c>
      <c r="AM105" s="70">
        <v>4</v>
      </c>
      <c r="AN105" s="70">
        <v>4</v>
      </c>
      <c r="AO105" s="70">
        <v>0</v>
      </c>
      <c r="AP105" s="70">
        <v>38</v>
      </c>
      <c r="AQ105" s="70">
        <v>256</v>
      </c>
      <c r="AR105" s="74"/>
      <c r="AS105" s="70">
        <v>158</v>
      </c>
      <c r="AT105" s="70">
        <v>18</v>
      </c>
      <c r="AU105" s="70">
        <v>58</v>
      </c>
      <c r="AV105" s="70">
        <v>0</v>
      </c>
      <c r="AW105" s="70">
        <v>234</v>
      </c>
      <c r="AX105" s="70">
        <v>234</v>
      </c>
      <c r="AY105" s="74"/>
      <c r="AZ105" s="70">
        <v>163</v>
      </c>
      <c r="BA105" s="70">
        <v>18</v>
      </c>
      <c r="BB105" s="70">
        <v>56</v>
      </c>
      <c r="BC105" s="70">
        <v>0</v>
      </c>
      <c r="BD105" s="70">
        <v>237</v>
      </c>
      <c r="BE105" s="70">
        <v>237</v>
      </c>
      <c r="BF105" s="74"/>
      <c r="BG105" s="70">
        <v>116</v>
      </c>
      <c r="BH105" s="70">
        <v>16</v>
      </c>
      <c r="BI105" s="70">
        <v>40</v>
      </c>
      <c r="BJ105" s="70">
        <v>0</v>
      </c>
      <c r="BK105" s="70">
        <v>172</v>
      </c>
      <c r="BL105" s="70">
        <v>47</v>
      </c>
      <c r="BM105" s="70">
        <v>4</v>
      </c>
      <c r="BN105" s="70">
        <v>24</v>
      </c>
      <c r="BO105" s="70">
        <v>0</v>
      </c>
      <c r="BP105" s="70">
        <v>75</v>
      </c>
      <c r="BQ105" s="70">
        <v>247</v>
      </c>
      <c r="BR105" s="74"/>
      <c r="BS105" s="70">
        <v>70</v>
      </c>
      <c r="BT105" s="70">
        <v>8</v>
      </c>
      <c r="BU105" s="70">
        <v>26</v>
      </c>
      <c r="BV105" s="70">
        <v>0</v>
      </c>
      <c r="BW105" s="70">
        <v>104</v>
      </c>
      <c r="BX105" s="70">
        <v>37</v>
      </c>
      <c r="BY105" s="70">
        <v>1</v>
      </c>
      <c r="BZ105" s="70">
        <v>12</v>
      </c>
      <c r="CA105" s="70">
        <v>0</v>
      </c>
      <c r="CB105" s="70">
        <v>50</v>
      </c>
      <c r="CC105" s="70">
        <v>59</v>
      </c>
      <c r="CD105" s="70">
        <v>12</v>
      </c>
      <c r="CE105" s="70">
        <v>23</v>
      </c>
      <c r="CF105" s="70">
        <v>0</v>
      </c>
      <c r="CG105" s="70">
        <v>94</v>
      </c>
      <c r="CH105" s="70">
        <v>248</v>
      </c>
      <c r="CI105" s="74"/>
      <c r="CJ105" s="70">
        <v>83</v>
      </c>
      <c r="CK105" s="70">
        <v>11</v>
      </c>
      <c r="CL105" s="70">
        <v>33</v>
      </c>
      <c r="CM105" s="70">
        <v>0</v>
      </c>
      <c r="CN105" s="70">
        <v>127</v>
      </c>
      <c r="CO105" s="70">
        <v>80</v>
      </c>
      <c r="CP105" s="70">
        <v>10</v>
      </c>
      <c r="CQ105" s="70">
        <v>27</v>
      </c>
      <c r="CR105" s="70">
        <v>0</v>
      </c>
      <c r="CS105" s="70">
        <v>117</v>
      </c>
      <c r="CT105" s="70">
        <v>244</v>
      </c>
      <c r="CU105" s="74"/>
      <c r="CV105" s="70">
        <v>97</v>
      </c>
      <c r="CW105" s="70">
        <v>13</v>
      </c>
      <c r="CX105" s="70">
        <v>42</v>
      </c>
      <c r="CY105" s="70">
        <v>0</v>
      </c>
      <c r="CZ105" s="70">
        <v>152</v>
      </c>
      <c r="DA105" s="70">
        <v>35</v>
      </c>
      <c r="DB105" s="70">
        <v>3</v>
      </c>
      <c r="DC105" s="70">
        <v>14</v>
      </c>
      <c r="DD105" s="70">
        <v>0</v>
      </c>
      <c r="DE105" s="70">
        <v>52</v>
      </c>
      <c r="DF105" s="70">
        <v>31</v>
      </c>
      <c r="DG105" s="70">
        <v>4</v>
      </c>
      <c r="DH105" s="70">
        <v>6</v>
      </c>
      <c r="DI105" s="70">
        <v>0</v>
      </c>
      <c r="DJ105" s="70">
        <v>41</v>
      </c>
      <c r="DK105" s="70">
        <v>245</v>
      </c>
      <c r="DL105" s="74"/>
      <c r="DM105" s="70">
        <v>115</v>
      </c>
      <c r="DN105" s="70">
        <v>15</v>
      </c>
      <c r="DO105" s="70">
        <v>53</v>
      </c>
      <c r="DP105" s="70">
        <v>0</v>
      </c>
      <c r="DQ105" s="70">
        <v>183</v>
      </c>
      <c r="DR105" s="70">
        <v>47</v>
      </c>
      <c r="DS105" s="70">
        <v>5</v>
      </c>
      <c r="DT105" s="70">
        <v>11</v>
      </c>
      <c r="DU105" s="70">
        <v>0</v>
      </c>
      <c r="DV105" s="70">
        <v>63</v>
      </c>
      <c r="DW105" s="70">
        <v>246</v>
      </c>
      <c r="DY105" s="80">
        <f t="shared" si="52"/>
        <v>0.90217391304347827</v>
      </c>
      <c r="DZ105" s="80">
        <f t="shared" si="53"/>
        <v>0.90909090909090906</v>
      </c>
      <c r="EA105" s="80">
        <f t="shared" si="54"/>
        <v>0.93939393939393945</v>
      </c>
      <c r="EB105" s="80" t="e">
        <f t="shared" si="55"/>
        <v>#DIV/0!</v>
      </c>
      <c r="EC105" s="80">
        <f t="shared" si="56"/>
        <v>0.91176470588235292</v>
      </c>
      <c r="ED105" s="74"/>
      <c r="EE105" s="80">
        <f t="shared" si="57"/>
        <v>0.92391304347826086</v>
      </c>
      <c r="EF105" s="80">
        <f t="shared" si="58"/>
        <v>1</v>
      </c>
      <c r="EG105" s="80">
        <f t="shared" si="59"/>
        <v>0.96969696969696972</v>
      </c>
      <c r="EH105" s="80" t="e">
        <f t="shared" si="60"/>
        <v>#DIV/0!</v>
      </c>
      <c r="EI105" s="80">
        <f t="shared" si="61"/>
        <v>0.94117647058823528</v>
      </c>
      <c r="EJ105" s="74"/>
      <c r="EK105" s="80">
        <f t="shared" si="62"/>
        <v>0.85869565217391308</v>
      </c>
      <c r="EL105" s="80">
        <f t="shared" si="63"/>
        <v>0.81818181818181823</v>
      </c>
      <c r="EM105" s="80">
        <f t="shared" si="64"/>
        <v>0.87878787878787878</v>
      </c>
      <c r="EN105" s="80" t="e">
        <f t="shared" si="65"/>
        <v>#DIV/0!</v>
      </c>
      <c r="EO105" s="80">
        <f t="shared" si="66"/>
        <v>0.86029411764705888</v>
      </c>
      <c r="EP105" s="74"/>
      <c r="EQ105" s="80">
        <f t="shared" si="67"/>
        <v>0.88586956521739135</v>
      </c>
      <c r="ER105" s="80">
        <f t="shared" si="68"/>
        <v>0.81818181818181823</v>
      </c>
      <c r="ES105" s="80">
        <f t="shared" si="69"/>
        <v>0.84848484848484851</v>
      </c>
      <c r="ET105" s="80" t="e">
        <f t="shared" si="70"/>
        <v>#DIV/0!</v>
      </c>
      <c r="EU105" s="80">
        <f t="shared" si="71"/>
        <v>0.87132352941176472</v>
      </c>
      <c r="EV105" s="74"/>
      <c r="EW105" s="80">
        <f t="shared" si="72"/>
        <v>0.88586956521739135</v>
      </c>
      <c r="EX105" s="80">
        <f t="shared" si="73"/>
        <v>0.90909090909090906</v>
      </c>
      <c r="EY105" s="80">
        <f t="shared" si="74"/>
        <v>0.96969696969696972</v>
      </c>
      <c r="EZ105" s="80" t="e">
        <f t="shared" si="75"/>
        <v>#DIV/0!</v>
      </c>
      <c r="FA105" s="80">
        <f t="shared" si="76"/>
        <v>0.90808823529411764</v>
      </c>
      <c r="FB105" s="74"/>
      <c r="FC105" s="80">
        <f t="shared" si="77"/>
        <v>4.0652173913043477</v>
      </c>
      <c r="FD105" s="80">
        <f t="shared" si="78"/>
        <v>6.9090909090909092</v>
      </c>
      <c r="FE105" s="80">
        <f t="shared" si="79"/>
        <v>3.4090909090909092</v>
      </c>
      <c r="FF105" s="80" t="e">
        <f t="shared" si="80"/>
        <v>#DIV/0!</v>
      </c>
      <c r="FG105" s="80">
        <f t="shared" si="81"/>
        <v>4.1397058823529411</v>
      </c>
      <c r="FH105" s="74"/>
      <c r="FI105" s="80">
        <f t="shared" si="82"/>
        <v>0.88586956521739135</v>
      </c>
      <c r="FJ105" s="80">
        <f t="shared" si="83"/>
        <v>0.95454545454545459</v>
      </c>
      <c r="FK105" s="80">
        <f t="shared" si="84"/>
        <v>0.90909090909090906</v>
      </c>
      <c r="FL105" s="80" t="e">
        <f t="shared" si="85"/>
        <v>#DIV/0!</v>
      </c>
      <c r="FM105" s="80">
        <f t="shared" si="86"/>
        <v>0.8970588235294118</v>
      </c>
      <c r="FN105" s="74"/>
      <c r="FO105" s="80">
        <f t="shared" si="87"/>
        <v>0.88586956521739135</v>
      </c>
      <c r="FP105" s="80">
        <f t="shared" si="88"/>
        <v>0.90909090909090906</v>
      </c>
      <c r="FQ105" s="80">
        <f t="shared" si="89"/>
        <v>0.93939393939393945</v>
      </c>
      <c r="FR105" s="80" t="e">
        <f t="shared" si="90"/>
        <v>#DIV/0!</v>
      </c>
      <c r="FS105" s="80">
        <f t="shared" si="91"/>
        <v>0.90073529411764708</v>
      </c>
      <c r="FT105" s="74"/>
      <c r="FU105" s="80">
        <f t="shared" si="92"/>
        <v>0.88043478260869568</v>
      </c>
      <c r="FV105" s="80">
        <f t="shared" si="93"/>
        <v>0.90909090909090906</v>
      </c>
      <c r="FW105" s="80">
        <f t="shared" si="94"/>
        <v>0.96969696969696972</v>
      </c>
      <c r="FX105" s="80" t="e">
        <f t="shared" si="95"/>
        <v>#DIV/0!</v>
      </c>
      <c r="FY105" s="80">
        <f t="shared" si="96"/>
        <v>0.90441176470588236</v>
      </c>
    </row>
    <row r="106" spans="1:181" x14ac:dyDescent="0.3">
      <c r="A106" s="60" t="s">
        <v>438</v>
      </c>
      <c r="B106" s="70">
        <v>9674</v>
      </c>
      <c r="C106" s="70"/>
      <c r="D106" s="70">
        <v>313</v>
      </c>
      <c r="E106" s="70">
        <v>29</v>
      </c>
      <c r="F106" s="70">
        <v>74</v>
      </c>
      <c r="G106" s="70">
        <v>2</v>
      </c>
      <c r="H106" s="70">
        <v>418</v>
      </c>
      <c r="I106" s="70">
        <v>76</v>
      </c>
      <c r="J106" s="70">
        <v>3</v>
      </c>
      <c r="K106" s="70">
        <v>25</v>
      </c>
      <c r="L106" s="70">
        <v>0</v>
      </c>
      <c r="M106" s="70">
        <v>104</v>
      </c>
      <c r="N106" s="70">
        <v>522</v>
      </c>
      <c r="O106" s="70"/>
      <c r="P106" s="70">
        <v>159</v>
      </c>
      <c r="Q106" s="70">
        <v>23</v>
      </c>
      <c r="R106" s="70">
        <v>37</v>
      </c>
      <c r="S106" s="70">
        <v>2</v>
      </c>
      <c r="T106" s="70">
        <v>221</v>
      </c>
      <c r="U106" s="70">
        <v>199</v>
      </c>
      <c r="V106" s="70">
        <v>9</v>
      </c>
      <c r="W106" s="70">
        <v>56</v>
      </c>
      <c r="X106" s="70">
        <v>0</v>
      </c>
      <c r="Y106" s="70">
        <v>264</v>
      </c>
      <c r="Z106" s="70">
        <v>485</v>
      </c>
      <c r="AA106" s="70"/>
      <c r="AB106" s="70">
        <v>177</v>
      </c>
      <c r="AC106" s="70">
        <v>1</v>
      </c>
      <c r="AD106" s="70">
        <v>30</v>
      </c>
      <c r="AE106" s="70">
        <v>0</v>
      </c>
      <c r="AF106" s="70">
        <v>208</v>
      </c>
      <c r="AG106" s="70">
        <v>70</v>
      </c>
      <c r="AH106" s="70">
        <v>11</v>
      </c>
      <c r="AI106" s="70">
        <v>36</v>
      </c>
      <c r="AJ106" s="70">
        <v>1</v>
      </c>
      <c r="AK106" s="70">
        <v>118</v>
      </c>
      <c r="AL106" s="70">
        <v>110</v>
      </c>
      <c r="AM106" s="70">
        <v>18</v>
      </c>
      <c r="AN106" s="70">
        <v>31</v>
      </c>
      <c r="AO106" s="70">
        <v>1</v>
      </c>
      <c r="AP106" s="70">
        <v>160</v>
      </c>
      <c r="AQ106" s="70">
        <v>486</v>
      </c>
      <c r="AR106" s="74"/>
      <c r="AS106" s="70">
        <v>318</v>
      </c>
      <c r="AT106" s="70">
        <v>24</v>
      </c>
      <c r="AU106" s="70">
        <v>86</v>
      </c>
      <c r="AV106" s="70">
        <v>2</v>
      </c>
      <c r="AW106" s="70">
        <v>430</v>
      </c>
      <c r="AX106" s="70">
        <v>430</v>
      </c>
      <c r="AY106" s="74"/>
      <c r="AZ106" s="70">
        <v>308</v>
      </c>
      <c r="BA106" s="70">
        <v>25</v>
      </c>
      <c r="BB106" s="70">
        <v>83</v>
      </c>
      <c r="BC106" s="70">
        <v>2</v>
      </c>
      <c r="BD106" s="70">
        <v>418</v>
      </c>
      <c r="BE106" s="70">
        <v>418</v>
      </c>
      <c r="BF106" s="74"/>
      <c r="BG106" s="70">
        <v>261</v>
      </c>
      <c r="BH106" s="70">
        <v>22</v>
      </c>
      <c r="BI106" s="70">
        <v>71</v>
      </c>
      <c r="BJ106" s="70">
        <v>2</v>
      </c>
      <c r="BK106" s="70">
        <v>356</v>
      </c>
      <c r="BL106" s="70">
        <v>77</v>
      </c>
      <c r="BM106" s="70">
        <v>10</v>
      </c>
      <c r="BN106" s="70">
        <v>21</v>
      </c>
      <c r="BO106" s="70">
        <v>0</v>
      </c>
      <c r="BP106" s="70">
        <v>108</v>
      </c>
      <c r="BQ106" s="70">
        <v>464</v>
      </c>
      <c r="BR106" s="74"/>
      <c r="BS106" s="70">
        <v>145</v>
      </c>
      <c r="BT106" s="70">
        <v>21</v>
      </c>
      <c r="BU106" s="70">
        <v>36</v>
      </c>
      <c r="BV106" s="70">
        <v>1</v>
      </c>
      <c r="BW106" s="70">
        <v>203</v>
      </c>
      <c r="BX106" s="70">
        <v>70</v>
      </c>
      <c r="BY106" s="70">
        <v>9</v>
      </c>
      <c r="BZ106" s="70">
        <v>23</v>
      </c>
      <c r="CA106" s="70">
        <v>0</v>
      </c>
      <c r="CB106" s="70">
        <v>102</v>
      </c>
      <c r="CC106" s="70">
        <v>125</v>
      </c>
      <c r="CD106" s="70">
        <v>1</v>
      </c>
      <c r="CE106" s="70">
        <v>33</v>
      </c>
      <c r="CF106" s="70">
        <v>1</v>
      </c>
      <c r="CG106" s="70">
        <v>160</v>
      </c>
      <c r="CH106" s="70">
        <v>465</v>
      </c>
      <c r="CI106" s="74"/>
      <c r="CJ106" s="70">
        <v>167</v>
      </c>
      <c r="CK106" s="70">
        <v>5</v>
      </c>
      <c r="CL106" s="70">
        <v>46</v>
      </c>
      <c r="CM106" s="70">
        <v>2</v>
      </c>
      <c r="CN106" s="70">
        <v>220</v>
      </c>
      <c r="CO106" s="70">
        <v>163</v>
      </c>
      <c r="CP106" s="70">
        <v>24</v>
      </c>
      <c r="CQ106" s="70">
        <v>44</v>
      </c>
      <c r="CR106" s="70">
        <v>0</v>
      </c>
      <c r="CS106" s="70">
        <v>231</v>
      </c>
      <c r="CT106" s="70">
        <v>451</v>
      </c>
      <c r="CU106" s="74"/>
      <c r="CV106" s="70">
        <v>222</v>
      </c>
      <c r="CW106" s="70">
        <v>14</v>
      </c>
      <c r="CX106" s="70">
        <v>63</v>
      </c>
      <c r="CY106" s="70">
        <v>2</v>
      </c>
      <c r="CZ106" s="70">
        <v>301</v>
      </c>
      <c r="DA106" s="70">
        <v>52</v>
      </c>
      <c r="DB106" s="70">
        <v>4</v>
      </c>
      <c r="DC106" s="70">
        <v>14</v>
      </c>
      <c r="DD106" s="70">
        <v>0</v>
      </c>
      <c r="DE106" s="70">
        <v>70</v>
      </c>
      <c r="DF106" s="70">
        <v>66</v>
      </c>
      <c r="DG106" s="70">
        <v>13</v>
      </c>
      <c r="DH106" s="70">
        <v>14</v>
      </c>
      <c r="DI106" s="70">
        <v>0</v>
      </c>
      <c r="DJ106" s="70">
        <v>93</v>
      </c>
      <c r="DK106" s="70">
        <v>464</v>
      </c>
      <c r="DL106" s="74"/>
      <c r="DM106" s="70">
        <v>269</v>
      </c>
      <c r="DN106" s="70">
        <v>22</v>
      </c>
      <c r="DO106" s="70">
        <v>68</v>
      </c>
      <c r="DP106" s="70">
        <v>2</v>
      </c>
      <c r="DQ106" s="70">
        <v>361</v>
      </c>
      <c r="DR106" s="70">
        <v>65</v>
      </c>
      <c r="DS106" s="70">
        <v>6</v>
      </c>
      <c r="DT106" s="70">
        <v>21</v>
      </c>
      <c r="DU106" s="70">
        <v>0</v>
      </c>
      <c r="DV106" s="70">
        <v>92</v>
      </c>
      <c r="DW106" s="70">
        <v>453</v>
      </c>
      <c r="DY106" s="80">
        <f t="shared" si="52"/>
        <v>0.92030848329048842</v>
      </c>
      <c r="DZ106" s="80">
        <f t="shared" si="53"/>
        <v>1</v>
      </c>
      <c r="EA106" s="80">
        <f t="shared" si="54"/>
        <v>0.93939393939393945</v>
      </c>
      <c r="EB106" s="80">
        <f t="shared" si="55"/>
        <v>1</v>
      </c>
      <c r="EC106" s="80">
        <f t="shared" si="56"/>
        <v>0.92911877394636011</v>
      </c>
      <c r="ED106" s="74"/>
      <c r="EE106" s="80">
        <f t="shared" si="57"/>
        <v>0.9177377892030848</v>
      </c>
      <c r="EF106" s="80">
        <f t="shared" si="58"/>
        <v>0.9375</v>
      </c>
      <c r="EG106" s="80">
        <f t="shared" si="59"/>
        <v>0.97979797979797978</v>
      </c>
      <c r="EH106" s="80">
        <f t="shared" si="60"/>
        <v>1</v>
      </c>
      <c r="EI106" s="80">
        <f t="shared" si="61"/>
        <v>0.93103448275862066</v>
      </c>
      <c r="EJ106" s="74"/>
      <c r="EK106" s="80">
        <f t="shared" si="62"/>
        <v>0.81748071979434445</v>
      </c>
      <c r="EL106" s="80">
        <f t="shared" si="63"/>
        <v>0.75</v>
      </c>
      <c r="EM106" s="80">
        <f t="shared" si="64"/>
        <v>0.86868686868686873</v>
      </c>
      <c r="EN106" s="80">
        <f t="shared" si="65"/>
        <v>1</v>
      </c>
      <c r="EO106" s="80">
        <f t="shared" si="66"/>
        <v>0.82375478927203061</v>
      </c>
      <c r="EP106" s="74"/>
      <c r="EQ106" s="80">
        <f t="shared" si="67"/>
        <v>0.79177377892030854</v>
      </c>
      <c r="ER106" s="80">
        <f t="shared" si="68"/>
        <v>0.78125</v>
      </c>
      <c r="ES106" s="80">
        <f t="shared" si="69"/>
        <v>0.83838383838383834</v>
      </c>
      <c r="ET106" s="80">
        <f t="shared" si="70"/>
        <v>1</v>
      </c>
      <c r="EU106" s="80">
        <f t="shared" si="71"/>
        <v>0.8007662835249042</v>
      </c>
      <c r="EV106" s="74"/>
      <c r="EW106" s="80">
        <f t="shared" si="72"/>
        <v>0.86889460154241649</v>
      </c>
      <c r="EX106" s="80">
        <f t="shared" si="73"/>
        <v>1</v>
      </c>
      <c r="EY106" s="80">
        <f t="shared" si="74"/>
        <v>0.92929292929292928</v>
      </c>
      <c r="EZ106" s="80">
        <f t="shared" si="75"/>
        <v>1</v>
      </c>
      <c r="FA106" s="80">
        <f t="shared" si="76"/>
        <v>0.88888888888888884</v>
      </c>
      <c r="FB106" s="74"/>
      <c r="FC106" s="80">
        <f t="shared" si="77"/>
        <v>0.42673521850899743</v>
      </c>
      <c r="FD106" s="80">
        <f t="shared" si="78"/>
        <v>0.65625</v>
      </c>
      <c r="FE106" s="80">
        <f t="shared" si="79"/>
        <v>0.61616161616161613</v>
      </c>
      <c r="FF106" s="80">
        <f t="shared" si="80"/>
        <v>0</v>
      </c>
      <c r="FG106" s="80">
        <f t="shared" si="81"/>
        <v>0.47509578544061304</v>
      </c>
      <c r="FH106" s="74"/>
      <c r="FI106" s="80">
        <f t="shared" si="82"/>
        <v>0.84832904884318761</v>
      </c>
      <c r="FJ106" s="80">
        <f t="shared" si="83"/>
        <v>0.90625</v>
      </c>
      <c r="FK106" s="80">
        <f t="shared" si="84"/>
        <v>0.90909090909090906</v>
      </c>
      <c r="FL106" s="80">
        <f t="shared" si="85"/>
        <v>1</v>
      </c>
      <c r="FM106" s="80">
        <f t="shared" si="86"/>
        <v>0.86398467432950188</v>
      </c>
      <c r="FN106" s="74"/>
      <c r="FO106" s="80">
        <f t="shared" si="87"/>
        <v>0.87403598971722363</v>
      </c>
      <c r="FP106" s="80">
        <f t="shared" si="88"/>
        <v>0.96875</v>
      </c>
      <c r="FQ106" s="80">
        <f t="shared" si="89"/>
        <v>0.91919191919191923</v>
      </c>
      <c r="FR106" s="80">
        <f t="shared" si="90"/>
        <v>1</v>
      </c>
      <c r="FS106" s="80">
        <f t="shared" si="91"/>
        <v>0.88888888888888884</v>
      </c>
      <c r="FT106" s="74"/>
      <c r="FU106" s="80">
        <f t="shared" si="92"/>
        <v>0.8586118251928021</v>
      </c>
      <c r="FV106" s="80">
        <f t="shared" si="93"/>
        <v>0.875</v>
      </c>
      <c r="FW106" s="80">
        <f t="shared" si="94"/>
        <v>0.89898989898989901</v>
      </c>
      <c r="FX106" s="80">
        <f t="shared" si="95"/>
        <v>1</v>
      </c>
      <c r="FY106" s="80">
        <f t="shared" si="96"/>
        <v>0.86781609195402298</v>
      </c>
    </row>
    <row r="107" spans="1:181" x14ac:dyDescent="0.3">
      <c r="A107" s="60" t="s">
        <v>437</v>
      </c>
      <c r="B107" s="70">
        <v>9545</v>
      </c>
      <c r="C107" s="70"/>
      <c r="D107" s="70">
        <v>67</v>
      </c>
      <c r="E107" s="70">
        <v>0</v>
      </c>
      <c r="F107" s="70">
        <v>24</v>
      </c>
      <c r="G107" s="70">
        <v>0</v>
      </c>
      <c r="H107" s="70">
        <v>91</v>
      </c>
      <c r="I107" s="70">
        <v>35</v>
      </c>
      <c r="J107" s="70">
        <v>1</v>
      </c>
      <c r="K107" s="70">
        <v>15</v>
      </c>
      <c r="L107" s="70">
        <v>0</v>
      </c>
      <c r="M107" s="70">
        <v>51</v>
      </c>
      <c r="N107" s="70">
        <v>142</v>
      </c>
      <c r="O107" s="70"/>
      <c r="P107" s="70">
        <v>59</v>
      </c>
      <c r="Q107" s="70">
        <v>0</v>
      </c>
      <c r="R107" s="70">
        <v>25</v>
      </c>
      <c r="S107" s="70">
        <v>0</v>
      </c>
      <c r="T107" s="70">
        <v>84</v>
      </c>
      <c r="U107" s="70">
        <v>35</v>
      </c>
      <c r="V107" s="70">
        <v>1</v>
      </c>
      <c r="W107" s="70">
        <v>14</v>
      </c>
      <c r="X107" s="70">
        <v>0</v>
      </c>
      <c r="Y107" s="70">
        <v>50</v>
      </c>
      <c r="Z107" s="70">
        <v>134</v>
      </c>
      <c r="AA107" s="70"/>
      <c r="AB107" s="70">
        <v>52</v>
      </c>
      <c r="AC107" s="70">
        <v>1</v>
      </c>
      <c r="AD107" s="70">
        <v>26</v>
      </c>
      <c r="AE107" s="70">
        <v>0</v>
      </c>
      <c r="AF107" s="70">
        <v>79</v>
      </c>
      <c r="AG107" s="70">
        <v>31</v>
      </c>
      <c r="AH107" s="70">
        <v>0</v>
      </c>
      <c r="AI107" s="70">
        <v>10</v>
      </c>
      <c r="AJ107" s="70">
        <v>0</v>
      </c>
      <c r="AK107" s="70">
        <v>41</v>
      </c>
      <c r="AL107" s="70">
        <v>16</v>
      </c>
      <c r="AM107" s="70">
        <v>0</v>
      </c>
      <c r="AN107" s="70">
        <v>3</v>
      </c>
      <c r="AO107" s="70">
        <v>0</v>
      </c>
      <c r="AP107" s="70">
        <v>19</v>
      </c>
      <c r="AQ107" s="70">
        <v>139</v>
      </c>
      <c r="AR107" s="74"/>
      <c r="AS107" s="70">
        <v>86</v>
      </c>
      <c r="AT107" s="70">
        <v>1</v>
      </c>
      <c r="AU107" s="70">
        <v>36</v>
      </c>
      <c r="AV107" s="70">
        <v>0</v>
      </c>
      <c r="AW107" s="70">
        <v>123</v>
      </c>
      <c r="AX107" s="70">
        <v>123</v>
      </c>
      <c r="AY107" s="74"/>
      <c r="AZ107" s="70">
        <v>86</v>
      </c>
      <c r="BA107" s="70">
        <v>1</v>
      </c>
      <c r="BB107" s="70">
        <v>35</v>
      </c>
      <c r="BC107" s="70">
        <v>0</v>
      </c>
      <c r="BD107" s="70">
        <v>122</v>
      </c>
      <c r="BE107" s="70">
        <v>122</v>
      </c>
      <c r="BF107" s="74"/>
      <c r="BG107" s="70">
        <v>48</v>
      </c>
      <c r="BH107" s="70">
        <v>1</v>
      </c>
      <c r="BI107" s="70">
        <v>24</v>
      </c>
      <c r="BJ107" s="70">
        <v>0</v>
      </c>
      <c r="BK107" s="70">
        <v>73</v>
      </c>
      <c r="BL107" s="70">
        <v>43</v>
      </c>
      <c r="BM107" s="70">
        <v>0</v>
      </c>
      <c r="BN107" s="70">
        <v>10</v>
      </c>
      <c r="BO107" s="70">
        <v>0</v>
      </c>
      <c r="BP107" s="70">
        <v>53</v>
      </c>
      <c r="BQ107" s="70">
        <v>126</v>
      </c>
      <c r="BR107" s="74"/>
      <c r="BS107" s="70">
        <v>45</v>
      </c>
      <c r="BT107" s="70">
        <v>1</v>
      </c>
      <c r="BU107" s="70">
        <v>17</v>
      </c>
      <c r="BV107" s="70">
        <v>0</v>
      </c>
      <c r="BW107" s="70">
        <v>63</v>
      </c>
      <c r="BX107" s="70">
        <v>13</v>
      </c>
      <c r="BY107" s="70">
        <v>0</v>
      </c>
      <c r="BZ107" s="70">
        <v>6</v>
      </c>
      <c r="CA107" s="70">
        <v>0</v>
      </c>
      <c r="CB107" s="70">
        <v>19</v>
      </c>
      <c r="CC107" s="70">
        <v>34</v>
      </c>
      <c r="CD107" s="70">
        <v>0</v>
      </c>
      <c r="CE107" s="70">
        <v>12</v>
      </c>
      <c r="CF107" s="70">
        <v>0</v>
      </c>
      <c r="CG107" s="70">
        <v>46</v>
      </c>
      <c r="CH107" s="70">
        <v>128</v>
      </c>
      <c r="CI107" s="74"/>
      <c r="CJ107" s="70">
        <v>36</v>
      </c>
      <c r="CK107" s="70">
        <v>1</v>
      </c>
      <c r="CL107" s="70">
        <v>17</v>
      </c>
      <c r="CM107" s="70">
        <v>0</v>
      </c>
      <c r="CN107" s="70">
        <v>54</v>
      </c>
      <c r="CO107" s="70">
        <v>49</v>
      </c>
      <c r="CP107" s="70">
        <v>0</v>
      </c>
      <c r="CQ107" s="70">
        <v>17</v>
      </c>
      <c r="CR107" s="70">
        <v>0</v>
      </c>
      <c r="CS107" s="70">
        <v>66</v>
      </c>
      <c r="CT107" s="70">
        <v>120</v>
      </c>
      <c r="CU107" s="74"/>
      <c r="CV107" s="70">
        <v>50</v>
      </c>
      <c r="CW107" s="70">
        <v>1</v>
      </c>
      <c r="CX107" s="70">
        <v>19</v>
      </c>
      <c r="CY107" s="70">
        <v>0</v>
      </c>
      <c r="CZ107" s="70">
        <v>70</v>
      </c>
      <c r="DA107" s="70">
        <v>16</v>
      </c>
      <c r="DB107" s="70">
        <v>0</v>
      </c>
      <c r="DC107" s="70">
        <v>5</v>
      </c>
      <c r="DD107" s="70">
        <v>0</v>
      </c>
      <c r="DE107" s="70">
        <v>21</v>
      </c>
      <c r="DF107" s="70">
        <v>24</v>
      </c>
      <c r="DG107" s="70">
        <v>0</v>
      </c>
      <c r="DH107" s="70">
        <v>11</v>
      </c>
      <c r="DI107" s="70">
        <v>0</v>
      </c>
      <c r="DJ107" s="70">
        <v>35</v>
      </c>
      <c r="DK107" s="70">
        <v>126</v>
      </c>
      <c r="DL107" s="74"/>
      <c r="DM107" s="70">
        <v>56</v>
      </c>
      <c r="DN107" s="70">
        <v>0</v>
      </c>
      <c r="DO107" s="70">
        <v>25</v>
      </c>
      <c r="DP107" s="70">
        <v>0</v>
      </c>
      <c r="DQ107" s="70">
        <v>81</v>
      </c>
      <c r="DR107" s="70">
        <v>34</v>
      </c>
      <c r="DS107" s="70">
        <v>1</v>
      </c>
      <c r="DT107" s="70">
        <v>9</v>
      </c>
      <c r="DU107" s="70">
        <v>0</v>
      </c>
      <c r="DV107" s="70">
        <v>44</v>
      </c>
      <c r="DW107" s="70">
        <v>125</v>
      </c>
      <c r="DY107" s="80">
        <f t="shared" si="52"/>
        <v>0.92156862745098034</v>
      </c>
      <c r="DZ107" s="80">
        <f t="shared" si="53"/>
        <v>1</v>
      </c>
      <c r="EA107" s="80">
        <f t="shared" si="54"/>
        <v>1</v>
      </c>
      <c r="EB107" s="80" t="e">
        <f t="shared" si="55"/>
        <v>#DIV/0!</v>
      </c>
      <c r="EC107" s="80">
        <f t="shared" si="56"/>
        <v>0.94366197183098588</v>
      </c>
      <c r="ED107" s="74"/>
      <c r="EE107" s="80">
        <f t="shared" si="57"/>
        <v>0.97058823529411764</v>
      </c>
      <c r="EF107" s="80">
        <f t="shared" si="58"/>
        <v>1</v>
      </c>
      <c r="EG107" s="80">
        <f t="shared" si="59"/>
        <v>1</v>
      </c>
      <c r="EH107" s="80" t="e">
        <f t="shared" si="60"/>
        <v>#DIV/0!</v>
      </c>
      <c r="EI107" s="80">
        <f t="shared" si="61"/>
        <v>0.97887323943661975</v>
      </c>
      <c r="EJ107" s="74"/>
      <c r="EK107" s="80">
        <f t="shared" si="62"/>
        <v>0.84313725490196079</v>
      </c>
      <c r="EL107" s="80">
        <f t="shared" si="63"/>
        <v>1</v>
      </c>
      <c r="EM107" s="80">
        <f t="shared" si="64"/>
        <v>0.92307692307692313</v>
      </c>
      <c r="EN107" s="80" t="e">
        <f t="shared" si="65"/>
        <v>#DIV/0!</v>
      </c>
      <c r="EO107" s="80">
        <f t="shared" si="66"/>
        <v>0.86619718309859151</v>
      </c>
      <c r="EP107" s="74"/>
      <c r="EQ107" s="80">
        <f t="shared" si="67"/>
        <v>0.84313725490196079</v>
      </c>
      <c r="ER107" s="80">
        <f t="shared" si="68"/>
        <v>1</v>
      </c>
      <c r="ES107" s="80">
        <f t="shared" si="69"/>
        <v>0.89743589743589747</v>
      </c>
      <c r="ET107" s="80" t="e">
        <f t="shared" si="70"/>
        <v>#DIV/0!</v>
      </c>
      <c r="EU107" s="80">
        <f t="shared" si="71"/>
        <v>0.85915492957746475</v>
      </c>
      <c r="EV107" s="74"/>
      <c r="EW107" s="80">
        <f t="shared" si="72"/>
        <v>0.89215686274509809</v>
      </c>
      <c r="EX107" s="80">
        <f t="shared" si="73"/>
        <v>1</v>
      </c>
      <c r="EY107" s="80">
        <f t="shared" si="74"/>
        <v>0.87179487179487181</v>
      </c>
      <c r="EZ107" s="80" t="e">
        <f t="shared" si="75"/>
        <v>#DIV/0!</v>
      </c>
      <c r="FA107" s="80">
        <f t="shared" si="76"/>
        <v>0.88732394366197187</v>
      </c>
      <c r="FB107" s="74"/>
      <c r="FC107" s="80">
        <f t="shared" si="77"/>
        <v>3.3333333333333335</v>
      </c>
      <c r="FD107" s="80">
        <f t="shared" si="78"/>
        <v>31</v>
      </c>
      <c r="FE107" s="80">
        <f t="shared" si="79"/>
        <v>2.358974358974359</v>
      </c>
      <c r="FF107" s="80" t="e">
        <f t="shared" si="80"/>
        <v>#DIV/0!</v>
      </c>
      <c r="FG107" s="80">
        <f t="shared" si="81"/>
        <v>3.2746478873239435</v>
      </c>
      <c r="FH107" s="74"/>
      <c r="FI107" s="80">
        <f t="shared" si="82"/>
        <v>0.83333333333333337</v>
      </c>
      <c r="FJ107" s="80">
        <f t="shared" si="83"/>
        <v>1</v>
      </c>
      <c r="FK107" s="80">
        <f t="shared" si="84"/>
        <v>0.87179487179487181</v>
      </c>
      <c r="FL107" s="80" t="e">
        <f t="shared" si="85"/>
        <v>#DIV/0!</v>
      </c>
      <c r="FM107" s="80">
        <f t="shared" si="86"/>
        <v>0.84507042253521125</v>
      </c>
      <c r="FN107" s="74"/>
      <c r="FO107" s="80">
        <f t="shared" si="87"/>
        <v>0.88235294117647056</v>
      </c>
      <c r="FP107" s="80">
        <f t="shared" si="88"/>
        <v>1</v>
      </c>
      <c r="FQ107" s="80">
        <f t="shared" si="89"/>
        <v>0.89743589743589747</v>
      </c>
      <c r="FR107" s="80" t="e">
        <f t="shared" si="90"/>
        <v>#DIV/0!</v>
      </c>
      <c r="FS107" s="80">
        <f t="shared" si="91"/>
        <v>0.88732394366197187</v>
      </c>
      <c r="FT107" s="74"/>
      <c r="FU107" s="80">
        <f t="shared" si="92"/>
        <v>0.88235294117647056</v>
      </c>
      <c r="FV107" s="80">
        <f t="shared" si="93"/>
        <v>1</v>
      </c>
      <c r="FW107" s="80">
        <f t="shared" si="94"/>
        <v>0.87179487179487181</v>
      </c>
      <c r="FX107" s="80" t="e">
        <f t="shared" si="95"/>
        <v>#DIV/0!</v>
      </c>
      <c r="FY107" s="80">
        <f t="shared" si="96"/>
        <v>0.88028169014084512</v>
      </c>
    </row>
    <row r="108" spans="1:181" x14ac:dyDescent="0.3">
      <c r="A108" s="60" t="s">
        <v>588</v>
      </c>
      <c r="B108" s="70">
        <v>9071</v>
      </c>
      <c r="C108" s="70"/>
      <c r="D108" s="70">
        <v>124</v>
      </c>
      <c r="E108" s="70">
        <v>3</v>
      </c>
      <c r="F108" s="70">
        <v>61</v>
      </c>
      <c r="G108" s="70">
        <v>0</v>
      </c>
      <c r="H108" s="70">
        <v>188</v>
      </c>
      <c r="I108" s="70">
        <v>74</v>
      </c>
      <c r="J108" s="70">
        <v>6</v>
      </c>
      <c r="K108" s="70">
        <v>59</v>
      </c>
      <c r="L108" s="70">
        <v>0</v>
      </c>
      <c r="M108" s="70">
        <v>139</v>
      </c>
      <c r="N108" s="70">
        <v>327</v>
      </c>
      <c r="O108" s="70"/>
      <c r="P108" s="70">
        <v>135</v>
      </c>
      <c r="Q108" s="70">
        <v>7</v>
      </c>
      <c r="R108" s="70">
        <v>88</v>
      </c>
      <c r="S108" s="70">
        <v>0</v>
      </c>
      <c r="T108" s="70">
        <v>230</v>
      </c>
      <c r="U108" s="70">
        <v>38</v>
      </c>
      <c r="V108" s="70">
        <v>1</v>
      </c>
      <c r="W108" s="70">
        <v>25</v>
      </c>
      <c r="X108" s="70">
        <v>0</v>
      </c>
      <c r="Y108" s="70">
        <v>64</v>
      </c>
      <c r="Z108" s="70">
        <v>294</v>
      </c>
      <c r="AA108" s="70"/>
      <c r="AB108" s="70">
        <v>106</v>
      </c>
      <c r="AC108" s="70">
        <v>7</v>
      </c>
      <c r="AD108" s="70">
        <v>66</v>
      </c>
      <c r="AE108" s="70">
        <v>0</v>
      </c>
      <c r="AF108" s="70">
        <v>179</v>
      </c>
      <c r="AG108" s="70">
        <v>55</v>
      </c>
      <c r="AH108" s="70">
        <v>1</v>
      </c>
      <c r="AI108" s="70">
        <v>37</v>
      </c>
      <c r="AJ108" s="70">
        <v>0</v>
      </c>
      <c r="AK108" s="70">
        <v>93</v>
      </c>
      <c r="AL108" s="70">
        <v>20</v>
      </c>
      <c r="AM108" s="70">
        <v>0</v>
      </c>
      <c r="AN108" s="70">
        <v>10</v>
      </c>
      <c r="AO108" s="70">
        <v>0</v>
      </c>
      <c r="AP108" s="70">
        <v>30</v>
      </c>
      <c r="AQ108" s="70">
        <v>302</v>
      </c>
      <c r="AR108" s="74"/>
      <c r="AS108" s="70">
        <v>171</v>
      </c>
      <c r="AT108" s="70">
        <v>6</v>
      </c>
      <c r="AU108" s="70">
        <v>109</v>
      </c>
      <c r="AV108" s="70">
        <v>0</v>
      </c>
      <c r="AW108" s="70">
        <v>286</v>
      </c>
      <c r="AX108" s="70">
        <v>286</v>
      </c>
      <c r="AY108" s="74"/>
      <c r="AZ108" s="70">
        <v>165</v>
      </c>
      <c r="BA108" s="70">
        <v>6</v>
      </c>
      <c r="BB108" s="70">
        <v>108</v>
      </c>
      <c r="BC108" s="70">
        <v>0</v>
      </c>
      <c r="BD108" s="70">
        <v>279</v>
      </c>
      <c r="BE108" s="70">
        <v>279</v>
      </c>
      <c r="BF108" s="74"/>
      <c r="BG108" s="70">
        <v>74</v>
      </c>
      <c r="BH108" s="70">
        <v>4</v>
      </c>
      <c r="BI108" s="70">
        <v>49</v>
      </c>
      <c r="BJ108" s="70">
        <v>0</v>
      </c>
      <c r="BK108" s="70">
        <v>127</v>
      </c>
      <c r="BL108" s="70">
        <v>82</v>
      </c>
      <c r="BM108" s="70">
        <v>3</v>
      </c>
      <c r="BN108" s="70">
        <v>61</v>
      </c>
      <c r="BO108" s="70">
        <v>0</v>
      </c>
      <c r="BP108" s="70">
        <v>146</v>
      </c>
      <c r="BQ108" s="70">
        <v>273</v>
      </c>
      <c r="BR108" s="74"/>
      <c r="BS108" s="70">
        <v>61</v>
      </c>
      <c r="BT108" s="70">
        <v>5</v>
      </c>
      <c r="BU108" s="70">
        <v>44</v>
      </c>
      <c r="BV108" s="70">
        <v>0</v>
      </c>
      <c r="BW108" s="70">
        <v>110</v>
      </c>
      <c r="BX108" s="70">
        <v>46</v>
      </c>
      <c r="BY108" s="70">
        <v>1</v>
      </c>
      <c r="BZ108" s="70">
        <v>41</v>
      </c>
      <c r="CA108" s="70">
        <v>0</v>
      </c>
      <c r="CB108" s="70">
        <v>88</v>
      </c>
      <c r="CC108" s="70">
        <v>47</v>
      </c>
      <c r="CD108" s="70">
        <v>2</v>
      </c>
      <c r="CE108" s="70">
        <v>27</v>
      </c>
      <c r="CF108" s="70">
        <v>0</v>
      </c>
      <c r="CG108" s="70">
        <v>76</v>
      </c>
      <c r="CH108" s="70">
        <v>274</v>
      </c>
      <c r="CI108" s="74"/>
      <c r="CJ108" s="70">
        <v>68</v>
      </c>
      <c r="CK108" s="70">
        <v>6</v>
      </c>
      <c r="CL108" s="70">
        <v>56</v>
      </c>
      <c r="CM108" s="70">
        <v>0</v>
      </c>
      <c r="CN108" s="70">
        <v>130</v>
      </c>
      <c r="CO108" s="70">
        <v>80</v>
      </c>
      <c r="CP108" s="70">
        <v>2</v>
      </c>
      <c r="CQ108" s="70">
        <v>49</v>
      </c>
      <c r="CR108" s="70">
        <v>0</v>
      </c>
      <c r="CS108" s="70">
        <v>131</v>
      </c>
      <c r="CT108" s="70">
        <v>261</v>
      </c>
      <c r="CU108" s="74"/>
      <c r="CV108" s="70">
        <v>124</v>
      </c>
      <c r="CW108" s="70">
        <v>6</v>
      </c>
      <c r="CX108" s="70">
        <v>91</v>
      </c>
      <c r="CY108" s="70">
        <v>0</v>
      </c>
      <c r="CZ108" s="70">
        <v>221</v>
      </c>
      <c r="DA108" s="70">
        <v>29</v>
      </c>
      <c r="DB108" s="70">
        <v>2</v>
      </c>
      <c r="DC108" s="70">
        <v>18</v>
      </c>
      <c r="DD108" s="70">
        <v>0</v>
      </c>
      <c r="DE108" s="70">
        <v>49</v>
      </c>
      <c r="DF108" s="70">
        <v>10</v>
      </c>
      <c r="DG108" s="70">
        <v>1</v>
      </c>
      <c r="DH108" s="70">
        <v>4</v>
      </c>
      <c r="DI108" s="70">
        <v>0</v>
      </c>
      <c r="DJ108" s="70">
        <v>15</v>
      </c>
      <c r="DK108" s="70">
        <v>285</v>
      </c>
      <c r="DL108" s="74"/>
      <c r="DM108" s="70">
        <v>101</v>
      </c>
      <c r="DN108" s="70">
        <v>5</v>
      </c>
      <c r="DO108" s="70">
        <v>84</v>
      </c>
      <c r="DP108" s="70">
        <v>0</v>
      </c>
      <c r="DQ108" s="70">
        <v>190</v>
      </c>
      <c r="DR108" s="70">
        <v>52</v>
      </c>
      <c r="DS108" s="70">
        <v>3</v>
      </c>
      <c r="DT108" s="70">
        <v>28</v>
      </c>
      <c r="DU108" s="70">
        <v>0</v>
      </c>
      <c r="DV108" s="70">
        <v>83</v>
      </c>
      <c r="DW108" s="70">
        <v>273</v>
      </c>
      <c r="DY108" s="80">
        <f t="shared" si="52"/>
        <v>0.8737373737373737</v>
      </c>
      <c r="DZ108" s="80">
        <f t="shared" si="53"/>
        <v>0.88888888888888884</v>
      </c>
      <c r="EA108" s="80">
        <f t="shared" si="54"/>
        <v>0.94166666666666665</v>
      </c>
      <c r="EB108" s="80" t="e">
        <f t="shared" si="55"/>
        <v>#DIV/0!</v>
      </c>
      <c r="EC108" s="80">
        <f t="shared" si="56"/>
        <v>0.8990825688073395</v>
      </c>
      <c r="ED108" s="74"/>
      <c r="EE108" s="80">
        <f t="shared" si="57"/>
        <v>0.91414141414141414</v>
      </c>
      <c r="EF108" s="80">
        <f t="shared" si="58"/>
        <v>0.88888888888888884</v>
      </c>
      <c r="EG108" s="80">
        <f t="shared" si="59"/>
        <v>0.94166666666666665</v>
      </c>
      <c r="EH108" s="80" t="e">
        <f t="shared" si="60"/>
        <v>#DIV/0!</v>
      </c>
      <c r="EI108" s="80">
        <f t="shared" si="61"/>
        <v>0.92354740061162077</v>
      </c>
      <c r="EJ108" s="74"/>
      <c r="EK108" s="80">
        <f t="shared" si="62"/>
        <v>0.86363636363636365</v>
      </c>
      <c r="EL108" s="80">
        <f t="shared" si="63"/>
        <v>0.66666666666666663</v>
      </c>
      <c r="EM108" s="80">
        <f t="shared" si="64"/>
        <v>0.90833333333333333</v>
      </c>
      <c r="EN108" s="80" t="e">
        <f t="shared" si="65"/>
        <v>#DIV/0!</v>
      </c>
      <c r="EO108" s="80">
        <f t="shared" si="66"/>
        <v>0.87461773700305812</v>
      </c>
      <c r="EP108" s="74"/>
      <c r="EQ108" s="80">
        <f t="shared" si="67"/>
        <v>0.83333333333333337</v>
      </c>
      <c r="ER108" s="80">
        <f t="shared" si="68"/>
        <v>0.66666666666666663</v>
      </c>
      <c r="ES108" s="80">
        <f t="shared" si="69"/>
        <v>0.9</v>
      </c>
      <c r="ET108" s="80" t="e">
        <f t="shared" si="70"/>
        <v>#DIV/0!</v>
      </c>
      <c r="EU108" s="80">
        <f t="shared" si="71"/>
        <v>0.85321100917431192</v>
      </c>
      <c r="EV108" s="74"/>
      <c r="EW108" s="80">
        <f t="shared" si="72"/>
        <v>0.78787878787878785</v>
      </c>
      <c r="EX108" s="80">
        <f t="shared" si="73"/>
        <v>0.77777777777777779</v>
      </c>
      <c r="EY108" s="80">
        <f t="shared" si="74"/>
        <v>0.91666666666666663</v>
      </c>
      <c r="EZ108" s="80" t="e">
        <f t="shared" si="75"/>
        <v>#DIV/0!</v>
      </c>
      <c r="FA108" s="80">
        <f t="shared" si="76"/>
        <v>0.83486238532110091</v>
      </c>
      <c r="FB108" s="74"/>
      <c r="FC108" s="80">
        <f t="shared" si="77"/>
        <v>0.46464646464646464</v>
      </c>
      <c r="FD108" s="80">
        <f t="shared" si="78"/>
        <v>0.1111111111111111</v>
      </c>
      <c r="FE108" s="80">
        <f t="shared" si="79"/>
        <v>0.29166666666666669</v>
      </c>
      <c r="FF108" s="80" t="e">
        <f t="shared" si="80"/>
        <v>#DIV/0!</v>
      </c>
      <c r="FG108" s="80">
        <f t="shared" si="81"/>
        <v>0.39143730886850153</v>
      </c>
      <c r="FH108" s="74"/>
      <c r="FI108" s="80">
        <f t="shared" si="82"/>
        <v>0.74747474747474751</v>
      </c>
      <c r="FJ108" s="80">
        <f t="shared" si="83"/>
        <v>0.88888888888888884</v>
      </c>
      <c r="FK108" s="80">
        <f t="shared" si="84"/>
        <v>0.875</v>
      </c>
      <c r="FL108" s="80" t="e">
        <f t="shared" si="85"/>
        <v>#DIV/0!</v>
      </c>
      <c r="FM108" s="80">
        <f t="shared" si="86"/>
        <v>0.79816513761467889</v>
      </c>
      <c r="FN108" s="74"/>
      <c r="FO108" s="80">
        <f t="shared" si="87"/>
        <v>0.8232323232323232</v>
      </c>
      <c r="FP108" s="80">
        <f t="shared" si="88"/>
        <v>1</v>
      </c>
      <c r="FQ108" s="80">
        <f t="shared" si="89"/>
        <v>0.94166666666666665</v>
      </c>
      <c r="FR108" s="80" t="e">
        <f t="shared" si="90"/>
        <v>#DIV/0!</v>
      </c>
      <c r="FS108" s="80">
        <f t="shared" si="91"/>
        <v>0.87155963302752293</v>
      </c>
      <c r="FT108" s="74"/>
      <c r="FU108" s="80">
        <f t="shared" si="92"/>
        <v>0.77272727272727271</v>
      </c>
      <c r="FV108" s="80">
        <f t="shared" si="93"/>
        <v>0.88888888888888884</v>
      </c>
      <c r="FW108" s="80">
        <f t="shared" si="94"/>
        <v>0.93333333333333335</v>
      </c>
      <c r="FX108" s="80" t="e">
        <f t="shared" si="95"/>
        <v>#DIV/0!</v>
      </c>
      <c r="FY108" s="80">
        <f t="shared" si="96"/>
        <v>0.83486238532110091</v>
      </c>
    </row>
    <row r="109" spans="1:181" x14ac:dyDescent="0.3">
      <c r="A109" s="60" t="s">
        <v>466</v>
      </c>
      <c r="B109" s="70">
        <v>9067</v>
      </c>
      <c r="C109" s="70"/>
      <c r="D109" s="70">
        <v>206</v>
      </c>
      <c r="E109" s="70">
        <v>20</v>
      </c>
      <c r="F109" s="70">
        <v>74</v>
      </c>
      <c r="G109" s="70">
        <v>0</v>
      </c>
      <c r="H109" s="70">
        <v>300</v>
      </c>
      <c r="I109" s="70">
        <v>107</v>
      </c>
      <c r="J109" s="70">
        <v>8</v>
      </c>
      <c r="K109" s="70">
        <v>29</v>
      </c>
      <c r="L109" s="70">
        <v>0</v>
      </c>
      <c r="M109" s="70">
        <v>144</v>
      </c>
      <c r="N109" s="70">
        <v>444</v>
      </c>
      <c r="O109" s="70"/>
      <c r="P109" s="70">
        <v>128</v>
      </c>
      <c r="Q109" s="70">
        <v>19</v>
      </c>
      <c r="R109" s="70">
        <v>48</v>
      </c>
      <c r="S109" s="70">
        <v>0</v>
      </c>
      <c r="T109" s="70">
        <v>195</v>
      </c>
      <c r="U109" s="70">
        <v>168</v>
      </c>
      <c r="V109" s="70">
        <v>9</v>
      </c>
      <c r="W109" s="70">
        <v>53</v>
      </c>
      <c r="X109" s="70">
        <v>0</v>
      </c>
      <c r="Y109" s="70">
        <v>230</v>
      </c>
      <c r="Z109" s="70">
        <v>425</v>
      </c>
      <c r="AA109" s="70"/>
      <c r="AB109" s="70">
        <v>144</v>
      </c>
      <c r="AC109" s="70">
        <v>14</v>
      </c>
      <c r="AD109" s="70">
        <v>41</v>
      </c>
      <c r="AE109" s="70">
        <v>0</v>
      </c>
      <c r="AF109" s="70">
        <v>199</v>
      </c>
      <c r="AG109" s="70">
        <v>97</v>
      </c>
      <c r="AH109" s="70">
        <v>11</v>
      </c>
      <c r="AI109" s="70">
        <v>39</v>
      </c>
      <c r="AJ109" s="70">
        <v>0</v>
      </c>
      <c r="AK109" s="70">
        <v>147</v>
      </c>
      <c r="AL109" s="70">
        <v>55</v>
      </c>
      <c r="AM109" s="70">
        <v>3</v>
      </c>
      <c r="AN109" s="70">
        <v>21</v>
      </c>
      <c r="AO109" s="70">
        <v>0</v>
      </c>
      <c r="AP109" s="70">
        <v>79</v>
      </c>
      <c r="AQ109" s="70">
        <v>425</v>
      </c>
      <c r="AR109" s="74"/>
      <c r="AS109" s="70">
        <v>265</v>
      </c>
      <c r="AT109" s="70">
        <v>25</v>
      </c>
      <c r="AU109" s="70">
        <v>91</v>
      </c>
      <c r="AV109" s="70">
        <v>0</v>
      </c>
      <c r="AW109" s="70">
        <v>381</v>
      </c>
      <c r="AX109" s="70">
        <v>381</v>
      </c>
      <c r="AY109" s="74"/>
      <c r="AZ109" s="70">
        <v>264</v>
      </c>
      <c r="BA109" s="70">
        <v>25</v>
      </c>
      <c r="BB109" s="70">
        <v>94</v>
      </c>
      <c r="BC109" s="70">
        <v>0</v>
      </c>
      <c r="BD109" s="70">
        <v>383</v>
      </c>
      <c r="BE109" s="70">
        <v>383</v>
      </c>
      <c r="BF109" s="74"/>
      <c r="BG109" s="70">
        <v>199</v>
      </c>
      <c r="BH109" s="70">
        <v>15</v>
      </c>
      <c r="BI109" s="70">
        <v>62</v>
      </c>
      <c r="BJ109" s="70">
        <v>0</v>
      </c>
      <c r="BK109" s="70">
        <v>276</v>
      </c>
      <c r="BL109" s="70">
        <v>89</v>
      </c>
      <c r="BM109" s="70">
        <v>12</v>
      </c>
      <c r="BN109" s="70">
        <v>38</v>
      </c>
      <c r="BO109" s="70">
        <v>0</v>
      </c>
      <c r="BP109" s="70">
        <v>139</v>
      </c>
      <c r="BQ109" s="70">
        <v>415</v>
      </c>
      <c r="BR109" s="74"/>
      <c r="BS109" s="70">
        <v>116</v>
      </c>
      <c r="BT109" s="70">
        <v>17</v>
      </c>
      <c r="BU109" s="70">
        <v>42</v>
      </c>
      <c r="BV109" s="70">
        <v>0</v>
      </c>
      <c r="BW109" s="70">
        <v>175</v>
      </c>
      <c r="BX109" s="70">
        <v>70</v>
      </c>
      <c r="BY109" s="70">
        <v>3</v>
      </c>
      <c r="BZ109" s="70">
        <v>20</v>
      </c>
      <c r="CA109" s="70">
        <v>0</v>
      </c>
      <c r="CB109" s="70">
        <v>93</v>
      </c>
      <c r="CC109" s="70">
        <v>102</v>
      </c>
      <c r="CD109" s="70">
        <v>9</v>
      </c>
      <c r="CE109" s="70">
        <v>37</v>
      </c>
      <c r="CF109" s="70">
        <v>0</v>
      </c>
      <c r="CG109" s="70">
        <v>148</v>
      </c>
      <c r="CH109" s="70">
        <v>416</v>
      </c>
      <c r="CI109" s="74"/>
      <c r="CJ109" s="70">
        <v>130</v>
      </c>
      <c r="CK109" s="70">
        <v>10</v>
      </c>
      <c r="CL109" s="70">
        <v>49</v>
      </c>
      <c r="CM109" s="70">
        <v>0</v>
      </c>
      <c r="CN109" s="70">
        <v>189</v>
      </c>
      <c r="CO109" s="70">
        <v>149</v>
      </c>
      <c r="CP109" s="70">
        <v>17</v>
      </c>
      <c r="CQ109" s="70">
        <v>46</v>
      </c>
      <c r="CR109" s="70">
        <v>0</v>
      </c>
      <c r="CS109" s="70">
        <v>212</v>
      </c>
      <c r="CT109" s="70">
        <v>401</v>
      </c>
      <c r="CU109" s="74"/>
      <c r="CV109" s="70">
        <v>183</v>
      </c>
      <c r="CW109" s="70">
        <v>15</v>
      </c>
      <c r="CX109" s="70">
        <v>58</v>
      </c>
      <c r="CY109" s="70">
        <v>0</v>
      </c>
      <c r="CZ109" s="70">
        <v>256</v>
      </c>
      <c r="DA109" s="70">
        <v>42</v>
      </c>
      <c r="DB109" s="70">
        <v>4</v>
      </c>
      <c r="DC109" s="70">
        <v>17</v>
      </c>
      <c r="DD109" s="70">
        <v>0</v>
      </c>
      <c r="DE109" s="70">
        <v>63</v>
      </c>
      <c r="DF109" s="70">
        <v>63</v>
      </c>
      <c r="DG109" s="70">
        <v>8</v>
      </c>
      <c r="DH109" s="70">
        <v>22</v>
      </c>
      <c r="DI109" s="70">
        <v>0</v>
      </c>
      <c r="DJ109" s="70">
        <v>93</v>
      </c>
      <c r="DK109" s="70">
        <v>412</v>
      </c>
      <c r="DL109" s="74"/>
      <c r="DM109" s="70">
        <v>214</v>
      </c>
      <c r="DN109" s="70">
        <v>17</v>
      </c>
      <c r="DO109" s="70">
        <v>76</v>
      </c>
      <c r="DP109" s="70">
        <v>0</v>
      </c>
      <c r="DQ109" s="70">
        <v>307</v>
      </c>
      <c r="DR109" s="70">
        <v>63</v>
      </c>
      <c r="DS109" s="70">
        <v>10</v>
      </c>
      <c r="DT109" s="70">
        <v>20</v>
      </c>
      <c r="DU109" s="70">
        <v>0</v>
      </c>
      <c r="DV109" s="70">
        <v>93</v>
      </c>
      <c r="DW109" s="70">
        <v>400</v>
      </c>
      <c r="DY109" s="80">
        <f t="shared" si="52"/>
        <v>0.94568690095846641</v>
      </c>
      <c r="DZ109" s="80">
        <f t="shared" si="53"/>
        <v>1</v>
      </c>
      <c r="EA109" s="80">
        <f t="shared" si="54"/>
        <v>0.98058252427184467</v>
      </c>
      <c r="EB109" s="80" t="e">
        <f t="shared" si="55"/>
        <v>#DIV/0!</v>
      </c>
      <c r="EC109" s="80">
        <f t="shared" si="56"/>
        <v>0.9572072072072072</v>
      </c>
      <c r="ED109" s="74"/>
      <c r="EE109" s="80">
        <f t="shared" si="57"/>
        <v>0.94568690095846641</v>
      </c>
      <c r="EF109" s="80">
        <f t="shared" si="58"/>
        <v>1</v>
      </c>
      <c r="EG109" s="80">
        <f t="shared" si="59"/>
        <v>0.98058252427184467</v>
      </c>
      <c r="EH109" s="80" t="e">
        <f t="shared" si="60"/>
        <v>#DIV/0!</v>
      </c>
      <c r="EI109" s="80">
        <f t="shared" si="61"/>
        <v>0.9572072072072072</v>
      </c>
      <c r="EJ109" s="74"/>
      <c r="EK109" s="80">
        <f t="shared" si="62"/>
        <v>0.84664536741214058</v>
      </c>
      <c r="EL109" s="80">
        <f t="shared" si="63"/>
        <v>0.8928571428571429</v>
      </c>
      <c r="EM109" s="80">
        <f t="shared" si="64"/>
        <v>0.88349514563106801</v>
      </c>
      <c r="EN109" s="80" t="e">
        <f t="shared" si="65"/>
        <v>#DIV/0!</v>
      </c>
      <c r="EO109" s="80">
        <f t="shared" si="66"/>
        <v>0.85810810810810811</v>
      </c>
      <c r="EP109" s="74"/>
      <c r="EQ109" s="80">
        <f t="shared" si="67"/>
        <v>0.8434504792332268</v>
      </c>
      <c r="ER109" s="80">
        <f t="shared" si="68"/>
        <v>0.8928571428571429</v>
      </c>
      <c r="ES109" s="80">
        <f t="shared" si="69"/>
        <v>0.91262135922330101</v>
      </c>
      <c r="ET109" s="80" t="e">
        <f t="shared" si="70"/>
        <v>#DIV/0!</v>
      </c>
      <c r="EU109" s="80">
        <f t="shared" si="71"/>
        <v>0.86261261261261257</v>
      </c>
      <c r="EV109" s="74"/>
      <c r="EW109" s="80">
        <f t="shared" si="72"/>
        <v>0.92012779552715651</v>
      </c>
      <c r="EX109" s="80">
        <f t="shared" si="73"/>
        <v>0.9642857142857143</v>
      </c>
      <c r="EY109" s="80">
        <f t="shared" si="74"/>
        <v>0.970873786407767</v>
      </c>
      <c r="EZ109" s="80" t="e">
        <f t="shared" si="75"/>
        <v>#DIV/0!</v>
      </c>
      <c r="FA109" s="80">
        <f t="shared" si="76"/>
        <v>0.93468468468468469</v>
      </c>
      <c r="FB109" s="74"/>
      <c r="FC109" s="80">
        <f t="shared" si="77"/>
        <v>0.49201277955271566</v>
      </c>
      <c r="FD109" s="80">
        <f t="shared" si="78"/>
        <v>0.2857142857142857</v>
      </c>
      <c r="FE109" s="80">
        <f t="shared" si="79"/>
        <v>1.087378640776699</v>
      </c>
      <c r="FF109" s="80" t="e">
        <f t="shared" si="80"/>
        <v>#DIV/0!</v>
      </c>
      <c r="FG109" s="80">
        <f t="shared" si="81"/>
        <v>0.61711711711711714</v>
      </c>
      <c r="FH109" s="74"/>
      <c r="FI109" s="80">
        <f t="shared" si="82"/>
        <v>0.89137380191693294</v>
      </c>
      <c r="FJ109" s="80">
        <f t="shared" si="83"/>
        <v>0.9642857142857143</v>
      </c>
      <c r="FK109" s="80">
        <f t="shared" si="84"/>
        <v>0.92233009708737868</v>
      </c>
      <c r="FL109" s="80" t="e">
        <f t="shared" si="85"/>
        <v>#DIV/0!</v>
      </c>
      <c r="FM109" s="80">
        <f t="shared" si="86"/>
        <v>0.90315315315315314</v>
      </c>
      <c r="FN109" s="74"/>
      <c r="FO109" s="80">
        <f t="shared" si="87"/>
        <v>0.92012779552715651</v>
      </c>
      <c r="FP109" s="80">
        <f t="shared" si="88"/>
        <v>0.9642857142857143</v>
      </c>
      <c r="FQ109" s="80">
        <f t="shared" si="89"/>
        <v>0.94174757281553401</v>
      </c>
      <c r="FR109" s="80" t="e">
        <f t="shared" si="90"/>
        <v>#DIV/0!</v>
      </c>
      <c r="FS109" s="80">
        <f t="shared" si="91"/>
        <v>0.92792792792792789</v>
      </c>
      <c r="FT109" s="74"/>
      <c r="FU109" s="80">
        <f t="shared" si="92"/>
        <v>0.88498402555910538</v>
      </c>
      <c r="FV109" s="80">
        <f t="shared" si="93"/>
        <v>0.9642857142857143</v>
      </c>
      <c r="FW109" s="80">
        <f t="shared" si="94"/>
        <v>0.93203883495145634</v>
      </c>
      <c r="FX109" s="80" t="e">
        <f t="shared" si="95"/>
        <v>#DIV/0!</v>
      </c>
      <c r="FY109" s="80">
        <f t="shared" si="96"/>
        <v>0.90090090090090091</v>
      </c>
    </row>
    <row r="110" spans="1:181" x14ac:dyDescent="0.3">
      <c r="A110" s="60" t="s">
        <v>555</v>
      </c>
      <c r="B110" s="70">
        <v>9057</v>
      </c>
      <c r="C110" s="70"/>
      <c r="D110" s="70">
        <v>259</v>
      </c>
      <c r="E110" s="70">
        <v>12</v>
      </c>
      <c r="F110" s="70">
        <v>109</v>
      </c>
      <c r="G110" s="70">
        <v>1</v>
      </c>
      <c r="H110" s="70">
        <v>381</v>
      </c>
      <c r="I110" s="70">
        <v>108</v>
      </c>
      <c r="J110" s="70">
        <v>8</v>
      </c>
      <c r="K110" s="70">
        <v>59</v>
      </c>
      <c r="L110" s="70">
        <v>0</v>
      </c>
      <c r="M110" s="70">
        <v>175</v>
      </c>
      <c r="N110" s="70">
        <v>556</v>
      </c>
      <c r="O110" s="70"/>
      <c r="P110" s="70">
        <v>220</v>
      </c>
      <c r="Q110" s="70">
        <v>14</v>
      </c>
      <c r="R110" s="70">
        <v>104</v>
      </c>
      <c r="S110" s="70">
        <v>1</v>
      </c>
      <c r="T110" s="70">
        <v>339</v>
      </c>
      <c r="U110" s="70">
        <v>105</v>
      </c>
      <c r="V110" s="70">
        <v>7</v>
      </c>
      <c r="W110" s="70">
        <v>50</v>
      </c>
      <c r="X110" s="70">
        <v>0</v>
      </c>
      <c r="Y110" s="70">
        <v>162</v>
      </c>
      <c r="Z110" s="70">
        <v>501</v>
      </c>
      <c r="AA110" s="70"/>
      <c r="AB110" s="70">
        <v>231</v>
      </c>
      <c r="AC110" s="70">
        <v>13</v>
      </c>
      <c r="AD110" s="70">
        <v>117</v>
      </c>
      <c r="AE110" s="70">
        <v>1</v>
      </c>
      <c r="AF110" s="70">
        <v>362</v>
      </c>
      <c r="AG110" s="70">
        <v>75</v>
      </c>
      <c r="AH110" s="70">
        <v>3</v>
      </c>
      <c r="AI110" s="70">
        <v>20</v>
      </c>
      <c r="AJ110" s="70">
        <v>0</v>
      </c>
      <c r="AK110" s="70">
        <v>98</v>
      </c>
      <c r="AL110" s="70">
        <v>39</v>
      </c>
      <c r="AM110" s="70">
        <v>5</v>
      </c>
      <c r="AN110" s="70">
        <v>23</v>
      </c>
      <c r="AO110" s="70">
        <v>0</v>
      </c>
      <c r="AP110" s="70">
        <v>67</v>
      </c>
      <c r="AQ110" s="70">
        <v>527</v>
      </c>
      <c r="AR110" s="74"/>
      <c r="AS110" s="70">
        <v>297</v>
      </c>
      <c r="AT110" s="70">
        <v>17</v>
      </c>
      <c r="AU110" s="70">
        <v>136</v>
      </c>
      <c r="AV110" s="70">
        <v>1</v>
      </c>
      <c r="AW110" s="70">
        <v>451</v>
      </c>
      <c r="AX110" s="70">
        <v>451</v>
      </c>
      <c r="AY110" s="74"/>
      <c r="AZ110" s="70">
        <v>280</v>
      </c>
      <c r="BA110" s="70">
        <v>17</v>
      </c>
      <c r="BB110" s="70">
        <v>135</v>
      </c>
      <c r="BC110" s="70">
        <v>1</v>
      </c>
      <c r="BD110" s="70">
        <v>433</v>
      </c>
      <c r="BE110" s="70">
        <v>433</v>
      </c>
      <c r="BF110" s="74"/>
      <c r="BG110" s="70">
        <v>186</v>
      </c>
      <c r="BH110" s="70">
        <v>11</v>
      </c>
      <c r="BI110" s="70">
        <v>76</v>
      </c>
      <c r="BJ110" s="70">
        <v>1</v>
      </c>
      <c r="BK110" s="70">
        <v>274</v>
      </c>
      <c r="BL110" s="70">
        <v>121</v>
      </c>
      <c r="BM110" s="70">
        <v>9</v>
      </c>
      <c r="BN110" s="70">
        <v>74</v>
      </c>
      <c r="BO110" s="70">
        <v>0</v>
      </c>
      <c r="BP110" s="70">
        <v>204</v>
      </c>
      <c r="BQ110" s="70">
        <v>478</v>
      </c>
      <c r="BR110" s="74"/>
      <c r="BS110" s="70">
        <v>124</v>
      </c>
      <c r="BT110" s="70">
        <v>9</v>
      </c>
      <c r="BU110" s="70">
        <v>64</v>
      </c>
      <c r="BV110" s="70">
        <v>1</v>
      </c>
      <c r="BW110" s="70">
        <v>198</v>
      </c>
      <c r="BX110" s="70">
        <v>60</v>
      </c>
      <c r="BY110" s="70">
        <v>3</v>
      </c>
      <c r="BZ110" s="70">
        <v>34</v>
      </c>
      <c r="CA110" s="70">
        <v>0</v>
      </c>
      <c r="CB110" s="70">
        <v>97</v>
      </c>
      <c r="CC110" s="70">
        <v>127</v>
      </c>
      <c r="CD110" s="70">
        <v>8</v>
      </c>
      <c r="CE110" s="70">
        <v>59</v>
      </c>
      <c r="CF110" s="70">
        <v>0</v>
      </c>
      <c r="CG110" s="70">
        <v>194</v>
      </c>
      <c r="CH110" s="70">
        <v>489</v>
      </c>
      <c r="CI110" s="74"/>
      <c r="CJ110" s="70">
        <v>144</v>
      </c>
      <c r="CK110" s="70">
        <v>10</v>
      </c>
      <c r="CL110" s="70">
        <v>71</v>
      </c>
      <c r="CM110" s="70">
        <v>0</v>
      </c>
      <c r="CN110" s="70">
        <v>225</v>
      </c>
      <c r="CO110" s="70">
        <v>146</v>
      </c>
      <c r="CP110" s="70">
        <v>11</v>
      </c>
      <c r="CQ110" s="70">
        <v>77</v>
      </c>
      <c r="CR110" s="70">
        <v>1</v>
      </c>
      <c r="CS110" s="70">
        <v>235</v>
      </c>
      <c r="CT110" s="70">
        <v>460</v>
      </c>
      <c r="CU110" s="74"/>
      <c r="CV110" s="70">
        <v>218</v>
      </c>
      <c r="CW110" s="70">
        <v>11</v>
      </c>
      <c r="CX110" s="70">
        <v>92</v>
      </c>
      <c r="CY110" s="70">
        <v>0</v>
      </c>
      <c r="CZ110" s="70">
        <v>321</v>
      </c>
      <c r="DA110" s="70">
        <v>66</v>
      </c>
      <c r="DB110" s="70">
        <v>6</v>
      </c>
      <c r="DC110" s="70">
        <v>45</v>
      </c>
      <c r="DD110" s="70">
        <v>1</v>
      </c>
      <c r="DE110" s="70">
        <v>118</v>
      </c>
      <c r="DF110" s="70">
        <v>24</v>
      </c>
      <c r="DG110" s="70">
        <v>3</v>
      </c>
      <c r="DH110" s="70">
        <v>18</v>
      </c>
      <c r="DI110" s="70">
        <v>0</v>
      </c>
      <c r="DJ110" s="70">
        <v>45</v>
      </c>
      <c r="DK110" s="70">
        <v>484</v>
      </c>
      <c r="DL110" s="74"/>
      <c r="DM110" s="70">
        <v>227</v>
      </c>
      <c r="DN110" s="70">
        <v>14</v>
      </c>
      <c r="DO110" s="70">
        <v>105</v>
      </c>
      <c r="DP110" s="70">
        <v>0</v>
      </c>
      <c r="DQ110" s="70">
        <v>346</v>
      </c>
      <c r="DR110" s="70">
        <v>77</v>
      </c>
      <c r="DS110" s="70">
        <v>6</v>
      </c>
      <c r="DT110" s="70">
        <v>43</v>
      </c>
      <c r="DU110" s="70">
        <v>1</v>
      </c>
      <c r="DV110" s="70">
        <v>127</v>
      </c>
      <c r="DW110" s="70">
        <v>473</v>
      </c>
      <c r="DY110" s="80">
        <f t="shared" si="52"/>
        <v>0.88555858310626701</v>
      </c>
      <c r="DZ110" s="80">
        <f t="shared" si="53"/>
        <v>1.05</v>
      </c>
      <c r="EA110" s="80">
        <f t="shared" si="54"/>
        <v>0.91666666666666663</v>
      </c>
      <c r="EB110" s="80">
        <f t="shared" si="55"/>
        <v>1</v>
      </c>
      <c r="EC110" s="80">
        <f t="shared" si="56"/>
        <v>0.90107913669064743</v>
      </c>
      <c r="ED110" s="74"/>
      <c r="EE110" s="80">
        <f t="shared" si="57"/>
        <v>0.94005449591280654</v>
      </c>
      <c r="EF110" s="80">
        <f t="shared" si="58"/>
        <v>1.05</v>
      </c>
      <c r="EG110" s="80">
        <f t="shared" si="59"/>
        <v>0.95238095238095233</v>
      </c>
      <c r="EH110" s="80">
        <f t="shared" si="60"/>
        <v>1</v>
      </c>
      <c r="EI110" s="80">
        <f t="shared" si="61"/>
        <v>0.94784172661870503</v>
      </c>
      <c r="EJ110" s="74"/>
      <c r="EK110" s="80">
        <f t="shared" si="62"/>
        <v>0.80926430517711168</v>
      </c>
      <c r="EL110" s="80">
        <f t="shared" si="63"/>
        <v>0.85</v>
      </c>
      <c r="EM110" s="80">
        <f t="shared" si="64"/>
        <v>0.80952380952380953</v>
      </c>
      <c r="EN110" s="80">
        <f t="shared" si="65"/>
        <v>1</v>
      </c>
      <c r="EO110" s="80">
        <f t="shared" si="66"/>
        <v>0.8111510791366906</v>
      </c>
      <c r="EP110" s="74"/>
      <c r="EQ110" s="80">
        <f t="shared" si="67"/>
        <v>0.76294277929155319</v>
      </c>
      <c r="ER110" s="80">
        <f t="shared" si="68"/>
        <v>0.85</v>
      </c>
      <c r="ES110" s="80">
        <f t="shared" si="69"/>
        <v>0.8035714285714286</v>
      </c>
      <c r="ET110" s="80">
        <f t="shared" si="70"/>
        <v>1</v>
      </c>
      <c r="EU110" s="80">
        <f t="shared" si="71"/>
        <v>0.77877697841726623</v>
      </c>
      <c r="EV110" s="74"/>
      <c r="EW110" s="80">
        <f t="shared" si="72"/>
        <v>0.8365122615803815</v>
      </c>
      <c r="EX110" s="80">
        <f t="shared" si="73"/>
        <v>1</v>
      </c>
      <c r="EY110" s="80">
        <f t="shared" si="74"/>
        <v>0.8928571428571429</v>
      </c>
      <c r="EZ110" s="80">
        <f t="shared" si="75"/>
        <v>1</v>
      </c>
      <c r="FA110" s="80">
        <f t="shared" si="76"/>
        <v>0.85971223021582732</v>
      </c>
      <c r="FB110" s="74"/>
      <c r="FC110" s="80">
        <f t="shared" si="77"/>
        <v>0.78474114441416898</v>
      </c>
      <c r="FD110" s="80">
        <f t="shared" si="78"/>
        <v>1.45</v>
      </c>
      <c r="FE110" s="80">
        <f t="shared" si="79"/>
        <v>0.5892857142857143</v>
      </c>
      <c r="FF110" s="80">
        <f t="shared" si="80"/>
        <v>0</v>
      </c>
      <c r="FG110" s="80">
        <f t="shared" si="81"/>
        <v>0.74820143884892087</v>
      </c>
      <c r="FH110" s="74"/>
      <c r="FI110" s="80">
        <f t="shared" si="82"/>
        <v>0.7901907356948229</v>
      </c>
      <c r="FJ110" s="80">
        <f t="shared" si="83"/>
        <v>1.05</v>
      </c>
      <c r="FK110" s="80">
        <f t="shared" si="84"/>
        <v>0.88095238095238093</v>
      </c>
      <c r="FL110" s="80">
        <f t="shared" si="85"/>
        <v>1</v>
      </c>
      <c r="FM110" s="80">
        <f t="shared" si="86"/>
        <v>0.82733812949640284</v>
      </c>
      <c r="FN110" s="74"/>
      <c r="FO110" s="80">
        <f t="shared" si="87"/>
        <v>0.8392370572207084</v>
      </c>
      <c r="FP110" s="80">
        <f t="shared" si="88"/>
        <v>1</v>
      </c>
      <c r="FQ110" s="80">
        <f t="shared" si="89"/>
        <v>0.92261904761904767</v>
      </c>
      <c r="FR110" s="80">
        <f t="shared" si="90"/>
        <v>1</v>
      </c>
      <c r="FS110" s="80">
        <f t="shared" si="91"/>
        <v>0.87050359712230219</v>
      </c>
      <c r="FT110" s="74"/>
      <c r="FU110" s="80">
        <f t="shared" si="92"/>
        <v>0.82833787465940056</v>
      </c>
      <c r="FV110" s="80">
        <f t="shared" si="93"/>
        <v>1</v>
      </c>
      <c r="FW110" s="80">
        <f t="shared" si="94"/>
        <v>0.88095238095238093</v>
      </c>
      <c r="FX110" s="80">
        <f t="shared" si="95"/>
        <v>1</v>
      </c>
      <c r="FY110" s="80">
        <f t="shared" si="96"/>
        <v>0.85071942446043169</v>
      </c>
    </row>
    <row r="111" spans="1:181" x14ac:dyDescent="0.3">
      <c r="A111" s="60" t="s">
        <v>433</v>
      </c>
      <c r="B111" s="70">
        <v>8855</v>
      </c>
      <c r="C111" s="70"/>
      <c r="D111" s="70">
        <v>214</v>
      </c>
      <c r="E111" s="70">
        <v>24</v>
      </c>
      <c r="F111" s="70">
        <v>145</v>
      </c>
      <c r="G111" s="70">
        <v>2</v>
      </c>
      <c r="H111" s="70">
        <v>385</v>
      </c>
      <c r="I111" s="70">
        <v>85</v>
      </c>
      <c r="J111" s="70">
        <v>23</v>
      </c>
      <c r="K111" s="70">
        <v>80</v>
      </c>
      <c r="L111" s="70">
        <v>0</v>
      </c>
      <c r="M111" s="70">
        <v>188</v>
      </c>
      <c r="N111" s="70">
        <v>573</v>
      </c>
      <c r="O111" s="70"/>
      <c r="P111" s="70">
        <v>127</v>
      </c>
      <c r="Q111" s="70">
        <v>19</v>
      </c>
      <c r="R111" s="70">
        <v>90</v>
      </c>
      <c r="S111" s="70">
        <v>0</v>
      </c>
      <c r="T111" s="70">
        <v>236</v>
      </c>
      <c r="U111" s="70">
        <v>142</v>
      </c>
      <c r="V111" s="70">
        <v>26</v>
      </c>
      <c r="W111" s="70">
        <v>113</v>
      </c>
      <c r="X111" s="70">
        <v>1</v>
      </c>
      <c r="Y111" s="70">
        <v>282</v>
      </c>
      <c r="Z111" s="70">
        <v>518</v>
      </c>
      <c r="AA111" s="70"/>
      <c r="AB111" s="70">
        <v>146</v>
      </c>
      <c r="AC111" s="70">
        <v>24</v>
      </c>
      <c r="AD111" s="70">
        <v>119</v>
      </c>
      <c r="AE111" s="70">
        <v>1</v>
      </c>
      <c r="AF111" s="70">
        <v>290</v>
      </c>
      <c r="AG111" s="70">
        <v>76</v>
      </c>
      <c r="AH111" s="70">
        <v>11</v>
      </c>
      <c r="AI111" s="70">
        <v>64</v>
      </c>
      <c r="AJ111" s="70">
        <v>1</v>
      </c>
      <c r="AK111" s="70">
        <v>152</v>
      </c>
      <c r="AL111" s="70">
        <v>57</v>
      </c>
      <c r="AM111" s="70">
        <v>12</v>
      </c>
      <c r="AN111" s="70">
        <v>34</v>
      </c>
      <c r="AO111" s="70">
        <v>0</v>
      </c>
      <c r="AP111" s="70">
        <v>103</v>
      </c>
      <c r="AQ111" s="70">
        <v>545</v>
      </c>
      <c r="AR111" s="74"/>
      <c r="AS111" s="70">
        <v>252</v>
      </c>
      <c r="AT111" s="70">
        <v>41</v>
      </c>
      <c r="AU111" s="70">
        <v>189</v>
      </c>
      <c r="AV111" s="70">
        <v>1</v>
      </c>
      <c r="AW111" s="70">
        <v>483</v>
      </c>
      <c r="AX111" s="70">
        <v>483</v>
      </c>
      <c r="AY111" s="74"/>
      <c r="AZ111" s="70">
        <v>245</v>
      </c>
      <c r="BA111" s="70">
        <v>40</v>
      </c>
      <c r="BB111" s="70">
        <v>179</v>
      </c>
      <c r="BC111" s="70">
        <v>1</v>
      </c>
      <c r="BD111" s="70">
        <v>465</v>
      </c>
      <c r="BE111" s="70">
        <v>465</v>
      </c>
      <c r="BF111" s="74"/>
      <c r="BG111" s="70">
        <v>208</v>
      </c>
      <c r="BH111" s="70">
        <v>31</v>
      </c>
      <c r="BI111" s="70">
        <v>148</v>
      </c>
      <c r="BJ111" s="70">
        <v>1</v>
      </c>
      <c r="BK111" s="70">
        <v>388</v>
      </c>
      <c r="BL111" s="70">
        <v>64</v>
      </c>
      <c r="BM111" s="70">
        <v>13</v>
      </c>
      <c r="BN111" s="70">
        <v>55</v>
      </c>
      <c r="BO111" s="70">
        <v>0</v>
      </c>
      <c r="BP111" s="70">
        <v>132</v>
      </c>
      <c r="BQ111" s="70">
        <v>520</v>
      </c>
      <c r="BR111" s="74"/>
      <c r="BS111" s="70">
        <v>87</v>
      </c>
      <c r="BT111" s="70">
        <v>13</v>
      </c>
      <c r="BU111" s="70">
        <v>48</v>
      </c>
      <c r="BV111" s="70">
        <v>1</v>
      </c>
      <c r="BW111" s="70">
        <v>149</v>
      </c>
      <c r="BX111" s="70">
        <v>44</v>
      </c>
      <c r="BY111" s="70">
        <v>11</v>
      </c>
      <c r="BZ111" s="70">
        <v>49</v>
      </c>
      <c r="CA111" s="70">
        <v>0</v>
      </c>
      <c r="CB111" s="70">
        <v>104</v>
      </c>
      <c r="CC111" s="70">
        <v>145</v>
      </c>
      <c r="CD111" s="70">
        <v>21</v>
      </c>
      <c r="CE111" s="70">
        <v>109</v>
      </c>
      <c r="CF111" s="70">
        <v>0</v>
      </c>
      <c r="CG111" s="70">
        <v>275</v>
      </c>
      <c r="CH111" s="70">
        <v>528</v>
      </c>
      <c r="CI111" s="74"/>
      <c r="CJ111" s="70">
        <v>126</v>
      </c>
      <c r="CK111" s="70">
        <v>19</v>
      </c>
      <c r="CL111" s="70">
        <v>109</v>
      </c>
      <c r="CM111" s="70">
        <v>0</v>
      </c>
      <c r="CN111" s="70">
        <v>254</v>
      </c>
      <c r="CO111" s="70">
        <v>139</v>
      </c>
      <c r="CP111" s="70">
        <v>27</v>
      </c>
      <c r="CQ111" s="70">
        <v>89</v>
      </c>
      <c r="CR111" s="70">
        <v>1</v>
      </c>
      <c r="CS111" s="70">
        <v>256</v>
      </c>
      <c r="CT111" s="70">
        <v>510</v>
      </c>
      <c r="CU111" s="74"/>
      <c r="CV111" s="70">
        <v>144</v>
      </c>
      <c r="CW111" s="70">
        <v>22</v>
      </c>
      <c r="CX111" s="70">
        <v>89</v>
      </c>
      <c r="CY111" s="70">
        <v>0</v>
      </c>
      <c r="CZ111" s="70">
        <v>255</v>
      </c>
      <c r="DA111" s="70">
        <v>43</v>
      </c>
      <c r="DB111" s="70">
        <v>6</v>
      </c>
      <c r="DC111" s="70">
        <v>37</v>
      </c>
      <c r="DD111" s="70">
        <v>0</v>
      </c>
      <c r="DE111" s="70">
        <v>86</v>
      </c>
      <c r="DF111" s="70">
        <v>88</v>
      </c>
      <c r="DG111" s="70">
        <v>17</v>
      </c>
      <c r="DH111" s="70">
        <v>79</v>
      </c>
      <c r="DI111" s="70">
        <v>1</v>
      </c>
      <c r="DJ111" s="70">
        <v>185</v>
      </c>
      <c r="DK111" s="70">
        <v>526</v>
      </c>
      <c r="DL111" s="74"/>
      <c r="DM111" s="70">
        <v>200</v>
      </c>
      <c r="DN111" s="70">
        <v>28</v>
      </c>
      <c r="DO111" s="70">
        <v>150</v>
      </c>
      <c r="DP111" s="70">
        <v>2</v>
      </c>
      <c r="DQ111" s="70">
        <v>380</v>
      </c>
      <c r="DR111" s="70">
        <v>60</v>
      </c>
      <c r="DS111" s="70">
        <v>15</v>
      </c>
      <c r="DT111" s="70">
        <v>49</v>
      </c>
      <c r="DU111" s="70">
        <v>0</v>
      </c>
      <c r="DV111" s="70">
        <v>124</v>
      </c>
      <c r="DW111" s="70">
        <v>504</v>
      </c>
      <c r="DY111" s="80">
        <f t="shared" si="52"/>
        <v>0.89966555183946484</v>
      </c>
      <c r="DZ111" s="80">
        <f t="shared" si="53"/>
        <v>0.95744680851063835</v>
      </c>
      <c r="EA111" s="80">
        <f t="shared" si="54"/>
        <v>0.90222222222222226</v>
      </c>
      <c r="EB111" s="80">
        <f t="shared" si="55"/>
        <v>0.5</v>
      </c>
      <c r="EC111" s="80">
        <f t="shared" si="56"/>
        <v>0.90401396160558467</v>
      </c>
      <c r="ED111" s="74"/>
      <c r="EE111" s="80">
        <f t="shared" si="57"/>
        <v>0.93311036789297663</v>
      </c>
      <c r="EF111" s="80">
        <f t="shared" si="58"/>
        <v>1</v>
      </c>
      <c r="EG111" s="80">
        <f t="shared" si="59"/>
        <v>0.96444444444444444</v>
      </c>
      <c r="EH111" s="80">
        <f t="shared" si="60"/>
        <v>1</v>
      </c>
      <c r="EI111" s="80">
        <f t="shared" si="61"/>
        <v>0.9511343804537522</v>
      </c>
      <c r="EJ111" s="74"/>
      <c r="EK111" s="80">
        <f t="shared" si="62"/>
        <v>0.84280936454849498</v>
      </c>
      <c r="EL111" s="80">
        <f t="shared" si="63"/>
        <v>0.87234042553191493</v>
      </c>
      <c r="EM111" s="80">
        <f t="shared" si="64"/>
        <v>0.84</v>
      </c>
      <c r="EN111" s="80">
        <f t="shared" si="65"/>
        <v>0.5</v>
      </c>
      <c r="EO111" s="80">
        <f t="shared" si="66"/>
        <v>0.84293193717277481</v>
      </c>
      <c r="EP111" s="74"/>
      <c r="EQ111" s="80">
        <f t="shared" si="67"/>
        <v>0.8193979933110368</v>
      </c>
      <c r="ER111" s="80">
        <f t="shared" si="68"/>
        <v>0.85106382978723405</v>
      </c>
      <c r="ES111" s="80">
        <f t="shared" si="69"/>
        <v>0.79555555555555557</v>
      </c>
      <c r="ET111" s="80">
        <f t="shared" si="70"/>
        <v>0.5</v>
      </c>
      <c r="EU111" s="80">
        <f t="shared" si="71"/>
        <v>0.81151832460732987</v>
      </c>
      <c r="EV111" s="74"/>
      <c r="EW111" s="80">
        <f t="shared" si="72"/>
        <v>0.90969899665551834</v>
      </c>
      <c r="EX111" s="80">
        <f t="shared" si="73"/>
        <v>0.93617021276595747</v>
      </c>
      <c r="EY111" s="80">
        <f t="shared" si="74"/>
        <v>0.90222222222222226</v>
      </c>
      <c r="EZ111" s="80">
        <f t="shared" si="75"/>
        <v>0.5</v>
      </c>
      <c r="FA111" s="80">
        <f t="shared" si="76"/>
        <v>0.9075043630017452</v>
      </c>
      <c r="FB111" s="74"/>
      <c r="FC111" s="80">
        <f t="shared" si="77"/>
        <v>1.040133779264214</v>
      </c>
      <c r="FD111" s="80">
        <f t="shared" si="78"/>
        <v>0.42553191489361702</v>
      </c>
      <c r="FE111" s="80">
        <f t="shared" si="79"/>
        <v>0.69777777777777783</v>
      </c>
      <c r="FF111" s="80">
        <f t="shared" si="80"/>
        <v>0.5</v>
      </c>
      <c r="FG111" s="80">
        <f t="shared" si="81"/>
        <v>0.8534031413612565</v>
      </c>
      <c r="FH111" s="74"/>
      <c r="FI111" s="80">
        <f t="shared" si="82"/>
        <v>0.88628762541806017</v>
      </c>
      <c r="FJ111" s="80">
        <f t="shared" si="83"/>
        <v>0.97872340425531912</v>
      </c>
      <c r="FK111" s="80">
        <f t="shared" si="84"/>
        <v>0.88</v>
      </c>
      <c r="FL111" s="80">
        <f t="shared" si="85"/>
        <v>0.5</v>
      </c>
      <c r="FM111" s="80">
        <f t="shared" si="86"/>
        <v>0.89005235602094246</v>
      </c>
      <c r="FN111" s="74"/>
      <c r="FO111" s="80">
        <f t="shared" si="87"/>
        <v>0.91973244147157196</v>
      </c>
      <c r="FP111" s="80">
        <f t="shared" si="88"/>
        <v>0.95744680851063835</v>
      </c>
      <c r="FQ111" s="80">
        <f t="shared" si="89"/>
        <v>0.91111111111111109</v>
      </c>
      <c r="FR111" s="80">
        <f t="shared" si="90"/>
        <v>0.5</v>
      </c>
      <c r="FS111" s="80">
        <f t="shared" si="91"/>
        <v>0.91797556719022688</v>
      </c>
      <c r="FT111" s="74"/>
      <c r="FU111" s="80">
        <f t="shared" si="92"/>
        <v>0.86956521739130432</v>
      </c>
      <c r="FV111" s="80">
        <f t="shared" si="93"/>
        <v>0.91489361702127658</v>
      </c>
      <c r="FW111" s="80">
        <f t="shared" si="94"/>
        <v>0.88444444444444448</v>
      </c>
      <c r="FX111" s="80">
        <f t="shared" si="95"/>
        <v>1</v>
      </c>
      <c r="FY111" s="80">
        <f t="shared" si="96"/>
        <v>0.87958115183246077</v>
      </c>
    </row>
    <row r="112" spans="1:181" x14ac:dyDescent="0.3">
      <c r="A112" s="60" t="s">
        <v>519</v>
      </c>
      <c r="B112" s="70">
        <v>8630</v>
      </c>
      <c r="C112" s="70"/>
      <c r="D112" s="70">
        <v>233</v>
      </c>
      <c r="E112" s="70">
        <v>35</v>
      </c>
      <c r="F112" s="70">
        <v>63</v>
      </c>
      <c r="G112" s="70">
        <v>3</v>
      </c>
      <c r="H112" s="70">
        <v>334</v>
      </c>
      <c r="I112" s="70">
        <v>82</v>
      </c>
      <c r="J112" s="70">
        <v>9</v>
      </c>
      <c r="K112" s="70">
        <v>24</v>
      </c>
      <c r="L112" s="70">
        <v>0</v>
      </c>
      <c r="M112" s="70">
        <v>115</v>
      </c>
      <c r="N112" s="70">
        <v>449</v>
      </c>
      <c r="O112" s="70"/>
      <c r="P112" s="70">
        <v>178</v>
      </c>
      <c r="Q112" s="70">
        <v>27</v>
      </c>
      <c r="R112" s="70">
        <v>53</v>
      </c>
      <c r="S112" s="70">
        <v>1</v>
      </c>
      <c r="T112" s="70">
        <v>259</v>
      </c>
      <c r="U112" s="70">
        <v>106</v>
      </c>
      <c r="V112" s="70">
        <v>12</v>
      </c>
      <c r="W112" s="70">
        <v>26</v>
      </c>
      <c r="X112" s="70">
        <v>1</v>
      </c>
      <c r="Y112" s="70">
        <v>145</v>
      </c>
      <c r="Z112" s="70">
        <v>404</v>
      </c>
      <c r="AA112" s="70"/>
      <c r="AB112" s="70">
        <v>195</v>
      </c>
      <c r="AC112" s="70">
        <v>38</v>
      </c>
      <c r="AD112" s="70">
        <v>53</v>
      </c>
      <c r="AE112" s="70">
        <v>2</v>
      </c>
      <c r="AF112" s="70">
        <v>288</v>
      </c>
      <c r="AG112" s="70">
        <v>68</v>
      </c>
      <c r="AH112" s="70">
        <v>4</v>
      </c>
      <c r="AI112" s="70">
        <v>19</v>
      </c>
      <c r="AJ112" s="70">
        <v>0</v>
      </c>
      <c r="AK112" s="70">
        <v>91</v>
      </c>
      <c r="AL112" s="70">
        <v>33</v>
      </c>
      <c r="AM112" s="70">
        <v>0</v>
      </c>
      <c r="AN112" s="70">
        <v>9</v>
      </c>
      <c r="AO112" s="70">
        <v>1</v>
      </c>
      <c r="AP112" s="70">
        <v>43</v>
      </c>
      <c r="AQ112" s="70">
        <v>422</v>
      </c>
      <c r="AR112" s="74"/>
      <c r="AS112" s="70">
        <v>265</v>
      </c>
      <c r="AT112" s="70">
        <v>25</v>
      </c>
      <c r="AU112" s="70">
        <v>73</v>
      </c>
      <c r="AV112" s="70">
        <v>2</v>
      </c>
      <c r="AW112" s="70">
        <v>365</v>
      </c>
      <c r="AX112" s="70">
        <v>365</v>
      </c>
      <c r="AY112" s="74"/>
      <c r="AZ112" s="70">
        <v>258</v>
      </c>
      <c r="BA112" s="70">
        <v>26</v>
      </c>
      <c r="BB112" s="70">
        <v>71</v>
      </c>
      <c r="BC112" s="70">
        <v>2</v>
      </c>
      <c r="BD112" s="70">
        <v>357</v>
      </c>
      <c r="BE112" s="70">
        <v>357</v>
      </c>
      <c r="BF112" s="74"/>
      <c r="BG112" s="70">
        <v>161</v>
      </c>
      <c r="BH112" s="70">
        <v>17</v>
      </c>
      <c r="BI112" s="70">
        <v>51</v>
      </c>
      <c r="BJ112" s="70">
        <v>1</v>
      </c>
      <c r="BK112" s="70">
        <v>230</v>
      </c>
      <c r="BL112" s="70">
        <v>118</v>
      </c>
      <c r="BM112" s="70">
        <v>21</v>
      </c>
      <c r="BN112" s="70">
        <v>28</v>
      </c>
      <c r="BO112" s="70">
        <v>2</v>
      </c>
      <c r="BP112" s="70">
        <v>169</v>
      </c>
      <c r="BQ112" s="70">
        <v>399</v>
      </c>
      <c r="BR112" s="74"/>
      <c r="BS112" s="70">
        <v>96</v>
      </c>
      <c r="BT112" s="70">
        <v>25</v>
      </c>
      <c r="BU112" s="70">
        <v>41</v>
      </c>
      <c r="BV112" s="70">
        <v>1</v>
      </c>
      <c r="BW112" s="70">
        <v>163</v>
      </c>
      <c r="BX112" s="70">
        <v>94</v>
      </c>
      <c r="BY112" s="70">
        <v>7</v>
      </c>
      <c r="BZ112" s="70">
        <v>14</v>
      </c>
      <c r="CA112" s="70">
        <v>1</v>
      </c>
      <c r="CB112" s="70">
        <v>116</v>
      </c>
      <c r="CC112" s="70">
        <v>87</v>
      </c>
      <c r="CD112" s="70">
        <v>6</v>
      </c>
      <c r="CE112" s="70">
        <v>22</v>
      </c>
      <c r="CF112" s="70">
        <v>0</v>
      </c>
      <c r="CG112" s="70">
        <v>115</v>
      </c>
      <c r="CH112" s="70">
        <v>394</v>
      </c>
      <c r="CI112" s="74"/>
      <c r="CJ112" s="70">
        <v>136</v>
      </c>
      <c r="CK112" s="70">
        <v>24</v>
      </c>
      <c r="CL112" s="70">
        <v>36</v>
      </c>
      <c r="CM112" s="70">
        <v>0</v>
      </c>
      <c r="CN112" s="70">
        <v>196</v>
      </c>
      <c r="CO112" s="70">
        <v>133</v>
      </c>
      <c r="CP112" s="70">
        <v>16</v>
      </c>
      <c r="CQ112" s="70">
        <v>39</v>
      </c>
      <c r="CR112" s="70">
        <v>2</v>
      </c>
      <c r="CS112" s="70">
        <v>190</v>
      </c>
      <c r="CT112" s="70">
        <v>386</v>
      </c>
      <c r="CU112" s="74"/>
      <c r="CV112" s="70">
        <v>220</v>
      </c>
      <c r="CW112" s="70">
        <v>31</v>
      </c>
      <c r="CX112" s="70">
        <v>59</v>
      </c>
      <c r="CY112" s="70">
        <v>2</v>
      </c>
      <c r="CZ112" s="70">
        <v>312</v>
      </c>
      <c r="DA112" s="70">
        <v>42</v>
      </c>
      <c r="DB112" s="70">
        <v>7</v>
      </c>
      <c r="DC112" s="70">
        <v>12</v>
      </c>
      <c r="DD112" s="70">
        <v>1</v>
      </c>
      <c r="DE112" s="70">
        <v>62</v>
      </c>
      <c r="DF112" s="70">
        <v>22</v>
      </c>
      <c r="DG112" s="70">
        <v>3</v>
      </c>
      <c r="DH112" s="70">
        <v>6</v>
      </c>
      <c r="DI112" s="70">
        <v>0</v>
      </c>
      <c r="DJ112" s="70">
        <v>31</v>
      </c>
      <c r="DK112" s="70">
        <v>405</v>
      </c>
      <c r="DL112" s="74"/>
      <c r="DM112" s="70">
        <v>183</v>
      </c>
      <c r="DN112" s="70">
        <v>12</v>
      </c>
      <c r="DO112" s="70">
        <v>52</v>
      </c>
      <c r="DP112" s="70">
        <v>1</v>
      </c>
      <c r="DQ112" s="70">
        <v>248</v>
      </c>
      <c r="DR112" s="70">
        <v>86</v>
      </c>
      <c r="DS112" s="70">
        <v>26</v>
      </c>
      <c r="DT112" s="70">
        <v>24</v>
      </c>
      <c r="DU112" s="70">
        <v>2</v>
      </c>
      <c r="DV112" s="70">
        <v>138</v>
      </c>
      <c r="DW112" s="70">
        <v>386</v>
      </c>
      <c r="DY112" s="80">
        <f t="shared" si="52"/>
        <v>0.9015873015873016</v>
      </c>
      <c r="DZ112" s="80">
        <f t="shared" si="53"/>
        <v>0.88636363636363635</v>
      </c>
      <c r="EA112" s="80">
        <f t="shared" si="54"/>
        <v>0.90804597701149425</v>
      </c>
      <c r="EB112" s="80">
        <f t="shared" si="55"/>
        <v>0.66666666666666663</v>
      </c>
      <c r="EC112" s="80">
        <f t="shared" si="56"/>
        <v>0.89977728285077951</v>
      </c>
      <c r="ED112" s="74"/>
      <c r="EE112" s="80">
        <f t="shared" si="57"/>
        <v>0.93968253968253967</v>
      </c>
      <c r="EF112" s="80">
        <f t="shared" si="58"/>
        <v>0.95454545454545459</v>
      </c>
      <c r="EG112" s="80">
        <f t="shared" si="59"/>
        <v>0.93103448275862066</v>
      </c>
      <c r="EH112" s="80">
        <f t="shared" si="60"/>
        <v>1</v>
      </c>
      <c r="EI112" s="80">
        <f t="shared" si="61"/>
        <v>0.93986636971046766</v>
      </c>
      <c r="EJ112" s="74"/>
      <c r="EK112" s="80">
        <f t="shared" si="62"/>
        <v>0.84126984126984128</v>
      </c>
      <c r="EL112" s="80">
        <f t="shared" si="63"/>
        <v>0.56818181818181823</v>
      </c>
      <c r="EM112" s="80">
        <f t="shared" si="64"/>
        <v>0.83908045977011492</v>
      </c>
      <c r="EN112" s="80">
        <f t="shared" si="65"/>
        <v>0.66666666666666663</v>
      </c>
      <c r="EO112" s="80">
        <f t="shared" si="66"/>
        <v>0.81291759465478841</v>
      </c>
      <c r="EP112" s="74"/>
      <c r="EQ112" s="80">
        <f t="shared" si="67"/>
        <v>0.81904761904761902</v>
      </c>
      <c r="ER112" s="80">
        <f t="shared" si="68"/>
        <v>0.59090909090909094</v>
      </c>
      <c r="ES112" s="80">
        <f t="shared" si="69"/>
        <v>0.81609195402298851</v>
      </c>
      <c r="ET112" s="80">
        <f t="shared" si="70"/>
        <v>0.66666666666666663</v>
      </c>
      <c r="EU112" s="80">
        <f t="shared" si="71"/>
        <v>0.7951002227171492</v>
      </c>
      <c r="EV112" s="74"/>
      <c r="EW112" s="80">
        <f t="shared" si="72"/>
        <v>0.88571428571428568</v>
      </c>
      <c r="EX112" s="80">
        <f t="shared" si="73"/>
        <v>0.86363636363636365</v>
      </c>
      <c r="EY112" s="80">
        <f t="shared" si="74"/>
        <v>0.90804597701149425</v>
      </c>
      <c r="EZ112" s="80">
        <f t="shared" si="75"/>
        <v>1</v>
      </c>
      <c r="FA112" s="80">
        <f t="shared" si="76"/>
        <v>0.88864142538975499</v>
      </c>
      <c r="FB112" s="74"/>
      <c r="FC112" s="80">
        <f t="shared" si="77"/>
        <v>0.87619047619047619</v>
      </c>
      <c r="FD112" s="80">
        <f t="shared" si="78"/>
        <v>1.0227272727272727</v>
      </c>
      <c r="FE112" s="80">
        <f t="shared" si="79"/>
        <v>2.367816091954023</v>
      </c>
      <c r="FF112" s="80">
        <f t="shared" si="80"/>
        <v>0.33333333333333331</v>
      </c>
      <c r="FG112" s="80">
        <f t="shared" si="81"/>
        <v>1.1759465478841871</v>
      </c>
      <c r="FH112" s="74"/>
      <c r="FI112" s="80">
        <f t="shared" si="82"/>
        <v>0.85396825396825393</v>
      </c>
      <c r="FJ112" s="80">
        <f t="shared" si="83"/>
        <v>0.90909090909090906</v>
      </c>
      <c r="FK112" s="80">
        <f t="shared" si="84"/>
        <v>0.86206896551724133</v>
      </c>
      <c r="FL112" s="80">
        <f t="shared" si="85"/>
        <v>0.66666666666666663</v>
      </c>
      <c r="FM112" s="80">
        <f t="shared" si="86"/>
        <v>0.85968819599109136</v>
      </c>
      <c r="FN112" s="74"/>
      <c r="FO112" s="80">
        <f t="shared" si="87"/>
        <v>0.9015873015873016</v>
      </c>
      <c r="FP112" s="80">
        <f t="shared" si="88"/>
        <v>0.93181818181818177</v>
      </c>
      <c r="FQ112" s="80">
        <f t="shared" si="89"/>
        <v>0.88505747126436785</v>
      </c>
      <c r="FR112" s="80">
        <f t="shared" si="90"/>
        <v>1</v>
      </c>
      <c r="FS112" s="80">
        <f t="shared" si="91"/>
        <v>0.90200445434298437</v>
      </c>
      <c r="FT112" s="74"/>
      <c r="FU112" s="80">
        <f t="shared" si="92"/>
        <v>0.85396825396825393</v>
      </c>
      <c r="FV112" s="80">
        <f t="shared" si="93"/>
        <v>0.86363636363636365</v>
      </c>
      <c r="FW112" s="80">
        <f t="shared" si="94"/>
        <v>0.87356321839080464</v>
      </c>
      <c r="FX112" s="80">
        <f t="shared" si="95"/>
        <v>1</v>
      </c>
      <c r="FY112" s="80">
        <f t="shared" si="96"/>
        <v>0.85968819599109136</v>
      </c>
    </row>
    <row r="113" spans="1:181" x14ac:dyDescent="0.3">
      <c r="A113" s="60" t="s">
        <v>542</v>
      </c>
      <c r="B113" s="70">
        <v>8518</v>
      </c>
      <c r="C113" s="70"/>
      <c r="D113" s="70">
        <v>520</v>
      </c>
      <c r="E113" s="70">
        <v>35</v>
      </c>
      <c r="F113" s="70">
        <v>177</v>
      </c>
      <c r="G113" s="70">
        <v>1</v>
      </c>
      <c r="H113" s="70">
        <v>733</v>
      </c>
      <c r="I113" s="70">
        <v>140</v>
      </c>
      <c r="J113" s="70">
        <v>10</v>
      </c>
      <c r="K113" s="70">
        <v>66</v>
      </c>
      <c r="L113" s="70">
        <v>0</v>
      </c>
      <c r="M113" s="70">
        <v>216</v>
      </c>
      <c r="N113" s="70">
        <v>949</v>
      </c>
      <c r="O113" s="70"/>
      <c r="P113" s="70">
        <v>304</v>
      </c>
      <c r="Q113" s="70">
        <v>23</v>
      </c>
      <c r="R113" s="70">
        <v>131</v>
      </c>
      <c r="S113" s="70">
        <v>1</v>
      </c>
      <c r="T113" s="70">
        <v>459</v>
      </c>
      <c r="U113" s="70">
        <v>265</v>
      </c>
      <c r="V113" s="70">
        <v>17</v>
      </c>
      <c r="W113" s="70">
        <v>85</v>
      </c>
      <c r="X113" s="70">
        <v>0</v>
      </c>
      <c r="Y113" s="70">
        <v>367</v>
      </c>
      <c r="Z113" s="70">
        <v>826</v>
      </c>
      <c r="AA113" s="70"/>
      <c r="AB113" s="70">
        <v>444</v>
      </c>
      <c r="AC113" s="70">
        <v>30</v>
      </c>
      <c r="AD113" s="70">
        <v>154</v>
      </c>
      <c r="AE113" s="70">
        <v>1</v>
      </c>
      <c r="AF113" s="70">
        <v>629</v>
      </c>
      <c r="AG113" s="70">
        <v>92</v>
      </c>
      <c r="AH113" s="70">
        <v>7</v>
      </c>
      <c r="AI113" s="70">
        <v>41</v>
      </c>
      <c r="AJ113" s="70">
        <v>0</v>
      </c>
      <c r="AK113" s="70">
        <v>140</v>
      </c>
      <c r="AL113" s="70">
        <v>85</v>
      </c>
      <c r="AM113" s="70">
        <v>6</v>
      </c>
      <c r="AN113" s="70">
        <v>35</v>
      </c>
      <c r="AO113" s="70">
        <v>0</v>
      </c>
      <c r="AP113" s="70">
        <v>126</v>
      </c>
      <c r="AQ113" s="70">
        <v>895</v>
      </c>
      <c r="AR113" s="74"/>
      <c r="AS113" s="70">
        <v>520</v>
      </c>
      <c r="AT113" s="70">
        <v>39</v>
      </c>
      <c r="AU113" s="70">
        <v>196</v>
      </c>
      <c r="AV113" s="70">
        <v>1</v>
      </c>
      <c r="AW113" s="70">
        <v>756</v>
      </c>
      <c r="AX113" s="70">
        <v>756</v>
      </c>
      <c r="AY113" s="74"/>
      <c r="AZ113" s="70">
        <v>506</v>
      </c>
      <c r="BA113" s="70">
        <v>39</v>
      </c>
      <c r="BB113" s="70">
        <v>192</v>
      </c>
      <c r="BC113" s="70">
        <v>1</v>
      </c>
      <c r="BD113" s="70">
        <v>738</v>
      </c>
      <c r="BE113" s="70">
        <v>738</v>
      </c>
      <c r="BF113" s="74"/>
      <c r="BG113" s="70">
        <v>394</v>
      </c>
      <c r="BH113" s="70">
        <v>30</v>
      </c>
      <c r="BI113" s="70">
        <v>156</v>
      </c>
      <c r="BJ113" s="70">
        <v>1</v>
      </c>
      <c r="BK113" s="70">
        <v>581</v>
      </c>
      <c r="BL113" s="70">
        <v>144</v>
      </c>
      <c r="BM113" s="70">
        <v>9</v>
      </c>
      <c r="BN113" s="70">
        <v>52</v>
      </c>
      <c r="BO113" s="70">
        <v>0</v>
      </c>
      <c r="BP113" s="70">
        <v>205</v>
      </c>
      <c r="BQ113" s="70">
        <v>786</v>
      </c>
      <c r="BR113" s="74"/>
      <c r="BS113" s="70">
        <v>214</v>
      </c>
      <c r="BT113" s="70">
        <v>7</v>
      </c>
      <c r="BU113" s="70">
        <v>73</v>
      </c>
      <c r="BV113" s="70">
        <v>1</v>
      </c>
      <c r="BW113" s="70">
        <v>295</v>
      </c>
      <c r="BX113" s="70">
        <v>104</v>
      </c>
      <c r="BY113" s="70">
        <v>6</v>
      </c>
      <c r="BZ113" s="70">
        <v>32</v>
      </c>
      <c r="CA113" s="70">
        <v>0</v>
      </c>
      <c r="CB113" s="70">
        <v>142</v>
      </c>
      <c r="CC113" s="70">
        <v>230</v>
      </c>
      <c r="CD113" s="70">
        <v>28</v>
      </c>
      <c r="CE113" s="70">
        <v>109</v>
      </c>
      <c r="CF113" s="70">
        <v>0</v>
      </c>
      <c r="CG113" s="70">
        <v>367</v>
      </c>
      <c r="CH113" s="70">
        <v>804</v>
      </c>
      <c r="CI113" s="74"/>
      <c r="CJ113" s="70">
        <v>244</v>
      </c>
      <c r="CK113" s="70">
        <v>17</v>
      </c>
      <c r="CL113" s="70">
        <v>97</v>
      </c>
      <c r="CM113" s="70">
        <v>1</v>
      </c>
      <c r="CN113" s="70">
        <v>359</v>
      </c>
      <c r="CO113" s="70">
        <v>281</v>
      </c>
      <c r="CP113" s="70">
        <v>21</v>
      </c>
      <c r="CQ113" s="70">
        <v>108</v>
      </c>
      <c r="CR113" s="70">
        <v>0</v>
      </c>
      <c r="CS113" s="70">
        <v>410</v>
      </c>
      <c r="CT113" s="70">
        <v>769</v>
      </c>
      <c r="CU113" s="74"/>
      <c r="CV113" s="70">
        <v>306</v>
      </c>
      <c r="CW113" s="70">
        <v>16</v>
      </c>
      <c r="CX113" s="70">
        <v>108</v>
      </c>
      <c r="CY113" s="70">
        <v>1</v>
      </c>
      <c r="CZ113" s="70">
        <v>431</v>
      </c>
      <c r="DA113" s="70">
        <v>157</v>
      </c>
      <c r="DB113" s="70">
        <v>16</v>
      </c>
      <c r="DC113" s="70">
        <v>64</v>
      </c>
      <c r="DD113" s="70">
        <v>0</v>
      </c>
      <c r="DE113" s="70">
        <v>237</v>
      </c>
      <c r="DF113" s="70">
        <v>79</v>
      </c>
      <c r="DG113" s="70">
        <v>8</v>
      </c>
      <c r="DH113" s="70">
        <v>45</v>
      </c>
      <c r="DI113" s="70">
        <v>0</v>
      </c>
      <c r="DJ113" s="70">
        <v>132</v>
      </c>
      <c r="DK113" s="70">
        <v>800</v>
      </c>
      <c r="DL113" s="74"/>
      <c r="DM113" s="70">
        <v>405</v>
      </c>
      <c r="DN113" s="70">
        <v>34</v>
      </c>
      <c r="DO113" s="70">
        <v>166</v>
      </c>
      <c r="DP113" s="70">
        <v>1</v>
      </c>
      <c r="DQ113" s="70">
        <v>606</v>
      </c>
      <c r="DR113" s="70">
        <v>128</v>
      </c>
      <c r="DS113" s="70">
        <v>7</v>
      </c>
      <c r="DT113" s="70">
        <v>42</v>
      </c>
      <c r="DU113" s="70">
        <v>0</v>
      </c>
      <c r="DV113" s="70">
        <v>177</v>
      </c>
      <c r="DW113" s="70">
        <v>783</v>
      </c>
      <c r="DY113" s="80">
        <f t="shared" si="52"/>
        <v>0.86212121212121207</v>
      </c>
      <c r="DZ113" s="80">
        <f t="shared" si="53"/>
        <v>0.88888888888888884</v>
      </c>
      <c r="EA113" s="80">
        <f t="shared" si="54"/>
        <v>0.88888888888888884</v>
      </c>
      <c r="EB113" s="80">
        <f t="shared" si="55"/>
        <v>1</v>
      </c>
      <c r="EC113" s="80">
        <f t="shared" si="56"/>
        <v>0.87038988408851425</v>
      </c>
      <c r="ED113" s="74"/>
      <c r="EE113" s="80">
        <f t="shared" si="57"/>
        <v>0.94090909090909092</v>
      </c>
      <c r="EF113" s="80">
        <f t="shared" si="58"/>
        <v>0.9555555555555556</v>
      </c>
      <c r="EG113" s="80">
        <f t="shared" si="59"/>
        <v>0.94650205761316875</v>
      </c>
      <c r="EH113" s="80">
        <f t="shared" si="60"/>
        <v>1</v>
      </c>
      <c r="EI113" s="80">
        <f t="shared" si="61"/>
        <v>0.94309799789251847</v>
      </c>
      <c r="EJ113" s="74"/>
      <c r="EK113" s="80">
        <f t="shared" si="62"/>
        <v>0.78787878787878785</v>
      </c>
      <c r="EL113" s="80">
        <f t="shared" si="63"/>
        <v>0.8666666666666667</v>
      </c>
      <c r="EM113" s="80">
        <f t="shared" si="64"/>
        <v>0.80658436213991769</v>
      </c>
      <c r="EN113" s="80">
        <f t="shared" si="65"/>
        <v>1</v>
      </c>
      <c r="EO113" s="80">
        <f t="shared" si="66"/>
        <v>0.79662802950474187</v>
      </c>
      <c r="EP113" s="74"/>
      <c r="EQ113" s="80">
        <f t="shared" si="67"/>
        <v>0.76666666666666672</v>
      </c>
      <c r="ER113" s="80">
        <f t="shared" si="68"/>
        <v>0.8666666666666667</v>
      </c>
      <c r="ES113" s="80">
        <f t="shared" si="69"/>
        <v>0.79012345679012341</v>
      </c>
      <c r="ET113" s="80">
        <f t="shared" si="70"/>
        <v>1</v>
      </c>
      <c r="EU113" s="80">
        <f t="shared" si="71"/>
        <v>0.7776606954689147</v>
      </c>
      <c r="EV113" s="74"/>
      <c r="EW113" s="80">
        <f t="shared" si="72"/>
        <v>0.81515151515151518</v>
      </c>
      <c r="EX113" s="80">
        <f t="shared" si="73"/>
        <v>0.8666666666666667</v>
      </c>
      <c r="EY113" s="80">
        <f t="shared" si="74"/>
        <v>0.8559670781893004</v>
      </c>
      <c r="EZ113" s="80">
        <f t="shared" si="75"/>
        <v>1</v>
      </c>
      <c r="FA113" s="80">
        <f t="shared" si="76"/>
        <v>0.82824025289778713</v>
      </c>
      <c r="FB113" s="74"/>
      <c r="FC113" s="80">
        <f t="shared" si="77"/>
        <v>0.41969696969696968</v>
      </c>
      <c r="FD113" s="80">
        <f t="shared" si="78"/>
        <v>0.84444444444444444</v>
      </c>
      <c r="FE113" s="80">
        <f t="shared" si="79"/>
        <v>0.3168724279835391</v>
      </c>
      <c r="FF113" s="80">
        <f t="shared" si="80"/>
        <v>2</v>
      </c>
      <c r="FG113" s="80">
        <f t="shared" si="81"/>
        <v>0.41517386722866173</v>
      </c>
      <c r="FH113" s="74"/>
      <c r="FI113" s="80">
        <f t="shared" si="82"/>
        <v>0.79545454545454541</v>
      </c>
      <c r="FJ113" s="80">
        <f t="shared" si="83"/>
        <v>0.84444444444444444</v>
      </c>
      <c r="FK113" s="80">
        <f t="shared" si="84"/>
        <v>0.84362139917695478</v>
      </c>
      <c r="FL113" s="80">
        <f t="shared" si="85"/>
        <v>1</v>
      </c>
      <c r="FM113" s="80">
        <f t="shared" si="86"/>
        <v>0.81032665964172812</v>
      </c>
      <c r="FN113" s="74"/>
      <c r="FO113" s="80">
        <f t="shared" si="87"/>
        <v>0.82121212121212117</v>
      </c>
      <c r="FP113" s="80">
        <f t="shared" si="88"/>
        <v>0.88888888888888884</v>
      </c>
      <c r="FQ113" s="80">
        <f t="shared" si="89"/>
        <v>0.89300411522633749</v>
      </c>
      <c r="FR113" s="80">
        <f t="shared" si="90"/>
        <v>1</v>
      </c>
      <c r="FS113" s="80">
        <f t="shared" si="91"/>
        <v>0.84299262381454165</v>
      </c>
      <c r="FT113" s="74"/>
      <c r="FU113" s="80">
        <f t="shared" si="92"/>
        <v>0.80757575757575761</v>
      </c>
      <c r="FV113" s="80">
        <f t="shared" si="93"/>
        <v>0.91111111111111109</v>
      </c>
      <c r="FW113" s="80">
        <f t="shared" si="94"/>
        <v>0.8559670781893004</v>
      </c>
      <c r="FX113" s="80">
        <f t="shared" si="95"/>
        <v>1</v>
      </c>
      <c r="FY113" s="80">
        <f t="shared" si="96"/>
        <v>0.82507903055848264</v>
      </c>
    </row>
    <row r="114" spans="1:181" x14ac:dyDescent="0.3">
      <c r="A114" s="60" t="s">
        <v>573</v>
      </c>
      <c r="B114" s="70">
        <v>8236</v>
      </c>
      <c r="C114" s="70"/>
      <c r="D114" s="70">
        <v>476</v>
      </c>
      <c r="E114" s="70">
        <v>66</v>
      </c>
      <c r="F114" s="70">
        <v>187</v>
      </c>
      <c r="G114" s="70">
        <v>2</v>
      </c>
      <c r="H114" s="70">
        <v>731</v>
      </c>
      <c r="I114" s="70">
        <v>131</v>
      </c>
      <c r="J114" s="70">
        <v>26</v>
      </c>
      <c r="K114" s="70">
        <v>64</v>
      </c>
      <c r="L114" s="70">
        <v>0</v>
      </c>
      <c r="M114" s="70">
        <v>221</v>
      </c>
      <c r="N114" s="70">
        <v>952</v>
      </c>
      <c r="O114" s="70"/>
      <c r="P114" s="70">
        <v>273</v>
      </c>
      <c r="Q114" s="70">
        <v>34</v>
      </c>
      <c r="R114" s="70">
        <v>117</v>
      </c>
      <c r="S114" s="70">
        <v>1</v>
      </c>
      <c r="T114" s="70">
        <v>425</v>
      </c>
      <c r="U114" s="70">
        <v>254</v>
      </c>
      <c r="V114" s="70">
        <v>50</v>
      </c>
      <c r="W114" s="70">
        <v>98</v>
      </c>
      <c r="X114" s="70">
        <v>1</v>
      </c>
      <c r="Y114" s="70">
        <v>403</v>
      </c>
      <c r="Z114" s="70">
        <v>828</v>
      </c>
      <c r="AA114" s="70"/>
      <c r="AB114" s="70">
        <v>471</v>
      </c>
      <c r="AC114" s="70">
        <v>58</v>
      </c>
      <c r="AD114" s="70">
        <v>189</v>
      </c>
      <c r="AE114" s="70">
        <v>0</v>
      </c>
      <c r="AF114" s="70">
        <v>718</v>
      </c>
      <c r="AG114" s="70">
        <v>66</v>
      </c>
      <c r="AH114" s="70">
        <v>16</v>
      </c>
      <c r="AI114" s="70">
        <v>26</v>
      </c>
      <c r="AJ114" s="70">
        <v>2</v>
      </c>
      <c r="AK114" s="70">
        <v>110</v>
      </c>
      <c r="AL114" s="70">
        <v>57</v>
      </c>
      <c r="AM114" s="70">
        <v>17</v>
      </c>
      <c r="AN114" s="70">
        <v>26</v>
      </c>
      <c r="AO114" s="70">
        <v>0</v>
      </c>
      <c r="AP114" s="70">
        <v>100</v>
      </c>
      <c r="AQ114" s="70">
        <v>928</v>
      </c>
      <c r="AR114" s="74"/>
      <c r="AS114" s="70">
        <v>477</v>
      </c>
      <c r="AT114" s="70">
        <v>82</v>
      </c>
      <c r="AU114" s="70">
        <v>191</v>
      </c>
      <c r="AV114" s="70">
        <v>1</v>
      </c>
      <c r="AW114" s="70">
        <v>751</v>
      </c>
      <c r="AX114" s="70">
        <v>751</v>
      </c>
      <c r="AY114" s="74"/>
      <c r="AZ114" s="70">
        <v>458</v>
      </c>
      <c r="BA114" s="70">
        <v>81</v>
      </c>
      <c r="BB114" s="70">
        <v>187</v>
      </c>
      <c r="BC114" s="70">
        <v>2</v>
      </c>
      <c r="BD114" s="70">
        <v>728</v>
      </c>
      <c r="BE114" s="70">
        <v>728</v>
      </c>
      <c r="BF114" s="74"/>
      <c r="BG114" s="70">
        <v>372</v>
      </c>
      <c r="BH114" s="70">
        <v>72</v>
      </c>
      <c r="BI114" s="70">
        <v>147</v>
      </c>
      <c r="BJ114" s="70">
        <v>2</v>
      </c>
      <c r="BK114" s="70">
        <v>593</v>
      </c>
      <c r="BL114" s="70">
        <v>152</v>
      </c>
      <c r="BM114" s="70">
        <v>19</v>
      </c>
      <c r="BN114" s="70">
        <v>67</v>
      </c>
      <c r="BO114" s="70">
        <v>0</v>
      </c>
      <c r="BP114" s="70">
        <v>238</v>
      </c>
      <c r="BQ114" s="70">
        <v>831</v>
      </c>
      <c r="BR114" s="74"/>
      <c r="BS114" s="70">
        <v>215</v>
      </c>
      <c r="BT114" s="70">
        <v>26</v>
      </c>
      <c r="BU114" s="70">
        <v>99</v>
      </c>
      <c r="BV114" s="70">
        <v>0</v>
      </c>
      <c r="BW114" s="70">
        <v>340</v>
      </c>
      <c r="BX114" s="70">
        <v>103</v>
      </c>
      <c r="BY114" s="70">
        <v>23</v>
      </c>
      <c r="BZ114" s="70">
        <v>37</v>
      </c>
      <c r="CA114" s="70">
        <v>0</v>
      </c>
      <c r="CB114" s="70">
        <v>163</v>
      </c>
      <c r="CC114" s="70">
        <v>199</v>
      </c>
      <c r="CD114" s="70">
        <v>41</v>
      </c>
      <c r="CE114" s="70">
        <v>76</v>
      </c>
      <c r="CF114" s="70">
        <v>2</v>
      </c>
      <c r="CG114" s="70">
        <v>318</v>
      </c>
      <c r="CH114" s="70">
        <v>821</v>
      </c>
      <c r="CI114" s="74"/>
      <c r="CJ114" s="70">
        <v>274</v>
      </c>
      <c r="CK114" s="70">
        <v>47</v>
      </c>
      <c r="CL114" s="70">
        <v>122</v>
      </c>
      <c r="CM114" s="70">
        <v>1</v>
      </c>
      <c r="CN114" s="70">
        <v>444</v>
      </c>
      <c r="CO114" s="70">
        <v>243</v>
      </c>
      <c r="CP114" s="70">
        <v>40</v>
      </c>
      <c r="CQ114" s="70">
        <v>86</v>
      </c>
      <c r="CR114" s="70">
        <v>1</v>
      </c>
      <c r="CS114" s="70">
        <v>370</v>
      </c>
      <c r="CT114" s="70">
        <v>814</v>
      </c>
      <c r="CU114" s="74"/>
      <c r="CV114" s="70">
        <v>283</v>
      </c>
      <c r="CW114" s="70">
        <v>42</v>
      </c>
      <c r="CX114" s="70">
        <v>118</v>
      </c>
      <c r="CY114" s="70">
        <v>1</v>
      </c>
      <c r="CZ114" s="70">
        <v>444</v>
      </c>
      <c r="DA114" s="70">
        <v>88</v>
      </c>
      <c r="DB114" s="70">
        <v>16</v>
      </c>
      <c r="DC114" s="70">
        <v>38</v>
      </c>
      <c r="DD114" s="70">
        <v>0</v>
      </c>
      <c r="DE114" s="70">
        <v>142</v>
      </c>
      <c r="DF114" s="70">
        <v>138</v>
      </c>
      <c r="DG114" s="70">
        <v>29</v>
      </c>
      <c r="DH114" s="70">
        <v>56</v>
      </c>
      <c r="DI114" s="70">
        <v>1</v>
      </c>
      <c r="DJ114" s="70">
        <v>224</v>
      </c>
      <c r="DK114" s="70">
        <v>810</v>
      </c>
      <c r="DL114" s="74"/>
      <c r="DM114" s="70">
        <v>390</v>
      </c>
      <c r="DN114" s="70">
        <v>66</v>
      </c>
      <c r="DO114" s="70">
        <v>163</v>
      </c>
      <c r="DP114" s="70">
        <v>1</v>
      </c>
      <c r="DQ114" s="70">
        <v>620</v>
      </c>
      <c r="DR114" s="70">
        <v>119</v>
      </c>
      <c r="DS114" s="70">
        <v>21</v>
      </c>
      <c r="DT114" s="70">
        <v>41</v>
      </c>
      <c r="DU114" s="70">
        <v>1</v>
      </c>
      <c r="DV114" s="70">
        <v>182</v>
      </c>
      <c r="DW114" s="70">
        <v>802</v>
      </c>
      <c r="DY114" s="80">
        <f t="shared" si="52"/>
        <v>0.86820428336079081</v>
      </c>
      <c r="DZ114" s="80">
        <f t="shared" si="53"/>
        <v>0.91304347826086951</v>
      </c>
      <c r="EA114" s="80">
        <f t="shared" si="54"/>
        <v>0.85657370517928288</v>
      </c>
      <c r="EB114" s="80">
        <f t="shared" si="55"/>
        <v>1</v>
      </c>
      <c r="EC114" s="80">
        <f t="shared" si="56"/>
        <v>0.86974789915966388</v>
      </c>
      <c r="ED114" s="74"/>
      <c r="EE114" s="80">
        <f t="shared" si="57"/>
        <v>0.97858319604612853</v>
      </c>
      <c r="EF114" s="80">
        <f t="shared" si="58"/>
        <v>0.98913043478260865</v>
      </c>
      <c r="EG114" s="80">
        <f t="shared" si="59"/>
        <v>0.96015936254980083</v>
      </c>
      <c r="EH114" s="80">
        <f t="shared" si="60"/>
        <v>1</v>
      </c>
      <c r="EI114" s="80">
        <f t="shared" si="61"/>
        <v>0.97478991596638653</v>
      </c>
      <c r="EJ114" s="74"/>
      <c r="EK114" s="80">
        <f t="shared" si="62"/>
        <v>0.78583196046128501</v>
      </c>
      <c r="EL114" s="80">
        <f t="shared" si="63"/>
        <v>0.89130434782608692</v>
      </c>
      <c r="EM114" s="80">
        <f t="shared" si="64"/>
        <v>0.76095617529880477</v>
      </c>
      <c r="EN114" s="80">
        <f t="shared" si="65"/>
        <v>0.5</v>
      </c>
      <c r="EO114" s="80">
        <f t="shared" si="66"/>
        <v>0.78886554621848737</v>
      </c>
      <c r="EP114" s="74"/>
      <c r="EQ114" s="80">
        <f t="shared" si="67"/>
        <v>0.7545304777594728</v>
      </c>
      <c r="ER114" s="80">
        <f t="shared" si="68"/>
        <v>0.88043478260869568</v>
      </c>
      <c r="ES114" s="80">
        <f t="shared" si="69"/>
        <v>0.7450199203187251</v>
      </c>
      <c r="ET114" s="80">
        <f t="shared" si="70"/>
        <v>1</v>
      </c>
      <c r="EU114" s="80">
        <f t="shared" si="71"/>
        <v>0.76470588235294112</v>
      </c>
      <c r="EV114" s="74"/>
      <c r="EW114" s="80">
        <f t="shared" si="72"/>
        <v>0.86326194398682043</v>
      </c>
      <c r="EX114" s="80">
        <f t="shared" si="73"/>
        <v>0.98913043478260865</v>
      </c>
      <c r="EY114" s="80">
        <f t="shared" si="74"/>
        <v>0.85258964143426297</v>
      </c>
      <c r="EZ114" s="80">
        <f t="shared" si="75"/>
        <v>1</v>
      </c>
      <c r="FA114" s="80">
        <f t="shared" si="76"/>
        <v>0.87289915966386555</v>
      </c>
      <c r="FB114" s="74"/>
      <c r="FC114" s="80">
        <f t="shared" si="77"/>
        <v>0.90280065897858319</v>
      </c>
      <c r="FD114" s="80">
        <f t="shared" si="78"/>
        <v>0.44565217391304346</v>
      </c>
      <c r="FE114" s="80">
        <f t="shared" si="79"/>
        <v>0.85258964143426297</v>
      </c>
      <c r="FF114" s="80">
        <f t="shared" si="80"/>
        <v>0.5</v>
      </c>
      <c r="FG114" s="80">
        <f t="shared" si="81"/>
        <v>0.84453781512605042</v>
      </c>
      <c r="FH114" s="74"/>
      <c r="FI114" s="80">
        <f t="shared" si="82"/>
        <v>0.8517298187808896</v>
      </c>
      <c r="FJ114" s="80">
        <f t="shared" si="83"/>
        <v>0.94565217391304346</v>
      </c>
      <c r="FK114" s="80">
        <f t="shared" si="84"/>
        <v>0.82868525896414347</v>
      </c>
      <c r="FL114" s="80">
        <f t="shared" si="85"/>
        <v>1</v>
      </c>
      <c r="FM114" s="80">
        <f t="shared" si="86"/>
        <v>0.85504201680672265</v>
      </c>
      <c r="FN114" s="74"/>
      <c r="FO114" s="80">
        <f t="shared" si="87"/>
        <v>0.83855024711696868</v>
      </c>
      <c r="FP114" s="80">
        <f t="shared" si="88"/>
        <v>0.94565217391304346</v>
      </c>
      <c r="FQ114" s="80">
        <f t="shared" si="89"/>
        <v>0.84462151394422313</v>
      </c>
      <c r="FR114" s="80">
        <f t="shared" si="90"/>
        <v>1</v>
      </c>
      <c r="FS114" s="80">
        <f t="shared" si="91"/>
        <v>0.85084033613445376</v>
      </c>
      <c r="FT114" s="74"/>
      <c r="FU114" s="80">
        <f t="shared" si="92"/>
        <v>0.83855024711696868</v>
      </c>
      <c r="FV114" s="80">
        <f t="shared" si="93"/>
        <v>0.94565217391304346</v>
      </c>
      <c r="FW114" s="80">
        <f t="shared" si="94"/>
        <v>0.8127490039840638</v>
      </c>
      <c r="FX114" s="80">
        <f t="shared" si="95"/>
        <v>1</v>
      </c>
      <c r="FY114" s="80">
        <f t="shared" si="96"/>
        <v>0.84243697478991597</v>
      </c>
    </row>
    <row r="115" spans="1:181" x14ac:dyDescent="0.3">
      <c r="A115" s="60" t="s">
        <v>469</v>
      </c>
      <c r="B115" s="70">
        <v>7266</v>
      </c>
      <c r="C115" s="70"/>
      <c r="D115" s="70">
        <v>258</v>
      </c>
      <c r="E115" s="70">
        <v>8</v>
      </c>
      <c r="F115" s="70">
        <v>85</v>
      </c>
      <c r="G115" s="70">
        <v>0</v>
      </c>
      <c r="H115" s="70">
        <v>351</v>
      </c>
      <c r="I115" s="70">
        <v>76</v>
      </c>
      <c r="J115" s="70">
        <v>3</v>
      </c>
      <c r="K115" s="70">
        <v>32</v>
      </c>
      <c r="L115" s="70">
        <v>0</v>
      </c>
      <c r="M115" s="70">
        <v>111</v>
      </c>
      <c r="N115" s="70">
        <v>462</v>
      </c>
      <c r="O115" s="70"/>
      <c r="P115" s="70">
        <v>179</v>
      </c>
      <c r="Q115" s="70">
        <v>6</v>
      </c>
      <c r="R115" s="70">
        <v>69</v>
      </c>
      <c r="S115" s="70">
        <v>0</v>
      </c>
      <c r="T115" s="70">
        <v>254</v>
      </c>
      <c r="U115" s="70">
        <v>118</v>
      </c>
      <c r="V115" s="70">
        <v>4</v>
      </c>
      <c r="W115" s="70">
        <v>30</v>
      </c>
      <c r="X115" s="70">
        <v>0</v>
      </c>
      <c r="Y115" s="70">
        <v>152</v>
      </c>
      <c r="Z115" s="70">
        <v>406</v>
      </c>
      <c r="AA115" s="70"/>
      <c r="AB115" s="70">
        <v>203</v>
      </c>
      <c r="AC115" s="70">
        <v>5</v>
      </c>
      <c r="AD115" s="70">
        <v>71</v>
      </c>
      <c r="AE115" s="70">
        <v>0</v>
      </c>
      <c r="AF115" s="70">
        <v>279</v>
      </c>
      <c r="AG115" s="70">
        <v>67</v>
      </c>
      <c r="AH115" s="70">
        <v>5</v>
      </c>
      <c r="AI115" s="70">
        <v>20</v>
      </c>
      <c r="AJ115" s="70">
        <v>0</v>
      </c>
      <c r="AK115" s="70">
        <v>92</v>
      </c>
      <c r="AL115" s="70">
        <v>39</v>
      </c>
      <c r="AM115" s="70">
        <v>0</v>
      </c>
      <c r="AN115" s="70">
        <v>15</v>
      </c>
      <c r="AO115" s="70">
        <v>0</v>
      </c>
      <c r="AP115" s="70">
        <v>54</v>
      </c>
      <c r="AQ115" s="70">
        <v>425</v>
      </c>
      <c r="AR115" s="74"/>
      <c r="AS115" s="70">
        <v>264</v>
      </c>
      <c r="AT115" s="70">
        <v>10</v>
      </c>
      <c r="AU115" s="70">
        <v>93</v>
      </c>
      <c r="AV115" s="70">
        <v>0</v>
      </c>
      <c r="AW115" s="70">
        <v>367</v>
      </c>
      <c r="AX115" s="70">
        <v>367</v>
      </c>
      <c r="AY115" s="74"/>
      <c r="AZ115" s="70">
        <v>250</v>
      </c>
      <c r="BA115" s="70">
        <v>10</v>
      </c>
      <c r="BB115" s="70">
        <v>88</v>
      </c>
      <c r="BC115" s="70">
        <v>0</v>
      </c>
      <c r="BD115" s="70">
        <v>348</v>
      </c>
      <c r="BE115" s="70">
        <v>348</v>
      </c>
      <c r="BF115" s="74"/>
      <c r="BG115" s="70">
        <v>196</v>
      </c>
      <c r="BH115" s="70">
        <v>8</v>
      </c>
      <c r="BI115" s="70">
        <v>62</v>
      </c>
      <c r="BJ115" s="70">
        <v>0</v>
      </c>
      <c r="BK115" s="70">
        <v>266</v>
      </c>
      <c r="BL115" s="70">
        <v>92</v>
      </c>
      <c r="BM115" s="70">
        <v>2</v>
      </c>
      <c r="BN115" s="70">
        <v>37</v>
      </c>
      <c r="BO115" s="70">
        <v>0</v>
      </c>
      <c r="BP115" s="70">
        <v>131</v>
      </c>
      <c r="BQ115" s="70">
        <v>397</v>
      </c>
      <c r="BR115" s="74"/>
      <c r="BS115" s="70">
        <v>97</v>
      </c>
      <c r="BT115" s="70">
        <v>9</v>
      </c>
      <c r="BU115" s="70">
        <v>39</v>
      </c>
      <c r="BV115" s="70">
        <v>0</v>
      </c>
      <c r="BW115" s="70">
        <v>145</v>
      </c>
      <c r="BX115" s="70">
        <v>59</v>
      </c>
      <c r="BY115" s="70">
        <v>0</v>
      </c>
      <c r="BZ115" s="70">
        <v>22</v>
      </c>
      <c r="CA115" s="70">
        <v>0</v>
      </c>
      <c r="CB115" s="70">
        <v>81</v>
      </c>
      <c r="CC115" s="70">
        <v>127</v>
      </c>
      <c r="CD115" s="70">
        <v>1</v>
      </c>
      <c r="CE115" s="70">
        <v>37</v>
      </c>
      <c r="CF115" s="70">
        <v>0</v>
      </c>
      <c r="CG115" s="70">
        <v>165</v>
      </c>
      <c r="CH115" s="70">
        <v>391</v>
      </c>
      <c r="CI115" s="74"/>
      <c r="CJ115" s="70">
        <v>161</v>
      </c>
      <c r="CK115" s="70">
        <v>5</v>
      </c>
      <c r="CL115" s="70">
        <v>53</v>
      </c>
      <c r="CM115" s="70">
        <v>0</v>
      </c>
      <c r="CN115" s="70">
        <v>219</v>
      </c>
      <c r="CO115" s="70">
        <v>118</v>
      </c>
      <c r="CP115" s="70">
        <v>5</v>
      </c>
      <c r="CQ115" s="70">
        <v>47</v>
      </c>
      <c r="CR115" s="70">
        <v>0</v>
      </c>
      <c r="CS115" s="70">
        <v>170</v>
      </c>
      <c r="CT115" s="70">
        <v>389</v>
      </c>
      <c r="CU115" s="74"/>
      <c r="CV115" s="70">
        <v>214</v>
      </c>
      <c r="CW115" s="70">
        <v>8</v>
      </c>
      <c r="CX115" s="70">
        <v>53</v>
      </c>
      <c r="CY115" s="70">
        <v>0</v>
      </c>
      <c r="CZ115" s="70">
        <v>275</v>
      </c>
      <c r="DA115" s="70">
        <v>37</v>
      </c>
      <c r="DB115" s="70">
        <v>1</v>
      </c>
      <c r="DC115" s="70">
        <v>19</v>
      </c>
      <c r="DD115" s="70">
        <v>0</v>
      </c>
      <c r="DE115" s="70">
        <v>57</v>
      </c>
      <c r="DF115" s="70">
        <v>40</v>
      </c>
      <c r="DG115" s="70">
        <v>1</v>
      </c>
      <c r="DH115" s="70">
        <v>26</v>
      </c>
      <c r="DI115" s="70">
        <v>0</v>
      </c>
      <c r="DJ115" s="70">
        <v>67</v>
      </c>
      <c r="DK115" s="70">
        <v>399</v>
      </c>
      <c r="DL115" s="74"/>
      <c r="DM115" s="70">
        <v>217</v>
      </c>
      <c r="DN115" s="70">
        <v>9</v>
      </c>
      <c r="DO115" s="70">
        <v>73</v>
      </c>
      <c r="DP115" s="70">
        <v>0</v>
      </c>
      <c r="DQ115" s="70">
        <v>299</v>
      </c>
      <c r="DR115" s="70">
        <v>60</v>
      </c>
      <c r="DS115" s="70">
        <v>1</v>
      </c>
      <c r="DT115" s="70">
        <v>26</v>
      </c>
      <c r="DU115" s="70">
        <v>0</v>
      </c>
      <c r="DV115" s="70">
        <v>87</v>
      </c>
      <c r="DW115" s="70">
        <v>386</v>
      </c>
      <c r="DY115" s="80">
        <f t="shared" si="52"/>
        <v>0.8892215568862275</v>
      </c>
      <c r="DZ115" s="80">
        <f t="shared" si="53"/>
        <v>0.90909090909090906</v>
      </c>
      <c r="EA115" s="80">
        <f t="shared" si="54"/>
        <v>0.84615384615384615</v>
      </c>
      <c r="EB115" s="80" t="e">
        <f t="shared" si="55"/>
        <v>#DIV/0!</v>
      </c>
      <c r="EC115" s="80">
        <f t="shared" si="56"/>
        <v>0.87878787878787878</v>
      </c>
      <c r="ED115" s="74"/>
      <c r="EE115" s="80">
        <f t="shared" si="57"/>
        <v>0.92514970059880242</v>
      </c>
      <c r="EF115" s="80">
        <f t="shared" si="58"/>
        <v>0.90909090909090906</v>
      </c>
      <c r="EG115" s="80">
        <f t="shared" si="59"/>
        <v>0.90598290598290598</v>
      </c>
      <c r="EH115" s="80" t="e">
        <f t="shared" si="60"/>
        <v>#DIV/0!</v>
      </c>
      <c r="EI115" s="80">
        <f t="shared" si="61"/>
        <v>0.91991341991341991</v>
      </c>
      <c r="EJ115" s="74"/>
      <c r="EK115" s="80">
        <f t="shared" si="62"/>
        <v>0.79041916167664672</v>
      </c>
      <c r="EL115" s="80">
        <f t="shared" si="63"/>
        <v>0.90909090909090906</v>
      </c>
      <c r="EM115" s="80">
        <f t="shared" si="64"/>
        <v>0.79487179487179482</v>
      </c>
      <c r="EN115" s="80" t="e">
        <f t="shared" si="65"/>
        <v>#DIV/0!</v>
      </c>
      <c r="EO115" s="80">
        <f t="shared" si="66"/>
        <v>0.7943722943722944</v>
      </c>
      <c r="EP115" s="74"/>
      <c r="EQ115" s="80">
        <f t="shared" si="67"/>
        <v>0.74850299401197606</v>
      </c>
      <c r="ER115" s="80">
        <f t="shared" si="68"/>
        <v>0.90909090909090906</v>
      </c>
      <c r="ES115" s="80">
        <f t="shared" si="69"/>
        <v>0.75213675213675213</v>
      </c>
      <c r="ET115" s="80" t="e">
        <f t="shared" si="70"/>
        <v>#DIV/0!</v>
      </c>
      <c r="EU115" s="80">
        <f t="shared" si="71"/>
        <v>0.75324675324675328</v>
      </c>
      <c r="EV115" s="74"/>
      <c r="EW115" s="80">
        <f t="shared" si="72"/>
        <v>0.86227544910179643</v>
      </c>
      <c r="EX115" s="80">
        <f t="shared" si="73"/>
        <v>0.90909090909090906</v>
      </c>
      <c r="EY115" s="80">
        <f t="shared" si="74"/>
        <v>0.84615384615384615</v>
      </c>
      <c r="EZ115" s="80" t="e">
        <f t="shared" si="75"/>
        <v>#DIV/0!</v>
      </c>
      <c r="FA115" s="80">
        <f t="shared" si="76"/>
        <v>0.85930735930735935</v>
      </c>
      <c r="FB115" s="74"/>
      <c r="FC115" s="80">
        <f t="shared" si="77"/>
        <v>1.5479041916167664</v>
      </c>
      <c r="FD115" s="80">
        <f t="shared" si="78"/>
        <v>8.1818181818181817</v>
      </c>
      <c r="FE115" s="80">
        <f t="shared" si="79"/>
        <v>1.811965811965812</v>
      </c>
      <c r="FF115" s="80" t="e">
        <f t="shared" si="80"/>
        <v>#DIV/0!</v>
      </c>
      <c r="FG115" s="80">
        <f t="shared" si="81"/>
        <v>1.777056277056277</v>
      </c>
      <c r="FH115" s="74"/>
      <c r="FI115" s="80">
        <f t="shared" si="82"/>
        <v>0.83532934131736525</v>
      </c>
      <c r="FJ115" s="80">
        <f t="shared" si="83"/>
        <v>0.90909090909090906</v>
      </c>
      <c r="FK115" s="80">
        <f t="shared" si="84"/>
        <v>0.85470085470085466</v>
      </c>
      <c r="FL115" s="80" t="e">
        <f t="shared" si="85"/>
        <v>#DIV/0!</v>
      </c>
      <c r="FM115" s="80">
        <f t="shared" si="86"/>
        <v>0.84199134199134196</v>
      </c>
      <c r="FN115" s="74"/>
      <c r="FO115" s="80">
        <f t="shared" si="87"/>
        <v>0.87125748502994016</v>
      </c>
      <c r="FP115" s="80">
        <f t="shared" si="88"/>
        <v>0.90909090909090906</v>
      </c>
      <c r="FQ115" s="80">
        <f t="shared" si="89"/>
        <v>0.83760683760683763</v>
      </c>
      <c r="FR115" s="80" t="e">
        <f t="shared" si="90"/>
        <v>#DIV/0!</v>
      </c>
      <c r="FS115" s="80">
        <f t="shared" si="91"/>
        <v>0.86363636363636365</v>
      </c>
      <c r="FT115" s="74"/>
      <c r="FU115" s="80">
        <f t="shared" si="92"/>
        <v>0.8293413173652695</v>
      </c>
      <c r="FV115" s="80">
        <f t="shared" si="93"/>
        <v>0.90909090909090906</v>
      </c>
      <c r="FW115" s="80">
        <f t="shared" si="94"/>
        <v>0.84615384615384615</v>
      </c>
      <c r="FX115" s="80" t="e">
        <f t="shared" si="95"/>
        <v>#DIV/0!</v>
      </c>
      <c r="FY115" s="80">
        <f t="shared" si="96"/>
        <v>0.83549783549783552</v>
      </c>
    </row>
    <row r="116" spans="1:181" x14ac:dyDescent="0.3">
      <c r="A116" s="60" t="s">
        <v>520</v>
      </c>
      <c r="B116" s="70">
        <v>7159</v>
      </c>
      <c r="C116" s="70"/>
      <c r="D116" s="70">
        <v>112</v>
      </c>
      <c r="E116" s="70">
        <v>9</v>
      </c>
      <c r="F116" s="70">
        <v>40</v>
      </c>
      <c r="G116" s="70">
        <v>0</v>
      </c>
      <c r="H116" s="70">
        <v>161</v>
      </c>
      <c r="I116" s="70">
        <v>59</v>
      </c>
      <c r="J116" s="70">
        <v>6</v>
      </c>
      <c r="K116" s="70">
        <v>12</v>
      </c>
      <c r="L116" s="70">
        <v>0</v>
      </c>
      <c r="M116" s="70">
        <v>77</v>
      </c>
      <c r="N116" s="70">
        <v>238</v>
      </c>
      <c r="O116" s="70"/>
      <c r="P116" s="70">
        <v>74</v>
      </c>
      <c r="Q116" s="70">
        <v>7</v>
      </c>
      <c r="R116" s="70">
        <v>26</v>
      </c>
      <c r="S116" s="70">
        <v>0</v>
      </c>
      <c r="T116" s="70">
        <v>107</v>
      </c>
      <c r="U116" s="70">
        <v>71</v>
      </c>
      <c r="V116" s="70">
        <v>6</v>
      </c>
      <c r="W116" s="70">
        <v>24</v>
      </c>
      <c r="X116" s="70">
        <v>0</v>
      </c>
      <c r="Y116" s="70">
        <v>101</v>
      </c>
      <c r="Z116" s="70">
        <v>208</v>
      </c>
      <c r="AA116" s="70"/>
      <c r="AB116" s="70">
        <v>106</v>
      </c>
      <c r="AC116" s="70">
        <v>11</v>
      </c>
      <c r="AD116" s="70">
        <v>33</v>
      </c>
      <c r="AE116" s="70">
        <v>0</v>
      </c>
      <c r="AF116" s="70">
        <v>150</v>
      </c>
      <c r="AG116" s="70">
        <v>33</v>
      </c>
      <c r="AH116" s="70">
        <v>2</v>
      </c>
      <c r="AI116" s="70">
        <v>10</v>
      </c>
      <c r="AJ116" s="70">
        <v>0</v>
      </c>
      <c r="AK116" s="70">
        <v>45</v>
      </c>
      <c r="AL116" s="70">
        <v>19</v>
      </c>
      <c r="AM116" s="70">
        <v>1</v>
      </c>
      <c r="AN116" s="70">
        <v>7</v>
      </c>
      <c r="AO116" s="70">
        <v>0</v>
      </c>
      <c r="AP116" s="70">
        <v>27</v>
      </c>
      <c r="AQ116" s="70">
        <v>222</v>
      </c>
      <c r="AR116" s="74"/>
      <c r="AS116" s="70">
        <v>122</v>
      </c>
      <c r="AT116" s="70">
        <v>13</v>
      </c>
      <c r="AU116" s="70">
        <v>42</v>
      </c>
      <c r="AV116" s="70">
        <v>0</v>
      </c>
      <c r="AW116" s="70">
        <v>177</v>
      </c>
      <c r="AX116" s="70">
        <v>177</v>
      </c>
      <c r="AY116" s="74"/>
      <c r="AZ116" s="70">
        <v>128</v>
      </c>
      <c r="BA116" s="70">
        <v>13</v>
      </c>
      <c r="BB116" s="70">
        <v>41</v>
      </c>
      <c r="BC116" s="70">
        <v>0</v>
      </c>
      <c r="BD116" s="70">
        <v>182</v>
      </c>
      <c r="BE116" s="70">
        <v>182</v>
      </c>
      <c r="BF116" s="74"/>
      <c r="BG116" s="70">
        <v>95</v>
      </c>
      <c r="BH116" s="70">
        <v>10</v>
      </c>
      <c r="BI116" s="70">
        <v>35</v>
      </c>
      <c r="BJ116" s="70">
        <v>0</v>
      </c>
      <c r="BK116" s="70">
        <v>140</v>
      </c>
      <c r="BL116" s="70">
        <v>51</v>
      </c>
      <c r="BM116" s="70">
        <v>4</v>
      </c>
      <c r="BN116" s="70">
        <v>13</v>
      </c>
      <c r="BO116" s="70">
        <v>0</v>
      </c>
      <c r="BP116" s="70">
        <v>68</v>
      </c>
      <c r="BQ116" s="70">
        <v>208</v>
      </c>
      <c r="BR116" s="74"/>
      <c r="BS116" s="70">
        <v>51</v>
      </c>
      <c r="BT116" s="70">
        <v>6</v>
      </c>
      <c r="BU116" s="70">
        <v>20</v>
      </c>
      <c r="BV116" s="70">
        <v>0</v>
      </c>
      <c r="BW116" s="70">
        <v>77</v>
      </c>
      <c r="BX116" s="70">
        <v>28</v>
      </c>
      <c r="BY116" s="70">
        <v>5</v>
      </c>
      <c r="BZ116" s="70">
        <v>7</v>
      </c>
      <c r="CA116" s="70">
        <v>0</v>
      </c>
      <c r="CB116" s="70">
        <v>40</v>
      </c>
      <c r="CC116" s="70">
        <v>67</v>
      </c>
      <c r="CD116" s="70">
        <v>3</v>
      </c>
      <c r="CE116" s="70">
        <v>18</v>
      </c>
      <c r="CF116" s="70">
        <v>0</v>
      </c>
      <c r="CG116" s="70">
        <v>88</v>
      </c>
      <c r="CH116" s="70">
        <v>205</v>
      </c>
      <c r="CI116" s="74"/>
      <c r="CJ116" s="70">
        <v>63</v>
      </c>
      <c r="CK116" s="70">
        <v>7</v>
      </c>
      <c r="CL116" s="70">
        <v>27</v>
      </c>
      <c r="CM116" s="70">
        <v>0</v>
      </c>
      <c r="CN116" s="70">
        <v>97</v>
      </c>
      <c r="CO116" s="70">
        <v>79</v>
      </c>
      <c r="CP116" s="70">
        <v>7</v>
      </c>
      <c r="CQ116" s="70">
        <v>19</v>
      </c>
      <c r="CR116" s="70">
        <v>0</v>
      </c>
      <c r="CS116" s="70">
        <v>105</v>
      </c>
      <c r="CT116" s="70">
        <v>202</v>
      </c>
      <c r="CU116" s="74"/>
      <c r="CV116" s="70">
        <v>81</v>
      </c>
      <c r="CW116" s="70">
        <v>5</v>
      </c>
      <c r="CX116" s="70">
        <v>29</v>
      </c>
      <c r="CY116" s="70">
        <v>0</v>
      </c>
      <c r="CZ116" s="70">
        <v>115</v>
      </c>
      <c r="DA116" s="70">
        <v>24</v>
      </c>
      <c r="DB116" s="70">
        <v>6</v>
      </c>
      <c r="DC116" s="70">
        <v>11</v>
      </c>
      <c r="DD116" s="70">
        <v>0</v>
      </c>
      <c r="DE116" s="70">
        <v>41</v>
      </c>
      <c r="DF116" s="70">
        <v>37</v>
      </c>
      <c r="DG116" s="70">
        <v>3</v>
      </c>
      <c r="DH116" s="70">
        <v>8</v>
      </c>
      <c r="DI116" s="70">
        <v>0</v>
      </c>
      <c r="DJ116" s="70">
        <v>48</v>
      </c>
      <c r="DK116" s="70">
        <v>204</v>
      </c>
      <c r="DL116" s="74"/>
      <c r="DM116" s="70">
        <v>99</v>
      </c>
      <c r="DN116" s="70">
        <v>8</v>
      </c>
      <c r="DO116" s="70">
        <v>33</v>
      </c>
      <c r="DP116" s="70">
        <v>0</v>
      </c>
      <c r="DQ116" s="70">
        <v>140</v>
      </c>
      <c r="DR116" s="70">
        <v>43</v>
      </c>
      <c r="DS116" s="70">
        <v>5</v>
      </c>
      <c r="DT116" s="70">
        <v>14</v>
      </c>
      <c r="DU116" s="70">
        <v>0</v>
      </c>
      <c r="DV116" s="70">
        <v>62</v>
      </c>
      <c r="DW116" s="70">
        <v>202</v>
      </c>
      <c r="DY116" s="80">
        <f t="shared" si="52"/>
        <v>0.84795321637426901</v>
      </c>
      <c r="DZ116" s="80">
        <f t="shared" si="53"/>
        <v>0.8666666666666667</v>
      </c>
      <c r="EA116" s="80">
        <f t="shared" si="54"/>
        <v>0.96153846153846156</v>
      </c>
      <c r="EB116" s="80" t="e">
        <f t="shared" si="55"/>
        <v>#DIV/0!</v>
      </c>
      <c r="EC116" s="80">
        <f t="shared" si="56"/>
        <v>0.87394957983193278</v>
      </c>
      <c r="ED116" s="74"/>
      <c r="EE116" s="80">
        <f t="shared" si="57"/>
        <v>0.92397660818713445</v>
      </c>
      <c r="EF116" s="80">
        <f t="shared" si="58"/>
        <v>0.93333333333333335</v>
      </c>
      <c r="EG116" s="80">
        <f t="shared" si="59"/>
        <v>0.96153846153846156</v>
      </c>
      <c r="EH116" s="80" t="e">
        <f t="shared" si="60"/>
        <v>#DIV/0!</v>
      </c>
      <c r="EI116" s="80">
        <f t="shared" si="61"/>
        <v>0.9327731092436975</v>
      </c>
      <c r="EJ116" s="74"/>
      <c r="EK116" s="80">
        <f t="shared" si="62"/>
        <v>0.71345029239766078</v>
      </c>
      <c r="EL116" s="80">
        <f t="shared" si="63"/>
        <v>0.8666666666666667</v>
      </c>
      <c r="EM116" s="80">
        <f t="shared" si="64"/>
        <v>0.80769230769230771</v>
      </c>
      <c r="EN116" s="80" t="e">
        <f t="shared" si="65"/>
        <v>#DIV/0!</v>
      </c>
      <c r="EO116" s="80">
        <f t="shared" si="66"/>
        <v>0.74369747899159666</v>
      </c>
      <c r="EP116" s="74"/>
      <c r="EQ116" s="80">
        <f t="shared" si="67"/>
        <v>0.74853801169590639</v>
      </c>
      <c r="ER116" s="80">
        <f t="shared" si="68"/>
        <v>0.8666666666666667</v>
      </c>
      <c r="ES116" s="80">
        <f t="shared" si="69"/>
        <v>0.78846153846153844</v>
      </c>
      <c r="ET116" s="80" t="e">
        <f t="shared" si="70"/>
        <v>#DIV/0!</v>
      </c>
      <c r="EU116" s="80">
        <f t="shared" si="71"/>
        <v>0.76470588235294112</v>
      </c>
      <c r="EV116" s="74"/>
      <c r="EW116" s="80">
        <f t="shared" si="72"/>
        <v>0.85380116959064323</v>
      </c>
      <c r="EX116" s="80">
        <f t="shared" si="73"/>
        <v>0.93333333333333335</v>
      </c>
      <c r="EY116" s="80">
        <f t="shared" si="74"/>
        <v>0.92307692307692313</v>
      </c>
      <c r="EZ116" s="80" t="e">
        <f t="shared" si="75"/>
        <v>#DIV/0!</v>
      </c>
      <c r="FA116" s="80">
        <f t="shared" si="76"/>
        <v>0.87394957983193278</v>
      </c>
      <c r="FB116" s="74"/>
      <c r="FC116" s="80">
        <f t="shared" si="77"/>
        <v>1.6549707602339181</v>
      </c>
      <c r="FD116" s="80">
        <f t="shared" si="78"/>
        <v>0.66666666666666663</v>
      </c>
      <c r="FE116" s="80">
        <f t="shared" si="79"/>
        <v>1.8846153846153846</v>
      </c>
      <c r="FF116" s="80" t="e">
        <f t="shared" si="80"/>
        <v>#DIV/0!</v>
      </c>
      <c r="FG116" s="80">
        <f t="shared" si="81"/>
        <v>1.6428571428571428</v>
      </c>
      <c r="FH116" s="74"/>
      <c r="FI116" s="80">
        <f t="shared" si="82"/>
        <v>0.83040935672514615</v>
      </c>
      <c r="FJ116" s="80">
        <f t="shared" si="83"/>
        <v>0.93333333333333335</v>
      </c>
      <c r="FK116" s="80">
        <f t="shared" si="84"/>
        <v>0.88461538461538458</v>
      </c>
      <c r="FL116" s="80" t="e">
        <f t="shared" si="85"/>
        <v>#DIV/0!</v>
      </c>
      <c r="FM116" s="80">
        <f t="shared" si="86"/>
        <v>0.84873949579831931</v>
      </c>
      <c r="FN116" s="74"/>
      <c r="FO116" s="80">
        <f t="shared" si="87"/>
        <v>0.83040935672514615</v>
      </c>
      <c r="FP116" s="80">
        <f t="shared" si="88"/>
        <v>0.93333333333333335</v>
      </c>
      <c r="FQ116" s="80">
        <f t="shared" si="89"/>
        <v>0.92307692307692313</v>
      </c>
      <c r="FR116" s="80" t="e">
        <f t="shared" si="90"/>
        <v>#DIV/0!</v>
      </c>
      <c r="FS116" s="80">
        <f t="shared" si="91"/>
        <v>0.8571428571428571</v>
      </c>
      <c r="FT116" s="74"/>
      <c r="FU116" s="80">
        <f t="shared" si="92"/>
        <v>0.83040935672514615</v>
      </c>
      <c r="FV116" s="80">
        <f t="shared" si="93"/>
        <v>0.8666666666666667</v>
      </c>
      <c r="FW116" s="80">
        <f t="shared" si="94"/>
        <v>0.90384615384615385</v>
      </c>
      <c r="FX116" s="80" t="e">
        <f t="shared" si="95"/>
        <v>#DIV/0!</v>
      </c>
      <c r="FY116" s="80">
        <f t="shared" si="96"/>
        <v>0.84873949579831931</v>
      </c>
    </row>
    <row r="117" spans="1:181" x14ac:dyDescent="0.3">
      <c r="A117" s="60" t="s">
        <v>534</v>
      </c>
      <c r="B117" s="70">
        <v>7054</v>
      </c>
      <c r="C117" s="70"/>
      <c r="D117" s="70">
        <v>212</v>
      </c>
      <c r="E117" s="70">
        <v>22</v>
      </c>
      <c r="F117" s="70">
        <v>87</v>
      </c>
      <c r="G117" s="70">
        <v>2</v>
      </c>
      <c r="H117" s="70">
        <v>323</v>
      </c>
      <c r="I117" s="70">
        <v>53</v>
      </c>
      <c r="J117" s="70">
        <v>7</v>
      </c>
      <c r="K117" s="70">
        <v>51</v>
      </c>
      <c r="L117" s="70">
        <v>0</v>
      </c>
      <c r="M117" s="70">
        <v>111</v>
      </c>
      <c r="N117" s="70">
        <v>434</v>
      </c>
      <c r="O117" s="70"/>
      <c r="P117" s="70">
        <v>98</v>
      </c>
      <c r="Q117" s="70">
        <v>12</v>
      </c>
      <c r="R117" s="70">
        <v>64</v>
      </c>
      <c r="S117" s="70">
        <v>1</v>
      </c>
      <c r="T117" s="70">
        <v>175</v>
      </c>
      <c r="U117" s="70">
        <v>134</v>
      </c>
      <c r="V117" s="70">
        <v>12</v>
      </c>
      <c r="W117" s="70">
        <v>61</v>
      </c>
      <c r="X117" s="70">
        <v>1</v>
      </c>
      <c r="Y117" s="70">
        <v>208</v>
      </c>
      <c r="Z117" s="70">
        <v>383</v>
      </c>
      <c r="AA117" s="70"/>
      <c r="AB117" s="70">
        <v>156</v>
      </c>
      <c r="AC117" s="70">
        <v>16</v>
      </c>
      <c r="AD117" s="70">
        <v>73</v>
      </c>
      <c r="AE117" s="70">
        <v>1</v>
      </c>
      <c r="AF117" s="70">
        <v>246</v>
      </c>
      <c r="AG117" s="70">
        <v>51</v>
      </c>
      <c r="AH117" s="70">
        <v>7</v>
      </c>
      <c r="AI117" s="70">
        <v>29</v>
      </c>
      <c r="AJ117" s="70">
        <v>1</v>
      </c>
      <c r="AK117" s="70">
        <v>88</v>
      </c>
      <c r="AL117" s="70">
        <v>51</v>
      </c>
      <c r="AM117" s="70">
        <v>3</v>
      </c>
      <c r="AN117" s="70">
        <v>28</v>
      </c>
      <c r="AO117" s="70">
        <v>0</v>
      </c>
      <c r="AP117" s="70">
        <v>82</v>
      </c>
      <c r="AQ117" s="70">
        <v>416</v>
      </c>
      <c r="AR117" s="74"/>
      <c r="AS117" s="70">
        <v>202</v>
      </c>
      <c r="AT117" s="70">
        <v>21</v>
      </c>
      <c r="AU117" s="70">
        <v>109</v>
      </c>
      <c r="AV117" s="70">
        <v>2</v>
      </c>
      <c r="AW117" s="70">
        <v>334</v>
      </c>
      <c r="AX117" s="70">
        <v>334</v>
      </c>
      <c r="AY117" s="74"/>
      <c r="AZ117" s="70">
        <v>201</v>
      </c>
      <c r="BA117" s="70">
        <v>21</v>
      </c>
      <c r="BB117" s="70">
        <v>109</v>
      </c>
      <c r="BC117" s="70">
        <v>2</v>
      </c>
      <c r="BD117" s="70">
        <v>333</v>
      </c>
      <c r="BE117" s="70">
        <v>333</v>
      </c>
      <c r="BF117" s="74"/>
      <c r="BG117" s="70">
        <v>169</v>
      </c>
      <c r="BH117" s="70">
        <v>17</v>
      </c>
      <c r="BI117" s="70">
        <v>87</v>
      </c>
      <c r="BJ117" s="70">
        <v>0</v>
      </c>
      <c r="BK117" s="70">
        <v>273</v>
      </c>
      <c r="BL117" s="70">
        <v>54</v>
      </c>
      <c r="BM117" s="70">
        <v>6</v>
      </c>
      <c r="BN117" s="70">
        <v>31</v>
      </c>
      <c r="BO117" s="70">
        <v>2</v>
      </c>
      <c r="BP117" s="70">
        <v>93</v>
      </c>
      <c r="BQ117" s="70">
        <v>366</v>
      </c>
      <c r="BR117" s="74"/>
      <c r="BS117" s="70">
        <v>72</v>
      </c>
      <c r="BT117" s="70">
        <v>8</v>
      </c>
      <c r="BU117" s="70">
        <v>40</v>
      </c>
      <c r="BV117" s="70">
        <v>2</v>
      </c>
      <c r="BW117" s="70">
        <v>122</v>
      </c>
      <c r="BX117" s="70">
        <v>36</v>
      </c>
      <c r="BY117" s="70">
        <v>7</v>
      </c>
      <c r="BZ117" s="70">
        <v>23</v>
      </c>
      <c r="CA117" s="70">
        <v>0</v>
      </c>
      <c r="CB117" s="70">
        <v>66</v>
      </c>
      <c r="CC117" s="70">
        <v>120</v>
      </c>
      <c r="CD117" s="70">
        <v>8</v>
      </c>
      <c r="CE117" s="70">
        <v>59</v>
      </c>
      <c r="CF117" s="70">
        <v>0</v>
      </c>
      <c r="CG117" s="70">
        <v>187</v>
      </c>
      <c r="CH117" s="70">
        <v>375</v>
      </c>
      <c r="CI117" s="74"/>
      <c r="CJ117" s="70">
        <v>114</v>
      </c>
      <c r="CK117" s="70">
        <v>10</v>
      </c>
      <c r="CL117" s="70">
        <v>59</v>
      </c>
      <c r="CM117" s="70">
        <v>1</v>
      </c>
      <c r="CN117" s="70">
        <v>184</v>
      </c>
      <c r="CO117" s="70">
        <v>102</v>
      </c>
      <c r="CP117" s="70">
        <v>13</v>
      </c>
      <c r="CQ117" s="70">
        <v>60</v>
      </c>
      <c r="CR117" s="70">
        <v>1</v>
      </c>
      <c r="CS117" s="70">
        <v>176</v>
      </c>
      <c r="CT117" s="70">
        <v>360</v>
      </c>
      <c r="CU117" s="74"/>
      <c r="CV117" s="70">
        <v>122</v>
      </c>
      <c r="CW117" s="70">
        <v>15</v>
      </c>
      <c r="CX117" s="70">
        <v>64</v>
      </c>
      <c r="CY117" s="70">
        <v>1</v>
      </c>
      <c r="CZ117" s="70">
        <v>202</v>
      </c>
      <c r="DA117" s="70">
        <v>47</v>
      </c>
      <c r="DB117" s="70">
        <v>4</v>
      </c>
      <c r="DC117" s="70">
        <v>27</v>
      </c>
      <c r="DD117" s="70">
        <v>0</v>
      </c>
      <c r="DE117" s="70">
        <v>78</v>
      </c>
      <c r="DF117" s="70">
        <v>49</v>
      </c>
      <c r="DG117" s="70">
        <v>4</v>
      </c>
      <c r="DH117" s="70">
        <v>27</v>
      </c>
      <c r="DI117" s="70">
        <v>1</v>
      </c>
      <c r="DJ117" s="70">
        <v>81</v>
      </c>
      <c r="DK117" s="70">
        <v>361</v>
      </c>
      <c r="DL117" s="74"/>
      <c r="DM117" s="70">
        <v>167</v>
      </c>
      <c r="DN117" s="70">
        <v>17</v>
      </c>
      <c r="DO117" s="70">
        <v>84</v>
      </c>
      <c r="DP117" s="70">
        <v>0</v>
      </c>
      <c r="DQ117" s="70">
        <v>268</v>
      </c>
      <c r="DR117" s="70">
        <v>45</v>
      </c>
      <c r="DS117" s="70">
        <v>5</v>
      </c>
      <c r="DT117" s="70">
        <v>34</v>
      </c>
      <c r="DU117" s="70">
        <v>2</v>
      </c>
      <c r="DV117" s="70">
        <v>86</v>
      </c>
      <c r="DW117" s="70">
        <v>354</v>
      </c>
      <c r="DY117" s="80">
        <f t="shared" si="52"/>
        <v>0.87547169811320757</v>
      </c>
      <c r="DZ117" s="80">
        <f t="shared" si="53"/>
        <v>0.82758620689655171</v>
      </c>
      <c r="EA117" s="80">
        <f t="shared" si="54"/>
        <v>0.90579710144927539</v>
      </c>
      <c r="EB117" s="80">
        <f t="shared" si="55"/>
        <v>1</v>
      </c>
      <c r="EC117" s="80">
        <f t="shared" si="56"/>
        <v>0.88248847926267282</v>
      </c>
      <c r="ED117" s="74"/>
      <c r="EE117" s="80">
        <f t="shared" si="57"/>
        <v>0.97358490566037736</v>
      </c>
      <c r="EF117" s="80">
        <f t="shared" si="58"/>
        <v>0.89655172413793105</v>
      </c>
      <c r="EG117" s="80">
        <f t="shared" si="59"/>
        <v>0.94202898550724634</v>
      </c>
      <c r="EH117" s="80">
        <f t="shared" si="60"/>
        <v>1</v>
      </c>
      <c r="EI117" s="80">
        <f t="shared" si="61"/>
        <v>0.95852534562211977</v>
      </c>
      <c r="EJ117" s="74"/>
      <c r="EK117" s="80">
        <f t="shared" si="62"/>
        <v>0.76226415094339628</v>
      </c>
      <c r="EL117" s="80">
        <f t="shared" si="63"/>
        <v>0.72413793103448276</v>
      </c>
      <c r="EM117" s="80">
        <f t="shared" si="64"/>
        <v>0.78985507246376807</v>
      </c>
      <c r="EN117" s="80">
        <f t="shared" si="65"/>
        <v>1</v>
      </c>
      <c r="EO117" s="80">
        <f t="shared" si="66"/>
        <v>0.7695852534562212</v>
      </c>
      <c r="EP117" s="74"/>
      <c r="EQ117" s="80">
        <f t="shared" si="67"/>
        <v>0.7584905660377359</v>
      </c>
      <c r="ER117" s="80">
        <f t="shared" si="68"/>
        <v>0.72413793103448276</v>
      </c>
      <c r="ES117" s="80">
        <f t="shared" si="69"/>
        <v>0.78985507246376807</v>
      </c>
      <c r="ET117" s="80">
        <f t="shared" si="70"/>
        <v>1</v>
      </c>
      <c r="EU117" s="80">
        <f t="shared" si="71"/>
        <v>0.76728110599078336</v>
      </c>
      <c r="EV117" s="74"/>
      <c r="EW117" s="80">
        <f t="shared" si="72"/>
        <v>0.84150943396226419</v>
      </c>
      <c r="EX117" s="80">
        <f t="shared" si="73"/>
        <v>0.7931034482758621</v>
      </c>
      <c r="EY117" s="80">
        <f t="shared" si="74"/>
        <v>0.85507246376811596</v>
      </c>
      <c r="EZ117" s="80">
        <f t="shared" si="75"/>
        <v>1</v>
      </c>
      <c r="FA117" s="80">
        <f t="shared" si="76"/>
        <v>0.84331797235023043</v>
      </c>
      <c r="FB117" s="74"/>
      <c r="FC117" s="80">
        <f t="shared" si="77"/>
        <v>0.55094339622641508</v>
      </c>
      <c r="FD117" s="80">
        <f t="shared" si="78"/>
        <v>0.48275862068965519</v>
      </c>
      <c r="FE117" s="80">
        <f t="shared" si="79"/>
        <v>0.32608695652173914</v>
      </c>
      <c r="FF117" s="80">
        <f t="shared" si="80"/>
        <v>0</v>
      </c>
      <c r="FG117" s="80">
        <f t="shared" si="81"/>
        <v>0.47235023041474655</v>
      </c>
      <c r="FH117" s="74"/>
      <c r="FI117" s="80">
        <f t="shared" si="82"/>
        <v>0.81509433962264155</v>
      </c>
      <c r="FJ117" s="80">
        <f t="shared" si="83"/>
        <v>0.7931034482758621</v>
      </c>
      <c r="FK117" s="80">
        <f t="shared" si="84"/>
        <v>0.8623188405797102</v>
      </c>
      <c r="FL117" s="80">
        <f t="shared" si="85"/>
        <v>1</v>
      </c>
      <c r="FM117" s="80">
        <f t="shared" si="86"/>
        <v>0.82949308755760365</v>
      </c>
      <c r="FN117" s="74"/>
      <c r="FO117" s="80">
        <f t="shared" si="87"/>
        <v>0.8226415094339623</v>
      </c>
      <c r="FP117" s="80">
        <f t="shared" si="88"/>
        <v>0.7931034482758621</v>
      </c>
      <c r="FQ117" s="80">
        <f t="shared" si="89"/>
        <v>0.85507246376811596</v>
      </c>
      <c r="FR117" s="80">
        <f t="shared" si="90"/>
        <v>1</v>
      </c>
      <c r="FS117" s="80">
        <f t="shared" si="91"/>
        <v>0.83179723502304148</v>
      </c>
      <c r="FT117" s="74"/>
      <c r="FU117" s="80">
        <f t="shared" si="92"/>
        <v>0.8</v>
      </c>
      <c r="FV117" s="80">
        <f t="shared" si="93"/>
        <v>0.75862068965517238</v>
      </c>
      <c r="FW117" s="80">
        <f t="shared" si="94"/>
        <v>0.85507246376811596</v>
      </c>
      <c r="FX117" s="80">
        <f t="shared" si="95"/>
        <v>1</v>
      </c>
      <c r="FY117" s="80">
        <f t="shared" si="96"/>
        <v>0.81566820276497698</v>
      </c>
    </row>
    <row r="118" spans="1:181" x14ac:dyDescent="0.3">
      <c r="A118" s="60" t="s">
        <v>479</v>
      </c>
      <c r="B118" s="70">
        <v>6810</v>
      </c>
      <c r="C118" s="70"/>
      <c r="D118" s="70">
        <v>405</v>
      </c>
      <c r="E118" s="70">
        <v>42</v>
      </c>
      <c r="F118" s="70">
        <v>112</v>
      </c>
      <c r="G118" s="70">
        <v>0</v>
      </c>
      <c r="H118" s="70">
        <v>559</v>
      </c>
      <c r="I118" s="70">
        <v>68</v>
      </c>
      <c r="J118" s="70">
        <v>17</v>
      </c>
      <c r="K118" s="70">
        <v>37</v>
      </c>
      <c r="L118" s="70">
        <v>0</v>
      </c>
      <c r="M118" s="70">
        <v>122</v>
      </c>
      <c r="N118" s="70">
        <v>681</v>
      </c>
      <c r="O118" s="70"/>
      <c r="P118" s="70">
        <v>171</v>
      </c>
      <c r="Q118" s="70">
        <v>30</v>
      </c>
      <c r="R118" s="70">
        <v>54</v>
      </c>
      <c r="S118" s="70">
        <v>0</v>
      </c>
      <c r="T118" s="70">
        <v>255</v>
      </c>
      <c r="U118" s="70">
        <v>244</v>
      </c>
      <c r="V118" s="70">
        <v>24</v>
      </c>
      <c r="W118" s="70">
        <v>86</v>
      </c>
      <c r="X118" s="70">
        <v>0</v>
      </c>
      <c r="Y118" s="70">
        <v>354</v>
      </c>
      <c r="Z118" s="70">
        <v>609</v>
      </c>
      <c r="AA118" s="70"/>
      <c r="AB118" s="70">
        <v>229</v>
      </c>
      <c r="AC118" s="70">
        <v>28</v>
      </c>
      <c r="AD118" s="70">
        <v>62</v>
      </c>
      <c r="AE118" s="70">
        <v>0</v>
      </c>
      <c r="AF118" s="70">
        <v>319</v>
      </c>
      <c r="AG118" s="70">
        <v>124</v>
      </c>
      <c r="AH118" s="70">
        <v>24</v>
      </c>
      <c r="AI118" s="70">
        <v>48</v>
      </c>
      <c r="AJ118" s="70">
        <v>0</v>
      </c>
      <c r="AK118" s="70">
        <v>196</v>
      </c>
      <c r="AL118" s="70">
        <v>78</v>
      </c>
      <c r="AM118" s="70">
        <v>4</v>
      </c>
      <c r="AN118" s="70">
        <v>30</v>
      </c>
      <c r="AO118" s="70">
        <v>0</v>
      </c>
      <c r="AP118" s="70">
        <v>112</v>
      </c>
      <c r="AQ118" s="70">
        <v>627</v>
      </c>
      <c r="AR118" s="74"/>
      <c r="AS118" s="70">
        <v>381</v>
      </c>
      <c r="AT118" s="70">
        <v>39</v>
      </c>
      <c r="AU118" s="70">
        <v>130</v>
      </c>
      <c r="AV118" s="70">
        <v>0</v>
      </c>
      <c r="AW118" s="70">
        <v>550</v>
      </c>
      <c r="AX118" s="70">
        <v>550</v>
      </c>
      <c r="AY118" s="74"/>
      <c r="AZ118" s="70">
        <v>367</v>
      </c>
      <c r="BA118" s="70">
        <v>38</v>
      </c>
      <c r="BB118" s="70">
        <v>123</v>
      </c>
      <c r="BC118" s="70">
        <v>0</v>
      </c>
      <c r="BD118" s="70">
        <v>528</v>
      </c>
      <c r="BE118" s="70">
        <v>528</v>
      </c>
      <c r="BF118" s="74"/>
      <c r="BG118" s="70">
        <v>294</v>
      </c>
      <c r="BH118" s="70">
        <v>34</v>
      </c>
      <c r="BI118" s="70">
        <v>100</v>
      </c>
      <c r="BJ118" s="70">
        <v>0</v>
      </c>
      <c r="BK118" s="70">
        <v>428</v>
      </c>
      <c r="BL118" s="70">
        <v>123</v>
      </c>
      <c r="BM118" s="70">
        <v>21</v>
      </c>
      <c r="BN118" s="70">
        <v>42</v>
      </c>
      <c r="BO118" s="70">
        <v>0</v>
      </c>
      <c r="BP118" s="70">
        <v>186</v>
      </c>
      <c r="BQ118" s="70">
        <v>614</v>
      </c>
      <c r="BR118" s="74"/>
      <c r="BS118" s="70">
        <v>158</v>
      </c>
      <c r="BT118" s="70">
        <v>23</v>
      </c>
      <c r="BU118" s="70">
        <v>48</v>
      </c>
      <c r="BV118" s="70">
        <v>0</v>
      </c>
      <c r="BW118" s="70">
        <v>229</v>
      </c>
      <c r="BX118" s="70">
        <v>67</v>
      </c>
      <c r="BY118" s="70">
        <v>11</v>
      </c>
      <c r="BZ118" s="70">
        <v>25</v>
      </c>
      <c r="CA118" s="70">
        <v>0</v>
      </c>
      <c r="CB118" s="70">
        <v>103</v>
      </c>
      <c r="CC118" s="70">
        <v>197</v>
      </c>
      <c r="CD118" s="70">
        <v>22</v>
      </c>
      <c r="CE118" s="70">
        <v>66</v>
      </c>
      <c r="CF118" s="70">
        <v>0</v>
      </c>
      <c r="CG118" s="70">
        <v>285</v>
      </c>
      <c r="CH118" s="70">
        <v>617</v>
      </c>
      <c r="CI118" s="74"/>
      <c r="CJ118" s="70">
        <v>190</v>
      </c>
      <c r="CK118" s="70">
        <v>27</v>
      </c>
      <c r="CL118" s="70">
        <v>60</v>
      </c>
      <c r="CM118" s="70">
        <v>0</v>
      </c>
      <c r="CN118" s="70">
        <v>277</v>
      </c>
      <c r="CO118" s="70">
        <v>217</v>
      </c>
      <c r="CP118" s="70">
        <v>29</v>
      </c>
      <c r="CQ118" s="70">
        <v>79</v>
      </c>
      <c r="CR118" s="70">
        <v>0</v>
      </c>
      <c r="CS118" s="70">
        <v>325</v>
      </c>
      <c r="CT118" s="70">
        <v>602</v>
      </c>
      <c r="CU118" s="74"/>
      <c r="CV118" s="70">
        <v>213</v>
      </c>
      <c r="CW118" s="70">
        <v>15</v>
      </c>
      <c r="CX118" s="70">
        <v>69</v>
      </c>
      <c r="CY118" s="70">
        <v>0</v>
      </c>
      <c r="CZ118" s="70">
        <v>297</v>
      </c>
      <c r="DA118" s="70">
        <v>105</v>
      </c>
      <c r="DB118" s="70">
        <v>27</v>
      </c>
      <c r="DC118" s="70">
        <v>41</v>
      </c>
      <c r="DD118" s="70">
        <v>0</v>
      </c>
      <c r="DE118" s="70">
        <v>173</v>
      </c>
      <c r="DF118" s="70">
        <v>97</v>
      </c>
      <c r="DG118" s="70">
        <v>14</v>
      </c>
      <c r="DH118" s="70">
        <v>31</v>
      </c>
      <c r="DI118" s="70">
        <v>0</v>
      </c>
      <c r="DJ118" s="70">
        <v>142</v>
      </c>
      <c r="DK118" s="70">
        <v>612</v>
      </c>
      <c r="DL118" s="74"/>
      <c r="DM118" s="70">
        <v>291</v>
      </c>
      <c r="DN118" s="70">
        <v>31</v>
      </c>
      <c r="DO118" s="70">
        <v>96</v>
      </c>
      <c r="DP118" s="70">
        <v>0</v>
      </c>
      <c r="DQ118" s="70">
        <v>418</v>
      </c>
      <c r="DR118" s="70">
        <v>114</v>
      </c>
      <c r="DS118" s="70">
        <v>21</v>
      </c>
      <c r="DT118" s="70">
        <v>40</v>
      </c>
      <c r="DU118" s="70">
        <v>0</v>
      </c>
      <c r="DV118" s="70">
        <v>175</v>
      </c>
      <c r="DW118" s="70">
        <v>593</v>
      </c>
      <c r="DY118" s="80">
        <f t="shared" si="52"/>
        <v>0.87737843551797046</v>
      </c>
      <c r="DZ118" s="80">
        <f t="shared" si="53"/>
        <v>0.9152542372881356</v>
      </c>
      <c r="EA118" s="80">
        <f t="shared" si="54"/>
        <v>0.93959731543624159</v>
      </c>
      <c r="EB118" s="80" t="e">
        <f t="shared" si="55"/>
        <v>#DIV/0!</v>
      </c>
      <c r="EC118" s="80">
        <f t="shared" si="56"/>
        <v>0.89427312775330392</v>
      </c>
      <c r="ED118" s="74"/>
      <c r="EE118" s="80">
        <f t="shared" si="57"/>
        <v>0.91120507399577166</v>
      </c>
      <c r="EF118" s="80">
        <f t="shared" si="58"/>
        <v>0.94915254237288138</v>
      </c>
      <c r="EG118" s="80">
        <f t="shared" si="59"/>
        <v>0.93959731543624159</v>
      </c>
      <c r="EH118" s="80" t="e">
        <f t="shared" si="60"/>
        <v>#DIV/0!</v>
      </c>
      <c r="EI118" s="80">
        <f t="shared" si="61"/>
        <v>0.92070484581497802</v>
      </c>
      <c r="EJ118" s="74"/>
      <c r="EK118" s="80">
        <f t="shared" si="62"/>
        <v>0.80549682875264272</v>
      </c>
      <c r="EL118" s="80">
        <f t="shared" si="63"/>
        <v>0.66101694915254239</v>
      </c>
      <c r="EM118" s="80">
        <f t="shared" si="64"/>
        <v>0.87248322147651003</v>
      </c>
      <c r="EN118" s="80" t="e">
        <f t="shared" si="65"/>
        <v>#DIV/0!</v>
      </c>
      <c r="EO118" s="80">
        <f t="shared" si="66"/>
        <v>0.80763582966226133</v>
      </c>
      <c r="EP118" s="74"/>
      <c r="EQ118" s="80">
        <f t="shared" si="67"/>
        <v>0.77589852008456661</v>
      </c>
      <c r="ER118" s="80">
        <f t="shared" si="68"/>
        <v>0.64406779661016944</v>
      </c>
      <c r="ES118" s="80">
        <f t="shared" si="69"/>
        <v>0.82550335570469802</v>
      </c>
      <c r="ET118" s="80" t="e">
        <f t="shared" si="70"/>
        <v>#DIV/0!</v>
      </c>
      <c r="EU118" s="80">
        <f t="shared" si="71"/>
        <v>0.77533039647577096</v>
      </c>
      <c r="EV118" s="74"/>
      <c r="EW118" s="80">
        <f t="shared" si="72"/>
        <v>0.88160676532769555</v>
      </c>
      <c r="EX118" s="80">
        <f t="shared" si="73"/>
        <v>0.93220338983050843</v>
      </c>
      <c r="EY118" s="80">
        <f t="shared" si="74"/>
        <v>0.95302013422818788</v>
      </c>
      <c r="EZ118" s="80" t="e">
        <f t="shared" si="75"/>
        <v>#DIV/0!</v>
      </c>
      <c r="FA118" s="80">
        <f t="shared" si="76"/>
        <v>0.90161527165932454</v>
      </c>
      <c r="FB118" s="74"/>
      <c r="FC118" s="80">
        <f t="shared" si="77"/>
        <v>0.48202959830866809</v>
      </c>
      <c r="FD118" s="80">
        <f t="shared" si="78"/>
        <v>0.38983050847457629</v>
      </c>
      <c r="FE118" s="80">
        <f t="shared" si="79"/>
        <v>0.81879194630872487</v>
      </c>
      <c r="FF118" s="80" t="e">
        <f t="shared" si="80"/>
        <v>#DIV/0!</v>
      </c>
      <c r="FG118" s="80">
        <f t="shared" si="81"/>
        <v>0.5506607929515418</v>
      </c>
      <c r="FH118" s="74"/>
      <c r="FI118" s="80">
        <f t="shared" si="82"/>
        <v>0.86046511627906974</v>
      </c>
      <c r="FJ118" s="80">
        <f t="shared" si="83"/>
        <v>0.94915254237288138</v>
      </c>
      <c r="FK118" s="80">
        <f t="shared" si="84"/>
        <v>0.93288590604026844</v>
      </c>
      <c r="FL118" s="80" t="e">
        <f t="shared" si="85"/>
        <v>#DIV/0!</v>
      </c>
      <c r="FM118" s="80">
        <f t="shared" si="86"/>
        <v>0.88399412628487517</v>
      </c>
      <c r="FN118" s="74"/>
      <c r="FO118" s="80">
        <f t="shared" si="87"/>
        <v>0.87737843551797046</v>
      </c>
      <c r="FP118" s="80">
        <f t="shared" si="88"/>
        <v>0.94915254237288138</v>
      </c>
      <c r="FQ118" s="80">
        <f t="shared" si="89"/>
        <v>0.94630872483221473</v>
      </c>
      <c r="FR118" s="80" t="e">
        <f t="shared" si="90"/>
        <v>#DIV/0!</v>
      </c>
      <c r="FS118" s="80">
        <f t="shared" si="91"/>
        <v>0.89867841409691629</v>
      </c>
      <c r="FT118" s="74"/>
      <c r="FU118" s="80">
        <f t="shared" si="92"/>
        <v>0.85623678646934465</v>
      </c>
      <c r="FV118" s="80">
        <f t="shared" si="93"/>
        <v>0.88135593220338981</v>
      </c>
      <c r="FW118" s="80">
        <f t="shared" si="94"/>
        <v>0.91275167785234901</v>
      </c>
      <c r="FX118" s="80" t="e">
        <f t="shared" si="95"/>
        <v>#DIV/0!</v>
      </c>
      <c r="FY118" s="80">
        <f t="shared" si="96"/>
        <v>0.87077826725403817</v>
      </c>
    </row>
    <row r="119" spans="1:181" x14ac:dyDescent="0.3">
      <c r="A119" s="60" t="s">
        <v>436</v>
      </c>
      <c r="B119" s="70">
        <v>6629</v>
      </c>
      <c r="C119" s="70"/>
      <c r="D119" s="70">
        <v>140</v>
      </c>
      <c r="E119" s="70">
        <v>24</v>
      </c>
      <c r="F119" s="70">
        <v>35</v>
      </c>
      <c r="G119" s="70">
        <v>0</v>
      </c>
      <c r="H119" s="70">
        <v>199</v>
      </c>
      <c r="I119" s="70">
        <v>45</v>
      </c>
      <c r="J119" s="70">
        <v>2</v>
      </c>
      <c r="K119" s="70">
        <v>19</v>
      </c>
      <c r="L119" s="70">
        <v>0</v>
      </c>
      <c r="M119" s="70">
        <v>66</v>
      </c>
      <c r="N119" s="70">
        <v>265</v>
      </c>
      <c r="O119" s="70"/>
      <c r="P119" s="70">
        <v>102</v>
      </c>
      <c r="Q119" s="70">
        <v>13</v>
      </c>
      <c r="R119" s="70">
        <v>35</v>
      </c>
      <c r="S119" s="70">
        <v>0</v>
      </c>
      <c r="T119" s="70">
        <v>150</v>
      </c>
      <c r="U119" s="70">
        <v>65</v>
      </c>
      <c r="V119" s="70">
        <v>7</v>
      </c>
      <c r="W119" s="70">
        <v>16</v>
      </c>
      <c r="X119" s="70">
        <v>0</v>
      </c>
      <c r="Y119" s="70">
        <v>88</v>
      </c>
      <c r="Z119" s="70">
        <v>238</v>
      </c>
      <c r="AA119" s="70"/>
      <c r="AB119" s="70">
        <v>80</v>
      </c>
      <c r="AC119" s="70">
        <v>8</v>
      </c>
      <c r="AD119" s="70">
        <v>32</v>
      </c>
      <c r="AE119" s="70">
        <v>0</v>
      </c>
      <c r="AF119" s="70">
        <v>120</v>
      </c>
      <c r="AG119" s="70">
        <v>68</v>
      </c>
      <c r="AH119" s="70">
        <v>17</v>
      </c>
      <c r="AI119" s="70">
        <v>13</v>
      </c>
      <c r="AJ119" s="70">
        <v>0</v>
      </c>
      <c r="AK119" s="70">
        <v>98</v>
      </c>
      <c r="AL119" s="70">
        <v>20</v>
      </c>
      <c r="AM119" s="70">
        <v>0</v>
      </c>
      <c r="AN119" s="70">
        <v>9</v>
      </c>
      <c r="AO119" s="70">
        <v>0</v>
      </c>
      <c r="AP119" s="70">
        <v>29</v>
      </c>
      <c r="AQ119" s="70">
        <v>247</v>
      </c>
      <c r="AR119" s="74"/>
      <c r="AS119" s="70">
        <v>147</v>
      </c>
      <c r="AT119" s="70">
        <v>8</v>
      </c>
      <c r="AU119" s="70">
        <v>47</v>
      </c>
      <c r="AV119" s="70">
        <v>0</v>
      </c>
      <c r="AW119" s="70">
        <v>202</v>
      </c>
      <c r="AX119" s="70">
        <v>202</v>
      </c>
      <c r="AY119" s="74"/>
      <c r="AZ119" s="70">
        <v>145</v>
      </c>
      <c r="BA119" s="70">
        <v>8</v>
      </c>
      <c r="BB119" s="70">
        <v>48</v>
      </c>
      <c r="BC119" s="70">
        <v>0</v>
      </c>
      <c r="BD119" s="70">
        <v>201</v>
      </c>
      <c r="BE119" s="70">
        <v>201</v>
      </c>
      <c r="BF119" s="74"/>
      <c r="BG119" s="70">
        <v>99</v>
      </c>
      <c r="BH119" s="70">
        <v>17</v>
      </c>
      <c r="BI119" s="70">
        <v>29</v>
      </c>
      <c r="BJ119" s="70">
        <v>0</v>
      </c>
      <c r="BK119" s="70">
        <v>145</v>
      </c>
      <c r="BL119" s="70">
        <v>53</v>
      </c>
      <c r="BM119" s="70">
        <v>4</v>
      </c>
      <c r="BN119" s="70">
        <v>19</v>
      </c>
      <c r="BO119" s="70">
        <v>0</v>
      </c>
      <c r="BP119" s="70">
        <v>76</v>
      </c>
      <c r="BQ119" s="70">
        <v>221</v>
      </c>
      <c r="BR119" s="74"/>
      <c r="BS119" s="70">
        <v>40</v>
      </c>
      <c r="BT119" s="70">
        <v>1</v>
      </c>
      <c r="BU119" s="70">
        <v>21</v>
      </c>
      <c r="BV119" s="70">
        <v>0</v>
      </c>
      <c r="BW119" s="70">
        <v>62</v>
      </c>
      <c r="BX119" s="70">
        <v>37</v>
      </c>
      <c r="BY119" s="70">
        <v>3</v>
      </c>
      <c r="BZ119" s="70">
        <v>13</v>
      </c>
      <c r="CA119" s="70">
        <v>0</v>
      </c>
      <c r="CB119" s="70">
        <v>53</v>
      </c>
      <c r="CC119" s="70">
        <v>81</v>
      </c>
      <c r="CD119" s="70">
        <v>8</v>
      </c>
      <c r="CE119" s="70">
        <v>18</v>
      </c>
      <c r="CF119" s="70">
        <v>0</v>
      </c>
      <c r="CG119" s="70">
        <v>107</v>
      </c>
      <c r="CH119" s="70">
        <v>222</v>
      </c>
      <c r="CI119" s="74"/>
      <c r="CJ119" s="70">
        <v>82</v>
      </c>
      <c r="CK119" s="70">
        <v>3</v>
      </c>
      <c r="CL119" s="70">
        <v>25</v>
      </c>
      <c r="CM119" s="70">
        <v>0</v>
      </c>
      <c r="CN119" s="70">
        <v>110</v>
      </c>
      <c r="CO119" s="70">
        <v>66</v>
      </c>
      <c r="CP119" s="70">
        <v>21</v>
      </c>
      <c r="CQ119" s="70">
        <v>25</v>
      </c>
      <c r="CR119" s="70">
        <v>0</v>
      </c>
      <c r="CS119" s="70">
        <v>112</v>
      </c>
      <c r="CT119" s="70">
        <v>222</v>
      </c>
      <c r="CU119" s="74"/>
      <c r="CV119" s="70">
        <v>83</v>
      </c>
      <c r="CW119" s="70">
        <v>7</v>
      </c>
      <c r="CX119" s="70">
        <v>25</v>
      </c>
      <c r="CY119" s="70">
        <v>0</v>
      </c>
      <c r="CZ119" s="70">
        <v>115</v>
      </c>
      <c r="DA119" s="70">
        <v>25</v>
      </c>
      <c r="DB119" s="70">
        <v>15</v>
      </c>
      <c r="DC119" s="70">
        <v>11</v>
      </c>
      <c r="DD119" s="70">
        <v>0</v>
      </c>
      <c r="DE119" s="70">
        <v>51</v>
      </c>
      <c r="DF119" s="70">
        <v>39</v>
      </c>
      <c r="DG119" s="70">
        <v>3</v>
      </c>
      <c r="DH119" s="70">
        <v>13</v>
      </c>
      <c r="DI119" s="70">
        <v>0</v>
      </c>
      <c r="DJ119" s="70">
        <v>55</v>
      </c>
      <c r="DK119" s="70">
        <v>221</v>
      </c>
      <c r="DL119" s="74"/>
      <c r="DM119" s="70">
        <v>102</v>
      </c>
      <c r="DN119" s="70">
        <v>7</v>
      </c>
      <c r="DO119" s="70">
        <v>44</v>
      </c>
      <c r="DP119" s="70">
        <v>0</v>
      </c>
      <c r="DQ119" s="70">
        <v>153</v>
      </c>
      <c r="DR119" s="70">
        <v>50</v>
      </c>
      <c r="DS119" s="70">
        <v>18</v>
      </c>
      <c r="DT119" s="70">
        <v>6</v>
      </c>
      <c r="DU119" s="70">
        <v>0</v>
      </c>
      <c r="DV119" s="70">
        <v>74</v>
      </c>
      <c r="DW119" s="70">
        <v>227</v>
      </c>
      <c r="DY119" s="80">
        <f t="shared" si="52"/>
        <v>0.9027027027027027</v>
      </c>
      <c r="DZ119" s="80">
        <f t="shared" si="53"/>
        <v>0.76923076923076927</v>
      </c>
      <c r="EA119" s="80">
        <f t="shared" si="54"/>
        <v>0.94444444444444442</v>
      </c>
      <c r="EB119" s="80" t="e">
        <f t="shared" si="55"/>
        <v>#DIV/0!</v>
      </c>
      <c r="EC119" s="80">
        <f t="shared" si="56"/>
        <v>0.89811320754716983</v>
      </c>
      <c r="ED119" s="74"/>
      <c r="EE119" s="80">
        <f t="shared" si="57"/>
        <v>0.90810810810810816</v>
      </c>
      <c r="EF119" s="80">
        <f t="shared" si="58"/>
        <v>0.96153846153846156</v>
      </c>
      <c r="EG119" s="80">
        <f t="shared" si="59"/>
        <v>1</v>
      </c>
      <c r="EH119" s="80" t="e">
        <f t="shared" si="60"/>
        <v>#DIV/0!</v>
      </c>
      <c r="EI119" s="80">
        <f t="shared" si="61"/>
        <v>0.93207547169811322</v>
      </c>
      <c r="EJ119" s="74"/>
      <c r="EK119" s="80">
        <f t="shared" si="62"/>
        <v>0.79459459459459458</v>
      </c>
      <c r="EL119" s="80">
        <f t="shared" si="63"/>
        <v>0.30769230769230771</v>
      </c>
      <c r="EM119" s="80">
        <f t="shared" si="64"/>
        <v>0.87037037037037035</v>
      </c>
      <c r="EN119" s="80" t="e">
        <f t="shared" si="65"/>
        <v>#DIV/0!</v>
      </c>
      <c r="EO119" s="80">
        <f t="shared" si="66"/>
        <v>0.76226415094339628</v>
      </c>
      <c r="EP119" s="74"/>
      <c r="EQ119" s="80">
        <f t="shared" si="67"/>
        <v>0.78378378378378377</v>
      </c>
      <c r="ER119" s="80">
        <f t="shared" si="68"/>
        <v>0.30769230769230771</v>
      </c>
      <c r="ES119" s="80">
        <f t="shared" si="69"/>
        <v>0.88888888888888884</v>
      </c>
      <c r="ET119" s="80" t="e">
        <f t="shared" si="70"/>
        <v>#DIV/0!</v>
      </c>
      <c r="EU119" s="80">
        <f t="shared" si="71"/>
        <v>0.7584905660377359</v>
      </c>
      <c r="EV119" s="74"/>
      <c r="EW119" s="80">
        <f t="shared" si="72"/>
        <v>0.82162162162162167</v>
      </c>
      <c r="EX119" s="80">
        <f t="shared" si="73"/>
        <v>0.80769230769230771</v>
      </c>
      <c r="EY119" s="80">
        <f t="shared" si="74"/>
        <v>0.88888888888888884</v>
      </c>
      <c r="EZ119" s="80" t="e">
        <f t="shared" si="75"/>
        <v>#DIV/0!</v>
      </c>
      <c r="FA119" s="80">
        <f t="shared" si="76"/>
        <v>0.83396226415094343</v>
      </c>
      <c r="FB119" s="74"/>
      <c r="FC119" s="80">
        <f t="shared" si="77"/>
        <v>2.2810810810810809</v>
      </c>
      <c r="FD119" s="80">
        <f t="shared" si="78"/>
        <v>2.1538461538461537</v>
      </c>
      <c r="FE119" s="80">
        <f t="shared" si="79"/>
        <v>2.574074074074074</v>
      </c>
      <c r="FF119" s="80" t="e">
        <f t="shared" si="80"/>
        <v>#DIV/0!</v>
      </c>
      <c r="FG119" s="80">
        <f t="shared" si="81"/>
        <v>2.328301886792453</v>
      </c>
      <c r="FH119" s="74"/>
      <c r="FI119" s="80">
        <f t="shared" si="82"/>
        <v>0.8</v>
      </c>
      <c r="FJ119" s="80">
        <f t="shared" si="83"/>
        <v>0.92307692307692313</v>
      </c>
      <c r="FK119" s="80">
        <f t="shared" si="84"/>
        <v>0.92592592592592593</v>
      </c>
      <c r="FL119" s="80" t="e">
        <f t="shared" si="85"/>
        <v>#DIV/0!</v>
      </c>
      <c r="FM119" s="80">
        <f t="shared" si="86"/>
        <v>0.83773584905660381</v>
      </c>
      <c r="FN119" s="74"/>
      <c r="FO119" s="80">
        <f t="shared" si="87"/>
        <v>0.79459459459459458</v>
      </c>
      <c r="FP119" s="80">
        <f t="shared" si="88"/>
        <v>0.96153846153846156</v>
      </c>
      <c r="FQ119" s="80">
        <f t="shared" si="89"/>
        <v>0.90740740740740744</v>
      </c>
      <c r="FR119" s="80" t="e">
        <f t="shared" si="90"/>
        <v>#DIV/0!</v>
      </c>
      <c r="FS119" s="80">
        <f t="shared" si="91"/>
        <v>0.83396226415094343</v>
      </c>
      <c r="FT119" s="74"/>
      <c r="FU119" s="80">
        <f t="shared" si="92"/>
        <v>0.82162162162162167</v>
      </c>
      <c r="FV119" s="80">
        <f t="shared" si="93"/>
        <v>0.96153846153846156</v>
      </c>
      <c r="FW119" s="80">
        <f t="shared" si="94"/>
        <v>0.92592592592592593</v>
      </c>
      <c r="FX119" s="80" t="e">
        <f t="shared" si="95"/>
        <v>#DIV/0!</v>
      </c>
      <c r="FY119" s="80">
        <f t="shared" si="96"/>
        <v>0.85660377358490569</v>
      </c>
    </row>
    <row r="120" spans="1:181" x14ac:dyDescent="0.3">
      <c r="A120" s="60" t="s">
        <v>513</v>
      </c>
      <c r="B120" s="70">
        <v>6381</v>
      </c>
      <c r="C120" s="70"/>
      <c r="D120" s="70">
        <v>78</v>
      </c>
      <c r="E120" s="70">
        <v>11</v>
      </c>
      <c r="F120" s="70">
        <v>23</v>
      </c>
      <c r="G120" s="70">
        <v>0</v>
      </c>
      <c r="H120" s="70">
        <v>112</v>
      </c>
      <c r="I120" s="70">
        <v>47</v>
      </c>
      <c r="J120" s="70">
        <v>5</v>
      </c>
      <c r="K120" s="70">
        <v>14</v>
      </c>
      <c r="L120" s="70">
        <v>0</v>
      </c>
      <c r="M120" s="70">
        <v>66</v>
      </c>
      <c r="N120" s="70">
        <v>178</v>
      </c>
      <c r="O120" s="70"/>
      <c r="P120" s="70">
        <v>86</v>
      </c>
      <c r="Q120" s="70">
        <v>10</v>
      </c>
      <c r="R120" s="70">
        <v>18</v>
      </c>
      <c r="S120" s="70">
        <v>0</v>
      </c>
      <c r="T120" s="70">
        <v>114</v>
      </c>
      <c r="U120" s="70">
        <v>31</v>
      </c>
      <c r="V120" s="70">
        <v>4</v>
      </c>
      <c r="W120" s="70">
        <v>16</v>
      </c>
      <c r="X120" s="70">
        <v>0</v>
      </c>
      <c r="Y120" s="70">
        <v>51</v>
      </c>
      <c r="Z120" s="70">
        <v>165</v>
      </c>
      <c r="AA120" s="70"/>
      <c r="AB120" s="70">
        <v>76</v>
      </c>
      <c r="AC120" s="70">
        <v>8</v>
      </c>
      <c r="AD120" s="70">
        <v>20</v>
      </c>
      <c r="AE120" s="70">
        <v>0</v>
      </c>
      <c r="AF120" s="70">
        <v>104</v>
      </c>
      <c r="AG120" s="70">
        <v>25</v>
      </c>
      <c r="AH120" s="70">
        <v>3</v>
      </c>
      <c r="AI120" s="70">
        <v>9</v>
      </c>
      <c r="AJ120" s="70">
        <v>0</v>
      </c>
      <c r="AK120" s="70">
        <v>37</v>
      </c>
      <c r="AL120" s="70">
        <v>16</v>
      </c>
      <c r="AM120" s="70">
        <v>4</v>
      </c>
      <c r="AN120" s="70">
        <v>6</v>
      </c>
      <c r="AO120" s="70">
        <v>0</v>
      </c>
      <c r="AP120" s="70">
        <v>26</v>
      </c>
      <c r="AQ120" s="70">
        <v>167</v>
      </c>
      <c r="AR120" s="74"/>
      <c r="AS120" s="70">
        <v>104</v>
      </c>
      <c r="AT120" s="70">
        <v>10</v>
      </c>
      <c r="AU120" s="70">
        <v>31</v>
      </c>
      <c r="AV120" s="70">
        <v>0</v>
      </c>
      <c r="AW120" s="70">
        <v>145</v>
      </c>
      <c r="AX120" s="70">
        <v>145</v>
      </c>
      <c r="AY120" s="74"/>
      <c r="AZ120" s="70">
        <v>100</v>
      </c>
      <c r="BA120" s="70">
        <v>10</v>
      </c>
      <c r="BB120" s="70">
        <v>31</v>
      </c>
      <c r="BC120" s="70">
        <v>0</v>
      </c>
      <c r="BD120" s="70">
        <v>141</v>
      </c>
      <c r="BE120" s="70">
        <v>141</v>
      </c>
      <c r="BF120" s="74"/>
      <c r="BG120" s="70">
        <v>70</v>
      </c>
      <c r="BH120" s="70">
        <v>5</v>
      </c>
      <c r="BI120" s="70">
        <v>27</v>
      </c>
      <c r="BJ120" s="70">
        <v>0</v>
      </c>
      <c r="BK120" s="70">
        <v>102</v>
      </c>
      <c r="BL120" s="70">
        <v>36</v>
      </c>
      <c r="BM120" s="70">
        <v>10</v>
      </c>
      <c r="BN120" s="70">
        <v>7</v>
      </c>
      <c r="BO120" s="70">
        <v>0</v>
      </c>
      <c r="BP120" s="70">
        <v>53</v>
      </c>
      <c r="BQ120" s="70">
        <v>155</v>
      </c>
      <c r="BR120" s="74"/>
      <c r="BS120" s="70">
        <v>50</v>
      </c>
      <c r="BT120" s="70">
        <v>7</v>
      </c>
      <c r="BU120" s="70">
        <v>18</v>
      </c>
      <c r="BV120" s="70">
        <v>0</v>
      </c>
      <c r="BW120" s="70">
        <v>75</v>
      </c>
      <c r="BX120" s="70">
        <v>27</v>
      </c>
      <c r="BY120" s="70">
        <v>3</v>
      </c>
      <c r="BZ120" s="70">
        <v>7</v>
      </c>
      <c r="CA120" s="70">
        <v>0</v>
      </c>
      <c r="CB120" s="70">
        <v>37</v>
      </c>
      <c r="CC120" s="70">
        <v>32</v>
      </c>
      <c r="CD120" s="70">
        <v>5</v>
      </c>
      <c r="CE120" s="70">
        <v>9</v>
      </c>
      <c r="CF120" s="70">
        <v>0</v>
      </c>
      <c r="CG120" s="70">
        <v>46</v>
      </c>
      <c r="CH120" s="70">
        <v>158</v>
      </c>
      <c r="CI120" s="74"/>
      <c r="CJ120" s="70">
        <v>63</v>
      </c>
      <c r="CK120" s="70">
        <v>7</v>
      </c>
      <c r="CL120" s="70">
        <v>14</v>
      </c>
      <c r="CM120" s="70">
        <v>0</v>
      </c>
      <c r="CN120" s="70">
        <v>84</v>
      </c>
      <c r="CO120" s="70">
        <v>48</v>
      </c>
      <c r="CP120" s="70">
        <v>6</v>
      </c>
      <c r="CQ120" s="70">
        <v>18</v>
      </c>
      <c r="CR120" s="70">
        <v>0</v>
      </c>
      <c r="CS120" s="70">
        <v>72</v>
      </c>
      <c r="CT120" s="70">
        <v>156</v>
      </c>
      <c r="CU120" s="74"/>
      <c r="CV120" s="70">
        <v>76</v>
      </c>
      <c r="CW120" s="70">
        <v>9</v>
      </c>
      <c r="CX120" s="70">
        <v>22</v>
      </c>
      <c r="CY120" s="70">
        <v>0</v>
      </c>
      <c r="CZ120" s="70">
        <v>107</v>
      </c>
      <c r="DA120" s="70">
        <v>21</v>
      </c>
      <c r="DB120" s="70">
        <v>2</v>
      </c>
      <c r="DC120" s="70">
        <v>7</v>
      </c>
      <c r="DD120" s="70">
        <v>0</v>
      </c>
      <c r="DE120" s="70">
        <v>30</v>
      </c>
      <c r="DF120" s="70">
        <v>17</v>
      </c>
      <c r="DG120" s="70">
        <v>5</v>
      </c>
      <c r="DH120" s="70">
        <v>5</v>
      </c>
      <c r="DI120" s="70">
        <v>0</v>
      </c>
      <c r="DJ120" s="70">
        <v>27</v>
      </c>
      <c r="DK120" s="70">
        <v>164</v>
      </c>
      <c r="DL120" s="74"/>
      <c r="DM120" s="70">
        <v>74</v>
      </c>
      <c r="DN120" s="70">
        <v>8</v>
      </c>
      <c r="DO120" s="70">
        <v>24</v>
      </c>
      <c r="DP120" s="70">
        <v>0</v>
      </c>
      <c r="DQ120" s="70">
        <v>106</v>
      </c>
      <c r="DR120" s="70">
        <v>35</v>
      </c>
      <c r="DS120" s="70">
        <v>6</v>
      </c>
      <c r="DT120" s="70">
        <v>10</v>
      </c>
      <c r="DU120" s="70">
        <v>0</v>
      </c>
      <c r="DV120" s="70">
        <v>51</v>
      </c>
      <c r="DW120" s="70">
        <v>157</v>
      </c>
      <c r="DY120" s="80">
        <f t="shared" si="52"/>
        <v>0.93600000000000005</v>
      </c>
      <c r="DZ120" s="80">
        <f t="shared" si="53"/>
        <v>0.875</v>
      </c>
      <c r="EA120" s="80">
        <f t="shared" si="54"/>
        <v>0.91891891891891897</v>
      </c>
      <c r="EB120" s="80" t="e">
        <f t="shared" si="55"/>
        <v>#DIV/0!</v>
      </c>
      <c r="EC120" s="80">
        <f t="shared" si="56"/>
        <v>0.9269662921348315</v>
      </c>
      <c r="ED120" s="74"/>
      <c r="EE120" s="80">
        <f t="shared" si="57"/>
        <v>0.93600000000000005</v>
      </c>
      <c r="EF120" s="80">
        <f t="shared" si="58"/>
        <v>0.9375</v>
      </c>
      <c r="EG120" s="80">
        <f t="shared" si="59"/>
        <v>0.94594594594594594</v>
      </c>
      <c r="EH120" s="80" t="e">
        <f t="shared" si="60"/>
        <v>#DIV/0!</v>
      </c>
      <c r="EI120" s="80">
        <f t="shared" si="61"/>
        <v>0.9382022471910112</v>
      </c>
      <c r="EJ120" s="74"/>
      <c r="EK120" s="80">
        <f t="shared" si="62"/>
        <v>0.83199999999999996</v>
      </c>
      <c r="EL120" s="80">
        <f t="shared" si="63"/>
        <v>0.625</v>
      </c>
      <c r="EM120" s="80">
        <f t="shared" si="64"/>
        <v>0.83783783783783783</v>
      </c>
      <c r="EN120" s="80" t="e">
        <f t="shared" si="65"/>
        <v>#DIV/0!</v>
      </c>
      <c r="EO120" s="80">
        <f t="shared" si="66"/>
        <v>0.8146067415730337</v>
      </c>
      <c r="EP120" s="74"/>
      <c r="EQ120" s="80">
        <f t="shared" si="67"/>
        <v>0.8</v>
      </c>
      <c r="ER120" s="80">
        <f t="shared" si="68"/>
        <v>0.625</v>
      </c>
      <c r="ES120" s="80">
        <f t="shared" si="69"/>
        <v>0.83783783783783783</v>
      </c>
      <c r="ET120" s="80" t="e">
        <f t="shared" si="70"/>
        <v>#DIV/0!</v>
      </c>
      <c r="EU120" s="80">
        <f t="shared" si="71"/>
        <v>0.7921348314606742</v>
      </c>
      <c r="EV120" s="74"/>
      <c r="EW120" s="80">
        <f t="shared" si="72"/>
        <v>0.84799999999999998</v>
      </c>
      <c r="EX120" s="80">
        <f t="shared" si="73"/>
        <v>0.9375</v>
      </c>
      <c r="EY120" s="80">
        <f t="shared" si="74"/>
        <v>0.91891891891891897</v>
      </c>
      <c r="EZ120" s="80" t="e">
        <f t="shared" si="75"/>
        <v>#DIV/0!</v>
      </c>
      <c r="FA120" s="80">
        <f t="shared" si="76"/>
        <v>0.8707865168539326</v>
      </c>
      <c r="FB120" s="74"/>
      <c r="FC120" s="80">
        <f t="shared" si="77"/>
        <v>1.264</v>
      </c>
      <c r="FD120" s="80">
        <f t="shared" si="78"/>
        <v>0.75</v>
      </c>
      <c r="FE120" s="80">
        <f t="shared" si="79"/>
        <v>1.4054054054054055</v>
      </c>
      <c r="FF120" s="80" t="e">
        <f t="shared" si="80"/>
        <v>#DIV/0!</v>
      </c>
      <c r="FG120" s="80">
        <f t="shared" si="81"/>
        <v>1.247191011235955</v>
      </c>
      <c r="FH120" s="74"/>
      <c r="FI120" s="80">
        <f t="shared" si="82"/>
        <v>0.88800000000000001</v>
      </c>
      <c r="FJ120" s="80">
        <f t="shared" si="83"/>
        <v>0.8125</v>
      </c>
      <c r="FK120" s="80">
        <f t="shared" si="84"/>
        <v>0.86486486486486491</v>
      </c>
      <c r="FL120" s="80" t="e">
        <f t="shared" si="85"/>
        <v>#DIV/0!</v>
      </c>
      <c r="FM120" s="80">
        <f t="shared" si="86"/>
        <v>0.8764044943820225</v>
      </c>
      <c r="FN120" s="74"/>
      <c r="FO120" s="80">
        <f t="shared" si="87"/>
        <v>0.91200000000000003</v>
      </c>
      <c r="FP120" s="80">
        <f t="shared" si="88"/>
        <v>1</v>
      </c>
      <c r="FQ120" s="80">
        <f t="shared" si="89"/>
        <v>0.91891891891891897</v>
      </c>
      <c r="FR120" s="80" t="e">
        <f t="shared" si="90"/>
        <v>#DIV/0!</v>
      </c>
      <c r="FS120" s="80">
        <f t="shared" si="91"/>
        <v>0.9213483146067416</v>
      </c>
      <c r="FT120" s="74"/>
      <c r="FU120" s="80">
        <f t="shared" si="92"/>
        <v>0.872</v>
      </c>
      <c r="FV120" s="80">
        <f t="shared" si="93"/>
        <v>0.875</v>
      </c>
      <c r="FW120" s="80">
        <f t="shared" si="94"/>
        <v>0.91891891891891897</v>
      </c>
      <c r="FX120" s="80" t="e">
        <f t="shared" si="95"/>
        <v>#DIV/0!</v>
      </c>
      <c r="FY120" s="80">
        <f t="shared" si="96"/>
        <v>0.8820224719101124</v>
      </c>
    </row>
    <row r="121" spans="1:181" x14ac:dyDescent="0.3">
      <c r="A121" s="60" t="s">
        <v>537</v>
      </c>
      <c r="B121" s="70">
        <v>6277</v>
      </c>
      <c r="C121" s="70"/>
      <c r="D121" s="70">
        <v>555</v>
      </c>
      <c r="E121" s="70">
        <v>18</v>
      </c>
      <c r="F121" s="70">
        <v>183</v>
      </c>
      <c r="G121" s="70">
        <v>0</v>
      </c>
      <c r="H121" s="70">
        <v>756</v>
      </c>
      <c r="I121" s="70">
        <v>94</v>
      </c>
      <c r="J121" s="70">
        <v>3</v>
      </c>
      <c r="K121" s="70">
        <v>61</v>
      </c>
      <c r="L121" s="70">
        <v>0</v>
      </c>
      <c r="M121" s="70">
        <v>158</v>
      </c>
      <c r="N121" s="70">
        <v>914</v>
      </c>
      <c r="O121" s="70"/>
      <c r="P121" s="70">
        <v>260</v>
      </c>
      <c r="Q121" s="70">
        <v>14</v>
      </c>
      <c r="R121" s="70">
        <v>100</v>
      </c>
      <c r="S121" s="70">
        <v>0</v>
      </c>
      <c r="T121" s="70">
        <v>374</v>
      </c>
      <c r="U121" s="70">
        <v>310</v>
      </c>
      <c r="V121" s="70">
        <v>5</v>
      </c>
      <c r="W121" s="70">
        <v>114</v>
      </c>
      <c r="X121" s="70">
        <v>0</v>
      </c>
      <c r="Y121" s="70">
        <v>429</v>
      </c>
      <c r="Z121" s="70">
        <v>803</v>
      </c>
      <c r="AA121" s="70"/>
      <c r="AB121" s="70">
        <v>365</v>
      </c>
      <c r="AC121" s="70">
        <v>8</v>
      </c>
      <c r="AD121" s="70">
        <v>96</v>
      </c>
      <c r="AE121" s="70">
        <v>0</v>
      </c>
      <c r="AF121" s="70">
        <v>469</v>
      </c>
      <c r="AG121" s="70">
        <v>136</v>
      </c>
      <c r="AH121" s="70">
        <v>5</v>
      </c>
      <c r="AI121" s="70">
        <v>55</v>
      </c>
      <c r="AJ121" s="70">
        <v>0</v>
      </c>
      <c r="AK121" s="70">
        <v>196</v>
      </c>
      <c r="AL121" s="70">
        <v>98</v>
      </c>
      <c r="AM121" s="70">
        <v>6</v>
      </c>
      <c r="AN121" s="70">
        <v>39</v>
      </c>
      <c r="AO121" s="70">
        <v>0</v>
      </c>
      <c r="AP121" s="70">
        <v>143</v>
      </c>
      <c r="AQ121" s="70">
        <v>808</v>
      </c>
      <c r="AR121" s="74"/>
      <c r="AS121" s="70">
        <v>513</v>
      </c>
      <c r="AT121" s="70">
        <v>17</v>
      </c>
      <c r="AU121" s="70">
        <v>183</v>
      </c>
      <c r="AV121" s="70">
        <v>0</v>
      </c>
      <c r="AW121" s="70">
        <v>713</v>
      </c>
      <c r="AX121" s="70">
        <v>713</v>
      </c>
      <c r="AY121" s="74"/>
      <c r="AZ121" s="70">
        <v>476</v>
      </c>
      <c r="BA121" s="70">
        <v>19</v>
      </c>
      <c r="BB121" s="70">
        <v>162</v>
      </c>
      <c r="BC121" s="70">
        <v>0</v>
      </c>
      <c r="BD121" s="70">
        <v>657</v>
      </c>
      <c r="BE121" s="70">
        <v>657</v>
      </c>
      <c r="BF121" s="74"/>
      <c r="BG121" s="70">
        <v>421</v>
      </c>
      <c r="BH121" s="70">
        <v>17</v>
      </c>
      <c r="BI121" s="70">
        <v>157</v>
      </c>
      <c r="BJ121" s="70">
        <v>0</v>
      </c>
      <c r="BK121" s="70">
        <v>595</v>
      </c>
      <c r="BL121" s="70">
        <v>121</v>
      </c>
      <c r="BM121" s="70">
        <v>1</v>
      </c>
      <c r="BN121" s="70">
        <v>31</v>
      </c>
      <c r="BO121" s="70">
        <v>0</v>
      </c>
      <c r="BP121" s="70">
        <v>153</v>
      </c>
      <c r="BQ121" s="70">
        <v>748</v>
      </c>
      <c r="BR121" s="74"/>
      <c r="BS121" s="70">
        <v>200</v>
      </c>
      <c r="BT121" s="70">
        <v>5</v>
      </c>
      <c r="BU121" s="70">
        <v>57</v>
      </c>
      <c r="BV121" s="70">
        <v>0</v>
      </c>
      <c r="BW121" s="70">
        <v>262</v>
      </c>
      <c r="BX121" s="70">
        <v>95</v>
      </c>
      <c r="BY121" s="70">
        <v>7</v>
      </c>
      <c r="BZ121" s="70">
        <v>37</v>
      </c>
      <c r="CA121" s="70">
        <v>0</v>
      </c>
      <c r="CB121" s="70">
        <v>139</v>
      </c>
      <c r="CC121" s="70">
        <v>237</v>
      </c>
      <c r="CD121" s="70">
        <v>6</v>
      </c>
      <c r="CE121" s="70">
        <v>93</v>
      </c>
      <c r="CF121" s="70">
        <v>0</v>
      </c>
      <c r="CG121" s="70">
        <v>336</v>
      </c>
      <c r="CH121" s="70">
        <v>737</v>
      </c>
      <c r="CI121" s="74"/>
      <c r="CJ121" s="70">
        <v>260</v>
      </c>
      <c r="CK121" s="70">
        <v>6</v>
      </c>
      <c r="CL121" s="70">
        <v>77</v>
      </c>
      <c r="CM121" s="70">
        <v>0</v>
      </c>
      <c r="CN121" s="70">
        <v>343</v>
      </c>
      <c r="CO121" s="70">
        <v>265</v>
      </c>
      <c r="CP121" s="70">
        <v>11</v>
      </c>
      <c r="CQ121" s="70">
        <v>105</v>
      </c>
      <c r="CR121" s="70">
        <v>0</v>
      </c>
      <c r="CS121" s="70">
        <v>381</v>
      </c>
      <c r="CT121" s="70">
        <v>724</v>
      </c>
      <c r="CU121" s="74"/>
      <c r="CV121" s="70">
        <v>315</v>
      </c>
      <c r="CW121" s="70">
        <v>8</v>
      </c>
      <c r="CX121" s="70">
        <v>114</v>
      </c>
      <c r="CY121" s="70">
        <v>0</v>
      </c>
      <c r="CZ121" s="70">
        <v>437</v>
      </c>
      <c r="DA121" s="70">
        <v>101</v>
      </c>
      <c r="DB121" s="70">
        <v>3</v>
      </c>
      <c r="DC121" s="70">
        <v>29</v>
      </c>
      <c r="DD121" s="70">
        <v>0</v>
      </c>
      <c r="DE121" s="70">
        <v>133</v>
      </c>
      <c r="DF121" s="70">
        <v>110</v>
      </c>
      <c r="DG121" s="70">
        <v>7</v>
      </c>
      <c r="DH121" s="70">
        <v>41</v>
      </c>
      <c r="DI121" s="70">
        <v>0</v>
      </c>
      <c r="DJ121" s="70">
        <v>158</v>
      </c>
      <c r="DK121" s="70">
        <v>728</v>
      </c>
      <c r="DL121" s="74"/>
      <c r="DM121" s="70">
        <v>424</v>
      </c>
      <c r="DN121" s="70">
        <v>15</v>
      </c>
      <c r="DO121" s="70">
        <v>135</v>
      </c>
      <c r="DP121" s="70">
        <v>0</v>
      </c>
      <c r="DQ121" s="70">
        <v>574</v>
      </c>
      <c r="DR121" s="70">
        <v>87</v>
      </c>
      <c r="DS121" s="70">
        <v>3</v>
      </c>
      <c r="DT121" s="70">
        <v>39</v>
      </c>
      <c r="DU121" s="70">
        <v>0</v>
      </c>
      <c r="DV121" s="70">
        <v>129</v>
      </c>
      <c r="DW121" s="70">
        <v>703</v>
      </c>
      <c r="DY121" s="80">
        <f t="shared" si="52"/>
        <v>0.8782742681047766</v>
      </c>
      <c r="DZ121" s="80">
        <f t="shared" si="53"/>
        <v>0.90476190476190477</v>
      </c>
      <c r="EA121" s="80">
        <f t="shared" si="54"/>
        <v>0.87704918032786883</v>
      </c>
      <c r="EB121" s="80" t="e">
        <f t="shared" si="55"/>
        <v>#DIV/0!</v>
      </c>
      <c r="EC121" s="80">
        <f t="shared" si="56"/>
        <v>0.87855579868708966</v>
      </c>
      <c r="ED121" s="74"/>
      <c r="EE121" s="80">
        <f t="shared" si="57"/>
        <v>0.92295839753466868</v>
      </c>
      <c r="EF121" s="80">
        <f t="shared" si="58"/>
        <v>0.90476190476190477</v>
      </c>
      <c r="EG121" s="80">
        <f t="shared" si="59"/>
        <v>0.77868852459016391</v>
      </c>
      <c r="EH121" s="80" t="e">
        <f t="shared" si="60"/>
        <v>#DIV/0!</v>
      </c>
      <c r="EI121" s="80">
        <f t="shared" si="61"/>
        <v>0.88402625820568925</v>
      </c>
      <c r="EJ121" s="74"/>
      <c r="EK121" s="80">
        <f t="shared" si="62"/>
        <v>0.79044684129429887</v>
      </c>
      <c r="EL121" s="80">
        <f t="shared" si="63"/>
        <v>0.80952380952380953</v>
      </c>
      <c r="EM121" s="80">
        <f t="shared" si="64"/>
        <v>0.75</v>
      </c>
      <c r="EN121" s="80" t="e">
        <f t="shared" si="65"/>
        <v>#DIV/0!</v>
      </c>
      <c r="EO121" s="80">
        <f t="shared" si="66"/>
        <v>0.78008752735229758</v>
      </c>
      <c r="EP121" s="74"/>
      <c r="EQ121" s="80">
        <f t="shared" si="67"/>
        <v>0.73343605546995383</v>
      </c>
      <c r="ER121" s="80">
        <f t="shared" si="68"/>
        <v>0.90476190476190477</v>
      </c>
      <c r="ES121" s="80">
        <f t="shared" si="69"/>
        <v>0.66393442622950816</v>
      </c>
      <c r="ET121" s="80" t="e">
        <f t="shared" si="70"/>
        <v>#DIV/0!</v>
      </c>
      <c r="EU121" s="80">
        <f t="shared" si="71"/>
        <v>0.71881838074398252</v>
      </c>
      <c r="EV121" s="74"/>
      <c r="EW121" s="80">
        <f t="shared" si="72"/>
        <v>0.83513097072419107</v>
      </c>
      <c r="EX121" s="80">
        <f t="shared" si="73"/>
        <v>0.8571428571428571</v>
      </c>
      <c r="EY121" s="80">
        <f t="shared" si="74"/>
        <v>0.77049180327868849</v>
      </c>
      <c r="EZ121" s="80" t="e">
        <f t="shared" si="75"/>
        <v>#DIV/0!</v>
      </c>
      <c r="FA121" s="80">
        <f t="shared" si="76"/>
        <v>0.8183807439824945</v>
      </c>
      <c r="FB121" s="74"/>
      <c r="FC121" s="80">
        <f t="shared" si="77"/>
        <v>0.1679506933744222</v>
      </c>
      <c r="FD121" s="80">
        <f t="shared" si="78"/>
        <v>0.7142857142857143</v>
      </c>
      <c r="FE121" s="80">
        <f t="shared" si="79"/>
        <v>0.13934426229508196</v>
      </c>
      <c r="FF121" s="80" t="e">
        <f t="shared" si="80"/>
        <v>#DIV/0!</v>
      </c>
      <c r="FG121" s="80">
        <f t="shared" si="81"/>
        <v>0.17286652078774617</v>
      </c>
      <c r="FH121" s="74"/>
      <c r="FI121" s="80">
        <f t="shared" si="82"/>
        <v>0.80893682588597848</v>
      </c>
      <c r="FJ121" s="80">
        <f t="shared" si="83"/>
        <v>0.80952380952380953</v>
      </c>
      <c r="FK121" s="80">
        <f t="shared" si="84"/>
        <v>0.74590163934426235</v>
      </c>
      <c r="FL121" s="80" t="e">
        <f t="shared" si="85"/>
        <v>#DIV/0!</v>
      </c>
      <c r="FM121" s="80">
        <f t="shared" si="86"/>
        <v>0.79212253829321666</v>
      </c>
      <c r="FN121" s="74"/>
      <c r="FO121" s="80">
        <f t="shared" si="87"/>
        <v>0.81047765793528503</v>
      </c>
      <c r="FP121" s="80">
        <f t="shared" si="88"/>
        <v>0.8571428571428571</v>
      </c>
      <c r="FQ121" s="80">
        <f t="shared" si="89"/>
        <v>0.75409836065573765</v>
      </c>
      <c r="FR121" s="80" t="e">
        <f t="shared" si="90"/>
        <v>#DIV/0!</v>
      </c>
      <c r="FS121" s="80">
        <f t="shared" si="91"/>
        <v>0.79649890590809624</v>
      </c>
      <c r="FT121" s="74"/>
      <c r="FU121" s="80">
        <f t="shared" si="92"/>
        <v>0.78736517719568566</v>
      </c>
      <c r="FV121" s="80">
        <f t="shared" si="93"/>
        <v>0.8571428571428571</v>
      </c>
      <c r="FW121" s="80">
        <f t="shared" si="94"/>
        <v>0.71311475409836067</v>
      </c>
      <c r="FX121" s="80" t="e">
        <f t="shared" si="95"/>
        <v>#DIV/0!</v>
      </c>
      <c r="FY121" s="80">
        <f t="shared" si="96"/>
        <v>0.76914660831509851</v>
      </c>
    </row>
    <row r="122" spans="1:181" x14ac:dyDescent="0.3">
      <c r="A122" s="60" t="s">
        <v>584</v>
      </c>
      <c r="B122" s="70">
        <v>6215</v>
      </c>
      <c r="C122" s="70"/>
      <c r="D122" s="70">
        <v>313</v>
      </c>
      <c r="E122" s="70">
        <v>64</v>
      </c>
      <c r="F122" s="70">
        <v>146</v>
      </c>
      <c r="G122" s="70">
        <v>0</v>
      </c>
      <c r="H122" s="70">
        <v>523</v>
      </c>
      <c r="I122" s="70">
        <v>106</v>
      </c>
      <c r="J122" s="70">
        <v>28</v>
      </c>
      <c r="K122" s="70">
        <v>55</v>
      </c>
      <c r="L122" s="70">
        <v>0</v>
      </c>
      <c r="M122" s="70">
        <v>189</v>
      </c>
      <c r="N122" s="70">
        <v>712</v>
      </c>
      <c r="O122" s="70"/>
      <c r="P122" s="70">
        <v>165</v>
      </c>
      <c r="Q122" s="70">
        <v>32</v>
      </c>
      <c r="R122" s="70">
        <v>90</v>
      </c>
      <c r="S122" s="70">
        <v>0</v>
      </c>
      <c r="T122" s="70">
        <v>287</v>
      </c>
      <c r="U122" s="70">
        <v>197</v>
      </c>
      <c r="V122" s="70">
        <v>44</v>
      </c>
      <c r="W122" s="70">
        <v>90</v>
      </c>
      <c r="X122" s="70">
        <v>0</v>
      </c>
      <c r="Y122" s="70">
        <v>331</v>
      </c>
      <c r="Z122" s="70">
        <v>618</v>
      </c>
      <c r="AA122" s="70"/>
      <c r="AB122" s="70">
        <v>232</v>
      </c>
      <c r="AC122" s="70">
        <v>47</v>
      </c>
      <c r="AD122" s="70">
        <v>102</v>
      </c>
      <c r="AE122" s="70">
        <v>0</v>
      </c>
      <c r="AF122" s="70">
        <v>381</v>
      </c>
      <c r="AG122" s="70">
        <v>92</v>
      </c>
      <c r="AH122" s="70">
        <v>23</v>
      </c>
      <c r="AI122" s="70">
        <v>61</v>
      </c>
      <c r="AJ122" s="70">
        <v>0</v>
      </c>
      <c r="AK122" s="70">
        <v>176</v>
      </c>
      <c r="AL122" s="70">
        <v>57</v>
      </c>
      <c r="AM122" s="70">
        <v>18</v>
      </c>
      <c r="AN122" s="70">
        <v>19</v>
      </c>
      <c r="AO122" s="70">
        <v>0</v>
      </c>
      <c r="AP122" s="70">
        <v>94</v>
      </c>
      <c r="AQ122" s="70">
        <v>651</v>
      </c>
      <c r="AR122" s="74"/>
      <c r="AS122" s="70">
        <v>342</v>
      </c>
      <c r="AT122" s="70">
        <v>76</v>
      </c>
      <c r="AU122" s="70">
        <v>165</v>
      </c>
      <c r="AV122" s="70">
        <v>0</v>
      </c>
      <c r="AW122" s="70">
        <v>583</v>
      </c>
      <c r="AX122" s="70">
        <v>583</v>
      </c>
      <c r="AY122" s="74"/>
      <c r="AZ122" s="70">
        <v>326</v>
      </c>
      <c r="BA122" s="70">
        <v>74</v>
      </c>
      <c r="BB122" s="70">
        <v>164</v>
      </c>
      <c r="BC122" s="70">
        <v>0</v>
      </c>
      <c r="BD122" s="70">
        <v>564</v>
      </c>
      <c r="BE122" s="70">
        <v>564</v>
      </c>
      <c r="BF122" s="74"/>
      <c r="BG122" s="70">
        <v>276</v>
      </c>
      <c r="BH122" s="70">
        <v>65</v>
      </c>
      <c r="BI122" s="70">
        <v>141</v>
      </c>
      <c r="BJ122" s="70">
        <v>0</v>
      </c>
      <c r="BK122" s="70">
        <v>482</v>
      </c>
      <c r="BL122" s="70">
        <v>80</v>
      </c>
      <c r="BM122" s="70">
        <v>16</v>
      </c>
      <c r="BN122" s="70">
        <v>39</v>
      </c>
      <c r="BO122" s="70">
        <v>0</v>
      </c>
      <c r="BP122" s="70">
        <v>135</v>
      </c>
      <c r="BQ122" s="70">
        <v>617</v>
      </c>
      <c r="BR122" s="74"/>
      <c r="BS122" s="70">
        <v>124</v>
      </c>
      <c r="BT122" s="70">
        <v>29</v>
      </c>
      <c r="BU122" s="70">
        <v>60</v>
      </c>
      <c r="BV122" s="70">
        <v>0</v>
      </c>
      <c r="BW122" s="70">
        <v>213</v>
      </c>
      <c r="BX122" s="70">
        <v>74</v>
      </c>
      <c r="BY122" s="70">
        <v>19</v>
      </c>
      <c r="BZ122" s="70">
        <v>40</v>
      </c>
      <c r="CA122" s="70">
        <v>0</v>
      </c>
      <c r="CB122" s="70">
        <v>133</v>
      </c>
      <c r="CC122" s="70">
        <v>157</v>
      </c>
      <c r="CD122" s="70">
        <v>32</v>
      </c>
      <c r="CE122" s="70">
        <v>77</v>
      </c>
      <c r="CF122" s="70">
        <v>0</v>
      </c>
      <c r="CG122" s="70">
        <v>266</v>
      </c>
      <c r="CH122" s="70">
        <v>612</v>
      </c>
      <c r="CI122" s="74"/>
      <c r="CJ122" s="70">
        <v>157</v>
      </c>
      <c r="CK122" s="70">
        <v>34</v>
      </c>
      <c r="CL122" s="70">
        <v>96</v>
      </c>
      <c r="CM122" s="70">
        <v>0</v>
      </c>
      <c r="CN122" s="70">
        <v>287</v>
      </c>
      <c r="CO122" s="70">
        <v>184</v>
      </c>
      <c r="CP122" s="70">
        <v>46</v>
      </c>
      <c r="CQ122" s="70">
        <v>78</v>
      </c>
      <c r="CR122" s="70">
        <v>0</v>
      </c>
      <c r="CS122" s="70">
        <v>308</v>
      </c>
      <c r="CT122" s="70">
        <v>595</v>
      </c>
      <c r="CU122" s="74"/>
      <c r="CV122" s="70">
        <v>173</v>
      </c>
      <c r="CW122" s="70">
        <v>40</v>
      </c>
      <c r="CX122" s="70">
        <v>90</v>
      </c>
      <c r="CY122" s="70">
        <v>0</v>
      </c>
      <c r="CZ122" s="70">
        <v>303</v>
      </c>
      <c r="DA122" s="70">
        <v>76</v>
      </c>
      <c r="DB122" s="70">
        <v>23</v>
      </c>
      <c r="DC122" s="70">
        <v>33</v>
      </c>
      <c r="DD122" s="70">
        <v>0</v>
      </c>
      <c r="DE122" s="70">
        <v>132</v>
      </c>
      <c r="DF122" s="70">
        <v>105</v>
      </c>
      <c r="DG122" s="70">
        <v>24</v>
      </c>
      <c r="DH122" s="70">
        <v>56</v>
      </c>
      <c r="DI122" s="70">
        <v>0</v>
      </c>
      <c r="DJ122" s="70">
        <v>185</v>
      </c>
      <c r="DK122" s="70">
        <v>620</v>
      </c>
      <c r="DL122" s="74"/>
      <c r="DM122" s="70">
        <v>256</v>
      </c>
      <c r="DN122" s="70">
        <v>58</v>
      </c>
      <c r="DO122" s="70">
        <v>122</v>
      </c>
      <c r="DP122" s="70">
        <v>0</v>
      </c>
      <c r="DQ122" s="70">
        <v>436</v>
      </c>
      <c r="DR122" s="70">
        <v>81</v>
      </c>
      <c r="DS122" s="70">
        <v>18</v>
      </c>
      <c r="DT122" s="70">
        <v>50</v>
      </c>
      <c r="DU122" s="70">
        <v>0</v>
      </c>
      <c r="DV122" s="70">
        <v>149</v>
      </c>
      <c r="DW122" s="70">
        <v>585</v>
      </c>
      <c r="DY122" s="80">
        <f t="shared" si="52"/>
        <v>0.86396181384248205</v>
      </c>
      <c r="DZ122" s="80">
        <f t="shared" si="53"/>
        <v>0.82608695652173914</v>
      </c>
      <c r="EA122" s="80">
        <f t="shared" si="54"/>
        <v>0.89552238805970152</v>
      </c>
      <c r="EB122" s="80" t="e">
        <f t="shared" si="55"/>
        <v>#DIV/0!</v>
      </c>
      <c r="EC122" s="80">
        <f t="shared" si="56"/>
        <v>0.8679775280898876</v>
      </c>
      <c r="ED122" s="74"/>
      <c r="EE122" s="80">
        <f t="shared" si="57"/>
        <v>0.90930787589498807</v>
      </c>
      <c r="EF122" s="80">
        <f t="shared" si="58"/>
        <v>0.95652173913043481</v>
      </c>
      <c r="EG122" s="80">
        <f t="shared" si="59"/>
        <v>0.90547263681592038</v>
      </c>
      <c r="EH122" s="80" t="e">
        <f t="shared" si="60"/>
        <v>#DIV/0!</v>
      </c>
      <c r="EI122" s="80">
        <f t="shared" si="61"/>
        <v>0.9143258426966292</v>
      </c>
      <c r="EJ122" s="74"/>
      <c r="EK122" s="80">
        <f t="shared" si="62"/>
        <v>0.81622911694510736</v>
      </c>
      <c r="EL122" s="80">
        <f t="shared" si="63"/>
        <v>0.82608695652173914</v>
      </c>
      <c r="EM122" s="80">
        <f t="shared" si="64"/>
        <v>0.82089552238805974</v>
      </c>
      <c r="EN122" s="80" t="e">
        <f t="shared" si="65"/>
        <v>#DIV/0!</v>
      </c>
      <c r="EO122" s="80">
        <f t="shared" si="66"/>
        <v>0.8188202247191011</v>
      </c>
      <c r="EP122" s="74"/>
      <c r="EQ122" s="80">
        <f t="shared" si="67"/>
        <v>0.77804295942720769</v>
      </c>
      <c r="ER122" s="80">
        <f t="shared" si="68"/>
        <v>0.80434782608695654</v>
      </c>
      <c r="ES122" s="80">
        <f t="shared" si="69"/>
        <v>0.8159203980099502</v>
      </c>
      <c r="ET122" s="80" t="e">
        <f t="shared" si="70"/>
        <v>#DIV/0!</v>
      </c>
      <c r="EU122" s="80">
        <f t="shared" si="71"/>
        <v>0.7921348314606742</v>
      </c>
      <c r="EV122" s="74"/>
      <c r="EW122" s="80">
        <f t="shared" si="72"/>
        <v>0.84964200477326968</v>
      </c>
      <c r="EX122" s="80">
        <f t="shared" si="73"/>
        <v>0.88043478260869568</v>
      </c>
      <c r="EY122" s="80">
        <f t="shared" si="74"/>
        <v>0.89552238805970152</v>
      </c>
      <c r="EZ122" s="80" t="e">
        <f t="shared" si="75"/>
        <v>#DIV/0!</v>
      </c>
      <c r="FA122" s="80">
        <f t="shared" si="76"/>
        <v>0.8665730337078652</v>
      </c>
      <c r="FB122" s="74"/>
      <c r="FC122" s="80">
        <f t="shared" si="77"/>
        <v>1.269689737470167</v>
      </c>
      <c r="FD122" s="80">
        <f t="shared" si="78"/>
        <v>0.19565217391304349</v>
      </c>
      <c r="FE122" s="80">
        <f t="shared" si="79"/>
        <v>0.93034825870646765</v>
      </c>
      <c r="FF122" s="80" t="e">
        <f t="shared" si="80"/>
        <v>#DIV/0!</v>
      </c>
      <c r="FG122" s="80">
        <f t="shared" si="81"/>
        <v>1.0351123595505618</v>
      </c>
      <c r="FH122" s="74"/>
      <c r="FI122" s="80">
        <f t="shared" si="82"/>
        <v>0.81384248210023868</v>
      </c>
      <c r="FJ122" s="80">
        <f t="shared" si="83"/>
        <v>0.86956521739130432</v>
      </c>
      <c r="FK122" s="80">
        <f t="shared" si="84"/>
        <v>0.86567164179104472</v>
      </c>
      <c r="FL122" s="80" t="e">
        <f t="shared" si="85"/>
        <v>#DIV/0!</v>
      </c>
      <c r="FM122" s="80">
        <f t="shared" si="86"/>
        <v>0.8356741573033708</v>
      </c>
      <c r="FN122" s="74"/>
      <c r="FO122" s="80">
        <f t="shared" si="87"/>
        <v>0.84486873508353222</v>
      </c>
      <c r="FP122" s="80">
        <f t="shared" si="88"/>
        <v>0.94565217391304346</v>
      </c>
      <c r="FQ122" s="80">
        <f t="shared" si="89"/>
        <v>0.89054726368159209</v>
      </c>
      <c r="FR122" s="80" t="e">
        <f t="shared" si="90"/>
        <v>#DIV/0!</v>
      </c>
      <c r="FS122" s="80">
        <f t="shared" si="91"/>
        <v>0.8707865168539326</v>
      </c>
      <c r="FT122" s="74"/>
      <c r="FU122" s="80">
        <f t="shared" si="92"/>
        <v>0.80429594272076377</v>
      </c>
      <c r="FV122" s="80">
        <f t="shared" si="93"/>
        <v>0.82608695652173914</v>
      </c>
      <c r="FW122" s="80">
        <f t="shared" si="94"/>
        <v>0.85572139303482586</v>
      </c>
      <c r="FX122" s="80" t="e">
        <f t="shared" si="95"/>
        <v>#DIV/0!</v>
      </c>
      <c r="FY122" s="80">
        <f t="shared" si="96"/>
        <v>0.8216292134831461</v>
      </c>
    </row>
    <row r="123" spans="1:181" x14ac:dyDescent="0.3">
      <c r="A123" s="60" t="s">
        <v>610</v>
      </c>
      <c r="B123" s="70">
        <v>6191</v>
      </c>
      <c r="C123" s="70"/>
      <c r="D123" s="70">
        <v>368</v>
      </c>
      <c r="E123" s="70">
        <v>21</v>
      </c>
      <c r="F123" s="70">
        <v>71</v>
      </c>
      <c r="G123" s="70">
        <v>0</v>
      </c>
      <c r="H123" s="70">
        <v>460</v>
      </c>
      <c r="I123" s="70">
        <v>135</v>
      </c>
      <c r="J123" s="70">
        <v>1</v>
      </c>
      <c r="K123" s="70">
        <v>48</v>
      </c>
      <c r="L123" s="70">
        <v>0</v>
      </c>
      <c r="M123" s="70">
        <v>184</v>
      </c>
      <c r="N123" s="70">
        <v>644</v>
      </c>
      <c r="O123" s="70"/>
      <c r="P123" s="70">
        <v>237</v>
      </c>
      <c r="Q123" s="70">
        <v>5</v>
      </c>
      <c r="R123" s="70">
        <v>67</v>
      </c>
      <c r="S123" s="70">
        <v>0</v>
      </c>
      <c r="T123" s="70">
        <v>309</v>
      </c>
      <c r="U123" s="70">
        <v>209</v>
      </c>
      <c r="V123" s="70">
        <v>13</v>
      </c>
      <c r="W123" s="70">
        <v>43</v>
      </c>
      <c r="X123" s="70">
        <v>0</v>
      </c>
      <c r="Y123" s="70">
        <v>265</v>
      </c>
      <c r="Z123" s="70">
        <v>574</v>
      </c>
      <c r="AA123" s="70"/>
      <c r="AB123" s="70">
        <v>331</v>
      </c>
      <c r="AC123" s="70">
        <v>6</v>
      </c>
      <c r="AD123" s="70">
        <v>68</v>
      </c>
      <c r="AE123" s="70">
        <v>0</v>
      </c>
      <c r="AF123" s="70">
        <v>405</v>
      </c>
      <c r="AG123" s="70">
        <v>107</v>
      </c>
      <c r="AH123" s="70">
        <v>12</v>
      </c>
      <c r="AI123" s="70">
        <v>30</v>
      </c>
      <c r="AJ123" s="70">
        <v>0</v>
      </c>
      <c r="AK123" s="70">
        <v>149</v>
      </c>
      <c r="AL123" s="70">
        <v>44</v>
      </c>
      <c r="AM123" s="70">
        <v>4</v>
      </c>
      <c r="AN123" s="70">
        <v>19</v>
      </c>
      <c r="AO123" s="70">
        <v>0</v>
      </c>
      <c r="AP123" s="70">
        <v>67</v>
      </c>
      <c r="AQ123" s="70">
        <v>621</v>
      </c>
      <c r="AR123" s="74"/>
      <c r="AS123" s="70">
        <v>387</v>
      </c>
      <c r="AT123" s="70">
        <v>19</v>
      </c>
      <c r="AU123" s="70">
        <v>96</v>
      </c>
      <c r="AV123" s="70">
        <v>0</v>
      </c>
      <c r="AW123" s="70">
        <v>502</v>
      </c>
      <c r="AX123" s="70">
        <v>502</v>
      </c>
      <c r="AY123" s="74"/>
      <c r="AZ123" s="70">
        <v>386</v>
      </c>
      <c r="BA123" s="70">
        <v>18</v>
      </c>
      <c r="BB123" s="70">
        <v>93</v>
      </c>
      <c r="BC123" s="70">
        <v>0</v>
      </c>
      <c r="BD123" s="70">
        <v>497</v>
      </c>
      <c r="BE123" s="70">
        <v>497</v>
      </c>
      <c r="BF123" s="74"/>
      <c r="BG123" s="70">
        <v>295</v>
      </c>
      <c r="BH123" s="70">
        <v>20</v>
      </c>
      <c r="BI123" s="70">
        <v>70</v>
      </c>
      <c r="BJ123" s="70">
        <v>0</v>
      </c>
      <c r="BK123" s="70">
        <v>385</v>
      </c>
      <c r="BL123" s="70">
        <v>132</v>
      </c>
      <c r="BM123" s="70">
        <v>1</v>
      </c>
      <c r="BN123" s="70">
        <v>28</v>
      </c>
      <c r="BO123" s="70">
        <v>0</v>
      </c>
      <c r="BP123" s="70">
        <v>161</v>
      </c>
      <c r="BQ123" s="70">
        <v>546</v>
      </c>
      <c r="BR123" s="74"/>
      <c r="BS123" s="70">
        <v>183</v>
      </c>
      <c r="BT123" s="70">
        <v>4</v>
      </c>
      <c r="BU123" s="70">
        <v>43</v>
      </c>
      <c r="BV123" s="70">
        <v>0</v>
      </c>
      <c r="BW123" s="70">
        <v>230</v>
      </c>
      <c r="BX123" s="70">
        <v>97</v>
      </c>
      <c r="BY123" s="70">
        <v>5</v>
      </c>
      <c r="BZ123" s="70">
        <v>19</v>
      </c>
      <c r="CA123" s="70">
        <v>0</v>
      </c>
      <c r="CB123" s="70">
        <v>121</v>
      </c>
      <c r="CC123" s="70">
        <v>148</v>
      </c>
      <c r="CD123" s="70">
        <v>10</v>
      </c>
      <c r="CE123" s="70">
        <v>36</v>
      </c>
      <c r="CF123" s="70">
        <v>0</v>
      </c>
      <c r="CG123" s="70">
        <v>194</v>
      </c>
      <c r="CH123" s="70">
        <v>545</v>
      </c>
      <c r="CI123" s="74"/>
      <c r="CJ123" s="70">
        <v>59</v>
      </c>
      <c r="CK123" s="70">
        <v>1</v>
      </c>
      <c r="CL123" s="70">
        <v>17</v>
      </c>
      <c r="CM123" s="70">
        <v>0</v>
      </c>
      <c r="CN123" s="70">
        <v>77</v>
      </c>
      <c r="CO123" s="70">
        <v>429</v>
      </c>
      <c r="CP123" s="70">
        <v>21</v>
      </c>
      <c r="CQ123" s="70">
        <v>101</v>
      </c>
      <c r="CR123" s="70">
        <v>0</v>
      </c>
      <c r="CS123" s="70">
        <v>551</v>
      </c>
      <c r="CT123" s="70">
        <v>628</v>
      </c>
      <c r="CU123" s="74"/>
      <c r="CV123" s="70">
        <v>261</v>
      </c>
      <c r="CW123" s="70">
        <v>7</v>
      </c>
      <c r="CX123" s="70">
        <v>48</v>
      </c>
      <c r="CY123" s="70">
        <v>0</v>
      </c>
      <c r="CZ123" s="70">
        <v>316</v>
      </c>
      <c r="DA123" s="70">
        <v>115</v>
      </c>
      <c r="DB123" s="70">
        <v>10</v>
      </c>
      <c r="DC123" s="70">
        <v>34</v>
      </c>
      <c r="DD123" s="70">
        <v>0</v>
      </c>
      <c r="DE123" s="70">
        <v>159</v>
      </c>
      <c r="DF123" s="70">
        <v>59</v>
      </c>
      <c r="DG123" s="70">
        <v>2</v>
      </c>
      <c r="DH123" s="70">
        <v>19</v>
      </c>
      <c r="DI123" s="70">
        <v>0</v>
      </c>
      <c r="DJ123" s="70">
        <v>80</v>
      </c>
      <c r="DK123" s="70">
        <v>555</v>
      </c>
      <c r="DL123" s="74"/>
      <c r="DM123" s="70">
        <v>336</v>
      </c>
      <c r="DN123" s="70">
        <v>17</v>
      </c>
      <c r="DO123" s="70">
        <v>75</v>
      </c>
      <c r="DP123" s="70">
        <v>0</v>
      </c>
      <c r="DQ123" s="70">
        <v>428</v>
      </c>
      <c r="DR123" s="70">
        <v>92</v>
      </c>
      <c r="DS123" s="70">
        <v>2</v>
      </c>
      <c r="DT123" s="70">
        <v>21</v>
      </c>
      <c r="DU123" s="70">
        <v>0</v>
      </c>
      <c r="DV123" s="70">
        <v>115</v>
      </c>
      <c r="DW123" s="70">
        <v>543</v>
      </c>
      <c r="DY123" s="80">
        <f t="shared" si="52"/>
        <v>0.88667992047713717</v>
      </c>
      <c r="DZ123" s="80">
        <f t="shared" si="53"/>
        <v>0.81818181818181823</v>
      </c>
      <c r="EA123" s="80">
        <f t="shared" si="54"/>
        <v>0.92436974789915971</v>
      </c>
      <c r="EB123" s="80" t="e">
        <f t="shared" si="55"/>
        <v>#DIV/0!</v>
      </c>
      <c r="EC123" s="80">
        <f t="shared" si="56"/>
        <v>0.89130434782608692</v>
      </c>
      <c r="ED123" s="74"/>
      <c r="EE123" s="80">
        <f t="shared" si="57"/>
        <v>0.95825049701789267</v>
      </c>
      <c r="EF123" s="80">
        <f t="shared" si="58"/>
        <v>1</v>
      </c>
      <c r="EG123" s="80">
        <f t="shared" si="59"/>
        <v>0.98319327731092432</v>
      </c>
      <c r="EH123" s="80" t="e">
        <f t="shared" si="60"/>
        <v>#DIV/0!</v>
      </c>
      <c r="EI123" s="80">
        <f t="shared" si="61"/>
        <v>0.9642857142857143</v>
      </c>
      <c r="EJ123" s="74"/>
      <c r="EK123" s="80">
        <f t="shared" si="62"/>
        <v>0.76938369781312133</v>
      </c>
      <c r="EL123" s="80">
        <f t="shared" si="63"/>
        <v>0.86363636363636365</v>
      </c>
      <c r="EM123" s="80">
        <f t="shared" si="64"/>
        <v>0.80672268907563027</v>
      </c>
      <c r="EN123" s="80" t="e">
        <f t="shared" si="65"/>
        <v>#DIV/0!</v>
      </c>
      <c r="EO123" s="80">
        <f t="shared" si="66"/>
        <v>0.77950310559006208</v>
      </c>
      <c r="EP123" s="74"/>
      <c r="EQ123" s="80">
        <f t="shared" si="67"/>
        <v>0.76739562624254476</v>
      </c>
      <c r="ER123" s="80">
        <f t="shared" si="68"/>
        <v>0.81818181818181823</v>
      </c>
      <c r="ES123" s="80">
        <f t="shared" si="69"/>
        <v>0.78151260504201681</v>
      </c>
      <c r="ET123" s="80" t="e">
        <f t="shared" si="70"/>
        <v>#DIV/0!</v>
      </c>
      <c r="EU123" s="80">
        <f t="shared" si="71"/>
        <v>0.77173913043478259</v>
      </c>
      <c r="EV123" s="74"/>
      <c r="EW123" s="80">
        <f t="shared" si="72"/>
        <v>0.84890656063618286</v>
      </c>
      <c r="EX123" s="80">
        <f t="shared" si="73"/>
        <v>0.95454545454545459</v>
      </c>
      <c r="EY123" s="80">
        <f t="shared" si="74"/>
        <v>0.82352941176470584</v>
      </c>
      <c r="EZ123" s="80" t="e">
        <f t="shared" si="75"/>
        <v>#DIV/0!</v>
      </c>
      <c r="FA123" s="80">
        <f t="shared" si="76"/>
        <v>0.84782608695652173</v>
      </c>
      <c r="FB123" s="74"/>
      <c r="FC123" s="80">
        <f t="shared" si="77"/>
        <v>0.70576540755467199</v>
      </c>
      <c r="FD123" s="80">
        <f t="shared" si="78"/>
        <v>3.6363636363636362</v>
      </c>
      <c r="FE123" s="80">
        <f t="shared" si="79"/>
        <v>1.4873949579831933</v>
      </c>
      <c r="FF123" s="80" t="e">
        <f t="shared" si="80"/>
        <v>#DIV/0!</v>
      </c>
      <c r="FG123" s="80">
        <f t="shared" si="81"/>
        <v>0.9503105590062112</v>
      </c>
      <c r="FH123" s="74"/>
      <c r="FI123" s="80">
        <f t="shared" si="82"/>
        <v>0.97017892644135184</v>
      </c>
      <c r="FJ123" s="80">
        <f t="shared" si="83"/>
        <v>1</v>
      </c>
      <c r="FK123" s="80">
        <f t="shared" si="84"/>
        <v>0.99159663865546221</v>
      </c>
      <c r="FL123" s="80" t="e">
        <f t="shared" si="85"/>
        <v>#DIV/0!</v>
      </c>
      <c r="FM123" s="80">
        <f t="shared" si="86"/>
        <v>0.97515527950310554</v>
      </c>
      <c r="FN123" s="74"/>
      <c r="FO123" s="80">
        <f t="shared" si="87"/>
        <v>0.86481113320079528</v>
      </c>
      <c r="FP123" s="80">
        <f t="shared" si="88"/>
        <v>0.86363636363636365</v>
      </c>
      <c r="FQ123" s="80">
        <f t="shared" si="89"/>
        <v>0.84873949579831931</v>
      </c>
      <c r="FR123" s="80" t="e">
        <f t="shared" si="90"/>
        <v>#DIV/0!</v>
      </c>
      <c r="FS123" s="80">
        <f t="shared" si="91"/>
        <v>0.86180124223602483</v>
      </c>
      <c r="FT123" s="74"/>
      <c r="FU123" s="80">
        <f t="shared" si="92"/>
        <v>0.85089463220675943</v>
      </c>
      <c r="FV123" s="80">
        <f t="shared" si="93"/>
        <v>0.86363636363636365</v>
      </c>
      <c r="FW123" s="80">
        <f t="shared" si="94"/>
        <v>0.80672268907563027</v>
      </c>
      <c r="FX123" s="80" t="e">
        <f t="shared" si="95"/>
        <v>#DIV/0!</v>
      </c>
      <c r="FY123" s="80">
        <f t="shared" si="96"/>
        <v>0.84316770186335399</v>
      </c>
    </row>
    <row r="124" spans="1:181" x14ac:dyDescent="0.3">
      <c r="A124" s="60" t="s">
        <v>611</v>
      </c>
      <c r="B124" s="70">
        <v>5892</v>
      </c>
      <c r="C124" s="70"/>
      <c r="D124" s="70">
        <v>511</v>
      </c>
      <c r="E124" s="70">
        <v>29</v>
      </c>
      <c r="F124" s="70">
        <v>113</v>
      </c>
      <c r="G124" s="70">
        <v>1</v>
      </c>
      <c r="H124" s="70">
        <v>654</v>
      </c>
      <c r="I124" s="70">
        <v>314</v>
      </c>
      <c r="J124" s="70">
        <v>23</v>
      </c>
      <c r="K124" s="70">
        <v>61</v>
      </c>
      <c r="L124" s="70">
        <v>0</v>
      </c>
      <c r="M124" s="70">
        <v>398</v>
      </c>
      <c r="N124" s="70">
        <v>1052</v>
      </c>
      <c r="O124" s="70"/>
      <c r="P124" s="70">
        <v>368</v>
      </c>
      <c r="Q124" s="70">
        <v>31</v>
      </c>
      <c r="R124" s="70">
        <v>78</v>
      </c>
      <c r="S124" s="70">
        <v>0</v>
      </c>
      <c r="T124" s="70">
        <v>477</v>
      </c>
      <c r="U124" s="70">
        <v>330</v>
      </c>
      <c r="V124" s="70">
        <v>18</v>
      </c>
      <c r="W124" s="70">
        <v>72</v>
      </c>
      <c r="X124" s="70">
        <v>1</v>
      </c>
      <c r="Y124" s="70">
        <v>421</v>
      </c>
      <c r="Z124" s="70">
        <v>898</v>
      </c>
      <c r="AA124" s="70"/>
      <c r="AB124" s="70">
        <v>472</v>
      </c>
      <c r="AC124" s="70">
        <v>40</v>
      </c>
      <c r="AD124" s="70">
        <v>111</v>
      </c>
      <c r="AE124" s="70">
        <v>0</v>
      </c>
      <c r="AF124" s="70">
        <v>623</v>
      </c>
      <c r="AG124" s="70">
        <v>201</v>
      </c>
      <c r="AH124" s="70">
        <v>12</v>
      </c>
      <c r="AI124" s="70">
        <v>31</v>
      </c>
      <c r="AJ124" s="70">
        <v>0</v>
      </c>
      <c r="AK124" s="70">
        <v>244</v>
      </c>
      <c r="AL124" s="70">
        <v>77</v>
      </c>
      <c r="AM124" s="70">
        <v>1</v>
      </c>
      <c r="AN124" s="70">
        <v>15</v>
      </c>
      <c r="AO124" s="70">
        <v>1</v>
      </c>
      <c r="AP124" s="70">
        <v>94</v>
      </c>
      <c r="AQ124" s="70">
        <v>961</v>
      </c>
      <c r="AR124" s="74"/>
      <c r="AS124" s="70">
        <v>595</v>
      </c>
      <c r="AT124" s="70">
        <v>36</v>
      </c>
      <c r="AU124" s="70">
        <v>117</v>
      </c>
      <c r="AV124" s="70">
        <v>1</v>
      </c>
      <c r="AW124" s="70">
        <v>749</v>
      </c>
      <c r="AX124" s="70">
        <v>749</v>
      </c>
      <c r="AY124" s="74"/>
      <c r="AZ124" s="70">
        <v>583</v>
      </c>
      <c r="BA124" s="70">
        <v>35</v>
      </c>
      <c r="BB124" s="70">
        <v>116</v>
      </c>
      <c r="BC124" s="70">
        <v>1</v>
      </c>
      <c r="BD124" s="70">
        <v>735</v>
      </c>
      <c r="BE124" s="70">
        <v>735</v>
      </c>
      <c r="BF124" s="74"/>
      <c r="BG124" s="70">
        <v>441</v>
      </c>
      <c r="BH124" s="70">
        <v>36</v>
      </c>
      <c r="BI124" s="70">
        <v>100</v>
      </c>
      <c r="BJ124" s="70">
        <v>1</v>
      </c>
      <c r="BK124" s="70">
        <v>578</v>
      </c>
      <c r="BL124" s="70">
        <v>217</v>
      </c>
      <c r="BM124" s="70">
        <v>10</v>
      </c>
      <c r="BN124" s="70">
        <v>45</v>
      </c>
      <c r="BO124" s="70">
        <v>0</v>
      </c>
      <c r="BP124" s="70">
        <v>272</v>
      </c>
      <c r="BQ124" s="70">
        <v>850</v>
      </c>
      <c r="BR124" s="74"/>
      <c r="BS124" s="70">
        <v>312</v>
      </c>
      <c r="BT124" s="70">
        <v>28</v>
      </c>
      <c r="BU124" s="70">
        <v>70</v>
      </c>
      <c r="BV124" s="70">
        <v>0</v>
      </c>
      <c r="BW124" s="70">
        <v>410</v>
      </c>
      <c r="BX124" s="70">
        <v>113</v>
      </c>
      <c r="BY124" s="70">
        <v>6</v>
      </c>
      <c r="BZ124" s="70">
        <v>32</v>
      </c>
      <c r="CA124" s="70">
        <v>0</v>
      </c>
      <c r="CB124" s="70">
        <v>151</v>
      </c>
      <c r="CC124" s="70">
        <v>223</v>
      </c>
      <c r="CD124" s="70">
        <v>14</v>
      </c>
      <c r="CE124" s="70">
        <v>45</v>
      </c>
      <c r="CF124" s="70">
        <v>1</v>
      </c>
      <c r="CG124" s="70">
        <v>283</v>
      </c>
      <c r="CH124" s="70">
        <v>844</v>
      </c>
      <c r="CI124" s="74"/>
      <c r="CJ124" s="70">
        <v>305</v>
      </c>
      <c r="CK124" s="70">
        <v>23</v>
      </c>
      <c r="CL124" s="70">
        <v>69</v>
      </c>
      <c r="CM124" s="70">
        <v>1</v>
      </c>
      <c r="CN124" s="70">
        <v>398</v>
      </c>
      <c r="CO124" s="70">
        <v>339</v>
      </c>
      <c r="CP124" s="70">
        <v>23</v>
      </c>
      <c r="CQ124" s="70">
        <v>80</v>
      </c>
      <c r="CR124" s="70">
        <v>0</v>
      </c>
      <c r="CS124" s="70">
        <v>442</v>
      </c>
      <c r="CT124" s="70">
        <v>840</v>
      </c>
      <c r="CU124" s="74"/>
      <c r="CV124" s="70">
        <v>357</v>
      </c>
      <c r="CW124" s="70">
        <v>23</v>
      </c>
      <c r="CX124" s="70">
        <v>61</v>
      </c>
      <c r="CY124" s="70">
        <v>1</v>
      </c>
      <c r="CZ124" s="70">
        <v>442</v>
      </c>
      <c r="DA124" s="70">
        <v>151</v>
      </c>
      <c r="DB124" s="70">
        <v>14</v>
      </c>
      <c r="DC124" s="70">
        <v>38</v>
      </c>
      <c r="DD124" s="70">
        <v>0</v>
      </c>
      <c r="DE124" s="70">
        <v>203</v>
      </c>
      <c r="DF124" s="70">
        <v>140</v>
      </c>
      <c r="DG124" s="70">
        <v>8</v>
      </c>
      <c r="DH124" s="70">
        <v>40</v>
      </c>
      <c r="DI124" s="70">
        <v>0</v>
      </c>
      <c r="DJ124" s="70">
        <v>188</v>
      </c>
      <c r="DK124" s="70">
        <v>833</v>
      </c>
      <c r="DL124" s="74"/>
      <c r="DM124" s="70">
        <v>443</v>
      </c>
      <c r="DN124" s="70">
        <v>31</v>
      </c>
      <c r="DO124" s="70">
        <v>92</v>
      </c>
      <c r="DP124" s="70">
        <v>1</v>
      </c>
      <c r="DQ124" s="70">
        <v>567</v>
      </c>
      <c r="DR124" s="70">
        <v>179</v>
      </c>
      <c r="DS124" s="70">
        <v>13</v>
      </c>
      <c r="DT124" s="70">
        <v>45</v>
      </c>
      <c r="DU124" s="70">
        <v>0</v>
      </c>
      <c r="DV124" s="70">
        <v>237</v>
      </c>
      <c r="DW124" s="70">
        <v>804</v>
      </c>
      <c r="DY124" s="80">
        <f t="shared" si="52"/>
        <v>0.84606060606060607</v>
      </c>
      <c r="DZ124" s="80">
        <f t="shared" si="53"/>
        <v>0.94230769230769229</v>
      </c>
      <c r="EA124" s="80">
        <f t="shared" si="54"/>
        <v>0.86206896551724133</v>
      </c>
      <c r="EB124" s="80">
        <f t="shared" si="55"/>
        <v>1</v>
      </c>
      <c r="EC124" s="80">
        <f t="shared" si="56"/>
        <v>0.85361216730038025</v>
      </c>
      <c r="ED124" s="74"/>
      <c r="EE124" s="80">
        <f t="shared" si="57"/>
        <v>0.90909090909090906</v>
      </c>
      <c r="EF124" s="80">
        <f t="shared" si="58"/>
        <v>1.0192307692307692</v>
      </c>
      <c r="EG124" s="80">
        <f t="shared" si="59"/>
        <v>0.9022988505747126</v>
      </c>
      <c r="EH124" s="80">
        <f t="shared" si="60"/>
        <v>1</v>
      </c>
      <c r="EI124" s="80">
        <f t="shared" si="61"/>
        <v>0.91349809885931554</v>
      </c>
      <c r="EJ124" s="74"/>
      <c r="EK124" s="80">
        <f t="shared" si="62"/>
        <v>0.72121212121212119</v>
      </c>
      <c r="EL124" s="80">
        <f t="shared" si="63"/>
        <v>0.69230769230769229</v>
      </c>
      <c r="EM124" s="80">
        <f t="shared" si="64"/>
        <v>0.67241379310344829</v>
      </c>
      <c r="EN124" s="80">
        <f t="shared" si="65"/>
        <v>1</v>
      </c>
      <c r="EO124" s="80">
        <f t="shared" si="66"/>
        <v>0.71197718631178708</v>
      </c>
      <c r="EP124" s="74"/>
      <c r="EQ124" s="80">
        <f t="shared" si="67"/>
        <v>0.70666666666666667</v>
      </c>
      <c r="ER124" s="80">
        <f t="shared" si="68"/>
        <v>0.67307692307692313</v>
      </c>
      <c r="ES124" s="80">
        <f t="shared" si="69"/>
        <v>0.66666666666666663</v>
      </c>
      <c r="ET124" s="80">
        <f t="shared" si="70"/>
        <v>1</v>
      </c>
      <c r="EU124" s="80">
        <f t="shared" si="71"/>
        <v>0.6986692015209125</v>
      </c>
      <c r="EV124" s="74"/>
      <c r="EW124" s="80">
        <f t="shared" si="72"/>
        <v>0.7975757575757576</v>
      </c>
      <c r="EX124" s="80">
        <f t="shared" si="73"/>
        <v>0.88461538461538458</v>
      </c>
      <c r="EY124" s="80">
        <f t="shared" si="74"/>
        <v>0.83333333333333337</v>
      </c>
      <c r="EZ124" s="80">
        <f t="shared" si="75"/>
        <v>1</v>
      </c>
      <c r="FA124" s="80">
        <f t="shared" si="76"/>
        <v>0.80798479087452468</v>
      </c>
      <c r="FB124" s="74"/>
      <c r="FC124" s="80">
        <f t="shared" si="77"/>
        <v>0.5187878787878788</v>
      </c>
      <c r="FD124" s="80">
        <f t="shared" si="78"/>
        <v>0.36538461538461536</v>
      </c>
      <c r="FE124" s="80">
        <f t="shared" si="79"/>
        <v>0.56321839080459768</v>
      </c>
      <c r="FF124" s="80">
        <f t="shared" si="80"/>
        <v>0</v>
      </c>
      <c r="FG124" s="80">
        <f t="shared" si="81"/>
        <v>0.51806083650190116</v>
      </c>
      <c r="FH124" s="74"/>
      <c r="FI124" s="80">
        <f t="shared" si="82"/>
        <v>0.78060606060606064</v>
      </c>
      <c r="FJ124" s="80">
        <f t="shared" si="83"/>
        <v>0.88461538461538458</v>
      </c>
      <c r="FK124" s="80">
        <f t="shared" si="84"/>
        <v>0.85632183908045978</v>
      </c>
      <c r="FL124" s="80">
        <f t="shared" si="85"/>
        <v>1</v>
      </c>
      <c r="FM124" s="80">
        <f t="shared" si="86"/>
        <v>0.79847908745247154</v>
      </c>
      <c r="FN124" s="74"/>
      <c r="FO124" s="80">
        <f t="shared" si="87"/>
        <v>0.78545454545454541</v>
      </c>
      <c r="FP124" s="80">
        <f t="shared" si="88"/>
        <v>0.86538461538461542</v>
      </c>
      <c r="FQ124" s="80">
        <f t="shared" si="89"/>
        <v>0.79885057471264365</v>
      </c>
      <c r="FR124" s="80">
        <f t="shared" si="90"/>
        <v>1</v>
      </c>
      <c r="FS124" s="80">
        <f t="shared" si="91"/>
        <v>0.79182509505703425</v>
      </c>
      <c r="FT124" s="74"/>
      <c r="FU124" s="80">
        <f t="shared" si="92"/>
        <v>0.75393939393939391</v>
      </c>
      <c r="FV124" s="80">
        <f t="shared" si="93"/>
        <v>0.84615384615384615</v>
      </c>
      <c r="FW124" s="80">
        <f t="shared" si="94"/>
        <v>0.78735632183908044</v>
      </c>
      <c r="FX124" s="80">
        <f t="shared" si="95"/>
        <v>1</v>
      </c>
      <c r="FY124" s="80">
        <f t="shared" si="96"/>
        <v>0.76425855513307983</v>
      </c>
    </row>
    <row r="125" spans="1:181" x14ac:dyDescent="0.3">
      <c r="A125" s="60" t="s">
        <v>450</v>
      </c>
      <c r="B125" s="70">
        <v>5884</v>
      </c>
      <c r="C125" s="70"/>
      <c r="D125" s="70">
        <v>147</v>
      </c>
      <c r="E125" s="70">
        <v>11</v>
      </c>
      <c r="F125" s="70">
        <v>76</v>
      </c>
      <c r="G125" s="70">
        <v>0</v>
      </c>
      <c r="H125" s="70">
        <v>234</v>
      </c>
      <c r="I125" s="70">
        <v>65</v>
      </c>
      <c r="J125" s="70">
        <v>5</v>
      </c>
      <c r="K125" s="70">
        <v>41</v>
      </c>
      <c r="L125" s="70">
        <v>0</v>
      </c>
      <c r="M125" s="70">
        <v>111</v>
      </c>
      <c r="N125" s="70">
        <v>345</v>
      </c>
      <c r="O125" s="70"/>
      <c r="P125" s="70">
        <v>91</v>
      </c>
      <c r="Q125" s="70">
        <v>4</v>
      </c>
      <c r="R125" s="70">
        <v>52</v>
      </c>
      <c r="S125" s="70">
        <v>0</v>
      </c>
      <c r="T125" s="70">
        <v>147</v>
      </c>
      <c r="U125" s="70">
        <v>104</v>
      </c>
      <c r="V125" s="70">
        <v>12</v>
      </c>
      <c r="W125" s="70">
        <v>62</v>
      </c>
      <c r="X125" s="70">
        <v>0</v>
      </c>
      <c r="Y125" s="70">
        <v>178</v>
      </c>
      <c r="Z125" s="70">
        <v>325</v>
      </c>
      <c r="AA125" s="70"/>
      <c r="AB125" s="70">
        <v>87</v>
      </c>
      <c r="AC125" s="70">
        <v>5</v>
      </c>
      <c r="AD125" s="70">
        <v>53</v>
      </c>
      <c r="AE125" s="70">
        <v>0</v>
      </c>
      <c r="AF125" s="70">
        <v>145</v>
      </c>
      <c r="AG125" s="70">
        <v>69</v>
      </c>
      <c r="AH125" s="70">
        <v>8</v>
      </c>
      <c r="AI125" s="70">
        <v>43</v>
      </c>
      <c r="AJ125" s="70">
        <v>0</v>
      </c>
      <c r="AK125" s="70">
        <v>120</v>
      </c>
      <c r="AL125" s="70">
        <v>36</v>
      </c>
      <c r="AM125" s="70">
        <v>3</v>
      </c>
      <c r="AN125" s="70">
        <v>16</v>
      </c>
      <c r="AO125" s="70">
        <v>0</v>
      </c>
      <c r="AP125" s="70">
        <v>55</v>
      </c>
      <c r="AQ125" s="70">
        <v>320</v>
      </c>
      <c r="AR125" s="74"/>
      <c r="AS125" s="70">
        <v>163</v>
      </c>
      <c r="AT125" s="70">
        <v>12</v>
      </c>
      <c r="AU125" s="70">
        <v>99</v>
      </c>
      <c r="AV125" s="70">
        <v>0</v>
      </c>
      <c r="AW125" s="70">
        <v>274</v>
      </c>
      <c r="AX125" s="70">
        <v>274</v>
      </c>
      <c r="AY125" s="74"/>
      <c r="AZ125" s="70">
        <v>154</v>
      </c>
      <c r="BA125" s="70">
        <v>12</v>
      </c>
      <c r="BB125" s="70">
        <v>90</v>
      </c>
      <c r="BC125" s="70">
        <v>0</v>
      </c>
      <c r="BD125" s="70">
        <v>256</v>
      </c>
      <c r="BE125" s="70">
        <v>256</v>
      </c>
      <c r="BF125" s="74"/>
      <c r="BG125" s="70">
        <v>112</v>
      </c>
      <c r="BH125" s="70">
        <v>9</v>
      </c>
      <c r="BI125" s="70">
        <v>85</v>
      </c>
      <c r="BJ125" s="70">
        <v>0</v>
      </c>
      <c r="BK125" s="70">
        <v>206</v>
      </c>
      <c r="BL125" s="70">
        <v>78</v>
      </c>
      <c r="BM125" s="70">
        <v>7</v>
      </c>
      <c r="BN125" s="70">
        <v>31</v>
      </c>
      <c r="BO125" s="70">
        <v>0</v>
      </c>
      <c r="BP125" s="70">
        <v>116</v>
      </c>
      <c r="BQ125" s="70">
        <v>322</v>
      </c>
      <c r="BR125" s="74"/>
      <c r="BS125" s="70">
        <v>81</v>
      </c>
      <c r="BT125" s="70">
        <v>4</v>
      </c>
      <c r="BU125" s="70">
        <v>44</v>
      </c>
      <c r="BV125" s="70">
        <v>0</v>
      </c>
      <c r="BW125" s="70">
        <v>129</v>
      </c>
      <c r="BX125" s="70">
        <v>46</v>
      </c>
      <c r="BY125" s="70">
        <v>4</v>
      </c>
      <c r="BZ125" s="70">
        <v>30</v>
      </c>
      <c r="CA125" s="70">
        <v>0</v>
      </c>
      <c r="CB125" s="70">
        <v>80</v>
      </c>
      <c r="CC125" s="70">
        <v>58</v>
      </c>
      <c r="CD125" s="70">
        <v>8</v>
      </c>
      <c r="CE125" s="70">
        <v>39</v>
      </c>
      <c r="CF125" s="70">
        <v>0</v>
      </c>
      <c r="CG125" s="70">
        <v>105</v>
      </c>
      <c r="CH125" s="70">
        <v>314</v>
      </c>
      <c r="CI125" s="74"/>
      <c r="CJ125" s="70">
        <v>88</v>
      </c>
      <c r="CK125" s="70">
        <v>5</v>
      </c>
      <c r="CL125" s="70">
        <v>44</v>
      </c>
      <c r="CM125" s="70">
        <v>0</v>
      </c>
      <c r="CN125" s="70">
        <v>137</v>
      </c>
      <c r="CO125" s="70">
        <v>94</v>
      </c>
      <c r="CP125" s="70">
        <v>10</v>
      </c>
      <c r="CQ125" s="70">
        <v>67</v>
      </c>
      <c r="CR125" s="70">
        <v>0</v>
      </c>
      <c r="CS125" s="70">
        <v>171</v>
      </c>
      <c r="CT125" s="70">
        <v>308</v>
      </c>
      <c r="CU125" s="74"/>
      <c r="CV125" s="70">
        <v>94</v>
      </c>
      <c r="CW125" s="70">
        <v>8</v>
      </c>
      <c r="CX125" s="70">
        <v>63</v>
      </c>
      <c r="CY125" s="70">
        <v>0</v>
      </c>
      <c r="CZ125" s="70">
        <v>165</v>
      </c>
      <c r="DA125" s="70">
        <v>35</v>
      </c>
      <c r="DB125" s="70">
        <v>2</v>
      </c>
      <c r="DC125" s="70">
        <v>22</v>
      </c>
      <c r="DD125" s="70">
        <v>0</v>
      </c>
      <c r="DE125" s="70">
        <v>59</v>
      </c>
      <c r="DF125" s="70">
        <v>47</v>
      </c>
      <c r="DG125" s="70">
        <v>6</v>
      </c>
      <c r="DH125" s="70">
        <v>27</v>
      </c>
      <c r="DI125" s="70">
        <v>0</v>
      </c>
      <c r="DJ125" s="70">
        <v>80</v>
      </c>
      <c r="DK125" s="70">
        <v>304</v>
      </c>
      <c r="DL125" s="74"/>
      <c r="DM125" s="70">
        <v>122</v>
      </c>
      <c r="DN125" s="70">
        <v>8</v>
      </c>
      <c r="DO125" s="70">
        <v>70</v>
      </c>
      <c r="DP125" s="70">
        <v>0</v>
      </c>
      <c r="DQ125" s="70">
        <v>200</v>
      </c>
      <c r="DR125" s="70">
        <v>57</v>
      </c>
      <c r="DS125" s="70">
        <v>8</v>
      </c>
      <c r="DT125" s="70">
        <v>41</v>
      </c>
      <c r="DU125" s="70">
        <v>0</v>
      </c>
      <c r="DV125" s="70">
        <v>106</v>
      </c>
      <c r="DW125" s="70">
        <v>306</v>
      </c>
      <c r="DY125" s="80">
        <f t="shared" si="52"/>
        <v>0.91981132075471694</v>
      </c>
      <c r="DZ125" s="80">
        <f t="shared" si="53"/>
        <v>1</v>
      </c>
      <c r="EA125" s="80">
        <f t="shared" si="54"/>
        <v>0.97435897435897434</v>
      </c>
      <c r="EB125" s="80" t="e">
        <f t="shared" si="55"/>
        <v>#DIV/0!</v>
      </c>
      <c r="EC125" s="80">
        <f t="shared" si="56"/>
        <v>0.94202898550724634</v>
      </c>
      <c r="ED125" s="74"/>
      <c r="EE125" s="80">
        <f t="shared" si="57"/>
        <v>0.90566037735849059</v>
      </c>
      <c r="EF125" s="80">
        <f t="shared" si="58"/>
        <v>1</v>
      </c>
      <c r="EG125" s="80">
        <f t="shared" si="59"/>
        <v>0.95726495726495731</v>
      </c>
      <c r="EH125" s="80" t="e">
        <f t="shared" si="60"/>
        <v>#DIV/0!</v>
      </c>
      <c r="EI125" s="80">
        <f t="shared" si="61"/>
        <v>0.92753623188405798</v>
      </c>
      <c r="EJ125" s="74"/>
      <c r="EK125" s="80">
        <f t="shared" si="62"/>
        <v>0.76886792452830188</v>
      </c>
      <c r="EL125" s="80">
        <f t="shared" si="63"/>
        <v>0.75</v>
      </c>
      <c r="EM125" s="80">
        <f t="shared" si="64"/>
        <v>0.84615384615384615</v>
      </c>
      <c r="EN125" s="80" t="e">
        <f t="shared" si="65"/>
        <v>#DIV/0!</v>
      </c>
      <c r="EO125" s="80">
        <f t="shared" si="66"/>
        <v>0.79420289855072468</v>
      </c>
      <c r="EP125" s="74"/>
      <c r="EQ125" s="80">
        <f t="shared" si="67"/>
        <v>0.72641509433962259</v>
      </c>
      <c r="ER125" s="80">
        <f t="shared" si="68"/>
        <v>0.75</v>
      </c>
      <c r="ES125" s="80">
        <f t="shared" si="69"/>
        <v>0.76923076923076927</v>
      </c>
      <c r="ET125" s="80" t="e">
        <f t="shared" si="70"/>
        <v>#DIV/0!</v>
      </c>
      <c r="EU125" s="80">
        <f t="shared" si="71"/>
        <v>0.74202898550724639</v>
      </c>
      <c r="EV125" s="74"/>
      <c r="EW125" s="80">
        <f t="shared" si="72"/>
        <v>0.89622641509433965</v>
      </c>
      <c r="EX125" s="80">
        <f t="shared" si="73"/>
        <v>1</v>
      </c>
      <c r="EY125" s="80">
        <f t="shared" si="74"/>
        <v>0.99145299145299148</v>
      </c>
      <c r="EZ125" s="80" t="e">
        <f t="shared" si="75"/>
        <v>#DIV/0!</v>
      </c>
      <c r="FA125" s="80">
        <f t="shared" si="76"/>
        <v>0.93333333333333335</v>
      </c>
      <c r="FB125" s="74"/>
      <c r="FC125" s="80">
        <f t="shared" si="77"/>
        <v>3.0566037735849059</v>
      </c>
      <c r="FD125" s="80">
        <f t="shared" si="78"/>
        <v>3</v>
      </c>
      <c r="FE125" s="80">
        <f t="shared" si="79"/>
        <v>1.2564102564102564</v>
      </c>
      <c r="FF125" s="80" t="e">
        <f t="shared" si="80"/>
        <v>#DIV/0!</v>
      </c>
      <c r="FG125" s="80">
        <f t="shared" si="81"/>
        <v>2.4463768115942028</v>
      </c>
      <c r="FH125" s="74"/>
      <c r="FI125" s="80">
        <f t="shared" si="82"/>
        <v>0.85849056603773588</v>
      </c>
      <c r="FJ125" s="80">
        <f t="shared" si="83"/>
        <v>0.9375</v>
      </c>
      <c r="FK125" s="80">
        <f t="shared" si="84"/>
        <v>0.94871794871794868</v>
      </c>
      <c r="FL125" s="80" t="e">
        <f t="shared" si="85"/>
        <v>#DIV/0!</v>
      </c>
      <c r="FM125" s="80">
        <f t="shared" si="86"/>
        <v>0.89275362318840579</v>
      </c>
      <c r="FN125" s="74"/>
      <c r="FO125" s="80">
        <f t="shared" si="87"/>
        <v>0.83018867924528306</v>
      </c>
      <c r="FP125" s="80">
        <f t="shared" si="88"/>
        <v>1</v>
      </c>
      <c r="FQ125" s="80">
        <f t="shared" si="89"/>
        <v>0.95726495726495731</v>
      </c>
      <c r="FR125" s="80" t="e">
        <f t="shared" si="90"/>
        <v>#DIV/0!</v>
      </c>
      <c r="FS125" s="80">
        <f t="shared" si="91"/>
        <v>0.88115942028985506</v>
      </c>
      <c r="FT125" s="74"/>
      <c r="FU125" s="80">
        <f t="shared" si="92"/>
        <v>0.84433962264150941</v>
      </c>
      <c r="FV125" s="80">
        <f t="shared" si="93"/>
        <v>1</v>
      </c>
      <c r="FW125" s="80">
        <f t="shared" si="94"/>
        <v>0.94871794871794868</v>
      </c>
      <c r="FX125" s="80" t="e">
        <f t="shared" si="95"/>
        <v>#DIV/0!</v>
      </c>
      <c r="FY125" s="80">
        <f t="shared" si="96"/>
        <v>0.88695652173913042</v>
      </c>
    </row>
    <row r="126" spans="1:181" x14ac:dyDescent="0.3">
      <c r="A126" s="60" t="s">
        <v>426</v>
      </c>
      <c r="B126" s="70">
        <v>5806</v>
      </c>
      <c r="C126" s="70"/>
      <c r="D126" s="70">
        <v>58</v>
      </c>
      <c r="E126" s="70">
        <v>2</v>
      </c>
      <c r="F126" s="70">
        <v>27</v>
      </c>
      <c r="G126" s="70">
        <v>0</v>
      </c>
      <c r="H126" s="70">
        <v>87</v>
      </c>
      <c r="I126" s="70">
        <v>19</v>
      </c>
      <c r="J126" s="70">
        <v>1</v>
      </c>
      <c r="K126" s="70">
        <v>12</v>
      </c>
      <c r="L126" s="70">
        <v>0</v>
      </c>
      <c r="M126" s="70">
        <v>32</v>
      </c>
      <c r="N126" s="70">
        <v>119</v>
      </c>
      <c r="O126" s="70"/>
      <c r="P126" s="70">
        <v>34</v>
      </c>
      <c r="Q126" s="70">
        <v>1</v>
      </c>
      <c r="R126" s="70">
        <v>19</v>
      </c>
      <c r="S126" s="70">
        <v>0</v>
      </c>
      <c r="T126" s="70">
        <v>54</v>
      </c>
      <c r="U126" s="70">
        <v>33</v>
      </c>
      <c r="V126" s="70">
        <v>2</v>
      </c>
      <c r="W126" s="70">
        <v>15</v>
      </c>
      <c r="X126" s="70">
        <v>0</v>
      </c>
      <c r="Y126" s="70">
        <v>50</v>
      </c>
      <c r="Z126" s="70">
        <v>104</v>
      </c>
      <c r="AA126" s="70"/>
      <c r="AB126" s="70">
        <v>47</v>
      </c>
      <c r="AC126" s="70">
        <v>1</v>
      </c>
      <c r="AD126" s="70">
        <v>24</v>
      </c>
      <c r="AE126" s="70">
        <v>0</v>
      </c>
      <c r="AF126" s="70">
        <v>72</v>
      </c>
      <c r="AG126" s="70">
        <v>14</v>
      </c>
      <c r="AH126" s="70">
        <v>0</v>
      </c>
      <c r="AI126" s="70">
        <v>6</v>
      </c>
      <c r="AJ126" s="70">
        <v>0</v>
      </c>
      <c r="AK126" s="70">
        <v>20</v>
      </c>
      <c r="AL126" s="70">
        <v>12</v>
      </c>
      <c r="AM126" s="70">
        <v>2</v>
      </c>
      <c r="AN126" s="70">
        <v>6</v>
      </c>
      <c r="AO126" s="70">
        <v>0</v>
      </c>
      <c r="AP126" s="70">
        <v>20</v>
      </c>
      <c r="AQ126" s="70">
        <v>112</v>
      </c>
      <c r="AR126" s="74"/>
      <c r="AS126" s="70">
        <v>57</v>
      </c>
      <c r="AT126" s="70">
        <v>3</v>
      </c>
      <c r="AU126" s="70">
        <v>30</v>
      </c>
      <c r="AV126" s="70">
        <v>0</v>
      </c>
      <c r="AW126" s="70">
        <v>90</v>
      </c>
      <c r="AX126" s="70">
        <v>90</v>
      </c>
      <c r="AY126" s="74"/>
      <c r="AZ126" s="70">
        <v>52</v>
      </c>
      <c r="BA126" s="70">
        <v>3</v>
      </c>
      <c r="BB126" s="70">
        <v>29</v>
      </c>
      <c r="BC126" s="70">
        <v>0</v>
      </c>
      <c r="BD126" s="70">
        <v>84</v>
      </c>
      <c r="BE126" s="70">
        <v>84</v>
      </c>
      <c r="BF126" s="74"/>
      <c r="BG126" s="70">
        <v>37</v>
      </c>
      <c r="BH126" s="70">
        <v>2</v>
      </c>
      <c r="BI126" s="70">
        <v>21</v>
      </c>
      <c r="BJ126" s="70">
        <v>0</v>
      </c>
      <c r="BK126" s="70">
        <v>60</v>
      </c>
      <c r="BL126" s="70">
        <v>27</v>
      </c>
      <c r="BM126" s="70">
        <v>1</v>
      </c>
      <c r="BN126" s="70">
        <v>13</v>
      </c>
      <c r="BO126" s="70">
        <v>0</v>
      </c>
      <c r="BP126" s="70">
        <v>41</v>
      </c>
      <c r="BQ126" s="70">
        <v>101</v>
      </c>
      <c r="BR126" s="74"/>
      <c r="BS126" s="70">
        <v>38</v>
      </c>
      <c r="BT126" s="70">
        <v>1</v>
      </c>
      <c r="BU126" s="70">
        <v>18</v>
      </c>
      <c r="BV126" s="70">
        <v>0</v>
      </c>
      <c r="BW126" s="70">
        <v>57</v>
      </c>
      <c r="BX126" s="70">
        <v>10</v>
      </c>
      <c r="BY126" s="70">
        <v>1</v>
      </c>
      <c r="BZ126" s="70">
        <v>7</v>
      </c>
      <c r="CA126" s="70">
        <v>0</v>
      </c>
      <c r="CB126" s="70">
        <v>18</v>
      </c>
      <c r="CC126" s="70">
        <v>19</v>
      </c>
      <c r="CD126" s="70">
        <v>1</v>
      </c>
      <c r="CE126" s="70">
        <v>8</v>
      </c>
      <c r="CF126" s="70">
        <v>0</v>
      </c>
      <c r="CG126" s="70">
        <v>28</v>
      </c>
      <c r="CH126" s="70">
        <v>103</v>
      </c>
      <c r="CI126" s="74"/>
      <c r="CJ126" s="70">
        <v>29</v>
      </c>
      <c r="CK126" s="70">
        <v>0</v>
      </c>
      <c r="CL126" s="70">
        <v>20</v>
      </c>
      <c r="CM126" s="70">
        <v>0</v>
      </c>
      <c r="CN126" s="70">
        <v>49</v>
      </c>
      <c r="CO126" s="70">
        <v>35</v>
      </c>
      <c r="CP126" s="70">
        <v>3</v>
      </c>
      <c r="CQ126" s="70">
        <v>12</v>
      </c>
      <c r="CR126" s="70">
        <v>0</v>
      </c>
      <c r="CS126" s="70">
        <v>50</v>
      </c>
      <c r="CT126" s="70">
        <v>99</v>
      </c>
      <c r="CU126" s="74"/>
      <c r="CV126" s="70">
        <v>37</v>
      </c>
      <c r="CW126" s="70">
        <v>2</v>
      </c>
      <c r="CX126" s="70">
        <v>18</v>
      </c>
      <c r="CY126" s="70">
        <v>0</v>
      </c>
      <c r="CZ126" s="70">
        <v>57</v>
      </c>
      <c r="DA126" s="70">
        <v>14</v>
      </c>
      <c r="DB126" s="70">
        <v>0</v>
      </c>
      <c r="DC126" s="70">
        <v>6</v>
      </c>
      <c r="DD126" s="70">
        <v>0</v>
      </c>
      <c r="DE126" s="70">
        <v>20</v>
      </c>
      <c r="DF126" s="70">
        <v>13</v>
      </c>
      <c r="DG126" s="70">
        <v>1</v>
      </c>
      <c r="DH126" s="70">
        <v>9</v>
      </c>
      <c r="DI126" s="70">
        <v>0</v>
      </c>
      <c r="DJ126" s="70">
        <v>23</v>
      </c>
      <c r="DK126" s="70">
        <v>100</v>
      </c>
      <c r="DL126" s="74"/>
      <c r="DM126" s="70">
        <v>47</v>
      </c>
      <c r="DN126" s="70">
        <v>2</v>
      </c>
      <c r="DO126" s="70">
        <v>18</v>
      </c>
      <c r="DP126" s="70">
        <v>0</v>
      </c>
      <c r="DQ126" s="70">
        <v>67</v>
      </c>
      <c r="DR126" s="70">
        <v>15</v>
      </c>
      <c r="DS126" s="70">
        <v>1</v>
      </c>
      <c r="DT126" s="70">
        <v>14</v>
      </c>
      <c r="DU126" s="70">
        <v>0</v>
      </c>
      <c r="DV126" s="70">
        <v>30</v>
      </c>
      <c r="DW126" s="70">
        <v>97</v>
      </c>
      <c r="DY126" s="80">
        <f t="shared" si="52"/>
        <v>0.87012987012987009</v>
      </c>
      <c r="DZ126" s="80">
        <f t="shared" si="53"/>
        <v>1</v>
      </c>
      <c r="EA126" s="80">
        <f t="shared" si="54"/>
        <v>0.87179487179487181</v>
      </c>
      <c r="EB126" s="80" t="e">
        <f t="shared" si="55"/>
        <v>#DIV/0!</v>
      </c>
      <c r="EC126" s="80">
        <f t="shared" si="56"/>
        <v>0.87394957983193278</v>
      </c>
      <c r="ED126" s="74"/>
      <c r="EE126" s="80">
        <f t="shared" si="57"/>
        <v>0.94805194805194803</v>
      </c>
      <c r="EF126" s="80">
        <f t="shared" si="58"/>
        <v>1</v>
      </c>
      <c r="EG126" s="80">
        <f t="shared" si="59"/>
        <v>0.92307692307692313</v>
      </c>
      <c r="EH126" s="80" t="e">
        <f t="shared" si="60"/>
        <v>#DIV/0!</v>
      </c>
      <c r="EI126" s="80">
        <f t="shared" si="61"/>
        <v>0.94117647058823528</v>
      </c>
      <c r="EJ126" s="74"/>
      <c r="EK126" s="80">
        <f t="shared" si="62"/>
        <v>0.74025974025974028</v>
      </c>
      <c r="EL126" s="80">
        <f t="shared" si="63"/>
        <v>1</v>
      </c>
      <c r="EM126" s="80">
        <f t="shared" si="64"/>
        <v>0.76923076923076927</v>
      </c>
      <c r="EN126" s="80" t="e">
        <f t="shared" si="65"/>
        <v>#DIV/0!</v>
      </c>
      <c r="EO126" s="80">
        <f t="shared" si="66"/>
        <v>0.75630252100840334</v>
      </c>
      <c r="EP126" s="74"/>
      <c r="EQ126" s="80">
        <f t="shared" si="67"/>
        <v>0.67532467532467533</v>
      </c>
      <c r="ER126" s="80">
        <f t="shared" si="68"/>
        <v>1</v>
      </c>
      <c r="ES126" s="80">
        <f t="shared" si="69"/>
        <v>0.74358974358974361</v>
      </c>
      <c r="ET126" s="80" t="e">
        <f t="shared" si="70"/>
        <v>#DIV/0!</v>
      </c>
      <c r="EU126" s="80">
        <f t="shared" si="71"/>
        <v>0.70588235294117652</v>
      </c>
      <c r="EV126" s="74"/>
      <c r="EW126" s="80">
        <f t="shared" si="72"/>
        <v>0.83116883116883122</v>
      </c>
      <c r="EX126" s="80">
        <f t="shared" si="73"/>
        <v>1</v>
      </c>
      <c r="EY126" s="80">
        <f t="shared" si="74"/>
        <v>0.87179487179487181</v>
      </c>
      <c r="EZ126" s="80" t="e">
        <f t="shared" si="75"/>
        <v>#DIV/0!</v>
      </c>
      <c r="FA126" s="80">
        <f t="shared" si="76"/>
        <v>0.84873949579831931</v>
      </c>
      <c r="FB126" s="74"/>
      <c r="FC126" s="80">
        <f t="shared" si="77"/>
        <v>2.4025974025974026</v>
      </c>
      <c r="FD126" s="80">
        <f t="shared" si="78"/>
        <v>5.333333333333333</v>
      </c>
      <c r="FE126" s="80">
        <f t="shared" si="79"/>
        <v>2.8974358974358974</v>
      </c>
      <c r="FF126" s="80" t="e">
        <f t="shared" si="80"/>
        <v>#DIV/0!</v>
      </c>
      <c r="FG126" s="80">
        <f t="shared" si="81"/>
        <v>2.6386554621848739</v>
      </c>
      <c r="FH126" s="74"/>
      <c r="FI126" s="80">
        <f t="shared" si="82"/>
        <v>0.83116883116883122</v>
      </c>
      <c r="FJ126" s="80">
        <f t="shared" si="83"/>
        <v>1</v>
      </c>
      <c r="FK126" s="80">
        <f t="shared" si="84"/>
        <v>0.82051282051282048</v>
      </c>
      <c r="FL126" s="80" t="e">
        <f t="shared" si="85"/>
        <v>#DIV/0!</v>
      </c>
      <c r="FM126" s="80">
        <f t="shared" si="86"/>
        <v>0.83193277310924374</v>
      </c>
      <c r="FN126" s="74"/>
      <c r="FO126" s="80">
        <f t="shared" si="87"/>
        <v>0.83116883116883122</v>
      </c>
      <c r="FP126" s="80">
        <f t="shared" si="88"/>
        <v>1</v>
      </c>
      <c r="FQ126" s="80">
        <f t="shared" si="89"/>
        <v>0.84615384615384615</v>
      </c>
      <c r="FR126" s="80" t="e">
        <f t="shared" si="90"/>
        <v>#DIV/0!</v>
      </c>
      <c r="FS126" s="80">
        <f t="shared" si="91"/>
        <v>0.84033613445378152</v>
      </c>
      <c r="FT126" s="74"/>
      <c r="FU126" s="80">
        <f t="shared" si="92"/>
        <v>0.80519480519480524</v>
      </c>
      <c r="FV126" s="80">
        <f t="shared" si="93"/>
        <v>1</v>
      </c>
      <c r="FW126" s="80">
        <f t="shared" si="94"/>
        <v>0.82051282051282048</v>
      </c>
      <c r="FX126" s="80" t="e">
        <f t="shared" si="95"/>
        <v>#DIV/0!</v>
      </c>
      <c r="FY126" s="80">
        <f t="shared" si="96"/>
        <v>0.81512605042016806</v>
      </c>
    </row>
    <row r="127" spans="1:181" x14ac:dyDescent="0.3">
      <c r="A127" s="60" t="s">
        <v>593</v>
      </c>
      <c r="B127" s="70">
        <v>5721</v>
      </c>
      <c r="C127" s="70"/>
      <c r="D127" s="70">
        <v>447</v>
      </c>
      <c r="E127" s="70">
        <v>52</v>
      </c>
      <c r="F127" s="70">
        <v>133</v>
      </c>
      <c r="G127" s="70">
        <v>0</v>
      </c>
      <c r="H127" s="70">
        <v>632</v>
      </c>
      <c r="I127" s="70">
        <v>182</v>
      </c>
      <c r="J127" s="70">
        <v>19</v>
      </c>
      <c r="K127" s="70">
        <v>58</v>
      </c>
      <c r="L127" s="70">
        <v>0</v>
      </c>
      <c r="M127" s="70">
        <v>259</v>
      </c>
      <c r="N127" s="70">
        <v>891</v>
      </c>
      <c r="O127" s="70"/>
      <c r="P127" s="70">
        <v>303</v>
      </c>
      <c r="Q127" s="70">
        <v>22</v>
      </c>
      <c r="R127" s="70">
        <v>80</v>
      </c>
      <c r="S127" s="70">
        <v>0</v>
      </c>
      <c r="T127" s="70">
        <v>405</v>
      </c>
      <c r="U127" s="70">
        <v>259</v>
      </c>
      <c r="V127" s="70">
        <v>44</v>
      </c>
      <c r="W127" s="70">
        <v>82</v>
      </c>
      <c r="X127" s="70">
        <v>0</v>
      </c>
      <c r="Y127" s="70">
        <v>385</v>
      </c>
      <c r="Z127" s="70">
        <v>790</v>
      </c>
      <c r="AA127" s="70"/>
      <c r="AB127" s="70">
        <v>325</v>
      </c>
      <c r="AC127" s="70">
        <v>33</v>
      </c>
      <c r="AD127" s="70">
        <v>90</v>
      </c>
      <c r="AE127" s="70">
        <v>0</v>
      </c>
      <c r="AF127" s="70">
        <v>448</v>
      </c>
      <c r="AG127" s="70">
        <v>129</v>
      </c>
      <c r="AH127" s="70">
        <v>22</v>
      </c>
      <c r="AI127" s="70">
        <v>48</v>
      </c>
      <c r="AJ127" s="70">
        <v>0</v>
      </c>
      <c r="AK127" s="70">
        <v>199</v>
      </c>
      <c r="AL127" s="70">
        <v>103</v>
      </c>
      <c r="AM127" s="70">
        <v>14</v>
      </c>
      <c r="AN127" s="70">
        <v>34</v>
      </c>
      <c r="AO127" s="70">
        <v>0</v>
      </c>
      <c r="AP127" s="70">
        <v>151</v>
      </c>
      <c r="AQ127" s="70">
        <v>798</v>
      </c>
      <c r="AR127" s="74"/>
      <c r="AS127" s="70">
        <v>483</v>
      </c>
      <c r="AT127" s="70">
        <v>51</v>
      </c>
      <c r="AU127" s="70">
        <v>144</v>
      </c>
      <c r="AV127" s="70">
        <v>0</v>
      </c>
      <c r="AW127" s="70">
        <v>678</v>
      </c>
      <c r="AX127" s="70">
        <v>678</v>
      </c>
      <c r="AY127" s="74"/>
      <c r="AZ127" s="70">
        <v>469</v>
      </c>
      <c r="BA127" s="70">
        <v>48</v>
      </c>
      <c r="BB127" s="70">
        <v>140</v>
      </c>
      <c r="BC127" s="70">
        <v>0</v>
      </c>
      <c r="BD127" s="70">
        <v>657</v>
      </c>
      <c r="BE127" s="70">
        <v>657</v>
      </c>
      <c r="BF127" s="74"/>
      <c r="BG127" s="70">
        <v>383</v>
      </c>
      <c r="BH127" s="70">
        <v>50</v>
      </c>
      <c r="BI127" s="70">
        <v>111</v>
      </c>
      <c r="BJ127" s="70">
        <v>0</v>
      </c>
      <c r="BK127" s="70">
        <v>544</v>
      </c>
      <c r="BL127" s="70">
        <v>167</v>
      </c>
      <c r="BM127" s="70">
        <v>12</v>
      </c>
      <c r="BN127" s="70">
        <v>49</v>
      </c>
      <c r="BO127" s="70">
        <v>0</v>
      </c>
      <c r="BP127" s="70">
        <v>228</v>
      </c>
      <c r="BQ127" s="70">
        <v>772</v>
      </c>
      <c r="BR127" s="74"/>
      <c r="BS127" s="70">
        <v>206</v>
      </c>
      <c r="BT127" s="70">
        <v>19</v>
      </c>
      <c r="BU127" s="70">
        <v>55</v>
      </c>
      <c r="BV127" s="70">
        <v>0</v>
      </c>
      <c r="BW127" s="70">
        <v>280</v>
      </c>
      <c r="BX127" s="70">
        <v>121</v>
      </c>
      <c r="BY127" s="70">
        <v>14</v>
      </c>
      <c r="BZ127" s="70">
        <v>40</v>
      </c>
      <c r="CA127" s="70">
        <v>0</v>
      </c>
      <c r="CB127" s="70">
        <v>175</v>
      </c>
      <c r="CC127" s="70">
        <v>203</v>
      </c>
      <c r="CD127" s="70">
        <v>30</v>
      </c>
      <c r="CE127" s="70">
        <v>68</v>
      </c>
      <c r="CF127" s="70">
        <v>0</v>
      </c>
      <c r="CG127" s="70">
        <v>301</v>
      </c>
      <c r="CH127" s="70">
        <v>756</v>
      </c>
      <c r="CI127" s="74"/>
      <c r="CJ127" s="70">
        <v>267</v>
      </c>
      <c r="CK127" s="70">
        <v>33</v>
      </c>
      <c r="CL127" s="70">
        <v>83</v>
      </c>
      <c r="CM127" s="70">
        <v>0</v>
      </c>
      <c r="CN127" s="70">
        <v>383</v>
      </c>
      <c r="CO127" s="70">
        <v>254</v>
      </c>
      <c r="CP127" s="70">
        <v>29</v>
      </c>
      <c r="CQ127" s="70">
        <v>72</v>
      </c>
      <c r="CR127" s="70">
        <v>0</v>
      </c>
      <c r="CS127" s="70">
        <v>355</v>
      </c>
      <c r="CT127" s="70">
        <v>738</v>
      </c>
      <c r="CU127" s="74"/>
      <c r="CV127" s="70">
        <v>298</v>
      </c>
      <c r="CW127" s="70">
        <v>34</v>
      </c>
      <c r="CX127" s="70">
        <v>78</v>
      </c>
      <c r="CY127" s="70">
        <v>0</v>
      </c>
      <c r="CZ127" s="70">
        <v>410</v>
      </c>
      <c r="DA127" s="70">
        <v>107</v>
      </c>
      <c r="DB127" s="70">
        <v>10</v>
      </c>
      <c r="DC127" s="70">
        <v>38</v>
      </c>
      <c r="DD127" s="70">
        <v>0</v>
      </c>
      <c r="DE127" s="70">
        <v>155</v>
      </c>
      <c r="DF127" s="70">
        <v>126</v>
      </c>
      <c r="DG127" s="70">
        <v>18</v>
      </c>
      <c r="DH127" s="70">
        <v>42</v>
      </c>
      <c r="DI127" s="70">
        <v>0</v>
      </c>
      <c r="DJ127" s="70">
        <v>186</v>
      </c>
      <c r="DK127" s="70">
        <v>751</v>
      </c>
      <c r="DL127" s="74"/>
      <c r="DM127" s="70">
        <v>378</v>
      </c>
      <c r="DN127" s="70">
        <v>41</v>
      </c>
      <c r="DO127" s="70">
        <v>112</v>
      </c>
      <c r="DP127" s="70">
        <v>0</v>
      </c>
      <c r="DQ127" s="70">
        <v>531</v>
      </c>
      <c r="DR127" s="70">
        <v>136</v>
      </c>
      <c r="DS127" s="70">
        <v>17</v>
      </c>
      <c r="DT127" s="70">
        <v>43</v>
      </c>
      <c r="DU127" s="70">
        <v>0</v>
      </c>
      <c r="DV127" s="70">
        <v>196</v>
      </c>
      <c r="DW127" s="70">
        <v>727</v>
      </c>
      <c r="DY127" s="80">
        <f t="shared" si="52"/>
        <v>0.89348171701112877</v>
      </c>
      <c r="DZ127" s="80">
        <f t="shared" si="53"/>
        <v>0.92957746478873238</v>
      </c>
      <c r="EA127" s="80">
        <f t="shared" si="54"/>
        <v>0.84816753926701571</v>
      </c>
      <c r="EB127" s="80" t="e">
        <f t="shared" si="55"/>
        <v>#DIV/0!</v>
      </c>
      <c r="EC127" s="80">
        <f t="shared" si="56"/>
        <v>0.88664421997755327</v>
      </c>
      <c r="ED127" s="74"/>
      <c r="EE127" s="80">
        <f t="shared" si="57"/>
        <v>0.88553259141494434</v>
      </c>
      <c r="EF127" s="80">
        <f t="shared" si="58"/>
        <v>0.971830985915493</v>
      </c>
      <c r="EG127" s="80">
        <f t="shared" si="59"/>
        <v>0.90052356020942403</v>
      </c>
      <c r="EH127" s="80" t="e">
        <f t="shared" si="60"/>
        <v>#DIV/0!</v>
      </c>
      <c r="EI127" s="80">
        <f t="shared" si="61"/>
        <v>0.89562289562289565</v>
      </c>
      <c r="EJ127" s="74"/>
      <c r="EK127" s="80">
        <f t="shared" si="62"/>
        <v>0.7678855325914149</v>
      </c>
      <c r="EL127" s="80">
        <f t="shared" si="63"/>
        <v>0.71830985915492962</v>
      </c>
      <c r="EM127" s="80">
        <f t="shared" si="64"/>
        <v>0.75392670157068065</v>
      </c>
      <c r="EN127" s="80" t="e">
        <f t="shared" si="65"/>
        <v>#DIV/0!</v>
      </c>
      <c r="EO127" s="80">
        <f t="shared" si="66"/>
        <v>0.76094276094276092</v>
      </c>
      <c r="EP127" s="74"/>
      <c r="EQ127" s="80">
        <f t="shared" si="67"/>
        <v>0.74562798092209859</v>
      </c>
      <c r="ER127" s="80">
        <f t="shared" si="68"/>
        <v>0.676056338028169</v>
      </c>
      <c r="ES127" s="80">
        <f t="shared" si="69"/>
        <v>0.73298429319371727</v>
      </c>
      <c r="ET127" s="80" t="e">
        <f t="shared" si="70"/>
        <v>#DIV/0!</v>
      </c>
      <c r="EU127" s="80">
        <f t="shared" si="71"/>
        <v>0.73737373737373735</v>
      </c>
      <c r="EV127" s="74"/>
      <c r="EW127" s="80">
        <f t="shared" si="72"/>
        <v>0.87440381558028613</v>
      </c>
      <c r="EX127" s="80">
        <f t="shared" si="73"/>
        <v>0.87323943661971826</v>
      </c>
      <c r="EY127" s="80">
        <f t="shared" si="74"/>
        <v>0.83769633507853403</v>
      </c>
      <c r="EZ127" s="80" t="e">
        <f t="shared" si="75"/>
        <v>#DIV/0!</v>
      </c>
      <c r="FA127" s="80">
        <f t="shared" si="76"/>
        <v>0.86644219977553316</v>
      </c>
      <c r="FB127" s="74"/>
      <c r="FC127" s="80">
        <f t="shared" si="77"/>
        <v>0.10651828298887123</v>
      </c>
      <c r="FD127" s="80">
        <f t="shared" si="78"/>
        <v>4.2253521126760563E-2</v>
      </c>
      <c r="FE127" s="80">
        <f t="shared" si="79"/>
        <v>0.17277486910994763</v>
      </c>
      <c r="FF127" s="80" t="e">
        <f t="shared" si="80"/>
        <v>#DIV/0!</v>
      </c>
      <c r="FG127" s="80">
        <f t="shared" si="81"/>
        <v>0.11560044893378227</v>
      </c>
      <c r="FH127" s="74"/>
      <c r="FI127" s="80">
        <f t="shared" si="82"/>
        <v>0.82829888712241651</v>
      </c>
      <c r="FJ127" s="80">
        <f t="shared" si="83"/>
        <v>0.87323943661971826</v>
      </c>
      <c r="FK127" s="80">
        <f t="shared" si="84"/>
        <v>0.81151832460732987</v>
      </c>
      <c r="FL127" s="80" t="e">
        <f t="shared" si="85"/>
        <v>#DIV/0!</v>
      </c>
      <c r="FM127" s="80">
        <f t="shared" si="86"/>
        <v>0.82828282828282829</v>
      </c>
      <c r="FN127" s="74"/>
      <c r="FO127" s="80">
        <f t="shared" si="87"/>
        <v>0.84419713831478538</v>
      </c>
      <c r="FP127" s="80">
        <f t="shared" si="88"/>
        <v>0.87323943661971826</v>
      </c>
      <c r="FQ127" s="80">
        <f t="shared" si="89"/>
        <v>0.82722513089005234</v>
      </c>
      <c r="FR127" s="80" t="e">
        <f t="shared" si="90"/>
        <v>#DIV/0!</v>
      </c>
      <c r="FS127" s="80">
        <f t="shared" si="91"/>
        <v>0.84287317620650959</v>
      </c>
      <c r="FT127" s="74"/>
      <c r="FU127" s="80">
        <f t="shared" si="92"/>
        <v>0.81717011128775829</v>
      </c>
      <c r="FV127" s="80">
        <f t="shared" si="93"/>
        <v>0.81690140845070425</v>
      </c>
      <c r="FW127" s="80">
        <f t="shared" si="94"/>
        <v>0.81151832460732987</v>
      </c>
      <c r="FX127" s="80" t="e">
        <f t="shared" si="95"/>
        <v>#DIV/0!</v>
      </c>
      <c r="FY127" s="80">
        <f t="shared" si="96"/>
        <v>0.81593714927048255</v>
      </c>
    </row>
    <row r="128" spans="1:181" x14ac:dyDescent="0.3">
      <c r="A128" s="60" t="s">
        <v>533</v>
      </c>
      <c r="B128" s="70">
        <v>5588</v>
      </c>
      <c r="C128" s="70"/>
      <c r="D128" s="70">
        <v>264</v>
      </c>
      <c r="E128" s="70">
        <v>64</v>
      </c>
      <c r="F128" s="70">
        <v>161</v>
      </c>
      <c r="G128" s="70">
        <v>2</v>
      </c>
      <c r="H128" s="70">
        <v>491</v>
      </c>
      <c r="I128" s="70">
        <v>122</v>
      </c>
      <c r="J128" s="70">
        <v>18</v>
      </c>
      <c r="K128" s="70">
        <v>84</v>
      </c>
      <c r="L128" s="70">
        <v>0</v>
      </c>
      <c r="M128" s="70">
        <v>224</v>
      </c>
      <c r="N128" s="70">
        <v>715</v>
      </c>
      <c r="O128" s="70"/>
      <c r="P128" s="70">
        <v>188</v>
      </c>
      <c r="Q128" s="70">
        <v>43</v>
      </c>
      <c r="R128" s="70">
        <v>109</v>
      </c>
      <c r="S128" s="70">
        <v>1</v>
      </c>
      <c r="T128" s="70">
        <v>341</v>
      </c>
      <c r="U128" s="70">
        <v>141</v>
      </c>
      <c r="V128" s="70">
        <v>33</v>
      </c>
      <c r="W128" s="70">
        <v>108</v>
      </c>
      <c r="X128" s="70">
        <v>1</v>
      </c>
      <c r="Y128" s="70">
        <v>283</v>
      </c>
      <c r="Z128" s="70">
        <v>624</v>
      </c>
      <c r="AA128" s="70"/>
      <c r="AB128" s="70">
        <v>246</v>
      </c>
      <c r="AC128" s="70">
        <v>53</v>
      </c>
      <c r="AD128" s="70">
        <v>145</v>
      </c>
      <c r="AE128" s="70">
        <v>1</v>
      </c>
      <c r="AF128" s="70">
        <v>445</v>
      </c>
      <c r="AG128" s="70">
        <v>68</v>
      </c>
      <c r="AH128" s="70">
        <v>13</v>
      </c>
      <c r="AI128" s="70">
        <v>46</v>
      </c>
      <c r="AJ128" s="70">
        <v>1</v>
      </c>
      <c r="AK128" s="70">
        <v>128</v>
      </c>
      <c r="AL128" s="70">
        <v>51</v>
      </c>
      <c r="AM128" s="70">
        <v>14</v>
      </c>
      <c r="AN128" s="70">
        <v>33</v>
      </c>
      <c r="AO128" s="70">
        <v>0</v>
      </c>
      <c r="AP128" s="70">
        <v>98</v>
      </c>
      <c r="AQ128" s="70">
        <v>671</v>
      </c>
      <c r="AR128" s="74"/>
      <c r="AS128" s="70">
        <v>304</v>
      </c>
      <c r="AT128" s="70">
        <v>63</v>
      </c>
      <c r="AU128" s="70">
        <v>185</v>
      </c>
      <c r="AV128" s="70">
        <v>2</v>
      </c>
      <c r="AW128" s="70">
        <v>554</v>
      </c>
      <c r="AX128" s="70">
        <v>554</v>
      </c>
      <c r="AY128" s="74"/>
      <c r="AZ128" s="70">
        <v>300</v>
      </c>
      <c r="BA128" s="70">
        <v>57</v>
      </c>
      <c r="BB128" s="70">
        <v>180</v>
      </c>
      <c r="BC128" s="70">
        <v>2</v>
      </c>
      <c r="BD128" s="70">
        <v>539</v>
      </c>
      <c r="BE128" s="70">
        <v>539</v>
      </c>
      <c r="BF128" s="74"/>
      <c r="BG128" s="70">
        <v>237</v>
      </c>
      <c r="BH128" s="70">
        <v>53</v>
      </c>
      <c r="BI128" s="70">
        <v>152</v>
      </c>
      <c r="BJ128" s="70">
        <v>0</v>
      </c>
      <c r="BK128" s="70">
        <v>442</v>
      </c>
      <c r="BL128" s="70">
        <v>86</v>
      </c>
      <c r="BM128" s="70">
        <v>19</v>
      </c>
      <c r="BN128" s="70">
        <v>56</v>
      </c>
      <c r="BO128" s="70">
        <v>2</v>
      </c>
      <c r="BP128" s="70">
        <v>163</v>
      </c>
      <c r="BQ128" s="70">
        <v>605</v>
      </c>
      <c r="BR128" s="74"/>
      <c r="BS128" s="70">
        <v>137</v>
      </c>
      <c r="BT128" s="70">
        <v>22</v>
      </c>
      <c r="BU128" s="70">
        <v>86</v>
      </c>
      <c r="BV128" s="70">
        <v>1</v>
      </c>
      <c r="BW128" s="70">
        <v>246</v>
      </c>
      <c r="BX128" s="70">
        <v>84</v>
      </c>
      <c r="BY128" s="70">
        <v>24</v>
      </c>
      <c r="BZ128" s="70">
        <v>53</v>
      </c>
      <c r="CA128" s="70">
        <v>1</v>
      </c>
      <c r="CB128" s="70">
        <v>162</v>
      </c>
      <c r="CC128" s="70">
        <v>99</v>
      </c>
      <c r="CD128" s="70">
        <v>27</v>
      </c>
      <c r="CE128" s="70">
        <v>70</v>
      </c>
      <c r="CF128" s="70">
        <v>0</v>
      </c>
      <c r="CG128" s="70">
        <v>196</v>
      </c>
      <c r="CH128" s="70">
        <v>604</v>
      </c>
      <c r="CI128" s="74"/>
      <c r="CJ128" s="70">
        <v>92</v>
      </c>
      <c r="CK128" s="70">
        <v>12</v>
      </c>
      <c r="CL128" s="70">
        <v>49</v>
      </c>
      <c r="CM128" s="70">
        <v>0</v>
      </c>
      <c r="CN128" s="70">
        <v>153</v>
      </c>
      <c r="CO128" s="70">
        <v>255</v>
      </c>
      <c r="CP128" s="70">
        <v>65</v>
      </c>
      <c r="CQ128" s="70">
        <v>171</v>
      </c>
      <c r="CR128" s="70">
        <v>2</v>
      </c>
      <c r="CS128" s="70">
        <v>493</v>
      </c>
      <c r="CT128" s="70">
        <v>646</v>
      </c>
      <c r="CU128" s="74"/>
      <c r="CV128" s="70">
        <v>185</v>
      </c>
      <c r="CW128" s="70">
        <v>29</v>
      </c>
      <c r="CX128" s="70">
        <v>112</v>
      </c>
      <c r="CY128" s="70">
        <v>0</v>
      </c>
      <c r="CZ128" s="70">
        <v>326</v>
      </c>
      <c r="DA128" s="70">
        <v>67</v>
      </c>
      <c r="DB128" s="70">
        <v>10</v>
      </c>
      <c r="DC128" s="70">
        <v>44</v>
      </c>
      <c r="DD128" s="70">
        <v>0</v>
      </c>
      <c r="DE128" s="70">
        <v>121</v>
      </c>
      <c r="DF128" s="70">
        <v>77</v>
      </c>
      <c r="DG128" s="70">
        <v>32</v>
      </c>
      <c r="DH128" s="70">
        <v>50</v>
      </c>
      <c r="DI128" s="70">
        <v>2</v>
      </c>
      <c r="DJ128" s="70">
        <v>161</v>
      </c>
      <c r="DK128" s="70">
        <v>608</v>
      </c>
      <c r="DL128" s="74"/>
      <c r="DM128" s="70">
        <v>233</v>
      </c>
      <c r="DN128" s="70">
        <v>35</v>
      </c>
      <c r="DO128" s="70">
        <v>134</v>
      </c>
      <c r="DP128" s="70">
        <v>1</v>
      </c>
      <c r="DQ128" s="70">
        <v>403</v>
      </c>
      <c r="DR128" s="70">
        <v>84</v>
      </c>
      <c r="DS128" s="70">
        <v>34</v>
      </c>
      <c r="DT128" s="70">
        <v>56</v>
      </c>
      <c r="DU128" s="70">
        <v>1</v>
      </c>
      <c r="DV128" s="70">
        <v>175</v>
      </c>
      <c r="DW128" s="70">
        <v>578</v>
      </c>
      <c r="DY128" s="80">
        <f t="shared" si="52"/>
        <v>0.85233160621761661</v>
      </c>
      <c r="DZ128" s="80">
        <f t="shared" si="53"/>
        <v>0.92682926829268297</v>
      </c>
      <c r="EA128" s="80">
        <f t="shared" si="54"/>
        <v>0.88571428571428568</v>
      </c>
      <c r="EB128" s="80">
        <f t="shared" si="55"/>
        <v>1</v>
      </c>
      <c r="EC128" s="80">
        <f t="shared" si="56"/>
        <v>0.87272727272727268</v>
      </c>
      <c r="ED128" s="74"/>
      <c r="EE128" s="80">
        <f t="shared" si="57"/>
        <v>0.94559585492227982</v>
      </c>
      <c r="EF128" s="80">
        <f t="shared" si="58"/>
        <v>0.97560975609756095</v>
      </c>
      <c r="EG128" s="80">
        <f t="shared" si="59"/>
        <v>0.91428571428571426</v>
      </c>
      <c r="EH128" s="80">
        <f t="shared" si="60"/>
        <v>1</v>
      </c>
      <c r="EI128" s="80">
        <f t="shared" si="61"/>
        <v>0.93846153846153846</v>
      </c>
      <c r="EJ128" s="74"/>
      <c r="EK128" s="80">
        <f t="shared" si="62"/>
        <v>0.78756476683937826</v>
      </c>
      <c r="EL128" s="80">
        <f t="shared" si="63"/>
        <v>0.76829268292682928</v>
      </c>
      <c r="EM128" s="80">
        <f t="shared" si="64"/>
        <v>0.75510204081632648</v>
      </c>
      <c r="EN128" s="80">
        <f t="shared" si="65"/>
        <v>1</v>
      </c>
      <c r="EO128" s="80">
        <f t="shared" si="66"/>
        <v>0.77482517482517488</v>
      </c>
      <c r="EP128" s="74"/>
      <c r="EQ128" s="80">
        <f t="shared" si="67"/>
        <v>0.77720207253886009</v>
      </c>
      <c r="ER128" s="80">
        <f t="shared" si="68"/>
        <v>0.69512195121951215</v>
      </c>
      <c r="ES128" s="80">
        <f t="shared" si="69"/>
        <v>0.73469387755102045</v>
      </c>
      <c r="ET128" s="80">
        <f t="shared" si="70"/>
        <v>1</v>
      </c>
      <c r="EU128" s="80">
        <f t="shared" si="71"/>
        <v>0.75384615384615383</v>
      </c>
      <c r="EV128" s="74"/>
      <c r="EW128" s="80">
        <f t="shared" si="72"/>
        <v>0.83678756476683935</v>
      </c>
      <c r="EX128" s="80">
        <f t="shared" si="73"/>
        <v>0.87804878048780488</v>
      </c>
      <c r="EY128" s="80">
        <f t="shared" si="74"/>
        <v>0.84897959183673466</v>
      </c>
      <c r="EZ128" s="80">
        <f t="shared" si="75"/>
        <v>1</v>
      </c>
      <c r="FA128" s="80">
        <f t="shared" si="76"/>
        <v>0.84615384615384615</v>
      </c>
      <c r="FB128" s="74"/>
      <c r="FC128" s="80">
        <f t="shared" si="77"/>
        <v>1.3730569948186528</v>
      </c>
      <c r="FD128" s="80">
        <f t="shared" si="78"/>
        <v>0.76829268292682928</v>
      </c>
      <c r="FE128" s="80">
        <f t="shared" si="79"/>
        <v>0.66530612244897958</v>
      </c>
      <c r="FF128" s="80">
        <f t="shared" si="80"/>
        <v>0</v>
      </c>
      <c r="FG128" s="80">
        <f t="shared" si="81"/>
        <v>1.0573426573426574</v>
      </c>
      <c r="FH128" s="74"/>
      <c r="FI128" s="80">
        <f t="shared" si="82"/>
        <v>0.89896373056994816</v>
      </c>
      <c r="FJ128" s="80">
        <f t="shared" si="83"/>
        <v>0.93902439024390238</v>
      </c>
      <c r="FK128" s="80">
        <f t="shared" si="84"/>
        <v>0.89795918367346939</v>
      </c>
      <c r="FL128" s="80">
        <f t="shared" si="85"/>
        <v>1</v>
      </c>
      <c r="FM128" s="80">
        <f t="shared" si="86"/>
        <v>0.90349650349650346</v>
      </c>
      <c r="FN128" s="74"/>
      <c r="FO128" s="80">
        <f t="shared" si="87"/>
        <v>0.85233160621761661</v>
      </c>
      <c r="FP128" s="80">
        <f t="shared" si="88"/>
        <v>0.86585365853658536</v>
      </c>
      <c r="FQ128" s="80">
        <f t="shared" si="89"/>
        <v>0.84081632653061222</v>
      </c>
      <c r="FR128" s="80">
        <f t="shared" si="90"/>
        <v>1</v>
      </c>
      <c r="FS128" s="80">
        <f t="shared" si="91"/>
        <v>0.85034965034965038</v>
      </c>
      <c r="FT128" s="74"/>
      <c r="FU128" s="80">
        <f t="shared" si="92"/>
        <v>0.82124352331606221</v>
      </c>
      <c r="FV128" s="80">
        <f t="shared" si="93"/>
        <v>0.84146341463414631</v>
      </c>
      <c r="FW128" s="80">
        <f t="shared" si="94"/>
        <v>0.77551020408163263</v>
      </c>
      <c r="FX128" s="80">
        <f t="shared" si="95"/>
        <v>1</v>
      </c>
      <c r="FY128" s="80">
        <f t="shared" si="96"/>
        <v>0.8083916083916084</v>
      </c>
    </row>
    <row r="129" spans="1:181" x14ac:dyDescent="0.3">
      <c r="A129" s="60" t="s">
        <v>476</v>
      </c>
      <c r="B129" s="70">
        <v>5530</v>
      </c>
      <c r="C129" s="70"/>
      <c r="D129" s="70">
        <v>330</v>
      </c>
      <c r="E129" s="70">
        <v>4</v>
      </c>
      <c r="F129" s="70">
        <v>89</v>
      </c>
      <c r="G129" s="70">
        <v>4</v>
      </c>
      <c r="H129" s="70">
        <v>427</v>
      </c>
      <c r="I129" s="70">
        <v>88</v>
      </c>
      <c r="J129" s="70">
        <v>0</v>
      </c>
      <c r="K129" s="70">
        <v>35</v>
      </c>
      <c r="L129" s="70">
        <v>5</v>
      </c>
      <c r="M129" s="70">
        <v>128</v>
      </c>
      <c r="N129" s="70">
        <v>555</v>
      </c>
      <c r="O129" s="70"/>
      <c r="P129" s="70">
        <v>165</v>
      </c>
      <c r="Q129" s="70">
        <v>2</v>
      </c>
      <c r="R129" s="70">
        <v>39</v>
      </c>
      <c r="S129" s="70">
        <v>4</v>
      </c>
      <c r="T129" s="70">
        <v>210</v>
      </c>
      <c r="U129" s="70">
        <v>194</v>
      </c>
      <c r="V129" s="70">
        <v>2</v>
      </c>
      <c r="W129" s="70">
        <v>65</v>
      </c>
      <c r="X129" s="70">
        <v>5</v>
      </c>
      <c r="Y129" s="70">
        <v>266</v>
      </c>
      <c r="Z129" s="70">
        <v>476</v>
      </c>
      <c r="AA129" s="70"/>
      <c r="AB129" s="70">
        <v>239</v>
      </c>
      <c r="AC129" s="70">
        <v>2</v>
      </c>
      <c r="AD129" s="70">
        <v>66</v>
      </c>
      <c r="AE129" s="70">
        <v>3</v>
      </c>
      <c r="AF129" s="70">
        <v>310</v>
      </c>
      <c r="AG129" s="70">
        <v>71</v>
      </c>
      <c r="AH129" s="70">
        <v>2</v>
      </c>
      <c r="AI129" s="70">
        <v>26</v>
      </c>
      <c r="AJ129" s="70">
        <v>2</v>
      </c>
      <c r="AK129" s="70">
        <v>101</v>
      </c>
      <c r="AL129" s="70">
        <v>52</v>
      </c>
      <c r="AM129" s="70">
        <v>0</v>
      </c>
      <c r="AN129" s="70">
        <v>21</v>
      </c>
      <c r="AO129" s="70">
        <v>4</v>
      </c>
      <c r="AP129" s="70">
        <v>77</v>
      </c>
      <c r="AQ129" s="70">
        <v>488</v>
      </c>
      <c r="AR129" s="74"/>
      <c r="AS129" s="70">
        <v>302</v>
      </c>
      <c r="AT129" s="70">
        <v>4</v>
      </c>
      <c r="AU129" s="70">
        <v>106</v>
      </c>
      <c r="AV129" s="70">
        <v>7</v>
      </c>
      <c r="AW129" s="70">
        <v>419</v>
      </c>
      <c r="AX129" s="70">
        <v>419</v>
      </c>
      <c r="AY129" s="74"/>
      <c r="AZ129" s="70">
        <v>284</v>
      </c>
      <c r="BA129" s="70">
        <v>4</v>
      </c>
      <c r="BB129" s="70">
        <v>101</v>
      </c>
      <c r="BC129" s="70">
        <v>7</v>
      </c>
      <c r="BD129" s="70">
        <v>396</v>
      </c>
      <c r="BE129" s="70">
        <v>396</v>
      </c>
      <c r="BF129" s="74"/>
      <c r="BG129" s="70">
        <v>270</v>
      </c>
      <c r="BH129" s="70">
        <v>3</v>
      </c>
      <c r="BI129" s="70">
        <v>92</v>
      </c>
      <c r="BJ129" s="70">
        <v>6</v>
      </c>
      <c r="BK129" s="70">
        <v>371</v>
      </c>
      <c r="BL129" s="70">
        <v>69</v>
      </c>
      <c r="BM129" s="70">
        <v>1</v>
      </c>
      <c r="BN129" s="70">
        <v>16</v>
      </c>
      <c r="BO129" s="70">
        <v>3</v>
      </c>
      <c r="BP129" s="70">
        <v>89</v>
      </c>
      <c r="BQ129" s="70">
        <v>460</v>
      </c>
      <c r="BR129" s="74"/>
      <c r="BS129" s="70">
        <v>123</v>
      </c>
      <c r="BT129" s="70">
        <v>0</v>
      </c>
      <c r="BU129" s="70">
        <v>35</v>
      </c>
      <c r="BV129" s="70">
        <v>2</v>
      </c>
      <c r="BW129" s="70">
        <v>160</v>
      </c>
      <c r="BX129" s="70">
        <v>61</v>
      </c>
      <c r="BY129" s="70">
        <v>2</v>
      </c>
      <c r="BZ129" s="70">
        <v>22</v>
      </c>
      <c r="CA129" s="70">
        <v>3</v>
      </c>
      <c r="CB129" s="70">
        <v>88</v>
      </c>
      <c r="CC129" s="70">
        <v>144</v>
      </c>
      <c r="CD129" s="70">
        <v>2</v>
      </c>
      <c r="CE129" s="70">
        <v>49</v>
      </c>
      <c r="CF129" s="70">
        <v>4</v>
      </c>
      <c r="CG129" s="70">
        <v>199</v>
      </c>
      <c r="CH129" s="70">
        <v>447</v>
      </c>
      <c r="CI129" s="74"/>
      <c r="CJ129" s="70">
        <v>166</v>
      </c>
      <c r="CK129" s="70">
        <v>2</v>
      </c>
      <c r="CL129" s="70">
        <v>63</v>
      </c>
      <c r="CM129" s="70">
        <v>1</v>
      </c>
      <c r="CN129" s="70">
        <v>232</v>
      </c>
      <c r="CO129" s="70">
        <v>156</v>
      </c>
      <c r="CP129" s="70">
        <v>2</v>
      </c>
      <c r="CQ129" s="70">
        <v>46</v>
      </c>
      <c r="CR129" s="70">
        <v>8</v>
      </c>
      <c r="CS129" s="70">
        <v>212</v>
      </c>
      <c r="CT129" s="70">
        <v>444</v>
      </c>
      <c r="CU129" s="74"/>
      <c r="CV129" s="70">
        <v>180</v>
      </c>
      <c r="CW129" s="70">
        <v>1</v>
      </c>
      <c r="CX129" s="70">
        <v>59</v>
      </c>
      <c r="CY129" s="70">
        <v>5</v>
      </c>
      <c r="CZ129" s="70">
        <v>245</v>
      </c>
      <c r="DA129" s="70">
        <v>68</v>
      </c>
      <c r="DB129" s="70">
        <v>2</v>
      </c>
      <c r="DC129" s="70">
        <v>23</v>
      </c>
      <c r="DD129" s="70">
        <v>2</v>
      </c>
      <c r="DE129" s="70">
        <v>95</v>
      </c>
      <c r="DF129" s="70">
        <v>79</v>
      </c>
      <c r="DG129" s="70">
        <v>1</v>
      </c>
      <c r="DH129" s="70">
        <v>24</v>
      </c>
      <c r="DI129" s="70">
        <v>2</v>
      </c>
      <c r="DJ129" s="70">
        <v>106</v>
      </c>
      <c r="DK129" s="70">
        <v>446</v>
      </c>
      <c r="DL129" s="74"/>
      <c r="DM129" s="70">
        <v>235</v>
      </c>
      <c r="DN129" s="70">
        <v>4</v>
      </c>
      <c r="DO129" s="70">
        <v>85</v>
      </c>
      <c r="DP129" s="70">
        <v>4</v>
      </c>
      <c r="DQ129" s="70">
        <v>328</v>
      </c>
      <c r="DR129" s="70">
        <v>78</v>
      </c>
      <c r="DS129" s="70">
        <v>0</v>
      </c>
      <c r="DT129" s="70">
        <v>17</v>
      </c>
      <c r="DU129" s="70">
        <v>5</v>
      </c>
      <c r="DV129" s="70">
        <v>100</v>
      </c>
      <c r="DW129" s="70">
        <v>428</v>
      </c>
      <c r="DY129" s="80">
        <f t="shared" si="52"/>
        <v>0.85885167464114831</v>
      </c>
      <c r="DZ129" s="80">
        <f t="shared" si="53"/>
        <v>1</v>
      </c>
      <c r="EA129" s="80">
        <f t="shared" si="54"/>
        <v>0.83870967741935487</v>
      </c>
      <c r="EB129" s="80">
        <f t="shared" si="55"/>
        <v>1</v>
      </c>
      <c r="EC129" s="80">
        <f t="shared" si="56"/>
        <v>0.85765765765765767</v>
      </c>
      <c r="ED129" s="74"/>
      <c r="EE129" s="80">
        <f t="shared" si="57"/>
        <v>0.86602870813397126</v>
      </c>
      <c r="EF129" s="80">
        <f t="shared" si="58"/>
        <v>1</v>
      </c>
      <c r="EG129" s="80">
        <f t="shared" si="59"/>
        <v>0.91129032258064513</v>
      </c>
      <c r="EH129" s="80">
        <f t="shared" si="60"/>
        <v>1</v>
      </c>
      <c r="EI129" s="80">
        <f t="shared" si="61"/>
        <v>0.87927927927927929</v>
      </c>
      <c r="EJ129" s="74"/>
      <c r="EK129" s="80">
        <f t="shared" si="62"/>
        <v>0.72248803827751196</v>
      </c>
      <c r="EL129" s="80">
        <f t="shared" si="63"/>
        <v>1</v>
      </c>
      <c r="EM129" s="80">
        <f t="shared" si="64"/>
        <v>0.85483870967741937</v>
      </c>
      <c r="EN129" s="80">
        <f t="shared" si="65"/>
        <v>0.77777777777777779</v>
      </c>
      <c r="EO129" s="80">
        <f t="shared" si="66"/>
        <v>0.7549549549549549</v>
      </c>
      <c r="EP129" s="74"/>
      <c r="EQ129" s="80">
        <f t="shared" si="67"/>
        <v>0.67942583732057416</v>
      </c>
      <c r="ER129" s="80">
        <f t="shared" si="68"/>
        <v>1</v>
      </c>
      <c r="ES129" s="80">
        <f t="shared" si="69"/>
        <v>0.81451612903225812</v>
      </c>
      <c r="ET129" s="80">
        <f t="shared" si="70"/>
        <v>0.77777777777777779</v>
      </c>
      <c r="EU129" s="80">
        <f t="shared" si="71"/>
        <v>0.71351351351351355</v>
      </c>
      <c r="EV129" s="74"/>
      <c r="EW129" s="80">
        <f t="shared" si="72"/>
        <v>0.81100478468899517</v>
      </c>
      <c r="EX129" s="80">
        <f t="shared" si="73"/>
        <v>1</v>
      </c>
      <c r="EY129" s="80">
        <f t="shared" si="74"/>
        <v>0.87096774193548387</v>
      </c>
      <c r="EZ129" s="80">
        <f t="shared" si="75"/>
        <v>1</v>
      </c>
      <c r="FA129" s="80">
        <f t="shared" si="76"/>
        <v>0.8288288288288288</v>
      </c>
      <c r="FB129" s="74"/>
      <c r="FC129" s="80">
        <f t="shared" si="77"/>
        <v>0.76555023923444976</v>
      </c>
      <c r="FD129" s="80">
        <f t="shared" si="78"/>
        <v>18.25</v>
      </c>
      <c r="FE129" s="80">
        <f t="shared" si="79"/>
        <v>1.685483870967742</v>
      </c>
      <c r="FF129" s="80">
        <f t="shared" si="80"/>
        <v>0.22222222222222221</v>
      </c>
      <c r="FG129" s="80">
        <f t="shared" si="81"/>
        <v>1.0882882882882883</v>
      </c>
      <c r="FH129" s="74"/>
      <c r="FI129" s="80">
        <f t="shared" si="82"/>
        <v>0.77033492822966509</v>
      </c>
      <c r="FJ129" s="80">
        <f t="shared" si="83"/>
        <v>1</v>
      </c>
      <c r="FK129" s="80">
        <f t="shared" si="84"/>
        <v>0.87903225806451613</v>
      </c>
      <c r="FL129" s="80">
        <f t="shared" si="85"/>
        <v>1</v>
      </c>
      <c r="FM129" s="80">
        <f t="shared" si="86"/>
        <v>0.8</v>
      </c>
      <c r="FN129" s="74"/>
      <c r="FO129" s="80">
        <f t="shared" si="87"/>
        <v>0.78229665071770338</v>
      </c>
      <c r="FP129" s="80">
        <f t="shared" si="88"/>
        <v>1</v>
      </c>
      <c r="FQ129" s="80">
        <f t="shared" si="89"/>
        <v>0.85483870967741937</v>
      </c>
      <c r="FR129" s="80">
        <f t="shared" si="90"/>
        <v>1</v>
      </c>
      <c r="FS129" s="80">
        <f t="shared" si="91"/>
        <v>0.80360360360360361</v>
      </c>
      <c r="FT129" s="74"/>
      <c r="FU129" s="80">
        <f t="shared" si="92"/>
        <v>0.74880382775119614</v>
      </c>
      <c r="FV129" s="80">
        <f t="shared" si="93"/>
        <v>1</v>
      </c>
      <c r="FW129" s="80">
        <f t="shared" si="94"/>
        <v>0.82258064516129037</v>
      </c>
      <c r="FX129" s="80">
        <f t="shared" si="95"/>
        <v>1</v>
      </c>
      <c r="FY129" s="80">
        <f t="shared" si="96"/>
        <v>0.77117117117117118</v>
      </c>
    </row>
    <row r="130" spans="1:181" x14ac:dyDescent="0.3">
      <c r="A130" s="60" t="s">
        <v>507</v>
      </c>
      <c r="B130" s="70">
        <v>5481</v>
      </c>
      <c r="C130" s="70"/>
      <c r="D130" s="70">
        <v>753</v>
      </c>
      <c r="E130" s="70">
        <v>174</v>
      </c>
      <c r="F130" s="70">
        <v>249</v>
      </c>
      <c r="G130" s="70">
        <v>2</v>
      </c>
      <c r="H130" s="70">
        <v>1178</v>
      </c>
      <c r="I130" s="70">
        <v>198</v>
      </c>
      <c r="J130" s="70">
        <v>35</v>
      </c>
      <c r="K130" s="70">
        <v>92</v>
      </c>
      <c r="L130" s="70">
        <v>0</v>
      </c>
      <c r="M130" s="70">
        <v>325</v>
      </c>
      <c r="N130" s="70">
        <v>1503</v>
      </c>
      <c r="O130" s="70"/>
      <c r="P130" s="70">
        <v>388</v>
      </c>
      <c r="Q130" s="70">
        <v>81</v>
      </c>
      <c r="R130" s="70">
        <v>132</v>
      </c>
      <c r="S130" s="70">
        <v>0</v>
      </c>
      <c r="T130" s="70">
        <v>601</v>
      </c>
      <c r="U130" s="70">
        <v>410</v>
      </c>
      <c r="V130" s="70">
        <v>89</v>
      </c>
      <c r="W130" s="70">
        <v>165</v>
      </c>
      <c r="X130" s="70">
        <v>2</v>
      </c>
      <c r="Y130" s="70">
        <v>666</v>
      </c>
      <c r="Z130" s="70">
        <v>1267</v>
      </c>
      <c r="AA130" s="70"/>
      <c r="AB130" s="70">
        <v>623</v>
      </c>
      <c r="AC130" s="70">
        <v>121</v>
      </c>
      <c r="AD130" s="70">
        <v>203</v>
      </c>
      <c r="AE130" s="70">
        <v>1</v>
      </c>
      <c r="AF130" s="70">
        <v>948</v>
      </c>
      <c r="AG130" s="70">
        <v>152</v>
      </c>
      <c r="AH130" s="70">
        <v>55</v>
      </c>
      <c r="AI130" s="70">
        <v>84</v>
      </c>
      <c r="AJ130" s="70">
        <v>1</v>
      </c>
      <c r="AK130" s="70">
        <v>292</v>
      </c>
      <c r="AL130" s="70">
        <v>94</v>
      </c>
      <c r="AM130" s="70">
        <v>15</v>
      </c>
      <c r="AN130" s="70">
        <v>30</v>
      </c>
      <c r="AO130" s="70">
        <v>0</v>
      </c>
      <c r="AP130" s="70">
        <v>139</v>
      </c>
      <c r="AQ130" s="70">
        <v>1379</v>
      </c>
      <c r="AR130" s="74"/>
      <c r="AS130" s="70">
        <v>672</v>
      </c>
      <c r="AT130" s="70">
        <v>144</v>
      </c>
      <c r="AU130" s="70">
        <v>251</v>
      </c>
      <c r="AV130" s="70">
        <v>1</v>
      </c>
      <c r="AW130" s="70">
        <v>1068</v>
      </c>
      <c r="AX130" s="70">
        <v>1068</v>
      </c>
      <c r="AY130" s="74"/>
      <c r="AZ130" s="70">
        <v>633</v>
      </c>
      <c r="BA130" s="70">
        <v>144</v>
      </c>
      <c r="BB130" s="70">
        <v>239</v>
      </c>
      <c r="BC130" s="70">
        <v>1</v>
      </c>
      <c r="BD130" s="70">
        <v>1017</v>
      </c>
      <c r="BE130" s="70">
        <v>1017</v>
      </c>
      <c r="BF130" s="74"/>
      <c r="BG130" s="70">
        <v>537</v>
      </c>
      <c r="BH130" s="70">
        <v>136</v>
      </c>
      <c r="BI130" s="70">
        <v>220</v>
      </c>
      <c r="BJ130" s="70">
        <v>1</v>
      </c>
      <c r="BK130" s="70">
        <v>894</v>
      </c>
      <c r="BL130" s="70">
        <v>207</v>
      </c>
      <c r="BM130" s="70">
        <v>28</v>
      </c>
      <c r="BN130" s="70">
        <v>73</v>
      </c>
      <c r="BO130" s="70">
        <v>1</v>
      </c>
      <c r="BP130" s="70">
        <v>309</v>
      </c>
      <c r="BQ130" s="70">
        <v>1203</v>
      </c>
      <c r="BR130" s="74"/>
      <c r="BS130" s="70">
        <v>295</v>
      </c>
      <c r="BT130" s="70">
        <v>51</v>
      </c>
      <c r="BU130" s="70">
        <v>116</v>
      </c>
      <c r="BV130" s="70">
        <v>1</v>
      </c>
      <c r="BW130" s="70">
        <v>463</v>
      </c>
      <c r="BX130" s="70">
        <v>149</v>
      </c>
      <c r="BY130" s="70">
        <v>28</v>
      </c>
      <c r="BZ130" s="70">
        <v>64</v>
      </c>
      <c r="CA130" s="70">
        <v>0</v>
      </c>
      <c r="CB130" s="70">
        <v>241</v>
      </c>
      <c r="CC130" s="70">
        <v>312</v>
      </c>
      <c r="CD130" s="70">
        <v>93</v>
      </c>
      <c r="CE130" s="70">
        <v>110</v>
      </c>
      <c r="CF130" s="70">
        <v>1</v>
      </c>
      <c r="CG130" s="70">
        <v>516</v>
      </c>
      <c r="CH130" s="70">
        <v>1220</v>
      </c>
      <c r="CI130" s="74"/>
      <c r="CJ130" s="70">
        <v>337</v>
      </c>
      <c r="CK130" s="70">
        <v>57</v>
      </c>
      <c r="CL130" s="70">
        <v>107</v>
      </c>
      <c r="CM130" s="70">
        <v>1</v>
      </c>
      <c r="CN130" s="70">
        <v>502</v>
      </c>
      <c r="CO130" s="70">
        <v>403</v>
      </c>
      <c r="CP130" s="70">
        <v>107</v>
      </c>
      <c r="CQ130" s="70">
        <v>177</v>
      </c>
      <c r="CR130" s="70">
        <v>1</v>
      </c>
      <c r="CS130" s="70">
        <v>688</v>
      </c>
      <c r="CT130" s="70">
        <v>1190</v>
      </c>
      <c r="CU130" s="74"/>
      <c r="CV130" s="70">
        <v>407</v>
      </c>
      <c r="CW130" s="70">
        <v>87</v>
      </c>
      <c r="CX130" s="70">
        <v>150</v>
      </c>
      <c r="CY130" s="70">
        <v>2</v>
      </c>
      <c r="CZ130" s="70">
        <v>646</v>
      </c>
      <c r="DA130" s="70">
        <v>184</v>
      </c>
      <c r="DB130" s="70">
        <v>37</v>
      </c>
      <c r="DC130" s="70">
        <v>65</v>
      </c>
      <c r="DD130" s="70">
        <v>0</v>
      </c>
      <c r="DE130" s="70">
        <v>286</v>
      </c>
      <c r="DF130" s="70">
        <v>145</v>
      </c>
      <c r="DG130" s="70">
        <v>31</v>
      </c>
      <c r="DH130" s="70">
        <v>62</v>
      </c>
      <c r="DI130" s="70">
        <v>0</v>
      </c>
      <c r="DJ130" s="70">
        <v>238</v>
      </c>
      <c r="DK130" s="70">
        <v>1170</v>
      </c>
      <c r="DL130" s="74"/>
      <c r="DM130" s="70">
        <v>576</v>
      </c>
      <c r="DN130" s="70">
        <v>117</v>
      </c>
      <c r="DO130" s="70">
        <v>214</v>
      </c>
      <c r="DP130" s="70">
        <v>1</v>
      </c>
      <c r="DQ130" s="70">
        <v>908</v>
      </c>
      <c r="DR130" s="70">
        <v>158</v>
      </c>
      <c r="DS130" s="70">
        <v>33</v>
      </c>
      <c r="DT130" s="70">
        <v>58</v>
      </c>
      <c r="DU130" s="70">
        <v>1</v>
      </c>
      <c r="DV130" s="70">
        <v>250</v>
      </c>
      <c r="DW130" s="70">
        <v>1158</v>
      </c>
      <c r="DY130" s="80">
        <f t="shared" si="52"/>
        <v>0.83911671924290221</v>
      </c>
      <c r="DZ130" s="80">
        <f t="shared" si="53"/>
        <v>0.8133971291866029</v>
      </c>
      <c r="EA130" s="80">
        <f t="shared" si="54"/>
        <v>0.87096774193548387</v>
      </c>
      <c r="EB130" s="80">
        <f t="shared" si="55"/>
        <v>1</v>
      </c>
      <c r="EC130" s="80">
        <f t="shared" si="56"/>
        <v>0.84298070525615432</v>
      </c>
      <c r="ED130" s="74"/>
      <c r="EE130" s="80">
        <f t="shared" si="57"/>
        <v>0.91377497371188221</v>
      </c>
      <c r="EF130" s="80">
        <f t="shared" si="58"/>
        <v>0.9138755980861244</v>
      </c>
      <c r="EG130" s="80">
        <f t="shared" si="59"/>
        <v>0.9296187683284457</v>
      </c>
      <c r="EH130" s="80">
        <f t="shared" si="60"/>
        <v>1</v>
      </c>
      <c r="EI130" s="80">
        <f t="shared" si="61"/>
        <v>0.91749833666001335</v>
      </c>
      <c r="EJ130" s="74"/>
      <c r="EK130" s="80">
        <f t="shared" si="62"/>
        <v>0.70662460567823349</v>
      </c>
      <c r="EL130" s="80">
        <f t="shared" si="63"/>
        <v>0.68899521531100483</v>
      </c>
      <c r="EM130" s="80">
        <f t="shared" si="64"/>
        <v>0.73607038123167157</v>
      </c>
      <c r="EN130" s="80">
        <f t="shared" si="65"/>
        <v>0.5</v>
      </c>
      <c r="EO130" s="80">
        <f t="shared" si="66"/>
        <v>0.71057884231536927</v>
      </c>
      <c r="EP130" s="74"/>
      <c r="EQ130" s="80">
        <f t="shared" si="67"/>
        <v>0.66561514195583593</v>
      </c>
      <c r="ER130" s="80">
        <f t="shared" si="68"/>
        <v>0.68899521531100483</v>
      </c>
      <c r="ES130" s="80">
        <f t="shared" si="69"/>
        <v>0.70087976539589447</v>
      </c>
      <c r="ET130" s="80">
        <f t="shared" si="70"/>
        <v>0.5</v>
      </c>
      <c r="EU130" s="80">
        <f t="shared" si="71"/>
        <v>0.67664670658682635</v>
      </c>
      <c r="EV130" s="74"/>
      <c r="EW130" s="80">
        <f t="shared" si="72"/>
        <v>0.78233438485804419</v>
      </c>
      <c r="EX130" s="80">
        <f t="shared" si="73"/>
        <v>0.78468899521531099</v>
      </c>
      <c r="EY130" s="80">
        <f t="shared" si="74"/>
        <v>0.85923753665689151</v>
      </c>
      <c r="EZ130" s="80">
        <f t="shared" si="75"/>
        <v>1</v>
      </c>
      <c r="FA130" s="80">
        <f t="shared" si="76"/>
        <v>0.80039920159680644</v>
      </c>
      <c r="FB130" s="74"/>
      <c r="FC130" s="80">
        <f t="shared" si="77"/>
        <v>0.3449001051524711</v>
      </c>
      <c r="FD130" s="80">
        <f t="shared" si="78"/>
        <v>1.9138755980861243E-2</v>
      </c>
      <c r="FE130" s="80">
        <f t="shared" si="79"/>
        <v>0.31085043988269795</v>
      </c>
      <c r="FF130" s="80">
        <f t="shared" si="80"/>
        <v>4.5</v>
      </c>
      <c r="FG130" s="80">
        <f t="shared" si="81"/>
        <v>0.29740518962075846</v>
      </c>
      <c r="FH130" s="74"/>
      <c r="FI130" s="80">
        <f t="shared" si="82"/>
        <v>0.77812828601472139</v>
      </c>
      <c r="FJ130" s="80">
        <f t="shared" si="83"/>
        <v>0.78468899521531099</v>
      </c>
      <c r="FK130" s="80">
        <f t="shared" si="84"/>
        <v>0.83284457478005869</v>
      </c>
      <c r="FL130" s="80">
        <f t="shared" si="85"/>
        <v>1</v>
      </c>
      <c r="FM130" s="80">
        <f t="shared" si="86"/>
        <v>0.79174983366600138</v>
      </c>
      <c r="FN130" s="74"/>
      <c r="FO130" s="80">
        <f t="shared" si="87"/>
        <v>0.77392218717139849</v>
      </c>
      <c r="FP130" s="80">
        <f t="shared" si="88"/>
        <v>0.74162679425837319</v>
      </c>
      <c r="FQ130" s="80">
        <f t="shared" si="89"/>
        <v>0.81231671554252194</v>
      </c>
      <c r="FR130" s="80">
        <f t="shared" si="90"/>
        <v>1</v>
      </c>
      <c r="FS130" s="80">
        <f t="shared" si="91"/>
        <v>0.77844311377245512</v>
      </c>
      <c r="FT130" s="74"/>
      <c r="FU130" s="80">
        <f t="shared" si="92"/>
        <v>0.77181913774973709</v>
      </c>
      <c r="FV130" s="80">
        <f t="shared" si="93"/>
        <v>0.71770334928229662</v>
      </c>
      <c r="FW130" s="80">
        <f t="shared" si="94"/>
        <v>0.79765395894428148</v>
      </c>
      <c r="FX130" s="80">
        <f t="shared" si="95"/>
        <v>1</v>
      </c>
      <c r="FY130" s="80">
        <f t="shared" si="96"/>
        <v>0.77045908183632739</v>
      </c>
    </row>
    <row r="131" spans="1:181" x14ac:dyDescent="0.3">
      <c r="A131" s="60" t="s">
        <v>487</v>
      </c>
      <c r="B131" s="70">
        <v>5360</v>
      </c>
      <c r="C131" s="70"/>
      <c r="D131" s="70">
        <v>156</v>
      </c>
      <c r="E131" s="70">
        <v>7</v>
      </c>
      <c r="F131" s="70">
        <v>83</v>
      </c>
      <c r="G131" s="70">
        <v>0</v>
      </c>
      <c r="H131" s="70">
        <v>246</v>
      </c>
      <c r="I131" s="70">
        <v>61</v>
      </c>
      <c r="J131" s="70">
        <v>5</v>
      </c>
      <c r="K131" s="70">
        <v>57</v>
      </c>
      <c r="L131" s="70">
        <v>0</v>
      </c>
      <c r="M131" s="70">
        <v>123</v>
      </c>
      <c r="N131" s="70">
        <v>369</v>
      </c>
      <c r="O131" s="70"/>
      <c r="P131" s="70">
        <v>96</v>
      </c>
      <c r="Q131" s="70">
        <v>5</v>
      </c>
      <c r="R131" s="70">
        <v>59</v>
      </c>
      <c r="S131" s="70">
        <v>0</v>
      </c>
      <c r="T131" s="70">
        <v>160</v>
      </c>
      <c r="U131" s="70">
        <v>103</v>
      </c>
      <c r="V131" s="70">
        <v>6</v>
      </c>
      <c r="W131" s="70">
        <v>57</v>
      </c>
      <c r="X131" s="70">
        <v>0</v>
      </c>
      <c r="Y131" s="70">
        <v>166</v>
      </c>
      <c r="Z131" s="70">
        <v>326</v>
      </c>
      <c r="AA131" s="70"/>
      <c r="AB131" s="70">
        <v>172</v>
      </c>
      <c r="AC131" s="70">
        <v>12</v>
      </c>
      <c r="AD131" s="70">
        <v>109</v>
      </c>
      <c r="AE131" s="70">
        <v>0</v>
      </c>
      <c r="AF131" s="70">
        <v>293</v>
      </c>
      <c r="AG131" s="70">
        <v>27</v>
      </c>
      <c r="AH131" s="70">
        <v>1</v>
      </c>
      <c r="AI131" s="70">
        <v>14</v>
      </c>
      <c r="AJ131" s="70">
        <v>0</v>
      </c>
      <c r="AK131" s="70">
        <v>42</v>
      </c>
      <c r="AL131" s="70">
        <v>17</v>
      </c>
      <c r="AM131" s="70">
        <v>1</v>
      </c>
      <c r="AN131" s="70">
        <v>10</v>
      </c>
      <c r="AO131" s="70">
        <v>0</v>
      </c>
      <c r="AP131" s="70">
        <v>28</v>
      </c>
      <c r="AQ131" s="70">
        <v>363</v>
      </c>
      <c r="AR131" s="74"/>
      <c r="AS131" s="70">
        <v>180</v>
      </c>
      <c r="AT131" s="70">
        <v>11</v>
      </c>
      <c r="AU131" s="70">
        <v>105</v>
      </c>
      <c r="AV131" s="70">
        <v>0</v>
      </c>
      <c r="AW131" s="70">
        <v>296</v>
      </c>
      <c r="AX131" s="70">
        <v>296</v>
      </c>
      <c r="AY131" s="74"/>
      <c r="AZ131" s="70">
        <v>171</v>
      </c>
      <c r="BA131" s="70">
        <v>10</v>
      </c>
      <c r="BB131" s="70">
        <v>88</v>
      </c>
      <c r="BC131" s="70">
        <v>0</v>
      </c>
      <c r="BD131" s="70">
        <v>269</v>
      </c>
      <c r="BE131" s="70">
        <v>269</v>
      </c>
      <c r="BF131" s="74"/>
      <c r="BG131" s="70">
        <v>141</v>
      </c>
      <c r="BH131" s="70">
        <v>6</v>
      </c>
      <c r="BI131" s="70">
        <v>82</v>
      </c>
      <c r="BJ131" s="70">
        <v>0</v>
      </c>
      <c r="BK131" s="70">
        <v>229</v>
      </c>
      <c r="BL131" s="70">
        <v>53</v>
      </c>
      <c r="BM131" s="70">
        <v>3</v>
      </c>
      <c r="BN131" s="70">
        <v>32</v>
      </c>
      <c r="BO131" s="70">
        <v>0</v>
      </c>
      <c r="BP131" s="70">
        <v>88</v>
      </c>
      <c r="BQ131" s="70">
        <v>317</v>
      </c>
      <c r="BR131" s="74"/>
      <c r="BS131" s="70">
        <v>85</v>
      </c>
      <c r="BT131" s="70">
        <v>6</v>
      </c>
      <c r="BU131" s="70">
        <v>46</v>
      </c>
      <c r="BV131" s="70">
        <v>0</v>
      </c>
      <c r="BW131" s="70">
        <v>137</v>
      </c>
      <c r="BX131" s="70">
        <v>39</v>
      </c>
      <c r="BY131" s="70">
        <v>1</v>
      </c>
      <c r="BZ131" s="70">
        <v>30</v>
      </c>
      <c r="CA131" s="70">
        <v>0</v>
      </c>
      <c r="CB131" s="70">
        <v>70</v>
      </c>
      <c r="CC131" s="70">
        <v>72</v>
      </c>
      <c r="CD131" s="70">
        <v>4</v>
      </c>
      <c r="CE131" s="70">
        <v>38</v>
      </c>
      <c r="CF131" s="70">
        <v>0</v>
      </c>
      <c r="CG131" s="70">
        <v>114</v>
      </c>
      <c r="CH131" s="70">
        <v>321</v>
      </c>
      <c r="CI131" s="74"/>
      <c r="CJ131" s="70">
        <v>90</v>
      </c>
      <c r="CK131" s="70">
        <v>7</v>
      </c>
      <c r="CL131" s="70">
        <v>62</v>
      </c>
      <c r="CM131" s="70">
        <v>0</v>
      </c>
      <c r="CN131" s="70">
        <v>159</v>
      </c>
      <c r="CO131" s="70">
        <v>98</v>
      </c>
      <c r="CP131" s="70">
        <v>4</v>
      </c>
      <c r="CQ131" s="70">
        <v>48</v>
      </c>
      <c r="CR131" s="70">
        <v>0</v>
      </c>
      <c r="CS131" s="70">
        <v>150</v>
      </c>
      <c r="CT131" s="70">
        <v>309</v>
      </c>
      <c r="CU131" s="74"/>
      <c r="CV131" s="70">
        <v>104</v>
      </c>
      <c r="CW131" s="70">
        <v>4</v>
      </c>
      <c r="CX131" s="70">
        <v>58</v>
      </c>
      <c r="CY131" s="70">
        <v>0</v>
      </c>
      <c r="CZ131" s="70">
        <v>166</v>
      </c>
      <c r="DA131" s="70">
        <v>72</v>
      </c>
      <c r="DB131" s="70">
        <v>8</v>
      </c>
      <c r="DC131" s="70">
        <v>36</v>
      </c>
      <c r="DD131" s="70">
        <v>0</v>
      </c>
      <c r="DE131" s="70">
        <v>116</v>
      </c>
      <c r="DF131" s="70">
        <v>20</v>
      </c>
      <c r="DG131" s="70">
        <v>0</v>
      </c>
      <c r="DH131" s="70">
        <v>21</v>
      </c>
      <c r="DI131" s="70">
        <v>0</v>
      </c>
      <c r="DJ131" s="70">
        <v>41</v>
      </c>
      <c r="DK131" s="70">
        <v>323</v>
      </c>
      <c r="DL131" s="74"/>
      <c r="DM131" s="70">
        <v>145</v>
      </c>
      <c r="DN131" s="70">
        <v>10</v>
      </c>
      <c r="DO131" s="70">
        <v>88</v>
      </c>
      <c r="DP131" s="70">
        <v>0</v>
      </c>
      <c r="DQ131" s="70">
        <v>243</v>
      </c>
      <c r="DR131" s="70">
        <v>41</v>
      </c>
      <c r="DS131" s="70">
        <v>0</v>
      </c>
      <c r="DT131" s="70">
        <v>25</v>
      </c>
      <c r="DU131" s="70">
        <v>0</v>
      </c>
      <c r="DV131" s="70">
        <v>66</v>
      </c>
      <c r="DW131" s="70">
        <v>309</v>
      </c>
      <c r="DY131" s="80">
        <f t="shared" si="52"/>
        <v>0.91705069124423966</v>
      </c>
      <c r="DZ131" s="80">
        <f t="shared" si="53"/>
        <v>0.91666666666666663</v>
      </c>
      <c r="EA131" s="80">
        <f t="shared" si="54"/>
        <v>0.82857142857142863</v>
      </c>
      <c r="EB131" s="80" t="e">
        <f t="shared" si="55"/>
        <v>#DIV/0!</v>
      </c>
      <c r="EC131" s="80">
        <f t="shared" si="56"/>
        <v>0.88346883468834692</v>
      </c>
      <c r="ED131" s="74"/>
      <c r="EE131" s="80">
        <f t="shared" si="57"/>
        <v>0.99539170506912444</v>
      </c>
      <c r="EF131" s="80">
        <f t="shared" si="58"/>
        <v>1.1666666666666667</v>
      </c>
      <c r="EG131" s="80">
        <f t="shared" si="59"/>
        <v>0.95</v>
      </c>
      <c r="EH131" s="80" t="e">
        <f t="shared" si="60"/>
        <v>#DIV/0!</v>
      </c>
      <c r="EI131" s="80">
        <f t="shared" si="61"/>
        <v>0.98373983739837401</v>
      </c>
      <c r="EJ131" s="74"/>
      <c r="EK131" s="80">
        <f t="shared" si="62"/>
        <v>0.82949308755760365</v>
      </c>
      <c r="EL131" s="80">
        <f t="shared" si="63"/>
        <v>0.91666666666666663</v>
      </c>
      <c r="EM131" s="80">
        <f t="shared" si="64"/>
        <v>0.75</v>
      </c>
      <c r="EN131" s="80" t="e">
        <f t="shared" si="65"/>
        <v>#DIV/0!</v>
      </c>
      <c r="EO131" s="80">
        <f t="shared" si="66"/>
        <v>0.80216802168021684</v>
      </c>
      <c r="EP131" s="74"/>
      <c r="EQ131" s="80">
        <f t="shared" si="67"/>
        <v>0.78801843317972353</v>
      </c>
      <c r="ER131" s="80">
        <f t="shared" si="68"/>
        <v>0.83333333333333337</v>
      </c>
      <c r="ES131" s="80">
        <f t="shared" si="69"/>
        <v>0.62857142857142856</v>
      </c>
      <c r="ET131" s="80" t="e">
        <f t="shared" si="70"/>
        <v>#DIV/0!</v>
      </c>
      <c r="EU131" s="80">
        <f t="shared" si="71"/>
        <v>0.7289972899728997</v>
      </c>
      <c r="EV131" s="74"/>
      <c r="EW131" s="80">
        <f t="shared" si="72"/>
        <v>0.89400921658986177</v>
      </c>
      <c r="EX131" s="80">
        <f t="shared" si="73"/>
        <v>0.75</v>
      </c>
      <c r="EY131" s="80">
        <f t="shared" si="74"/>
        <v>0.81428571428571428</v>
      </c>
      <c r="EZ131" s="80" t="e">
        <f t="shared" si="75"/>
        <v>#DIV/0!</v>
      </c>
      <c r="FA131" s="80">
        <f t="shared" si="76"/>
        <v>0.85907859078590787</v>
      </c>
      <c r="FB131" s="74"/>
      <c r="FC131" s="80">
        <f t="shared" si="77"/>
        <v>3.4838709677419355</v>
      </c>
      <c r="FD131" s="80">
        <f t="shared" si="78"/>
        <v>14.333333333333334</v>
      </c>
      <c r="FE131" s="80">
        <f t="shared" si="79"/>
        <v>2.0714285714285716</v>
      </c>
      <c r="FF131" s="80" t="e">
        <f t="shared" si="80"/>
        <v>#DIV/0!</v>
      </c>
      <c r="FG131" s="80">
        <f t="shared" si="81"/>
        <v>3.3062330623306231</v>
      </c>
      <c r="FH131" s="74"/>
      <c r="FI131" s="80">
        <f t="shared" si="82"/>
        <v>0.86635944700460832</v>
      </c>
      <c r="FJ131" s="80">
        <f t="shared" si="83"/>
        <v>0.91666666666666663</v>
      </c>
      <c r="FK131" s="80">
        <f t="shared" si="84"/>
        <v>0.7857142857142857</v>
      </c>
      <c r="FL131" s="80" t="e">
        <f t="shared" si="85"/>
        <v>#DIV/0!</v>
      </c>
      <c r="FM131" s="80">
        <f t="shared" si="86"/>
        <v>0.83739837398373984</v>
      </c>
      <c r="FN131" s="74"/>
      <c r="FO131" s="80">
        <f t="shared" si="87"/>
        <v>0.90322580645161288</v>
      </c>
      <c r="FP131" s="80">
        <f t="shared" si="88"/>
        <v>1</v>
      </c>
      <c r="FQ131" s="80">
        <f t="shared" si="89"/>
        <v>0.8214285714285714</v>
      </c>
      <c r="FR131" s="80" t="e">
        <f t="shared" si="90"/>
        <v>#DIV/0!</v>
      </c>
      <c r="FS131" s="80">
        <f t="shared" si="91"/>
        <v>0.87533875338753386</v>
      </c>
      <c r="FT131" s="74"/>
      <c r="FU131" s="80">
        <f t="shared" si="92"/>
        <v>0.8571428571428571</v>
      </c>
      <c r="FV131" s="80">
        <f t="shared" si="93"/>
        <v>0.83333333333333337</v>
      </c>
      <c r="FW131" s="80">
        <f t="shared" si="94"/>
        <v>0.80714285714285716</v>
      </c>
      <c r="FX131" s="80" t="e">
        <f t="shared" si="95"/>
        <v>#DIV/0!</v>
      </c>
      <c r="FY131" s="80">
        <f t="shared" si="96"/>
        <v>0.83739837398373984</v>
      </c>
    </row>
    <row r="132" spans="1:181" x14ac:dyDescent="0.3">
      <c r="A132" s="60" t="s">
        <v>447</v>
      </c>
      <c r="B132" s="70">
        <v>5303</v>
      </c>
      <c r="C132" s="70"/>
      <c r="D132" s="70">
        <v>127</v>
      </c>
      <c r="E132" s="70">
        <v>6</v>
      </c>
      <c r="F132" s="70">
        <v>85</v>
      </c>
      <c r="G132" s="70">
        <v>0</v>
      </c>
      <c r="H132" s="70">
        <v>218</v>
      </c>
      <c r="I132" s="70">
        <v>24</v>
      </c>
      <c r="J132" s="70">
        <v>2</v>
      </c>
      <c r="K132" s="70">
        <v>33</v>
      </c>
      <c r="L132" s="70">
        <v>0</v>
      </c>
      <c r="M132" s="70">
        <v>59</v>
      </c>
      <c r="N132" s="70">
        <v>277</v>
      </c>
      <c r="O132" s="70"/>
      <c r="P132" s="70">
        <v>77</v>
      </c>
      <c r="Q132" s="70">
        <v>6</v>
      </c>
      <c r="R132" s="70">
        <v>63</v>
      </c>
      <c r="S132" s="70">
        <v>0</v>
      </c>
      <c r="T132" s="70">
        <v>146</v>
      </c>
      <c r="U132" s="70">
        <v>60</v>
      </c>
      <c r="V132" s="70">
        <v>1</v>
      </c>
      <c r="W132" s="70">
        <v>47</v>
      </c>
      <c r="X132" s="70">
        <v>0</v>
      </c>
      <c r="Y132" s="70">
        <v>108</v>
      </c>
      <c r="Z132" s="70">
        <v>254</v>
      </c>
      <c r="AA132" s="70"/>
      <c r="AB132" s="70">
        <v>119</v>
      </c>
      <c r="AC132" s="70">
        <v>2</v>
      </c>
      <c r="AD132" s="70">
        <v>91</v>
      </c>
      <c r="AE132" s="70">
        <v>0</v>
      </c>
      <c r="AF132" s="70">
        <v>212</v>
      </c>
      <c r="AG132" s="70">
        <v>19</v>
      </c>
      <c r="AH132" s="70">
        <v>5</v>
      </c>
      <c r="AI132" s="70">
        <v>15</v>
      </c>
      <c r="AJ132" s="70">
        <v>0</v>
      </c>
      <c r="AK132" s="70">
        <v>39</v>
      </c>
      <c r="AL132" s="70">
        <v>9</v>
      </c>
      <c r="AM132" s="70">
        <v>0</v>
      </c>
      <c r="AN132" s="70">
        <v>7</v>
      </c>
      <c r="AO132" s="70">
        <v>0</v>
      </c>
      <c r="AP132" s="70">
        <v>16</v>
      </c>
      <c r="AQ132" s="70">
        <v>267</v>
      </c>
      <c r="AR132" s="74"/>
      <c r="AS132" s="70">
        <v>121</v>
      </c>
      <c r="AT132" s="70">
        <v>7</v>
      </c>
      <c r="AU132" s="70">
        <v>98</v>
      </c>
      <c r="AV132" s="70">
        <v>0</v>
      </c>
      <c r="AW132" s="70">
        <v>226</v>
      </c>
      <c r="AX132" s="70">
        <v>226</v>
      </c>
      <c r="AY132" s="74"/>
      <c r="AZ132" s="70">
        <v>123</v>
      </c>
      <c r="BA132" s="70">
        <v>6</v>
      </c>
      <c r="BB132" s="70">
        <v>97</v>
      </c>
      <c r="BC132" s="70">
        <v>0</v>
      </c>
      <c r="BD132" s="70">
        <v>226</v>
      </c>
      <c r="BE132" s="70">
        <v>226</v>
      </c>
      <c r="BF132" s="74"/>
      <c r="BG132" s="70">
        <v>88</v>
      </c>
      <c r="BH132" s="70">
        <v>3</v>
      </c>
      <c r="BI132" s="70">
        <v>70</v>
      </c>
      <c r="BJ132" s="70">
        <v>0</v>
      </c>
      <c r="BK132" s="70">
        <v>161</v>
      </c>
      <c r="BL132" s="70">
        <v>40</v>
      </c>
      <c r="BM132" s="70">
        <v>4</v>
      </c>
      <c r="BN132" s="70">
        <v>32</v>
      </c>
      <c r="BO132" s="70">
        <v>0</v>
      </c>
      <c r="BP132" s="70">
        <v>76</v>
      </c>
      <c r="BQ132" s="70">
        <v>237</v>
      </c>
      <c r="BR132" s="74"/>
      <c r="BS132" s="70">
        <v>60</v>
      </c>
      <c r="BT132" s="70">
        <v>0</v>
      </c>
      <c r="BU132" s="70">
        <v>41</v>
      </c>
      <c r="BV132" s="70">
        <v>0</v>
      </c>
      <c r="BW132" s="70">
        <v>101</v>
      </c>
      <c r="BX132" s="70">
        <v>26</v>
      </c>
      <c r="BY132" s="70">
        <v>2</v>
      </c>
      <c r="BZ132" s="70">
        <v>24</v>
      </c>
      <c r="CA132" s="70">
        <v>0</v>
      </c>
      <c r="CB132" s="70">
        <v>52</v>
      </c>
      <c r="CC132" s="70">
        <v>42</v>
      </c>
      <c r="CD132" s="70">
        <v>6</v>
      </c>
      <c r="CE132" s="70">
        <v>41</v>
      </c>
      <c r="CF132" s="70">
        <v>0</v>
      </c>
      <c r="CG132" s="70">
        <v>89</v>
      </c>
      <c r="CH132" s="70">
        <v>242</v>
      </c>
      <c r="CI132" s="74"/>
      <c r="CJ132" s="70">
        <v>72</v>
      </c>
      <c r="CK132" s="70">
        <v>2</v>
      </c>
      <c r="CL132" s="70">
        <v>55</v>
      </c>
      <c r="CM132" s="70">
        <v>0</v>
      </c>
      <c r="CN132" s="70">
        <v>129</v>
      </c>
      <c r="CO132" s="70">
        <v>53</v>
      </c>
      <c r="CP132" s="70">
        <v>6</v>
      </c>
      <c r="CQ132" s="70">
        <v>50</v>
      </c>
      <c r="CR132" s="70">
        <v>0</v>
      </c>
      <c r="CS132" s="70">
        <v>109</v>
      </c>
      <c r="CT132" s="70">
        <v>238</v>
      </c>
      <c r="CU132" s="74"/>
      <c r="CV132" s="70">
        <v>86</v>
      </c>
      <c r="CW132" s="70">
        <v>4</v>
      </c>
      <c r="CX132" s="70">
        <v>54</v>
      </c>
      <c r="CY132" s="70">
        <v>0</v>
      </c>
      <c r="CZ132" s="70">
        <v>144</v>
      </c>
      <c r="DA132" s="70">
        <v>23</v>
      </c>
      <c r="DB132" s="70">
        <v>0</v>
      </c>
      <c r="DC132" s="70">
        <v>31</v>
      </c>
      <c r="DD132" s="70">
        <v>0</v>
      </c>
      <c r="DE132" s="70">
        <v>54</v>
      </c>
      <c r="DF132" s="70">
        <v>19</v>
      </c>
      <c r="DG132" s="70">
        <v>3</v>
      </c>
      <c r="DH132" s="70">
        <v>22</v>
      </c>
      <c r="DI132" s="70">
        <v>0</v>
      </c>
      <c r="DJ132" s="70">
        <v>44</v>
      </c>
      <c r="DK132" s="70">
        <v>242</v>
      </c>
      <c r="DL132" s="74"/>
      <c r="DM132" s="70">
        <v>98</v>
      </c>
      <c r="DN132" s="70">
        <v>5</v>
      </c>
      <c r="DO132" s="70">
        <v>77</v>
      </c>
      <c r="DP132" s="70">
        <v>0</v>
      </c>
      <c r="DQ132" s="70">
        <v>180</v>
      </c>
      <c r="DR132" s="70">
        <v>30</v>
      </c>
      <c r="DS132" s="70">
        <v>2</v>
      </c>
      <c r="DT132" s="70">
        <v>28</v>
      </c>
      <c r="DU132" s="70">
        <v>0</v>
      </c>
      <c r="DV132" s="70">
        <v>60</v>
      </c>
      <c r="DW132" s="70">
        <v>240</v>
      </c>
      <c r="DY132" s="80">
        <f t="shared" si="52"/>
        <v>0.9072847682119205</v>
      </c>
      <c r="DZ132" s="80">
        <f t="shared" si="53"/>
        <v>0.875</v>
      </c>
      <c r="EA132" s="80">
        <f t="shared" si="54"/>
        <v>0.93220338983050843</v>
      </c>
      <c r="EB132" s="80" t="e">
        <f t="shared" si="55"/>
        <v>#DIV/0!</v>
      </c>
      <c r="EC132" s="80">
        <f t="shared" si="56"/>
        <v>0.9169675090252708</v>
      </c>
      <c r="ED132" s="74"/>
      <c r="EE132" s="80">
        <f t="shared" si="57"/>
        <v>0.97350993377483441</v>
      </c>
      <c r="EF132" s="80">
        <f t="shared" si="58"/>
        <v>0.875</v>
      </c>
      <c r="EG132" s="80">
        <f t="shared" si="59"/>
        <v>0.9576271186440678</v>
      </c>
      <c r="EH132" s="80" t="e">
        <f t="shared" si="60"/>
        <v>#DIV/0!</v>
      </c>
      <c r="EI132" s="80">
        <f t="shared" si="61"/>
        <v>0.96389891696750907</v>
      </c>
      <c r="EJ132" s="74"/>
      <c r="EK132" s="80">
        <f t="shared" si="62"/>
        <v>0.80132450331125826</v>
      </c>
      <c r="EL132" s="80">
        <f t="shared" si="63"/>
        <v>0.875</v>
      </c>
      <c r="EM132" s="80">
        <f t="shared" si="64"/>
        <v>0.83050847457627119</v>
      </c>
      <c r="EN132" s="80" t="e">
        <f t="shared" si="65"/>
        <v>#DIV/0!</v>
      </c>
      <c r="EO132" s="80">
        <f t="shared" si="66"/>
        <v>0.81588447653429608</v>
      </c>
      <c r="EP132" s="74"/>
      <c r="EQ132" s="80">
        <f t="shared" si="67"/>
        <v>0.81456953642384111</v>
      </c>
      <c r="ER132" s="80">
        <f t="shared" si="68"/>
        <v>0.75</v>
      </c>
      <c r="ES132" s="80">
        <f t="shared" si="69"/>
        <v>0.82203389830508478</v>
      </c>
      <c r="ET132" s="80" t="e">
        <f t="shared" si="70"/>
        <v>#DIV/0!</v>
      </c>
      <c r="EU132" s="80">
        <f t="shared" si="71"/>
        <v>0.81588447653429608</v>
      </c>
      <c r="EV132" s="74"/>
      <c r="EW132" s="80">
        <f t="shared" si="72"/>
        <v>0.84768211920529801</v>
      </c>
      <c r="EX132" s="80">
        <f t="shared" si="73"/>
        <v>0.875</v>
      </c>
      <c r="EY132" s="80">
        <f t="shared" si="74"/>
        <v>0.86440677966101698</v>
      </c>
      <c r="EZ132" s="80" t="e">
        <f t="shared" si="75"/>
        <v>#DIV/0!</v>
      </c>
      <c r="FA132" s="80">
        <f t="shared" si="76"/>
        <v>0.85559566787003605</v>
      </c>
      <c r="FB132" s="74"/>
      <c r="FC132" s="80">
        <f t="shared" si="77"/>
        <v>1.2980132450331126</v>
      </c>
      <c r="FD132" s="80">
        <f t="shared" si="78"/>
        <v>1.375</v>
      </c>
      <c r="FE132" s="80">
        <f t="shared" si="79"/>
        <v>0.96610169491525422</v>
      </c>
      <c r="FF132" s="80" t="e">
        <f t="shared" si="80"/>
        <v>#DIV/0!</v>
      </c>
      <c r="FG132" s="80">
        <f t="shared" si="81"/>
        <v>1.1588447653429603</v>
      </c>
      <c r="FH132" s="74"/>
      <c r="FI132" s="80">
        <f t="shared" si="82"/>
        <v>0.82781456953642385</v>
      </c>
      <c r="FJ132" s="80">
        <f t="shared" si="83"/>
        <v>1</v>
      </c>
      <c r="FK132" s="80">
        <f t="shared" si="84"/>
        <v>0.88983050847457623</v>
      </c>
      <c r="FL132" s="80" t="e">
        <f t="shared" si="85"/>
        <v>#DIV/0!</v>
      </c>
      <c r="FM132" s="80">
        <f t="shared" si="86"/>
        <v>0.8592057761732852</v>
      </c>
      <c r="FN132" s="74"/>
      <c r="FO132" s="80">
        <f t="shared" si="87"/>
        <v>0.84768211920529801</v>
      </c>
      <c r="FP132" s="80">
        <f t="shared" si="88"/>
        <v>0.875</v>
      </c>
      <c r="FQ132" s="80">
        <f t="shared" si="89"/>
        <v>0.90677966101694918</v>
      </c>
      <c r="FR132" s="80" t="e">
        <f t="shared" si="90"/>
        <v>#DIV/0!</v>
      </c>
      <c r="FS132" s="80">
        <f t="shared" si="91"/>
        <v>0.87364620938628157</v>
      </c>
      <c r="FT132" s="74"/>
      <c r="FU132" s="80">
        <f t="shared" si="92"/>
        <v>0.84768211920529801</v>
      </c>
      <c r="FV132" s="80">
        <f t="shared" si="93"/>
        <v>0.875</v>
      </c>
      <c r="FW132" s="80">
        <f t="shared" si="94"/>
        <v>0.88983050847457623</v>
      </c>
      <c r="FX132" s="80" t="e">
        <f t="shared" si="95"/>
        <v>#DIV/0!</v>
      </c>
      <c r="FY132" s="80">
        <f t="shared" si="96"/>
        <v>0.86642599277978338</v>
      </c>
    </row>
    <row r="133" spans="1:181" x14ac:dyDescent="0.3">
      <c r="A133" s="60" t="s">
        <v>583</v>
      </c>
      <c r="B133" s="70">
        <v>5280</v>
      </c>
      <c r="C133" s="70"/>
      <c r="D133" s="70">
        <v>256</v>
      </c>
      <c r="E133" s="70">
        <v>3</v>
      </c>
      <c r="F133" s="70">
        <v>44</v>
      </c>
      <c r="G133" s="70">
        <v>0</v>
      </c>
      <c r="H133" s="70">
        <v>303</v>
      </c>
      <c r="I133" s="70">
        <v>46</v>
      </c>
      <c r="J133" s="70">
        <v>0</v>
      </c>
      <c r="K133" s="70">
        <v>13</v>
      </c>
      <c r="L133" s="70">
        <v>0</v>
      </c>
      <c r="M133" s="70">
        <v>59</v>
      </c>
      <c r="N133" s="70">
        <v>362</v>
      </c>
      <c r="O133" s="70"/>
      <c r="P133" s="70">
        <v>126</v>
      </c>
      <c r="Q133" s="70">
        <v>2</v>
      </c>
      <c r="R133" s="70">
        <v>32</v>
      </c>
      <c r="S133" s="70">
        <v>0</v>
      </c>
      <c r="T133" s="70">
        <v>160</v>
      </c>
      <c r="U133" s="70">
        <v>134</v>
      </c>
      <c r="V133" s="70">
        <v>1</v>
      </c>
      <c r="W133" s="70">
        <v>18</v>
      </c>
      <c r="X133" s="70">
        <v>0</v>
      </c>
      <c r="Y133" s="70">
        <v>153</v>
      </c>
      <c r="Z133" s="70">
        <v>313</v>
      </c>
      <c r="AA133" s="70"/>
      <c r="AB133" s="70">
        <v>181</v>
      </c>
      <c r="AC133" s="70">
        <v>1</v>
      </c>
      <c r="AD133" s="70">
        <v>31</v>
      </c>
      <c r="AE133" s="70">
        <v>0</v>
      </c>
      <c r="AF133" s="70">
        <v>213</v>
      </c>
      <c r="AG133" s="70">
        <v>50</v>
      </c>
      <c r="AH133" s="70">
        <v>1</v>
      </c>
      <c r="AI133" s="70">
        <v>11</v>
      </c>
      <c r="AJ133" s="70">
        <v>0</v>
      </c>
      <c r="AK133" s="70">
        <v>62</v>
      </c>
      <c r="AL133" s="70">
        <v>43</v>
      </c>
      <c r="AM133" s="70">
        <v>1</v>
      </c>
      <c r="AN133" s="70">
        <v>13</v>
      </c>
      <c r="AO133" s="70">
        <v>0</v>
      </c>
      <c r="AP133" s="70">
        <v>57</v>
      </c>
      <c r="AQ133" s="70">
        <v>332</v>
      </c>
      <c r="AR133" s="74"/>
      <c r="AS133" s="70">
        <v>232</v>
      </c>
      <c r="AT133" s="70">
        <v>3</v>
      </c>
      <c r="AU133" s="70">
        <v>44</v>
      </c>
      <c r="AV133" s="70">
        <v>0</v>
      </c>
      <c r="AW133" s="70">
        <v>279</v>
      </c>
      <c r="AX133" s="70">
        <v>279</v>
      </c>
      <c r="AY133" s="74"/>
      <c r="AZ133" s="70">
        <v>209</v>
      </c>
      <c r="BA133" s="70">
        <v>3</v>
      </c>
      <c r="BB133" s="70">
        <v>41</v>
      </c>
      <c r="BC133" s="70">
        <v>0</v>
      </c>
      <c r="BD133" s="70">
        <v>253</v>
      </c>
      <c r="BE133" s="70">
        <v>253</v>
      </c>
      <c r="BF133" s="74"/>
      <c r="BG133" s="70">
        <v>172</v>
      </c>
      <c r="BH133" s="70">
        <v>2</v>
      </c>
      <c r="BI133" s="70">
        <v>37</v>
      </c>
      <c r="BJ133" s="70">
        <v>0</v>
      </c>
      <c r="BK133" s="70">
        <v>211</v>
      </c>
      <c r="BL133" s="70">
        <v>81</v>
      </c>
      <c r="BM133" s="70">
        <v>1</v>
      </c>
      <c r="BN133" s="70">
        <v>15</v>
      </c>
      <c r="BO133" s="70">
        <v>0</v>
      </c>
      <c r="BP133" s="70">
        <v>97</v>
      </c>
      <c r="BQ133" s="70">
        <v>308</v>
      </c>
      <c r="BR133" s="74"/>
      <c r="BS133" s="70">
        <v>108</v>
      </c>
      <c r="BT133" s="70">
        <v>1</v>
      </c>
      <c r="BU133" s="70">
        <v>21</v>
      </c>
      <c r="BV133" s="70">
        <v>0</v>
      </c>
      <c r="BW133" s="70">
        <v>130</v>
      </c>
      <c r="BX133" s="70">
        <v>42</v>
      </c>
      <c r="BY133" s="70">
        <v>1</v>
      </c>
      <c r="BZ133" s="70">
        <v>10</v>
      </c>
      <c r="CA133" s="70">
        <v>0</v>
      </c>
      <c r="CB133" s="70">
        <v>53</v>
      </c>
      <c r="CC133" s="70">
        <v>102</v>
      </c>
      <c r="CD133" s="70">
        <v>1</v>
      </c>
      <c r="CE133" s="70">
        <v>18</v>
      </c>
      <c r="CF133" s="70">
        <v>0</v>
      </c>
      <c r="CG133" s="70">
        <v>121</v>
      </c>
      <c r="CH133" s="70">
        <v>304</v>
      </c>
      <c r="CI133" s="74"/>
      <c r="CJ133" s="70">
        <v>114</v>
      </c>
      <c r="CK133" s="70">
        <v>1</v>
      </c>
      <c r="CL133" s="70">
        <v>30</v>
      </c>
      <c r="CM133" s="70">
        <v>0</v>
      </c>
      <c r="CN133" s="70">
        <v>145</v>
      </c>
      <c r="CO133" s="70">
        <v>137</v>
      </c>
      <c r="CP133" s="70">
        <v>2</v>
      </c>
      <c r="CQ133" s="70">
        <v>20</v>
      </c>
      <c r="CR133" s="70">
        <v>0</v>
      </c>
      <c r="CS133" s="70">
        <v>159</v>
      </c>
      <c r="CT133" s="70">
        <v>304</v>
      </c>
      <c r="CU133" s="74"/>
      <c r="CV133" s="70">
        <v>168</v>
      </c>
      <c r="CW133" s="70">
        <v>2</v>
      </c>
      <c r="CX133" s="70">
        <v>36</v>
      </c>
      <c r="CY133" s="70">
        <v>0</v>
      </c>
      <c r="CZ133" s="70">
        <v>206</v>
      </c>
      <c r="DA133" s="70">
        <v>37</v>
      </c>
      <c r="DB133" s="70">
        <v>1</v>
      </c>
      <c r="DC133" s="70">
        <v>7</v>
      </c>
      <c r="DD133" s="70">
        <v>0</v>
      </c>
      <c r="DE133" s="70">
        <v>45</v>
      </c>
      <c r="DF133" s="70">
        <v>50</v>
      </c>
      <c r="DG133" s="70">
        <v>0</v>
      </c>
      <c r="DH133" s="70">
        <v>6</v>
      </c>
      <c r="DI133" s="70">
        <v>0</v>
      </c>
      <c r="DJ133" s="70">
        <v>56</v>
      </c>
      <c r="DK133" s="70">
        <v>307</v>
      </c>
      <c r="DL133" s="74"/>
      <c r="DM133" s="70">
        <v>184</v>
      </c>
      <c r="DN133" s="70">
        <v>2</v>
      </c>
      <c r="DO133" s="70">
        <v>35</v>
      </c>
      <c r="DP133" s="70">
        <v>0</v>
      </c>
      <c r="DQ133" s="70">
        <v>221</v>
      </c>
      <c r="DR133" s="70">
        <v>60</v>
      </c>
      <c r="DS133" s="70">
        <v>1</v>
      </c>
      <c r="DT133" s="70">
        <v>15</v>
      </c>
      <c r="DU133" s="70">
        <v>0</v>
      </c>
      <c r="DV133" s="70">
        <v>76</v>
      </c>
      <c r="DW133" s="70">
        <v>297</v>
      </c>
      <c r="DY133" s="80">
        <f t="shared" ref="DY133:DY163" si="97">SUM(P133,U133)/SUM($D133,$I133)</f>
        <v>0.86092715231788075</v>
      </c>
      <c r="DZ133" s="80">
        <f t="shared" ref="DZ133:DZ163" si="98">SUM(Q133,V133)/SUM($E133,$J133)</f>
        <v>1</v>
      </c>
      <c r="EA133" s="80">
        <f t="shared" ref="EA133:EA163" si="99">SUM(R133,W133)/SUM($F133,$K133)</f>
        <v>0.8771929824561403</v>
      </c>
      <c r="EB133" s="80" t="e">
        <f t="shared" ref="EB133:EB163" si="100">SUM(S133,X133)/SUM($G133,$L133)</f>
        <v>#DIV/0!</v>
      </c>
      <c r="EC133" s="80">
        <f t="shared" ref="EC133:EC163" si="101">SUM(T133,Y133)/SUM($H133,$M133)</f>
        <v>0.86464088397790051</v>
      </c>
      <c r="ED133" s="74"/>
      <c r="EE133" s="80">
        <f t="shared" ref="EE133:EE163" si="102">SUM(AB133,AG133,AL133)/SUM($D133,$I133)</f>
        <v>0.9072847682119205</v>
      </c>
      <c r="EF133" s="80">
        <f t="shared" ref="EF133:EF163" si="103">SUM(AC133,AH133,AM133)/SUM($E133,$J133)</f>
        <v>1</v>
      </c>
      <c r="EG133" s="80">
        <f t="shared" ref="EG133:EG163" si="104">SUM(AD133,AI133,AN133)/SUM($F133,$K133)</f>
        <v>0.96491228070175439</v>
      </c>
      <c r="EH133" s="80" t="e">
        <f t="shared" ref="EH133:EH163" si="105">SUM(AE133,AJ133,AO133)/SUM($G133,$L133)</f>
        <v>#DIV/0!</v>
      </c>
      <c r="EI133" s="80">
        <f t="shared" ref="EI133:EI163" si="106">SUM(AF133,AK133,AP133)/SUM($H133,$M133)</f>
        <v>0.91712707182320441</v>
      </c>
      <c r="EJ133" s="74"/>
      <c r="EK133" s="80">
        <f t="shared" ref="EK133:EK163" si="107">SUM(AS133)/SUM(D133,I133)</f>
        <v>0.76821192052980136</v>
      </c>
      <c r="EL133" s="80">
        <f t="shared" ref="EL133:EL163" si="108">SUM(AT133)/SUM(E133,J133)</f>
        <v>1</v>
      </c>
      <c r="EM133" s="80">
        <f t="shared" ref="EM133:EM163" si="109">SUM(AU133)/SUM(F133,K133)</f>
        <v>0.77192982456140347</v>
      </c>
      <c r="EN133" s="80" t="e">
        <f t="shared" ref="EN133:EN163" si="110">SUM(AV133)/SUM(G133,L133)</f>
        <v>#DIV/0!</v>
      </c>
      <c r="EO133" s="80">
        <f t="shared" ref="EO133:EO163" si="111">SUM(AW133)/SUM(H133,M133)</f>
        <v>0.77071823204419887</v>
      </c>
      <c r="EP133" s="74"/>
      <c r="EQ133" s="80">
        <f t="shared" ref="EQ133:EQ163" si="112">SUM(AZ133)/SUM(D133,I133)</f>
        <v>0.69205298013245031</v>
      </c>
      <c r="ER133" s="80">
        <f t="shared" ref="ER133:ER163" si="113">SUM(BA133)/SUM(E133,J133)</f>
        <v>1</v>
      </c>
      <c r="ES133" s="80">
        <f t="shared" ref="ES133:ES163" si="114">SUM(BB133)/SUM(F133,K133)</f>
        <v>0.7192982456140351</v>
      </c>
      <c r="ET133" s="80" t="e">
        <f t="shared" ref="ET133:ET163" si="115">SUM(BC133)/SUM(G133,L133)</f>
        <v>#DIV/0!</v>
      </c>
      <c r="EU133" s="80">
        <f t="shared" ref="EU133:EU163" si="116">SUM(BD133)/SUM(H133,M133)</f>
        <v>0.69889502762430944</v>
      </c>
      <c r="EV133" s="74"/>
      <c r="EW133" s="80">
        <f t="shared" ref="EW133:EW163" si="117">SUM(BG133,BL133)/SUM(D133,I133)</f>
        <v>0.83774834437086088</v>
      </c>
      <c r="EX133" s="80">
        <f t="shared" ref="EX133:EX163" si="118">SUM(BH133,BM133)/SUM(E133,J133)</f>
        <v>1</v>
      </c>
      <c r="EY133" s="80">
        <f t="shared" ref="EY133:EY163" si="119">SUM(BI133,BN133)/SUM(F133,K133)</f>
        <v>0.91228070175438591</v>
      </c>
      <c r="EZ133" s="80" t="e">
        <f t="shared" ref="EZ133:EZ163" si="120">SUM(BJ133,BO133)/SUM(G133,L133)</f>
        <v>#DIV/0!</v>
      </c>
      <c r="FA133" s="80">
        <f t="shared" ref="FA133:FA163" si="121">SUM(BK133,BP133)/SUM(H133,M133)</f>
        <v>0.850828729281768</v>
      </c>
      <c r="FB133" s="74"/>
      <c r="FC133" s="80">
        <f t="shared" ref="FC133:FC163" si="122">SUM(BS132,BX132,CC132)/SUM(D133,I133)</f>
        <v>0.42384105960264901</v>
      </c>
      <c r="FD133" s="80">
        <f t="shared" ref="FD133:FD163" si="123">SUM(BT132,BY132,CD132)/SUM(E133,J133)</f>
        <v>2.6666666666666665</v>
      </c>
      <c r="FE133" s="80">
        <f t="shared" ref="FE133:FE163" si="124">SUM(BU132,BZ132,CE132)/SUM(F133,K133)</f>
        <v>1.8596491228070176</v>
      </c>
      <c r="FF133" s="80" t="e">
        <f t="shared" ref="FF133:FF163" si="125">SUM(BV132,CA132,CF132)/SUM(G133,L133)</f>
        <v>#DIV/0!</v>
      </c>
      <c r="FG133" s="80">
        <f t="shared" ref="FG133:FG163" si="126">SUM(BW132,CB132,CG132)/SUM(H133,M133)</f>
        <v>0.66850828729281764</v>
      </c>
      <c r="FH133" s="74"/>
      <c r="FI133" s="80">
        <f t="shared" ref="FI133:FI163" si="127">SUM(CJ133,CO133)/SUM(D133,I133)</f>
        <v>0.83112582781456956</v>
      </c>
      <c r="FJ133" s="80">
        <f t="shared" ref="FJ133:FJ163" si="128">SUM(CK133,CP133)/SUM(E133,J133)</f>
        <v>1</v>
      </c>
      <c r="FK133" s="80">
        <f t="shared" ref="FK133:FK163" si="129">SUM(CL133,CQ133)/SUM(F133,K133)</f>
        <v>0.8771929824561403</v>
      </c>
      <c r="FL133" s="80" t="e">
        <f t="shared" ref="FL133:FL163" si="130">SUM(CM133,CR133)/SUM(G133,L133)</f>
        <v>#DIV/0!</v>
      </c>
      <c r="FM133" s="80">
        <f t="shared" ref="FM133:FM163" si="131">SUM(CN133,CS133)/SUM(H133,M133)</f>
        <v>0.83977900552486184</v>
      </c>
      <c r="FN133" s="74"/>
      <c r="FO133" s="80">
        <f t="shared" ref="FO133:FO163" si="132">SUM(CV133,DA133,DF133)/SUM(D133,I133)</f>
        <v>0.8443708609271523</v>
      </c>
      <c r="FP133" s="80">
        <f t="shared" ref="FP133:FP163" si="133">SUM(CW133,DB133,DG133)/SUM(E133,J133)</f>
        <v>1</v>
      </c>
      <c r="FQ133" s="80">
        <f t="shared" ref="FQ133:FQ163" si="134">SUM(CX133,DC133,DH133)/SUM(F133,K133)</f>
        <v>0.85964912280701755</v>
      </c>
      <c r="FR133" s="80" t="e">
        <f t="shared" ref="FR133:FR163" si="135">SUM(CY133,DD133,DI133)/SUM(G133,L133)</f>
        <v>#DIV/0!</v>
      </c>
      <c r="FS133" s="80">
        <f t="shared" ref="FS133:FS163" si="136">SUM(CZ133,DE133,DJ133)/SUM(H133,M133)</f>
        <v>0.84806629834254144</v>
      </c>
      <c r="FT133" s="74"/>
      <c r="FU133" s="80">
        <f t="shared" ref="FU133:FU163" si="137">SUM(DM133,DR133)/SUM(D133,I133)</f>
        <v>0.80794701986754969</v>
      </c>
      <c r="FV133" s="80">
        <f t="shared" ref="FV133:FV163" si="138">SUM(DN133,DS133)/SUM(E133,J133)</f>
        <v>1</v>
      </c>
      <c r="FW133" s="80">
        <f t="shared" ref="FW133:FW163" si="139">SUM(DO133,DT133)/SUM(F133,K133)</f>
        <v>0.8771929824561403</v>
      </c>
      <c r="FX133" s="80" t="e">
        <f t="shared" ref="FX133:FX163" si="140">SUM(DP133,DU133)/SUM(G133,L133)</f>
        <v>#DIV/0!</v>
      </c>
      <c r="FY133" s="80">
        <f t="shared" ref="FY133:FY163" si="141">SUM(DQ133,DV133)/SUM(H133,M133)</f>
        <v>0.8204419889502762</v>
      </c>
    </row>
    <row r="134" spans="1:181" x14ac:dyDescent="0.3">
      <c r="A134" s="60" t="s">
        <v>574</v>
      </c>
      <c r="B134" s="70">
        <v>5206</v>
      </c>
      <c r="C134" s="70"/>
      <c r="D134" s="70">
        <v>277</v>
      </c>
      <c r="E134" s="70">
        <v>27</v>
      </c>
      <c r="F134" s="70">
        <v>118</v>
      </c>
      <c r="G134" s="70">
        <v>0</v>
      </c>
      <c r="H134" s="70">
        <v>422</v>
      </c>
      <c r="I134" s="70">
        <v>101</v>
      </c>
      <c r="J134" s="70">
        <v>8</v>
      </c>
      <c r="K134" s="70">
        <v>59</v>
      </c>
      <c r="L134" s="70">
        <v>0</v>
      </c>
      <c r="M134" s="70">
        <v>168</v>
      </c>
      <c r="N134" s="70">
        <v>590</v>
      </c>
      <c r="O134" s="70"/>
      <c r="P134" s="70">
        <v>179</v>
      </c>
      <c r="Q134" s="70">
        <v>16</v>
      </c>
      <c r="R134" s="70">
        <v>86</v>
      </c>
      <c r="S134" s="70">
        <v>0</v>
      </c>
      <c r="T134" s="70">
        <v>281</v>
      </c>
      <c r="U134" s="70">
        <v>161</v>
      </c>
      <c r="V134" s="70">
        <v>19</v>
      </c>
      <c r="W134" s="70">
        <v>79</v>
      </c>
      <c r="X134" s="70">
        <v>0</v>
      </c>
      <c r="Y134" s="70">
        <v>259</v>
      </c>
      <c r="Z134" s="70">
        <v>540</v>
      </c>
      <c r="AA134" s="70"/>
      <c r="AB134" s="70">
        <v>192</v>
      </c>
      <c r="AC134" s="70">
        <v>11</v>
      </c>
      <c r="AD134" s="70">
        <v>77</v>
      </c>
      <c r="AE134" s="70">
        <v>0</v>
      </c>
      <c r="AF134" s="70">
        <v>280</v>
      </c>
      <c r="AG134" s="70">
        <v>90</v>
      </c>
      <c r="AH134" s="70">
        <v>8</v>
      </c>
      <c r="AI134" s="70">
        <v>61</v>
      </c>
      <c r="AJ134" s="70">
        <v>0</v>
      </c>
      <c r="AK134" s="70">
        <v>159</v>
      </c>
      <c r="AL134" s="70">
        <v>72</v>
      </c>
      <c r="AM134" s="70">
        <v>15</v>
      </c>
      <c r="AN134" s="70">
        <v>28</v>
      </c>
      <c r="AO134" s="70">
        <v>0</v>
      </c>
      <c r="AP134" s="70">
        <v>115</v>
      </c>
      <c r="AQ134" s="70">
        <v>554</v>
      </c>
      <c r="AR134" s="74"/>
      <c r="AS134" s="70">
        <v>301</v>
      </c>
      <c r="AT134" s="70">
        <v>27</v>
      </c>
      <c r="AU134" s="70">
        <v>145</v>
      </c>
      <c r="AV134" s="70">
        <v>0</v>
      </c>
      <c r="AW134" s="70">
        <v>473</v>
      </c>
      <c r="AX134" s="70">
        <v>473</v>
      </c>
      <c r="AY134" s="74"/>
      <c r="AZ134" s="70">
        <v>292</v>
      </c>
      <c r="BA134" s="70">
        <v>27</v>
      </c>
      <c r="BB134" s="70">
        <v>136</v>
      </c>
      <c r="BC134" s="70">
        <v>0</v>
      </c>
      <c r="BD134" s="70">
        <v>455</v>
      </c>
      <c r="BE134" s="70">
        <v>455</v>
      </c>
      <c r="BF134" s="74"/>
      <c r="BG134" s="70">
        <v>232</v>
      </c>
      <c r="BH134" s="70">
        <v>24</v>
      </c>
      <c r="BI134" s="70">
        <v>98</v>
      </c>
      <c r="BJ134" s="70">
        <v>0</v>
      </c>
      <c r="BK134" s="70">
        <v>354</v>
      </c>
      <c r="BL134" s="70">
        <v>105</v>
      </c>
      <c r="BM134" s="70">
        <v>10</v>
      </c>
      <c r="BN134" s="70">
        <v>59</v>
      </c>
      <c r="BO134" s="70">
        <v>0</v>
      </c>
      <c r="BP134" s="70">
        <v>174</v>
      </c>
      <c r="BQ134" s="70">
        <v>528</v>
      </c>
      <c r="BR134" s="74"/>
      <c r="BS134" s="70">
        <v>144</v>
      </c>
      <c r="BT134" s="70">
        <v>10</v>
      </c>
      <c r="BU134" s="70">
        <v>52</v>
      </c>
      <c r="BV134" s="70">
        <v>0</v>
      </c>
      <c r="BW134" s="70">
        <v>206</v>
      </c>
      <c r="BX134" s="70">
        <v>64</v>
      </c>
      <c r="BY134" s="70">
        <v>14</v>
      </c>
      <c r="BZ134" s="70">
        <v>34</v>
      </c>
      <c r="CA134" s="70">
        <v>0</v>
      </c>
      <c r="CB134" s="70">
        <v>112</v>
      </c>
      <c r="CC134" s="70">
        <v>131</v>
      </c>
      <c r="CD134" s="70">
        <v>7</v>
      </c>
      <c r="CE134" s="70">
        <v>67</v>
      </c>
      <c r="CF134" s="70">
        <v>0</v>
      </c>
      <c r="CG134" s="70">
        <v>205</v>
      </c>
      <c r="CH134" s="70">
        <v>523</v>
      </c>
      <c r="CI134" s="74"/>
      <c r="CJ134" s="70">
        <v>155</v>
      </c>
      <c r="CK134" s="70">
        <v>8</v>
      </c>
      <c r="CL134" s="70">
        <v>67</v>
      </c>
      <c r="CM134" s="70">
        <v>0</v>
      </c>
      <c r="CN134" s="70">
        <v>230</v>
      </c>
      <c r="CO134" s="70">
        <v>182</v>
      </c>
      <c r="CP134" s="70">
        <v>26</v>
      </c>
      <c r="CQ134" s="70">
        <v>88</v>
      </c>
      <c r="CR134" s="70">
        <v>0</v>
      </c>
      <c r="CS134" s="70">
        <v>296</v>
      </c>
      <c r="CT134" s="70">
        <v>526</v>
      </c>
      <c r="CU134" s="74"/>
      <c r="CV134" s="70">
        <v>208</v>
      </c>
      <c r="CW134" s="70">
        <v>18</v>
      </c>
      <c r="CX134" s="70">
        <v>93</v>
      </c>
      <c r="CY134" s="70">
        <v>0</v>
      </c>
      <c r="CZ134" s="70">
        <v>319</v>
      </c>
      <c r="DA134" s="70">
        <v>73</v>
      </c>
      <c r="DB134" s="70">
        <v>3</v>
      </c>
      <c r="DC134" s="70">
        <v>26</v>
      </c>
      <c r="DD134" s="70">
        <v>0</v>
      </c>
      <c r="DE134" s="70">
        <v>102</v>
      </c>
      <c r="DF134" s="70">
        <v>59</v>
      </c>
      <c r="DG134" s="70">
        <v>13</v>
      </c>
      <c r="DH134" s="70">
        <v>41</v>
      </c>
      <c r="DI134" s="70">
        <v>0</v>
      </c>
      <c r="DJ134" s="70">
        <v>113</v>
      </c>
      <c r="DK134" s="70">
        <v>534</v>
      </c>
      <c r="DL134" s="74"/>
      <c r="DM134" s="70">
        <v>209</v>
      </c>
      <c r="DN134" s="70">
        <v>19</v>
      </c>
      <c r="DO134" s="70">
        <v>102</v>
      </c>
      <c r="DP134" s="70">
        <v>0</v>
      </c>
      <c r="DQ134" s="70">
        <v>330</v>
      </c>
      <c r="DR134" s="70">
        <v>120</v>
      </c>
      <c r="DS134" s="70">
        <v>13</v>
      </c>
      <c r="DT134" s="70">
        <v>51</v>
      </c>
      <c r="DU134" s="70">
        <v>0</v>
      </c>
      <c r="DV134" s="70">
        <v>184</v>
      </c>
      <c r="DW134" s="70">
        <v>514</v>
      </c>
      <c r="DY134" s="80">
        <f t="shared" si="97"/>
        <v>0.89947089947089942</v>
      </c>
      <c r="DZ134" s="80">
        <f t="shared" si="98"/>
        <v>1</v>
      </c>
      <c r="EA134" s="80">
        <f t="shared" si="99"/>
        <v>0.93220338983050843</v>
      </c>
      <c r="EB134" s="80" t="e">
        <f t="shared" si="100"/>
        <v>#DIV/0!</v>
      </c>
      <c r="EC134" s="80">
        <f t="shared" si="101"/>
        <v>0.9152542372881356</v>
      </c>
      <c r="ED134" s="74"/>
      <c r="EE134" s="80">
        <f t="shared" si="102"/>
        <v>0.93650793650793651</v>
      </c>
      <c r="EF134" s="80">
        <f t="shared" si="103"/>
        <v>0.97142857142857142</v>
      </c>
      <c r="EG134" s="80">
        <f t="shared" si="104"/>
        <v>0.93785310734463279</v>
      </c>
      <c r="EH134" s="80" t="e">
        <f t="shared" si="105"/>
        <v>#DIV/0!</v>
      </c>
      <c r="EI134" s="80">
        <f t="shared" si="106"/>
        <v>0.93898305084745759</v>
      </c>
      <c r="EJ134" s="74"/>
      <c r="EK134" s="80">
        <f t="shared" si="107"/>
        <v>0.79629629629629628</v>
      </c>
      <c r="EL134" s="80">
        <f t="shared" si="108"/>
        <v>0.77142857142857146</v>
      </c>
      <c r="EM134" s="80">
        <f t="shared" si="109"/>
        <v>0.8192090395480226</v>
      </c>
      <c r="EN134" s="80" t="e">
        <f t="shared" si="110"/>
        <v>#DIV/0!</v>
      </c>
      <c r="EO134" s="80">
        <f t="shared" si="111"/>
        <v>0.80169491525423731</v>
      </c>
      <c r="EP134" s="74"/>
      <c r="EQ134" s="80">
        <f t="shared" si="112"/>
        <v>0.77248677248677244</v>
      </c>
      <c r="ER134" s="80">
        <f t="shared" si="113"/>
        <v>0.77142857142857146</v>
      </c>
      <c r="ES134" s="80">
        <f t="shared" si="114"/>
        <v>0.76836158192090398</v>
      </c>
      <c r="ET134" s="80" t="e">
        <f t="shared" si="115"/>
        <v>#DIV/0!</v>
      </c>
      <c r="EU134" s="80">
        <f t="shared" si="116"/>
        <v>0.77118644067796616</v>
      </c>
      <c r="EV134" s="74"/>
      <c r="EW134" s="80">
        <f t="shared" si="117"/>
        <v>0.89153439153439151</v>
      </c>
      <c r="EX134" s="80">
        <f t="shared" si="118"/>
        <v>0.97142857142857142</v>
      </c>
      <c r="EY134" s="80">
        <f t="shared" si="119"/>
        <v>0.88700564971751417</v>
      </c>
      <c r="EZ134" s="80" t="e">
        <f t="shared" si="120"/>
        <v>#DIV/0!</v>
      </c>
      <c r="FA134" s="80">
        <f t="shared" si="121"/>
        <v>0.89491525423728813</v>
      </c>
      <c r="FB134" s="74"/>
      <c r="FC134" s="80">
        <f t="shared" si="122"/>
        <v>0.66666666666666663</v>
      </c>
      <c r="FD134" s="80">
        <f t="shared" si="123"/>
        <v>8.5714285714285715E-2</v>
      </c>
      <c r="FE134" s="80">
        <f t="shared" si="124"/>
        <v>0.2768361581920904</v>
      </c>
      <c r="FF134" s="80" t="e">
        <f t="shared" si="125"/>
        <v>#DIV/0!</v>
      </c>
      <c r="FG134" s="80">
        <f t="shared" si="126"/>
        <v>0.51525423728813557</v>
      </c>
      <c r="FH134" s="74"/>
      <c r="FI134" s="80">
        <f t="shared" si="127"/>
        <v>0.89153439153439151</v>
      </c>
      <c r="FJ134" s="80">
        <f t="shared" si="128"/>
        <v>0.97142857142857142</v>
      </c>
      <c r="FK134" s="80">
        <f t="shared" si="129"/>
        <v>0.87570621468926557</v>
      </c>
      <c r="FL134" s="80" t="e">
        <f t="shared" si="130"/>
        <v>#DIV/0!</v>
      </c>
      <c r="FM134" s="80">
        <f t="shared" si="131"/>
        <v>0.8915254237288136</v>
      </c>
      <c r="FN134" s="74"/>
      <c r="FO134" s="80">
        <f t="shared" si="132"/>
        <v>0.89947089947089942</v>
      </c>
      <c r="FP134" s="80">
        <f t="shared" si="133"/>
        <v>0.97142857142857142</v>
      </c>
      <c r="FQ134" s="80">
        <f t="shared" si="134"/>
        <v>0.903954802259887</v>
      </c>
      <c r="FR134" s="80" t="e">
        <f t="shared" si="135"/>
        <v>#DIV/0!</v>
      </c>
      <c r="FS134" s="80">
        <f t="shared" si="136"/>
        <v>0.90508474576271192</v>
      </c>
      <c r="FT134" s="74"/>
      <c r="FU134" s="80">
        <f t="shared" si="137"/>
        <v>0.87037037037037035</v>
      </c>
      <c r="FV134" s="80">
        <f t="shared" si="138"/>
        <v>0.91428571428571426</v>
      </c>
      <c r="FW134" s="80">
        <f t="shared" si="139"/>
        <v>0.86440677966101698</v>
      </c>
      <c r="FX134" s="80" t="e">
        <f t="shared" si="140"/>
        <v>#DIV/0!</v>
      </c>
      <c r="FY134" s="80">
        <f t="shared" si="141"/>
        <v>0.87118644067796613</v>
      </c>
    </row>
    <row r="135" spans="1:181" x14ac:dyDescent="0.3">
      <c r="A135" s="60" t="s">
        <v>563</v>
      </c>
      <c r="B135" s="70">
        <v>5036</v>
      </c>
      <c r="C135" s="70"/>
      <c r="D135" s="70">
        <v>109</v>
      </c>
      <c r="E135" s="70">
        <v>7</v>
      </c>
      <c r="F135" s="70">
        <v>73</v>
      </c>
      <c r="G135" s="70">
        <v>0</v>
      </c>
      <c r="H135" s="70">
        <v>189</v>
      </c>
      <c r="I135" s="70">
        <v>31</v>
      </c>
      <c r="J135" s="70">
        <v>1</v>
      </c>
      <c r="K135" s="70">
        <v>17</v>
      </c>
      <c r="L135" s="70">
        <v>0</v>
      </c>
      <c r="M135" s="70">
        <v>49</v>
      </c>
      <c r="N135" s="70">
        <v>238</v>
      </c>
      <c r="O135" s="70"/>
      <c r="P135" s="70">
        <v>75</v>
      </c>
      <c r="Q135" s="70">
        <v>2</v>
      </c>
      <c r="R135" s="70">
        <v>61</v>
      </c>
      <c r="S135" s="70">
        <v>0</v>
      </c>
      <c r="T135" s="70">
        <v>138</v>
      </c>
      <c r="U135" s="70">
        <v>40</v>
      </c>
      <c r="V135" s="70">
        <v>5</v>
      </c>
      <c r="W135" s="70">
        <v>22</v>
      </c>
      <c r="X135" s="70">
        <v>0</v>
      </c>
      <c r="Y135" s="70">
        <v>67</v>
      </c>
      <c r="Z135" s="70">
        <v>205</v>
      </c>
      <c r="AA135" s="70"/>
      <c r="AB135" s="70">
        <v>71</v>
      </c>
      <c r="AC135" s="70">
        <v>5</v>
      </c>
      <c r="AD135" s="70">
        <v>45</v>
      </c>
      <c r="AE135" s="70">
        <v>0</v>
      </c>
      <c r="AF135" s="70">
        <v>121</v>
      </c>
      <c r="AG135" s="70">
        <v>34</v>
      </c>
      <c r="AH135" s="70">
        <v>2</v>
      </c>
      <c r="AI135" s="70">
        <v>32</v>
      </c>
      <c r="AJ135" s="70">
        <v>0</v>
      </c>
      <c r="AK135" s="70">
        <v>68</v>
      </c>
      <c r="AL135" s="70">
        <v>14</v>
      </c>
      <c r="AM135" s="70">
        <v>0</v>
      </c>
      <c r="AN135" s="70">
        <v>8</v>
      </c>
      <c r="AO135" s="70">
        <v>0</v>
      </c>
      <c r="AP135" s="70">
        <v>22</v>
      </c>
      <c r="AQ135" s="70">
        <v>211</v>
      </c>
      <c r="AR135" s="74"/>
      <c r="AS135" s="70">
        <v>110</v>
      </c>
      <c r="AT135" s="70">
        <v>6</v>
      </c>
      <c r="AU135" s="70">
        <v>70</v>
      </c>
      <c r="AV135" s="70">
        <v>0</v>
      </c>
      <c r="AW135" s="70">
        <v>186</v>
      </c>
      <c r="AX135" s="70">
        <v>186</v>
      </c>
      <c r="AY135" s="74"/>
      <c r="AZ135" s="70">
        <v>102</v>
      </c>
      <c r="BA135" s="70">
        <v>7</v>
      </c>
      <c r="BB135" s="70">
        <v>66</v>
      </c>
      <c r="BC135" s="70">
        <v>0</v>
      </c>
      <c r="BD135" s="70">
        <v>175</v>
      </c>
      <c r="BE135" s="70">
        <v>175</v>
      </c>
      <c r="BF135" s="74"/>
      <c r="BG135" s="70">
        <v>68</v>
      </c>
      <c r="BH135" s="70">
        <v>2</v>
      </c>
      <c r="BI135" s="70">
        <v>58</v>
      </c>
      <c r="BJ135" s="70">
        <v>0</v>
      </c>
      <c r="BK135" s="70">
        <v>128</v>
      </c>
      <c r="BL135" s="70">
        <v>44</v>
      </c>
      <c r="BM135" s="70">
        <v>5</v>
      </c>
      <c r="BN135" s="70">
        <v>25</v>
      </c>
      <c r="BO135" s="70">
        <v>0</v>
      </c>
      <c r="BP135" s="70">
        <v>74</v>
      </c>
      <c r="BQ135" s="70">
        <v>202</v>
      </c>
      <c r="BR135" s="74"/>
      <c r="BS135" s="70">
        <v>42</v>
      </c>
      <c r="BT135" s="70">
        <v>2</v>
      </c>
      <c r="BU135" s="70">
        <v>23</v>
      </c>
      <c r="BV135" s="70">
        <v>0</v>
      </c>
      <c r="BW135" s="70">
        <v>67</v>
      </c>
      <c r="BX135" s="70">
        <v>19</v>
      </c>
      <c r="BY135" s="70">
        <v>1</v>
      </c>
      <c r="BZ135" s="70">
        <v>13</v>
      </c>
      <c r="CA135" s="70">
        <v>0</v>
      </c>
      <c r="CB135" s="70">
        <v>33</v>
      </c>
      <c r="CC135" s="70">
        <v>54</v>
      </c>
      <c r="CD135" s="70">
        <v>4</v>
      </c>
      <c r="CE135" s="70">
        <v>44</v>
      </c>
      <c r="CF135" s="70">
        <v>0</v>
      </c>
      <c r="CG135" s="70">
        <v>102</v>
      </c>
      <c r="CH135" s="70">
        <v>202</v>
      </c>
      <c r="CI135" s="74"/>
      <c r="CJ135" s="70">
        <v>65</v>
      </c>
      <c r="CK135" s="70">
        <v>1</v>
      </c>
      <c r="CL135" s="70">
        <v>31</v>
      </c>
      <c r="CM135" s="70">
        <v>0</v>
      </c>
      <c r="CN135" s="70">
        <v>97</v>
      </c>
      <c r="CO135" s="70">
        <v>48</v>
      </c>
      <c r="CP135" s="70">
        <v>6</v>
      </c>
      <c r="CQ135" s="70">
        <v>46</v>
      </c>
      <c r="CR135" s="70">
        <v>0</v>
      </c>
      <c r="CS135" s="70">
        <v>100</v>
      </c>
      <c r="CT135" s="70">
        <v>197</v>
      </c>
      <c r="CU135" s="74"/>
      <c r="CV135" s="70">
        <v>64</v>
      </c>
      <c r="CW135" s="70">
        <v>0</v>
      </c>
      <c r="CX135" s="70">
        <v>49</v>
      </c>
      <c r="CY135" s="70">
        <v>0</v>
      </c>
      <c r="CZ135" s="70">
        <v>113</v>
      </c>
      <c r="DA135" s="70">
        <v>25</v>
      </c>
      <c r="DB135" s="70">
        <v>5</v>
      </c>
      <c r="DC135" s="70">
        <v>15</v>
      </c>
      <c r="DD135" s="70">
        <v>0</v>
      </c>
      <c r="DE135" s="70">
        <v>45</v>
      </c>
      <c r="DF135" s="70">
        <v>26</v>
      </c>
      <c r="DG135" s="70">
        <v>3</v>
      </c>
      <c r="DH135" s="70">
        <v>15</v>
      </c>
      <c r="DI135" s="70">
        <v>0</v>
      </c>
      <c r="DJ135" s="70">
        <v>44</v>
      </c>
      <c r="DK135" s="70">
        <v>202</v>
      </c>
      <c r="DL135" s="74"/>
      <c r="DM135" s="70">
        <v>88</v>
      </c>
      <c r="DN135" s="70">
        <v>7</v>
      </c>
      <c r="DO135" s="70">
        <v>57</v>
      </c>
      <c r="DP135" s="70">
        <v>0</v>
      </c>
      <c r="DQ135" s="70">
        <v>152</v>
      </c>
      <c r="DR135" s="70">
        <v>23</v>
      </c>
      <c r="DS135" s="70">
        <v>1</v>
      </c>
      <c r="DT135" s="70">
        <v>21</v>
      </c>
      <c r="DU135" s="70">
        <v>0</v>
      </c>
      <c r="DV135" s="70">
        <v>45</v>
      </c>
      <c r="DW135" s="70">
        <v>197</v>
      </c>
      <c r="DY135" s="80">
        <f t="shared" si="97"/>
        <v>0.8214285714285714</v>
      </c>
      <c r="DZ135" s="80">
        <f t="shared" si="98"/>
        <v>0.875</v>
      </c>
      <c r="EA135" s="80">
        <f t="shared" si="99"/>
        <v>0.92222222222222228</v>
      </c>
      <c r="EB135" s="80" t="e">
        <f t="shared" si="100"/>
        <v>#DIV/0!</v>
      </c>
      <c r="EC135" s="80">
        <f t="shared" si="101"/>
        <v>0.8613445378151261</v>
      </c>
      <c r="ED135" s="74"/>
      <c r="EE135" s="80">
        <f t="shared" si="102"/>
        <v>0.85</v>
      </c>
      <c r="EF135" s="80">
        <f t="shared" si="103"/>
        <v>0.875</v>
      </c>
      <c r="EG135" s="80">
        <f t="shared" si="104"/>
        <v>0.94444444444444442</v>
      </c>
      <c r="EH135" s="80" t="e">
        <f t="shared" si="105"/>
        <v>#DIV/0!</v>
      </c>
      <c r="EI135" s="80">
        <f t="shared" si="106"/>
        <v>0.88655462184873945</v>
      </c>
      <c r="EJ135" s="74"/>
      <c r="EK135" s="80">
        <f t="shared" si="107"/>
        <v>0.7857142857142857</v>
      </c>
      <c r="EL135" s="80">
        <f t="shared" si="108"/>
        <v>0.75</v>
      </c>
      <c r="EM135" s="80">
        <f t="shared" si="109"/>
        <v>0.77777777777777779</v>
      </c>
      <c r="EN135" s="80" t="e">
        <f t="shared" si="110"/>
        <v>#DIV/0!</v>
      </c>
      <c r="EO135" s="80">
        <f t="shared" si="111"/>
        <v>0.78151260504201681</v>
      </c>
      <c r="EP135" s="74"/>
      <c r="EQ135" s="80">
        <f t="shared" si="112"/>
        <v>0.72857142857142854</v>
      </c>
      <c r="ER135" s="80">
        <f t="shared" si="113"/>
        <v>0.875</v>
      </c>
      <c r="ES135" s="80">
        <f t="shared" si="114"/>
        <v>0.73333333333333328</v>
      </c>
      <c r="ET135" s="80" t="e">
        <f t="shared" si="115"/>
        <v>#DIV/0!</v>
      </c>
      <c r="EU135" s="80">
        <f t="shared" si="116"/>
        <v>0.73529411764705888</v>
      </c>
      <c r="EV135" s="74"/>
      <c r="EW135" s="80">
        <f t="shared" si="117"/>
        <v>0.8</v>
      </c>
      <c r="EX135" s="80">
        <f t="shared" si="118"/>
        <v>0.875</v>
      </c>
      <c r="EY135" s="80">
        <f t="shared" si="119"/>
        <v>0.92222222222222228</v>
      </c>
      <c r="EZ135" s="80" t="e">
        <f t="shared" si="120"/>
        <v>#DIV/0!</v>
      </c>
      <c r="FA135" s="80">
        <f t="shared" si="121"/>
        <v>0.84873949579831931</v>
      </c>
      <c r="FB135" s="74"/>
      <c r="FC135" s="80">
        <f t="shared" si="122"/>
        <v>2.4214285714285713</v>
      </c>
      <c r="FD135" s="80">
        <f t="shared" si="123"/>
        <v>3.875</v>
      </c>
      <c r="FE135" s="80">
        <f t="shared" si="124"/>
        <v>1.7</v>
      </c>
      <c r="FF135" s="80" t="e">
        <f t="shared" si="125"/>
        <v>#DIV/0!</v>
      </c>
      <c r="FG135" s="80">
        <f t="shared" si="126"/>
        <v>2.1974789915966388</v>
      </c>
      <c r="FH135" s="74"/>
      <c r="FI135" s="80">
        <f t="shared" si="127"/>
        <v>0.80714285714285716</v>
      </c>
      <c r="FJ135" s="80">
        <f t="shared" si="128"/>
        <v>0.875</v>
      </c>
      <c r="FK135" s="80">
        <f t="shared" si="129"/>
        <v>0.85555555555555551</v>
      </c>
      <c r="FL135" s="80" t="e">
        <f t="shared" si="130"/>
        <v>#DIV/0!</v>
      </c>
      <c r="FM135" s="80">
        <f t="shared" si="131"/>
        <v>0.82773109243697474</v>
      </c>
      <c r="FN135" s="74"/>
      <c r="FO135" s="80">
        <f t="shared" si="132"/>
        <v>0.8214285714285714</v>
      </c>
      <c r="FP135" s="80">
        <f t="shared" si="133"/>
        <v>1</v>
      </c>
      <c r="FQ135" s="80">
        <f t="shared" si="134"/>
        <v>0.87777777777777777</v>
      </c>
      <c r="FR135" s="80" t="e">
        <f t="shared" si="135"/>
        <v>#DIV/0!</v>
      </c>
      <c r="FS135" s="80">
        <f t="shared" si="136"/>
        <v>0.84873949579831931</v>
      </c>
      <c r="FT135" s="74"/>
      <c r="FU135" s="80">
        <f t="shared" si="137"/>
        <v>0.79285714285714282</v>
      </c>
      <c r="FV135" s="80">
        <f t="shared" si="138"/>
        <v>1</v>
      </c>
      <c r="FW135" s="80">
        <f t="shared" si="139"/>
        <v>0.8666666666666667</v>
      </c>
      <c r="FX135" s="80" t="e">
        <f t="shared" si="140"/>
        <v>#DIV/0!</v>
      </c>
      <c r="FY135" s="80">
        <f t="shared" si="141"/>
        <v>0.82773109243697474</v>
      </c>
    </row>
    <row r="136" spans="1:181" x14ac:dyDescent="0.3">
      <c r="A136" s="60" t="s">
        <v>517</v>
      </c>
      <c r="B136" s="70">
        <v>5019</v>
      </c>
      <c r="C136" s="70"/>
      <c r="D136" s="70">
        <v>93</v>
      </c>
      <c r="E136" s="70">
        <v>10</v>
      </c>
      <c r="F136" s="70">
        <v>48</v>
      </c>
      <c r="G136" s="70">
        <v>2</v>
      </c>
      <c r="H136" s="70">
        <v>153</v>
      </c>
      <c r="I136" s="70">
        <v>43</v>
      </c>
      <c r="J136" s="70">
        <v>4</v>
      </c>
      <c r="K136" s="70">
        <v>22</v>
      </c>
      <c r="L136" s="70">
        <v>0</v>
      </c>
      <c r="M136" s="70">
        <v>69</v>
      </c>
      <c r="N136" s="70">
        <v>222</v>
      </c>
      <c r="O136" s="70"/>
      <c r="P136" s="70">
        <v>75</v>
      </c>
      <c r="Q136" s="70">
        <v>11</v>
      </c>
      <c r="R136" s="70">
        <v>36</v>
      </c>
      <c r="S136" s="70">
        <v>1</v>
      </c>
      <c r="T136" s="70">
        <v>123</v>
      </c>
      <c r="U136" s="70">
        <v>51</v>
      </c>
      <c r="V136" s="70">
        <v>3</v>
      </c>
      <c r="W136" s="70">
        <v>26</v>
      </c>
      <c r="X136" s="70">
        <v>1</v>
      </c>
      <c r="Y136" s="70">
        <v>81</v>
      </c>
      <c r="Z136" s="70">
        <v>204</v>
      </c>
      <c r="AA136" s="70"/>
      <c r="AB136" s="70">
        <v>78</v>
      </c>
      <c r="AC136" s="70">
        <v>11</v>
      </c>
      <c r="AD136" s="70">
        <v>38</v>
      </c>
      <c r="AE136" s="70">
        <v>0</v>
      </c>
      <c r="AF136" s="70">
        <v>127</v>
      </c>
      <c r="AG136" s="70">
        <v>30</v>
      </c>
      <c r="AH136" s="70">
        <v>2</v>
      </c>
      <c r="AI136" s="70">
        <v>19</v>
      </c>
      <c r="AJ136" s="70">
        <v>2</v>
      </c>
      <c r="AK136" s="70">
        <v>53</v>
      </c>
      <c r="AL136" s="70">
        <v>24</v>
      </c>
      <c r="AM136" s="70">
        <v>2</v>
      </c>
      <c r="AN136" s="70">
        <v>10</v>
      </c>
      <c r="AO136" s="70">
        <v>0</v>
      </c>
      <c r="AP136" s="70">
        <v>36</v>
      </c>
      <c r="AQ136" s="70">
        <v>216</v>
      </c>
      <c r="AR136" s="74"/>
      <c r="AS136" s="70">
        <v>113</v>
      </c>
      <c r="AT136" s="70">
        <v>15</v>
      </c>
      <c r="AU136" s="70">
        <v>60</v>
      </c>
      <c r="AV136" s="70">
        <v>2</v>
      </c>
      <c r="AW136" s="70">
        <v>190</v>
      </c>
      <c r="AX136" s="70">
        <v>190</v>
      </c>
      <c r="AY136" s="74"/>
      <c r="AZ136" s="70">
        <v>109</v>
      </c>
      <c r="BA136" s="70">
        <v>15</v>
      </c>
      <c r="BB136" s="70">
        <v>60</v>
      </c>
      <c r="BC136" s="70">
        <v>2</v>
      </c>
      <c r="BD136" s="70">
        <v>186</v>
      </c>
      <c r="BE136" s="70">
        <v>186</v>
      </c>
      <c r="BF136" s="74"/>
      <c r="BG136" s="70">
        <v>85</v>
      </c>
      <c r="BH136" s="70">
        <v>12</v>
      </c>
      <c r="BI136" s="70">
        <v>43</v>
      </c>
      <c r="BJ136" s="70">
        <v>2</v>
      </c>
      <c r="BK136" s="70">
        <v>142</v>
      </c>
      <c r="BL136" s="70">
        <v>42</v>
      </c>
      <c r="BM136" s="70">
        <v>2</v>
      </c>
      <c r="BN136" s="70">
        <v>22</v>
      </c>
      <c r="BO136" s="70">
        <v>0</v>
      </c>
      <c r="BP136" s="70">
        <v>66</v>
      </c>
      <c r="BQ136" s="70">
        <v>208</v>
      </c>
      <c r="BR136" s="74"/>
      <c r="BS136" s="70">
        <v>41</v>
      </c>
      <c r="BT136" s="70">
        <v>13</v>
      </c>
      <c r="BU136" s="70">
        <v>22</v>
      </c>
      <c r="BV136" s="70">
        <v>1</v>
      </c>
      <c r="BW136" s="70">
        <v>77</v>
      </c>
      <c r="BX136" s="70">
        <v>29</v>
      </c>
      <c r="BY136" s="70">
        <v>1</v>
      </c>
      <c r="BZ136" s="70">
        <v>15</v>
      </c>
      <c r="CA136" s="70">
        <v>0</v>
      </c>
      <c r="CB136" s="70">
        <v>45</v>
      </c>
      <c r="CC136" s="70">
        <v>50</v>
      </c>
      <c r="CD136" s="70">
        <v>0</v>
      </c>
      <c r="CE136" s="70">
        <v>28</v>
      </c>
      <c r="CF136" s="70">
        <v>1</v>
      </c>
      <c r="CG136" s="70">
        <v>79</v>
      </c>
      <c r="CH136" s="70">
        <v>201</v>
      </c>
      <c r="CI136" s="74"/>
      <c r="CJ136" s="70">
        <v>74</v>
      </c>
      <c r="CK136" s="70">
        <v>9</v>
      </c>
      <c r="CL136" s="70">
        <v>37</v>
      </c>
      <c r="CM136" s="70">
        <v>2</v>
      </c>
      <c r="CN136" s="70">
        <v>122</v>
      </c>
      <c r="CO136" s="70">
        <v>52</v>
      </c>
      <c r="CP136" s="70">
        <v>5</v>
      </c>
      <c r="CQ136" s="70">
        <v>27</v>
      </c>
      <c r="CR136" s="70">
        <v>0</v>
      </c>
      <c r="CS136" s="70">
        <v>84</v>
      </c>
      <c r="CT136" s="70">
        <v>206</v>
      </c>
      <c r="CU136" s="74"/>
      <c r="CV136" s="70">
        <v>76</v>
      </c>
      <c r="CW136" s="70">
        <v>11</v>
      </c>
      <c r="CX136" s="70">
        <v>37</v>
      </c>
      <c r="CY136" s="70">
        <v>2</v>
      </c>
      <c r="CZ136" s="70">
        <v>126</v>
      </c>
      <c r="DA136" s="70">
        <v>21</v>
      </c>
      <c r="DB136" s="70">
        <v>1</v>
      </c>
      <c r="DC136" s="70">
        <v>13</v>
      </c>
      <c r="DD136" s="70">
        <v>0</v>
      </c>
      <c r="DE136" s="70">
        <v>35</v>
      </c>
      <c r="DF136" s="70">
        <v>30</v>
      </c>
      <c r="DG136" s="70">
        <v>2</v>
      </c>
      <c r="DH136" s="70">
        <v>14</v>
      </c>
      <c r="DI136" s="70">
        <v>0</v>
      </c>
      <c r="DJ136" s="70">
        <v>46</v>
      </c>
      <c r="DK136" s="70">
        <v>207</v>
      </c>
      <c r="DL136" s="74"/>
      <c r="DM136" s="70">
        <v>94</v>
      </c>
      <c r="DN136" s="70">
        <v>7</v>
      </c>
      <c r="DO136" s="70">
        <v>48</v>
      </c>
      <c r="DP136" s="70">
        <v>2</v>
      </c>
      <c r="DQ136" s="70">
        <v>151</v>
      </c>
      <c r="DR136" s="70">
        <v>26</v>
      </c>
      <c r="DS136" s="70">
        <v>5</v>
      </c>
      <c r="DT136" s="70">
        <v>15</v>
      </c>
      <c r="DU136" s="70">
        <v>0</v>
      </c>
      <c r="DV136" s="70">
        <v>46</v>
      </c>
      <c r="DW136" s="70">
        <v>197</v>
      </c>
      <c r="DY136" s="80">
        <f t="shared" si="97"/>
        <v>0.92647058823529416</v>
      </c>
      <c r="DZ136" s="80">
        <f t="shared" si="98"/>
        <v>1</v>
      </c>
      <c r="EA136" s="80">
        <f t="shared" si="99"/>
        <v>0.88571428571428568</v>
      </c>
      <c r="EB136" s="80">
        <f t="shared" si="100"/>
        <v>1</v>
      </c>
      <c r="EC136" s="80">
        <f t="shared" si="101"/>
        <v>0.91891891891891897</v>
      </c>
      <c r="ED136" s="74"/>
      <c r="EE136" s="80">
        <f t="shared" si="102"/>
        <v>0.97058823529411764</v>
      </c>
      <c r="EF136" s="80">
        <f t="shared" si="103"/>
        <v>1.0714285714285714</v>
      </c>
      <c r="EG136" s="80">
        <f t="shared" si="104"/>
        <v>0.95714285714285718</v>
      </c>
      <c r="EH136" s="80">
        <f t="shared" si="105"/>
        <v>1</v>
      </c>
      <c r="EI136" s="80">
        <f t="shared" si="106"/>
        <v>0.97297297297297303</v>
      </c>
      <c r="EJ136" s="74"/>
      <c r="EK136" s="80">
        <f t="shared" si="107"/>
        <v>0.83088235294117652</v>
      </c>
      <c r="EL136" s="80">
        <f t="shared" si="108"/>
        <v>1.0714285714285714</v>
      </c>
      <c r="EM136" s="80">
        <f t="shared" si="109"/>
        <v>0.8571428571428571</v>
      </c>
      <c r="EN136" s="80">
        <f t="shared" si="110"/>
        <v>1</v>
      </c>
      <c r="EO136" s="80">
        <f t="shared" si="111"/>
        <v>0.85585585585585588</v>
      </c>
      <c r="EP136" s="74"/>
      <c r="EQ136" s="80">
        <f t="shared" si="112"/>
        <v>0.80147058823529416</v>
      </c>
      <c r="ER136" s="80">
        <f t="shared" si="113"/>
        <v>1.0714285714285714</v>
      </c>
      <c r="ES136" s="80">
        <f t="shared" si="114"/>
        <v>0.8571428571428571</v>
      </c>
      <c r="ET136" s="80">
        <f t="shared" si="115"/>
        <v>1</v>
      </c>
      <c r="EU136" s="80">
        <f t="shared" si="116"/>
        <v>0.83783783783783783</v>
      </c>
      <c r="EV136" s="74"/>
      <c r="EW136" s="80">
        <f t="shared" si="117"/>
        <v>0.93382352941176472</v>
      </c>
      <c r="EX136" s="80">
        <f t="shared" si="118"/>
        <v>1</v>
      </c>
      <c r="EY136" s="80">
        <f t="shared" si="119"/>
        <v>0.9285714285714286</v>
      </c>
      <c r="EZ136" s="80">
        <f t="shared" si="120"/>
        <v>1</v>
      </c>
      <c r="FA136" s="80">
        <f t="shared" si="121"/>
        <v>0.93693693693693691</v>
      </c>
      <c r="FB136" s="74"/>
      <c r="FC136" s="80">
        <f t="shared" si="122"/>
        <v>0.84558823529411764</v>
      </c>
      <c r="FD136" s="80">
        <f t="shared" si="123"/>
        <v>0.5</v>
      </c>
      <c r="FE136" s="80">
        <f t="shared" si="124"/>
        <v>1.1428571428571428</v>
      </c>
      <c r="FF136" s="80">
        <f t="shared" si="125"/>
        <v>0</v>
      </c>
      <c r="FG136" s="80">
        <f t="shared" si="126"/>
        <v>0.90990990990990994</v>
      </c>
      <c r="FH136" s="74"/>
      <c r="FI136" s="80">
        <f t="shared" si="127"/>
        <v>0.92647058823529416</v>
      </c>
      <c r="FJ136" s="80">
        <f t="shared" si="128"/>
        <v>1</v>
      </c>
      <c r="FK136" s="80">
        <f t="shared" si="129"/>
        <v>0.91428571428571426</v>
      </c>
      <c r="FL136" s="80">
        <f t="shared" si="130"/>
        <v>1</v>
      </c>
      <c r="FM136" s="80">
        <f t="shared" si="131"/>
        <v>0.92792792792792789</v>
      </c>
      <c r="FN136" s="74"/>
      <c r="FO136" s="80">
        <f t="shared" si="132"/>
        <v>0.93382352941176472</v>
      </c>
      <c r="FP136" s="80">
        <f t="shared" si="133"/>
        <v>1</v>
      </c>
      <c r="FQ136" s="80">
        <f t="shared" si="134"/>
        <v>0.91428571428571426</v>
      </c>
      <c r="FR136" s="80">
        <f t="shared" si="135"/>
        <v>1</v>
      </c>
      <c r="FS136" s="80">
        <f t="shared" si="136"/>
        <v>0.93243243243243246</v>
      </c>
      <c r="FT136" s="74"/>
      <c r="FU136" s="80">
        <f t="shared" si="137"/>
        <v>0.88235294117647056</v>
      </c>
      <c r="FV136" s="80">
        <f t="shared" si="138"/>
        <v>0.8571428571428571</v>
      </c>
      <c r="FW136" s="80">
        <f t="shared" si="139"/>
        <v>0.9</v>
      </c>
      <c r="FX136" s="80">
        <f t="shared" si="140"/>
        <v>1</v>
      </c>
      <c r="FY136" s="80">
        <f t="shared" si="141"/>
        <v>0.88738738738738743</v>
      </c>
    </row>
    <row r="137" spans="1:181" x14ac:dyDescent="0.3">
      <c r="A137" s="60" t="s">
        <v>592</v>
      </c>
      <c r="B137" s="70">
        <v>4997</v>
      </c>
      <c r="C137" s="70"/>
      <c r="D137" s="70">
        <v>140</v>
      </c>
      <c r="E137" s="70">
        <v>14</v>
      </c>
      <c r="F137" s="70">
        <v>45</v>
      </c>
      <c r="G137" s="70">
        <v>0</v>
      </c>
      <c r="H137" s="70">
        <v>199</v>
      </c>
      <c r="I137" s="70">
        <v>48</v>
      </c>
      <c r="J137" s="70">
        <v>12</v>
      </c>
      <c r="K137" s="70">
        <v>33</v>
      </c>
      <c r="L137" s="70">
        <v>0</v>
      </c>
      <c r="M137" s="70">
        <v>93</v>
      </c>
      <c r="N137" s="70">
        <v>292</v>
      </c>
      <c r="O137" s="70"/>
      <c r="P137" s="70">
        <v>89</v>
      </c>
      <c r="Q137" s="70">
        <v>10</v>
      </c>
      <c r="R137" s="70">
        <v>41</v>
      </c>
      <c r="S137" s="70">
        <v>0</v>
      </c>
      <c r="T137" s="70">
        <v>140</v>
      </c>
      <c r="U137" s="70">
        <v>87</v>
      </c>
      <c r="V137" s="70">
        <v>15</v>
      </c>
      <c r="W137" s="70">
        <v>30</v>
      </c>
      <c r="X137" s="70">
        <v>0</v>
      </c>
      <c r="Y137" s="70">
        <v>132</v>
      </c>
      <c r="Z137" s="70">
        <v>272</v>
      </c>
      <c r="AA137" s="70"/>
      <c r="AB137" s="70">
        <v>81</v>
      </c>
      <c r="AC137" s="70">
        <v>15</v>
      </c>
      <c r="AD137" s="70">
        <v>51</v>
      </c>
      <c r="AE137" s="70">
        <v>0</v>
      </c>
      <c r="AF137" s="70">
        <v>147</v>
      </c>
      <c r="AG137" s="70">
        <v>62</v>
      </c>
      <c r="AH137" s="70">
        <v>6</v>
      </c>
      <c r="AI137" s="70">
        <v>11</v>
      </c>
      <c r="AJ137" s="70">
        <v>0</v>
      </c>
      <c r="AK137" s="70">
        <v>79</v>
      </c>
      <c r="AL137" s="70">
        <v>36</v>
      </c>
      <c r="AM137" s="70">
        <v>5</v>
      </c>
      <c r="AN137" s="70">
        <v>9</v>
      </c>
      <c r="AO137" s="70">
        <v>0</v>
      </c>
      <c r="AP137" s="70">
        <v>50</v>
      </c>
      <c r="AQ137" s="70">
        <v>276</v>
      </c>
      <c r="AR137" s="74"/>
      <c r="AS137" s="70">
        <v>154</v>
      </c>
      <c r="AT137" s="70">
        <v>22</v>
      </c>
      <c r="AU137" s="70">
        <v>67</v>
      </c>
      <c r="AV137" s="70">
        <v>0</v>
      </c>
      <c r="AW137" s="70">
        <v>243</v>
      </c>
      <c r="AX137" s="70">
        <v>243</v>
      </c>
      <c r="AY137" s="74"/>
      <c r="AZ137" s="70">
        <v>146</v>
      </c>
      <c r="BA137" s="70">
        <v>26</v>
      </c>
      <c r="BB137" s="70">
        <v>63</v>
      </c>
      <c r="BC137" s="70">
        <v>0</v>
      </c>
      <c r="BD137" s="70">
        <v>235</v>
      </c>
      <c r="BE137" s="70">
        <v>235</v>
      </c>
      <c r="BF137" s="74"/>
      <c r="BG137" s="70">
        <v>128</v>
      </c>
      <c r="BH137" s="70">
        <v>13</v>
      </c>
      <c r="BI137" s="70">
        <v>46</v>
      </c>
      <c r="BJ137" s="70">
        <v>0</v>
      </c>
      <c r="BK137" s="70">
        <v>187</v>
      </c>
      <c r="BL137" s="70">
        <v>47</v>
      </c>
      <c r="BM137" s="70">
        <v>12</v>
      </c>
      <c r="BN137" s="70">
        <v>25</v>
      </c>
      <c r="BO137" s="70">
        <v>0</v>
      </c>
      <c r="BP137" s="70">
        <v>84</v>
      </c>
      <c r="BQ137" s="70">
        <v>271</v>
      </c>
      <c r="BR137" s="74"/>
      <c r="BS137" s="70">
        <v>61</v>
      </c>
      <c r="BT137" s="70">
        <v>11</v>
      </c>
      <c r="BU137" s="70">
        <v>31</v>
      </c>
      <c r="BV137" s="70">
        <v>0</v>
      </c>
      <c r="BW137" s="70">
        <v>103</v>
      </c>
      <c r="BX137" s="70">
        <v>46</v>
      </c>
      <c r="BY137" s="70">
        <v>6</v>
      </c>
      <c r="BZ137" s="70">
        <v>13</v>
      </c>
      <c r="CA137" s="70">
        <v>0</v>
      </c>
      <c r="CB137" s="70">
        <v>65</v>
      </c>
      <c r="CC137" s="70">
        <v>71</v>
      </c>
      <c r="CD137" s="70">
        <v>9</v>
      </c>
      <c r="CE137" s="70">
        <v>23</v>
      </c>
      <c r="CF137" s="70">
        <v>0</v>
      </c>
      <c r="CG137" s="70">
        <v>103</v>
      </c>
      <c r="CH137" s="70">
        <v>271</v>
      </c>
      <c r="CI137" s="74"/>
      <c r="CJ137" s="70">
        <v>80</v>
      </c>
      <c r="CK137" s="70">
        <v>6</v>
      </c>
      <c r="CL137" s="70">
        <v>39</v>
      </c>
      <c r="CM137" s="70">
        <v>0</v>
      </c>
      <c r="CN137" s="70">
        <v>125</v>
      </c>
      <c r="CO137" s="70">
        <v>91</v>
      </c>
      <c r="CP137" s="70">
        <v>20</v>
      </c>
      <c r="CQ137" s="70">
        <v>27</v>
      </c>
      <c r="CR137" s="70">
        <v>0</v>
      </c>
      <c r="CS137" s="70">
        <v>138</v>
      </c>
      <c r="CT137" s="70">
        <v>263</v>
      </c>
      <c r="CU137" s="74"/>
      <c r="CV137" s="70">
        <v>95</v>
      </c>
      <c r="CW137" s="70">
        <v>15</v>
      </c>
      <c r="CX137" s="70">
        <v>39</v>
      </c>
      <c r="CY137" s="70">
        <v>0</v>
      </c>
      <c r="CZ137" s="70">
        <v>149</v>
      </c>
      <c r="DA137" s="70">
        <v>28</v>
      </c>
      <c r="DB137" s="70">
        <v>5</v>
      </c>
      <c r="DC137" s="70">
        <v>11</v>
      </c>
      <c r="DD137" s="70">
        <v>0</v>
      </c>
      <c r="DE137" s="70">
        <v>44</v>
      </c>
      <c r="DF137" s="70">
        <v>54</v>
      </c>
      <c r="DG137" s="70">
        <v>6</v>
      </c>
      <c r="DH137" s="70">
        <v>21</v>
      </c>
      <c r="DI137" s="70">
        <v>0</v>
      </c>
      <c r="DJ137" s="70">
        <v>81</v>
      </c>
      <c r="DK137" s="70">
        <v>274</v>
      </c>
      <c r="DL137" s="74"/>
      <c r="DM137" s="70">
        <v>122</v>
      </c>
      <c r="DN137" s="70">
        <v>11</v>
      </c>
      <c r="DO137" s="70">
        <v>47</v>
      </c>
      <c r="DP137" s="70">
        <v>0</v>
      </c>
      <c r="DQ137" s="70">
        <v>180</v>
      </c>
      <c r="DR137" s="70">
        <v>41</v>
      </c>
      <c r="DS137" s="70">
        <v>15</v>
      </c>
      <c r="DT137" s="70">
        <v>20</v>
      </c>
      <c r="DU137" s="70">
        <v>0</v>
      </c>
      <c r="DV137" s="70">
        <v>76</v>
      </c>
      <c r="DW137" s="70">
        <v>256</v>
      </c>
      <c r="DY137" s="80">
        <f t="shared" si="97"/>
        <v>0.93617021276595747</v>
      </c>
      <c r="DZ137" s="80">
        <f t="shared" si="98"/>
        <v>0.96153846153846156</v>
      </c>
      <c r="EA137" s="80">
        <f t="shared" si="99"/>
        <v>0.91025641025641024</v>
      </c>
      <c r="EB137" s="80" t="e">
        <f t="shared" si="100"/>
        <v>#DIV/0!</v>
      </c>
      <c r="EC137" s="80">
        <f t="shared" si="101"/>
        <v>0.93150684931506844</v>
      </c>
      <c r="ED137" s="74"/>
      <c r="EE137" s="80">
        <f t="shared" si="102"/>
        <v>0.9521276595744681</v>
      </c>
      <c r="EF137" s="80">
        <f t="shared" si="103"/>
        <v>1</v>
      </c>
      <c r="EG137" s="80">
        <f t="shared" si="104"/>
        <v>0.91025641025641024</v>
      </c>
      <c r="EH137" s="80" t="e">
        <f t="shared" si="105"/>
        <v>#DIV/0!</v>
      </c>
      <c r="EI137" s="80">
        <f t="shared" si="106"/>
        <v>0.9452054794520548</v>
      </c>
      <c r="EJ137" s="74"/>
      <c r="EK137" s="80">
        <f t="shared" si="107"/>
        <v>0.81914893617021278</v>
      </c>
      <c r="EL137" s="80">
        <f t="shared" si="108"/>
        <v>0.84615384615384615</v>
      </c>
      <c r="EM137" s="80">
        <f t="shared" si="109"/>
        <v>0.85897435897435892</v>
      </c>
      <c r="EN137" s="80" t="e">
        <f t="shared" si="110"/>
        <v>#DIV/0!</v>
      </c>
      <c r="EO137" s="80">
        <f t="shared" si="111"/>
        <v>0.8321917808219178</v>
      </c>
      <c r="EP137" s="74"/>
      <c r="EQ137" s="80">
        <f t="shared" si="112"/>
        <v>0.77659574468085102</v>
      </c>
      <c r="ER137" s="80">
        <f t="shared" si="113"/>
        <v>1</v>
      </c>
      <c r="ES137" s="80">
        <f t="shared" si="114"/>
        <v>0.80769230769230771</v>
      </c>
      <c r="ET137" s="80" t="e">
        <f t="shared" si="115"/>
        <v>#DIV/0!</v>
      </c>
      <c r="EU137" s="80">
        <f t="shared" si="116"/>
        <v>0.8047945205479452</v>
      </c>
      <c r="EV137" s="74"/>
      <c r="EW137" s="80">
        <f t="shared" si="117"/>
        <v>0.93085106382978722</v>
      </c>
      <c r="EX137" s="80">
        <f t="shared" si="118"/>
        <v>0.96153846153846156</v>
      </c>
      <c r="EY137" s="80">
        <f t="shared" si="119"/>
        <v>0.91025641025641024</v>
      </c>
      <c r="EZ137" s="80" t="e">
        <f t="shared" si="120"/>
        <v>#DIV/0!</v>
      </c>
      <c r="FA137" s="80">
        <f t="shared" si="121"/>
        <v>0.92808219178082196</v>
      </c>
      <c r="FB137" s="74"/>
      <c r="FC137" s="80">
        <f t="shared" si="122"/>
        <v>0.63829787234042556</v>
      </c>
      <c r="FD137" s="80">
        <f t="shared" si="123"/>
        <v>0.53846153846153844</v>
      </c>
      <c r="FE137" s="80">
        <f t="shared" si="124"/>
        <v>0.83333333333333337</v>
      </c>
      <c r="FF137" s="80" t="e">
        <f t="shared" si="125"/>
        <v>#DIV/0!</v>
      </c>
      <c r="FG137" s="80">
        <f t="shared" si="126"/>
        <v>0.68835616438356162</v>
      </c>
      <c r="FH137" s="74"/>
      <c r="FI137" s="80">
        <f t="shared" si="127"/>
        <v>0.90957446808510634</v>
      </c>
      <c r="FJ137" s="80">
        <f t="shared" si="128"/>
        <v>1</v>
      </c>
      <c r="FK137" s="80">
        <f t="shared" si="129"/>
        <v>0.84615384615384615</v>
      </c>
      <c r="FL137" s="80" t="e">
        <f t="shared" si="130"/>
        <v>#DIV/0!</v>
      </c>
      <c r="FM137" s="80">
        <f t="shared" si="131"/>
        <v>0.90068493150684936</v>
      </c>
      <c r="FN137" s="74"/>
      <c r="FO137" s="80">
        <f t="shared" si="132"/>
        <v>0.94148936170212771</v>
      </c>
      <c r="FP137" s="80">
        <f t="shared" si="133"/>
        <v>1</v>
      </c>
      <c r="FQ137" s="80">
        <f t="shared" si="134"/>
        <v>0.91025641025641024</v>
      </c>
      <c r="FR137" s="80" t="e">
        <f t="shared" si="135"/>
        <v>#DIV/0!</v>
      </c>
      <c r="FS137" s="80">
        <f t="shared" si="136"/>
        <v>0.93835616438356162</v>
      </c>
      <c r="FT137" s="74"/>
      <c r="FU137" s="80">
        <f t="shared" si="137"/>
        <v>0.86702127659574468</v>
      </c>
      <c r="FV137" s="80">
        <f t="shared" si="138"/>
        <v>1</v>
      </c>
      <c r="FW137" s="80">
        <f t="shared" si="139"/>
        <v>0.85897435897435892</v>
      </c>
      <c r="FX137" s="80" t="e">
        <f t="shared" si="140"/>
        <v>#DIV/0!</v>
      </c>
      <c r="FY137" s="80">
        <f t="shared" si="141"/>
        <v>0.87671232876712324</v>
      </c>
    </row>
    <row r="138" spans="1:181" x14ac:dyDescent="0.3">
      <c r="A138" s="60" t="s">
        <v>548</v>
      </c>
      <c r="B138" s="70">
        <v>4947</v>
      </c>
      <c r="C138" s="70"/>
      <c r="D138" s="70">
        <v>251</v>
      </c>
      <c r="E138" s="70">
        <v>38</v>
      </c>
      <c r="F138" s="70">
        <v>52</v>
      </c>
      <c r="G138" s="70">
        <v>0</v>
      </c>
      <c r="H138" s="70">
        <v>341</v>
      </c>
      <c r="I138" s="70">
        <v>63</v>
      </c>
      <c r="J138" s="70">
        <v>5</v>
      </c>
      <c r="K138" s="70">
        <v>25</v>
      </c>
      <c r="L138" s="70">
        <v>0</v>
      </c>
      <c r="M138" s="70">
        <v>93</v>
      </c>
      <c r="N138" s="70">
        <v>434</v>
      </c>
      <c r="O138" s="70"/>
      <c r="P138" s="70">
        <v>127</v>
      </c>
      <c r="Q138" s="70">
        <v>11</v>
      </c>
      <c r="R138" s="70">
        <v>36</v>
      </c>
      <c r="S138" s="70">
        <v>0</v>
      </c>
      <c r="T138" s="70">
        <v>174</v>
      </c>
      <c r="U138" s="70">
        <v>130</v>
      </c>
      <c r="V138" s="70">
        <v>26</v>
      </c>
      <c r="W138" s="70">
        <v>30</v>
      </c>
      <c r="X138" s="70">
        <v>0</v>
      </c>
      <c r="Y138" s="70">
        <v>186</v>
      </c>
      <c r="Z138" s="70">
        <v>360</v>
      </c>
      <c r="AA138" s="70"/>
      <c r="AB138" s="70">
        <v>221</v>
      </c>
      <c r="AC138" s="70">
        <v>18</v>
      </c>
      <c r="AD138" s="70">
        <v>56</v>
      </c>
      <c r="AE138" s="70">
        <v>0</v>
      </c>
      <c r="AF138" s="70">
        <v>295</v>
      </c>
      <c r="AG138" s="70">
        <v>56</v>
      </c>
      <c r="AH138" s="70">
        <v>21</v>
      </c>
      <c r="AI138" s="70">
        <v>19</v>
      </c>
      <c r="AJ138" s="70">
        <v>0</v>
      </c>
      <c r="AK138" s="70">
        <v>96</v>
      </c>
      <c r="AL138" s="70">
        <v>23</v>
      </c>
      <c r="AM138" s="70">
        <v>4</v>
      </c>
      <c r="AN138" s="70">
        <v>2</v>
      </c>
      <c r="AO138" s="70">
        <v>0</v>
      </c>
      <c r="AP138" s="70">
        <v>29</v>
      </c>
      <c r="AQ138" s="70">
        <v>420</v>
      </c>
      <c r="AR138" s="74"/>
      <c r="AS138" s="70">
        <v>222</v>
      </c>
      <c r="AT138" s="70">
        <v>35</v>
      </c>
      <c r="AU138" s="70">
        <v>57</v>
      </c>
      <c r="AV138" s="70">
        <v>0</v>
      </c>
      <c r="AW138" s="70">
        <v>314</v>
      </c>
      <c r="AX138" s="70">
        <v>314</v>
      </c>
      <c r="AY138" s="74"/>
      <c r="AZ138" s="70">
        <v>219</v>
      </c>
      <c r="BA138" s="70">
        <v>35</v>
      </c>
      <c r="BB138" s="70">
        <v>58</v>
      </c>
      <c r="BC138" s="70">
        <v>0</v>
      </c>
      <c r="BD138" s="70">
        <v>312</v>
      </c>
      <c r="BE138" s="70">
        <v>312</v>
      </c>
      <c r="BF138" s="74"/>
      <c r="BG138" s="70">
        <v>200</v>
      </c>
      <c r="BH138" s="70">
        <v>28</v>
      </c>
      <c r="BI138" s="70">
        <v>49</v>
      </c>
      <c r="BJ138" s="70">
        <v>0</v>
      </c>
      <c r="BK138" s="70">
        <v>277</v>
      </c>
      <c r="BL138" s="70">
        <v>47</v>
      </c>
      <c r="BM138" s="70">
        <v>7</v>
      </c>
      <c r="BN138" s="70">
        <v>18</v>
      </c>
      <c r="BO138" s="70">
        <v>0</v>
      </c>
      <c r="BP138" s="70">
        <v>72</v>
      </c>
      <c r="BQ138" s="70">
        <v>349</v>
      </c>
      <c r="BR138" s="74"/>
      <c r="BS138" s="70">
        <v>112</v>
      </c>
      <c r="BT138" s="70">
        <v>11</v>
      </c>
      <c r="BU138" s="70">
        <v>30</v>
      </c>
      <c r="BV138" s="70">
        <v>0</v>
      </c>
      <c r="BW138" s="70">
        <v>153</v>
      </c>
      <c r="BX138" s="70">
        <v>34</v>
      </c>
      <c r="BY138" s="70">
        <v>5</v>
      </c>
      <c r="BZ138" s="70">
        <v>14</v>
      </c>
      <c r="CA138" s="70">
        <v>0</v>
      </c>
      <c r="CB138" s="70">
        <v>53</v>
      </c>
      <c r="CC138" s="70">
        <v>101</v>
      </c>
      <c r="CD138" s="70">
        <v>20</v>
      </c>
      <c r="CE138" s="70">
        <v>22</v>
      </c>
      <c r="CF138" s="70">
        <v>0</v>
      </c>
      <c r="CG138" s="70">
        <v>143</v>
      </c>
      <c r="CH138" s="70">
        <v>349</v>
      </c>
      <c r="CI138" s="74"/>
      <c r="CJ138" s="70">
        <v>137</v>
      </c>
      <c r="CK138" s="70">
        <v>4</v>
      </c>
      <c r="CL138" s="70">
        <v>33</v>
      </c>
      <c r="CM138" s="70">
        <v>0</v>
      </c>
      <c r="CN138" s="70">
        <v>174</v>
      </c>
      <c r="CO138" s="70">
        <v>106</v>
      </c>
      <c r="CP138" s="70">
        <v>31</v>
      </c>
      <c r="CQ138" s="70">
        <v>33</v>
      </c>
      <c r="CR138" s="70">
        <v>0</v>
      </c>
      <c r="CS138" s="70">
        <v>170</v>
      </c>
      <c r="CT138" s="70">
        <v>344</v>
      </c>
      <c r="CU138" s="74"/>
      <c r="CV138" s="70">
        <v>150</v>
      </c>
      <c r="CW138" s="70">
        <v>13</v>
      </c>
      <c r="CX138" s="70">
        <v>31</v>
      </c>
      <c r="CY138" s="70">
        <v>0</v>
      </c>
      <c r="CZ138" s="70">
        <v>194</v>
      </c>
      <c r="DA138" s="70">
        <v>58</v>
      </c>
      <c r="DB138" s="70">
        <v>19</v>
      </c>
      <c r="DC138" s="70">
        <v>22</v>
      </c>
      <c r="DD138" s="70">
        <v>0</v>
      </c>
      <c r="DE138" s="70">
        <v>99</v>
      </c>
      <c r="DF138" s="70">
        <v>44</v>
      </c>
      <c r="DG138" s="70">
        <v>4</v>
      </c>
      <c r="DH138" s="70">
        <v>13</v>
      </c>
      <c r="DI138" s="70">
        <v>0</v>
      </c>
      <c r="DJ138" s="70">
        <v>61</v>
      </c>
      <c r="DK138" s="70">
        <v>354</v>
      </c>
      <c r="DL138" s="74"/>
      <c r="DM138" s="70">
        <v>167</v>
      </c>
      <c r="DN138" s="70">
        <v>30</v>
      </c>
      <c r="DO138" s="70">
        <v>48</v>
      </c>
      <c r="DP138" s="70">
        <v>0</v>
      </c>
      <c r="DQ138" s="70">
        <v>245</v>
      </c>
      <c r="DR138" s="70">
        <v>79</v>
      </c>
      <c r="DS138" s="70">
        <v>6</v>
      </c>
      <c r="DT138" s="70">
        <v>18</v>
      </c>
      <c r="DU138" s="70">
        <v>0</v>
      </c>
      <c r="DV138" s="70">
        <v>103</v>
      </c>
      <c r="DW138" s="70">
        <v>348</v>
      </c>
      <c r="DY138" s="80">
        <f t="shared" si="97"/>
        <v>0.81847133757961787</v>
      </c>
      <c r="DZ138" s="80">
        <f t="shared" si="98"/>
        <v>0.86046511627906974</v>
      </c>
      <c r="EA138" s="80">
        <f t="shared" si="99"/>
        <v>0.8571428571428571</v>
      </c>
      <c r="EB138" s="80" t="e">
        <f t="shared" si="100"/>
        <v>#DIV/0!</v>
      </c>
      <c r="EC138" s="80">
        <f t="shared" si="101"/>
        <v>0.82949308755760365</v>
      </c>
      <c r="ED138" s="74"/>
      <c r="EE138" s="80">
        <f t="shared" si="102"/>
        <v>0.95541401273885351</v>
      </c>
      <c r="EF138" s="80">
        <f t="shared" si="103"/>
        <v>1</v>
      </c>
      <c r="EG138" s="80">
        <f t="shared" si="104"/>
        <v>1</v>
      </c>
      <c r="EH138" s="80" t="e">
        <f t="shared" si="105"/>
        <v>#DIV/0!</v>
      </c>
      <c r="EI138" s="80">
        <f t="shared" si="106"/>
        <v>0.967741935483871</v>
      </c>
      <c r="EJ138" s="74"/>
      <c r="EK138" s="80">
        <f t="shared" si="107"/>
        <v>0.70700636942675155</v>
      </c>
      <c r="EL138" s="80">
        <f t="shared" si="108"/>
        <v>0.81395348837209303</v>
      </c>
      <c r="EM138" s="80">
        <f t="shared" si="109"/>
        <v>0.74025974025974028</v>
      </c>
      <c r="EN138" s="80" t="e">
        <f t="shared" si="110"/>
        <v>#DIV/0!</v>
      </c>
      <c r="EO138" s="80">
        <f t="shared" si="111"/>
        <v>0.72350230414746541</v>
      </c>
      <c r="EP138" s="74"/>
      <c r="EQ138" s="80">
        <f t="shared" si="112"/>
        <v>0.69745222929936301</v>
      </c>
      <c r="ER138" s="80">
        <f t="shared" si="113"/>
        <v>0.81395348837209303</v>
      </c>
      <c r="ES138" s="80">
        <f t="shared" si="114"/>
        <v>0.75324675324675328</v>
      </c>
      <c r="ET138" s="80" t="e">
        <f t="shared" si="115"/>
        <v>#DIV/0!</v>
      </c>
      <c r="EU138" s="80">
        <f t="shared" si="116"/>
        <v>0.71889400921658986</v>
      </c>
      <c r="EV138" s="74"/>
      <c r="EW138" s="80">
        <f t="shared" si="117"/>
        <v>0.7866242038216561</v>
      </c>
      <c r="EX138" s="80">
        <f t="shared" si="118"/>
        <v>0.81395348837209303</v>
      </c>
      <c r="EY138" s="80">
        <f t="shared" si="119"/>
        <v>0.87012987012987009</v>
      </c>
      <c r="EZ138" s="80" t="e">
        <f t="shared" si="120"/>
        <v>#DIV/0!</v>
      </c>
      <c r="FA138" s="80">
        <f t="shared" si="121"/>
        <v>0.80414746543778803</v>
      </c>
      <c r="FB138" s="74"/>
      <c r="FC138" s="80">
        <f t="shared" si="122"/>
        <v>0.56687898089171973</v>
      </c>
      <c r="FD138" s="80">
        <f t="shared" si="123"/>
        <v>0.60465116279069764</v>
      </c>
      <c r="FE138" s="80">
        <f t="shared" si="124"/>
        <v>0.87012987012987009</v>
      </c>
      <c r="FF138" s="80" t="e">
        <f t="shared" si="125"/>
        <v>#DIV/0!</v>
      </c>
      <c r="FG138" s="80">
        <f t="shared" si="126"/>
        <v>0.62442396313364057</v>
      </c>
      <c r="FH138" s="74"/>
      <c r="FI138" s="80">
        <f t="shared" si="127"/>
        <v>0.77388535031847139</v>
      </c>
      <c r="FJ138" s="80">
        <f t="shared" si="128"/>
        <v>0.81395348837209303</v>
      </c>
      <c r="FK138" s="80">
        <f t="shared" si="129"/>
        <v>0.8571428571428571</v>
      </c>
      <c r="FL138" s="80" t="e">
        <f t="shared" si="130"/>
        <v>#DIV/0!</v>
      </c>
      <c r="FM138" s="80">
        <f t="shared" si="131"/>
        <v>0.79262672811059909</v>
      </c>
      <c r="FN138" s="74"/>
      <c r="FO138" s="80">
        <f t="shared" si="132"/>
        <v>0.80254777070063699</v>
      </c>
      <c r="FP138" s="80">
        <f t="shared" si="133"/>
        <v>0.83720930232558144</v>
      </c>
      <c r="FQ138" s="80">
        <f t="shared" si="134"/>
        <v>0.8571428571428571</v>
      </c>
      <c r="FR138" s="80" t="e">
        <f t="shared" si="135"/>
        <v>#DIV/0!</v>
      </c>
      <c r="FS138" s="80">
        <f t="shared" si="136"/>
        <v>0.81566820276497698</v>
      </c>
      <c r="FT138" s="74"/>
      <c r="FU138" s="80">
        <f t="shared" si="137"/>
        <v>0.78343949044585992</v>
      </c>
      <c r="FV138" s="80">
        <f t="shared" si="138"/>
        <v>0.83720930232558144</v>
      </c>
      <c r="FW138" s="80">
        <f t="shared" si="139"/>
        <v>0.8571428571428571</v>
      </c>
      <c r="FX138" s="80" t="e">
        <f t="shared" si="140"/>
        <v>#DIV/0!</v>
      </c>
      <c r="FY138" s="80">
        <f t="shared" si="141"/>
        <v>0.8018433179723502</v>
      </c>
    </row>
    <row r="139" spans="1:181" x14ac:dyDescent="0.3">
      <c r="A139" s="60" t="s">
        <v>525</v>
      </c>
      <c r="B139" s="70">
        <v>4943</v>
      </c>
      <c r="C139" s="70"/>
      <c r="D139" s="70">
        <v>150</v>
      </c>
      <c r="E139" s="70">
        <v>7</v>
      </c>
      <c r="F139" s="70">
        <v>74</v>
      </c>
      <c r="G139" s="70">
        <v>0</v>
      </c>
      <c r="H139" s="70">
        <v>231</v>
      </c>
      <c r="I139" s="70">
        <v>48</v>
      </c>
      <c r="J139" s="70">
        <v>3</v>
      </c>
      <c r="K139" s="70">
        <v>29</v>
      </c>
      <c r="L139" s="70">
        <v>0</v>
      </c>
      <c r="M139" s="70">
        <v>80</v>
      </c>
      <c r="N139" s="70">
        <v>311</v>
      </c>
      <c r="O139" s="70"/>
      <c r="P139" s="70">
        <v>101</v>
      </c>
      <c r="Q139" s="70">
        <v>9</v>
      </c>
      <c r="R139" s="70">
        <v>66</v>
      </c>
      <c r="S139" s="70">
        <v>0</v>
      </c>
      <c r="T139" s="70">
        <v>176</v>
      </c>
      <c r="U139" s="70">
        <v>69</v>
      </c>
      <c r="V139" s="70">
        <v>1</v>
      </c>
      <c r="W139" s="70">
        <v>24</v>
      </c>
      <c r="X139" s="70">
        <v>0</v>
      </c>
      <c r="Y139" s="70">
        <v>94</v>
      </c>
      <c r="Z139" s="70">
        <v>270</v>
      </c>
      <c r="AA139" s="70"/>
      <c r="AB139" s="70">
        <v>154</v>
      </c>
      <c r="AC139" s="70">
        <v>9</v>
      </c>
      <c r="AD139" s="70">
        <v>73</v>
      </c>
      <c r="AE139" s="70">
        <v>0</v>
      </c>
      <c r="AF139" s="70">
        <v>236</v>
      </c>
      <c r="AG139" s="70">
        <v>24</v>
      </c>
      <c r="AH139" s="70">
        <v>1</v>
      </c>
      <c r="AI139" s="70">
        <v>17</v>
      </c>
      <c r="AJ139" s="70">
        <v>0</v>
      </c>
      <c r="AK139" s="70">
        <v>42</v>
      </c>
      <c r="AL139" s="70">
        <v>14</v>
      </c>
      <c r="AM139" s="70">
        <v>0</v>
      </c>
      <c r="AN139" s="70">
        <v>6</v>
      </c>
      <c r="AO139" s="70">
        <v>0</v>
      </c>
      <c r="AP139" s="70">
        <v>20</v>
      </c>
      <c r="AQ139" s="70">
        <v>298</v>
      </c>
      <c r="AR139" s="74"/>
      <c r="AS139" s="70">
        <v>154</v>
      </c>
      <c r="AT139" s="70">
        <v>6</v>
      </c>
      <c r="AU139" s="70">
        <v>79</v>
      </c>
      <c r="AV139" s="70">
        <v>0</v>
      </c>
      <c r="AW139" s="70">
        <v>239</v>
      </c>
      <c r="AX139" s="70">
        <v>239</v>
      </c>
      <c r="AY139" s="74"/>
      <c r="AZ139" s="70">
        <v>146</v>
      </c>
      <c r="BA139" s="70">
        <v>6</v>
      </c>
      <c r="BB139" s="70">
        <v>77</v>
      </c>
      <c r="BC139" s="70">
        <v>0</v>
      </c>
      <c r="BD139" s="70">
        <v>229</v>
      </c>
      <c r="BE139" s="70">
        <v>229</v>
      </c>
      <c r="BF139" s="74"/>
      <c r="BG139" s="70">
        <v>105</v>
      </c>
      <c r="BH139" s="70">
        <v>7</v>
      </c>
      <c r="BI139" s="70">
        <v>56</v>
      </c>
      <c r="BJ139" s="70">
        <v>0</v>
      </c>
      <c r="BK139" s="70">
        <v>168</v>
      </c>
      <c r="BL139" s="70">
        <v>65</v>
      </c>
      <c r="BM139" s="70">
        <v>2</v>
      </c>
      <c r="BN139" s="70">
        <v>34</v>
      </c>
      <c r="BO139" s="70">
        <v>0</v>
      </c>
      <c r="BP139" s="70">
        <v>101</v>
      </c>
      <c r="BQ139" s="70">
        <v>269</v>
      </c>
      <c r="BR139" s="74"/>
      <c r="BS139" s="70">
        <v>70</v>
      </c>
      <c r="BT139" s="70">
        <v>6</v>
      </c>
      <c r="BU139" s="70">
        <v>35</v>
      </c>
      <c r="BV139" s="70">
        <v>0</v>
      </c>
      <c r="BW139" s="70">
        <v>111</v>
      </c>
      <c r="BX139" s="70">
        <v>35</v>
      </c>
      <c r="BY139" s="70">
        <v>2</v>
      </c>
      <c r="BZ139" s="70">
        <v>27</v>
      </c>
      <c r="CA139" s="70">
        <v>0</v>
      </c>
      <c r="CB139" s="70">
        <v>64</v>
      </c>
      <c r="CC139" s="70">
        <v>62</v>
      </c>
      <c r="CD139" s="70">
        <v>2</v>
      </c>
      <c r="CE139" s="70">
        <v>28</v>
      </c>
      <c r="CF139" s="70">
        <v>0</v>
      </c>
      <c r="CG139" s="70">
        <v>92</v>
      </c>
      <c r="CH139" s="70">
        <v>267</v>
      </c>
      <c r="CI139" s="74"/>
      <c r="CJ139" s="70">
        <v>100</v>
      </c>
      <c r="CK139" s="70">
        <v>4</v>
      </c>
      <c r="CL139" s="70">
        <v>49</v>
      </c>
      <c r="CM139" s="70">
        <v>0</v>
      </c>
      <c r="CN139" s="70">
        <v>153</v>
      </c>
      <c r="CO139" s="70">
        <v>61</v>
      </c>
      <c r="CP139" s="70">
        <v>6</v>
      </c>
      <c r="CQ139" s="70">
        <v>37</v>
      </c>
      <c r="CR139" s="70">
        <v>0</v>
      </c>
      <c r="CS139" s="70">
        <v>104</v>
      </c>
      <c r="CT139" s="70">
        <v>257</v>
      </c>
      <c r="CU139" s="74"/>
      <c r="CV139" s="70">
        <v>104</v>
      </c>
      <c r="CW139" s="70">
        <v>4</v>
      </c>
      <c r="CX139" s="70">
        <v>54</v>
      </c>
      <c r="CY139" s="70">
        <v>0</v>
      </c>
      <c r="CZ139" s="70">
        <v>162</v>
      </c>
      <c r="DA139" s="70">
        <v>33</v>
      </c>
      <c r="DB139" s="70">
        <v>2</v>
      </c>
      <c r="DC139" s="70">
        <v>17</v>
      </c>
      <c r="DD139" s="70">
        <v>0</v>
      </c>
      <c r="DE139" s="70">
        <v>52</v>
      </c>
      <c r="DF139" s="70">
        <v>28</v>
      </c>
      <c r="DG139" s="70">
        <v>4</v>
      </c>
      <c r="DH139" s="70">
        <v>14</v>
      </c>
      <c r="DI139" s="70">
        <v>0</v>
      </c>
      <c r="DJ139" s="70">
        <v>46</v>
      </c>
      <c r="DK139" s="70">
        <v>260</v>
      </c>
      <c r="DL139" s="74"/>
      <c r="DM139" s="70">
        <v>131</v>
      </c>
      <c r="DN139" s="70">
        <v>3</v>
      </c>
      <c r="DO139" s="70">
        <v>62</v>
      </c>
      <c r="DP139" s="70">
        <v>0</v>
      </c>
      <c r="DQ139" s="70">
        <v>196</v>
      </c>
      <c r="DR139" s="70">
        <v>33</v>
      </c>
      <c r="DS139" s="70">
        <v>7</v>
      </c>
      <c r="DT139" s="70">
        <v>25</v>
      </c>
      <c r="DU139" s="70">
        <v>0</v>
      </c>
      <c r="DV139" s="70">
        <v>65</v>
      </c>
      <c r="DW139" s="70">
        <v>261</v>
      </c>
      <c r="DY139" s="80">
        <f t="shared" si="97"/>
        <v>0.85858585858585856</v>
      </c>
      <c r="DZ139" s="80">
        <f t="shared" si="98"/>
        <v>1</v>
      </c>
      <c r="EA139" s="80">
        <f t="shared" si="99"/>
        <v>0.87378640776699024</v>
      </c>
      <c r="EB139" s="80" t="e">
        <f t="shared" si="100"/>
        <v>#DIV/0!</v>
      </c>
      <c r="EC139" s="80">
        <f t="shared" si="101"/>
        <v>0.86816720257234725</v>
      </c>
      <c r="ED139" s="74"/>
      <c r="EE139" s="80">
        <f t="shared" si="102"/>
        <v>0.96969696969696972</v>
      </c>
      <c r="EF139" s="80">
        <f t="shared" si="103"/>
        <v>1</v>
      </c>
      <c r="EG139" s="80">
        <f t="shared" si="104"/>
        <v>0.93203883495145634</v>
      </c>
      <c r="EH139" s="80" t="e">
        <f t="shared" si="105"/>
        <v>#DIV/0!</v>
      </c>
      <c r="EI139" s="80">
        <f t="shared" si="106"/>
        <v>0.95819935691318325</v>
      </c>
      <c r="EJ139" s="74"/>
      <c r="EK139" s="80">
        <f t="shared" si="107"/>
        <v>0.77777777777777779</v>
      </c>
      <c r="EL139" s="80">
        <f t="shared" si="108"/>
        <v>0.6</v>
      </c>
      <c r="EM139" s="80">
        <f t="shared" si="109"/>
        <v>0.76699029126213591</v>
      </c>
      <c r="EN139" s="80" t="e">
        <f t="shared" si="110"/>
        <v>#DIV/0!</v>
      </c>
      <c r="EO139" s="80">
        <f t="shared" si="111"/>
        <v>0.76848874598070738</v>
      </c>
      <c r="EP139" s="74"/>
      <c r="EQ139" s="80">
        <f t="shared" si="112"/>
        <v>0.73737373737373735</v>
      </c>
      <c r="ER139" s="80">
        <f t="shared" si="113"/>
        <v>0.6</v>
      </c>
      <c r="ES139" s="80">
        <f t="shared" si="114"/>
        <v>0.74757281553398058</v>
      </c>
      <c r="ET139" s="80" t="e">
        <f t="shared" si="115"/>
        <v>#DIV/0!</v>
      </c>
      <c r="EU139" s="80">
        <f t="shared" si="116"/>
        <v>0.7363344051446945</v>
      </c>
      <c r="EV139" s="74"/>
      <c r="EW139" s="80">
        <f t="shared" si="117"/>
        <v>0.85858585858585856</v>
      </c>
      <c r="EX139" s="80">
        <f t="shared" si="118"/>
        <v>0.9</v>
      </c>
      <c r="EY139" s="80">
        <f t="shared" si="119"/>
        <v>0.87378640776699024</v>
      </c>
      <c r="EZ139" s="80" t="e">
        <f t="shared" si="120"/>
        <v>#DIV/0!</v>
      </c>
      <c r="FA139" s="80">
        <f t="shared" si="121"/>
        <v>0.864951768488746</v>
      </c>
      <c r="FB139" s="74"/>
      <c r="FC139" s="80">
        <f t="shared" si="122"/>
        <v>1.2474747474747474</v>
      </c>
      <c r="FD139" s="80">
        <f t="shared" si="123"/>
        <v>3.6</v>
      </c>
      <c r="FE139" s="80">
        <f t="shared" si="124"/>
        <v>0.64077669902912626</v>
      </c>
      <c r="FF139" s="80" t="e">
        <f t="shared" si="125"/>
        <v>#DIV/0!</v>
      </c>
      <c r="FG139" s="80">
        <f t="shared" si="126"/>
        <v>1.1221864951768488</v>
      </c>
      <c r="FH139" s="74"/>
      <c r="FI139" s="80">
        <f t="shared" si="127"/>
        <v>0.81313131313131315</v>
      </c>
      <c r="FJ139" s="80">
        <f t="shared" si="128"/>
        <v>1</v>
      </c>
      <c r="FK139" s="80">
        <f t="shared" si="129"/>
        <v>0.83495145631067957</v>
      </c>
      <c r="FL139" s="80" t="e">
        <f t="shared" si="130"/>
        <v>#DIV/0!</v>
      </c>
      <c r="FM139" s="80">
        <f t="shared" si="131"/>
        <v>0.82636655948553051</v>
      </c>
      <c r="FN139" s="74"/>
      <c r="FO139" s="80">
        <f t="shared" si="132"/>
        <v>0.83333333333333337</v>
      </c>
      <c r="FP139" s="80">
        <f t="shared" si="133"/>
        <v>1</v>
      </c>
      <c r="FQ139" s="80">
        <f t="shared" si="134"/>
        <v>0.82524271844660191</v>
      </c>
      <c r="FR139" s="80" t="e">
        <f t="shared" si="135"/>
        <v>#DIV/0!</v>
      </c>
      <c r="FS139" s="80">
        <f t="shared" si="136"/>
        <v>0.83601286173633438</v>
      </c>
      <c r="FT139" s="74"/>
      <c r="FU139" s="80">
        <f t="shared" si="137"/>
        <v>0.82828282828282829</v>
      </c>
      <c r="FV139" s="80">
        <f t="shared" si="138"/>
        <v>1</v>
      </c>
      <c r="FW139" s="80">
        <f t="shared" si="139"/>
        <v>0.84466019417475724</v>
      </c>
      <c r="FX139" s="80" t="e">
        <f t="shared" si="140"/>
        <v>#DIV/0!</v>
      </c>
      <c r="FY139" s="80">
        <f t="shared" si="141"/>
        <v>0.83922829581993574</v>
      </c>
    </row>
    <row r="140" spans="1:181" x14ac:dyDescent="0.3">
      <c r="A140" s="60" t="s">
        <v>529</v>
      </c>
      <c r="B140" s="70">
        <v>4793</v>
      </c>
      <c r="C140" s="70"/>
      <c r="D140" s="70">
        <v>96</v>
      </c>
      <c r="E140" s="70">
        <v>2</v>
      </c>
      <c r="F140" s="70">
        <v>62</v>
      </c>
      <c r="G140" s="70">
        <v>0</v>
      </c>
      <c r="H140" s="70">
        <v>160</v>
      </c>
      <c r="I140" s="70">
        <v>39</v>
      </c>
      <c r="J140" s="70">
        <v>1</v>
      </c>
      <c r="K140" s="70">
        <v>37</v>
      </c>
      <c r="L140" s="70">
        <v>0</v>
      </c>
      <c r="M140" s="70">
        <v>77</v>
      </c>
      <c r="N140" s="70">
        <v>237</v>
      </c>
      <c r="O140" s="70"/>
      <c r="P140" s="70">
        <v>55</v>
      </c>
      <c r="Q140" s="70">
        <v>2</v>
      </c>
      <c r="R140" s="70">
        <v>44</v>
      </c>
      <c r="S140" s="70">
        <v>0</v>
      </c>
      <c r="T140" s="70">
        <v>101</v>
      </c>
      <c r="U140" s="70">
        <v>65</v>
      </c>
      <c r="V140" s="70">
        <v>1</v>
      </c>
      <c r="W140" s="70">
        <v>46</v>
      </c>
      <c r="X140" s="70">
        <v>0</v>
      </c>
      <c r="Y140" s="70">
        <v>112</v>
      </c>
      <c r="Z140" s="70">
        <v>213</v>
      </c>
      <c r="AA140" s="70"/>
      <c r="AB140" s="70">
        <v>48</v>
      </c>
      <c r="AC140" s="70">
        <v>3</v>
      </c>
      <c r="AD140" s="70">
        <v>34</v>
      </c>
      <c r="AE140" s="70">
        <v>0</v>
      </c>
      <c r="AF140" s="70">
        <v>85</v>
      </c>
      <c r="AG140" s="70">
        <v>41</v>
      </c>
      <c r="AH140" s="70">
        <v>0</v>
      </c>
      <c r="AI140" s="70">
        <v>30</v>
      </c>
      <c r="AJ140" s="70">
        <v>0</v>
      </c>
      <c r="AK140" s="70">
        <v>71</v>
      </c>
      <c r="AL140" s="70">
        <v>33</v>
      </c>
      <c r="AM140" s="70">
        <v>0</v>
      </c>
      <c r="AN140" s="70">
        <v>25</v>
      </c>
      <c r="AO140" s="70">
        <v>0</v>
      </c>
      <c r="AP140" s="70">
        <v>58</v>
      </c>
      <c r="AQ140" s="70">
        <v>214</v>
      </c>
      <c r="AR140" s="74"/>
      <c r="AS140" s="70">
        <v>108</v>
      </c>
      <c r="AT140" s="70">
        <v>3</v>
      </c>
      <c r="AU140" s="70">
        <v>80</v>
      </c>
      <c r="AV140" s="70">
        <v>0</v>
      </c>
      <c r="AW140" s="70">
        <v>191</v>
      </c>
      <c r="AX140" s="70">
        <v>191</v>
      </c>
      <c r="AY140" s="74"/>
      <c r="AZ140" s="70">
        <v>108</v>
      </c>
      <c r="BA140" s="70">
        <v>3</v>
      </c>
      <c r="BB140" s="70">
        <v>78</v>
      </c>
      <c r="BC140" s="70">
        <v>0</v>
      </c>
      <c r="BD140" s="70">
        <v>189</v>
      </c>
      <c r="BE140" s="70">
        <v>189</v>
      </c>
      <c r="BF140" s="74"/>
      <c r="BG140" s="70">
        <v>86</v>
      </c>
      <c r="BH140" s="70">
        <v>2</v>
      </c>
      <c r="BI140" s="70">
        <v>61</v>
      </c>
      <c r="BJ140" s="70">
        <v>0</v>
      </c>
      <c r="BK140" s="70">
        <v>149</v>
      </c>
      <c r="BL140" s="70">
        <v>33</v>
      </c>
      <c r="BM140" s="70">
        <v>1</v>
      </c>
      <c r="BN140" s="70">
        <v>29</v>
      </c>
      <c r="BO140" s="70">
        <v>0</v>
      </c>
      <c r="BP140" s="70">
        <v>63</v>
      </c>
      <c r="BQ140" s="70">
        <v>212</v>
      </c>
      <c r="BR140" s="74"/>
      <c r="BS140" s="70">
        <v>50</v>
      </c>
      <c r="BT140" s="70">
        <v>0</v>
      </c>
      <c r="BU140" s="70">
        <v>29</v>
      </c>
      <c r="BV140" s="70">
        <v>0</v>
      </c>
      <c r="BW140" s="70">
        <v>79</v>
      </c>
      <c r="BX140" s="70">
        <v>19</v>
      </c>
      <c r="BY140" s="70">
        <v>1</v>
      </c>
      <c r="BZ140" s="70">
        <v>20</v>
      </c>
      <c r="CA140" s="70">
        <v>0</v>
      </c>
      <c r="CB140" s="70">
        <v>40</v>
      </c>
      <c r="CC140" s="70">
        <v>44</v>
      </c>
      <c r="CD140" s="70">
        <v>2</v>
      </c>
      <c r="CE140" s="70">
        <v>36</v>
      </c>
      <c r="CF140" s="70">
        <v>0</v>
      </c>
      <c r="CG140" s="70">
        <v>82</v>
      </c>
      <c r="CH140" s="70">
        <v>201</v>
      </c>
      <c r="CI140" s="74"/>
      <c r="CJ140" s="70">
        <v>55</v>
      </c>
      <c r="CK140" s="70">
        <v>2</v>
      </c>
      <c r="CL140" s="70">
        <v>48</v>
      </c>
      <c r="CM140" s="70">
        <v>0</v>
      </c>
      <c r="CN140" s="70">
        <v>105</v>
      </c>
      <c r="CO140" s="70">
        <v>59</v>
      </c>
      <c r="CP140" s="70">
        <v>1</v>
      </c>
      <c r="CQ140" s="70">
        <v>41</v>
      </c>
      <c r="CR140" s="70">
        <v>0</v>
      </c>
      <c r="CS140" s="70">
        <v>101</v>
      </c>
      <c r="CT140" s="70">
        <v>206</v>
      </c>
      <c r="CU140" s="74"/>
      <c r="CV140" s="70">
        <v>66</v>
      </c>
      <c r="CW140" s="70">
        <v>2</v>
      </c>
      <c r="CX140" s="70">
        <v>58</v>
      </c>
      <c r="CY140" s="70">
        <v>0</v>
      </c>
      <c r="CZ140" s="70">
        <v>126</v>
      </c>
      <c r="DA140" s="70">
        <v>19</v>
      </c>
      <c r="DB140" s="70">
        <v>1</v>
      </c>
      <c r="DC140" s="70">
        <v>10</v>
      </c>
      <c r="DD140" s="70">
        <v>0</v>
      </c>
      <c r="DE140" s="70">
        <v>30</v>
      </c>
      <c r="DF140" s="70">
        <v>33</v>
      </c>
      <c r="DG140" s="70">
        <v>0</v>
      </c>
      <c r="DH140" s="70">
        <v>26</v>
      </c>
      <c r="DI140" s="70">
        <v>0</v>
      </c>
      <c r="DJ140" s="70">
        <v>59</v>
      </c>
      <c r="DK140" s="70">
        <v>215</v>
      </c>
      <c r="DL140" s="74"/>
      <c r="DM140" s="70">
        <v>88</v>
      </c>
      <c r="DN140" s="70">
        <v>3</v>
      </c>
      <c r="DO140" s="70">
        <v>65</v>
      </c>
      <c r="DP140" s="70">
        <v>0</v>
      </c>
      <c r="DQ140" s="70">
        <v>156</v>
      </c>
      <c r="DR140" s="70">
        <v>28</v>
      </c>
      <c r="DS140" s="70">
        <v>0</v>
      </c>
      <c r="DT140" s="70">
        <v>21</v>
      </c>
      <c r="DU140" s="70">
        <v>0</v>
      </c>
      <c r="DV140" s="70">
        <v>49</v>
      </c>
      <c r="DW140" s="70">
        <v>205</v>
      </c>
      <c r="DY140" s="80">
        <f t="shared" si="97"/>
        <v>0.88888888888888884</v>
      </c>
      <c r="DZ140" s="80">
        <f t="shared" si="98"/>
        <v>1</v>
      </c>
      <c r="EA140" s="80">
        <f t="shared" si="99"/>
        <v>0.90909090909090906</v>
      </c>
      <c r="EB140" s="80" t="e">
        <f t="shared" si="100"/>
        <v>#DIV/0!</v>
      </c>
      <c r="EC140" s="80">
        <f t="shared" si="101"/>
        <v>0.89873417721518989</v>
      </c>
      <c r="ED140" s="74"/>
      <c r="EE140" s="80">
        <f t="shared" si="102"/>
        <v>0.90370370370370368</v>
      </c>
      <c r="EF140" s="80">
        <f t="shared" si="103"/>
        <v>1</v>
      </c>
      <c r="EG140" s="80">
        <f t="shared" si="104"/>
        <v>0.89898989898989901</v>
      </c>
      <c r="EH140" s="80" t="e">
        <f t="shared" si="105"/>
        <v>#DIV/0!</v>
      </c>
      <c r="EI140" s="80">
        <f t="shared" si="106"/>
        <v>0.90295358649789026</v>
      </c>
      <c r="EJ140" s="74"/>
      <c r="EK140" s="80">
        <f t="shared" si="107"/>
        <v>0.8</v>
      </c>
      <c r="EL140" s="80">
        <f t="shared" si="108"/>
        <v>1</v>
      </c>
      <c r="EM140" s="80">
        <f t="shared" si="109"/>
        <v>0.80808080808080807</v>
      </c>
      <c r="EN140" s="80" t="e">
        <f t="shared" si="110"/>
        <v>#DIV/0!</v>
      </c>
      <c r="EO140" s="80">
        <f t="shared" si="111"/>
        <v>0.80590717299578063</v>
      </c>
      <c r="EP140" s="74"/>
      <c r="EQ140" s="80">
        <f t="shared" si="112"/>
        <v>0.8</v>
      </c>
      <c r="ER140" s="80">
        <f t="shared" si="113"/>
        <v>1</v>
      </c>
      <c r="ES140" s="80">
        <f t="shared" si="114"/>
        <v>0.78787878787878785</v>
      </c>
      <c r="ET140" s="80" t="e">
        <f t="shared" si="115"/>
        <v>#DIV/0!</v>
      </c>
      <c r="EU140" s="80">
        <f t="shared" si="116"/>
        <v>0.79746835443037978</v>
      </c>
      <c r="EV140" s="74"/>
      <c r="EW140" s="80">
        <f t="shared" si="117"/>
        <v>0.88148148148148153</v>
      </c>
      <c r="EX140" s="80">
        <f t="shared" si="118"/>
        <v>1</v>
      </c>
      <c r="EY140" s="80">
        <f t="shared" si="119"/>
        <v>0.90909090909090906</v>
      </c>
      <c r="EZ140" s="80" t="e">
        <f t="shared" si="120"/>
        <v>#DIV/0!</v>
      </c>
      <c r="FA140" s="80">
        <f t="shared" si="121"/>
        <v>0.89451476793248941</v>
      </c>
      <c r="FB140" s="74"/>
      <c r="FC140" s="80">
        <f t="shared" si="122"/>
        <v>1.2370370370370369</v>
      </c>
      <c r="FD140" s="80">
        <f t="shared" si="123"/>
        <v>3.3333333333333335</v>
      </c>
      <c r="FE140" s="80">
        <f t="shared" si="124"/>
        <v>0.90909090909090906</v>
      </c>
      <c r="FF140" s="80" t="e">
        <f t="shared" si="125"/>
        <v>#DIV/0!</v>
      </c>
      <c r="FG140" s="80">
        <f t="shared" si="126"/>
        <v>1.1265822784810127</v>
      </c>
      <c r="FH140" s="74"/>
      <c r="FI140" s="80">
        <f t="shared" si="127"/>
        <v>0.84444444444444444</v>
      </c>
      <c r="FJ140" s="80">
        <f t="shared" si="128"/>
        <v>1</v>
      </c>
      <c r="FK140" s="80">
        <f t="shared" si="129"/>
        <v>0.89898989898989901</v>
      </c>
      <c r="FL140" s="80" t="e">
        <f t="shared" si="130"/>
        <v>#DIV/0!</v>
      </c>
      <c r="FM140" s="80">
        <f t="shared" si="131"/>
        <v>0.86919831223628696</v>
      </c>
      <c r="FN140" s="74"/>
      <c r="FO140" s="80">
        <f t="shared" si="132"/>
        <v>0.87407407407407411</v>
      </c>
      <c r="FP140" s="80">
        <f t="shared" si="133"/>
        <v>1</v>
      </c>
      <c r="FQ140" s="80">
        <f t="shared" si="134"/>
        <v>0.9494949494949495</v>
      </c>
      <c r="FR140" s="80" t="e">
        <f t="shared" si="135"/>
        <v>#DIV/0!</v>
      </c>
      <c r="FS140" s="80">
        <f t="shared" si="136"/>
        <v>0.90717299578059074</v>
      </c>
      <c r="FT140" s="74"/>
      <c r="FU140" s="80">
        <f t="shared" si="137"/>
        <v>0.85925925925925928</v>
      </c>
      <c r="FV140" s="80">
        <f t="shared" si="138"/>
        <v>1</v>
      </c>
      <c r="FW140" s="80">
        <f t="shared" si="139"/>
        <v>0.86868686868686873</v>
      </c>
      <c r="FX140" s="80" t="e">
        <f t="shared" si="140"/>
        <v>#DIV/0!</v>
      </c>
      <c r="FY140" s="80">
        <f t="shared" si="141"/>
        <v>0.86497890295358648</v>
      </c>
    </row>
    <row r="141" spans="1:181" x14ac:dyDescent="0.3">
      <c r="A141" s="60" t="s">
        <v>582</v>
      </c>
      <c r="B141" s="70">
        <v>4698</v>
      </c>
      <c r="C141" s="70"/>
      <c r="D141" s="70">
        <v>209</v>
      </c>
      <c r="E141" s="70">
        <v>10</v>
      </c>
      <c r="F141" s="70">
        <v>62</v>
      </c>
      <c r="G141" s="70">
        <v>0</v>
      </c>
      <c r="H141" s="70">
        <v>281</v>
      </c>
      <c r="I141" s="70">
        <v>52</v>
      </c>
      <c r="J141" s="70">
        <v>2</v>
      </c>
      <c r="K141" s="70">
        <v>24</v>
      </c>
      <c r="L141" s="70">
        <v>0</v>
      </c>
      <c r="M141" s="70">
        <v>78</v>
      </c>
      <c r="N141" s="70">
        <v>359</v>
      </c>
      <c r="O141" s="70"/>
      <c r="P141" s="70">
        <v>112</v>
      </c>
      <c r="Q141" s="70">
        <v>8</v>
      </c>
      <c r="R141" s="70">
        <v>45</v>
      </c>
      <c r="S141" s="70">
        <v>0</v>
      </c>
      <c r="T141" s="70">
        <v>165</v>
      </c>
      <c r="U141" s="70">
        <v>112</v>
      </c>
      <c r="V141" s="70">
        <v>4</v>
      </c>
      <c r="W141" s="70">
        <v>36</v>
      </c>
      <c r="X141" s="70">
        <v>0</v>
      </c>
      <c r="Y141" s="70">
        <v>152</v>
      </c>
      <c r="Z141" s="70">
        <v>317</v>
      </c>
      <c r="AA141" s="70"/>
      <c r="AB141" s="70">
        <v>141</v>
      </c>
      <c r="AC141" s="70">
        <v>4</v>
      </c>
      <c r="AD141" s="70">
        <v>48</v>
      </c>
      <c r="AE141" s="70">
        <v>0</v>
      </c>
      <c r="AF141" s="70">
        <v>193</v>
      </c>
      <c r="AG141" s="70">
        <v>61</v>
      </c>
      <c r="AH141" s="70">
        <v>7</v>
      </c>
      <c r="AI141" s="70">
        <v>20</v>
      </c>
      <c r="AJ141" s="70">
        <v>0</v>
      </c>
      <c r="AK141" s="70">
        <v>88</v>
      </c>
      <c r="AL141" s="70">
        <v>35</v>
      </c>
      <c r="AM141" s="70">
        <v>0</v>
      </c>
      <c r="AN141" s="70">
        <v>16</v>
      </c>
      <c r="AO141" s="70">
        <v>0</v>
      </c>
      <c r="AP141" s="70">
        <v>51</v>
      </c>
      <c r="AQ141" s="70">
        <v>332</v>
      </c>
      <c r="AR141" s="74"/>
      <c r="AS141" s="70">
        <v>198</v>
      </c>
      <c r="AT141" s="70">
        <v>8</v>
      </c>
      <c r="AU141" s="70">
        <v>74</v>
      </c>
      <c r="AV141" s="70">
        <v>0</v>
      </c>
      <c r="AW141" s="70">
        <v>280</v>
      </c>
      <c r="AX141" s="70">
        <v>280</v>
      </c>
      <c r="AY141" s="74"/>
      <c r="AZ141" s="70">
        <v>195</v>
      </c>
      <c r="BA141" s="70">
        <v>8</v>
      </c>
      <c r="BB141" s="70">
        <v>74</v>
      </c>
      <c r="BC141" s="70">
        <v>0</v>
      </c>
      <c r="BD141" s="70">
        <v>277</v>
      </c>
      <c r="BE141" s="70">
        <v>277</v>
      </c>
      <c r="BF141" s="74"/>
      <c r="BG141" s="70">
        <v>164</v>
      </c>
      <c r="BH141" s="70">
        <v>6</v>
      </c>
      <c r="BI141" s="70">
        <v>53</v>
      </c>
      <c r="BJ141" s="70">
        <v>0</v>
      </c>
      <c r="BK141" s="70">
        <v>223</v>
      </c>
      <c r="BL141" s="70">
        <v>56</v>
      </c>
      <c r="BM141" s="70">
        <v>3</v>
      </c>
      <c r="BN141" s="70">
        <v>25</v>
      </c>
      <c r="BO141" s="70">
        <v>0</v>
      </c>
      <c r="BP141" s="70">
        <v>84</v>
      </c>
      <c r="BQ141" s="70">
        <v>307</v>
      </c>
      <c r="BR141" s="74"/>
      <c r="BS141" s="70">
        <v>90</v>
      </c>
      <c r="BT141" s="70">
        <v>2</v>
      </c>
      <c r="BU141" s="70">
        <v>27</v>
      </c>
      <c r="BV141" s="70">
        <v>0</v>
      </c>
      <c r="BW141" s="70">
        <v>119</v>
      </c>
      <c r="BX141" s="70">
        <v>36</v>
      </c>
      <c r="BY141" s="70">
        <v>2</v>
      </c>
      <c r="BZ141" s="70">
        <v>16</v>
      </c>
      <c r="CA141" s="70">
        <v>0</v>
      </c>
      <c r="CB141" s="70">
        <v>54</v>
      </c>
      <c r="CC141" s="70">
        <v>92</v>
      </c>
      <c r="CD141" s="70">
        <v>4</v>
      </c>
      <c r="CE141" s="70">
        <v>33</v>
      </c>
      <c r="CF141" s="70">
        <v>0</v>
      </c>
      <c r="CG141" s="70">
        <v>129</v>
      </c>
      <c r="CH141" s="70">
        <v>302</v>
      </c>
      <c r="CI141" s="74"/>
      <c r="CJ141" s="70">
        <v>108</v>
      </c>
      <c r="CK141" s="70">
        <v>7</v>
      </c>
      <c r="CL141" s="70">
        <v>28</v>
      </c>
      <c r="CM141" s="70">
        <v>0</v>
      </c>
      <c r="CN141" s="70">
        <v>143</v>
      </c>
      <c r="CO141" s="70">
        <v>109</v>
      </c>
      <c r="CP141" s="70">
        <v>3</v>
      </c>
      <c r="CQ141" s="70">
        <v>49</v>
      </c>
      <c r="CR141" s="70">
        <v>0</v>
      </c>
      <c r="CS141" s="70">
        <v>161</v>
      </c>
      <c r="CT141" s="70">
        <v>304</v>
      </c>
      <c r="CU141" s="74"/>
      <c r="CV141" s="70">
        <v>158</v>
      </c>
      <c r="CW141" s="70">
        <v>7</v>
      </c>
      <c r="CX141" s="70">
        <v>49</v>
      </c>
      <c r="CY141" s="70">
        <v>0</v>
      </c>
      <c r="CZ141" s="70">
        <v>214</v>
      </c>
      <c r="DA141" s="70">
        <v>27</v>
      </c>
      <c r="DB141" s="70">
        <v>2</v>
      </c>
      <c r="DC141" s="70">
        <v>13</v>
      </c>
      <c r="DD141" s="70">
        <v>0</v>
      </c>
      <c r="DE141" s="70">
        <v>42</v>
      </c>
      <c r="DF141" s="70">
        <v>38</v>
      </c>
      <c r="DG141" s="70">
        <v>0</v>
      </c>
      <c r="DH141" s="70">
        <v>19</v>
      </c>
      <c r="DI141" s="70">
        <v>0</v>
      </c>
      <c r="DJ141" s="70">
        <v>57</v>
      </c>
      <c r="DK141" s="70">
        <v>313</v>
      </c>
      <c r="DL141" s="74"/>
      <c r="DM141" s="70">
        <v>157</v>
      </c>
      <c r="DN141" s="70">
        <v>5</v>
      </c>
      <c r="DO141" s="70">
        <v>56</v>
      </c>
      <c r="DP141" s="70">
        <v>0</v>
      </c>
      <c r="DQ141" s="70">
        <v>218</v>
      </c>
      <c r="DR141" s="70">
        <v>54</v>
      </c>
      <c r="DS141" s="70">
        <v>4</v>
      </c>
      <c r="DT141" s="70">
        <v>21</v>
      </c>
      <c r="DU141" s="70">
        <v>0</v>
      </c>
      <c r="DV141" s="70">
        <v>79</v>
      </c>
      <c r="DW141" s="70">
        <v>297</v>
      </c>
      <c r="DY141" s="80">
        <f t="shared" si="97"/>
        <v>0.85823754789272033</v>
      </c>
      <c r="DZ141" s="80">
        <f t="shared" si="98"/>
        <v>1</v>
      </c>
      <c r="EA141" s="80">
        <f t="shared" si="99"/>
        <v>0.94186046511627908</v>
      </c>
      <c r="EB141" s="80" t="e">
        <f t="shared" si="100"/>
        <v>#DIV/0!</v>
      </c>
      <c r="EC141" s="80">
        <f t="shared" si="101"/>
        <v>0.88300835654596099</v>
      </c>
      <c r="ED141" s="74"/>
      <c r="EE141" s="80">
        <f t="shared" si="102"/>
        <v>0.90804597701149425</v>
      </c>
      <c r="EF141" s="80">
        <f t="shared" si="103"/>
        <v>0.91666666666666663</v>
      </c>
      <c r="EG141" s="80">
        <f t="shared" si="104"/>
        <v>0.97674418604651159</v>
      </c>
      <c r="EH141" s="80" t="e">
        <f t="shared" si="105"/>
        <v>#DIV/0!</v>
      </c>
      <c r="EI141" s="80">
        <f t="shared" si="106"/>
        <v>0.92479108635097496</v>
      </c>
      <c r="EJ141" s="74"/>
      <c r="EK141" s="80">
        <f t="shared" si="107"/>
        <v>0.75862068965517238</v>
      </c>
      <c r="EL141" s="80">
        <f t="shared" si="108"/>
        <v>0.66666666666666663</v>
      </c>
      <c r="EM141" s="80">
        <f t="shared" si="109"/>
        <v>0.86046511627906974</v>
      </c>
      <c r="EN141" s="80" t="e">
        <f t="shared" si="110"/>
        <v>#DIV/0!</v>
      </c>
      <c r="EO141" s="80">
        <f t="shared" si="111"/>
        <v>0.77994428969359331</v>
      </c>
      <c r="EP141" s="74"/>
      <c r="EQ141" s="80">
        <f t="shared" si="112"/>
        <v>0.74712643678160917</v>
      </c>
      <c r="ER141" s="80">
        <f t="shared" si="113"/>
        <v>0.66666666666666663</v>
      </c>
      <c r="ES141" s="80">
        <f t="shared" si="114"/>
        <v>0.86046511627906974</v>
      </c>
      <c r="ET141" s="80" t="e">
        <f t="shared" si="115"/>
        <v>#DIV/0!</v>
      </c>
      <c r="EU141" s="80">
        <f t="shared" si="116"/>
        <v>0.77158774373259054</v>
      </c>
      <c r="EV141" s="74"/>
      <c r="EW141" s="80">
        <f t="shared" si="117"/>
        <v>0.84291187739463602</v>
      </c>
      <c r="EX141" s="80">
        <f t="shared" si="118"/>
        <v>0.75</v>
      </c>
      <c r="EY141" s="80">
        <f t="shared" si="119"/>
        <v>0.90697674418604646</v>
      </c>
      <c r="EZ141" s="80" t="e">
        <f t="shared" si="120"/>
        <v>#DIV/0!</v>
      </c>
      <c r="FA141" s="80">
        <f t="shared" si="121"/>
        <v>0.85515320334261835</v>
      </c>
      <c r="FB141" s="74"/>
      <c r="FC141" s="80">
        <f t="shared" si="122"/>
        <v>0.43295019157088122</v>
      </c>
      <c r="FD141" s="80">
        <f t="shared" si="123"/>
        <v>0.25</v>
      </c>
      <c r="FE141" s="80">
        <f t="shared" si="124"/>
        <v>0.98837209302325579</v>
      </c>
      <c r="FF141" s="80" t="e">
        <f t="shared" si="125"/>
        <v>#DIV/0!</v>
      </c>
      <c r="FG141" s="80">
        <f t="shared" si="126"/>
        <v>0.55988857938718661</v>
      </c>
      <c r="FH141" s="74"/>
      <c r="FI141" s="80">
        <f t="shared" si="127"/>
        <v>0.83141762452107282</v>
      </c>
      <c r="FJ141" s="80">
        <f t="shared" si="128"/>
        <v>0.83333333333333337</v>
      </c>
      <c r="FK141" s="80">
        <f t="shared" si="129"/>
        <v>0.89534883720930236</v>
      </c>
      <c r="FL141" s="80" t="e">
        <f t="shared" si="130"/>
        <v>#DIV/0!</v>
      </c>
      <c r="FM141" s="80">
        <f t="shared" si="131"/>
        <v>0.84679665738161558</v>
      </c>
      <c r="FN141" s="74"/>
      <c r="FO141" s="80">
        <f t="shared" si="132"/>
        <v>0.85440613026819923</v>
      </c>
      <c r="FP141" s="80">
        <f t="shared" si="133"/>
        <v>0.75</v>
      </c>
      <c r="FQ141" s="80">
        <f t="shared" si="134"/>
        <v>0.94186046511627908</v>
      </c>
      <c r="FR141" s="80" t="e">
        <f t="shared" si="135"/>
        <v>#DIV/0!</v>
      </c>
      <c r="FS141" s="80">
        <f t="shared" si="136"/>
        <v>0.871866295264624</v>
      </c>
      <c r="FT141" s="74"/>
      <c r="FU141" s="80">
        <f t="shared" si="137"/>
        <v>0.80842911877394641</v>
      </c>
      <c r="FV141" s="80">
        <f t="shared" si="138"/>
        <v>0.75</v>
      </c>
      <c r="FW141" s="80">
        <f t="shared" si="139"/>
        <v>0.89534883720930236</v>
      </c>
      <c r="FX141" s="80" t="e">
        <f t="shared" si="140"/>
        <v>#DIV/0!</v>
      </c>
      <c r="FY141" s="80">
        <f t="shared" si="141"/>
        <v>0.82729805013927582</v>
      </c>
    </row>
    <row r="142" spans="1:181" x14ac:dyDescent="0.3">
      <c r="A142" s="60" t="s">
        <v>523</v>
      </c>
      <c r="B142" s="70">
        <v>4516</v>
      </c>
      <c r="C142" s="70"/>
      <c r="D142" s="70">
        <v>131</v>
      </c>
      <c r="E142" s="70">
        <v>29</v>
      </c>
      <c r="F142" s="70">
        <v>46</v>
      </c>
      <c r="G142" s="70">
        <v>0</v>
      </c>
      <c r="H142" s="70">
        <v>206</v>
      </c>
      <c r="I142" s="70">
        <v>51</v>
      </c>
      <c r="J142" s="70">
        <v>16</v>
      </c>
      <c r="K142" s="70">
        <v>37</v>
      </c>
      <c r="L142" s="70">
        <v>0</v>
      </c>
      <c r="M142" s="70">
        <v>104</v>
      </c>
      <c r="N142" s="70">
        <v>310</v>
      </c>
      <c r="O142" s="70"/>
      <c r="P142" s="70">
        <v>90</v>
      </c>
      <c r="Q142" s="70">
        <v>16</v>
      </c>
      <c r="R142" s="70">
        <v>37</v>
      </c>
      <c r="S142" s="70">
        <v>0</v>
      </c>
      <c r="T142" s="70">
        <v>143</v>
      </c>
      <c r="U142" s="70">
        <v>76</v>
      </c>
      <c r="V142" s="70">
        <v>21</v>
      </c>
      <c r="W142" s="70">
        <v>37</v>
      </c>
      <c r="X142" s="70">
        <v>0</v>
      </c>
      <c r="Y142" s="70">
        <v>134</v>
      </c>
      <c r="Z142" s="70">
        <v>277</v>
      </c>
      <c r="AA142" s="70"/>
      <c r="AB142" s="70">
        <v>162</v>
      </c>
      <c r="AC142" s="70">
        <v>32</v>
      </c>
      <c r="AD142" s="70">
        <v>65</v>
      </c>
      <c r="AE142" s="70">
        <v>0</v>
      </c>
      <c r="AF142" s="70">
        <v>259</v>
      </c>
      <c r="AG142" s="70">
        <v>11</v>
      </c>
      <c r="AH142" s="70">
        <v>7</v>
      </c>
      <c r="AI142" s="70">
        <v>11</v>
      </c>
      <c r="AJ142" s="70">
        <v>0</v>
      </c>
      <c r="AK142" s="70">
        <v>29</v>
      </c>
      <c r="AL142" s="70">
        <v>16</v>
      </c>
      <c r="AM142" s="70">
        <v>5</v>
      </c>
      <c r="AN142" s="70">
        <v>9</v>
      </c>
      <c r="AO142" s="70">
        <v>0</v>
      </c>
      <c r="AP142" s="70">
        <v>30</v>
      </c>
      <c r="AQ142" s="70">
        <v>318</v>
      </c>
      <c r="AR142" s="74"/>
      <c r="AS142" s="70">
        <v>159</v>
      </c>
      <c r="AT142" s="70">
        <v>35</v>
      </c>
      <c r="AU142" s="70">
        <v>67</v>
      </c>
      <c r="AV142" s="70">
        <v>0</v>
      </c>
      <c r="AW142" s="70">
        <v>261</v>
      </c>
      <c r="AX142" s="70">
        <v>261</v>
      </c>
      <c r="AY142" s="74"/>
      <c r="AZ142" s="70">
        <v>153</v>
      </c>
      <c r="BA142" s="70">
        <v>35</v>
      </c>
      <c r="BB142" s="70">
        <v>66</v>
      </c>
      <c r="BC142" s="70">
        <v>0</v>
      </c>
      <c r="BD142" s="70">
        <v>254</v>
      </c>
      <c r="BE142" s="70">
        <v>254</v>
      </c>
      <c r="BF142" s="74"/>
      <c r="BG142" s="70">
        <v>120</v>
      </c>
      <c r="BH142" s="70">
        <v>33</v>
      </c>
      <c r="BI142" s="70">
        <v>60</v>
      </c>
      <c r="BJ142" s="70">
        <v>0</v>
      </c>
      <c r="BK142" s="70">
        <v>213</v>
      </c>
      <c r="BL142" s="70">
        <v>46</v>
      </c>
      <c r="BM142" s="70">
        <v>6</v>
      </c>
      <c r="BN142" s="70">
        <v>15</v>
      </c>
      <c r="BO142" s="70">
        <v>0</v>
      </c>
      <c r="BP142" s="70">
        <v>67</v>
      </c>
      <c r="BQ142" s="70">
        <v>280</v>
      </c>
      <c r="BR142" s="74"/>
      <c r="BS142" s="70">
        <v>68</v>
      </c>
      <c r="BT142" s="70">
        <v>16</v>
      </c>
      <c r="BU142" s="70">
        <v>23</v>
      </c>
      <c r="BV142" s="70">
        <v>0</v>
      </c>
      <c r="BW142" s="70">
        <v>107</v>
      </c>
      <c r="BX142" s="70">
        <v>35</v>
      </c>
      <c r="BY142" s="70">
        <v>12</v>
      </c>
      <c r="BZ142" s="70">
        <v>24</v>
      </c>
      <c r="CA142" s="70">
        <v>0</v>
      </c>
      <c r="CB142" s="70">
        <v>71</v>
      </c>
      <c r="CC142" s="70">
        <v>61</v>
      </c>
      <c r="CD142" s="70">
        <v>12</v>
      </c>
      <c r="CE142" s="70">
        <v>30</v>
      </c>
      <c r="CF142" s="70">
        <v>0</v>
      </c>
      <c r="CG142" s="70">
        <v>103</v>
      </c>
      <c r="CH142" s="70">
        <v>281</v>
      </c>
      <c r="CI142" s="74"/>
      <c r="CJ142" s="70">
        <v>90</v>
      </c>
      <c r="CK142" s="70">
        <v>20</v>
      </c>
      <c r="CL142" s="70">
        <v>34</v>
      </c>
      <c r="CM142" s="70">
        <v>0</v>
      </c>
      <c r="CN142" s="70">
        <v>144</v>
      </c>
      <c r="CO142" s="70">
        <v>68</v>
      </c>
      <c r="CP142" s="70">
        <v>19</v>
      </c>
      <c r="CQ142" s="70">
        <v>38</v>
      </c>
      <c r="CR142" s="70">
        <v>0</v>
      </c>
      <c r="CS142" s="70">
        <v>125</v>
      </c>
      <c r="CT142" s="70">
        <v>269</v>
      </c>
      <c r="CU142" s="74"/>
      <c r="CV142" s="70">
        <v>95</v>
      </c>
      <c r="CW142" s="70">
        <v>18</v>
      </c>
      <c r="CX142" s="70">
        <v>40</v>
      </c>
      <c r="CY142" s="70">
        <v>0</v>
      </c>
      <c r="CZ142" s="70">
        <v>153</v>
      </c>
      <c r="DA142" s="70">
        <v>34</v>
      </c>
      <c r="DB142" s="70">
        <v>6</v>
      </c>
      <c r="DC142" s="70">
        <v>24</v>
      </c>
      <c r="DD142" s="70">
        <v>0</v>
      </c>
      <c r="DE142" s="70">
        <v>64</v>
      </c>
      <c r="DF142" s="70">
        <v>32</v>
      </c>
      <c r="DG142" s="70">
        <v>15</v>
      </c>
      <c r="DH142" s="70">
        <v>11</v>
      </c>
      <c r="DI142" s="70">
        <v>0</v>
      </c>
      <c r="DJ142" s="70">
        <v>58</v>
      </c>
      <c r="DK142" s="70">
        <v>275</v>
      </c>
      <c r="DL142" s="74"/>
      <c r="DM142" s="70">
        <v>119</v>
      </c>
      <c r="DN142" s="70">
        <v>30</v>
      </c>
      <c r="DO142" s="70">
        <v>54</v>
      </c>
      <c r="DP142" s="70">
        <v>0</v>
      </c>
      <c r="DQ142" s="70">
        <v>203</v>
      </c>
      <c r="DR142" s="70">
        <v>43</v>
      </c>
      <c r="DS142" s="70">
        <v>8</v>
      </c>
      <c r="DT142" s="70">
        <v>19</v>
      </c>
      <c r="DU142" s="70">
        <v>0</v>
      </c>
      <c r="DV142" s="70">
        <v>70</v>
      </c>
      <c r="DW142" s="70">
        <v>273</v>
      </c>
      <c r="DY142" s="80">
        <f t="shared" si="97"/>
        <v>0.91208791208791207</v>
      </c>
      <c r="DZ142" s="80">
        <f t="shared" si="98"/>
        <v>0.82222222222222219</v>
      </c>
      <c r="EA142" s="80">
        <f t="shared" si="99"/>
        <v>0.89156626506024095</v>
      </c>
      <c r="EB142" s="80" t="e">
        <f t="shared" si="100"/>
        <v>#DIV/0!</v>
      </c>
      <c r="EC142" s="80">
        <f t="shared" si="101"/>
        <v>0.8935483870967742</v>
      </c>
      <c r="ED142" s="74"/>
      <c r="EE142" s="80">
        <f t="shared" si="102"/>
        <v>1.0384615384615385</v>
      </c>
      <c r="EF142" s="80">
        <f t="shared" si="103"/>
        <v>0.97777777777777775</v>
      </c>
      <c r="EG142" s="80">
        <f t="shared" si="104"/>
        <v>1.0240963855421688</v>
      </c>
      <c r="EH142" s="80" t="e">
        <f t="shared" si="105"/>
        <v>#DIV/0!</v>
      </c>
      <c r="EI142" s="80">
        <f t="shared" si="106"/>
        <v>1.0258064516129033</v>
      </c>
      <c r="EJ142" s="74"/>
      <c r="EK142" s="80">
        <f t="shared" si="107"/>
        <v>0.87362637362637363</v>
      </c>
      <c r="EL142" s="80">
        <f t="shared" si="108"/>
        <v>0.77777777777777779</v>
      </c>
      <c r="EM142" s="80">
        <f t="shared" si="109"/>
        <v>0.80722891566265065</v>
      </c>
      <c r="EN142" s="80" t="e">
        <f t="shared" si="110"/>
        <v>#DIV/0!</v>
      </c>
      <c r="EO142" s="80">
        <f t="shared" si="111"/>
        <v>0.84193548387096773</v>
      </c>
      <c r="EP142" s="74"/>
      <c r="EQ142" s="80">
        <f t="shared" si="112"/>
        <v>0.84065934065934067</v>
      </c>
      <c r="ER142" s="80">
        <f t="shared" si="113"/>
        <v>0.77777777777777779</v>
      </c>
      <c r="ES142" s="80">
        <f t="shared" si="114"/>
        <v>0.79518072289156627</v>
      </c>
      <c r="ET142" s="80" t="e">
        <f t="shared" si="115"/>
        <v>#DIV/0!</v>
      </c>
      <c r="EU142" s="80">
        <f t="shared" si="116"/>
        <v>0.8193548387096774</v>
      </c>
      <c r="EV142" s="74"/>
      <c r="EW142" s="80">
        <f t="shared" si="117"/>
        <v>0.91208791208791207</v>
      </c>
      <c r="EX142" s="80">
        <f t="shared" si="118"/>
        <v>0.8666666666666667</v>
      </c>
      <c r="EY142" s="80">
        <f t="shared" si="119"/>
        <v>0.90361445783132532</v>
      </c>
      <c r="EZ142" s="80" t="e">
        <f t="shared" si="120"/>
        <v>#DIV/0!</v>
      </c>
      <c r="FA142" s="80">
        <f t="shared" si="121"/>
        <v>0.90322580645161288</v>
      </c>
      <c r="FB142" s="74"/>
      <c r="FC142" s="80">
        <f t="shared" si="122"/>
        <v>1.1978021978021978</v>
      </c>
      <c r="FD142" s="80">
        <f t="shared" si="123"/>
        <v>0.17777777777777778</v>
      </c>
      <c r="FE142" s="80">
        <f t="shared" si="124"/>
        <v>0.91566265060240959</v>
      </c>
      <c r="FF142" s="80" t="e">
        <f t="shared" si="125"/>
        <v>#DIV/0!</v>
      </c>
      <c r="FG142" s="80">
        <f t="shared" si="126"/>
        <v>0.97419354838709682</v>
      </c>
      <c r="FH142" s="74"/>
      <c r="FI142" s="80">
        <f t="shared" si="127"/>
        <v>0.86813186813186816</v>
      </c>
      <c r="FJ142" s="80">
        <f t="shared" si="128"/>
        <v>0.8666666666666667</v>
      </c>
      <c r="FK142" s="80">
        <f t="shared" si="129"/>
        <v>0.86746987951807231</v>
      </c>
      <c r="FL142" s="80" t="e">
        <f t="shared" si="130"/>
        <v>#DIV/0!</v>
      </c>
      <c r="FM142" s="80">
        <f t="shared" si="131"/>
        <v>0.86774193548387102</v>
      </c>
      <c r="FN142" s="74"/>
      <c r="FO142" s="80">
        <f t="shared" si="132"/>
        <v>0.88461538461538458</v>
      </c>
      <c r="FP142" s="80">
        <f t="shared" si="133"/>
        <v>0.8666666666666667</v>
      </c>
      <c r="FQ142" s="80">
        <f t="shared" si="134"/>
        <v>0.90361445783132532</v>
      </c>
      <c r="FR142" s="80" t="e">
        <f t="shared" si="135"/>
        <v>#DIV/0!</v>
      </c>
      <c r="FS142" s="80">
        <f t="shared" si="136"/>
        <v>0.88709677419354838</v>
      </c>
      <c r="FT142" s="74"/>
      <c r="FU142" s="80">
        <f t="shared" si="137"/>
        <v>0.89010989010989006</v>
      </c>
      <c r="FV142" s="80">
        <f t="shared" si="138"/>
        <v>0.84444444444444444</v>
      </c>
      <c r="FW142" s="80">
        <f t="shared" si="139"/>
        <v>0.87951807228915657</v>
      </c>
      <c r="FX142" s="80" t="e">
        <f t="shared" si="140"/>
        <v>#DIV/0!</v>
      </c>
      <c r="FY142" s="80">
        <f t="shared" si="141"/>
        <v>0.88064516129032255</v>
      </c>
    </row>
    <row r="143" spans="1:181" x14ac:dyDescent="0.3">
      <c r="A143" s="60" t="s">
        <v>540</v>
      </c>
      <c r="B143" s="70">
        <v>4333</v>
      </c>
      <c r="C143" s="70"/>
      <c r="D143" s="70">
        <v>117</v>
      </c>
      <c r="E143" s="70">
        <v>14</v>
      </c>
      <c r="F143" s="70">
        <v>56</v>
      </c>
      <c r="G143" s="70">
        <v>0</v>
      </c>
      <c r="H143" s="70">
        <v>187</v>
      </c>
      <c r="I143" s="70">
        <v>41</v>
      </c>
      <c r="J143" s="70">
        <v>5</v>
      </c>
      <c r="K143" s="70">
        <v>39</v>
      </c>
      <c r="L143" s="70">
        <v>0</v>
      </c>
      <c r="M143" s="70">
        <v>85</v>
      </c>
      <c r="N143" s="70">
        <v>272</v>
      </c>
      <c r="O143" s="70"/>
      <c r="P143" s="70">
        <v>80</v>
      </c>
      <c r="Q143" s="70">
        <v>9</v>
      </c>
      <c r="R143" s="70">
        <v>45</v>
      </c>
      <c r="S143" s="70">
        <v>0</v>
      </c>
      <c r="T143" s="70">
        <v>134</v>
      </c>
      <c r="U143" s="70">
        <v>62</v>
      </c>
      <c r="V143" s="70">
        <v>8</v>
      </c>
      <c r="W143" s="70">
        <v>38</v>
      </c>
      <c r="X143" s="70">
        <v>0</v>
      </c>
      <c r="Y143" s="70">
        <v>108</v>
      </c>
      <c r="Z143" s="70">
        <v>242</v>
      </c>
      <c r="AA143" s="70"/>
      <c r="AB143" s="70">
        <v>64</v>
      </c>
      <c r="AC143" s="70">
        <v>7</v>
      </c>
      <c r="AD143" s="70">
        <v>42</v>
      </c>
      <c r="AE143" s="70">
        <v>0</v>
      </c>
      <c r="AF143" s="70">
        <v>113</v>
      </c>
      <c r="AG143" s="70">
        <v>57</v>
      </c>
      <c r="AH143" s="70">
        <v>5</v>
      </c>
      <c r="AI143" s="70">
        <v>34</v>
      </c>
      <c r="AJ143" s="70">
        <v>0</v>
      </c>
      <c r="AK143" s="70">
        <v>96</v>
      </c>
      <c r="AL143" s="70">
        <v>25</v>
      </c>
      <c r="AM143" s="70">
        <v>5</v>
      </c>
      <c r="AN143" s="70">
        <v>10</v>
      </c>
      <c r="AO143" s="70">
        <v>0</v>
      </c>
      <c r="AP143" s="70">
        <v>40</v>
      </c>
      <c r="AQ143" s="70">
        <v>249</v>
      </c>
      <c r="AR143" s="74"/>
      <c r="AS143" s="70">
        <v>135</v>
      </c>
      <c r="AT143" s="70">
        <v>17</v>
      </c>
      <c r="AU143" s="70">
        <v>84</v>
      </c>
      <c r="AV143" s="70">
        <v>0</v>
      </c>
      <c r="AW143" s="70">
        <v>236</v>
      </c>
      <c r="AX143" s="70">
        <v>236</v>
      </c>
      <c r="AY143" s="74"/>
      <c r="AZ143" s="70">
        <v>130</v>
      </c>
      <c r="BA143" s="70">
        <v>17</v>
      </c>
      <c r="BB143" s="70">
        <v>82</v>
      </c>
      <c r="BC143" s="70">
        <v>0</v>
      </c>
      <c r="BD143" s="70">
        <v>229</v>
      </c>
      <c r="BE143" s="70">
        <v>229</v>
      </c>
      <c r="BF143" s="74"/>
      <c r="BG143" s="70">
        <v>95</v>
      </c>
      <c r="BH143" s="70">
        <v>13</v>
      </c>
      <c r="BI143" s="70">
        <v>56</v>
      </c>
      <c r="BJ143" s="70">
        <v>0</v>
      </c>
      <c r="BK143" s="70">
        <v>164</v>
      </c>
      <c r="BL143" s="70">
        <v>48</v>
      </c>
      <c r="BM143" s="70">
        <v>4</v>
      </c>
      <c r="BN143" s="70">
        <v>27</v>
      </c>
      <c r="BO143" s="70">
        <v>0</v>
      </c>
      <c r="BP143" s="70">
        <v>79</v>
      </c>
      <c r="BQ143" s="70">
        <v>243</v>
      </c>
      <c r="BR143" s="74"/>
      <c r="BS143" s="70">
        <v>55</v>
      </c>
      <c r="BT143" s="70">
        <v>3</v>
      </c>
      <c r="BU143" s="70">
        <v>27</v>
      </c>
      <c r="BV143" s="70">
        <v>0</v>
      </c>
      <c r="BW143" s="70">
        <v>85</v>
      </c>
      <c r="BX143" s="70">
        <v>26</v>
      </c>
      <c r="BY143" s="70">
        <v>2</v>
      </c>
      <c r="BZ143" s="70">
        <v>20</v>
      </c>
      <c r="CA143" s="70">
        <v>0</v>
      </c>
      <c r="CB143" s="70">
        <v>48</v>
      </c>
      <c r="CC143" s="70">
        <v>66</v>
      </c>
      <c r="CD143" s="70">
        <v>12</v>
      </c>
      <c r="CE143" s="70">
        <v>39</v>
      </c>
      <c r="CF143" s="70">
        <v>0</v>
      </c>
      <c r="CG143" s="70">
        <v>117</v>
      </c>
      <c r="CH143" s="70">
        <v>250</v>
      </c>
      <c r="CI143" s="74"/>
      <c r="CJ143" s="70">
        <v>71</v>
      </c>
      <c r="CK143" s="70">
        <v>6</v>
      </c>
      <c r="CL143" s="70">
        <v>41</v>
      </c>
      <c r="CM143" s="70">
        <v>0</v>
      </c>
      <c r="CN143" s="70">
        <v>118</v>
      </c>
      <c r="CO143" s="70">
        <v>68</v>
      </c>
      <c r="CP143" s="70">
        <v>11</v>
      </c>
      <c r="CQ143" s="70">
        <v>39</v>
      </c>
      <c r="CR143" s="70">
        <v>0</v>
      </c>
      <c r="CS143" s="70">
        <v>118</v>
      </c>
      <c r="CT143" s="70">
        <v>236</v>
      </c>
      <c r="CU143" s="74"/>
      <c r="CV143" s="70">
        <v>99</v>
      </c>
      <c r="CW143" s="70">
        <v>6</v>
      </c>
      <c r="CX143" s="70">
        <v>56</v>
      </c>
      <c r="CY143" s="70">
        <v>0</v>
      </c>
      <c r="CZ143" s="70">
        <v>161</v>
      </c>
      <c r="DA143" s="70">
        <v>20</v>
      </c>
      <c r="DB143" s="70">
        <v>5</v>
      </c>
      <c r="DC143" s="70">
        <v>9</v>
      </c>
      <c r="DD143" s="70">
        <v>0</v>
      </c>
      <c r="DE143" s="70">
        <v>34</v>
      </c>
      <c r="DF143" s="70">
        <v>21</v>
      </c>
      <c r="DG143" s="70">
        <v>6</v>
      </c>
      <c r="DH143" s="70">
        <v>20</v>
      </c>
      <c r="DI143" s="70">
        <v>0</v>
      </c>
      <c r="DJ143" s="70">
        <v>47</v>
      </c>
      <c r="DK143" s="70">
        <v>242</v>
      </c>
      <c r="DL143" s="74"/>
      <c r="DM143" s="70">
        <v>113</v>
      </c>
      <c r="DN143" s="70">
        <v>12</v>
      </c>
      <c r="DO143" s="70">
        <v>56</v>
      </c>
      <c r="DP143" s="70">
        <v>0</v>
      </c>
      <c r="DQ143" s="70">
        <v>181</v>
      </c>
      <c r="DR143" s="70">
        <v>31</v>
      </c>
      <c r="DS143" s="70">
        <v>5</v>
      </c>
      <c r="DT143" s="70">
        <v>25</v>
      </c>
      <c r="DU143" s="70">
        <v>0</v>
      </c>
      <c r="DV143" s="70">
        <v>61</v>
      </c>
      <c r="DW143" s="70">
        <v>242</v>
      </c>
      <c r="DY143" s="80">
        <f t="shared" si="97"/>
        <v>0.89873417721518989</v>
      </c>
      <c r="DZ143" s="80">
        <f t="shared" si="98"/>
        <v>0.89473684210526316</v>
      </c>
      <c r="EA143" s="80">
        <f t="shared" si="99"/>
        <v>0.87368421052631584</v>
      </c>
      <c r="EB143" s="80" t="e">
        <f t="shared" si="100"/>
        <v>#DIV/0!</v>
      </c>
      <c r="EC143" s="80">
        <f t="shared" si="101"/>
        <v>0.88970588235294112</v>
      </c>
      <c r="ED143" s="74"/>
      <c r="EE143" s="80">
        <f t="shared" si="102"/>
        <v>0.92405063291139244</v>
      </c>
      <c r="EF143" s="80">
        <f t="shared" si="103"/>
        <v>0.89473684210526316</v>
      </c>
      <c r="EG143" s="80">
        <f t="shared" si="104"/>
        <v>0.90526315789473688</v>
      </c>
      <c r="EH143" s="80" t="e">
        <f t="shared" si="105"/>
        <v>#DIV/0!</v>
      </c>
      <c r="EI143" s="80">
        <f t="shared" si="106"/>
        <v>0.9154411764705882</v>
      </c>
      <c r="EJ143" s="74"/>
      <c r="EK143" s="80">
        <f t="shared" si="107"/>
        <v>0.85443037974683544</v>
      </c>
      <c r="EL143" s="80">
        <f t="shared" si="108"/>
        <v>0.89473684210526316</v>
      </c>
      <c r="EM143" s="80">
        <f t="shared" si="109"/>
        <v>0.88421052631578945</v>
      </c>
      <c r="EN143" s="80" t="e">
        <f t="shared" si="110"/>
        <v>#DIV/0!</v>
      </c>
      <c r="EO143" s="80">
        <f t="shared" si="111"/>
        <v>0.86764705882352944</v>
      </c>
      <c r="EP143" s="74"/>
      <c r="EQ143" s="80">
        <f t="shared" si="112"/>
        <v>0.82278481012658233</v>
      </c>
      <c r="ER143" s="80">
        <f t="shared" si="113"/>
        <v>0.89473684210526316</v>
      </c>
      <c r="ES143" s="80">
        <f t="shared" si="114"/>
        <v>0.86315789473684212</v>
      </c>
      <c r="ET143" s="80" t="e">
        <f t="shared" si="115"/>
        <v>#DIV/0!</v>
      </c>
      <c r="EU143" s="80">
        <f t="shared" si="116"/>
        <v>0.84191176470588236</v>
      </c>
      <c r="EV143" s="74"/>
      <c r="EW143" s="80">
        <f t="shared" si="117"/>
        <v>0.90506329113924056</v>
      </c>
      <c r="EX143" s="80">
        <f t="shared" si="118"/>
        <v>0.89473684210526316</v>
      </c>
      <c r="EY143" s="80">
        <f t="shared" si="119"/>
        <v>0.87368421052631584</v>
      </c>
      <c r="EZ143" s="80" t="e">
        <f t="shared" si="120"/>
        <v>#DIV/0!</v>
      </c>
      <c r="FA143" s="80">
        <f t="shared" si="121"/>
        <v>0.89338235294117652</v>
      </c>
      <c r="FB143" s="74"/>
      <c r="FC143" s="80">
        <f t="shared" si="122"/>
        <v>1.0379746835443038</v>
      </c>
      <c r="FD143" s="80">
        <f t="shared" si="123"/>
        <v>2.1052631578947367</v>
      </c>
      <c r="FE143" s="80">
        <f t="shared" si="124"/>
        <v>0.81052631578947365</v>
      </c>
      <c r="FF143" s="80" t="e">
        <f t="shared" si="125"/>
        <v>#DIV/0!</v>
      </c>
      <c r="FG143" s="80">
        <f t="shared" si="126"/>
        <v>1.0330882352941178</v>
      </c>
      <c r="FH143" s="74"/>
      <c r="FI143" s="80">
        <f t="shared" si="127"/>
        <v>0.879746835443038</v>
      </c>
      <c r="FJ143" s="80">
        <f t="shared" si="128"/>
        <v>0.89473684210526316</v>
      </c>
      <c r="FK143" s="80">
        <f t="shared" si="129"/>
        <v>0.84210526315789469</v>
      </c>
      <c r="FL143" s="80" t="e">
        <f t="shared" si="130"/>
        <v>#DIV/0!</v>
      </c>
      <c r="FM143" s="80">
        <f t="shared" si="131"/>
        <v>0.86764705882352944</v>
      </c>
      <c r="FN143" s="74"/>
      <c r="FO143" s="80">
        <f t="shared" si="132"/>
        <v>0.88607594936708856</v>
      </c>
      <c r="FP143" s="80">
        <f t="shared" si="133"/>
        <v>0.89473684210526316</v>
      </c>
      <c r="FQ143" s="80">
        <f t="shared" si="134"/>
        <v>0.89473684210526316</v>
      </c>
      <c r="FR143" s="80" t="e">
        <f t="shared" si="135"/>
        <v>#DIV/0!</v>
      </c>
      <c r="FS143" s="80">
        <f t="shared" si="136"/>
        <v>0.88970588235294112</v>
      </c>
      <c r="FT143" s="74"/>
      <c r="FU143" s="80">
        <f t="shared" si="137"/>
        <v>0.91139240506329111</v>
      </c>
      <c r="FV143" s="80">
        <f t="shared" si="138"/>
        <v>0.89473684210526316</v>
      </c>
      <c r="FW143" s="80">
        <f t="shared" si="139"/>
        <v>0.85263157894736841</v>
      </c>
      <c r="FX143" s="80" t="e">
        <f t="shared" si="140"/>
        <v>#DIV/0!</v>
      </c>
      <c r="FY143" s="80">
        <f t="shared" si="141"/>
        <v>0.88970588235294112</v>
      </c>
    </row>
    <row r="144" spans="1:181" x14ac:dyDescent="0.3">
      <c r="A144" s="60" t="s">
        <v>579</v>
      </c>
      <c r="B144" s="70">
        <v>4238</v>
      </c>
      <c r="C144" s="70"/>
      <c r="D144" s="70">
        <v>363</v>
      </c>
      <c r="E144" s="70">
        <v>15</v>
      </c>
      <c r="F144" s="70">
        <v>37</v>
      </c>
      <c r="G144" s="70">
        <v>0</v>
      </c>
      <c r="H144" s="70">
        <v>415</v>
      </c>
      <c r="I144" s="70">
        <v>118</v>
      </c>
      <c r="J144" s="70">
        <v>11</v>
      </c>
      <c r="K144" s="70">
        <v>24</v>
      </c>
      <c r="L144" s="70">
        <v>0</v>
      </c>
      <c r="M144" s="70">
        <v>153</v>
      </c>
      <c r="N144" s="70">
        <v>568</v>
      </c>
      <c r="O144" s="70"/>
      <c r="P144" s="70">
        <v>211</v>
      </c>
      <c r="Q144" s="70">
        <v>12</v>
      </c>
      <c r="R144" s="70">
        <v>21</v>
      </c>
      <c r="S144" s="70">
        <v>0</v>
      </c>
      <c r="T144" s="70">
        <v>244</v>
      </c>
      <c r="U144" s="70">
        <v>193</v>
      </c>
      <c r="V144" s="70">
        <v>9</v>
      </c>
      <c r="W144" s="70">
        <v>33</v>
      </c>
      <c r="X144" s="70">
        <v>0</v>
      </c>
      <c r="Y144" s="70">
        <v>235</v>
      </c>
      <c r="Z144" s="70">
        <v>479</v>
      </c>
      <c r="AA144" s="70"/>
      <c r="AB144" s="70">
        <v>263</v>
      </c>
      <c r="AC144" s="70">
        <v>10</v>
      </c>
      <c r="AD144" s="70">
        <v>22</v>
      </c>
      <c r="AE144" s="70">
        <v>0</v>
      </c>
      <c r="AF144" s="70">
        <v>295</v>
      </c>
      <c r="AG144" s="70">
        <v>102</v>
      </c>
      <c r="AH144" s="70">
        <v>7</v>
      </c>
      <c r="AI144" s="70">
        <v>24</v>
      </c>
      <c r="AJ144" s="70">
        <v>0</v>
      </c>
      <c r="AK144" s="70">
        <v>133</v>
      </c>
      <c r="AL144" s="70">
        <v>56</v>
      </c>
      <c r="AM144" s="70">
        <v>4</v>
      </c>
      <c r="AN144" s="70">
        <v>11</v>
      </c>
      <c r="AO144" s="70">
        <v>0</v>
      </c>
      <c r="AP144" s="70">
        <v>71</v>
      </c>
      <c r="AQ144" s="70">
        <v>499</v>
      </c>
      <c r="AR144" s="74"/>
      <c r="AS144" s="70">
        <v>367</v>
      </c>
      <c r="AT144" s="70">
        <v>17</v>
      </c>
      <c r="AU144" s="70">
        <v>40</v>
      </c>
      <c r="AV144" s="70">
        <v>0</v>
      </c>
      <c r="AW144" s="70">
        <v>424</v>
      </c>
      <c r="AX144" s="70">
        <v>424</v>
      </c>
      <c r="AY144" s="74"/>
      <c r="AZ144" s="70">
        <v>351</v>
      </c>
      <c r="BA144" s="70">
        <v>16</v>
      </c>
      <c r="BB144" s="70">
        <v>39</v>
      </c>
      <c r="BC144" s="70">
        <v>0</v>
      </c>
      <c r="BD144" s="70">
        <v>406</v>
      </c>
      <c r="BE144" s="70">
        <v>406</v>
      </c>
      <c r="BF144" s="74"/>
      <c r="BG144" s="70">
        <v>257</v>
      </c>
      <c r="BH144" s="70">
        <v>11</v>
      </c>
      <c r="BI144" s="70">
        <v>34</v>
      </c>
      <c r="BJ144" s="70">
        <v>0</v>
      </c>
      <c r="BK144" s="70">
        <v>302</v>
      </c>
      <c r="BL144" s="70">
        <v>130</v>
      </c>
      <c r="BM144" s="70">
        <v>8</v>
      </c>
      <c r="BN144" s="70">
        <v>18</v>
      </c>
      <c r="BO144" s="70">
        <v>0</v>
      </c>
      <c r="BP144" s="70">
        <v>156</v>
      </c>
      <c r="BQ144" s="70">
        <v>458</v>
      </c>
      <c r="BR144" s="74"/>
      <c r="BS144" s="70">
        <v>172</v>
      </c>
      <c r="BT144" s="70">
        <v>11</v>
      </c>
      <c r="BU144" s="70">
        <v>17</v>
      </c>
      <c r="BV144" s="70">
        <v>0</v>
      </c>
      <c r="BW144" s="70">
        <v>200</v>
      </c>
      <c r="BX144" s="70">
        <v>74</v>
      </c>
      <c r="BY144" s="70">
        <v>5</v>
      </c>
      <c r="BZ144" s="70">
        <v>10</v>
      </c>
      <c r="CA144" s="70">
        <v>0</v>
      </c>
      <c r="CB144" s="70">
        <v>89</v>
      </c>
      <c r="CC144" s="70">
        <v>156</v>
      </c>
      <c r="CD144" s="70">
        <v>5</v>
      </c>
      <c r="CE144" s="70">
        <v>26</v>
      </c>
      <c r="CF144" s="70">
        <v>0</v>
      </c>
      <c r="CG144" s="70">
        <v>187</v>
      </c>
      <c r="CH144" s="70">
        <v>476</v>
      </c>
      <c r="CI144" s="74"/>
      <c r="CJ144" s="70">
        <v>211</v>
      </c>
      <c r="CK144" s="70">
        <v>6</v>
      </c>
      <c r="CL144" s="70">
        <v>29</v>
      </c>
      <c r="CM144" s="70">
        <v>0</v>
      </c>
      <c r="CN144" s="70">
        <v>246</v>
      </c>
      <c r="CO144" s="70">
        <v>168</v>
      </c>
      <c r="CP144" s="70">
        <v>14</v>
      </c>
      <c r="CQ144" s="70">
        <v>19</v>
      </c>
      <c r="CR144" s="70">
        <v>0</v>
      </c>
      <c r="CS144" s="70">
        <v>201</v>
      </c>
      <c r="CT144" s="70">
        <v>447</v>
      </c>
      <c r="CU144" s="74"/>
      <c r="CV144" s="70">
        <v>256</v>
      </c>
      <c r="CW144" s="70">
        <v>9</v>
      </c>
      <c r="CX144" s="70">
        <v>35</v>
      </c>
      <c r="CY144" s="70">
        <v>0</v>
      </c>
      <c r="CZ144" s="70">
        <v>300</v>
      </c>
      <c r="DA144" s="70">
        <v>72</v>
      </c>
      <c r="DB144" s="70">
        <v>7</v>
      </c>
      <c r="DC144" s="70">
        <v>10</v>
      </c>
      <c r="DD144" s="70">
        <v>0</v>
      </c>
      <c r="DE144" s="70">
        <v>89</v>
      </c>
      <c r="DF144" s="70">
        <v>61</v>
      </c>
      <c r="DG144" s="70">
        <v>6</v>
      </c>
      <c r="DH144" s="70">
        <v>7</v>
      </c>
      <c r="DI144" s="70">
        <v>0</v>
      </c>
      <c r="DJ144" s="70">
        <v>74</v>
      </c>
      <c r="DK144" s="70">
        <v>463</v>
      </c>
      <c r="DL144" s="74"/>
      <c r="DM144" s="70">
        <v>262</v>
      </c>
      <c r="DN144" s="70">
        <v>11</v>
      </c>
      <c r="DO144" s="70">
        <v>36</v>
      </c>
      <c r="DP144" s="70">
        <v>0</v>
      </c>
      <c r="DQ144" s="70">
        <v>309</v>
      </c>
      <c r="DR144" s="70">
        <v>107</v>
      </c>
      <c r="DS144" s="70">
        <v>9</v>
      </c>
      <c r="DT144" s="70">
        <v>14</v>
      </c>
      <c r="DU144" s="70">
        <v>0</v>
      </c>
      <c r="DV144" s="70">
        <v>130</v>
      </c>
      <c r="DW144" s="70">
        <v>439</v>
      </c>
      <c r="DY144" s="80">
        <f t="shared" si="97"/>
        <v>0.83991683991683996</v>
      </c>
      <c r="DZ144" s="80">
        <f t="shared" si="98"/>
        <v>0.80769230769230771</v>
      </c>
      <c r="EA144" s="80">
        <f t="shared" si="99"/>
        <v>0.88524590163934425</v>
      </c>
      <c r="EB144" s="80" t="e">
        <f t="shared" si="100"/>
        <v>#DIV/0!</v>
      </c>
      <c r="EC144" s="80">
        <f t="shared" si="101"/>
        <v>0.84330985915492962</v>
      </c>
      <c r="ED144" s="74"/>
      <c r="EE144" s="80">
        <f t="shared" si="102"/>
        <v>0.87525987525987525</v>
      </c>
      <c r="EF144" s="80">
        <f t="shared" si="103"/>
        <v>0.80769230769230771</v>
      </c>
      <c r="EG144" s="80">
        <f t="shared" si="104"/>
        <v>0.93442622950819676</v>
      </c>
      <c r="EH144" s="80" t="e">
        <f t="shared" si="105"/>
        <v>#DIV/0!</v>
      </c>
      <c r="EI144" s="80">
        <f t="shared" si="106"/>
        <v>0.87852112676056338</v>
      </c>
      <c r="EJ144" s="74"/>
      <c r="EK144" s="80">
        <f t="shared" si="107"/>
        <v>0.76299376299376298</v>
      </c>
      <c r="EL144" s="80">
        <f t="shared" si="108"/>
        <v>0.65384615384615385</v>
      </c>
      <c r="EM144" s="80">
        <f t="shared" si="109"/>
        <v>0.65573770491803274</v>
      </c>
      <c r="EN144" s="80" t="e">
        <f t="shared" si="110"/>
        <v>#DIV/0!</v>
      </c>
      <c r="EO144" s="80">
        <f t="shared" si="111"/>
        <v>0.74647887323943662</v>
      </c>
      <c r="EP144" s="74"/>
      <c r="EQ144" s="80">
        <f t="shared" si="112"/>
        <v>0.72972972972972971</v>
      </c>
      <c r="ER144" s="80">
        <f t="shared" si="113"/>
        <v>0.61538461538461542</v>
      </c>
      <c r="ES144" s="80">
        <f t="shared" si="114"/>
        <v>0.63934426229508201</v>
      </c>
      <c r="ET144" s="80" t="e">
        <f t="shared" si="115"/>
        <v>#DIV/0!</v>
      </c>
      <c r="EU144" s="80">
        <f t="shared" si="116"/>
        <v>0.71478873239436624</v>
      </c>
      <c r="EV144" s="74"/>
      <c r="EW144" s="80">
        <f t="shared" si="117"/>
        <v>0.80457380457380456</v>
      </c>
      <c r="EX144" s="80">
        <f t="shared" si="118"/>
        <v>0.73076923076923073</v>
      </c>
      <c r="EY144" s="80">
        <f t="shared" si="119"/>
        <v>0.85245901639344257</v>
      </c>
      <c r="EZ144" s="80" t="e">
        <f t="shared" si="120"/>
        <v>#DIV/0!</v>
      </c>
      <c r="FA144" s="80">
        <f t="shared" si="121"/>
        <v>0.80633802816901412</v>
      </c>
      <c r="FB144" s="74"/>
      <c r="FC144" s="80">
        <f t="shared" si="122"/>
        <v>0.30561330561330563</v>
      </c>
      <c r="FD144" s="80">
        <f t="shared" si="123"/>
        <v>0.65384615384615385</v>
      </c>
      <c r="FE144" s="80">
        <f t="shared" si="124"/>
        <v>1.4098360655737705</v>
      </c>
      <c r="FF144" s="80" t="e">
        <f t="shared" si="125"/>
        <v>#DIV/0!</v>
      </c>
      <c r="FG144" s="80">
        <f t="shared" si="126"/>
        <v>0.44014084507042256</v>
      </c>
      <c r="FH144" s="74"/>
      <c r="FI144" s="80">
        <f t="shared" si="127"/>
        <v>0.78794178794178793</v>
      </c>
      <c r="FJ144" s="80">
        <f t="shared" si="128"/>
        <v>0.76923076923076927</v>
      </c>
      <c r="FK144" s="80">
        <f t="shared" si="129"/>
        <v>0.78688524590163933</v>
      </c>
      <c r="FL144" s="80" t="e">
        <f t="shared" si="130"/>
        <v>#DIV/0!</v>
      </c>
      <c r="FM144" s="80">
        <f t="shared" si="131"/>
        <v>0.7869718309859155</v>
      </c>
      <c r="FN144" s="74"/>
      <c r="FO144" s="80">
        <f t="shared" si="132"/>
        <v>0.80873180873180872</v>
      </c>
      <c r="FP144" s="80">
        <f t="shared" si="133"/>
        <v>0.84615384615384615</v>
      </c>
      <c r="FQ144" s="80">
        <f t="shared" si="134"/>
        <v>0.85245901639344257</v>
      </c>
      <c r="FR144" s="80" t="e">
        <f t="shared" si="135"/>
        <v>#DIV/0!</v>
      </c>
      <c r="FS144" s="80">
        <f t="shared" si="136"/>
        <v>0.8151408450704225</v>
      </c>
      <c r="FT144" s="74"/>
      <c r="FU144" s="80">
        <f t="shared" si="137"/>
        <v>0.76715176715176714</v>
      </c>
      <c r="FV144" s="80">
        <f t="shared" si="138"/>
        <v>0.76923076923076927</v>
      </c>
      <c r="FW144" s="80">
        <f t="shared" si="139"/>
        <v>0.81967213114754101</v>
      </c>
      <c r="FX144" s="80" t="e">
        <f t="shared" si="140"/>
        <v>#DIV/0!</v>
      </c>
      <c r="FY144" s="80">
        <f t="shared" si="141"/>
        <v>0.772887323943662</v>
      </c>
    </row>
    <row r="145" spans="1:181" x14ac:dyDescent="0.3">
      <c r="A145" s="60" t="s">
        <v>425</v>
      </c>
      <c r="B145" s="70">
        <v>4127</v>
      </c>
      <c r="C145" s="70"/>
      <c r="D145" s="70">
        <v>118</v>
      </c>
      <c r="E145" s="70">
        <v>3</v>
      </c>
      <c r="F145" s="70">
        <v>28</v>
      </c>
      <c r="G145" s="70">
        <v>0</v>
      </c>
      <c r="H145" s="70">
        <v>149</v>
      </c>
      <c r="I145" s="70">
        <v>54</v>
      </c>
      <c r="J145" s="70">
        <v>2</v>
      </c>
      <c r="K145" s="70">
        <v>34</v>
      </c>
      <c r="L145" s="70">
        <v>0</v>
      </c>
      <c r="M145" s="70">
        <v>90</v>
      </c>
      <c r="N145" s="70">
        <v>239</v>
      </c>
      <c r="O145" s="70"/>
      <c r="P145" s="70">
        <v>70</v>
      </c>
      <c r="Q145" s="70">
        <v>2</v>
      </c>
      <c r="R145" s="70">
        <v>35</v>
      </c>
      <c r="S145" s="70">
        <v>0</v>
      </c>
      <c r="T145" s="70">
        <v>107</v>
      </c>
      <c r="U145" s="70">
        <v>72</v>
      </c>
      <c r="V145" s="70">
        <v>3</v>
      </c>
      <c r="W145" s="70">
        <v>16</v>
      </c>
      <c r="X145" s="70">
        <v>0</v>
      </c>
      <c r="Y145" s="70">
        <v>91</v>
      </c>
      <c r="Z145" s="70">
        <v>198</v>
      </c>
      <c r="AA145" s="70"/>
      <c r="AB145" s="70">
        <v>78</v>
      </c>
      <c r="AC145" s="70">
        <v>2</v>
      </c>
      <c r="AD145" s="70">
        <v>25</v>
      </c>
      <c r="AE145" s="70">
        <v>0</v>
      </c>
      <c r="AF145" s="70">
        <v>105</v>
      </c>
      <c r="AG145" s="70">
        <v>57</v>
      </c>
      <c r="AH145" s="70">
        <v>3</v>
      </c>
      <c r="AI145" s="70">
        <v>24</v>
      </c>
      <c r="AJ145" s="70">
        <v>0</v>
      </c>
      <c r="AK145" s="70">
        <v>84</v>
      </c>
      <c r="AL145" s="70">
        <v>23</v>
      </c>
      <c r="AM145" s="70">
        <v>0</v>
      </c>
      <c r="AN145" s="70">
        <v>6</v>
      </c>
      <c r="AO145" s="70">
        <v>0</v>
      </c>
      <c r="AP145" s="70">
        <v>29</v>
      </c>
      <c r="AQ145" s="70">
        <v>218</v>
      </c>
      <c r="AR145" s="74"/>
      <c r="AS145" s="70">
        <v>128</v>
      </c>
      <c r="AT145" s="70">
        <v>6</v>
      </c>
      <c r="AU145" s="70">
        <v>40</v>
      </c>
      <c r="AV145" s="70">
        <v>0</v>
      </c>
      <c r="AW145" s="70">
        <v>174</v>
      </c>
      <c r="AX145" s="70">
        <v>174</v>
      </c>
      <c r="AY145" s="74"/>
      <c r="AZ145" s="70">
        <v>122</v>
      </c>
      <c r="BA145" s="70">
        <v>6</v>
      </c>
      <c r="BB145" s="70">
        <v>39</v>
      </c>
      <c r="BC145" s="70">
        <v>0</v>
      </c>
      <c r="BD145" s="70">
        <v>167</v>
      </c>
      <c r="BE145" s="70">
        <v>167</v>
      </c>
      <c r="BF145" s="74"/>
      <c r="BG145" s="70">
        <v>107</v>
      </c>
      <c r="BH145" s="70">
        <v>1</v>
      </c>
      <c r="BI145" s="70">
        <v>30</v>
      </c>
      <c r="BJ145" s="70">
        <v>0</v>
      </c>
      <c r="BK145" s="70">
        <v>138</v>
      </c>
      <c r="BL145" s="70">
        <v>37</v>
      </c>
      <c r="BM145" s="70">
        <v>5</v>
      </c>
      <c r="BN145" s="70">
        <v>18</v>
      </c>
      <c r="BO145" s="70">
        <v>0</v>
      </c>
      <c r="BP145" s="70">
        <v>60</v>
      </c>
      <c r="BQ145" s="70">
        <v>198</v>
      </c>
      <c r="BR145" s="74"/>
      <c r="BS145" s="70">
        <v>58</v>
      </c>
      <c r="BT145" s="70">
        <v>5</v>
      </c>
      <c r="BU145" s="70">
        <v>21</v>
      </c>
      <c r="BV145" s="70">
        <v>0</v>
      </c>
      <c r="BW145" s="70">
        <v>84</v>
      </c>
      <c r="BX145" s="70">
        <v>33</v>
      </c>
      <c r="BY145" s="70">
        <v>0</v>
      </c>
      <c r="BZ145" s="70">
        <v>14</v>
      </c>
      <c r="CA145" s="70">
        <v>0</v>
      </c>
      <c r="CB145" s="70">
        <v>47</v>
      </c>
      <c r="CC145" s="70">
        <v>44</v>
      </c>
      <c r="CD145" s="70">
        <v>2</v>
      </c>
      <c r="CE145" s="70">
        <v>13</v>
      </c>
      <c r="CF145" s="70">
        <v>0</v>
      </c>
      <c r="CG145" s="70">
        <v>59</v>
      </c>
      <c r="CH145" s="70">
        <v>190</v>
      </c>
      <c r="CI145" s="74"/>
      <c r="CJ145" s="70">
        <v>69</v>
      </c>
      <c r="CK145" s="70">
        <v>2</v>
      </c>
      <c r="CL145" s="70">
        <v>23</v>
      </c>
      <c r="CM145" s="70">
        <v>0</v>
      </c>
      <c r="CN145" s="70">
        <v>94</v>
      </c>
      <c r="CO145" s="70">
        <v>65</v>
      </c>
      <c r="CP145" s="70">
        <v>4</v>
      </c>
      <c r="CQ145" s="70">
        <v>25</v>
      </c>
      <c r="CR145" s="70">
        <v>0</v>
      </c>
      <c r="CS145" s="70">
        <v>94</v>
      </c>
      <c r="CT145" s="70">
        <v>188</v>
      </c>
      <c r="CU145" s="74"/>
      <c r="CV145" s="70">
        <v>71</v>
      </c>
      <c r="CW145" s="70">
        <v>6</v>
      </c>
      <c r="CX145" s="70">
        <v>23</v>
      </c>
      <c r="CY145" s="70">
        <v>0</v>
      </c>
      <c r="CZ145" s="70">
        <v>100</v>
      </c>
      <c r="DA145" s="70">
        <v>25</v>
      </c>
      <c r="DB145" s="70">
        <v>1</v>
      </c>
      <c r="DC145" s="70">
        <v>7</v>
      </c>
      <c r="DD145" s="70">
        <v>0</v>
      </c>
      <c r="DE145" s="70">
        <v>33</v>
      </c>
      <c r="DF145" s="70">
        <v>38</v>
      </c>
      <c r="DG145" s="70">
        <v>0</v>
      </c>
      <c r="DH145" s="70">
        <v>19</v>
      </c>
      <c r="DI145" s="70">
        <v>0</v>
      </c>
      <c r="DJ145" s="70">
        <v>57</v>
      </c>
      <c r="DK145" s="70">
        <v>190</v>
      </c>
      <c r="DL145" s="74"/>
      <c r="DM145" s="70">
        <v>98</v>
      </c>
      <c r="DN145" s="70">
        <v>6</v>
      </c>
      <c r="DO145" s="70">
        <v>28</v>
      </c>
      <c r="DP145" s="70">
        <v>0</v>
      </c>
      <c r="DQ145" s="70">
        <v>132</v>
      </c>
      <c r="DR145" s="70">
        <v>28</v>
      </c>
      <c r="DS145" s="70">
        <v>0</v>
      </c>
      <c r="DT145" s="70">
        <v>16</v>
      </c>
      <c r="DU145" s="70">
        <v>0</v>
      </c>
      <c r="DV145" s="70">
        <v>44</v>
      </c>
      <c r="DW145" s="70">
        <v>176</v>
      </c>
      <c r="DY145" s="80">
        <f t="shared" si="97"/>
        <v>0.82558139534883723</v>
      </c>
      <c r="DZ145" s="80">
        <f t="shared" si="98"/>
        <v>1</v>
      </c>
      <c r="EA145" s="80">
        <f t="shared" si="99"/>
        <v>0.82258064516129037</v>
      </c>
      <c r="EB145" s="80" t="e">
        <f t="shared" si="100"/>
        <v>#DIV/0!</v>
      </c>
      <c r="EC145" s="80">
        <f t="shared" si="101"/>
        <v>0.82845188284518834</v>
      </c>
      <c r="ED145" s="74"/>
      <c r="EE145" s="80">
        <f t="shared" si="102"/>
        <v>0.91860465116279066</v>
      </c>
      <c r="EF145" s="80">
        <f t="shared" si="103"/>
        <v>1</v>
      </c>
      <c r="EG145" s="80">
        <f t="shared" si="104"/>
        <v>0.88709677419354838</v>
      </c>
      <c r="EH145" s="80" t="e">
        <f t="shared" si="105"/>
        <v>#DIV/0!</v>
      </c>
      <c r="EI145" s="80">
        <f t="shared" si="106"/>
        <v>0.91213389121338917</v>
      </c>
      <c r="EJ145" s="74"/>
      <c r="EK145" s="80">
        <f t="shared" si="107"/>
        <v>0.7441860465116279</v>
      </c>
      <c r="EL145" s="80">
        <f t="shared" si="108"/>
        <v>1.2</v>
      </c>
      <c r="EM145" s="80">
        <f t="shared" si="109"/>
        <v>0.64516129032258063</v>
      </c>
      <c r="EN145" s="80" t="e">
        <f t="shared" si="110"/>
        <v>#DIV/0!</v>
      </c>
      <c r="EO145" s="80">
        <f t="shared" si="111"/>
        <v>0.72803347280334729</v>
      </c>
      <c r="EP145" s="74"/>
      <c r="EQ145" s="80">
        <f t="shared" si="112"/>
        <v>0.70930232558139539</v>
      </c>
      <c r="ER145" s="80">
        <f t="shared" si="113"/>
        <v>1.2</v>
      </c>
      <c r="ES145" s="80">
        <f t="shared" si="114"/>
        <v>0.62903225806451613</v>
      </c>
      <c r="ET145" s="80" t="e">
        <f t="shared" si="115"/>
        <v>#DIV/0!</v>
      </c>
      <c r="EU145" s="80">
        <f t="shared" si="116"/>
        <v>0.69874476987447698</v>
      </c>
      <c r="EV145" s="74"/>
      <c r="EW145" s="80">
        <f t="shared" si="117"/>
        <v>0.83720930232558144</v>
      </c>
      <c r="EX145" s="80">
        <f t="shared" si="118"/>
        <v>1.2</v>
      </c>
      <c r="EY145" s="80">
        <f t="shared" si="119"/>
        <v>0.77419354838709675</v>
      </c>
      <c r="EZ145" s="80" t="e">
        <f t="shared" si="120"/>
        <v>#DIV/0!</v>
      </c>
      <c r="FA145" s="80">
        <f t="shared" si="121"/>
        <v>0.82845188284518834</v>
      </c>
      <c r="FB145" s="74"/>
      <c r="FC145" s="80">
        <f t="shared" si="122"/>
        <v>2.3372093023255816</v>
      </c>
      <c r="FD145" s="80">
        <f t="shared" si="123"/>
        <v>4.2</v>
      </c>
      <c r="FE145" s="80">
        <f t="shared" si="124"/>
        <v>0.85483870967741937</v>
      </c>
      <c r="FF145" s="80" t="e">
        <f t="shared" si="125"/>
        <v>#DIV/0!</v>
      </c>
      <c r="FG145" s="80">
        <f t="shared" si="126"/>
        <v>1.99163179916318</v>
      </c>
      <c r="FH145" s="74"/>
      <c r="FI145" s="80">
        <f t="shared" si="127"/>
        <v>0.77906976744186052</v>
      </c>
      <c r="FJ145" s="80">
        <f t="shared" si="128"/>
        <v>1.2</v>
      </c>
      <c r="FK145" s="80">
        <f t="shared" si="129"/>
        <v>0.77419354838709675</v>
      </c>
      <c r="FL145" s="80" t="e">
        <f t="shared" si="130"/>
        <v>#DIV/0!</v>
      </c>
      <c r="FM145" s="80">
        <f t="shared" si="131"/>
        <v>0.78661087866108792</v>
      </c>
      <c r="FN145" s="74"/>
      <c r="FO145" s="80">
        <f t="shared" si="132"/>
        <v>0.77906976744186052</v>
      </c>
      <c r="FP145" s="80">
        <f t="shared" si="133"/>
        <v>1.4</v>
      </c>
      <c r="FQ145" s="80">
        <f t="shared" si="134"/>
        <v>0.79032258064516125</v>
      </c>
      <c r="FR145" s="80" t="e">
        <f t="shared" si="135"/>
        <v>#DIV/0!</v>
      </c>
      <c r="FS145" s="80">
        <f t="shared" si="136"/>
        <v>0.79497907949790791</v>
      </c>
      <c r="FT145" s="74"/>
      <c r="FU145" s="80">
        <f t="shared" si="137"/>
        <v>0.73255813953488369</v>
      </c>
      <c r="FV145" s="80">
        <f t="shared" si="138"/>
        <v>1.2</v>
      </c>
      <c r="FW145" s="80">
        <f t="shared" si="139"/>
        <v>0.70967741935483875</v>
      </c>
      <c r="FX145" s="80" t="e">
        <f t="shared" si="140"/>
        <v>#DIV/0!</v>
      </c>
      <c r="FY145" s="80">
        <f t="shared" si="141"/>
        <v>0.7364016736401674</v>
      </c>
    </row>
    <row r="146" spans="1:181" x14ac:dyDescent="0.3">
      <c r="A146" s="60" t="s">
        <v>608</v>
      </c>
      <c r="B146" s="70">
        <v>4098</v>
      </c>
      <c r="C146" s="70"/>
      <c r="D146" s="70">
        <v>133</v>
      </c>
      <c r="E146" s="70">
        <v>16</v>
      </c>
      <c r="F146" s="70">
        <v>28</v>
      </c>
      <c r="G146" s="70">
        <v>1</v>
      </c>
      <c r="H146" s="70">
        <v>178</v>
      </c>
      <c r="I146" s="70">
        <v>17</v>
      </c>
      <c r="J146" s="70">
        <v>3</v>
      </c>
      <c r="K146" s="70">
        <v>8</v>
      </c>
      <c r="L146" s="70">
        <v>0</v>
      </c>
      <c r="M146" s="70">
        <v>28</v>
      </c>
      <c r="N146" s="70">
        <v>206</v>
      </c>
      <c r="O146" s="70"/>
      <c r="P146" s="70">
        <v>76</v>
      </c>
      <c r="Q146" s="70">
        <v>7</v>
      </c>
      <c r="R146" s="70">
        <v>18</v>
      </c>
      <c r="S146" s="70">
        <v>0</v>
      </c>
      <c r="T146" s="70">
        <v>101</v>
      </c>
      <c r="U146" s="70">
        <v>54</v>
      </c>
      <c r="V146" s="70">
        <v>12</v>
      </c>
      <c r="W146" s="70">
        <v>14</v>
      </c>
      <c r="X146" s="70">
        <v>1</v>
      </c>
      <c r="Y146" s="70">
        <v>81</v>
      </c>
      <c r="Z146" s="70">
        <v>182</v>
      </c>
      <c r="AA146" s="70"/>
      <c r="AB146" s="70">
        <v>73</v>
      </c>
      <c r="AC146" s="70">
        <v>11</v>
      </c>
      <c r="AD146" s="70">
        <v>19</v>
      </c>
      <c r="AE146" s="70">
        <v>1</v>
      </c>
      <c r="AF146" s="70">
        <v>104</v>
      </c>
      <c r="AG146" s="70">
        <v>35</v>
      </c>
      <c r="AH146" s="70">
        <v>6</v>
      </c>
      <c r="AI146" s="70">
        <v>8</v>
      </c>
      <c r="AJ146" s="70">
        <v>0</v>
      </c>
      <c r="AK146" s="70">
        <v>49</v>
      </c>
      <c r="AL146" s="70">
        <v>26</v>
      </c>
      <c r="AM146" s="70">
        <v>2</v>
      </c>
      <c r="AN146" s="70">
        <v>8</v>
      </c>
      <c r="AO146" s="70">
        <v>0</v>
      </c>
      <c r="AP146" s="70">
        <v>36</v>
      </c>
      <c r="AQ146" s="70">
        <v>189</v>
      </c>
      <c r="AR146" s="74"/>
      <c r="AS146" s="70">
        <v>117</v>
      </c>
      <c r="AT146" s="70">
        <v>16</v>
      </c>
      <c r="AU146" s="70">
        <v>31</v>
      </c>
      <c r="AV146" s="70">
        <v>1</v>
      </c>
      <c r="AW146" s="70">
        <v>165</v>
      </c>
      <c r="AX146" s="70">
        <v>165</v>
      </c>
      <c r="AY146" s="74"/>
      <c r="AZ146" s="70">
        <v>114</v>
      </c>
      <c r="BA146" s="70">
        <v>17</v>
      </c>
      <c r="BB146" s="70">
        <v>26</v>
      </c>
      <c r="BC146" s="70">
        <v>1</v>
      </c>
      <c r="BD146" s="70">
        <v>158</v>
      </c>
      <c r="BE146" s="70">
        <v>158</v>
      </c>
      <c r="BF146" s="74"/>
      <c r="BG146" s="70">
        <v>106</v>
      </c>
      <c r="BH146" s="70">
        <v>13</v>
      </c>
      <c r="BI146" s="70">
        <v>17</v>
      </c>
      <c r="BJ146" s="70">
        <v>1</v>
      </c>
      <c r="BK146" s="70">
        <v>137</v>
      </c>
      <c r="BL146" s="70">
        <v>28</v>
      </c>
      <c r="BM146" s="70">
        <v>5</v>
      </c>
      <c r="BN146" s="70">
        <v>16</v>
      </c>
      <c r="BO146" s="70">
        <v>0</v>
      </c>
      <c r="BP146" s="70">
        <v>49</v>
      </c>
      <c r="BQ146" s="70">
        <v>186</v>
      </c>
      <c r="BR146" s="74"/>
      <c r="BS146" s="70">
        <v>36</v>
      </c>
      <c r="BT146" s="70">
        <v>7</v>
      </c>
      <c r="BU146" s="70">
        <v>14</v>
      </c>
      <c r="BV146" s="70">
        <v>0</v>
      </c>
      <c r="BW146" s="70">
        <v>57</v>
      </c>
      <c r="BX146" s="70">
        <v>24</v>
      </c>
      <c r="BY146" s="70">
        <v>4</v>
      </c>
      <c r="BZ146" s="70">
        <v>4</v>
      </c>
      <c r="CA146" s="70">
        <v>0</v>
      </c>
      <c r="CB146" s="70">
        <v>32</v>
      </c>
      <c r="CC146" s="70">
        <v>75</v>
      </c>
      <c r="CD146" s="70">
        <v>8</v>
      </c>
      <c r="CE146" s="70">
        <v>15</v>
      </c>
      <c r="CF146" s="70">
        <v>1</v>
      </c>
      <c r="CG146" s="70">
        <v>99</v>
      </c>
      <c r="CH146" s="70">
        <v>188</v>
      </c>
      <c r="CI146" s="74"/>
      <c r="CJ146" s="70">
        <v>60</v>
      </c>
      <c r="CK146" s="70">
        <v>10</v>
      </c>
      <c r="CL146" s="70">
        <v>14</v>
      </c>
      <c r="CM146" s="70">
        <v>1</v>
      </c>
      <c r="CN146" s="70">
        <v>85</v>
      </c>
      <c r="CO146" s="70">
        <v>70</v>
      </c>
      <c r="CP146" s="70">
        <v>9</v>
      </c>
      <c r="CQ146" s="70">
        <v>18</v>
      </c>
      <c r="CR146" s="70">
        <v>0</v>
      </c>
      <c r="CS146" s="70">
        <v>97</v>
      </c>
      <c r="CT146" s="70">
        <v>182</v>
      </c>
      <c r="CU146" s="74"/>
      <c r="CV146" s="70">
        <v>103</v>
      </c>
      <c r="CW146" s="70">
        <v>8</v>
      </c>
      <c r="CX146" s="70">
        <v>16</v>
      </c>
      <c r="CY146" s="70">
        <v>1</v>
      </c>
      <c r="CZ146" s="70">
        <v>128</v>
      </c>
      <c r="DA146" s="70">
        <v>17</v>
      </c>
      <c r="DB146" s="70">
        <v>2</v>
      </c>
      <c r="DC146" s="70">
        <v>8</v>
      </c>
      <c r="DD146" s="70">
        <v>0</v>
      </c>
      <c r="DE146" s="70">
        <v>27</v>
      </c>
      <c r="DF146" s="70">
        <v>14</v>
      </c>
      <c r="DG146" s="70">
        <v>7</v>
      </c>
      <c r="DH146" s="70">
        <v>8</v>
      </c>
      <c r="DI146" s="70">
        <v>0</v>
      </c>
      <c r="DJ146" s="70">
        <v>29</v>
      </c>
      <c r="DK146" s="70">
        <v>184</v>
      </c>
      <c r="DL146" s="74"/>
      <c r="DM146" s="70">
        <v>101</v>
      </c>
      <c r="DN146" s="70">
        <v>9</v>
      </c>
      <c r="DO146" s="70">
        <v>19</v>
      </c>
      <c r="DP146" s="70">
        <v>1</v>
      </c>
      <c r="DQ146" s="70">
        <v>130</v>
      </c>
      <c r="DR146" s="70">
        <v>29</v>
      </c>
      <c r="DS146" s="70">
        <v>10</v>
      </c>
      <c r="DT146" s="70">
        <v>12</v>
      </c>
      <c r="DU146" s="70">
        <v>0</v>
      </c>
      <c r="DV146" s="70">
        <v>51</v>
      </c>
      <c r="DW146" s="70">
        <v>181</v>
      </c>
      <c r="DY146" s="80">
        <f t="shared" si="97"/>
        <v>0.8666666666666667</v>
      </c>
      <c r="DZ146" s="80">
        <f t="shared" si="98"/>
        <v>1</v>
      </c>
      <c r="EA146" s="80">
        <f t="shared" si="99"/>
        <v>0.88888888888888884</v>
      </c>
      <c r="EB146" s="80">
        <f t="shared" si="100"/>
        <v>1</v>
      </c>
      <c r="EC146" s="80">
        <f t="shared" si="101"/>
        <v>0.88349514563106801</v>
      </c>
      <c r="ED146" s="74"/>
      <c r="EE146" s="80">
        <f t="shared" si="102"/>
        <v>0.89333333333333331</v>
      </c>
      <c r="EF146" s="80">
        <f t="shared" si="103"/>
        <v>1</v>
      </c>
      <c r="EG146" s="80">
        <f t="shared" si="104"/>
        <v>0.97222222222222221</v>
      </c>
      <c r="EH146" s="80">
        <f t="shared" si="105"/>
        <v>1</v>
      </c>
      <c r="EI146" s="80">
        <f t="shared" si="106"/>
        <v>0.91747572815533984</v>
      </c>
      <c r="EJ146" s="74"/>
      <c r="EK146" s="80">
        <f t="shared" si="107"/>
        <v>0.78</v>
      </c>
      <c r="EL146" s="80">
        <f t="shared" si="108"/>
        <v>0.84210526315789469</v>
      </c>
      <c r="EM146" s="80">
        <f t="shared" si="109"/>
        <v>0.86111111111111116</v>
      </c>
      <c r="EN146" s="80">
        <f t="shared" si="110"/>
        <v>1</v>
      </c>
      <c r="EO146" s="80">
        <f t="shared" si="111"/>
        <v>0.80097087378640774</v>
      </c>
      <c r="EP146" s="74"/>
      <c r="EQ146" s="80">
        <f t="shared" si="112"/>
        <v>0.76</v>
      </c>
      <c r="ER146" s="80">
        <f t="shared" si="113"/>
        <v>0.89473684210526316</v>
      </c>
      <c r="ES146" s="80">
        <f t="shared" si="114"/>
        <v>0.72222222222222221</v>
      </c>
      <c r="ET146" s="80">
        <f t="shared" si="115"/>
        <v>1</v>
      </c>
      <c r="EU146" s="80">
        <f t="shared" si="116"/>
        <v>0.76699029126213591</v>
      </c>
      <c r="EV146" s="74"/>
      <c r="EW146" s="80">
        <f t="shared" si="117"/>
        <v>0.89333333333333331</v>
      </c>
      <c r="EX146" s="80">
        <f t="shared" si="118"/>
        <v>0.94736842105263153</v>
      </c>
      <c r="EY146" s="80">
        <f t="shared" si="119"/>
        <v>0.91666666666666663</v>
      </c>
      <c r="EZ146" s="80">
        <f t="shared" si="120"/>
        <v>1</v>
      </c>
      <c r="FA146" s="80">
        <f t="shared" si="121"/>
        <v>0.90291262135922334</v>
      </c>
      <c r="FB146" s="74"/>
      <c r="FC146" s="80">
        <f t="shared" si="122"/>
        <v>0.9</v>
      </c>
      <c r="FD146" s="80">
        <f t="shared" si="123"/>
        <v>0.36842105263157893</v>
      </c>
      <c r="FE146" s="80">
        <f t="shared" si="124"/>
        <v>1.3333333333333333</v>
      </c>
      <c r="FF146" s="80">
        <f t="shared" si="125"/>
        <v>0</v>
      </c>
      <c r="FG146" s="80">
        <f t="shared" si="126"/>
        <v>0.92233009708737868</v>
      </c>
      <c r="FH146" s="74"/>
      <c r="FI146" s="80">
        <f t="shared" si="127"/>
        <v>0.8666666666666667</v>
      </c>
      <c r="FJ146" s="80">
        <f t="shared" si="128"/>
        <v>1</v>
      </c>
      <c r="FK146" s="80">
        <f t="shared" si="129"/>
        <v>0.88888888888888884</v>
      </c>
      <c r="FL146" s="80">
        <f t="shared" si="130"/>
        <v>1</v>
      </c>
      <c r="FM146" s="80">
        <f t="shared" si="131"/>
        <v>0.88349514563106801</v>
      </c>
      <c r="FN146" s="74"/>
      <c r="FO146" s="80">
        <f t="shared" si="132"/>
        <v>0.89333333333333331</v>
      </c>
      <c r="FP146" s="80">
        <f t="shared" si="133"/>
        <v>0.89473684210526316</v>
      </c>
      <c r="FQ146" s="80">
        <f t="shared" si="134"/>
        <v>0.88888888888888884</v>
      </c>
      <c r="FR146" s="80">
        <f t="shared" si="135"/>
        <v>1</v>
      </c>
      <c r="FS146" s="80">
        <f t="shared" si="136"/>
        <v>0.89320388349514568</v>
      </c>
      <c r="FT146" s="74"/>
      <c r="FU146" s="80">
        <f t="shared" si="137"/>
        <v>0.8666666666666667</v>
      </c>
      <c r="FV146" s="80">
        <f t="shared" si="138"/>
        <v>1</v>
      </c>
      <c r="FW146" s="80">
        <f t="shared" si="139"/>
        <v>0.86111111111111116</v>
      </c>
      <c r="FX146" s="80">
        <f t="shared" si="140"/>
        <v>1</v>
      </c>
      <c r="FY146" s="80">
        <f t="shared" si="141"/>
        <v>0.87864077669902918</v>
      </c>
    </row>
    <row r="147" spans="1:181" x14ac:dyDescent="0.3">
      <c r="A147" s="60" t="s">
        <v>569</v>
      </c>
      <c r="B147" s="70">
        <v>3997</v>
      </c>
      <c r="C147" s="70"/>
      <c r="D147" s="70">
        <v>272</v>
      </c>
      <c r="E147" s="70">
        <v>68</v>
      </c>
      <c r="F147" s="70">
        <v>171</v>
      </c>
      <c r="G147" s="70">
        <v>0</v>
      </c>
      <c r="H147" s="70">
        <v>511</v>
      </c>
      <c r="I147" s="70">
        <v>123</v>
      </c>
      <c r="J147" s="70">
        <v>33</v>
      </c>
      <c r="K147" s="70">
        <v>110</v>
      </c>
      <c r="L147" s="70">
        <v>0</v>
      </c>
      <c r="M147" s="70">
        <v>266</v>
      </c>
      <c r="N147" s="70">
        <v>777</v>
      </c>
      <c r="O147" s="70"/>
      <c r="P147" s="70">
        <v>125</v>
      </c>
      <c r="Q147" s="70">
        <v>14</v>
      </c>
      <c r="R147" s="70">
        <v>114</v>
      </c>
      <c r="S147" s="70">
        <v>0</v>
      </c>
      <c r="T147" s="70">
        <v>253</v>
      </c>
      <c r="U147" s="70">
        <v>220</v>
      </c>
      <c r="V147" s="70">
        <v>53</v>
      </c>
      <c r="W147" s="70">
        <v>135</v>
      </c>
      <c r="X147" s="70">
        <v>0</v>
      </c>
      <c r="Y147" s="70">
        <v>408</v>
      </c>
      <c r="Z147" s="70">
        <v>661</v>
      </c>
      <c r="AA147" s="70"/>
      <c r="AB147" s="70">
        <v>167</v>
      </c>
      <c r="AC147" s="70">
        <v>28</v>
      </c>
      <c r="AD147" s="70">
        <v>123</v>
      </c>
      <c r="AE147" s="70">
        <v>0</v>
      </c>
      <c r="AF147" s="70">
        <v>318</v>
      </c>
      <c r="AG147" s="70">
        <v>99</v>
      </c>
      <c r="AH147" s="70">
        <v>18</v>
      </c>
      <c r="AI147" s="70">
        <v>77</v>
      </c>
      <c r="AJ147" s="70">
        <v>0</v>
      </c>
      <c r="AK147" s="70">
        <v>194</v>
      </c>
      <c r="AL147" s="70">
        <v>73</v>
      </c>
      <c r="AM147" s="70">
        <v>18</v>
      </c>
      <c r="AN147" s="70">
        <v>59</v>
      </c>
      <c r="AO147" s="70">
        <v>0</v>
      </c>
      <c r="AP147" s="70">
        <v>150</v>
      </c>
      <c r="AQ147" s="70">
        <v>662</v>
      </c>
      <c r="AR147" s="74"/>
      <c r="AS147" s="70">
        <v>322</v>
      </c>
      <c r="AT147" s="70">
        <v>64</v>
      </c>
      <c r="AU147" s="70">
        <v>225</v>
      </c>
      <c r="AV147" s="70">
        <v>0</v>
      </c>
      <c r="AW147" s="70">
        <v>611</v>
      </c>
      <c r="AX147" s="70">
        <v>611</v>
      </c>
      <c r="AY147" s="74"/>
      <c r="AZ147" s="70">
        <v>298</v>
      </c>
      <c r="BA147" s="70">
        <v>63</v>
      </c>
      <c r="BB147" s="70">
        <v>210</v>
      </c>
      <c r="BC147" s="70">
        <v>0</v>
      </c>
      <c r="BD147" s="70">
        <v>571</v>
      </c>
      <c r="BE147" s="70">
        <v>571</v>
      </c>
      <c r="BF147" s="74"/>
      <c r="BG147" s="70">
        <v>258</v>
      </c>
      <c r="BH147" s="70">
        <v>54</v>
      </c>
      <c r="BI147" s="70">
        <v>188</v>
      </c>
      <c r="BJ147" s="70">
        <v>0</v>
      </c>
      <c r="BK147" s="70">
        <v>500</v>
      </c>
      <c r="BL147" s="70">
        <v>79</v>
      </c>
      <c r="BM147" s="70">
        <v>10</v>
      </c>
      <c r="BN147" s="70">
        <v>55</v>
      </c>
      <c r="BO147" s="70">
        <v>0</v>
      </c>
      <c r="BP147" s="70">
        <v>144</v>
      </c>
      <c r="BQ147" s="70">
        <v>644</v>
      </c>
      <c r="BR147" s="74"/>
      <c r="BS147" s="70">
        <v>113</v>
      </c>
      <c r="BT147" s="70">
        <v>17</v>
      </c>
      <c r="BU147" s="70">
        <v>80</v>
      </c>
      <c r="BV147" s="70">
        <v>0</v>
      </c>
      <c r="BW147" s="70">
        <v>210</v>
      </c>
      <c r="BX147" s="70">
        <v>71</v>
      </c>
      <c r="BY147" s="70">
        <v>16</v>
      </c>
      <c r="BZ147" s="70">
        <v>51</v>
      </c>
      <c r="CA147" s="70">
        <v>0</v>
      </c>
      <c r="CB147" s="70">
        <v>138</v>
      </c>
      <c r="CC147" s="70">
        <v>155</v>
      </c>
      <c r="CD147" s="70">
        <v>35</v>
      </c>
      <c r="CE147" s="70">
        <v>121</v>
      </c>
      <c r="CF147" s="70">
        <v>0</v>
      </c>
      <c r="CG147" s="70">
        <v>311</v>
      </c>
      <c r="CH147" s="70">
        <v>659</v>
      </c>
      <c r="CI147" s="74"/>
      <c r="CJ147" s="70">
        <v>177</v>
      </c>
      <c r="CK147" s="70">
        <v>37</v>
      </c>
      <c r="CL147" s="70">
        <v>135</v>
      </c>
      <c r="CM147" s="70">
        <v>0</v>
      </c>
      <c r="CN147" s="70">
        <v>349</v>
      </c>
      <c r="CO147" s="70">
        <v>149</v>
      </c>
      <c r="CP147" s="70">
        <v>27</v>
      </c>
      <c r="CQ147" s="70">
        <v>103</v>
      </c>
      <c r="CR147" s="70">
        <v>0</v>
      </c>
      <c r="CS147" s="70">
        <v>279</v>
      </c>
      <c r="CT147" s="70">
        <v>628</v>
      </c>
      <c r="CU147" s="74"/>
      <c r="CV147" s="70">
        <v>158</v>
      </c>
      <c r="CW147" s="70">
        <v>32</v>
      </c>
      <c r="CX147" s="70">
        <v>110</v>
      </c>
      <c r="CY147" s="70">
        <v>0</v>
      </c>
      <c r="CZ147" s="70">
        <v>300</v>
      </c>
      <c r="DA147" s="70">
        <v>87</v>
      </c>
      <c r="DB147" s="70">
        <v>12</v>
      </c>
      <c r="DC147" s="70">
        <v>61</v>
      </c>
      <c r="DD147" s="70">
        <v>0</v>
      </c>
      <c r="DE147" s="70">
        <v>160</v>
      </c>
      <c r="DF147" s="70">
        <v>81</v>
      </c>
      <c r="DG147" s="70">
        <v>20</v>
      </c>
      <c r="DH147" s="70">
        <v>81</v>
      </c>
      <c r="DI147" s="70">
        <v>0</v>
      </c>
      <c r="DJ147" s="70">
        <v>182</v>
      </c>
      <c r="DK147" s="70">
        <v>642</v>
      </c>
      <c r="DL147" s="74"/>
      <c r="DM147" s="70">
        <v>244</v>
      </c>
      <c r="DN147" s="70">
        <v>53</v>
      </c>
      <c r="DO147" s="70">
        <v>186</v>
      </c>
      <c r="DP147" s="70">
        <v>0</v>
      </c>
      <c r="DQ147" s="70">
        <v>483</v>
      </c>
      <c r="DR147" s="70">
        <v>69</v>
      </c>
      <c r="DS147" s="70">
        <v>11</v>
      </c>
      <c r="DT147" s="70">
        <v>59</v>
      </c>
      <c r="DU147" s="70">
        <v>0</v>
      </c>
      <c r="DV147" s="70">
        <v>139</v>
      </c>
      <c r="DW147" s="70">
        <v>622</v>
      </c>
      <c r="DY147" s="80">
        <f t="shared" si="97"/>
        <v>0.87341772151898733</v>
      </c>
      <c r="DZ147" s="80">
        <f t="shared" si="98"/>
        <v>0.6633663366336634</v>
      </c>
      <c r="EA147" s="80">
        <f t="shared" si="99"/>
        <v>0.88612099644128117</v>
      </c>
      <c r="EB147" s="80" t="e">
        <f t="shared" si="100"/>
        <v>#DIV/0!</v>
      </c>
      <c r="EC147" s="80">
        <f t="shared" si="101"/>
        <v>0.85070785070785071</v>
      </c>
      <c r="ED147" s="74"/>
      <c r="EE147" s="80">
        <f t="shared" si="102"/>
        <v>0.85822784810126584</v>
      </c>
      <c r="EF147" s="80">
        <f t="shared" si="103"/>
        <v>0.63366336633663367</v>
      </c>
      <c r="EG147" s="80">
        <f t="shared" si="104"/>
        <v>0.92170818505338081</v>
      </c>
      <c r="EH147" s="80" t="e">
        <f t="shared" si="105"/>
        <v>#DIV/0!</v>
      </c>
      <c r="EI147" s="80">
        <f t="shared" si="106"/>
        <v>0.85199485199485203</v>
      </c>
      <c r="EJ147" s="74"/>
      <c r="EK147" s="80">
        <f t="shared" si="107"/>
        <v>0.81518987341772153</v>
      </c>
      <c r="EL147" s="80">
        <f t="shared" si="108"/>
        <v>0.63366336633663367</v>
      </c>
      <c r="EM147" s="80">
        <f t="shared" si="109"/>
        <v>0.80071174377224197</v>
      </c>
      <c r="EN147" s="80" t="e">
        <f t="shared" si="110"/>
        <v>#DIV/0!</v>
      </c>
      <c r="EO147" s="80">
        <f t="shared" si="111"/>
        <v>0.7863577863577863</v>
      </c>
      <c r="EP147" s="74"/>
      <c r="EQ147" s="80">
        <f t="shared" si="112"/>
        <v>0.75443037974683547</v>
      </c>
      <c r="ER147" s="80">
        <f t="shared" si="113"/>
        <v>0.62376237623762376</v>
      </c>
      <c r="ES147" s="80">
        <f t="shared" si="114"/>
        <v>0.74733096085409256</v>
      </c>
      <c r="ET147" s="80" t="e">
        <f t="shared" si="115"/>
        <v>#DIV/0!</v>
      </c>
      <c r="EU147" s="80">
        <f t="shared" si="116"/>
        <v>0.73487773487773489</v>
      </c>
      <c r="EV147" s="74"/>
      <c r="EW147" s="80">
        <f t="shared" si="117"/>
        <v>0.85316455696202531</v>
      </c>
      <c r="EX147" s="80">
        <f t="shared" si="118"/>
        <v>0.63366336633663367</v>
      </c>
      <c r="EY147" s="80">
        <f t="shared" si="119"/>
        <v>0.86476868327402134</v>
      </c>
      <c r="EZ147" s="80" t="e">
        <f t="shared" si="120"/>
        <v>#DIV/0!</v>
      </c>
      <c r="FA147" s="80">
        <f t="shared" si="121"/>
        <v>0.8288288288288288</v>
      </c>
      <c r="FB147" s="74"/>
      <c r="FC147" s="80">
        <f t="shared" si="122"/>
        <v>0.34177215189873417</v>
      </c>
      <c r="FD147" s="80">
        <f t="shared" si="123"/>
        <v>0.18811881188118812</v>
      </c>
      <c r="FE147" s="80">
        <f t="shared" si="124"/>
        <v>0.11743772241992882</v>
      </c>
      <c r="FF147" s="80" t="e">
        <f t="shared" si="125"/>
        <v>#DIV/0!</v>
      </c>
      <c r="FG147" s="80">
        <f t="shared" si="126"/>
        <v>0.24195624195624196</v>
      </c>
      <c r="FH147" s="74"/>
      <c r="FI147" s="80">
        <f t="shared" si="127"/>
        <v>0.82531645569620249</v>
      </c>
      <c r="FJ147" s="80">
        <f t="shared" si="128"/>
        <v>0.63366336633663367</v>
      </c>
      <c r="FK147" s="80">
        <f t="shared" si="129"/>
        <v>0.84697508896797158</v>
      </c>
      <c r="FL147" s="80" t="e">
        <f t="shared" si="130"/>
        <v>#DIV/0!</v>
      </c>
      <c r="FM147" s="80">
        <f t="shared" si="131"/>
        <v>0.80823680823680821</v>
      </c>
      <c r="FN147" s="74"/>
      <c r="FO147" s="80">
        <f t="shared" si="132"/>
        <v>0.82531645569620249</v>
      </c>
      <c r="FP147" s="80">
        <f t="shared" si="133"/>
        <v>0.63366336633663367</v>
      </c>
      <c r="FQ147" s="80">
        <f t="shared" si="134"/>
        <v>0.89679715302491103</v>
      </c>
      <c r="FR147" s="80" t="e">
        <f t="shared" si="135"/>
        <v>#DIV/0!</v>
      </c>
      <c r="FS147" s="80">
        <f t="shared" si="136"/>
        <v>0.82625482625482627</v>
      </c>
      <c r="FT147" s="74"/>
      <c r="FU147" s="80">
        <f t="shared" si="137"/>
        <v>0.79240506329113924</v>
      </c>
      <c r="FV147" s="80">
        <f t="shared" si="138"/>
        <v>0.63366336633663367</v>
      </c>
      <c r="FW147" s="80">
        <f t="shared" si="139"/>
        <v>0.87188612099644125</v>
      </c>
      <c r="FX147" s="80" t="e">
        <f t="shared" si="140"/>
        <v>#DIV/0!</v>
      </c>
      <c r="FY147" s="80">
        <f t="shared" si="141"/>
        <v>0.80051480051480051</v>
      </c>
    </row>
    <row r="148" spans="1:181" x14ac:dyDescent="0.3">
      <c r="A148" s="60" t="s">
        <v>589</v>
      </c>
      <c r="B148" s="70">
        <v>3889</v>
      </c>
      <c r="C148" s="70"/>
      <c r="D148" s="70">
        <v>128</v>
      </c>
      <c r="E148" s="70">
        <v>21</v>
      </c>
      <c r="F148" s="70">
        <v>116</v>
      </c>
      <c r="G148" s="70">
        <v>0</v>
      </c>
      <c r="H148" s="70">
        <v>265</v>
      </c>
      <c r="I148" s="70">
        <v>51</v>
      </c>
      <c r="J148" s="70">
        <v>6</v>
      </c>
      <c r="K148" s="70">
        <v>60</v>
      </c>
      <c r="L148" s="70">
        <v>0</v>
      </c>
      <c r="M148" s="70">
        <v>117</v>
      </c>
      <c r="N148" s="70">
        <v>382</v>
      </c>
      <c r="O148" s="70"/>
      <c r="P148" s="70">
        <v>76</v>
      </c>
      <c r="Q148" s="70">
        <v>9</v>
      </c>
      <c r="R148" s="70">
        <v>85</v>
      </c>
      <c r="S148" s="70">
        <v>0</v>
      </c>
      <c r="T148" s="70">
        <v>170</v>
      </c>
      <c r="U148" s="70">
        <v>65</v>
      </c>
      <c r="V148" s="70">
        <v>14</v>
      </c>
      <c r="W148" s="70">
        <v>65</v>
      </c>
      <c r="X148" s="70">
        <v>0</v>
      </c>
      <c r="Y148" s="70">
        <v>144</v>
      </c>
      <c r="Z148" s="70">
        <v>314</v>
      </c>
      <c r="AA148" s="70"/>
      <c r="AB148" s="70">
        <v>129</v>
      </c>
      <c r="AC148" s="70">
        <v>13</v>
      </c>
      <c r="AD148" s="70">
        <v>123</v>
      </c>
      <c r="AE148" s="70">
        <v>0</v>
      </c>
      <c r="AF148" s="70">
        <v>265</v>
      </c>
      <c r="AG148" s="70">
        <v>27</v>
      </c>
      <c r="AH148" s="70">
        <v>6</v>
      </c>
      <c r="AI148" s="70">
        <v>44</v>
      </c>
      <c r="AJ148" s="70">
        <v>0</v>
      </c>
      <c r="AK148" s="70">
        <v>77</v>
      </c>
      <c r="AL148" s="70">
        <v>12</v>
      </c>
      <c r="AM148" s="70">
        <v>6</v>
      </c>
      <c r="AN148" s="70">
        <v>14</v>
      </c>
      <c r="AO148" s="70">
        <v>0</v>
      </c>
      <c r="AP148" s="70">
        <v>32</v>
      </c>
      <c r="AQ148" s="70">
        <v>374</v>
      </c>
      <c r="AR148" s="74"/>
      <c r="AS148" s="70">
        <v>111</v>
      </c>
      <c r="AT148" s="70">
        <v>22</v>
      </c>
      <c r="AU148" s="70">
        <v>134</v>
      </c>
      <c r="AV148" s="70">
        <v>0</v>
      </c>
      <c r="AW148" s="70">
        <v>267</v>
      </c>
      <c r="AX148" s="70">
        <v>267</v>
      </c>
      <c r="AY148" s="74"/>
      <c r="AZ148" s="70">
        <v>110</v>
      </c>
      <c r="BA148" s="70">
        <v>21</v>
      </c>
      <c r="BB148" s="70">
        <v>135</v>
      </c>
      <c r="BC148" s="70">
        <v>0</v>
      </c>
      <c r="BD148" s="70">
        <v>266</v>
      </c>
      <c r="BE148" s="70">
        <v>266</v>
      </c>
      <c r="BF148" s="74"/>
      <c r="BG148" s="70">
        <v>102</v>
      </c>
      <c r="BH148" s="70">
        <v>14</v>
      </c>
      <c r="BI148" s="70">
        <v>114</v>
      </c>
      <c r="BJ148" s="70">
        <v>0</v>
      </c>
      <c r="BK148" s="70">
        <v>230</v>
      </c>
      <c r="BL148" s="70">
        <v>39</v>
      </c>
      <c r="BM148" s="70">
        <v>8</v>
      </c>
      <c r="BN148" s="70">
        <v>39</v>
      </c>
      <c r="BO148" s="70">
        <v>0</v>
      </c>
      <c r="BP148" s="70">
        <v>86</v>
      </c>
      <c r="BQ148" s="70">
        <v>316</v>
      </c>
      <c r="BR148" s="74"/>
      <c r="BS148" s="70">
        <v>54</v>
      </c>
      <c r="BT148" s="70">
        <v>7</v>
      </c>
      <c r="BU148" s="70">
        <v>73</v>
      </c>
      <c r="BV148" s="70">
        <v>0</v>
      </c>
      <c r="BW148" s="70">
        <v>134</v>
      </c>
      <c r="BX148" s="70">
        <v>29</v>
      </c>
      <c r="BY148" s="70">
        <v>5</v>
      </c>
      <c r="BZ148" s="70">
        <v>27</v>
      </c>
      <c r="CA148" s="70">
        <v>0</v>
      </c>
      <c r="CB148" s="70">
        <v>61</v>
      </c>
      <c r="CC148" s="70">
        <v>53</v>
      </c>
      <c r="CD148" s="70">
        <v>11</v>
      </c>
      <c r="CE148" s="70">
        <v>50</v>
      </c>
      <c r="CF148" s="70">
        <v>0</v>
      </c>
      <c r="CG148" s="70">
        <v>114</v>
      </c>
      <c r="CH148" s="70">
        <v>309</v>
      </c>
      <c r="CI148" s="74"/>
      <c r="CJ148" s="70">
        <v>61</v>
      </c>
      <c r="CK148" s="70">
        <v>10</v>
      </c>
      <c r="CL148" s="70">
        <v>76</v>
      </c>
      <c r="CM148" s="70">
        <v>0</v>
      </c>
      <c r="CN148" s="70">
        <v>147</v>
      </c>
      <c r="CO148" s="70">
        <v>73</v>
      </c>
      <c r="CP148" s="70">
        <v>11</v>
      </c>
      <c r="CQ148" s="70">
        <v>67</v>
      </c>
      <c r="CR148" s="70">
        <v>0</v>
      </c>
      <c r="CS148" s="70">
        <v>151</v>
      </c>
      <c r="CT148" s="70">
        <v>298</v>
      </c>
      <c r="CU148" s="74"/>
      <c r="CV148" s="70">
        <v>82</v>
      </c>
      <c r="CW148" s="70">
        <v>14</v>
      </c>
      <c r="CX148" s="70">
        <v>83</v>
      </c>
      <c r="CY148" s="70">
        <v>0</v>
      </c>
      <c r="CZ148" s="70">
        <v>179</v>
      </c>
      <c r="DA148" s="70">
        <v>44</v>
      </c>
      <c r="DB148" s="70">
        <v>5</v>
      </c>
      <c r="DC148" s="70">
        <v>41</v>
      </c>
      <c r="DD148" s="70">
        <v>0</v>
      </c>
      <c r="DE148" s="70">
        <v>90</v>
      </c>
      <c r="DF148" s="70">
        <v>19</v>
      </c>
      <c r="DG148" s="70">
        <v>4</v>
      </c>
      <c r="DH148" s="70">
        <v>28</v>
      </c>
      <c r="DI148" s="70">
        <v>0</v>
      </c>
      <c r="DJ148" s="70">
        <v>51</v>
      </c>
      <c r="DK148" s="70">
        <v>320</v>
      </c>
      <c r="DL148" s="74"/>
      <c r="DM148" s="70">
        <v>104</v>
      </c>
      <c r="DN148" s="70">
        <v>17</v>
      </c>
      <c r="DO148" s="70">
        <v>107</v>
      </c>
      <c r="DP148" s="70">
        <v>0</v>
      </c>
      <c r="DQ148" s="70">
        <v>228</v>
      </c>
      <c r="DR148" s="70">
        <v>30</v>
      </c>
      <c r="DS148" s="70">
        <v>6</v>
      </c>
      <c r="DT148" s="70">
        <v>42</v>
      </c>
      <c r="DU148" s="70">
        <v>0</v>
      </c>
      <c r="DV148" s="70">
        <v>78</v>
      </c>
      <c r="DW148" s="70">
        <v>306</v>
      </c>
      <c r="DY148" s="80">
        <f t="shared" si="97"/>
        <v>0.78770949720670391</v>
      </c>
      <c r="DZ148" s="80">
        <f t="shared" si="98"/>
        <v>0.85185185185185186</v>
      </c>
      <c r="EA148" s="80">
        <f t="shared" si="99"/>
        <v>0.85227272727272729</v>
      </c>
      <c r="EB148" s="80" t="e">
        <f t="shared" si="100"/>
        <v>#DIV/0!</v>
      </c>
      <c r="EC148" s="80">
        <f t="shared" si="101"/>
        <v>0.82198952879581155</v>
      </c>
      <c r="ED148" s="74"/>
      <c r="EE148" s="80">
        <f t="shared" si="102"/>
        <v>0.93854748603351956</v>
      </c>
      <c r="EF148" s="80">
        <f t="shared" si="103"/>
        <v>0.92592592592592593</v>
      </c>
      <c r="EG148" s="80">
        <f t="shared" si="104"/>
        <v>1.0284090909090908</v>
      </c>
      <c r="EH148" s="80" t="e">
        <f t="shared" si="105"/>
        <v>#DIV/0!</v>
      </c>
      <c r="EI148" s="80">
        <f t="shared" si="106"/>
        <v>0.97905759162303663</v>
      </c>
      <c r="EJ148" s="74"/>
      <c r="EK148" s="80">
        <f t="shared" si="107"/>
        <v>0.62011173184357538</v>
      </c>
      <c r="EL148" s="80">
        <f t="shared" si="108"/>
        <v>0.81481481481481477</v>
      </c>
      <c r="EM148" s="80">
        <f t="shared" si="109"/>
        <v>0.76136363636363635</v>
      </c>
      <c r="EN148" s="80" t="e">
        <f t="shared" si="110"/>
        <v>#DIV/0!</v>
      </c>
      <c r="EO148" s="80">
        <f t="shared" si="111"/>
        <v>0.69895287958115182</v>
      </c>
      <c r="EP148" s="74"/>
      <c r="EQ148" s="80">
        <f t="shared" si="112"/>
        <v>0.61452513966480449</v>
      </c>
      <c r="ER148" s="80">
        <f t="shared" si="113"/>
        <v>0.77777777777777779</v>
      </c>
      <c r="ES148" s="80">
        <f t="shared" si="114"/>
        <v>0.76704545454545459</v>
      </c>
      <c r="ET148" s="80" t="e">
        <f t="shared" si="115"/>
        <v>#DIV/0!</v>
      </c>
      <c r="EU148" s="80">
        <f t="shared" si="116"/>
        <v>0.69633507853403143</v>
      </c>
      <c r="EV148" s="74"/>
      <c r="EW148" s="80">
        <f t="shared" si="117"/>
        <v>0.78770949720670391</v>
      </c>
      <c r="EX148" s="80">
        <f t="shared" si="118"/>
        <v>0.81481481481481477</v>
      </c>
      <c r="EY148" s="80">
        <f t="shared" si="119"/>
        <v>0.86931818181818177</v>
      </c>
      <c r="EZ148" s="80" t="e">
        <f t="shared" si="120"/>
        <v>#DIV/0!</v>
      </c>
      <c r="FA148" s="80">
        <f t="shared" si="121"/>
        <v>0.82722513089005234</v>
      </c>
      <c r="FB148" s="74"/>
      <c r="FC148" s="80">
        <f t="shared" si="122"/>
        <v>1.8938547486033519</v>
      </c>
      <c r="FD148" s="80">
        <f t="shared" si="123"/>
        <v>2.5185185185185186</v>
      </c>
      <c r="FE148" s="80">
        <f t="shared" si="124"/>
        <v>1.4318181818181819</v>
      </c>
      <c r="FF148" s="80" t="e">
        <f t="shared" si="125"/>
        <v>#DIV/0!</v>
      </c>
      <c r="FG148" s="80">
        <f t="shared" si="126"/>
        <v>1.7251308900523561</v>
      </c>
      <c r="FH148" s="74"/>
      <c r="FI148" s="80">
        <f t="shared" si="127"/>
        <v>0.74860335195530725</v>
      </c>
      <c r="FJ148" s="80">
        <f t="shared" si="128"/>
        <v>0.77777777777777779</v>
      </c>
      <c r="FK148" s="80">
        <f t="shared" si="129"/>
        <v>0.8125</v>
      </c>
      <c r="FL148" s="80" t="e">
        <f t="shared" si="130"/>
        <v>#DIV/0!</v>
      </c>
      <c r="FM148" s="80">
        <f t="shared" si="131"/>
        <v>0.78010471204188481</v>
      </c>
      <c r="FN148" s="74"/>
      <c r="FO148" s="80">
        <f t="shared" si="132"/>
        <v>0.81005586592178769</v>
      </c>
      <c r="FP148" s="80">
        <f t="shared" si="133"/>
        <v>0.85185185185185186</v>
      </c>
      <c r="FQ148" s="80">
        <f t="shared" si="134"/>
        <v>0.86363636363636365</v>
      </c>
      <c r="FR148" s="80" t="e">
        <f t="shared" si="135"/>
        <v>#DIV/0!</v>
      </c>
      <c r="FS148" s="80">
        <f t="shared" si="136"/>
        <v>0.83769633507853403</v>
      </c>
      <c r="FT148" s="74"/>
      <c r="FU148" s="80">
        <f t="shared" si="137"/>
        <v>0.74860335195530725</v>
      </c>
      <c r="FV148" s="80">
        <f t="shared" si="138"/>
        <v>0.85185185185185186</v>
      </c>
      <c r="FW148" s="80">
        <f t="shared" si="139"/>
        <v>0.84659090909090906</v>
      </c>
      <c r="FX148" s="80" t="e">
        <f t="shared" si="140"/>
        <v>#DIV/0!</v>
      </c>
      <c r="FY148" s="80">
        <f t="shared" si="141"/>
        <v>0.80104712041884818</v>
      </c>
    </row>
    <row r="149" spans="1:181" x14ac:dyDescent="0.3">
      <c r="A149" s="60" t="s">
        <v>460</v>
      </c>
      <c r="B149" s="70">
        <v>3794</v>
      </c>
      <c r="C149" s="70"/>
      <c r="D149" s="70">
        <v>114</v>
      </c>
      <c r="E149" s="70">
        <v>11</v>
      </c>
      <c r="F149" s="70">
        <v>106</v>
      </c>
      <c r="G149" s="70">
        <v>0</v>
      </c>
      <c r="H149" s="70">
        <v>231</v>
      </c>
      <c r="I149" s="70">
        <v>117</v>
      </c>
      <c r="J149" s="70">
        <v>6</v>
      </c>
      <c r="K149" s="70">
        <v>105</v>
      </c>
      <c r="L149" s="70">
        <v>0</v>
      </c>
      <c r="M149" s="70">
        <v>228</v>
      </c>
      <c r="N149" s="70">
        <v>459</v>
      </c>
      <c r="O149" s="70"/>
      <c r="P149" s="70">
        <v>106</v>
      </c>
      <c r="Q149" s="70">
        <v>9</v>
      </c>
      <c r="R149" s="70">
        <v>95</v>
      </c>
      <c r="S149" s="70">
        <v>0</v>
      </c>
      <c r="T149" s="70">
        <v>210</v>
      </c>
      <c r="U149" s="70">
        <v>97</v>
      </c>
      <c r="V149" s="70">
        <v>8</v>
      </c>
      <c r="W149" s="70">
        <v>77</v>
      </c>
      <c r="X149" s="70">
        <v>0</v>
      </c>
      <c r="Y149" s="70">
        <v>182</v>
      </c>
      <c r="Z149" s="70">
        <v>392</v>
      </c>
      <c r="AA149" s="70"/>
      <c r="AB149" s="70">
        <v>99</v>
      </c>
      <c r="AC149" s="70">
        <v>8</v>
      </c>
      <c r="AD149" s="70">
        <v>99</v>
      </c>
      <c r="AE149" s="70">
        <v>0</v>
      </c>
      <c r="AF149" s="70">
        <v>206</v>
      </c>
      <c r="AG149" s="70">
        <v>52</v>
      </c>
      <c r="AH149" s="70">
        <v>4</v>
      </c>
      <c r="AI149" s="70">
        <v>41</v>
      </c>
      <c r="AJ149" s="70">
        <v>0</v>
      </c>
      <c r="AK149" s="70">
        <v>97</v>
      </c>
      <c r="AL149" s="70">
        <v>52</v>
      </c>
      <c r="AM149" s="70">
        <v>5</v>
      </c>
      <c r="AN149" s="70">
        <v>38</v>
      </c>
      <c r="AO149" s="70">
        <v>0</v>
      </c>
      <c r="AP149" s="70">
        <v>95</v>
      </c>
      <c r="AQ149" s="70">
        <v>398</v>
      </c>
      <c r="AR149" s="74"/>
      <c r="AS149" s="70">
        <v>183</v>
      </c>
      <c r="AT149" s="70">
        <v>12</v>
      </c>
      <c r="AU149" s="70">
        <v>160</v>
      </c>
      <c r="AV149" s="70">
        <v>0</v>
      </c>
      <c r="AW149" s="70">
        <v>355</v>
      </c>
      <c r="AX149" s="70">
        <v>355</v>
      </c>
      <c r="AY149" s="74"/>
      <c r="AZ149" s="70">
        <v>170</v>
      </c>
      <c r="BA149" s="70">
        <v>13</v>
      </c>
      <c r="BB149" s="70">
        <v>149</v>
      </c>
      <c r="BC149" s="70">
        <v>0</v>
      </c>
      <c r="BD149" s="70">
        <v>332</v>
      </c>
      <c r="BE149" s="70">
        <v>332</v>
      </c>
      <c r="BF149" s="74"/>
      <c r="BG149" s="70">
        <v>121</v>
      </c>
      <c r="BH149" s="70">
        <v>12</v>
      </c>
      <c r="BI149" s="70">
        <v>116</v>
      </c>
      <c r="BJ149" s="70">
        <v>0</v>
      </c>
      <c r="BK149" s="70">
        <v>249</v>
      </c>
      <c r="BL149" s="70">
        <v>77</v>
      </c>
      <c r="BM149" s="70">
        <v>5</v>
      </c>
      <c r="BN149" s="70">
        <v>60</v>
      </c>
      <c r="BO149" s="70">
        <v>0</v>
      </c>
      <c r="BP149" s="70">
        <v>142</v>
      </c>
      <c r="BQ149" s="70">
        <v>391</v>
      </c>
      <c r="BR149" s="74"/>
      <c r="BS149" s="70">
        <v>84</v>
      </c>
      <c r="BT149" s="70">
        <v>4</v>
      </c>
      <c r="BU149" s="70">
        <v>85</v>
      </c>
      <c r="BV149" s="70">
        <v>0</v>
      </c>
      <c r="BW149" s="70">
        <v>173</v>
      </c>
      <c r="BX149" s="70">
        <v>49</v>
      </c>
      <c r="BY149" s="70">
        <v>6</v>
      </c>
      <c r="BZ149" s="70">
        <v>38</v>
      </c>
      <c r="CA149" s="70">
        <v>0</v>
      </c>
      <c r="CB149" s="70">
        <v>93</v>
      </c>
      <c r="CC149" s="70">
        <v>67</v>
      </c>
      <c r="CD149" s="70">
        <v>7</v>
      </c>
      <c r="CE149" s="70">
        <v>56</v>
      </c>
      <c r="CF149" s="70">
        <v>0</v>
      </c>
      <c r="CG149" s="70">
        <v>130</v>
      </c>
      <c r="CH149" s="70">
        <v>396</v>
      </c>
      <c r="CI149" s="74"/>
      <c r="CJ149" s="70">
        <v>92</v>
      </c>
      <c r="CK149" s="70">
        <v>9</v>
      </c>
      <c r="CL149" s="70">
        <v>91</v>
      </c>
      <c r="CM149" s="70">
        <v>0</v>
      </c>
      <c r="CN149" s="70">
        <v>192</v>
      </c>
      <c r="CO149" s="70">
        <v>104</v>
      </c>
      <c r="CP149" s="70">
        <v>7</v>
      </c>
      <c r="CQ149" s="70">
        <v>79</v>
      </c>
      <c r="CR149" s="70">
        <v>0</v>
      </c>
      <c r="CS149" s="70">
        <v>190</v>
      </c>
      <c r="CT149" s="70">
        <v>382</v>
      </c>
      <c r="CU149" s="74"/>
      <c r="CV149" s="70">
        <v>99</v>
      </c>
      <c r="CW149" s="70">
        <v>10</v>
      </c>
      <c r="CX149" s="70">
        <v>77</v>
      </c>
      <c r="CY149" s="70">
        <v>0</v>
      </c>
      <c r="CZ149" s="70">
        <v>186</v>
      </c>
      <c r="DA149" s="70">
        <v>47</v>
      </c>
      <c r="DB149" s="70">
        <v>3</v>
      </c>
      <c r="DC149" s="70">
        <v>46</v>
      </c>
      <c r="DD149" s="70">
        <v>0</v>
      </c>
      <c r="DE149" s="70">
        <v>96</v>
      </c>
      <c r="DF149" s="70">
        <v>53</v>
      </c>
      <c r="DG149" s="70">
        <v>4</v>
      </c>
      <c r="DH149" s="70">
        <v>54</v>
      </c>
      <c r="DI149" s="70">
        <v>0</v>
      </c>
      <c r="DJ149" s="70">
        <v>111</v>
      </c>
      <c r="DK149" s="70">
        <v>393</v>
      </c>
      <c r="DL149" s="74"/>
      <c r="DM149" s="70">
        <v>126</v>
      </c>
      <c r="DN149" s="70">
        <v>12</v>
      </c>
      <c r="DO149" s="70">
        <v>102</v>
      </c>
      <c r="DP149" s="70">
        <v>0</v>
      </c>
      <c r="DQ149" s="70">
        <v>240</v>
      </c>
      <c r="DR149" s="70">
        <v>70</v>
      </c>
      <c r="DS149" s="70">
        <v>5</v>
      </c>
      <c r="DT149" s="70">
        <v>75</v>
      </c>
      <c r="DU149" s="70">
        <v>0</v>
      </c>
      <c r="DV149" s="70">
        <v>150</v>
      </c>
      <c r="DW149" s="70">
        <v>390</v>
      </c>
      <c r="DY149" s="80">
        <f t="shared" si="97"/>
        <v>0.87878787878787878</v>
      </c>
      <c r="DZ149" s="80">
        <f t="shared" si="98"/>
        <v>1</v>
      </c>
      <c r="EA149" s="80">
        <f t="shared" si="99"/>
        <v>0.81516587677725116</v>
      </c>
      <c r="EB149" s="80" t="e">
        <f t="shared" si="100"/>
        <v>#DIV/0!</v>
      </c>
      <c r="EC149" s="80">
        <f t="shared" si="101"/>
        <v>0.85403050108932466</v>
      </c>
      <c r="ED149" s="74"/>
      <c r="EE149" s="80">
        <f t="shared" si="102"/>
        <v>0.87878787878787878</v>
      </c>
      <c r="EF149" s="80">
        <f t="shared" si="103"/>
        <v>1</v>
      </c>
      <c r="EG149" s="80">
        <f t="shared" si="104"/>
        <v>0.84360189573459721</v>
      </c>
      <c r="EH149" s="80" t="e">
        <f t="shared" si="105"/>
        <v>#DIV/0!</v>
      </c>
      <c r="EI149" s="80">
        <f t="shared" si="106"/>
        <v>0.86710239651416121</v>
      </c>
      <c r="EJ149" s="74"/>
      <c r="EK149" s="80">
        <f t="shared" si="107"/>
        <v>0.79220779220779225</v>
      </c>
      <c r="EL149" s="80">
        <f t="shared" si="108"/>
        <v>0.70588235294117652</v>
      </c>
      <c r="EM149" s="80">
        <f t="shared" si="109"/>
        <v>0.75829383886255919</v>
      </c>
      <c r="EN149" s="80" t="e">
        <f t="shared" si="110"/>
        <v>#DIV/0!</v>
      </c>
      <c r="EO149" s="80">
        <f t="shared" si="111"/>
        <v>0.7734204793028322</v>
      </c>
      <c r="EP149" s="74"/>
      <c r="EQ149" s="80">
        <f t="shared" si="112"/>
        <v>0.73593073593073588</v>
      </c>
      <c r="ER149" s="80">
        <f t="shared" si="113"/>
        <v>0.76470588235294112</v>
      </c>
      <c r="ES149" s="80">
        <f t="shared" si="114"/>
        <v>0.70616113744075826</v>
      </c>
      <c r="ET149" s="80" t="e">
        <f t="shared" si="115"/>
        <v>#DIV/0!</v>
      </c>
      <c r="EU149" s="80">
        <f t="shared" si="116"/>
        <v>0.72331154684095855</v>
      </c>
      <c r="EV149" s="74"/>
      <c r="EW149" s="80">
        <f t="shared" si="117"/>
        <v>0.8571428571428571</v>
      </c>
      <c r="EX149" s="80">
        <f t="shared" si="118"/>
        <v>1</v>
      </c>
      <c r="EY149" s="80">
        <f t="shared" si="119"/>
        <v>0.83412322274881512</v>
      </c>
      <c r="EZ149" s="80" t="e">
        <f t="shared" si="120"/>
        <v>#DIV/0!</v>
      </c>
      <c r="FA149" s="80">
        <f t="shared" si="121"/>
        <v>0.85185185185185186</v>
      </c>
      <c r="FB149" s="74"/>
      <c r="FC149" s="80">
        <f t="shared" si="122"/>
        <v>0.58874458874458879</v>
      </c>
      <c r="FD149" s="80">
        <f t="shared" si="123"/>
        <v>1.3529411764705883</v>
      </c>
      <c r="FE149" s="80">
        <f t="shared" si="124"/>
        <v>0.7109004739336493</v>
      </c>
      <c r="FF149" s="80" t="e">
        <f t="shared" si="125"/>
        <v>#DIV/0!</v>
      </c>
      <c r="FG149" s="80">
        <f t="shared" si="126"/>
        <v>0.67320261437908502</v>
      </c>
      <c r="FH149" s="74"/>
      <c r="FI149" s="80">
        <f t="shared" si="127"/>
        <v>0.84848484848484851</v>
      </c>
      <c r="FJ149" s="80">
        <f t="shared" si="128"/>
        <v>0.94117647058823528</v>
      </c>
      <c r="FK149" s="80">
        <f t="shared" si="129"/>
        <v>0.80568720379146919</v>
      </c>
      <c r="FL149" s="80" t="e">
        <f t="shared" si="130"/>
        <v>#DIV/0!</v>
      </c>
      <c r="FM149" s="80">
        <f t="shared" si="131"/>
        <v>0.83224400871459692</v>
      </c>
      <c r="FN149" s="74"/>
      <c r="FO149" s="80">
        <f t="shared" si="132"/>
        <v>0.8614718614718615</v>
      </c>
      <c r="FP149" s="80">
        <f t="shared" si="133"/>
        <v>1</v>
      </c>
      <c r="FQ149" s="80">
        <f t="shared" si="134"/>
        <v>0.83886255924170616</v>
      </c>
      <c r="FR149" s="80" t="e">
        <f t="shared" si="135"/>
        <v>#DIV/0!</v>
      </c>
      <c r="FS149" s="80">
        <f t="shared" si="136"/>
        <v>0.85620915032679734</v>
      </c>
      <c r="FT149" s="74"/>
      <c r="FU149" s="80">
        <f t="shared" si="137"/>
        <v>0.84848484848484851</v>
      </c>
      <c r="FV149" s="80">
        <f t="shared" si="138"/>
        <v>1</v>
      </c>
      <c r="FW149" s="80">
        <f t="shared" si="139"/>
        <v>0.83886255924170616</v>
      </c>
      <c r="FX149" s="80" t="e">
        <f t="shared" si="140"/>
        <v>#DIV/0!</v>
      </c>
      <c r="FY149" s="80">
        <f t="shared" si="141"/>
        <v>0.84967320261437906</v>
      </c>
    </row>
    <row r="150" spans="1:181" x14ac:dyDescent="0.3">
      <c r="A150" s="60" t="s">
        <v>545</v>
      </c>
      <c r="B150" s="70">
        <v>3715</v>
      </c>
      <c r="C150" s="70"/>
      <c r="D150" s="70">
        <v>91</v>
      </c>
      <c r="E150" s="70">
        <v>16</v>
      </c>
      <c r="F150" s="70">
        <v>21</v>
      </c>
      <c r="G150" s="70">
        <v>2</v>
      </c>
      <c r="H150" s="70">
        <v>130</v>
      </c>
      <c r="I150" s="70">
        <v>22</v>
      </c>
      <c r="J150" s="70">
        <v>4</v>
      </c>
      <c r="K150" s="70">
        <v>18</v>
      </c>
      <c r="L150" s="70">
        <v>0</v>
      </c>
      <c r="M150" s="70">
        <v>44</v>
      </c>
      <c r="N150" s="70">
        <v>174</v>
      </c>
      <c r="O150" s="70"/>
      <c r="P150" s="70">
        <v>47</v>
      </c>
      <c r="Q150" s="70">
        <v>12</v>
      </c>
      <c r="R150" s="70">
        <v>23</v>
      </c>
      <c r="S150" s="70">
        <v>1</v>
      </c>
      <c r="T150" s="70">
        <v>83</v>
      </c>
      <c r="U150" s="70">
        <v>43</v>
      </c>
      <c r="V150" s="70">
        <v>7</v>
      </c>
      <c r="W150" s="70">
        <v>16</v>
      </c>
      <c r="X150" s="70">
        <v>1</v>
      </c>
      <c r="Y150" s="70">
        <v>67</v>
      </c>
      <c r="Z150" s="70">
        <v>150</v>
      </c>
      <c r="AA150" s="70"/>
      <c r="AB150" s="70">
        <v>42</v>
      </c>
      <c r="AC150" s="70">
        <v>7</v>
      </c>
      <c r="AD150" s="70">
        <v>21</v>
      </c>
      <c r="AE150" s="70">
        <v>1</v>
      </c>
      <c r="AF150" s="70">
        <v>71</v>
      </c>
      <c r="AG150" s="70">
        <v>28</v>
      </c>
      <c r="AH150" s="70">
        <v>4</v>
      </c>
      <c r="AI150" s="70">
        <v>6</v>
      </c>
      <c r="AJ150" s="70">
        <v>1</v>
      </c>
      <c r="AK150" s="70">
        <v>39</v>
      </c>
      <c r="AL150" s="70">
        <v>24</v>
      </c>
      <c r="AM150" s="70">
        <v>5</v>
      </c>
      <c r="AN150" s="70">
        <v>8</v>
      </c>
      <c r="AO150" s="70">
        <v>0</v>
      </c>
      <c r="AP150" s="70">
        <v>37</v>
      </c>
      <c r="AQ150" s="70">
        <v>147</v>
      </c>
      <c r="AR150" s="74"/>
      <c r="AS150" s="70">
        <v>90</v>
      </c>
      <c r="AT150" s="70">
        <v>15</v>
      </c>
      <c r="AU150" s="70">
        <v>32</v>
      </c>
      <c r="AV150" s="70">
        <v>1</v>
      </c>
      <c r="AW150" s="70">
        <v>138</v>
      </c>
      <c r="AX150" s="70">
        <v>138</v>
      </c>
      <c r="AY150" s="74"/>
      <c r="AZ150" s="70">
        <v>84</v>
      </c>
      <c r="BA150" s="70">
        <v>17</v>
      </c>
      <c r="BB150" s="70">
        <v>33</v>
      </c>
      <c r="BC150" s="70">
        <v>2</v>
      </c>
      <c r="BD150" s="70">
        <v>136</v>
      </c>
      <c r="BE150" s="70">
        <v>136</v>
      </c>
      <c r="BF150" s="74"/>
      <c r="BG150" s="70">
        <v>62</v>
      </c>
      <c r="BH150" s="70">
        <v>13</v>
      </c>
      <c r="BI150" s="70">
        <v>19</v>
      </c>
      <c r="BJ150" s="70">
        <v>1</v>
      </c>
      <c r="BK150" s="70">
        <v>95</v>
      </c>
      <c r="BL150" s="70">
        <v>30</v>
      </c>
      <c r="BM150" s="70">
        <v>5</v>
      </c>
      <c r="BN150" s="70">
        <v>15</v>
      </c>
      <c r="BO150" s="70">
        <v>1</v>
      </c>
      <c r="BP150" s="70">
        <v>51</v>
      </c>
      <c r="BQ150" s="70">
        <v>146</v>
      </c>
      <c r="BR150" s="74"/>
      <c r="BS150" s="70">
        <v>38</v>
      </c>
      <c r="BT150" s="70">
        <v>5</v>
      </c>
      <c r="BU150" s="70">
        <v>14</v>
      </c>
      <c r="BV150" s="70">
        <v>1</v>
      </c>
      <c r="BW150" s="70">
        <v>58</v>
      </c>
      <c r="BX150" s="70">
        <v>22</v>
      </c>
      <c r="BY150" s="70">
        <v>6</v>
      </c>
      <c r="BZ150" s="70">
        <v>15</v>
      </c>
      <c r="CA150" s="70">
        <v>1</v>
      </c>
      <c r="CB150" s="70">
        <v>44</v>
      </c>
      <c r="CC150" s="70">
        <v>31</v>
      </c>
      <c r="CD150" s="70">
        <v>6</v>
      </c>
      <c r="CE150" s="70">
        <v>9</v>
      </c>
      <c r="CF150" s="70">
        <v>0</v>
      </c>
      <c r="CG150" s="70">
        <v>46</v>
      </c>
      <c r="CH150" s="70">
        <v>148</v>
      </c>
      <c r="CI150" s="74"/>
      <c r="CJ150" s="70">
        <v>49</v>
      </c>
      <c r="CK150" s="70">
        <v>10</v>
      </c>
      <c r="CL150" s="70">
        <v>23</v>
      </c>
      <c r="CM150" s="70">
        <v>1</v>
      </c>
      <c r="CN150" s="70">
        <v>83</v>
      </c>
      <c r="CO150" s="70">
        <v>40</v>
      </c>
      <c r="CP150" s="70">
        <v>6</v>
      </c>
      <c r="CQ150" s="70">
        <v>12</v>
      </c>
      <c r="CR150" s="70">
        <v>1</v>
      </c>
      <c r="CS150" s="70">
        <v>59</v>
      </c>
      <c r="CT150" s="70">
        <v>142</v>
      </c>
      <c r="CU150" s="74"/>
      <c r="CV150" s="70">
        <v>52</v>
      </c>
      <c r="CW150" s="70">
        <v>16</v>
      </c>
      <c r="CX150" s="70">
        <v>16</v>
      </c>
      <c r="CY150" s="70">
        <v>2</v>
      </c>
      <c r="CZ150" s="70">
        <v>86</v>
      </c>
      <c r="DA150" s="70">
        <v>20</v>
      </c>
      <c r="DB150" s="70">
        <v>0</v>
      </c>
      <c r="DC150" s="70">
        <v>8</v>
      </c>
      <c r="DD150" s="70">
        <v>0</v>
      </c>
      <c r="DE150" s="70">
        <v>28</v>
      </c>
      <c r="DF150" s="70">
        <v>19</v>
      </c>
      <c r="DG150" s="70">
        <v>2</v>
      </c>
      <c r="DH150" s="70">
        <v>11</v>
      </c>
      <c r="DI150" s="70">
        <v>0</v>
      </c>
      <c r="DJ150" s="70">
        <v>32</v>
      </c>
      <c r="DK150" s="70">
        <v>146</v>
      </c>
      <c r="DL150" s="74"/>
      <c r="DM150" s="70">
        <v>66</v>
      </c>
      <c r="DN150" s="70">
        <v>16</v>
      </c>
      <c r="DO150" s="70">
        <v>23</v>
      </c>
      <c r="DP150" s="70">
        <v>2</v>
      </c>
      <c r="DQ150" s="70">
        <v>107</v>
      </c>
      <c r="DR150" s="70">
        <v>21</v>
      </c>
      <c r="DS150" s="70">
        <v>1</v>
      </c>
      <c r="DT150" s="70">
        <v>11</v>
      </c>
      <c r="DU150" s="70">
        <v>0</v>
      </c>
      <c r="DV150" s="70">
        <v>33</v>
      </c>
      <c r="DW150" s="70">
        <v>140</v>
      </c>
      <c r="DY150" s="80">
        <f t="shared" si="97"/>
        <v>0.79646017699115046</v>
      </c>
      <c r="DZ150" s="80">
        <f t="shared" si="98"/>
        <v>0.95</v>
      </c>
      <c r="EA150" s="80">
        <f t="shared" si="99"/>
        <v>1</v>
      </c>
      <c r="EB150" s="80">
        <f t="shared" si="100"/>
        <v>1</v>
      </c>
      <c r="EC150" s="80">
        <f t="shared" si="101"/>
        <v>0.86206896551724133</v>
      </c>
      <c r="ED150" s="74"/>
      <c r="EE150" s="80">
        <f t="shared" si="102"/>
        <v>0.83185840707964598</v>
      </c>
      <c r="EF150" s="80">
        <f t="shared" si="103"/>
        <v>0.8</v>
      </c>
      <c r="EG150" s="80">
        <f t="shared" si="104"/>
        <v>0.89743589743589747</v>
      </c>
      <c r="EH150" s="80">
        <f t="shared" si="105"/>
        <v>1</v>
      </c>
      <c r="EI150" s="80">
        <f t="shared" si="106"/>
        <v>0.84482758620689657</v>
      </c>
      <c r="EJ150" s="74"/>
      <c r="EK150" s="80">
        <f t="shared" si="107"/>
        <v>0.79646017699115046</v>
      </c>
      <c r="EL150" s="80">
        <f t="shared" si="108"/>
        <v>0.75</v>
      </c>
      <c r="EM150" s="80">
        <f t="shared" si="109"/>
        <v>0.82051282051282048</v>
      </c>
      <c r="EN150" s="80">
        <f t="shared" si="110"/>
        <v>0.5</v>
      </c>
      <c r="EO150" s="80">
        <f t="shared" si="111"/>
        <v>0.7931034482758621</v>
      </c>
      <c r="EP150" s="74"/>
      <c r="EQ150" s="80">
        <f t="shared" si="112"/>
        <v>0.74336283185840712</v>
      </c>
      <c r="ER150" s="80">
        <f t="shared" si="113"/>
        <v>0.85</v>
      </c>
      <c r="ES150" s="80">
        <f t="shared" si="114"/>
        <v>0.84615384615384615</v>
      </c>
      <c r="ET150" s="80">
        <f t="shared" si="115"/>
        <v>1</v>
      </c>
      <c r="EU150" s="80">
        <f t="shared" si="116"/>
        <v>0.7816091954022989</v>
      </c>
      <c r="EV150" s="74"/>
      <c r="EW150" s="80">
        <f t="shared" si="117"/>
        <v>0.81415929203539827</v>
      </c>
      <c r="EX150" s="80">
        <f t="shared" si="118"/>
        <v>0.9</v>
      </c>
      <c r="EY150" s="80">
        <f t="shared" si="119"/>
        <v>0.87179487179487181</v>
      </c>
      <c r="EZ150" s="80">
        <f t="shared" si="120"/>
        <v>1</v>
      </c>
      <c r="FA150" s="80">
        <f t="shared" si="121"/>
        <v>0.83908045977011492</v>
      </c>
      <c r="FB150" s="74"/>
      <c r="FC150" s="80">
        <f t="shared" si="122"/>
        <v>1.7699115044247788</v>
      </c>
      <c r="FD150" s="80">
        <f t="shared" si="123"/>
        <v>0.85</v>
      </c>
      <c r="FE150" s="80">
        <f t="shared" si="124"/>
        <v>4.5897435897435894</v>
      </c>
      <c r="FF150" s="80">
        <f t="shared" si="125"/>
        <v>0</v>
      </c>
      <c r="FG150" s="80">
        <f t="shared" si="126"/>
        <v>2.2758620689655173</v>
      </c>
      <c r="FH150" s="74"/>
      <c r="FI150" s="80">
        <f t="shared" si="127"/>
        <v>0.78761061946902655</v>
      </c>
      <c r="FJ150" s="80">
        <f t="shared" si="128"/>
        <v>0.8</v>
      </c>
      <c r="FK150" s="80">
        <f t="shared" si="129"/>
        <v>0.89743589743589747</v>
      </c>
      <c r="FL150" s="80">
        <f t="shared" si="130"/>
        <v>1</v>
      </c>
      <c r="FM150" s="80">
        <f t="shared" si="131"/>
        <v>0.81609195402298851</v>
      </c>
      <c r="FN150" s="74"/>
      <c r="FO150" s="80">
        <f t="shared" si="132"/>
        <v>0.80530973451327437</v>
      </c>
      <c r="FP150" s="80">
        <f t="shared" si="133"/>
        <v>0.9</v>
      </c>
      <c r="FQ150" s="80">
        <f t="shared" si="134"/>
        <v>0.89743589743589747</v>
      </c>
      <c r="FR150" s="80">
        <f t="shared" si="135"/>
        <v>1</v>
      </c>
      <c r="FS150" s="80">
        <f t="shared" si="136"/>
        <v>0.83908045977011492</v>
      </c>
      <c r="FT150" s="74"/>
      <c r="FU150" s="80">
        <f t="shared" si="137"/>
        <v>0.76991150442477874</v>
      </c>
      <c r="FV150" s="80">
        <f t="shared" si="138"/>
        <v>0.85</v>
      </c>
      <c r="FW150" s="80">
        <f t="shared" si="139"/>
        <v>0.87179487179487181</v>
      </c>
      <c r="FX150" s="80">
        <f t="shared" si="140"/>
        <v>1</v>
      </c>
      <c r="FY150" s="80">
        <f t="shared" si="141"/>
        <v>0.8045977011494253</v>
      </c>
    </row>
    <row r="151" spans="1:181" x14ac:dyDescent="0.3">
      <c r="A151" s="60" t="s">
        <v>599</v>
      </c>
      <c r="B151" s="70">
        <v>3394</v>
      </c>
      <c r="C151" s="70"/>
      <c r="D151" s="70">
        <v>151</v>
      </c>
      <c r="E151" s="70">
        <v>24</v>
      </c>
      <c r="F151" s="70">
        <v>66</v>
      </c>
      <c r="G151" s="70">
        <v>0</v>
      </c>
      <c r="H151" s="70">
        <v>241</v>
      </c>
      <c r="I151" s="70">
        <v>56</v>
      </c>
      <c r="J151" s="70">
        <v>12</v>
      </c>
      <c r="K151" s="70">
        <v>34</v>
      </c>
      <c r="L151" s="70">
        <v>0</v>
      </c>
      <c r="M151" s="70">
        <v>102</v>
      </c>
      <c r="N151" s="70">
        <v>343</v>
      </c>
      <c r="O151" s="70"/>
      <c r="P151" s="70">
        <v>100</v>
      </c>
      <c r="Q151" s="70">
        <v>19</v>
      </c>
      <c r="R151" s="70">
        <v>51</v>
      </c>
      <c r="S151" s="70">
        <v>0</v>
      </c>
      <c r="T151" s="70">
        <v>170</v>
      </c>
      <c r="U151" s="70">
        <v>85</v>
      </c>
      <c r="V151" s="70">
        <v>18</v>
      </c>
      <c r="W151" s="70">
        <v>40</v>
      </c>
      <c r="X151" s="70">
        <v>0</v>
      </c>
      <c r="Y151" s="70">
        <v>143</v>
      </c>
      <c r="Z151" s="70">
        <v>313</v>
      </c>
      <c r="AA151" s="70"/>
      <c r="AB151" s="70">
        <v>167</v>
      </c>
      <c r="AC151" s="70">
        <v>26</v>
      </c>
      <c r="AD151" s="70">
        <v>76</v>
      </c>
      <c r="AE151" s="70">
        <v>0</v>
      </c>
      <c r="AF151" s="70">
        <v>269</v>
      </c>
      <c r="AG151" s="70">
        <v>21</v>
      </c>
      <c r="AH151" s="70">
        <v>9</v>
      </c>
      <c r="AI151" s="70">
        <v>16</v>
      </c>
      <c r="AJ151" s="70">
        <v>0</v>
      </c>
      <c r="AK151" s="70">
        <v>46</v>
      </c>
      <c r="AL151" s="70">
        <v>12</v>
      </c>
      <c r="AM151" s="70">
        <v>2</v>
      </c>
      <c r="AN151" s="70">
        <v>4</v>
      </c>
      <c r="AO151" s="70">
        <v>0</v>
      </c>
      <c r="AP151" s="70">
        <v>18</v>
      </c>
      <c r="AQ151" s="70">
        <v>333</v>
      </c>
      <c r="AR151" s="74"/>
      <c r="AS151" s="70">
        <v>162</v>
      </c>
      <c r="AT151" s="70">
        <v>34</v>
      </c>
      <c r="AU151" s="70">
        <v>81</v>
      </c>
      <c r="AV151" s="70">
        <v>0</v>
      </c>
      <c r="AW151" s="70">
        <v>277</v>
      </c>
      <c r="AX151" s="70">
        <v>277</v>
      </c>
      <c r="AY151" s="74"/>
      <c r="AZ151" s="70">
        <v>156</v>
      </c>
      <c r="BA151" s="70">
        <v>35</v>
      </c>
      <c r="BB151" s="70">
        <v>77</v>
      </c>
      <c r="BC151" s="70">
        <v>0</v>
      </c>
      <c r="BD151" s="70">
        <v>268</v>
      </c>
      <c r="BE151" s="70">
        <v>268</v>
      </c>
      <c r="BF151" s="74"/>
      <c r="BG151" s="70">
        <v>146</v>
      </c>
      <c r="BH151" s="70">
        <v>28</v>
      </c>
      <c r="BI151" s="70">
        <v>66</v>
      </c>
      <c r="BJ151" s="70">
        <v>0</v>
      </c>
      <c r="BK151" s="70">
        <v>240</v>
      </c>
      <c r="BL151" s="70">
        <v>44</v>
      </c>
      <c r="BM151" s="70">
        <v>6</v>
      </c>
      <c r="BN151" s="70">
        <v>19</v>
      </c>
      <c r="BO151" s="70">
        <v>0</v>
      </c>
      <c r="BP151" s="70">
        <v>69</v>
      </c>
      <c r="BQ151" s="70">
        <v>309</v>
      </c>
      <c r="BR151" s="74"/>
      <c r="BS151" s="70">
        <v>87</v>
      </c>
      <c r="BT151" s="70">
        <v>11</v>
      </c>
      <c r="BU151" s="70">
        <v>43</v>
      </c>
      <c r="BV151" s="70">
        <v>0</v>
      </c>
      <c r="BW151" s="70">
        <v>141</v>
      </c>
      <c r="BX151" s="70">
        <v>34</v>
      </c>
      <c r="BY151" s="70">
        <v>7</v>
      </c>
      <c r="BZ151" s="70">
        <v>26</v>
      </c>
      <c r="CA151" s="70">
        <v>0</v>
      </c>
      <c r="CB151" s="70">
        <v>67</v>
      </c>
      <c r="CC151" s="70">
        <v>60</v>
      </c>
      <c r="CD151" s="70">
        <v>15</v>
      </c>
      <c r="CE151" s="70">
        <v>19</v>
      </c>
      <c r="CF151" s="70">
        <v>0</v>
      </c>
      <c r="CG151" s="70">
        <v>94</v>
      </c>
      <c r="CH151" s="70">
        <v>302</v>
      </c>
      <c r="CI151" s="74"/>
      <c r="CJ151" s="70">
        <v>78</v>
      </c>
      <c r="CK151" s="70">
        <v>11</v>
      </c>
      <c r="CL151" s="70">
        <v>37</v>
      </c>
      <c r="CM151" s="70">
        <v>0</v>
      </c>
      <c r="CN151" s="70">
        <v>126</v>
      </c>
      <c r="CO151" s="70">
        <v>99</v>
      </c>
      <c r="CP151" s="70">
        <v>23</v>
      </c>
      <c r="CQ151" s="70">
        <v>47</v>
      </c>
      <c r="CR151" s="70">
        <v>0</v>
      </c>
      <c r="CS151" s="70">
        <v>169</v>
      </c>
      <c r="CT151" s="70">
        <v>295</v>
      </c>
      <c r="CU151" s="74"/>
      <c r="CV151" s="70">
        <v>123</v>
      </c>
      <c r="CW151" s="70">
        <v>26</v>
      </c>
      <c r="CX151" s="70">
        <v>52</v>
      </c>
      <c r="CY151" s="70">
        <v>0</v>
      </c>
      <c r="CZ151" s="70">
        <v>201</v>
      </c>
      <c r="DA151" s="70">
        <v>31</v>
      </c>
      <c r="DB151" s="70">
        <v>5</v>
      </c>
      <c r="DC151" s="70">
        <v>16</v>
      </c>
      <c r="DD151" s="70">
        <v>0</v>
      </c>
      <c r="DE151" s="70">
        <v>52</v>
      </c>
      <c r="DF151" s="70">
        <v>26</v>
      </c>
      <c r="DG151" s="70">
        <v>5</v>
      </c>
      <c r="DH151" s="70">
        <v>20</v>
      </c>
      <c r="DI151" s="70">
        <v>0</v>
      </c>
      <c r="DJ151" s="70">
        <v>51</v>
      </c>
      <c r="DK151" s="70">
        <v>304</v>
      </c>
      <c r="DL151" s="74"/>
      <c r="DM151" s="70">
        <v>138</v>
      </c>
      <c r="DN151" s="70">
        <v>31</v>
      </c>
      <c r="DO151" s="70">
        <v>62</v>
      </c>
      <c r="DP151" s="70">
        <v>0</v>
      </c>
      <c r="DQ151" s="70">
        <v>231</v>
      </c>
      <c r="DR151" s="70">
        <v>42</v>
      </c>
      <c r="DS151" s="70">
        <v>5</v>
      </c>
      <c r="DT151" s="70">
        <v>26</v>
      </c>
      <c r="DU151" s="70">
        <v>0</v>
      </c>
      <c r="DV151" s="70">
        <v>73</v>
      </c>
      <c r="DW151" s="70">
        <v>304</v>
      </c>
      <c r="DY151" s="80">
        <f t="shared" si="97"/>
        <v>0.893719806763285</v>
      </c>
      <c r="DZ151" s="80">
        <f t="shared" si="98"/>
        <v>1.0277777777777777</v>
      </c>
      <c r="EA151" s="80">
        <f t="shared" si="99"/>
        <v>0.91</v>
      </c>
      <c r="EB151" s="80" t="e">
        <f t="shared" si="100"/>
        <v>#DIV/0!</v>
      </c>
      <c r="EC151" s="80">
        <f t="shared" si="101"/>
        <v>0.91253644314868809</v>
      </c>
      <c r="ED151" s="74"/>
      <c r="EE151" s="80">
        <f t="shared" si="102"/>
        <v>0.96618357487922701</v>
      </c>
      <c r="EF151" s="80">
        <f t="shared" si="103"/>
        <v>1.0277777777777777</v>
      </c>
      <c r="EG151" s="80">
        <f t="shared" si="104"/>
        <v>0.96</v>
      </c>
      <c r="EH151" s="80" t="e">
        <f t="shared" si="105"/>
        <v>#DIV/0!</v>
      </c>
      <c r="EI151" s="80">
        <f t="shared" si="106"/>
        <v>0.9708454810495627</v>
      </c>
      <c r="EJ151" s="74"/>
      <c r="EK151" s="80">
        <f t="shared" si="107"/>
        <v>0.78260869565217395</v>
      </c>
      <c r="EL151" s="80">
        <f t="shared" si="108"/>
        <v>0.94444444444444442</v>
      </c>
      <c r="EM151" s="80">
        <f t="shared" si="109"/>
        <v>0.81</v>
      </c>
      <c r="EN151" s="80" t="e">
        <f t="shared" si="110"/>
        <v>#DIV/0!</v>
      </c>
      <c r="EO151" s="80">
        <f t="shared" si="111"/>
        <v>0.80758017492711365</v>
      </c>
      <c r="EP151" s="74"/>
      <c r="EQ151" s="80">
        <f t="shared" si="112"/>
        <v>0.75362318840579712</v>
      </c>
      <c r="ER151" s="80">
        <f t="shared" si="113"/>
        <v>0.97222222222222221</v>
      </c>
      <c r="ES151" s="80">
        <f t="shared" si="114"/>
        <v>0.77</v>
      </c>
      <c r="ET151" s="80" t="e">
        <f t="shared" si="115"/>
        <v>#DIV/0!</v>
      </c>
      <c r="EU151" s="80">
        <f t="shared" si="116"/>
        <v>0.78134110787172006</v>
      </c>
      <c r="EV151" s="74"/>
      <c r="EW151" s="80">
        <f t="shared" si="117"/>
        <v>0.91787439613526567</v>
      </c>
      <c r="EX151" s="80">
        <f t="shared" si="118"/>
        <v>0.94444444444444442</v>
      </c>
      <c r="EY151" s="80">
        <f t="shared" si="119"/>
        <v>0.85</v>
      </c>
      <c r="EZ151" s="80" t="e">
        <f t="shared" si="120"/>
        <v>#DIV/0!</v>
      </c>
      <c r="FA151" s="80">
        <f t="shared" si="121"/>
        <v>0.9008746355685131</v>
      </c>
      <c r="FB151" s="74"/>
      <c r="FC151" s="80">
        <f t="shared" si="122"/>
        <v>0.43961352657004832</v>
      </c>
      <c r="FD151" s="80">
        <f t="shared" si="123"/>
        <v>0.47222222222222221</v>
      </c>
      <c r="FE151" s="80">
        <f t="shared" si="124"/>
        <v>0.38</v>
      </c>
      <c r="FF151" s="80" t="e">
        <f t="shared" si="125"/>
        <v>#DIV/0!</v>
      </c>
      <c r="FG151" s="80">
        <f t="shared" si="126"/>
        <v>0.43148688046647232</v>
      </c>
      <c r="FH151" s="74"/>
      <c r="FI151" s="80">
        <f t="shared" si="127"/>
        <v>0.85507246376811596</v>
      </c>
      <c r="FJ151" s="80">
        <f t="shared" si="128"/>
        <v>0.94444444444444442</v>
      </c>
      <c r="FK151" s="80">
        <f t="shared" si="129"/>
        <v>0.84</v>
      </c>
      <c r="FL151" s="80" t="e">
        <f t="shared" si="130"/>
        <v>#DIV/0!</v>
      </c>
      <c r="FM151" s="80">
        <f t="shared" si="131"/>
        <v>0.86005830903790093</v>
      </c>
      <c r="FN151" s="74"/>
      <c r="FO151" s="80">
        <f t="shared" si="132"/>
        <v>0.86956521739130432</v>
      </c>
      <c r="FP151" s="80">
        <f t="shared" si="133"/>
        <v>1</v>
      </c>
      <c r="FQ151" s="80">
        <f t="shared" si="134"/>
        <v>0.88</v>
      </c>
      <c r="FR151" s="80" t="e">
        <f t="shared" si="135"/>
        <v>#DIV/0!</v>
      </c>
      <c r="FS151" s="80">
        <f t="shared" si="136"/>
        <v>0.88629737609329451</v>
      </c>
      <c r="FT151" s="74"/>
      <c r="FU151" s="80">
        <f t="shared" si="137"/>
        <v>0.86956521739130432</v>
      </c>
      <c r="FV151" s="80">
        <f t="shared" si="138"/>
        <v>1</v>
      </c>
      <c r="FW151" s="80">
        <f t="shared" si="139"/>
        <v>0.88</v>
      </c>
      <c r="FX151" s="80" t="e">
        <f t="shared" si="140"/>
        <v>#DIV/0!</v>
      </c>
      <c r="FY151" s="80">
        <f t="shared" si="141"/>
        <v>0.88629737609329451</v>
      </c>
    </row>
    <row r="152" spans="1:181" x14ac:dyDescent="0.3">
      <c r="A152" s="60" t="s">
        <v>453</v>
      </c>
      <c r="B152" s="70">
        <v>2918</v>
      </c>
      <c r="C152" s="70"/>
      <c r="D152" s="70">
        <v>120</v>
      </c>
      <c r="E152" s="70">
        <v>16</v>
      </c>
      <c r="F152" s="70">
        <v>61</v>
      </c>
      <c r="G152" s="70">
        <v>2</v>
      </c>
      <c r="H152" s="70">
        <v>199</v>
      </c>
      <c r="I152" s="70">
        <v>54</v>
      </c>
      <c r="J152" s="70">
        <v>3</v>
      </c>
      <c r="K152" s="70">
        <v>32</v>
      </c>
      <c r="L152" s="70">
        <v>0</v>
      </c>
      <c r="M152" s="70">
        <v>89</v>
      </c>
      <c r="N152" s="70">
        <v>288</v>
      </c>
      <c r="O152" s="70"/>
      <c r="P152" s="70">
        <v>88</v>
      </c>
      <c r="Q152" s="70">
        <v>7</v>
      </c>
      <c r="R152" s="70">
        <v>34</v>
      </c>
      <c r="S152" s="70">
        <v>0</v>
      </c>
      <c r="T152" s="70">
        <v>129</v>
      </c>
      <c r="U152" s="70">
        <v>68</v>
      </c>
      <c r="V152" s="70">
        <v>9</v>
      </c>
      <c r="W152" s="70">
        <v>41</v>
      </c>
      <c r="X152" s="70">
        <v>2</v>
      </c>
      <c r="Y152" s="70">
        <v>120</v>
      </c>
      <c r="Z152" s="70">
        <v>249</v>
      </c>
      <c r="AA152" s="70"/>
      <c r="AB152" s="70">
        <v>77</v>
      </c>
      <c r="AC152" s="70">
        <v>4</v>
      </c>
      <c r="AD152" s="70">
        <v>33</v>
      </c>
      <c r="AE152" s="70">
        <v>0</v>
      </c>
      <c r="AF152" s="70">
        <v>114</v>
      </c>
      <c r="AG152" s="70">
        <v>51</v>
      </c>
      <c r="AH152" s="70">
        <v>9</v>
      </c>
      <c r="AI152" s="70">
        <v>28</v>
      </c>
      <c r="AJ152" s="70">
        <v>1</v>
      </c>
      <c r="AK152" s="70">
        <v>89</v>
      </c>
      <c r="AL152" s="70">
        <v>30</v>
      </c>
      <c r="AM152" s="70">
        <v>3</v>
      </c>
      <c r="AN152" s="70">
        <v>17</v>
      </c>
      <c r="AO152" s="70">
        <v>1</v>
      </c>
      <c r="AP152" s="70">
        <v>51</v>
      </c>
      <c r="AQ152" s="70">
        <v>254</v>
      </c>
      <c r="AR152" s="74"/>
      <c r="AS152" s="70">
        <v>132</v>
      </c>
      <c r="AT152" s="70">
        <v>13</v>
      </c>
      <c r="AU152" s="70">
        <v>65</v>
      </c>
      <c r="AV152" s="70">
        <v>1</v>
      </c>
      <c r="AW152" s="70">
        <v>211</v>
      </c>
      <c r="AX152" s="70">
        <v>211</v>
      </c>
      <c r="AY152" s="74"/>
      <c r="AZ152" s="70">
        <v>124</v>
      </c>
      <c r="BA152" s="70">
        <v>13</v>
      </c>
      <c r="BB152" s="70">
        <v>68</v>
      </c>
      <c r="BC152" s="70">
        <v>1</v>
      </c>
      <c r="BD152" s="70">
        <v>206</v>
      </c>
      <c r="BE152" s="70">
        <v>206</v>
      </c>
      <c r="BF152" s="74"/>
      <c r="BG152" s="70">
        <v>90</v>
      </c>
      <c r="BH152" s="70">
        <v>11</v>
      </c>
      <c r="BI152" s="70">
        <v>46</v>
      </c>
      <c r="BJ152" s="70">
        <v>1</v>
      </c>
      <c r="BK152" s="70">
        <v>148</v>
      </c>
      <c r="BL152" s="70">
        <v>59</v>
      </c>
      <c r="BM152" s="70">
        <v>3</v>
      </c>
      <c r="BN152" s="70">
        <v>26</v>
      </c>
      <c r="BO152" s="70">
        <v>0</v>
      </c>
      <c r="BP152" s="70">
        <v>88</v>
      </c>
      <c r="BQ152" s="70">
        <v>236</v>
      </c>
      <c r="BR152" s="74"/>
      <c r="BS152" s="70">
        <v>52</v>
      </c>
      <c r="BT152" s="70">
        <v>5</v>
      </c>
      <c r="BU152" s="70">
        <v>15</v>
      </c>
      <c r="BV152" s="70">
        <v>1</v>
      </c>
      <c r="BW152" s="70">
        <v>73</v>
      </c>
      <c r="BX152" s="70">
        <v>28</v>
      </c>
      <c r="BY152" s="70">
        <v>1</v>
      </c>
      <c r="BZ152" s="70">
        <v>17</v>
      </c>
      <c r="CA152" s="70">
        <v>0</v>
      </c>
      <c r="CB152" s="70">
        <v>46</v>
      </c>
      <c r="CC152" s="70">
        <v>75</v>
      </c>
      <c r="CD152" s="70">
        <v>10</v>
      </c>
      <c r="CE152" s="70">
        <v>44</v>
      </c>
      <c r="CF152" s="70">
        <v>1</v>
      </c>
      <c r="CG152" s="70">
        <v>130</v>
      </c>
      <c r="CH152" s="70">
        <v>249</v>
      </c>
      <c r="CI152" s="74"/>
      <c r="CJ152" s="70">
        <v>80</v>
      </c>
      <c r="CK152" s="70">
        <v>7</v>
      </c>
      <c r="CL152" s="70">
        <v>34</v>
      </c>
      <c r="CM152" s="70">
        <v>2</v>
      </c>
      <c r="CN152" s="70">
        <v>123</v>
      </c>
      <c r="CO152" s="70">
        <v>68</v>
      </c>
      <c r="CP152" s="70">
        <v>6</v>
      </c>
      <c r="CQ152" s="70">
        <v>37</v>
      </c>
      <c r="CR152" s="70">
        <v>0</v>
      </c>
      <c r="CS152" s="70">
        <v>111</v>
      </c>
      <c r="CT152" s="70">
        <v>234</v>
      </c>
      <c r="CU152" s="74"/>
      <c r="CV152" s="70">
        <v>90</v>
      </c>
      <c r="CW152" s="70">
        <v>7</v>
      </c>
      <c r="CX152" s="70">
        <v>33</v>
      </c>
      <c r="CY152" s="70">
        <v>2</v>
      </c>
      <c r="CZ152" s="70">
        <v>132</v>
      </c>
      <c r="DA152" s="70">
        <v>22</v>
      </c>
      <c r="DB152" s="70">
        <v>0</v>
      </c>
      <c r="DC152" s="70">
        <v>9</v>
      </c>
      <c r="DD152" s="70">
        <v>0</v>
      </c>
      <c r="DE152" s="70">
        <v>31</v>
      </c>
      <c r="DF152" s="70">
        <v>35</v>
      </c>
      <c r="DG152" s="70">
        <v>8</v>
      </c>
      <c r="DH152" s="70">
        <v>29</v>
      </c>
      <c r="DI152" s="70">
        <v>0</v>
      </c>
      <c r="DJ152" s="70">
        <v>72</v>
      </c>
      <c r="DK152" s="70">
        <v>235</v>
      </c>
      <c r="DL152" s="74"/>
      <c r="DM152" s="70">
        <v>99</v>
      </c>
      <c r="DN152" s="70">
        <v>7</v>
      </c>
      <c r="DO152" s="70">
        <v>48</v>
      </c>
      <c r="DP152" s="70">
        <v>2</v>
      </c>
      <c r="DQ152" s="70">
        <v>156</v>
      </c>
      <c r="DR152" s="70">
        <v>50</v>
      </c>
      <c r="DS152" s="70">
        <v>6</v>
      </c>
      <c r="DT152" s="70">
        <v>21</v>
      </c>
      <c r="DU152" s="70">
        <v>0</v>
      </c>
      <c r="DV152" s="70">
        <v>77</v>
      </c>
      <c r="DW152" s="70">
        <v>233</v>
      </c>
      <c r="DY152" s="80">
        <f t="shared" si="97"/>
        <v>0.89655172413793105</v>
      </c>
      <c r="DZ152" s="80">
        <f t="shared" si="98"/>
        <v>0.84210526315789469</v>
      </c>
      <c r="EA152" s="80">
        <f t="shared" si="99"/>
        <v>0.80645161290322576</v>
      </c>
      <c r="EB152" s="80">
        <f t="shared" si="100"/>
        <v>1</v>
      </c>
      <c r="EC152" s="80">
        <f t="shared" si="101"/>
        <v>0.86458333333333337</v>
      </c>
      <c r="ED152" s="74"/>
      <c r="EE152" s="80">
        <f t="shared" si="102"/>
        <v>0.90804597701149425</v>
      </c>
      <c r="EF152" s="80">
        <f t="shared" si="103"/>
        <v>0.84210526315789469</v>
      </c>
      <c r="EG152" s="80">
        <f t="shared" si="104"/>
        <v>0.83870967741935487</v>
      </c>
      <c r="EH152" s="80">
        <f t="shared" si="105"/>
        <v>1</v>
      </c>
      <c r="EI152" s="80">
        <f t="shared" si="106"/>
        <v>0.88194444444444442</v>
      </c>
      <c r="EJ152" s="74"/>
      <c r="EK152" s="80">
        <f t="shared" si="107"/>
        <v>0.75862068965517238</v>
      </c>
      <c r="EL152" s="80">
        <f t="shared" si="108"/>
        <v>0.68421052631578949</v>
      </c>
      <c r="EM152" s="80">
        <f t="shared" si="109"/>
        <v>0.69892473118279574</v>
      </c>
      <c r="EN152" s="80">
        <f t="shared" si="110"/>
        <v>0.5</v>
      </c>
      <c r="EO152" s="80">
        <f t="shared" si="111"/>
        <v>0.73263888888888884</v>
      </c>
      <c r="EP152" s="74"/>
      <c r="EQ152" s="80">
        <f t="shared" si="112"/>
        <v>0.71264367816091956</v>
      </c>
      <c r="ER152" s="80">
        <f t="shared" si="113"/>
        <v>0.68421052631578949</v>
      </c>
      <c r="ES152" s="80">
        <f t="shared" si="114"/>
        <v>0.73118279569892475</v>
      </c>
      <c r="ET152" s="80">
        <f t="shared" si="115"/>
        <v>0.5</v>
      </c>
      <c r="EU152" s="80">
        <f t="shared" si="116"/>
        <v>0.71527777777777779</v>
      </c>
      <c r="EV152" s="74"/>
      <c r="EW152" s="80">
        <f t="shared" si="117"/>
        <v>0.85632183908045978</v>
      </c>
      <c r="EX152" s="80">
        <f t="shared" si="118"/>
        <v>0.73684210526315785</v>
      </c>
      <c r="EY152" s="80">
        <f t="shared" si="119"/>
        <v>0.77419354838709675</v>
      </c>
      <c r="EZ152" s="80">
        <f t="shared" si="120"/>
        <v>0.5</v>
      </c>
      <c r="FA152" s="80">
        <f t="shared" si="121"/>
        <v>0.81944444444444442</v>
      </c>
      <c r="FB152" s="74"/>
      <c r="FC152" s="80">
        <f t="shared" si="122"/>
        <v>1.0402298850574712</v>
      </c>
      <c r="FD152" s="80">
        <f t="shared" si="123"/>
        <v>1.736842105263158</v>
      </c>
      <c r="FE152" s="80">
        <f t="shared" si="124"/>
        <v>0.94623655913978499</v>
      </c>
      <c r="FF152" s="80">
        <f t="shared" si="125"/>
        <v>0</v>
      </c>
      <c r="FG152" s="80">
        <f t="shared" si="126"/>
        <v>1.0486111111111112</v>
      </c>
      <c r="FH152" s="74"/>
      <c r="FI152" s="80">
        <f t="shared" si="127"/>
        <v>0.85057471264367812</v>
      </c>
      <c r="FJ152" s="80">
        <f t="shared" si="128"/>
        <v>0.68421052631578949</v>
      </c>
      <c r="FK152" s="80">
        <f t="shared" si="129"/>
        <v>0.76344086021505375</v>
      </c>
      <c r="FL152" s="80">
        <f t="shared" si="130"/>
        <v>1</v>
      </c>
      <c r="FM152" s="80">
        <f t="shared" si="131"/>
        <v>0.8125</v>
      </c>
      <c r="FN152" s="74"/>
      <c r="FO152" s="80">
        <f t="shared" si="132"/>
        <v>0.84482758620689657</v>
      </c>
      <c r="FP152" s="80">
        <f t="shared" si="133"/>
        <v>0.78947368421052633</v>
      </c>
      <c r="FQ152" s="80">
        <f t="shared" si="134"/>
        <v>0.76344086021505375</v>
      </c>
      <c r="FR152" s="80">
        <f t="shared" si="135"/>
        <v>1</v>
      </c>
      <c r="FS152" s="80">
        <f t="shared" si="136"/>
        <v>0.81597222222222221</v>
      </c>
      <c r="FT152" s="74"/>
      <c r="FU152" s="80">
        <f t="shared" si="137"/>
        <v>0.85632183908045978</v>
      </c>
      <c r="FV152" s="80">
        <f t="shared" si="138"/>
        <v>0.68421052631578949</v>
      </c>
      <c r="FW152" s="80">
        <f t="shared" si="139"/>
        <v>0.74193548387096775</v>
      </c>
      <c r="FX152" s="80">
        <f t="shared" si="140"/>
        <v>1</v>
      </c>
      <c r="FY152" s="80">
        <f t="shared" si="141"/>
        <v>0.80902777777777779</v>
      </c>
    </row>
    <row r="153" spans="1:181" x14ac:dyDescent="0.3">
      <c r="A153" s="60" t="s">
        <v>444</v>
      </c>
      <c r="B153" s="70">
        <v>2882</v>
      </c>
      <c r="C153" s="70"/>
      <c r="D153" s="70">
        <v>233</v>
      </c>
      <c r="E153" s="70">
        <v>31</v>
      </c>
      <c r="F153" s="70">
        <v>31</v>
      </c>
      <c r="G153" s="70">
        <v>0</v>
      </c>
      <c r="H153" s="70">
        <v>295</v>
      </c>
      <c r="I153" s="70">
        <v>80</v>
      </c>
      <c r="J153" s="70">
        <v>11</v>
      </c>
      <c r="K153" s="70">
        <v>14</v>
      </c>
      <c r="L153" s="70">
        <v>0</v>
      </c>
      <c r="M153" s="70">
        <v>105</v>
      </c>
      <c r="N153" s="70">
        <v>400</v>
      </c>
      <c r="O153" s="70"/>
      <c r="P153" s="70">
        <v>143</v>
      </c>
      <c r="Q153" s="70">
        <v>21</v>
      </c>
      <c r="R153" s="70">
        <v>21</v>
      </c>
      <c r="S153" s="70">
        <v>0</v>
      </c>
      <c r="T153" s="70">
        <v>185</v>
      </c>
      <c r="U153" s="70">
        <v>141</v>
      </c>
      <c r="V153" s="70">
        <v>16</v>
      </c>
      <c r="W153" s="70">
        <v>24</v>
      </c>
      <c r="X153" s="70">
        <v>0</v>
      </c>
      <c r="Y153" s="70">
        <v>181</v>
      </c>
      <c r="Z153" s="70">
        <v>366</v>
      </c>
      <c r="AA153" s="70"/>
      <c r="AB153" s="70">
        <v>179</v>
      </c>
      <c r="AC153" s="70">
        <v>28</v>
      </c>
      <c r="AD153" s="70">
        <v>31</v>
      </c>
      <c r="AE153" s="70">
        <v>0</v>
      </c>
      <c r="AF153" s="70">
        <v>238</v>
      </c>
      <c r="AG153" s="70">
        <v>74</v>
      </c>
      <c r="AH153" s="70">
        <v>6</v>
      </c>
      <c r="AI153" s="70">
        <v>7</v>
      </c>
      <c r="AJ153" s="70">
        <v>0</v>
      </c>
      <c r="AK153" s="70">
        <v>87</v>
      </c>
      <c r="AL153" s="70">
        <v>41</v>
      </c>
      <c r="AM153" s="70">
        <v>6</v>
      </c>
      <c r="AN153" s="70">
        <v>7</v>
      </c>
      <c r="AO153" s="70">
        <v>0</v>
      </c>
      <c r="AP153" s="70">
        <v>54</v>
      </c>
      <c r="AQ153" s="70">
        <v>379</v>
      </c>
      <c r="AR153" s="74"/>
      <c r="AS153" s="70">
        <v>254</v>
      </c>
      <c r="AT153" s="70">
        <v>38</v>
      </c>
      <c r="AU153" s="70">
        <v>40</v>
      </c>
      <c r="AV153" s="70">
        <v>0</v>
      </c>
      <c r="AW153" s="70">
        <v>332</v>
      </c>
      <c r="AX153" s="70">
        <v>332</v>
      </c>
      <c r="AY153" s="74"/>
      <c r="AZ153" s="70">
        <v>248</v>
      </c>
      <c r="BA153" s="70">
        <v>38</v>
      </c>
      <c r="BB153" s="70">
        <v>40</v>
      </c>
      <c r="BC153" s="70">
        <v>0</v>
      </c>
      <c r="BD153" s="70">
        <v>326</v>
      </c>
      <c r="BE153" s="70">
        <v>326</v>
      </c>
      <c r="BF153" s="74"/>
      <c r="BG153" s="70">
        <v>197</v>
      </c>
      <c r="BH153" s="70">
        <v>31</v>
      </c>
      <c r="BI153" s="70">
        <v>37</v>
      </c>
      <c r="BJ153" s="70">
        <v>0</v>
      </c>
      <c r="BK153" s="70">
        <v>265</v>
      </c>
      <c r="BL153" s="70">
        <v>70</v>
      </c>
      <c r="BM153" s="70">
        <v>10</v>
      </c>
      <c r="BN153" s="70">
        <v>5</v>
      </c>
      <c r="BO153" s="70">
        <v>0</v>
      </c>
      <c r="BP153" s="70">
        <v>85</v>
      </c>
      <c r="BQ153" s="70">
        <v>350</v>
      </c>
      <c r="BR153" s="74"/>
      <c r="BS153" s="70">
        <v>101</v>
      </c>
      <c r="BT153" s="70">
        <v>18</v>
      </c>
      <c r="BU153" s="70">
        <v>13</v>
      </c>
      <c r="BV153" s="70">
        <v>0</v>
      </c>
      <c r="BW153" s="70">
        <v>132</v>
      </c>
      <c r="BX153" s="70">
        <v>59</v>
      </c>
      <c r="BY153" s="70">
        <v>6</v>
      </c>
      <c r="BZ153" s="70">
        <v>11</v>
      </c>
      <c r="CA153" s="70">
        <v>0</v>
      </c>
      <c r="CB153" s="70">
        <v>76</v>
      </c>
      <c r="CC153" s="70">
        <v>118</v>
      </c>
      <c r="CD153" s="70">
        <v>17</v>
      </c>
      <c r="CE153" s="70">
        <v>20</v>
      </c>
      <c r="CF153" s="70">
        <v>0</v>
      </c>
      <c r="CG153" s="70">
        <v>155</v>
      </c>
      <c r="CH153" s="70">
        <v>363</v>
      </c>
      <c r="CI153" s="74"/>
      <c r="CJ153" s="70">
        <v>130</v>
      </c>
      <c r="CK153" s="70">
        <v>18</v>
      </c>
      <c r="CL153" s="70">
        <v>21</v>
      </c>
      <c r="CM153" s="70">
        <v>0</v>
      </c>
      <c r="CN153" s="70">
        <v>169</v>
      </c>
      <c r="CO153" s="70">
        <v>140</v>
      </c>
      <c r="CP153" s="70">
        <v>22</v>
      </c>
      <c r="CQ153" s="70">
        <v>23</v>
      </c>
      <c r="CR153" s="70">
        <v>0</v>
      </c>
      <c r="CS153" s="70">
        <v>185</v>
      </c>
      <c r="CT153" s="70">
        <v>354</v>
      </c>
      <c r="CU153" s="74"/>
      <c r="CV153" s="70">
        <v>109</v>
      </c>
      <c r="CW153" s="70">
        <v>14</v>
      </c>
      <c r="CX153" s="70">
        <v>15</v>
      </c>
      <c r="CY153" s="70">
        <v>0</v>
      </c>
      <c r="CZ153" s="70">
        <v>138</v>
      </c>
      <c r="DA153" s="70">
        <v>61</v>
      </c>
      <c r="DB153" s="70">
        <v>14</v>
      </c>
      <c r="DC153" s="70">
        <v>10</v>
      </c>
      <c r="DD153" s="70">
        <v>0</v>
      </c>
      <c r="DE153" s="70">
        <v>85</v>
      </c>
      <c r="DF153" s="70">
        <v>108</v>
      </c>
      <c r="DG153" s="70">
        <v>13</v>
      </c>
      <c r="DH153" s="70">
        <v>17</v>
      </c>
      <c r="DI153" s="70">
        <v>0</v>
      </c>
      <c r="DJ153" s="70">
        <v>138</v>
      </c>
      <c r="DK153" s="70">
        <v>361</v>
      </c>
      <c r="DL153" s="74"/>
      <c r="DM153" s="70">
        <v>183</v>
      </c>
      <c r="DN153" s="70">
        <v>31</v>
      </c>
      <c r="DO153" s="70">
        <v>28</v>
      </c>
      <c r="DP153" s="70">
        <v>0</v>
      </c>
      <c r="DQ153" s="70">
        <v>242</v>
      </c>
      <c r="DR153" s="70">
        <v>79</v>
      </c>
      <c r="DS153" s="70">
        <v>10</v>
      </c>
      <c r="DT153" s="70">
        <v>16</v>
      </c>
      <c r="DU153" s="70">
        <v>0</v>
      </c>
      <c r="DV153" s="70">
        <v>105</v>
      </c>
      <c r="DW153" s="70">
        <v>347</v>
      </c>
      <c r="DY153" s="80">
        <f t="shared" si="97"/>
        <v>0.90734824281150162</v>
      </c>
      <c r="DZ153" s="80">
        <f t="shared" si="98"/>
        <v>0.88095238095238093</v>
      </c>
      <c r="EA153" s="80">
        <f t="shared" si="99"/>
        <v>1</v>
      </c>
      <c r="EB153" s="80" t="e">
        <f t="shared" si="100"/>
        <v>#DIV/0!</v>
      </c>
      <c r="EC153" s="80">
        <f t="shared" si="101"/>
        <v>0.91500000000000004</v>
      </c>
      <c r="ED153" s="74"/>
      <c r="EE153" s="80">
        <f t="shared" si="102"/>
        <v>0.93929712460063897</v>
      </c>
      <c r="EF153" s="80">
        <f t="shared" si="103"/>
        <v>0.95238095238095233</v>
      </c>
      <c r="EG153" s="80">
        <f t="shared" si="104"/>
        <v>1</v>
      </c>
      <c r="EH153" s="80" t="e">
        <f t="shared" si="105"/>
        <v>#DIV/0!</v>
      </c>
      <c r="EI153" s="80">
        <f t="shared" si="106"/>
        <v>0.94750000000000001</v>
      </c>
      <c r="EJ153" s="74"/>
      <c r="EK153" s="80">
        <f t="shared" si="107"/>
        <v>0.81150159744408945</v>
      </c>
      <c r="EL153" s="80">
        <f t="shared" si="108"/>
        <v>0.90476190476190477</v>
      </c>
      <c r="EM153" s="80">
        <f t="shared" si="109"/>
        <v>0.88888888888888884</v>
      </c>
      <c r="EN153" s="80" t="e">
        <f t="shared" si="110"/>
        <v>#DIV/0!</v>
      </c>
      <c r="EO153" s="80">
        <f t="shared" si="111"/>
        <v>0.83</v>
      </c>
      <c r="EP153" s="74"/>
      <c r="EQ153" s="80">
        <f t="shared" si="112"/>
        <v>0.792332268370607</v>
      </c>
      <c r="ER153" s="80">
        <f t="shared" si="113"/>
        <v>0.90476190476190477</v>
      </c>
      <c r="ES153" s="80">
        <f t="shared" si="114"/>
        <v>0.88888888888888884</v>
      </c>
      <c r="ET153" s="80" t="e">
        <f t="shared" si="115"/>
        <v>#DIV/0!</v>
      </c>
      <c r="EU153" s="80">
        <f t="shared" si="116"/>
        <v>0.81499999999999995</v>
      </c>
      <c r="EV153" s="74"/>
      <c r="EW153" s="80">
        <f t="shared" si="117"/>
        <v>0.85303514376996803</v>
      </c>
      <c r="EX153" s="80">
        <f t="shared" si="118"/>
        <v>0.97619047619047616</v>
      </c>
      <c r="EY153" s="80">
        <f t="shared" si="119"/>
        <v>0.93333333333333335</v>
      </c>
      <c r="EZ153" s="80" t="e">
        <f t="shared" si="120"/>
        <v>#DIV/0!</v>
      </c>
      <c r="FA153" s="80">
        <f t="shared" si="121"/>
        <v>0.875</v>
      </c>
      <c r="FB153" s="74"/>
      <c r="FC153" s="80">
        <f t="shared" si="122"/>
        <v>0.49520766773162939</v>
      </c>
      <c r="FD153" s="80">
        <f t="shared" si="123"/>
        <v>0.38095238095238093</v>
      </c>
      <c r="FE153" s="80">
        <f t="shared" si="124"/>
        <v>1.6888888888888889</v>
      </c>
      <c r="FF153" s="80" t="e">
        <f t="shared" si="125"/>
        <v>#DIV/0!</v>
      </c>
      <c r="FG153" s="80">
        <f t="shared" si="126"/>
        <v>0.62250000000000005</v>
      </c>
      <c r="FH153" s="74"/>
      <c r="FI153" s="80">
        <f t="shared" si="127"/>
        <v>0.86261980830670926</v>
      </c>
      <c r="FJ153" s="80">
        <f t="shared" si="128"/>
        <v>0.95238095238095233</v>
      </c>
      <c r="FK153" s="80">
        <f t="shared" si="129"/>
        <v>0.97777777777777775</v>
      </c>
      <c r="FL153" s="80" t="e">
        <f t="shared" si="130"/>
        <v>#DIV/0!</v>
      </c>
      <c r="FM153" s="80">
        <f t="shared" si="131"/>
        <v>0.88500000000000001</v>
      </c>
      <c r="FN153" s="74"/>
      <c r="FO153" s="80">
        <f t="shared" si="132"/>
        <v>0.88817891373801916</v>
      </c>
      <c r="FP153" s="80">
        <f t="shared" si="133"/>
        <v>0.97619047619047616</v>
      </c>
      <c r="FQ153" s="80">
        <f t="shared" si="134"/>
        <v>0.93333333333333335</v>
      </c>
      <c r="FR153" s="80" t="e">
        <f t="shared" si="135"/>
        <v>#DIV/0!</v>
      </c>
      <c r="FS153" s="80">
        <f t="shared" si="136"/>
        <v>0.90249999999999997</v>
      </c>
      <c r="FT153" s="74"/>
      <c r="FU153" s="80">
        <f t="shared" si="137"/>
        <v>0.83706070287539935</v>
      </c>
      <c r="FV153" s="80">
        <f t="shared" si="138"/>
        <v>0.97619047619047616</v>
      </c>
      <c r="FW153" s="80">
        <f t="shared" si="139"/>
        <v>0.97777777777777775</v>
      </c>
      <c r="FX153" s="80" t="e">
        <f t="shared" si="140"/>
        <v>#DIV/0!</v>
      </c>
      <c r="FY153" s="80">
        <f t="shared" si="141"/>
        <v>0.86750000000000005</v>
      </c>
    </row>
    <row r="154" spans="1:181" x14ac:dyDescent="0.3">
      <c r="A154" s="60" t="s">
        <v>577</v>
      </c>
      <c r="B154" s="70">
        <v>2879</v>
      </c>
      <c r="C154" s="70"/>
      <c r="D154" s="70">
        <v>211</v>
      </c>
      <c r="E154" s="70">
        <v>26</v>
      </c>
      <c r="F154" s="70">
        <v>51</v>
      </c>
      <c r="G154" s="70">
        <v>4</v>
      </c>
      <c r="H154" s="70">
        <v>292</v>
      </c>
      <c r="I154" s="70">
        <v>50</v>
      </c>
      <c r="J154" s="70">
        <v>9</v>
      </c>
      <c r="K154" s="70">
        <v>19</v>
      </c>
      <c r="L154" s="70">
        <v>0</v>
      </c>
      <c r="M154" s="70">
        <v>78</v>
      </c>
      <c r="N154" s="70">
        <v>370</v>
      </c>
      <c r="O154" s="70"/>
      <c r="P154" s="70">
        <v>91</v>
      </c>
      <c r="Q154" s="70">
        <v>18</v>
      </c>
      <c r="R154" s="70">
        <v>22</v>
      </c>
      <c r="S154" s="70">
        <v>1</v>
      </c>
      <c r="T154" s="70">
        <v>132</v>
      </c>
      <c r="U154" s="70">
        <v>104</v>
      </c>
      <c r="V154" s="70">
        <v>10</v>
      </c>
      <c r="W154" s="70">
        <v>34</v>
      </c>
      <c r="X154" s="70">
        <v>2</v>
      </c>
      <c r="Y154" s="70">
        <v>150</v>
      </c>
      <c r="Z154" s="70">
        <v>282</v>
      </c>
      <c r="AA154" s="70"/>
      <c r="AB154" s="70">
        <v>126</v>
      </c>
      <c r="AC154" s="70">
        <v>16</v>
      </c>
      <c r="AD154" s="70">
        <v>28</v>
      </c>
      <c r="AE154" s="70">
        <v>0</v>
      </c>
      <c r="AF154" s="70">
        <v>170</v>
      </c>
      <c r="AG154" s="70">
        <v>46</v>
      </c>
      <c r="AH154" s="70">
        <v>6</v>
      </c>
      <c r="AI154" s="70">
        <v>16</v>
      </c>
      <c r="AJ154" s="70">
        <v>1</v>
      </c>
      <c r="AK154" s="70">
        <v>69</v>
      </c>
      <c r="AL154" s="70">
        <v>32</v>
      </c>
      <c r="AM154" s="70">
        <v>6</v>
      </c>
      <c r="AN154" s="70">
        <v>15</v>
      </c>
      <c r="AO154" s="70">
        <v>2</v>
      </c>
      <c r="AP154" s="70">
        <v>55</v>
      </c>
      <c r="AQ154" s="70">
        <v>294</v>
      </c>
      <c r="AR154" s="74"/>
      <c r="AS154" s="70">
        <v>150</v>
      </c>
      <c r="AT154" s="70">
        <v>19</v>
      </c>
      <c r="AU154" s="70">
        <v>52</v>
      </c>
      <c r="AV154" s="70">
        <v>1</v>
      </c>
      <c r="AW154" s="70">
        <v>222</v>
      </c>
      <c r="AX154" s="70">
        <v>222</v>
      </c>
      <c r="AY154" s="74"/>
      <c r="AZ154" s="70">
        <v>144</v>
      </c>
      <c r="BA154" s="70">
        <v>19</v>
      </c>
      <c r="BB154" s="70">
        <v>52</v>
      </c>
      <c r="BC154" s="70">
        <v>2</v>
      </c>
      <c r="BD154" s="70">
        <v>217</v>
      </c>
      <c r="BE154" s="70">
        <v>217</v>
      </c>
      <c r="BF154" s="74"/>
      <c r="BG154" s="70">
        <v>136</v>
      </c>
      <c r="BH154" s="70">
        <v>15</v>
      </c>
      <c r="BI154" s="70">
        <v>46</v>
      </c>
      <c r="BJ154" s="70">
        <v>2</v>
      </c>
      <c r="BK154" s="70">
        <v>199</v>
      </c>
      <c r="BL154" s="70">
        <v>53</v>
      </c>
      <c r="BM154" s="70">
        <v>7</v>
      </c>
      <c r="BN154" s="70">
        <v>11</v>
      </c>
      <c r="BO154" s="70">
        <v>0</v>
      </c>
      <c r="BP154" s="70">
        <v>71</v>
      </c>
      <c r="BQ154" s="70">
        <v>270</v>
      </c>
      <c r="BR154" s="74"/>
      <c r="BS154" s="70">
        <v>55</v>
      </c>
      <c r="BT154" s="70">
        <v>9</v>
      </c>
      <c r="BU154" s="70">
        <v>18</v>
      </c>
      <c r="BV154" s="70">
        <v>1</v>
      </c>
      <c r="BW154" s="70">
        <v>83</v>
      </c>
      <c r="BX154" s="70">
        <v>40</v>
      </c>
      <c r="BY154" s="70">
        <v>9</v>
      </c>
      <c r="BZ154" s="70">
        <v>12</v>
      </c>
      <c r="CA154" s="70">
        <v>0</v>
      </c>
      <c r="CB154" s="70">
        <v>61</v>
      </c>
      <c r="CC154" s="70">
        <v>77</v>
      </c>
      <c r="CD154" s="70">
        <v>4</v>
      </c>
      <c r="CE154" s="70">
        <v>29</v>
      </c>
      <c r="CF154" s="70">
        <v>1</v>
      </c>
      <c r="CG154" s="70">
        <v>111</v>
      </c>
      <c r="CH154" s="70">
        <v>255</v>
      </c>
      <c r="CI154" s="74"/>
      <c r="CJ154" s="70">
        <v>97</v>
      </c>
      <c r="CK154" s="70">
        <v>12</v>
      </c>
      <c r="CL154" s="70">
        <v>29</v>
      </c>
      <c r="CM154" s="70">
        <v>1</v>
      </c>
      <c r="CN154" s="70">
        <v>139</v>
      </c>
      <c r="CO154" s="70">
        <v>72</v>
      </c>
      <c r="CP154" s="70">
        <v>9</v>
      </c>
      <c r="CQ154" s="70">
        <v>25</v>
      </c>
      <c r="CR154" s="70">
        <v>2</v>
      </c>
      <c r="CS154" s="70">
        <v>108</v>
      </c>
      <c r="CT154" s="70">
        <v>247</v>
      </c>
      <c r="CU154" s="74"/>
      <c r="CV154" s="70">
        <v>67</v>
      </c>
      <c r="CW154" s="70">
        <v>10</v>
      </c>
      <c r="CX154" s="70">
        <v>29</v>
      </c>
      <c r="CY154" s="70">
        <v>0</v>
      </c>
      <c r="CZ154" s="70">
        <v>106</v>
      </c>
      <c r="DA154" s="70">
        <v>56</v>
      </c>
      <c r="DB154" s="70">
        <v>8</v>
      </c>
      <c r="DC154" s="70">
        <v>11</v>
      </c>
      <c r="DD154" s="70">
        <v>0</v>
      </c>
      <c r="DE154" s="70">
        <v>75</v>
      </c>
      <c r="DF154" s="70">
        <v>56</v>
      </c>
      <c r="DG154" s="70">
        <v>4</v>
      </c>
      <c r="DH154" s="70">
        <v>21</v>
      </c>
      <c r="DI154" s="70">
        <v>3</v>
      </c>
      <c r="DJ154" s="70">
        <v>84</v>
      </c>
      <c r="DK154" s="70">
        <v>265</v>
      </c>
      <c r="DL154" s="74"/>
      <c r="DM154" s="70">
        <v>116</v>
      </c>
      <c r="DN154" s="70">
        <v>15</v>
      </c>
      <c r="DO154" s="70">
        <v>42</v>
      </c>
      <c r="DP154" s="70">
        <v>0</v>
      </c>
      <c r="DQ154" s="70">
        <v>173</v>
      </c>
      <c r="DR154" s="70">
        <v>50</v>
      </c>
      <c r="DS154" s="70">
        <v>3</v>
      </c>
      <c r="DT154" s="70">
        <v>13</v>
      </c>
      <c r="DU154" s="70">
        <v>2</v>
      </c>
      <c r="DV154" s="70">
        <v>68</v>
      </c>
      <c r="DW154" s="70">
        <v>241</v>
      </c>
      <c r="DY154" s="80">
        <f t="shared" si="97"/>
        <v>0.74712643678160917</v>
      </c>
      <c r="DZ154" s="80">
        <f t="shared" si="98"/>
        <v>0.8</v>
      </c>
      <c r="EA154" s="80">
        <f t="shared" si="99"/>
        <v>0.8</v>
      </c>
      <c r="EB154" s="80">
        <f t="shared" si="100"/>
        <v>0.75</v>
      </c>
      <c r="EC154" s="80">
        <f t="shared" si="101"/>
        <v>0.76216216216216215</v>
      </c>
      <c r="ED154" s="74"/>
      <c r="EE154" s="80">
        <f t="shared" si="102"/>
        <v>0.7816091954022989</v>
      </c>
      <c r="EF154" s="80">
        <f t="shared" si="103"/>
        <v>0.8</v>
      </c>
      <c r="EG154" s="80">
        <f t="shared" si="104"/>
        <v>0.84285714285714286</v>
      </c>
      <c r="EH154" s="80">
        <f t="shared" si="105"/>
        <v>0.75</v>
      </c>
      <c r="EI154" s="80">
        <f t="shared" si="106"/>
        <v>0.79459459459459458</v>
      </c>
      <c r="EJ154" s="74"/>
      <c r="EK154" s="80">
        <f t="shared" si="107"/>
        <v>0.57471264367816088</v>
      </c>
      <c r="EL154" s="80">
        <f t="shared" si="108"/>
        <v>0.54285714285714282</v>
      </c>
      <c r="EM154" s="80">
        <f t="shared" si="109"/>
        <v>0.74285714285714288</v>
      </c>
      <c r="EN154" s="80">
        <f t="shared" si="110"/>
        <v>0.25</v>
      </c>
      <c r="EO154" s="80">
        <f t="shared" si="111"/>
        <v>0.6</v>
      </c>
      <c r="EP154" s="74"/>
      <c r="EQ154" s="80">
        <f t="shared" si="112"/>
        <v>0.55172413793103448</v>
      </c>
      <c r="ER154" s="80">
        <f t="shared" si="113"/>
        <v>0.54285714285714282</v>
      </c>
      <c r="ES154" s="80">
        <f t="shared" si="114"/>
        <v>0.74285714285714288</v>
      </c>
      <c r="ET154" s="80">
        <f t="shared" si="115"/>
        <v>0.5</v>
      </c>
      <c r="EU154" s="80">
        <f t="shared" si="116"/>
        <v>0.58648648648648649</v>
      </c>
      <c r="EV154" s="74"/>
      <c r="EW154" s="80">
        <f t="shared" si="117"/>
        <v>0.72413793103448276</v>
      </c>
      <c r="EX154" s="80">
        <f t="shared" si="118"/>
        <v>0.62857142857142856</v>
      </c>
      <c r="EY154" s="80">
        <f t="shared" si="119"/>
        <v>0.81428571428571428</v>
      </c>
      <c r="EZ154" s="80">
        <f t="shared" si="120"/>
        <v>0.5</v>
      </c>
      <c r="FA154" s="80">
        <f t="shared" si="121"/>
        <v>0.72972972972972971</v>
      </c>
      <c r="FB154" s="74"/>
      <c r="FC154" s="80">
        <f t="shared" si="122"/>
        <v>1.0651340996168583</v>
      </c>
      <c r="FD154" s="80">
        <f t="shared" si="123"/>
        <v>1.1714285714285715</v>
      </c>
      <c r="FE154" s="80">
        <f t="shared" si="124"/>
        <v>0.62857142857142856</v>
      </c>
      <c r="FF154" s="80">
        <f t="shared" si="125"/>
        <v>0</v>
      </c>
      <c r="FG154" s="80">
        <f t="shared" si="126"/>
        <v>0.98108108108108105</v>
      </c>
      <c r="FH154" s="74"/>
      <c r="FI154" s="80">
        <f t="shared" si="127"/>
        <v>0.64750957854406133</v>
      </c>
      <c r="FJ154" s="80">
        <f t="shared" si="128"/>
        <v>0.6</v>
      </c>
      <c r="FK154" s="80">
        <f t="shared" si="129"/>
        <v>0.77142857142857146</v>
      </c>
      <c r="FL154" s="80">
        <f t="shared" si="130"/>
        <v>0.75</v>
      </c>
      <c r="FM154" s="80">
        <f t="shared" si="131"/>
        <v>0.66756756756756752</v>
      </c>
      <c r="FN154" s="74"/>
      <c r="FO154" s="80">
        <f t="shared" si="132"/>
        <v>0.68582375478927204</v>
      </c>
      <c r="FP154" s="80">
        <f t="shared" si="133"/>
        <v>0.62857142857142856</v>
      </c>
      <c r="FQ154" s="80">
        <f t="shared" si="134"/>
        <v>0.87142857142857144</v>
      </c>
      <c r="FR154" s="80">
        <f t="shared" si="135"/>
        <v>0.75</v>
      </c>
      <c r="FS154" s="80">
        <f t="shared" si="136"/>
        <v>0.71621621621621623</v>
      </c>
      <c r="FT154" s="74"/>
      <c r="FU154" s="80">
        <f t="shared" si="137"/>
        <v>0.63601532567049812</v>
      </c>
      <c r="FV154" s="80">
        <f t="shared" si="138"/>
        <v>0.51428571428571423</v>
      </c>
      <c r="FW154" s="80">
        <f t="shared" si="139"/>
        <v>0.7857142857142857</v>
      </c>
      <c r="FX154" s="80">
        <f t="shared" si="140"/>
        <v>0.5</v>
      </c>
      <c r="FY154" s="80">
        <f t="shared" si="141"/>
        <v>0.65135135135135136</v>
      </c>
    </row>
    <row r="155" spans="1:181" x14ac:dyDescent="0.3">
      <c r="A155" s="60" t="s">
        <v>604</v>
      </c>
      <c r="B155" s="70">
        <v>2815</v>
      </c>
      <c r="C155" s="70"/>
      <c r="D155" s="70">
        <v>127</v>
      </c>
      <c r="E155" s="70">
        <v>1</v>
      </c>
      <c r="F155" s="70">
        <v>27</v>
      </c>
      <c r="G155" s="70">
        <v>0</v>
      </c>
      <c r="H155" s="70">
        <v>155</v>
      </c>
      <c r="I155" s="70">
        <v>23</v>
      </c>
      <c r="J155" s="70">
        <v>0</v>
      </c>
      <c r="K155" s="70">
        <v>11</v>
      </c>
      <c r="L155" s="70">
        <v>0</v>
      </c>
      <c r="M155" s="70">
        <v>34</v>
      </c>
      <c r="N155" s="70">
        <v>189</v>
      </c>
      <c r="O155" s="70"/>
      <c r="P155" s="70">
        <v>68</v>
      </c>
      <c r="Q155" s="70">
        <v>0</v>
      </c>
      <c r="R155" s="70">
        <v>20</v>
      </c>
      <c r="S155" s="70">
        <v>0</v>
      </c>
      <c r="T155" s="70">
        <v>88</v>
      </c>
      <c r="U155" s="70">
        <v>66</v>
      </c>
      <c r="V155" s="70">
        <v>1</v>
      </c>
      <c r="W155" s="70">
        <v>14</v>
      </c>
      <c r="X155" s="70">
        <v>0</v>
      </c>
      <c r="Y155" s="70">
        <v>81</v>
      </c>
      <c r="Z155" s="70">
        <v>169</v>
      </c>
      <c r="AA155" s="70"/>
      <c r="AB155" s="70">
        <v>97</v>
      </c>
      <c r="AC155" s="70">
        <v>1</v>
      </c>
      <c r="AD155" s="70">
        <v>20</v>
      </c>
      <c r="AE155" s="70">
        <v>0</v>
      </c>
      <c r="AF155" s="70">
        <v>118</v>
      </c>
      <c r="AG155" s="70">
        <v>23</v>
      </c>
      <c r="AH155" s="70">
        <v>0</v>
      </c>
      <c r="AI155" s="70">
        <v>11</v>
      </c>
      <c r="AJ155" s="70">
        <v>0</v>
      </c>
      <c r="AK155" s="70">
        <v>34</v>
      </c>
      <c r="AL155" s="70">
        <v>19</v>
      </c>
      <c r="AM155" s="70">
        <v>0</v>
      </c>
      <c r="AN155" s="70">
        <v>2</v>
      </c>
      <c r="AO155" s="70">
        <v>0</v>
      </c>
      <c r="AP155" s="70">
        <v>21</v>
      </c>
      <c r="AQ155" s="70">
        <v>173</v>
      </c>
      <c r="AR155" s="74"/>
      <c r="AS155" s="70">
        <v>116</v>
      </c>
      <c r="AT155" s="70">
        <v>0</v>
      </c>
      <c r="AU155" s="70">
        <v>26</v>
      </c>
      <c r="AV155" s="70">
        <v>0</v>
      </c>
      <c r="AW155" s="70">
        <v>142</v>
      </c>
      <c r="AX155" s="70">
        <v>142</v>
      </c>
      <c r="AY155" s="74"/>
      <c r="AZ155" s="70">
        <v>111</v>
      </c>
      <c r="BA155" s="70">
        <v>0</v>
      </c>
      <c r="BB155" s="70">
        <v>24</v>
      </c>
      <c r="BC155" s="70">
        <v>0</v>
      </c>
      <c r="BD155" s="70">
        <v>135</v>
      </c>
      <c r="BE155" s="70">
        <v>135</v>
      </c>
      <c r="BF155" s="74"/>
      <c r="BG155" s="70">
        <v>89</v>
      </c>
      <c r="BH155" s="70">
        <v>0</v>
      </c>
      <c r="BI155" s="70">
        <v>17</v>
      </c>
      <c r="BJ155" s="70">
        <v>0</v>
      </c>
      <c r="BK155" s="70">
        <v>106</v>
      </c>
      <c r="BL155" s="70">
        <v>43</v>
      </c>
      <c r="BM155" s="70">
        <v>1</v>
      </c>
      <c r="BN155" s="70">
        <v>16</v>
      </c>
      <c r="BO155" s="70">
        <v>0</v>
      </c>
      <c r="BP155" s="70">
        <v>60</v>
      </c>
      <c r="BQ155" s="70">
        <v>166</v>
      </c>
      <c r="BR155" s="74"/>
      <c r="BS155" s="70">
        <v>67</v>
      </c>
      <c r="BT155" s="70">
        <v>1</v>
      </c>
      <c r="BU155" s="70">
        <v>16</v>
      </c>
      <c r="BV155" s="70">
        <v>0</v>
      </c>
      <c r="BW155" s="70">
        <v>84</v>
      </c>
      <c r="BX155" s="70">
        <v>28</v>
      </c>
      <c r="BY155" s="70">
        <v>0</v>
      </c>
      <c r="BZ155" s="70">
        <v>10</v>
      </c>
      <c r="CA155" s="70">
        <v>0</v>
      </c>
      <c r="CB155" s="70">
        <v>38</v>
      </c>
      <c r="CC155" s="70">
        <v>35</v>
      </c>
      <c r="CD155" s="70">
        <v>0</v>
      </c>
      <c r="CE155" s="70">
        <v>7</v>
      </c>
      <c r="CF155" s="70">
        <v>0</v>
      </c>
      <c r="CG155" s="70">
        <v>42</v>
      </c>
      <c r="CH155" s="70">
        <v>164</v>
      </c>
      <c r="CI155" s="74"/>
      <c r="CJ155" s="70">
        <v>70</v>
      </c>
      <c r="CK155" s="70">
        <v>0</v>
      </c>
      <c r="CL155" s="70">
        <v>21</v>
      </c>
      <c r="CM155" s="70">
        <v>0</v>
      </c>
      <c r="CN155" s="70">
        <v>91</v>
      </c>
      <c r="CO155" s="70">
        <v>56</v>
      </c>
      <c r="CP155" s="70">
        <v>1</v>
      </c>
      <c r="CQ155" s="70">
        <v>12</v>
      </c>
      <c r="CR155" s="70">
        <v>0</v>
      </c>
      <c r="CS155" s="70">
        <v>69</v>
      </c>
      <c r="CT155" s="70">
        <v>160</v>
      </c>
      <c r="CU155" s="74"/>
      <c r="CV155" s="70">
        <v>91</v>
      </c>
      <c r="CW155" s="70">
        <v>0</v>
      </c>
      <c r="CX155" s="70">
        <v>21</v>
      </c>
      <c r="CY155" s="70">
        <v>0</v>
      </c>
      <c r="CZ155" s="70">
        <v>112</v>
      </c>
      <c r="DA155" s="70">
        <v>27</v>
      </c>
      <c r="DB155" s="70">
        <v>0</v>
      </c>
      <c r="DC155" s="70">
        <v>5</v>
      </c>
      <c r="DD155" s="70">
        <v>0</v>
      </c>
      <c r="DE155" s="70">
        <v>32</v>
      </c>
      <c r="DF155" s="70">
        <v>8</v>
      </c>
      <c r="DG155" s="70">
        <v>1</v>
      </c>
      <c r="DH155" s="70">
        <v>4</v>
      </c>
      <c r="DI155" s="70">
        <v>0</v>
      </c>
      <c r="DJ155" s="70">
        <v>13</v>
      </c>
      <c r="DK155" s="70">
        <v>157</v>
      </c>
      <c r="DL155" s="74"/>
      <c r="DM155" s="70">
        <v>102</v>
      </c>
      <c r="DN155" s="70">
        <v>0</v>
      </c>
      <c r="DO155" s="70">
        <v>25</v>
      </c>
      <c r="DP155" s="70">
        <v>0</v>
      </c>
      <c r="DQ155" s="70">
        <v>127</v>
      </c>
      <c r="DR155" s="70">
        <v>23</v>
      </c>
      <c r="DS155" s="70">
        <v>1</v>
      </c>
      <c r="DT155" s="70">
        <v>7</v>
      </c>
      <c r="DU155" s="70">
        <v>0</v>
      </c>
      <c r="DV155" s="70">
        <v>31</v>
      </c>
      <c r="DW155" s="70">
        <v>158</v>
      </c>
      <c r="DY155" s="80">
        <f t="shared" si="97"/>
        <v>0.89333333333333331</v>
      </c>
      <c r="DZ155" s="80">
        <f t="shared" si="98"/>
        <v>1</v>
      </c>
      <c r="EA155" s="80">
        <f t="shared" si="99"/>
        <v>0.89473684210526316</v>
      </c>
      <c r="EB155" s="80" t="e">
        <f t="shared" si="100"/>
        <v>#DIV/0!</v>
      </c>
      <c r="EC155" s="80">
        <f t="shared" si="101"/>
        <v>0.89417989417989419</v>
      </c>
      <c r="ED155" s="74"/>
      <c r="EE155" s="80">
        <f t="shared" si="102"/>
        <v>0.92666666666666664</v>
      </c>
      <c r="EF155" s="80">
        <f t="shared" si="103"/>
        <v>1</v>
      </c>
      <c r="EG155" s="80">
        <f t="shared" si="104"/>
        <v>0.86842105263157898</v>
      </c>
      <c r="EH155" s="80" t="e">
        <f t="shared" si="105"/>
        <v>#DIV/0!</v>
      </c>
      <c r="EI155" s="80">
        <f t="shared" si="106"/>
        <v>0.91534391534391535</v>
      </c>
      <c r="EJ155" s="74"/>
      <c r="EK155" s="80">
        <f t="shared" si="107"/>
        <v>0.77333333333333332</v>
      </c>
      <c r="EL155" s="80">
        <f t="shared" si="108"/>
        <v>0</v>
      </c>
      <c r="EM155" s="80">
        <f t="shared" si="109"/>
        <v>0.68421052631578949</v>
      </c>
      <c r="EN155" s="80" t="e">
        <f t="shared" si="110"/>
        <v>#DIV/0!</v>
      </c>
      <c r="EO155" s="80">
        <f t="shared" si="111"/>
        <v>0.75132275132275128</v>
      </c>
      <c r="EP155" s="74"/>
      <c r="EQ155" s="80">
        <f t="shared" si="112"/>
        <v>0.74</v>
      </c>
      <c r="ER155" s="80">
        <f t="shared" si="113"/>
        <v>0</v>
      </c>
      <c r="ES155" s="80">
        <f t="shared" si="114"/>
        <v>0.63157894736842102</v>
      </c>
      <c r="ET155" s="80" t="e">
        <f t="shared" si="115"/>
        <v>#DIV/0!</v>
      </c>
      <c r="EU155" s="80">
        <f t="shared" si="116"/>
        <v>0.7142857142857143</v>
      </c>
      <c r="EV155" s="74"/>
      <c r="EW155" s="80">
        <f t="shared" si="117"/>
        <v>0.88</v>
      </c>
      <c r="EX155" s="80">
        <f t="shared" si="118"/>
        <v>1</v>
      </c>
      <c r="EY155" s="80">
        <f t="shared" si="119"/>
        <v>0.86842105263157898</v>
      </c>
      <c r="EZ155" s="80" t="e">
        <f t="shared" si="120"/>
        <v>#DIV/0!</v>
      </c>
      <c r="FA155" s="80">
        <f t="shared" si="121"/>
        <v>0.87830687830687826</v>
      </c>
      <c r="FB155" s="74"/>
      <c r="FC155" s="80">
        <f t="shared" si="122"/>
        <v>1.1466666666666667</v>
      </c>
      <c r="FD155" s="80">
        <f t="shared" si="123"/>
        <v>22</v>
      </c>
      <c r="FE155" s="80">
        <f t="shared" si="124"/>
        <v>1.5526315789473684</v>
      </c>
      <c r="FF155" s="80" t="e">
        <f t="shared" si="125"/>
        <v>#DIV/0!</v>
      </c>
      <c r="FG155" s="80">
        <f t="shared" si="126"/>
        <v>1.3492063492063493</v>
      </c>
      <c r="FH155" s="74"/>
      <c r="FI155" s="80">
        <f t="shared" si="127"/>
        <v>0.84</v>
      </c>
      <c r="FJ155" s="80">
        <f t="shared" si="128"/>
        <v>1</v>
      </c>
      <c r="FK155" s="80">
        <f t="shared" si="129"/>
        <v>0.86842105263157898</v>
      </c>
      <c r="FL155" s="80" t="e">
        <f t="shared" si="130"/>
        <v>#DIV/0!</v>
      </c>
      <c r="FM155" s="80">
        <f t="shared" si="131"/>
        <v>0.84656084656084651</v>
      </c>
      <c r="FN155" s="74"/>
      <c r="FO155" s="80">
        <f t="shared" si="132"/>
        <v>0.84</v>
      </c>
      <c r="FP155" s="80">
        <f t="shared" si="133"/>
        <v>1</v>
      </c>
      <c r="FQ155" s="80">
        <f t="shared" si="134"/>
        <v>0.78947368421052633</v>
      </c>
      <c r="FR155" s="80" t="e">
        <f t="shared" si="135"/>
        <v>#DIV/0!</v>
      </c>
      <c r="FS155" s="80">
        <f t="shared" si="136"/>
        <v>0.8306878306878307</v>
      </c>
      <c r="FT155" s="74"/>
      <c r="FU155" s="80">
        <f t="shared" si="137"/>
        <v>0.83333333333333337</v>
      </c>
      <c r="FV155" s="80">
        <f t="shared" si="138"/>
        <v>1</v>
      </c>
      <c r="FW155" s="80">
        <f t="shared" si="139"/>
        <v>0.84210526315789469</v>
      </c>
      <c r="FX155" s="80" t="e">
        <f t="shared" si="140"/>
        <v>#DIV/0!</v>
      </c>
      <c r="FY155" s="80">
        <f t="shared" si="141"/>
        <v>0.83597883597883593</v>
      </c>
    </row>
    <row r="156" spans="1:181" x14ac:dyDescent="0.3">
      <c r="A156" s="60" t="s">
        <v>572</v>
      </c>
      <c r="B156" s="70">
        <v>2523</v>
      </c>
      <c r="C156" s="70"/>
      <c r="D156" s="70">
        <v>52</v>
      </c>
      <c r="E156" s="70">
        <v>12</v>
      </c>
      <c r="F156" s="70">
        <v>19</v>
      </c>
      <c r="G156" s="70">
        <v>0</v>
      </c>
      <c r="H156" s="70">
        <v>83</v>
      </c>
      <c r="I156" s="70">
        <v>21</v>
      </c>
      <c r="J156" s="70">
        <v>4</v>
      </c>
      <c r="K156" s="70">
        <v>14</v>
      </c>
      <c r="L156" s="70">
        <v>1</v>
      </c>
      <c r="M156" s="70">
        <v>40</v>
      </c>
      <c r="N156" s="70">
        <v>123</v>
      </c>
      <c r="O156" s="70"/>
      <c r="P156" s="70">
        <v>41</v>
      </c>
      <c r="Q156" s="70">
        <v>5</v>
      </c>
      <c r="R156" s="70">
        <v>14</v>
      </c>
      <c r="S156" s="70">
        <v>1</v>
      </c>
      <c r="T156" s="70">
        <v>61</v>
      </c>
      <c r="U156" s="70">
        <v>24</v>
      </c>
      <c r="V156" s="70">
        <v>10</v>
      </c>
      <c r="W156" s="70">
        <v>17</v>
      </c>
      <c r="X156" s="70">
        <v>0</v>
      </c>
      <c r="Y156" s="70">
        <v>51</v>
      </c>
      <c r="Z156" s="70">
        <v>112</v>
      </c>
      <c r="AA156" s="70"/>
      <c r="AB156" s="70">
        <v>42</v>
      </c>
      <c r="AC156" s="70">
        <v>5</v>
      </c>
      <c r="AD156" s="70">
        <v>12</v>
      </c>
      <c r="AE156" s="70">
        <v>1</v>
      </c>
      <c r="AF156" s="70">
        <v>60</v>
      </c>
      <c r="AG156" s="70">
        <v>16</v>
      </c>
      <c r="AH156" s="70">
        <v>10</v>
      </c>
      <c r="AI156" s="70">
        <v>12</v>
      </c>
      <c r="AJ156" s="70">
        <v>0</v>
      </c>
      <c r="AK156" s="70">
        <v>38</v>
      </c>
      <c r="AL156" s="70">
        <v>9</v>
      </c>
      <c r="AM156" s="70">
        <v>1</v>
      </c>
      <c r="AN156" s="70">
        <v>6</v>
      </c>
      <c r="AO156" s="70">
        <v>0</v>
      </c>
      <c r="AP156" s="70">
        <v>16</v>
      </c>
      <c r="AQ156" s="70">
        <v>114</v>
      </c>
      <c r="AR156" s="74"/>
      <c r="AS156" s="70">
        <v>64</v>
      </c>
      <c r="AT156" s="70">
        <v>10</v>
      </c>
      <c r="AU156" s="70">
        <v>29</v>
      </c>
      <c r="AV156" s="70">
        <v>0</v>
      </c>
      <c r="AW156" s="70">
        <v>103</v>
      </c>
      <c r="AX156" s="70">
        <v>103</v>
      </c>
      <c r="AY156" s="74"/>
      <c r="AZ156" s="70">
        <v>58</v>
      </c>
      <c r="BA156" s="70">
        <v>9</v>
      </c>
      <c r="BB156" s="70">
        <v>30</v>
      </c>
      <c r="BC156" s="70">
        <v>0</v>
      </c>
      <c r="BD156" s="70">
        <v>97</v>
      </c>
      <c r="BE156" s="70">
        <v>97</v>
      </c>
      <c r="BF156" s="74"/>
      <c r="BG156" s="70">
        <v>41</v>
      </c>
      <c r="BH156" s="70">
        <v>11</v>
      </c>
      <c r="BI156" s="70">
        <v>19</v>
      </c>
      <c r="BJ156" s="70">
        <v>1</v>
      </c>
      <c r="BK156" s="70">
        <v>72</v>
      </c>
      <c r="BL156" s="70">
        <v>22</v>
      </c>
      <c r="BM156" s="70">
        <v>4</v>
      </c>
      <c r="BN156" s="70">
        <v>12</v>
      </c>
      <c r="BO156" s="70">
        <v>0</v>
      </c>
      <c r="BP156" s="70">
        <v>38</v>
      </c>
      <c r="BQ156" s="70">
        <v>110</v>
      </c>
      <c r="BR156" s="74"/>
      <c r="BS156" s="70">
        <v>26</v>
      </c>
      <c r="BT156" s="70">
        <v>2</v>
      </c>
      <c r="BU156" s="70">
        <v>13</v>
      </c>
      <c r="BV156" s="70">
        <v>0</v>
      </c>
      <c r="BW156" s="70">
        <v>41</v>
      </c>
      <c r="BX156" s="70">
        <v>10</v>
      </c>
      <c r="BY156" s="70">
        <v>3</v>
      </c>
      <c r="BZ156" s="70">
        <v>4</v>
      </c>
      <c r="CA156" s="70">
        <v>0</v>
      </c>
      <c r="CB156" s="70">
        <v>17</v>
      </c>
      <c r="CC156" s="70">
        <v>26</v>
      </c>
      <c r="CD156" s="70">
        <v>9</v>
      </c>
      <c r="CE156" s="70">
        <v>13</v>
      </c>
      <c r="CF156" s="70">
        <v>1</v>
      </c>
      <c r="CG156" s="70">
        <v>49</v>
      </c>
      <c r="CH156" s="70">
        <v>107</v>
      </c>
      <c r="CI156" s="74"/>
      <c r="CJ156" s="70">
        <v>27</v>
      </c>
      <c r="CK156" s="70">
        <v>6</v>
      </c>
      <c r="CL156" s="70">
        <v>21</v>
      </c>
      <c r="CM156" s="70">
        <v>0</v>
      </c>
      <c r="CN156" s="70">
        <v>54</v>
      </c>
      <c r="CO156" s="70">
        <v>34</v>
      </c>
      <c r="CP156" s="70">
        <v>9</v>
      </c>
      <c r="CQ156" s="70">
        <v>10</v>
      </c>
      <c r="CR156" s="70">
        <v>0</v>
      </c>
      <c r="CS156" s="70">
        <v>53</v>
      </c>
      <c r="CT156" s="70">
        <v>107</v>
      </c>
      <c r="CU156" s="74"/>
      <c r="CV156" s="70">
        <v>32</v>
      </c>
      <c r="CW156" s="70">
        <v>9</v>
      </c>
      <c r="CX156" s="70">
        <v>15</v>
      </c>
      <c r="CY156" s="70">
        <v>0</v>
      </c>
      <c r="CZ156" s="70">
        <v>56</v>
      </c>
      <c r="DA156" s="70">
        <v>10</v>
      </c>
      <c r="DB156" s="70">
        <v>2</v>
      </c>
      <c r="DC156" s="70">
        <v>7</v>
      </c>
      <c r="DD156" s="70">
        <v>1</v>
      </c>
      <c r="DE156" s="70">
        <v>20</v>
      </c>
      <c r="DF156" s="70">
        <v>18</v>
      </c>
      <c r="DG156" s="70">
        <v>4</v>
      </c>
      <c r="DH156" s="70">
        <v>9</v>
      </c>
      <c r="DI156" s="70">
        <v>0</v>
      </c>
      <c r="DJ156" s="70">
        <v>31</v>
      </c>
      <c r="DK156" s="70">
        <v>107</v>
      </c>
      <c r="DL156" s="74"/>
      <c r="DM156" s="70">
        <v>46</v>
      </c>
      <c r="DN156" s="70">
        <v>8</v>
      </c>
      <c r="DO156" s="70">
        <v>23</v>
      </c>
      <c r="DP156" s="70">
        <v>1</v>
      </c>
      <c r="DQ156" s="70">
        <v>78</v>
      </c>
      <c r="DR156" s="70">
        <v>13</v>
      </c>
      <c r="DS156" s="70">
        <v>2</v>
      </c>
      <c r="DT156" s="70">
        <v>7</v>
      </c>
      <c r="DU156" s="70">
        <v>0</v>
      </c>
      <c r="DV156" s="70">
        <v>22</v>
      </c>
      <c r="DW156" s="70">
        <v>100</v>
      </c>
      <c r="DY156" s="80">
        <f t="shared" si="97"/>
        <v>0.8904109589041096</v>
      </c>
      <c r="DZ156" s="80">
        <f t="shared" si="98"/>
        <v>0.9375</v>
      </c>
      <c r="EA156" s="80">
        <f t="shared" si="99"/>
        <v>0.93939393939393945</v>
      </c>
      <c r="EB156" s="80">
        <f t="shared" si="100"/>
        <v>1</v>
      </c>
      <c r="EC156" s="80">
        <f t="shared" si="101"/>
        <v>0.91056910569105687</v>
      </c>
      <c r="ED156" s="74"/>
      <c r="EE156" s="80">
        <f t="shared" si="102"/>
        <v>0.9178082191780822</v>
      </c>
      <c r="EF156" s="80">
        <f t="shared" si="103"/>
        <v>1</v>
      </c>
      <c r="EG156" s="80">
        <f t="shared" si="104"/>
        <v>0.90909090909090906</v>
      </c>
      <c r="EH156" s="80">
        <f t="shared" si="105"/>
        <v>1</v>
      </c>
      <c r="EI156" s="80">
        <f t="shared" si="106"/>
        <v>0.92682926829268297</v>
      </c>
      <c r="EJ156" s="74"/>
      <c r="EK156" s="80">
        <f t="shared" si="107"/>
        <v>0.87671232876712324</v>
      </c>
      <c r="EL156" s="80">
        <f t="shared" si="108"/>
        <v>0.625</v>
      </c>
      <c r="EM156" s="80">
        <f t="shared" si="109"/>
        <v>0.87878787878787878</v>
      </c>
      <c r="EN156" s="80">
        <f t="shared" si="110"/>
        <v>0</v>
      </c>
      <c r="EO156" s="80">
        <f t="shared" si="111"/>
        <v>0.83739837398373984</v>
      </c>
      <c r="EP156" s="74"/>
      <c r="EQ156" s="80">
        <f t="shared" si="112"/>
        <v>0.79452054794520544</v>
      </c>
      <c r="ER156" s="80">
        <f t="shared" si="113"/>
        <v>0.5625</v>
      </c>
      <c r="ES156" s="80">
        <f t="shared" si="114"/>
        <v>0.90909090909090906</v>
      </c>
      <c r="ET156" s="80">
        <f t="shared" si="115"/>
        <v>0</v>
      </c>
      <c r="EU156" s="80">
        <f t="shared" si="116"/>
        <v>0.78861788617886175</v>
      </c>
      <c r="EV156" s="74"/>
      <c r="EW156" s="80">
        <f t="shared" si="117"/>
        <v>0.86301369863013699</v>
      </c>
      <c r="EX156" s="80">
        <f t="shared" si="118"/>
        <v>0.9375</v>
      </c>
      <c r="EY156" s="80">
        <f t="shared" si="119"/>
        <v>0.93939393939393945</v>
      </c>
      <c r="EZ156" s="80">
        <f t="shared" si="120"/>
        <v>1</v>
      </c>
      <c r="FA156" s="80">
        <f t="shared" si="121"/>
        <v>0.89430894308943087</v>
      </c>
      <c r="FB156" s="74"/>
      <c r="FC156" s="80">
        <f t="shared" si="122"/>
        <v>1.7808219178082192</v>
      </c>
      <c r="FD156" s="80">
        <f t="shared" si="123"/>
        <v>6.25E-2</v>
      </c>
      <c r="FE156" s="80">
        <f t="shared" si="124"/>
        <v>1</v>
      </c>
      <c r="FF156" s="80">
        <f t="shared" si="125"/>
        <v>0</v>
      </c>
      <c r="FG156" s="80">
        <f t="shared" si="126"/>
        <v>1.3333333333333333</v>
      </c>
      <c r="FH156" s="74"/>
      <c r="FI156" s="80">
        <f t="shared" si="127"/>
        <v>0.83561643835616439</v>
      </c>
      <c r="FJ156" s="80">
        <f t="shared" si="128"/>
        <v>0.9375</v>
      </c>
      <c r="FK156" s="80">
        <f t="shared" si="129"/>
        <v>0.93939393939393945</v>
      </c>
      <c r="FL156" s="80">
        <f t="shared" si="130"/>
        <v>0</v>
      </c>
      <c r="FM156" s="80">
        <f t="shared" si="131"/>
        <v>0.86991869918699183</v>
      </c>
      <c r="FN156" s="74"/>
      <c r="FO156" s="80">
        <f t="shared" si="132"/>
        <v>0.82191780821917804</v>
      </c>
      <c r="FP156" s="80">
        <f t="shared" si="133"/>
        <v>0.9375</v>
      </c>
      <c r="FQ156" s="80">
        <f t="shared" si="134"/>
        <v>0.93939393939393945</v>
      </c>
      <c r="FR156" s="80">
        <f t="shared" si="135"/>
        <v>1</v>
      </c>
      <c r="FS156" s="80">
        <f t="shared" si="136"/>
        <v>0.86991869918699183</v>
      </c>
      <c r="FT156" s="74"/>
      <c r="FU156" s="80">
        <f t="shared" si="137"/>
        <v>0.80821917808219179</v>
      </c>
      <c r="FV156" s="80">
        <f t="shared" si="138"/>
        <v>0.625</v>
      </c>
      <c r="FW156" s="80">
        <f t="shared" si="139"/>
        <v>0.90909090909090906</v>
      </c>
      <c r="FX156" s="80">
        <f t="shared" si="140"/>
        <v>1</v>
      </c>
      <c r="FY156" s="80">
        <f t="shared" si="141"/>
        <v>0.81300813008130079</v>
      </c>
    </row>
    <row r="157" spans="1:181" x14ac:dyDescent="0.3">
      <c r="A157" s="60" t="s">
        <v>427</v>
      </c>
      <c r="B157" s="70">
        <v>2038</v>
      </c>
      <c r="C157" s="70"/>
      <c r="D157" s="70">
        <v>87</v>
      </c>
      <c r="E157" s="70">
        <v>19</v>
      </c>
      <c r="F157" s="70">
        <v>47</v>
      </c>
      <c r="G157" s="70">
        <v>0</v>
      </c>
      <c r="H157" s="70">
        <v>153</v>
      </c>
      <c r="I157" s="70">
        <v>21</v>
      </c>
      <c r="J157" s="70">
        <v>8</v>
      </c>
      <c r="K157" s="70">
        <v>8</v>
      </c>
      <c r="L157" s="70">
        <v>0</v>
      </c>
      <c r="M157" s="70">
        <v>37</v>
      </c>
      <c r="N157" s="70">
        <v>190</v>
      </c>
      <c r="O157" s="70"/>
      <c r="P157" s="70">
        <v>46</v>
      </c>
      <c r="Q157" s="70">
        <v>9</v>
      </c>
      <c r="R157" s="70">
        <v>31</v>
      </c>
      <c r="S157" s="70">
        <v>0</v>
      </c>
      <c r="T157" s="70">
        <v>86</v>
      </c>
      <c r="U157" s="70">
        <v>46</v>
      </c>
      <c r="V157" s="70">
        <v>13</v>
      </c>
      <c r="W157" s="70">
        <v>21</v>
      </c>
      <c r="X157" s="70">
        <v>0</v>
      </c>
      <c r="Y157" s="70">
        <v>80</v>
      </c>
      <c r="Z157" s="70">
        <v>166</v>
      </c>
      <c r="AA157" s="70"/>
      <c r="AB157" s="70">
        <v>51</v>
      </c>
      <c r="AC157" s="70">
        <v>10</v>
      </c>
      <c r="AD157" s="70">
        <v>28</v>
      </c>
      <c r="AE157" s="70">
        <v>0</v>
      </c>
      <c r="AF157" s="70">
        <v>89</v>
      </c>
      <c r="AG157" s="70">
        <v>30</v>
      </c>
      <c r="AH157" s="70">
        <v>10</v>
      </c>
      <c r="AI157" s="70">
        <v>10</v>
      </c>
      <c r="AJ157" s="70">
        <v>0</v>
      </c>
      <c r="AK157" s="70">
        <v>50</v>
      </c>
      <c r="AL157" s="70">
        <v>11</v>
      </c>
      <c r="AM157" s="70">
        <v>4</v>
      </c>
      <c r="AN157" s="70">
        <v>16</v>
      </c>
      <c r="AO157" s="70">
        <v>0</v>
      </c>
      <c r="AP157" s="70">
        <v>31</v>
      </c>
      <c r="AQ157" s="70">
        <v>170</v>
      </c>
      <c r="AR157" s="74"/>
      <c r="AS157" s="70">
        <v>79</v>
      </c>
      <c r="AT157" s="70">
        <v>18</v>
      </c>
      <c r="AU157" s="70">
        <v>51</v>
      </c>
      <c r="AV157" s="70">
        <v>0</v>
      </c>
      <c r="AW157" s="70">
        <v>148</v>
      </c>
      <c r="AX157" s="70">
        <v>148</v>
      </c>
      <c r="AY157" s="74"/>
      <c r="AZ157" s="70">
        <v>77</v>
      </c>
      <c r="BA157" s="70">
        <v>17</v>
      </c>
      <c r="BB157" s="70">
        <v>52</v>
      </c>
      <c r="BC157" s="70">
        <v>0</v>
      </c>
      <c r="BD157" s="70">
        <v>146</v>
      </c>
      <c r="BE157" s="70">
        <v>146</v>
      </c>
      <c r="BF157" s="74"/>
      <c r="BG157" s="70">
        <v>67</v>
      </c>
      <c r="BH157" s="70">
        <v>18</v>
      </c>
      <c r="BI157" s="70">
        <v>39</v>
      </c>
      <c r="BJ157" s="70">
        <v>0</v>
      </c>
      <c r="BK157" s="70">
        <v>124</v>
      </c>
      <c r="BL157" s="70">
        <v>20</v>
      </c>
      <c r="BM157" s="70">
        <v>3</v>
      </c>
      <c r="BN157" s="70">
        <v>13</v>
      </c>
      <c r="BO157" s="70">
        <v>0</v>
      </c>
      <c r="BP157" s="70">
        <v>36</v>
      </c>
      <c r="BQ157" s="70">
        <v>160</v>
      </c>
      <c r="BR157" s="74"/>
      <c r="BS157" s="70">
        <v>42</v>
      </c>
      <c r="BT157" s="70">
        <v>7</v>
      </c>
      <c r="BU157" s="70">
        <v>18</v>
      </c>
      <c r="BV157" s="70">
        <v>0</v>
      </c>
      <c r="BW157" s="70">
        <v>67</v>
      </c>
      <c r="BX157" s="70">
        <v>16</v>
      </c>
      <c r="BY157" s="70">
        <v>8</v>
      </c>
      <c r="BZ157" s="70">
        <v>9</v>
      </c>
      <c r="CA157" s="70">
        <v>0</v>
      </c>
      <c r="CB157" s="70">
        <v>33</v>
      </c>
      <c r="CC157" s="70">
        <v>30</v>
      </c>
      <c r="CD157" s="70">
        <v>6</v>
      </c>
      <c r="CE157" s="70">
        <v>25</v>
      </c>
      <c r="CF157" s="70">
        <v>0</v>
      </c>
      <c r="CG157" s="70">
        <v>61</v>
      </c>
      <c r="CH157" s="70">
        <v>161</v>
      </c>
      <c r="CI157" s="74"/>
      <c r="CJ157" s="70">
        <v>35</v>
      </c>
      <c r="CK157" s="70">
        <v>15</v>
      </c>
      <c r="CL157" s="70">
        <v>21</v>
      </c>
      <c r="CM157" s="70">
        <v>0</v>
      </c>
      <c r="CN157" s="70">
        <v>71</v>
      </c>
      <c r="CO157" s="70">
        <v>52</v>
      </c>
      <c r="CP157" s="70">
        <v>8</v>
      </c>
      <c r="CQ157" s="70">
        <v>33</v>
      </c>
      <c r="CR157" s="70">
        <v>0</v>
      </c>
      <c r="CS157" s="70">
        <v>93</v>
      </c>
      <c r="CT157" s="70">
        <v>164</v>
      </c>
      <c r="CU157" s="74"/>
      <c r="CV157" s="70">
        <v>47</v>
      </c>
      <c r="CW157" s="70">
        <v>13</v>
      </c>
      <c r="CX157" s="70">
        <v>36</v>
      </c>
      <c r="CY157" s="70">
        <v>0</v>
      </c>
      <c r="CZ157" s="70">
        <v>96</v>
      </c>
      <c r="DA157" s="70">
        <v>15</v>
      </c>
      <c r="DB157" s="70">
        <v>6</v>
      </c>
      <c r="DC157" s="70">
        <v>5</v>
      </c>
      <c r="DD157" s="70">
        <v>0</v>
      </c>
      <c r="DE157" s="70">
        <v>26</v>
      </c>
      <c r="DF157" s="70">
        <v>30</v>
      </c>
      <c r="DG157" s="70">
        <v>4</v>
      </c>
      <c r="DH157" s="70">
        <v>11</v>
      </c>
      <c r="DI157" s="70">
        <v>0</v>
      </c>
      <c r="DJ157" s="70">
        <v>45</v>
      </c>
      <c r="DK157" s="70">
        <v>167</v>
      </c>
      <c r="DL157" s="74"/>
      <c r="DM157" s="70">
        <v>54</v>
      </c>
      <c r="DN157" s="70">
        <v>14</v>
      </c>
      <c r="DO157" s="70">
        <v>36</v>
      </c>
      <c r="DP157" s="70">
        <v>0</v>
      </c>
      <c r="DQ157" s="70">
        <v>104</v>
      </c>
      <c r="DR157" s="70">
        <v>32</v>
      </c>
      <c r="DS157" s="70">
        <v>8</v>
      </c>
      <c r="DT157" s="70">
        <v>13</v>
      </c>
      <c r="DU157" s="70">
        <v>0</v>
      </c>
      <c r="DV157" s="70">
        <v>53</v>
      </c>
      <c r="DW157" s="70">
        <v>157</v>
      </c>
      <c r="DY157" s="80">
        <f t="shared" si="97"/>
        <v>0.85185185185185186</v>
      </c>
      <c r="DZ157" s="80">
        <f t="shared" si="98"/>
        <v>0.81481481481481477</v>
      </c>
      <c r="EA157" s="80">
        <f t="shared" si="99"/>
        <v>0.94545454545454544</v>
      </c>
      <c r="EB157" s="80" t="e">
        <f t="shared" si="100"/>
        <v>#DIV/0!</v>
      </c>
      <c r="EC157" s="80">
        <f t="shared" si="101"/>
        <v>0.87368421052631584</v>
      </c>
      <c r="ED157" s="74"/>
      <c r="EE157" s="80">
        <f t="shared" si="102"/>
        <v>0.85185185185185186</v>
      </c>
      <c r="EF157" s="80">
        <f t="shared" si="103"/>
        <v>0.88888888888888884</v>
      </c>
      <c r="EG157" s="80">
        <f t="shared" si="104"/>
        <v>0.98181818181818181</v>
      </c>
      <c r="EH157" s="80" t="e">
        <f t="shared" si="105"/>
        <v>#DIV/0!</v>
      </c>
      <c r="EI157" s="80">
        <f t="shared" si="106"/>
        <v>0.89473684210526316</v>
      </c>
      <c r="EJ157" s="74"/>
      <c r="EK157" s="80">
        <f t="shared" si="107"/>
        <v>0.73148148148148151</v>
      </c>
      <c r="EL157" s="80">
        <f t="shared" si="108"/>
        <v>0.66666666666666663</v>
      </c>
      <c r="EM157" s="80">
        <f t="shared" si="109"/>
        <v>0.92727272727272725</v>
      </c>
      <c r="EN157" s="80" t="e">
        <f t="shared" si="110"/>
        <v>#DIV/0!</v>
      </c>
      <c r="EO157" s="80">
        <f t="shared" si="111"/>
        <v>0.77894736842105261</v>
      </c>
      <c r="EP157" s="74"/>
      <c r="EQ157" s="80">
        <f t="shared" si="112"/>
        <v>0.71296296296296291</v>
      </c>
      <c r="ER157" s="80">
        <f t="shared" si="113"/>
        <v>0.62962962962962965</v>
      </c>
      <c r="ES157" s="80">
        <f t="shared" si="114"/>
        <v>0.94545454545454544</v>
      </c>
      <c r="ET157" s="80" t="e">
        <f t="shared" si="115"/>
        <v>#DIV/0!</v>
      </c>
      <c r="EU157" s="80">
        <f t="shared" si="116"/>
        <v>0.76842105263157889</v>
      </c>
      <c r="EV157" s="74"/>
      <c r="EW157" s="80">
        <f t="shared" si="117"/>
        <v>0.80555555555555558</v>
      </c>
      <c r="EX157" s="80">
        <f t="shared" si="118"/>
        <v>0.77777777777777779</v>
      </c>
      <c r="EY157" s="80">
        <f t="shared" si="119"/>
        <v>0.94545454545454544</v>
      </c>
      <c r="EZ157" s="80" t="e">
        <f t="shared" si="120"/>
        <v>#DIV/0!</v>
      </c>
      <c r="FA157" s="80">
        <f t="shared" si="121"/>
        <v>0.84210526315789469</v>
      </c>
      <c r="FB157" s="74"/>
      <c r="FC157" s="80">
        <f t="shared" si="122"/>
        <v>0.57407407407407407</v>
      </c>
      <c r="FD157" s="80">
        <f t="shared" si="123"/>
        <v>0.51851851851851849</v>
      </c>
      <c r="FE157" s="80">
        <f t="shared" si="124"/>
        <v>0.54545454545454541</v>
      </c>
      <c r="FF157" s="80" t="e">
        <f t="shared" si="125"/>
        <v>#DIV/0!</v>
      </c>
      <c r="FG157" s="80">
        <f t="shared" si="126"/>
        <v>0.56315789473684208</v>
      </c>
      <c r="FH157" s="74"/>
      <c r="FI157" s="80">
        <f t="shared" si="127"/>
        <v>0.80555555555555558</v>
      </c>
      <c r="FJ157" s="80">
        <f t="shared" si="128"/>
        <v>0.85185185185185186</v>
      </c>
      <c r="FK157" s="80">
        <f t="shared" si="129"/>
        <v>0.98181818181818181</v>
      </c>
      <c r="FL157" s="80" t="e">
        <f t="shared" si="130"/>
        <v>#DIV/0!</v>
      </c>
      <c r="FM157" s="80">
        <f t="shared" si="131"/>
        <v>0.86315789473684212</v>
      </c>
      <c r="FN157" s="74"/>
      <c r="FO157" s="80">
        <f t="shared" si="132"/>
        <v>0.85185185185185186</v>
      </c>
      <c r="FP157" s="80">
        <f t="shared" si="133"/>
        <v>0.85185185185185186</v>
      </c>
      <c r="FQ157" s="80">
        <f t="shared" si="134"/>
        <v>0.94545454545454544</v>
      </c>
      <c r="FR157" s="80" t="e">
        <f t="shared" si="135"/>
        <v>#DIV/0!</v>
      </c>
      <c r="FS157" s="80">
        <f t="shared" si="136"/>
        <v>0.87894736842105259</v>
      </c>
      <c r="FT157" s="74"/>
      <c r="FU157" s="80">
        <f t="shared" si="137"/>
        <v>0.79629629629629628</v>
      </c>
      <c r="FV157" s="80">
        <f t="shared" si="138"/>
        <v>0.81481481481481477</v>
      </c>
      <c r="FW157" s="80">
        <f t="shared" si="139"/>
        <v>0.89090909090909087</v>
      </c>
      <c r="FX157" s="80" t="e">
        <f t="shared" si="140"/>
        <v>#DIV/0!</v>
      </c>
      <c r="FY157" s="80">
        <f t="shared" si="141"/>
        <v>0.82631578947368423</v>
      </c>
    </row>
    <row r="158" spans="1:181" x14ac:dyDescent="0.3">
      <c r="A158" s="60" t="s">
        <v>481</v>
      </c>
      <c r="B158" s="70">
        <v>1841</v>
      </c>
      <c r="C158" s="70"/>
      <c r="D158" s="70">
        <v>12</v>
      </c>
      <c r="E158" s="70">
        <v>0</v>
      </c>
      <c r="F158" s="70">
        <v>8</v>
      </c>
      <c r="G158" s="70">
        <v>0</v>
      </c>
      <c r="H158" s="70">
        <v>20</v>
      </c>
      <c r="I158" s="70">
        <v>5</v>
      </c>
      <c r="J158" s="70">
        <v>1</v>
      </c>
      <c r="K158" s="70">
        <v>10</v>
      </c>
      <c r="L158" s="70">
        <v>0</v>
      </c>
      <c r="M158" s="70">
        <v>16</v>
      </c>
      <c r="N158" s="70">
        <v>36</v>
      </c>
      <c r="O158" s="70"/>
      <c r="P158" s="70">
        <v>8</v>
      </c>
      <c r="Q158" s="70">
        <v>1</v>
      </c>
      <c r="R158" s="70">
        <v>10</v>
      </c>
      <c r="S158" s="70">
        <v>0</v>
      </c>
      <c r="T158" s="70">
        <v>19</v>
      </c>
      <c r="U158" s="70">
        <v>8</v>
      </c>
      <c r="V158" s="70">
        <v>0</v>
      </c>
      <c r="W158" s="70">
        <v>7</v>
      </c>
      <c r="X158" s="70">
        <v>0</v>
      </c>
      <c r="Y158" s="70">
        <v>15</v>
      </c>
      <c r="Z158" s="70">
        <v>34</v>
      </c>
      <c r="AA158" s="70"/>
      <c r="AB158" s="70">
        <v>8</v>
      </c>
      <c r="AC158" s="70">
        <v>1</v>
      </c>
      <c r="AD158" s="70">
        <v>10</v>
      </c>
      <c r="AE158" s="70">
        <v>0</v>
      </c>
      <c r="AF158" s="70">
        <v>19</v>
      </c>
      <c r="AG158" s="70">
        <v>7</v>
      </c>
      <c r="AH158" s="70">
        <v>0</v>
      </c>
      <c r="AI158" s="70">
        <v>4</v>
      </c>
      <c r="AJ158" s="70">
        <v>0</v>
      </c>
      <c r="AK158" s="70">
        <v>11</v>
      </c>
      <c r="AL158" s="70">
        <v>1</v>
      </c>
      <c r="AM158" s="70">
        <v>0</v>
      </c>
      <c r="AN158" s="70">
        <v>3</v>
      </c>
      <c r="AO158" s="70">
        <v>0</v>
      </c>
      <c r="AP158" s="70">
        <v>4</v>
      </c>
      <c r="AQ158" s="70">
        <v>34</v>
      </c>
      <c r="AR158" s="74"/>
      <c r="AS158" s="70">
        <v>15</v>
      </c>
      <c r="AT158" s="70">
        <v>0</v>
      </c>
      <c r="AU158" s="70">
        <v>16</v>
      </c>
      <c r="AV158" s="70">
        <v>0</v>
      </c>
      <c r="AW158" s="70">
        <v>31</v>
      </c>
      <c r="AX158" s="70">
        <v>31</v>
      </c>
      <c r="AY158" s="74"/>
      <c r="AZ158" s="70">
        <v>16</v>
      </c>
      <c r="BA158" s="70">
        <v>0</v>
      </c>
      <c r="BB158" s="70">
        <v>15</v>
      </c>
      <c r="BC158" s="70">
        <v>0</v>
      </c>
      <c r="BD158" s="70">
        <v>31</v>
      </c>
      <c r="BE158" s="70">
        <v>31</v>
      </c>
      <c r="BF158" s="74"/>
      <c r="BG158" s="70">
        <v>9</v>
      </c>
      <c r="BH158" s="70">
        <v>0</v>
      </c>
      <c r="BI158" s="70">
        <v>9</v>
      </c>
      <c r="BJ158" s="70">
        <v>0</v>
      </c>
      <c r="BK158" s="70">
        <v>18</v>
      </c>
      <c r="BL158" s="70">
        <v>7</v>
      </c>
      <c r="BM158" s="70">
        <v>1</v>
      </c>
      <c r="BN158" s="70">
        <v>7</v>
      </c>
      <c r="BO158" s="70">
        <v>0</v>
      </c>
      <c r="BP158" s="70">
        <v>15</v>
      </c>
      <c r="BQ158" s="70">
        <v>33</v>
      </c>
      <c r="BR158" s="74"/>
      <c r="BS158" s="70">
        <v>8</v>
      </c>
      <c r="BT158" s="70">
        <v>1</v>
      </c>
      <c r="BU158" s="70">
        <v>9</v>
      </c>
      <c r="BV158" s="70">
        <v>0</v>
      </c>
      <c r="BW158" s="70">
        <v>18</v>
      </c>
      <c r="BX158" s="70">
        <v>3</v>
      </c>
      <c r="BY158" s="70">
        <v>0</v>
      </c>
      <c r="BZ158" s="70">
        <v>5</v>
      </c>
      <c r="CA158" s="70">
        <v>0</v>
      </c>
      <c r="CB158" s="70">
        <v>8</v>
      </c>
      <c r="CC158" s="70">
        <v>5</v>
      </c>
      <c r="CD158" s="70">
        <v>0</v>
      </c>
      <c r="CE158" s="70">
        <v>4</v>
      </c>
      <c r="CF158" s="70">
        <v>0</v>
      </c>
      <c r="CG158" s="70">
        <v>9</v>
      </c>
      <c r="CH158" s="70">
        <v>35</v>
      </c>
      <c r="CI158" s="74"/>
      <c r="CJ158" s="70">
        <v>10</v>
      </c>
      <c r="CK158" s="70">
        <v>0</v>
      </c>
      <c r="CL158" s="70">
        <v>11</v>
      </c>
      <c r="CM158" s="70">
        <v>0</v>
      </c>
      <c r="CN158" s="70">
        <v>21</v>
      </c>
      <c r="CO158" s="70">
        <v>6</v>
      </c>
      <c r="CP158" s="70">
        <v>0</v>
      </c>
      <c r="CQ158" s="70">
        <v>5</v>
      </c>
      <c r="CR158" s="70">
        <v>0</v>
      </c>
      <c r="CS158" s="70">
        <v>11</v>
      </c>
      <c r="CT158" s="70">
        <v>32</v>
      </c>
      <c r="CU158" s="74"/>
      <c r="CV158" s="70">
        <v>13</v>
      </c>
      <c r="CW158" s="70">
        <v>1</v>
      </c>
      <c r="CX158" s="70">
        <v>10</v>
      </c>
      <c r="CY158" s="70">
        <v>0</v>
      </c>
      <c r="CZ158" s="70">
        <v>24</v>
      </c>
      <c r="DA158" s="70">
        <v>2</v>
      </c>
      <c r="DB158" s="70">
        <v>0</v>
      </c>
      <c r="DC158" s="70">
        <v>4</v>
      </c>
      <c r="DD158" s="70">
        <v>0</v>
      </c>
      <c r="DE158" s="70">
        <v>6</v>
      </c>
      <c r="DF158" s="70">
        <v>1</v>
      </c>
      <c r="DG158" s="70">
        <v>0</v>
      </c>
      <c r="DH158" s="70">
        <v>2</v>
      </c>
      <c r="DI158" s="70">
        <v>0</v>
      </c>
      <c r="DJ158" s="70">
        <v>3</v>
      </c>
      <c r="DK158" s="70">
        <v>33</v>
      </c>
      <c r="DL158" s="74"/>
      <c r="DM158" s="70">
        <v>13</v>
      </c>
      <c r="DN158" s="70">
        <v>1</v>
      </c>
      <c r="DO158" s="70">
        <v>12</v>
      </c>
      <c r="DP158" s="70">
        <v>0</v>
      </c>
      <c r="DQ158" s="70">
        <v>26</v>
      </c>
      <c r="DR158" s="70">
        <v>3</v>
      </c>
      <c r="DS158" s="70">
        <v>0</v>
      </c>
      <c r="DT158" s="70">
        <v>3</v>
      </c>
      <c r="DU158" s="70">
        <v>0</v>
      </c>
      <c r="DV158" s="70">
        <v>6</v>
      </c>
      <c r="DW158" s="70">
        <v>32</v>
      </c>
      <c r="DY158" s="80">
        <f t="shared" si="97"/>
        <v>0.94117647058823528</v>
      </c>
      <c r="DZ158" s="80">
        <f t="shared" si="98"/>
        <v>1</v>
      </c>
      <c r="EA158" s="80">
        <f t="shared" si="99"/>
        <v>0.94444444444444442</v>
      </c>
      <c r="EB158" s="80" t="e">
        <f t="shared" si="100"/>
        <v>#DIV/0!</v>
      </c>
      <c r="EC158" s="80">
        <f t="shared" si="101"/>
        <v>0.94444444444444442</v>
      </c>
      <c r="ED158" s="74"/>
      <c r="EE158" s="80">
        <f t="shared" si="102"/>
        <v>0.94117647058823528</v>
      </c>
      <c r="EF158" s="80">
        <f t="shared" si="103"/>
        <v>1</v>
      </c>
      <c r="EG158" s="80">
        <f t="shared" si="104"/>
        <v>0.94444444444444442</v>
      </c>
      <c r="EH158" s="80" t="e">
        <f t="shared" si="105"/>
        <v>#DIV/0!</v>
      </c>
      <c r="EI158" s="80">
        <f t="shared" si="106"/>
        <v>0.94444444444444442</v>
      </c>
      <c r="EJ158" s="74"/>
      <c r="EK158" s="80">
        <f t="shared" si="107"/>
        <v>0.88235294117647056</v>
      </c>
      <c r="EL158" s="80">
        <f t="shared" si="108"/>
        <v>0</v>
      </c>
      <c r="EM158" s="80">
        <f t="shared" si="109"/>
        <v>0.88888888888888884</v>
      </c>
      <c r="EN158" s="80" t="e">
        <f t="shared" si="110"/>
        <v>#DIV/0!</v>
      </c>
      <c r="EO158" s="80">
        <f t="shared" si="111"/>
        <v>0.86111111111111116</v>
      </c>
      <c r="EP158" s="74"/>
      <c r="EQ158" s="80">
        <f t="shared" si="112"/>
        <v>0.94117647058823528</v>
      </c>
      <c r="ER158" s="80">
        <f t="shared" si="113"/>
        <v>0</v>
      </c>
      <c r="ES158" s="80">
        <f t="shared" si="114"/>
        <v>0.83333333333333337</v>
      </c>
      <c r="ET158" s="80" t="e">
        <f t="shared" si="115"/>
        <v>#DIV/0!</v>
      </c>
      <c r="EU158" s="80">
        <f t="shared" si="116"/>
        <v>0.86111111111111116</v>
      </c>
      <c r="EV158" s="74"/>
      <c r="EW158" s="80">
        <f t="shared" si="117"/>
        <v>0.94117647058823528</v>
      </c>
      <c r="EX158" s="80">
        <f t="shared" si="118"/>
        <v>1</v>
      </c>
      <c r="EY158" s="80">
        <f t="shared" si="119"/>
        <v>0.88888888888888884</v>
      </c>
      <c r="EZ158" s="80" t="e">
        <f t="shared" si="120"/>
        <v>#DIV/0!</v>
      </c>
      <c r="FA158" s="80">
        <f t="shared" si="121"/>
        <v>0.91666666666666663</v>
      </c>
      <c r="FB158" s="74"/>
      <c r="FC158" s="80">
        <f t="shared" si="122"/>
        <v>5.1764705882352944</v>
      </c>
      <c r="FD158" s="80">
        <f t="shared" si="123"/>
        <v>21</v>
      </c>
      <c r="FE158" s="80">
        <f t="shared" si="124"/>
        <v>2.8888888888888888</v>
      </c>
      <c r="FF158" s="80" t="e">
        <f t="shared" si="125"/>
        <v>#DIV/0!</v>
      </c>
      <c r="FG158" s="80">
        <f t="shared" si="126"/>
        <v>4.4722222222222223</v>
      </c>
      <c r="FH158" s="74"/>
      <c r="FI158" s="80">
        <f t="shared" si="127"/>
        <v>0.94117647058823528</v>
      </c>
      <c r="FJ158" s="80">
        <f t="shared" si="128"/>
        <v>0</v>
      </c>
      <c r="FK158" s="80">
        <f t="shared" si="129"/>
        <v>0.88888888888888884</v>
      </c>
      <c r="FL158" s="80" t="e">
        <f t="shared" si="130"/>
        <v>#DIV/0!</v>
      </c>
      <c r="FM158" s="80">
        <f t="shared" si="131"/>
        <v>0.88888888888888884</v>
      </c>
      <c r="FN158" s="74"/>
      <c r="FO158" s="80">
        <f t="shared" si="132"/>
        <v>0.94117647058823528</v>
      </c>
      <c r="FP158" s="80">
        <f t="shared" si="133"/>
        <v>1</v>
      </c>
      <c r="FQ158" s="80">
        <f t="shared" si="134"/>
        <v>0.88888888888888884</v>
      </c>
      <c r="FR158" s="80" t="e">
        <f t="shared" si="135"/>
        <v>#DIV/0!</v>
      </c>
      <c r="FS158" s="80">
        <f t="shared" si="136"/>
        <v>0.91666666666666663</v>
      </c>
      <c r="FT158" s="74"/>
      <c r="FU158" s="80">
        <f t="shared" si="137"/>
        <v>0.94117647058823528</v>
      </c>
      <c r="FV158" s="80">
        <f t="shared" si="138"/>
        <v>1</v>
      </c>
      <c r="FW158" s="80">
        <f t="shared" si="139"/>
        <v>0.83333333333333337</v>
      </c>
      <c r="FX158" s="80" t="e">
        <f t="shared" si="140"/>
        <v>#DIV/0!</v>
      </c>
      <c r="FY158" s="80">
        <f t="shared" si="141"/>
        <v>0.88888888888888884</v>
      </c>
    </row>
    <row r="159" spans="1:181" x14ac:dyDescent="0.3">
      <c r="A159" s="60" t="s">
        <v>498</v>
      </c>
      <c r="B159" s="70">
        <v>1799</v>
      </c>
      <c r="C159" s="70"/>
      <c r="D159" s="70">
        <v>19</v>
      </c>
      <c r="E159" s="70">
        <v>1</v>
      </c>
      <c r="F159" s="70">
        <v>2</v>
      </c>
      <c r="G159" s="70">
        <v>0</v>
      </c>
      <c r="H159" s="70">
        <v>22</v>
      </c>
      <c r="I159" s="70">
        <v>18</v>
      </c>
      <c r="J159" s="70">
        <v>3</v>
      </c>
      <c r="K159" s="70">
        <v>6</v>
      </c>
      <c r="L159" s="70">
        <v>0</v>
      </c>
      <c r="M159" s="70">
        <v>27</v>
      </c>
      <c r="N159" s="70">
        <v>49</v>
      </c>
      <c r="O159" s="70"/>
      <c r="P159" s="70">
        <v>22</v>
      </c>
      <c r="Q159" s="70">
        <v>2</v>
      </c>
      <c r="R159" s="70">
        <v>8</v>
      </c>
      <c r="S159" s="70">
        <v>0</v>
      </c>
      <c r="T159" s="70">
        <v>32</v>
      </c>
      <c r="U159" s="70">
        <v>11</v>
      </c>
      <c r="V159" s="70">
        <v>2</v>
      </c>
      <c r="W159" s="70">
        <v>1</v>
      </c>
      <c r="X159" s="70">
        <v>0</v>
      </c>
      <c r="Y159" s="70">
        <v>14</v>
      </c>
      <c r="Z159" s="70">
        <v>46</v>
      </c>
      <c r="AA159" s="70"/>
      <c r="AB159" s="70">
        <v>31</v>
      </c>
      <c r="AC159" s="70">
        <v>2</v>
      </c>
      <c r="AD159" s="70">
        <v>9</v>
      </c>
      <c r="AE159" s="70">
        <v>0</v>
      </c>
      <c r="AF159" s="70">
        <v>42</v>
      </c>
      <c r="AG159" s="70">
        <v>4</v>
      </c>
      <c r="AH159" s="70">
        <v>2</v>
      </c>
      <c r="AI159" s="70">
        <v>1</v>
      </c>
      <c r="AJ159" s="70">
        <v>0</v>
      </c>
      <c r="AK159" s="70">
        <v>7</v>
      </c>
      <c r="AL159" s="70">
        <v>3</v>
      </c>
      <c r="AM159" s="70">
        <v>0</v>
      </c>
      <c r="AN159" s="70">
        <v>0</v>
      </c>
      <c r="AO159" s="70">
        <v>0</v>
      </c>
      <c r="AP159" s="70">
        <v>3</v>
      </c>
      <c r="AQ159" s="70">
        <v>52</v>
      </c>
      <c r="AR159" s="74"/>
      <c r="AS159" s="70">
        <v>33</v>
      </c>
      <c r="AT159" s="70">
        <v>3</v>
      </c>
      <c r="AU159" s="70">
        <v>8</v>
      </c>
      <c r="AV159" s="70">
        <v>0</v>
      </c>
      <c r="AW159" s="70">
        <v>44</v>
      </c>
      <c r="AX159" s="70">
        <v>44</v>
      </c>
      <c r="AY159" s="74"/>
      <c r="AZ159" s="70">
        <v>31</v>
      </c>
      <c r="BA159" s="70">
        <v>3</v>
      </c>
      <c r="BB159" s="70">
        <v>7</v>
      </c>
      <c r="BC159" s="70">
        <v>0</v>
      </c>
      <c r="BD159" s="70">
        <v>41</v>
      </c>
      <c r="BE159" s="70">
        <v>41</v>
      </c>
      <c r="BF159" s="74"/>
      <c r="BG159" s="70">
        <v>24</v>
      </c>
      <c r="BH159" s="70">
        <v>1</v>
      </c>
      <c r="BI159" s="70">
        <v>6</v>
      </c>
      <c r="BJ159" s="70">
        <v>0</v>
      </c>
      <c r="BK159" s="70">
        <v>31</v>
      </c>
      <c r="BL159" s="70">
        <v>9</v>
      </c>
      <c r="BM159" s="70">
        <v>2</v>
      </c>
      <c r="BN159" s="70">
        <v>3</v>
      </c>
      <c r="BO159" s="70">
        <v>0</v>
      </c>
      <c r="BP159" s="70">
        <v>14</v>
      </c>
      <c r="BQ159" s="70">
        <v>45</v>
      </c>
      <c r="BR159" s="74"/>
      <c r="BS159" s="70">
        <v>19</v>
      </c>
      <c r="BT159" s="70">
        <v>2</v>
      </c>
      <c r="BU159" s="70">
        <v>5</v>
      </c>
      <c r="BV159" s="70">
        <v>0</v>
      </c>
      <c r="BW159" s="70">
        <v>26</v>
      </c>
      <c r="BX159" s="70">
        <v>8</v>
      </c>
      <c r="BY159" s="70">
        <v>2</v>
      </c>
      <c r="BZ159" s="70">
        <v>3</v>
      </c>
      <c r="CA159" s="70">
        <v>0</v>
      </c>
      <c r="CB159" s="70">
        <v>13</v>
      </c>
      <c r="CC159" s="70">
        <v>5</v>
      </c>
      <c r="CD159" s="70">
        <v>0</v>
      </c>
      <c r="CE159" s="70">
        <v>1</v>
      </c>
      <c r="CF159" s="70">
        <v>0</v>
      </c>
      <c r="CG159" s="70">
        <v>6</v>
      </c>
      <c r="CH159" s="70">
        <v>45</v>
      </c>
      <c r="CI159" s="74"/>
      <c r="CJ159" s="70">
        <v>24</v>
      </c>
      <c r="CK159" s="70">
        <v>2</v>
      </c>
      <c r="CL159" s="70">
        <v>7</v>
      </c>
      <c r="CM159" s="70">
        <v>0</v>
      </c>
      <c r="CN159" s="70">
        <v>33</v>
      </c>
      <c r="CO159" s="70">
        <v>9</v>
      </c>
      <c r="CP159" s="70">
        <v>2</v>
      </c>
      <c r="CQ159" s="70">
        <v>2</v>
      </c>
      <c r="CR159" s="70">
        <v>0</v>
      </c>
      <c r="CS159" s="70">
        <v>13</v>
      </c>
      <c r="CT159" s="70">
        <v>46</v>
      </c>
      <c r="CU159" s="74"/>
      <c r="CV159" s="70">
        <v>23</v>
      </c>
      <c r="CW159" s="70">
        <v>2</v>
      </c>
      <c r="CX159" s="70">
        <v>4</v>
      </c>
      <c r="CY159" s="70">
        <v>0</v>
      </c>
      <c r="CZ159" s="70">
        <v>29</v>
      </c>
      <c r="DA159" s="70">
        <v>3</v>
      </c>
      <c r="DB159" s="70">
        <v>1</v>
      </c>
      <c r="DC159" s="70">
        <v>1</v>
      </c>
      <c r="DD159" s="70">
        <v>0</v>
      </c>
      <c r="DE159" s="70">
        <v>5</v>
      </c>
      <c r="DF159" s="70">
        <v>6</v>
      </c>
      <c r="DG159" s="70">
        <v>0</v>
      </c>
      <c r="DH159" s="70">
        <v>3</v>
      </c>
      <c r="DI159" s="70">
        <v>0</v>
      </c>
      <c r="DJ159" s="70">
        <v>9</v>
      </c>
      <c r="DK159" s="70">
        <v>43</v>
      </c>
      <c r="DL159" s="74"/>
      <c r="DM159" s="70">
        <v>22</v>
      </c>
      <c r="DN159" s="70">
        <v>3</v>
      </c>
      <c r="DO159" s="70">
        <v>4</v>
      </c>
      <c r="DP159" s="70">
        <v>0</v>
      </c>
      <c r="DQ159" s="70">
        <v>29</v>
      </c>
      <c r="DR159" s="70">
        <v>10</v>
      </c>
      <c r="DS159" s="70">
        <v>0</v>
      </c>
      <c r="DT159" s="70">
        <v>4</v>
      </c>
      <c r="DU159" s="70">
        <v>0</v>
      </c>
      <c r="DV159" s="70">
        <v>14</v>
      </c>
      <c r="DW159" s="70">
        <v>43</v>
      </c>
      <c r="DY159" s="80">
        <f t="shared" si="97"/>
        <v>0.89189189189189189</v>
      </c>
      <c r="DZ159" s="80">
        <f t="shared" si="98"/>
        <v>1</v>
      </c>
      <c r="EA159" s="80">
        <f t="shared" si="99"/>
        <v>1.125</v>
      </c>
      <c r="EB159" s="80" t="e">
        <f t="shared" si="100"/>
        <v>#DIV/0!</v>
      </c>
      <c r="EC159" s="80">
        <f t="shared" si="101"/>
        <v>0.93877551020408168</v>
      </c>
      <c r="ED159" s="74"/>
      <c r="EE159" s="80">
        <f t="shared" si="102"/>
        <v>1.027027027027027</v>
      </c>
      <c r="EF159" s="80">
        <f t="shared" si="103"/>
        <v>1</v>
      </c>
      <c r="EG159" s="80">
        <f t="shared" si="104"/>
        <v>1.25</v>
      </c>
      <c r="EH159" s="80" t="e">
        <f t="shared" si="105"/>
        <v>#DIV/0!</v>
      </c>
      <c r="EI159" s="80">
        <f t="shared" si="106"/>
        <v>1.0612244897959184</v>
      </c>
      <c r="EJ159" s="74"/>
      <c r="EK159" s="80">
        <f t="shared" si="107"/>
        <v>0.89189189189189189</v>
      </c>
      <c r="EL159" s="80">
        <f t="shared" si="108"/>
        <v>0.75</v>
      </c>
      <c r="EM159" s="80">
        <f t="shared" si="109"/>
        <v>1</v>
      </c>
      <c r="EN159" s="80" t="e">
        <f t="shared" si="110"/>
        <v>#DIV/0!</v>
      </c>
      <c r="EO159" s="80">
        <f t="shared" si="111"/>
        <v>0.89795918367346939</v>
      </c>
      <c r="EP159" s="74"/>
      <c r="EQ159" s="80">
        <f t="shared" si="112"/>
        <v>0.83783783783783783</v>
      </c>
      <c r="ER159" s="80">
        <f t="shared" si="113"/>
        <v>0.75</v>
      </c>
      <c r="ES159" s="80">
        <f t="shared" si="114"/>
        <v>0.875</v>
      </c>
      <c r="ET159" s="80" t="e">
        <f t="shared" si="115"/>
        <v>#DIV/0!</v>
      </c>
      <c r="EU159" s="80">
        <f t="shared" si="116"/>
        <v>0.83673469387755106</v>
      </c>
      <c r="EV159" s="74"/>
      <c r="EW159" s="80">
        <f t="shared" si="117"/>
        <v>0.89189189189189189</v>
      </c>
      <c r="EX159" s="80">
        <f t="shared" si="118"/>
        <v>0.75</v>
      </c>
      <c r="EY159" s="80">
        <f t="shared" si="119"/>
        <v>1.125</v>
      </c>
      <c r="EZ159" s="80" t="e">
        <f t="shared" si="120"/>
        <v>#DIV/0!</v>
      </c>
      <c r="FA159" s="80">
        <f t="shared" si="121"/>
        <v>0.91836734693877553</v>
      </c>
      <c r="FB159" s="74"/>
      <c r="FC159" s="80">
        <f t="shared" si="122"/>
        <v>0.43243243243243246</v>
      </c>
      <c r="FD159" s="80">
        <f t="shared" si="123"/>
        <v>0.25</v>
      </c>
      <c r="FE159" s="80">
        <f t="shared" si="124"/>
        <v>2.25</v>
      </c>
      <c r="FF159" s="80" t="e">
        <f t="shared" si="125"/>
        <v>#DIV/0!</v>
      </c>
      <c r="FG159" s="80">
        <f t="shared" si="126"/>
        <v>0.7142857142857143</v>
      </c>
      <c r="FH159" s="74"/>
      <c r="FI159" s="80">
        <f t="shared" si="127"/>
        <v>0.89189189189189189</v>
      </c>
      <c r="FJ159" s="80">
        <f t="shared" si="128"/>
        <v>1</v>
      </c>
      <c r="FK159" s="80">
        <f t="shared" si="129"/>
        <v>1.125</v>
      </c>
      <c r="FL159" s="80" t="e">
        <f t="shared" si="130"/>
        <v>#DIV/0!</v>
      </c>
      <c r="FM159" s="80">
        <f t="shared" si="131"/>
        <v>0.93877551020408168</v>
      </c>
      <c r="FN159" s="74"/>
      <c r="FO159" s="80">
        <f t="shared" si="132"/>
        <v>0.86486486486486491</v>
      </c>
      <c r="FP159" s="80">
        <f t="shared" si="133"/>
        <v>0.75</v>
      </c>
      <c r="FQ159" s="80">
        <f t="shared" si="134"/>
        <v>1</v>
      </c>
      <c r="FR159" s="80" t="e">
        <f t="shared" si="135"/>
        <v>#DIV/0!</v>
      </c>
      <c r="FS159" s="80">
        <f t="shared" si="136"/>
        <v>0.87755102040816324</v>
      </c>
      <c r="FT159" s="74"/>
      <c r="FU159" s="80">
        <f t="shared" si="137"/>
        <v>0.86486486486486491</v>
      </c>
      <c r="FV159" s="80">
        <f t="shared" si="138"/>
        <v>0.75</v>
      </c>
      <c r="FW159" s="80">
        <f t="shared" si="139"/>
        <v>1</v>
      </c>
      <c r="FX159" s="80" t="e">
        <f t="shared" si="140"/>
        <v>#DIV/0!</v>
      </c>
      <c r="FY159" s="80">
        <f t="shared" si="141"/>
        <v>0.87755102040816324</v>
      </c>
    </row>
    <row r="160" spans="1:181" x14ac:dyDescent="0.3">
      <c r="A160" s="60" t="s">
        <v>458</v>
      </c>
      <c r="B160" s="70">
        <v>1784</v>
      </c>
      <c r="C160" s="70"/>
      <c r="D160" s="70">
        <v>111</v>
      </c>
      <c r="E160" s="70">
        <v>42</v>
      </c>
      <c r="F160" s="70">
        <v>54</v>
      </c>
      <c r="G160" s="70">
        <v>0</v>
      </c>
      <c r="H160" s="70">
        <v>207</v>
      </c>
      <c r="I160" s="70">
        <v>40</v>
      </c>
      <c r="J160" s="70">
        <v>19</v>
      </c>
      <c r="K160" s="70">
        <v>32</v>
      </c>
      <c r="L160" s="70">
        <v>0</v>
      </c>
      <c r="M160" s="70">
        <v>91</v>
      </c>
      <c r="N160" s="70">
        <v>298</v>
      </c>
      <c r="O160" s="70"/>
      <c r="P160" s="70">
        <v>63</v>
      </c>
      <c r="Q160" s="70">
        <v>12</v>
      </c>
      <c r="R160" s="70">
        <v>33</v>
      </c>
      <c r="S160" s="70">
        <v>0</v>
      </c>
      <c r="T160" s="70">
        <v>108</v>
      </c>
      <c r="U160" s="70">
        <v>67</v>
      </c>
      <c r="V160" s="70">
        <v>42</v>
      </c>
      <c r="W160" s="70">
        <v>43</v>
      </c>
      <c r="X160" s="70">
        <v>0</v>
      </c>
      <c r="Y160" s="70">
        <v>152</v>
      </c>
      <c r="Z160" s="70">
        <v>260</v>
      </c>
      <c r="AA160" s="70"/>
      <c r="AB160" s="70">
        <v>75</v>
      </c>
      <c r="AC160" s="70">
        <v>24</v>
      </c>
      <c r="AD160" s="70">
        <v>39</v>
      </c>
      <c r="AE160" s="70">
        <v>0</v>
      </c>
      <c r="AF160" s="70">
        <v>138</v>
      </c>
      <c r="AG160" s="70">
        <v>38</v>
      </c>
      <c r="AH160" s="70">
        <v>16</v>
      </c>
      <c r="AI160" s="70">
        <v>35</v>
      </c>
      <c r="AJ160" s="70">
        <v>0</v>
      </c>
      <c r="AK160" s="70">
        <v>89</v>
      </c>
      <c r="AL160" s="70">
        <v>17</v>
      </c>
      <c r="AM160" s="70">
        <v>10</v>
      </c>
      <c r="AN160" s="70">
        <v>11</v>
      </c>
      <c r="AO160" s="70">
        <v>0</v>
      </c>
      <c r="AP160" s="70">
        <v>38</v>
      </c>
      <c r="AQ160" s="70">
        <v>265</v>
      </c>
      <c r="AR160" s="74"/>
      <c r="AS160" s="70">
        <v>114</v>
      </c>
      <c r="AT160" s="70">
        <v>44</v>
      </c>
      <c r="AU160" s="70">
        <v>77</v>
      </c>
      <c r="AV160" s="70">
        <v>0</v>
      </c>
      <c r="AW160" s="70">
        <v>235</v>
      </c>
      <c r="AX160" s="70">
        <v>235</v>
      </c>
      <c r="AY160" s="74"/>
      <c r="AZ160" s="70">
        <v>110</v>
      </c>
      <c r="BA160" s="70">
        <v>46</v>
      </c>
      <c r="BB160" s="70">
        <v>74</v>
      </c>
      <c r="BC160" s="70">
        <v>0</v>
      </c>
      <c r="BD160" s="70">
        <v>230</v>
      </c>
      <c r="BE160" s="70">
        <v>230</v>
      </c>
      <c r="BF160" s="74"/>
      <c r="BG160" s="70">
        <v>81</v>
      </c>
      <c r="BH160" s="70">
        <v>32</v>
      </c>
      <c r="BI160" s="70">
        <v>54</v>
      </c>
      <c r="BJ160" s="70">
        <v>0</v>
      </c>
      <c r="BK160" s="70">
        <v>167</v>
      </c>
      <c r="BL160" s="70">
        <v>44</v>
      </c>
      <c r="BM160" s="70">
        <v>18</v>
      </c>
      <c r="BN160" s="70">
        <v>24</v>
      </c>
      <c r="BO160" s="70">
        <v>0</v>
      </c>
      <c r="BP160" s="70">
        <v>86</v>
      </c>
      <c r="BQ160" s="70">
        <v>253</v>
      </c>
      <c r="BR160" s="74"/>
      <c r="BS160" s="70">
        <v>39</v>
      </c>
      <c r="BT160" s="70">
        <v>13</v>
      </c>
      <c r="BU160" s="70">
        <v>26</v>
      </c>
      <c r="BV160" s="70">
        <v>0</v>
      </c>
      <c r="BW160" s="70">
        <v>78</v>
      </c>
      <c r="BX160" s="70">
        <v>19</v>
      </c>
      <c r="BY160" s="70">
        <v>5</v>
      </c>
      <c r="BZ160" s="70">
        <v>19</v>
      </c>
      <c r="CA160" s="70">
        <v>0</v>
      </c>
      <c r="CB160" s="70">
        <v>43</v>
      </c>
      <c r="CC160" s="70">
        <v>68</v>
      </c>
      <c r="CD160" s="70">
        <v>36</v>
      </c>
      <c r="CE160" s="70">
        <v>40</v>
      </c>
      <c r="CF160" s="70">
        <v>0</v>
      </c>
      <c r="CG160" s="70">
        <v>144</v>
      </c>
      <c r="CH160" s="70">
        <v>265</v>
      </c>
      <c r="CI160" s="74"/>
      <c r="CJ160" s="70">
        <v>67</v>
      </c>
      <c r="CK160" s="70">
        <v>24</v>
      </c>
      <c r="CL160" s="70">
        <v>34</v>
      </c>
      <c r="CM160" s="70">
        <v>0</v>
      </c>
      <c r="CN160" s="70">
        <v>125</v>
      </c>
      <c r="CO160" s="70">
        <v>52</v>
      </c>
      <c r="CP160" s="70">
        <v>30</v>
      </c>
      <c r="CQ160" s="70">
        <v>45</v>
      </c>
      <c r="CR160" s="70">
        <v>0</v>
      </c>
      <c r="CS160" s="70">
        <v>127</v>
      </c>
      <c r="CT160" s="70">
        <v>252</v>
      </c>
      <c r="CU160" s="74"/>
      <c r="CV160" s="70">
        <v>60</v>
      </c>
      <c r="CW160" s="70">
        <v>11</v>
      </c>
      <c r="CX160" s="70">
        <v>33</v>
      </c>
      <c r="CY160" s="70">
        <v>0</v>
      </c>
      <c r="CZ160" s="70">
        <v>104</v>
      </c>
      <c r="DA160" s="70">
        <v>29</v>
      </c>
      <c r="DB160" s="70">
        <v>21</v>
      </c>
      <c r="DC160" s="70">
        <v>25</v>
      </c>
      <c r="DD160" s="70">
        <v>0</v>
      </c>
      <c r="DE160" s="70">
        <v>75</v>
      </c>
      <c r="DF160" s="70">
        <v>35</v>
      </c>
      <c r="DG160" s="70">
        <v>22</v>
      </c>
      <c r="DH160" s="70">
        <v>21</v>
      </c>
      <c r="DI160" s="70">
        <v>0</v>
      </c>
      <c r="DJ160" s="70">
        <v>78</v>
      </c>
      <c r="DK160" s="70">
        <v>257</v>
      </c>
      <c r="DL160" s="74"/>
      <c r="DM160" s="70">
        <v>86</v>
      </c>
      <c r="DN160" s="70">
        <v>25</v>
      </c>
      <c r="DO160" s="70">
        <v>56</v>
      </c>
      <c r="DP160" s="70">
        <v>0</v>
      </c>
      <c r="DQ160" s="70">
        <v>167</v>
      </c>
      <c r="DR160" s="70">
        <v>36</v>
      </c>
      <c r="DS160" s="70">
        <v>21</v>
      </c>
      <c r="DT160" s="70">
        <v>20</v>
      </c>
      <c r="DU160" s="70">
        <v>0</v>
      </c>
      <c r="DV160" s="70">
        <v>77</v>
      </c>
      <c r="DW160" s="70">
        <v>244</v>
      </c>
      <c r="DY160" s="80">
        <f t="shared" si="97"/>
        <v>0.86092715231788075</v>
      </c>
      <c r="DZ160" s="80">
        <f t="shared" si="98"/>
        <v>0.88524590163934425</v>
      </c>
      <c r="EA160" s="80">
        <f t="shared" si="99"/>
        <v>0.88372093023255816</v>
      </c>
      <c r="EB160" s="80" t="e">
        <f t="shared" si="100"/>
        <v>#DIV/0!</v>
      </c>
      <c r="EC160" s="80">
        <f t="shared" si="101"/>
        <v>0.87248322147651003</v>
      </c>
      <c r="ED160" s="74"/>
      <c r="EE160" s="80">
        <f t="shared" si="102"/>
        <v>0.86092715231788075</v>
      </c>
      <c r="EF160" s="80">
        <f t="shared" si="103"/>
        <v>0.81967213114754101</v>
      </c>
      <c r="EG160" s="80">
        <f t="shared" si="104"/>
        <v>0.98837209302325579</v>
      </c>
      <c r="EH160" s="80" t="e">
        <f t="shared" si="105"/>
        <v>#DIV/0!</v>
      </c>
      <c r="EI160" s="80">
        <f t="shared" si="106"/>
        <v>0.88926174496644295</v>
      </c>
      <c r="EJ160" s="74"/>
      <c r="EK160" s="80">
        <f t="shared" si="107"/>
        <v>0.75496688741721851</v>
      </c>
      <c r="EL160" s="80">
        <f t="shared" si="108"/>
        <v>0.72131147540983609</v>
      </c>
      <c r="EM160" s="80">
        <f t="shared" si="109"/>
        <v>0.89534883720930236</v>
      </c>
      <c r="EN160" s="80" t="e">
        <f t="shared" si="110"/>
        <v>#DIV/0!</v>
      </c>
      <c r="EO160" s="80">
        <f t="shared" si="111"/>
        <v>0.78859060402684567</v>
      </c>
      <c r="EP160" s="74"/>
      <c r="EQ160" s="80">
        <f t="shared" si="112"/>
        <v>0.72847682119205293</v>
      </c>
      <c r="ER160" s="80">
        <f t="shared" si="113"/>
        <v>0.75409836065573765</v>
      </c>
      <c r="ES160" s="80">
        <f t="shared" si="114"/>
        <v>0.86046511627906974</v>
      </c>
      <c r="ET160" s="80" t="e">
        <f t="shared" si="115"/>
        <v>#DIV/0!</v>
      </c>
      <c r="EU160" s="80">
        <f t="shared" si="116"/>
        <v>0.77181208053691275</v>
      </c>
      <c r="EV160" s="74"/>
      <c r="EW160" s="80">
        <f t="shared" si="117"/>
        <v>0.82781456953642385</v>
      </c>
      <c r="EX160" s="80">
        <f t="shared" si="118"/>
        <v>0.81967213114754101</v>
      </c>
      <c r="EY160" s="80">
        <f t="shared" si="119"/>
        <v>0.90697674418604646</v>
      </c>
      <c r="EZ160" s="80" t="e">
        <f t="shared" si="120"/>
        <v>#DIV/0!</v>
      </c>
      <c r="FA160" s="80">
        <f t="shared" si="121"/>
        <v>0.84899328859060408</v>
      </c>
      <c r="FB160" s="74"/>
      <c r="FC160" s="80">
        <f t="shared" si="122"/>
        <v>0.2119205298013245</v>
      </c>
      <c r="FD160" s="80">
        <f t="shared" si="123"/>
        <v>6.5573770491803282E-2</v>
      </c>
      <c r="FE160" s="80">
        <f t="shared" si="124"/>
        <v>0.10465116279069768</v>
      </c>
      <c r="FF160" s="80" t="e">
        <f t="shared" si="125"/>
        <v>#DIV/0!</v>
      </c>
      <c r="FG160" s="80">
        <f t="shared" si="126"/>
        <v>0.15100671140939598</v>
      </c>
      <c r="FH160" s="74"/>
      <c r="FI160" s="80">
        <f t="shared" si="127"/>
        <v>0.78807947019867552</v>
      </c>
      <c r="FJ160" s="80">
        <f t="shared" si="128"/>
        <v>0.88524590163934425</v>
      </c>
      <c r="FK160" s="80">
        <f t="shared" si="129"/>
        <v>0.91860465116279066</v>
      </c>
      <c r="FL160" s="80" t="e">
        <f t="shared" si="130"/>
        <v>#DIV/0!</v>
      </c>
      <c r="FM160" s="80">
        <f t="shared" si="131"/>
        <v>0.84563758389261745</v>
      </c>
      <c r="FN160" s="74"/>
      <c r="FO160" s="80">
        <f t="shared" si="132"/>
        <v>0.82119205298013243</v>
      </c>
      <c r="FP160" s="80">
        <f t="shared" si="133"/>
        <v>0.88524590163934425</v>
      </c>
      <c r="FQ160" s="80">
        <f t="shared" si="134"/>
        <v>0.91860465116279066</v>
      </c>
      <c r="FR160" s="80" t="e">
        <f t="shared" si="135"/>
        <v>#DIV/0!</v>
      </c>
      <c r="FS160" s="80">
        <f t="shared" si="136"/>
        <v>0.86241610738255037</v>
      </c>
      <c r="FT160" s="74"/>
      <c r="FU160" s="80">
        <f t="shared" si="137"/>
        <v>0.80794701986754969</v>
      </c>
      <c r="FV160" s="80">
        <f t="shared" si="138"/>
        <v>0.75409836065573765</v>
      </c>
      <c r="FW160" s="80">
        <f t="shared" si="139"/>
        <v>0.88372093023255816</v>
      </c>
      <c r="FX160" s="80" t="e">
        <f t="shared" si="140"/>
        <v>#DIV/0!</v>
      </c>
      <c r="FY160" s="80">
        <f t="shared" si="141"/>
        <v>0.81879194630872487</v>
      </c>
    </row>
    <row r="161" spans="1:181" x14ac:dyDescent="0.3">
      <c r="A161" s="60" t="s">
        <v>602</v>
      </c>
      <c r="B161" s="70">
        <v>1471</v>
      </c>
      <c r="C161" s="70"/>
      <c r="D161" s="70">
        <v>64</v>
      </c>
      <c r="E161" s="70">
        <v>23</v>
      </c>
      <c r="F161" s="70">
        <v>17</v>
      </c>
      <c r="G161" s="70">
        <v>0</v>
      </c>
      <c r="H161" s="70">
        <v>104</v>
      </c>
      <c r="I161" s="70">
        <v>21</v>
      </c>
      <c r="J161" s="70">
        <v>3</v>
      </c>
      <c r="K161" s="70">
        <v>7</v>
      </c>
      <c r="L161" s="70">
        <v>0</v>
      </c>
      <c r="M161" s="70">
        <v>31</v>
      </c>
      <c r="N161" s="70">
        <v>135</v>
      </c>
      <c r="O161" s="70"/>
      <c r="P161" s="70">
        <v>32</v>
      </c>
      <c r="Q161" s="70">
        <v>7</v>
      </c>
      <c r="R161" s="70">
        <v>7</v>
      </c>
      <c r="S161" s="70">
        <v>0</v>
      </c>
      <c r="T161" s="70">
        <v>46</v>
      </c>
      <c r="U161" s="70">
        <v>38</v>
      </c>
      <c r="V161" s="70">
        <v>14</v>
      </c>
      <c r="W161" s="70">
        <v>9</v>
      </c>
      <c r="X161" s="70">
        <v>0</v>
      </c>
      <c r="Y161" s="70">
        <v>61</v>
      </c>
      <c r="Z161" s="70">
        <v>107</v>
      </c>
      <c r="AA161" s="70"/>
      <c r="AB161" s="70">
        <v>49</v>
      </c>
      <c r="AC161" s="70">
        <v>9</v>
      </c>
      <c r="AD161" s="70">
        <v>16</v>
      </c>
      <c r="AE161" s="70">
        <v>0</v>
      </c>
      <c r="AF161" s="70">
        <v>74</v>
      </c>
      <c r="AG161" s="70">
        <v>19</v>
      </c>
      <c r="AH161" s="70">
        <v>10</v>
      </c>
      <c r="AI161" s="70">
        <v>3</v>
      </c>
      <c r="AJ161" s="70">
        <v>0</v>
      </c>
      <c r="AK161" s="70">
        <v>32</v>
      </c>
      <c r="AL161" s="70">
        <v>7</v>
      </c>
      <c r="AM161" s="70">
        <v>2</v>
      </c>
      <c r="AN161" s="70">
        <v>1</v>
      </c>
      <c r="AO161" s="70">
        <v>0</v>
      </c>
      <c r="AP161" s="70">
        <v>10</v>
      </c>
      <c r="AQ161" s="70">
        <v>116</v>
      </c>
      <c r="AR161" s="74"/>
      <c r="AS161" s="70">
        <v>66</v>
      </c>
      <c r="AT161" s="70">
        <v>21</v>
      </c>
      <c r="AU161" s="70">
        <v>19</v>
      </c>
      <c r="AV161" s="70">
        <v>0</v>
      </c>
      <c r="AW161" s="70">
        <v>106</v>
      </c>
      <c r="AX161" s="70">
        <v>106</v>
      </c>
      <c r="AY161" s="74"/>
      <c r="AZ161" s="70">
        <v>66</v>
      </c>
      <c r="BA161" s="70">
        <v>20</v>
      </c>
      <c r="BB161" s="70">
        <v>17</v>
      </c>
      <c r="BC161" s="70">
        <v>0</v>
      </c>
      <c r="BD161" s="70">
        <v>103</v>
      </c>
      <c r="BE161" s="70">
        <v>103</v>
      </c>
      <c r="BF161" s="74"/>
      <c r="BG161" s="70">
        <v>53</v>
      </c>
      <c r="BH161" s="70">
        <v>16</v>
      </c>
      <c r="BI161" s="70">
        <v>13</v>
      </c>
      <c r="BJ161" s="70">
        <v>0</v>
      </c>
      <c r="BK161" s="70">
        <v>82</v>
      </c>
      <c r="BL161" s="70">
        <v>20</v>
      </c>
      <c r="BM161" s="70">
        <v>4</v>
      </c>
      <c r="BN161" s="70">
        <v>7</v>
      </c>
      <c r="BO161" s="70">
        <v>0</v>
      </c>
      <c r="BP161" s="70">
        <v>31</v>
      </c>
      <c r="BQ161" s="70">
        <v>113</v>
      </c>
      <c r="BR161" s="74"/>
      <c r="BS161" s="70">
        <v>29</v>
      </c>
      <c r="BT161" s="70">
        <v>5</v>
      </c>
      <c r="BU161" s="70">
        <v>9</v>
      </c>
      <c r="BV161" s="70">
        <v>0</v>
      </c>
      <c r="BW161" s="70">
        <v>43</v>
      </c>
      <c r="BX161" s="70">
        <v>13</v>
      </c>
      <c r="BY161" s="70">
        <v>4</v>
      </c>
      <c r="BZ161" s="70">
        <v>3</v>
      </c>
      <c r="CA161" s="70">
        <v>0</v>
      </c>
      <c r="CB161" s="70">
        <v>20</v>
      </c>
      <c r="CC161" s="70">
        <v>29</v>
      </c>
      <c r="CD161" s="70">
        <v>11</v>
      </c>
      <c r="CE161" s="70">
        <v>7</v>
      </c>
      <c r="CF161" s="70">
        <v>0</v>
      </c>
      <c r="CG161" s="70">
        <v>47</v>
      </c>
      <c r="CH161" s="70">
        <v>110</v>
      </c>
      <c r="CI161" s="74"/>
      <c r="CJ161" s="70">
        <v>38</v>
      </c>
      <c r="CK161" s="70">
        <v>12</v>
      </c>
      <c r="CL161" s="70">
        <v>12</v>
      </c>
      <c r="CM161" s="70">
        <v>0</v>
      </c>
      <c r="CN161" s="70">
        <v>62</v>
      </c>
      <c r="CO161" s="70">
        <v>32</v>
      </c>
      <c r="CP161" s="70">
        <v>8</v>
      </c>
      <c r="CQ161" s="70">
        <v>8</v>
      </c>
      <c r="CR161" s="70">
        <v>0</v>
      </c>
      <c r="CS161" s="70">
        <v>48</v>
      </c>
      <c r="CT161" s="70">
        <v>110</v>
      </c>
      <c r="CU161" s="74"/>
      <c r="CV161" s="70">
        <v>44</v>
      </c>
      <c r="CW161" s="70">
        <v>8</v>
      </c>
      <c r="CX161" s="70">
        <v>11</v>
      </c>
      <c r="CY161" s="70">
        <v>0</v>
      </c>
      <c r="CZ161" s="70">
        <v>63</v>
      </c>
      <c r="DA161" s="70">
        <v>8</v>
      </c>
      <c r="DB161" s="70">
        <v>7</v>
      </c>
      <c r="DC161" s="70">
        <v>3</v>
      </c>
      <c r="DD161" s="70">
        <v>0</v>
      </c>
      <c r="DE161" s="70">
        <v>18</v>
      </c>
      <c r="DF161" s="70">
        <v>17</v>
      </c>
      <c r="DG161" s="70">
        <v>6</v>
      </c>
      <c r="DH161" s="70">
        <v>6</v>
      </c>
      <c r="DI161" s="70">
        <v>0</v>
      </c>
      <c r="DJ161" s="70">
        <v>29</v>
      </c>
      <c r="DK161" s="70">
        <v>110</v>
      </c>
      <c r="DL161" s="74"/>
      <c r="DM161" s="70">
        <v>51</v>
      </c>
      <c r="DN161" s="70">
        <v>13</v>
      </c>
      <c r="DO161" s="70">
        <v>12</v>
      </c>
      <c r="DP161" s="70">
        <v>0</v>
      </c>
      <c r="DQ161" s="70">
        <v>76</v>
      </c>
      <c r="DR161" s="70">
        <v>15</v>
      </c>
      <c r="DS161" s="70">
        <v>7</v>
      </c>
      <c r="DT161" s="70">
        <v>6</v>
      </c>
      <c r="DU161" s="70">
        <v>0</v>
      </c>
      <c r="DV161" s="70">
        <v>28</v>
      </c>
      <c r="DW161" s="70">
        <v>104</v>
      </c>
      <c r="DY161" s="80">
        <f t="shared" si="97"/>
        <v>0.82352941176470584</v>
      </c>
      <c r="DZ161" s="80">
        <f t="shared" si="98"/>
        <v>0.80769230769230771</v>
      </c>
      <c r="EA161" s="80">
        <f t="shared" si="99"/>
        <v>0.66666666666666663</v>
      </c>
      <c r="EB161" s="80" t="e">
        <f t="shared" si="100"/>
        <v>#DIV/0!</v>
      </c>
      <c r="EC161" s="80">
        <f t="shared" si="101"/>
        <v>0.79259259259259263</v>
      </c>
      <c r="ED161" s="74"/>
      <c r="EE161" s="80">
        <f t="shared" si="102"/>
        <v>0.88235294117647056</v>
      </c>
      <c r="EF161" s="80">
        <f t="shared" si="103"/>
        <v>0.80769230769230771</v>
      </c>
      <c r="EG161" s="80">
        <f t="shared" si="104"/>
        <v>0.83333333333333337</v>
      </c>
      <c r="EH161" s="80" t="e">
        <f t="shared" si="105"/>
        <v>#DIV/0!</v>
      </c>
      <c r="EI161" s="80">
        <f t="shared" si="106"/>
        <v>0.85925925925925928</v>
      </c>
      <c r="EJ161" s="74"/>
      <c r="EK161" s="80">
        <f t="shared" si="107"/>
        <v>0.77647058823529413</v>
      </c>
      <c r="EL161" s="80">
        <f t="shared" si="108"/>
        <v>0.80769230769230771</v>
      </c>
      <c r="EM161" s="80">
        <f t="shared" si="109"/>
        <v>0.79166666666666663</v>
      </c>
      <c r="EN161" s="80" t="e">
        <f t="shared" si="110"/>
        <v>#DIV/0!</v>
      </c>
      <c r="EO161" s="80">
        <f t="shared" si="111"/>
        <v>0.78518518518518521</v>
      </c>
      <c r="EP161" s="74"/>
      <c r="EQ161" s="80">
        <f t="shared" si="112"/>
        <v>0.77647058823529413</v>
      </c>
      <c r="ER161" s="80">
        <f t="shared" si="113"/>
        <v>0.76923076923076927</v>
      </c>
      <c r="ES161" s="80">
        <f t="shared" si="114"/>
        <v>0.70833333333333337</v>
      </c>
      <c r="ET161" s="80" t="e">
        <f t="shared" si="115"/>
        <v>#DIV/0!</v>
      </c>
      <c r="EU161" s="80">
        <f t="shared" si="116"/>
        <v>0.76296296296296295</v>
      </c>
      <c r="EV161" s="74"/>
      <c r="EW161" s="80">
        <f t="shared" si="117"/>
        <v>0.85882352941176465</v>
      </c>
      <c r="EX161" s="80">
        <f t="shared" si="118"/>
        <v>0.76923076923076927</v>
      </c>
      <c r="EY161" s="80">
        <f t="shared" si="119"/>
        <v>0.83333333333333337</v>
      </c>
      <c r="EZ161" s="80" t="e">
        <f t="shared" si="120"/>
        <v>#DIV/0!</v>
      </c>
      <c r="FA161" s="80">
        <f t="shared" si="121"/>
        <v>0.83703703703703702</v>
      </c>
      <c r="FB161" s="74"/>
      <c r="FC161" s="80">
        <f t="shared" si="122"/>
        <v>1.4823529411764707</v>
      </c>
      <c r="FD161" s="80">
        <f t="shared" si="123"/>
        <v>2.0769230769230771</v>
      </c>
      <c r="FE161" s="80">
        <f t="shared" si="124"/>
        <v>3.5416666666666665</v>
      </c>
      <c r="FF161" s="80" t="e">
        <f t="shared" si="125"/>
        <v>#DIV/0!</v>
      </c>
      <c r="FG161" s="80">
        <f t="shared" si="126"/>
        <v>1.962962962962963</v>
      </c>
      <c r="FH161" s="74"/>
      <c r="FI161" s="80">
        <f t="shared" si="127"/>
        <v>0.82352941176470584</v>
      </c>
      <c r="FJ161" s="80">
        <f t="shared" si="128"/>
        <v>0.76923076923076927</v>
      </c>
      <c r="FK161" s="80">
        <f t="shared" si="129"/>
        <v>0.83333333333333337</v>
      </c>
      <c r="FL161" s="80" t="e">
        <f t="shared" si="130"/>
        <v>#DIV/0!</v>
      </c>
      <c r="FM161" s="80">
        <f t="shared" si="131"/>
        <v>0.81481481481481477</v>
      </c>
      <c r="FN161" s="74"/>
      <c r="FO161" s="80">
        <f t="shared" si="132"/>
        <v>0.81176470588235294</v>
      </c>
      <c r="FP161" s="80">
        <f t="shared" si="133"/>
        <v>0.80769230769230771</v>
      </c>
      <c r="FQ161" s="80">
        <f t="shared" si="134"/>
        <v>0.83333333333333337</v>
      </c>
      <c r="FR161" s="80" t="e">
        <f t="shared" si="135"/>
        <v>#DIV/0!</v>
      </c>
      <c r="FS161" s="80">
        <f t="shared" si="136"/>
        <v>0.81481481481481477</v>
      </c>
      <c r="FT161" s="74"/>
      <c r="FU161" s="80">
        <f t="shared" si="137"/>
        <v>0.77647058823529413</v>
      </c>
      <c r="FV161" s="80">
        <f t="shared" si="138"/>
        <v>0.76923076923076927</v>
      </c>
      <c r="FW161" s="80">
        <f t="shared" si="139"/>
        <v>0.75</v>
      </c>
      <c r="FX161" s="80" t="e">
        <f t="shared" si="140"/>
        <v>#DIV/0!</v>
      </c>
      <c r="FY161" s="80">
        <f t="shared" si="141"/>
        <v>0.77037037037037037</v>
      </c>
    </row>
    <row r="162" spans="1:181" x14ac:dyDescent="0.3">
      <c r="A162" s="60" t="s">
        <v>566</v>
      </c>
      <c r="B162" s="70">
        <v>1464</v>
      </c>
      <c r="C162" s="70"/>
      <c r="D162" s="70">
        <v>87</v>
      </c>
      <c r="E162" s="70">
        <v>10</v>
      </c>
      <c r="F162" s="70">
        <v>32</v>
      </c>
      <c r="G162" s="70">
        <v>0</v>
      </c>
      <c r="H162" s="70">
        <v>129</v>
      </c>
      <c r="I162" s="70">
        <v>41</v>
      </c>
      <c r="J162" s="70">
        <v>8</v>
      </c>
      <c r="K162" s="70">
        <v>29</v>
      </c>
      <c r="L162" s="70">
        <v>0</v>
      </c>
      <c r="M162" s="70">
        <v>78</v>
      </c>
      <c r="N162" s="70">
        <v>207</v>
      </c>
      <c r="O162" s="70"/>
      <c r="P162" s="70">
        <v>49</v>
      </c>
      <c r="Q162" s="70">
        <v>10</v>
      </c>
      <c r="R162" s="70">
        <v>21</v>
      </c>
      <c r="S162" s="70">
        <v>0</v>
      </c>
      <c r="T162" s="70">
        <v>80</v>
      </c>
      <c r="U162" s="70">
        <v>55</v>
      </c>
      <c r="V162" s="70">
        <v>7</v>
      </c>
      <c r="W162" s="70">
        <v>24</v>
      </c>
      <c r="X162" s="70">
        <v>0</v>
      </c>
      <c r="Y162" s="70">
        <v>86</v>
      </c>
      <c r="Z162" s="70">
        <v>166</v>
      </c>
      <c r="AA162" s="70"/>
      <c r="AB162" s="70">
        <v>56</v>
      </c>
      <c r="AC162" s="70">
        <v>13</v>
      </c>
      <c r="AD162" s="70">
        <v>24</v>
      </c>
      <c r="AE162" s="70">
        <v>0</v>
      </c>
      <c r="AF162" s="70">
        <v>93</v>
      </c>
      <c r="AG162" s="70">
        <v>38</v>
      </c>
      <c r="AH162" s="70">
        <v>3</v>
      </c>
      <c r="AI162" s="70">
        <v>17</v>
      </c>
      <c r="AJ162" s="70">
        <v>0</v>
      </c>
      <c r="AK162" s="70">
        <v>58</v>
      </c>
      <c r="AL162" s="70">
        <v>19</v>
      </c>
      <c r="AM162" s="70">
        <v>1</v>
      </c>
      <c r="AN162" s="70">
        <v>8</v>
      </c>
      <c r="AO162" s="70">
        <v>0</v>
      </c>
      <c r="AP162" s="70">
        <v>28</v>
      </c>
      <c r="AQ162" s="70">
        <v>179</v>
      </c>
      <c r="AR162" s="74"/>
      <c r="AS162" s="70">
        <v>99</v>
      </c>
      <c r="AT162" s="70">
        <v>15</v>
      </c>
      <c r="AU162" s="70">
        <v>44</v>
      </c>
      <c r="AV162" s="70">
        <v>0</v>
      </c>
      <c r="AW162" s="70">
        <v>158</v>
      </c>
      <c r="AX162" s="70">
        <v>158</v>
      </c>
      <c r="AY162" s="74"/>
      <c r="AZ162" s="70">
        <v>91</v>
      </c>
      <c r="BA162" s="70">
        <v>15</v>
      </c>
      <c r="BB162" s="70">
        <v>39</v>
      </c>
      <c r="BC162" s="70">
        <v>0</v>
      </c>
      <c r="BD162" s="70">
        <v>145</v>
      </c>
      <c r="BE162" s="70">
        <v>145</v>
      </c>
      <c r="BF162" s="74"/>
      <c r="BG162" s="70">
        <v>67</v>
      </c>
      <c r="BH162" s="70">
        <v>7</v>
      </c>
      <c r="BI162" s="70">
        <v>26</v>
      </c>
      <c r="BJ162" s="70">
        <v>0</v>
      </c>
      <c r="BK162" s="70">
        <v>100</v>
      </c>
      <c r="BL162" s="70">
        <v>38</v>
      </c>
      <c r="BM162" s="70">
        <v>10</v>
      </c>
      <c r="BN162" s="70">
        <v>17</v>
      </c>
      <c r="BO162" s="70">
        <v>0</v>
      </c>
      <c r="BP162" s="70">
        <v>65</v>
      </c>
      <c r="BQ162" s="70">
        <v>165</v>
      </c>
      <c r="BR162" s="74"/>
      <c r="BS162" s="70">
        <v>36</v>
      </c>
      <c r="BT162" s="70">
        <v>9</v>
      </c>
      <c r="BU162" s="70">
        <v>17</v>
      </c>
      <c r="BV162" s="70">
        <v>0</v>
      </c>
      <c r="BW162" s="70">
        <v>62</v>
      </c>
      <c r="BX162" s="70">
        <v>18</v>
      </c>
      <c r="BY162" s="70">
        <v>5</v>
      </c>
      <c r="BZ162" s="70">
        <v>12</v>
      </c>
      <c r="CA162" s="70">
        <v>0</v>
      </c>
      <c r="CB162" s="70">
        <v>35</v>
      </c>
      <c r="CC162" s="70">
        <v>51</v>
      </c>
      <c r="CD162" s="70">
        <v>2</v>
      </c>
      <c r="CE162" s="70">
        <v>15</v>
      </c>
      <c r="CF162" s="70">
        <v>0</v>
      </c>
      <c r="CG162" s="70">
        <v>68</v>
      </c>
      <c r="CH162" s="70">
        <v>165</v>
      </c>
      <c r="CI162" s="74"/>
      <c r="CJ162" s="70">
        <v>55</v>
      </c>
      <c r="CK162" s="70">
        <v>9</v>
      </c>
      <c r="CL162" s="70">
        <v>17</v>
      </c>
      <c r="CM162" s="70">
        <v>0</v>
      </c>
      <c r="CN162" s="70">
        <v>81</v>
      </c>
      <c r="CO162" s="70">
        <v>44</v>
      </c>
      <c r="CP162" s="70">
        <v>8</v>
      </c>
      <c r="CQ162" s="70">
        <v>23</v>
      </c>
      <c r="CR162" s="70">
        <v>0</v>
      </c>
      <c r="CS162" s="70">
        <v>75</v>
      </c>
      <c r="CT162" s="70">
        <v>156</v>
      </c>
      <c r="CU162" s="74"/>
      <c r="CV162" s="70">
        <v>53</v>
      </c>
      <c r="CW162" s="70">
        <v>3</v>
      </c>
      <c r="CX162" s="70">
        <v>26</v>
      </c>
      <c r="CY162" s="70">
        <v>0</v>
      </c>
      <c r="CZ162" s="70">
        <v>82</v>
      </c>
      <c r="DA162" s="70">
        <v>26</v>
      </c>
      <c r="DB162" s="70">
        <v>10</v>
      </c>
      <c r="DC162" s="70">
        <v>13</v>
      </c>
      <c r="DD162" s="70">
        <v>0</v>
      </c>
      <c r="DE162" s="70">
        <v>49</v>
      </c>
      <c r="DF162" s="70">
        <v>30</v>
      </c>
      <c r="DG162" s="70">
        <v>4</v>
      </c>
      <c r="DH162" s="70">
        <v>8</v>
      </c>
      <c r="DI162" s="70">
        <v>0</v>
      </c>
      <c r="DJ162" s="70">
        <v>42</v>
      </c>
      <c r="DK162" s="70">
        <v>173</v>
      </c>
      <c r="DL162" s="74"/>
      <c r="DM162" s="70">
        <v>72</v>
      </c>
      <c r="DN162" s="70">
        <v>11</v>
      </c>
      <c r="DO162" s="70">
        <v>28</v>
      </c>
      <c r="DP162" s="70">
        <v>0</v>
      </c>
      <c r="DQ162" s="70">
        <v>111</v>
      </c>
      <c r="DR162" s="70">
        <v>28</v>
      </c>
      <c r="DS162" s="70">
        <v>6</v>
      </c>
      <c r="DT162" s="70">
        <v>15</v>
      </c>
      <c r="DU162" s="70">
        <v>0</v>
      </c>
      <c r="DV162" s="70">
        <v>49</v>
      </c>
      <c r="DW162" s="70">
        <v>160</v>
      </c>
      <c r="DY162" s="80">
        <f t="shared" si="97"/>
        <v>0.8125</v>
      </c>
      <c r="DZ162" s="80">
        <f t="shared" si="98"/>
        <v>0.94444444444444442</v>
      </c>
      <c r="EA162" s="80">
        <f t="shared" si="99"/>
        <v>0.73770491803278693</v>
      </c>
      <c r="EB162" s="80" t="e">
        <f t="shared" si="100"/>
        <v>#DIV/0!</v>
      </c>
      <c r="EC162" s="80">
        <f t="shared" si="101"/>
        <v>0.80193236714975846</v>
      </c>
      <c r="ED162" s="74"/>
      <c r="EE162" s="80">
        <f t="shared" si="102"/>
        <v>0.8828125</v>
      </c>
      <c r="EF162" s="80">
        <f t="shared" si="103"/>
        <v>0.94444444444444442</v>
      </c>
      <c r="EG162" s="80">
        <f t="shared" si="104"/>
        <v>0.80327868852459017</v>
      </c>
      <c r="EH162" s="80" t="e">
        <f t="shared" si="105"/>
        <v>#DIV/0!</v>
      </c>
      <c r="EI162" s="80">
        <f t="shared" si="106"/>
        <v>0.86473429951690817</v>
      </c>
      <c r="EJ162" s="74"/>
      <c r="EK162" s="80">
        <f t="shared" si="107"/>
        <v>0.7734375</v>
      </c>
      <c r="EL162" s="80">
        <f t="shared" si="108"/>
        <v>0.83333333333333337</v>
      </c>
      <c r="EM162" s="80">
        <f t="shared" si="109"/>
        <v>0.72131147540983609</v>
      </c>
      <c r="EN162" s="80" t="e">
        <f t="shared" si="110"/>
        <v>#DIV/0!</v>
      </c>
      <c r="EO162" s="80">
        <f t="shared" si="111"/>
        <v>0.76328502415458932</v>
      </c>
      <c r="EP162" s="74"/>
      <c r="EQ162" s="80">
        <f t="shared" si="112"/>
        <v>0.7109375</v>
      </c>
      <c r="ER162" s="80">
        <f t="shared" si="113"/>
        <v>0.83333333333333337</v>
      </c>
      <c r="ES162" s="80">
        <f t="shared" si="114"/>
        <v>0.63934426229508201</v>
      </c>
      <c r="ET162" s="80" t="e">
        <f t="shared" si="115"/>
        <v>#DIV/0!</v>
      </c>
      <c r="EU162" s="80">
        <f t="shared" si="116"/>
        <v>0.70048309178743962</v>
      </c>
      <c r="EV162" s="74"/>
      <c r="EW162" s="80">
        <f t="shared" si="117"/>
        <v>0.8203125</v>
      </c>
      <c r="EX162" s="80">
        <f t="shared" si="118"/>
        <v>0.94444444444444442</v>
      </c>
      <c r="EY162" s="80">
        <f t="shared" si="119"/>
        <v>0.70491803278688525</v>
      </c>
      <c r="EZ162" s="80" t="e">
        <f t="shared" si="120"/>
        <v>#DIV/0!</v>
      </c>
      <c r="FA162" s="80">
        <f t="shared" si="121"/>
        <v>0.79710144927536231</v>
      </c>
      <c r="FB162" s="74"/>
      <c r="FC162" s="80">
        <f t="shared" si="122"/>
        <v>0.5546875</v>
      </c>
      <c r="FD162" s="80">
        <f t="shared" si="123"/>
        <v>1.1111111111111112</v>
      </c>
      <c r="FE162" s="80">
        <f t="shared" si="124"/>
        <v>0.31147540983606559</v>
      </c>
      <c r="FF162" s="80" t="e">
        <f t="shared" si="125"/>
        <v>#DIV/0!</v>
      </c>
      <c r="FG162" s="80">
        <f t="shared" si="126"/>
        <v>0.53140096618357491</v>
      </c>
      <c r="FH162" s="74"/>
      <c r="FI162" s="80">
        <f t="shared" si="127"/>
        <v>0.7734375</v>
      </c>
      <c r="FJ162" s="80">
        <f t="shared" si="128"/>
        <v>0.94444444444444442</v>
      </c>
      <c r="FK162" s="80">
        <f t="shared" si="129"/>
        <v>0.65573770491803274</v>
      </c>
      <c r="FL162" s="80" t="e">
        <f t="shared" si="130"/>
        <v>#DIV/0!</v>
      </c>
      <c r="FM162" s="80">
        <f t="shared" si="131"/>
        <v>0.75362318840579712</v>
      </c>
      <c r="FN162" s="74"/>
      <c r="FO162" s="80">
        <f t="shared" si="132"/>
        <v>0.8515625</v>
      </c>
      <c r="FP162" s="80">
        <f t="shared" si="133"/>
        <v>0.94444444444444442</v>
      </c>
      <c r="FQ162" s="80">
        <f t="shared" si="134"/>
        <v>0.77049180327868849</v>
      </c>
      <c r="FR162" s="80" t="e">
        <f t="shared" si="135"/>
        <v>#DIV/0!</v>
      </c>
      <c r="FS162" s="80">
        <f t="shared" si="136"/>
        <v>0.83574879227053145</v>
      </c>
      <c r="FT162" s="74"/>
      <c r="FU162" s="80">
        <f t="shared" si="137"/>
        <v>0.78125</v>
      </c>
      <c r="FV162" s="80">
        <f t="shared" si="138"/>
        <v>0.94444444444444442</v>
      </c>
      <c r="FW162" s="80">
        <f t="shared" si="139"/>
        <v>0.70491803278688525</v>
      </c>
      <c r="FX162" s="80" t="e">
        <f t="shared" si="140"/>
        <v>#DIV/0!</v>
      </c>
      <c r="FY162" s="80">
        <f t="shared" si="141"/>
        <v>0.77294685990338163</v>
      </c>
    </row>
    <row r="163" spans="1:181" x14ac:dyDescent="0.3">
      <c r="A163" s="60" t="s">
        <v>580</v>
      </c>
      <c r="B163" s="70">
        <v>1186</v>
      </c>
      <c r="C163" s="70"/>
      <c r="D163" s="70">
        <v>96</v>
      </c>
      <c r="E163" s="70">
        <v>31</v>
      </c>
      <c r="F163" s="70">
        <v>78</v>
      </c>
      <c r="G163" s="70">
        <v>0</v>
      </c>
      <c r="H163" s="70">
        <v>205</v>
      </c>
      <c r="I163" s="70">
        <v>78</v>
      </c>
      <c r="J163" s="70">
        <v>11</v>
      </c>
      <c r="K163" s="70">
        <v>66</v>
      </c>
      <c r="L163" s="70">
        <v>0</v>
      </c>
      <c r="M163" s="70">
        <v>155</v>
      </c>
      <c r="N163" s="70">
        <v>360</v>
      </c>
      <c r="O163" s="70"/>
      <c r="P163" s="70">
        <v>95</v>
      </c>
      <c r="Q163" s="70">
        <v>15</v>
      </c>
      <c r="R163" s="70">
        <v>61</v>
      </c>
      <c r="S163" s="70">
        <v>0</v>
      </c>
      <c r="T163" s="70">
        <v>171</v>
      </c>
      <c r="U163" s="70">
        <v>50</v>
      </c>
      <c r="V163" s="70">
        <v>14</v>
      </c>
      <c r="W163" s="70">
        <v>50</v>
      </c>
      <c r="X163" s="70">
        <v>0</v>
      </c>
      <c r="Y163" s="70">
        <v>114</v>
      </c>
      <c r="Z163" s="70">
        <v>285</v>
      </c>
      <c r="AA163" s="70"/>
      <c r="AB163" s="70">
        <v>155</v>
      </c>
      <c r="AC163" s="70">
        <v>36</v>
      </c>
      <c r="AD163" s="70">
        <v>110</v>
      </c>
      <c r="AE163" s="70">
        <v>0</v>
      </c>
      <c r="AF163" s="70">
        <v>301</v>
      </c>
      <c r="AG163" s="70">
        <v>15</v>
      </c>
      <c r="AH163" s="70">
        <v>7</v>
      </c>
      <c r="AI163" s="70">
        <v>21</v>
      </c>
      <c r="AJ163" s="70">
        <v>0</v>
      </c>
      <c r="AK163" s="70">
        <v>43</v>
      </c>
      <c r="AL163" s="70">
        <v>13</v>
      </c>
      <c r="AM163" s="70">
        <v>4</v>
      </c>
      <c r="AN163" s="70">
        <v>13</v>
      </c>
      <c r="AO163" s="70">
        <v>0</v>
      </c>
      <c r="AP163" s="70">
        <v>30</v>
      </c>
      <c r="AQ163" s="70">
        <v>374</v>
      </c>
      <c r="AR163" s="74"/>
      <c r="AS163" s="70">
        <v>125</v>
      </c>
      <c r="AT163" s="70">
        <v>21</v>
      </c>
      <c r="AU163" s="70">
        <v>92</v>
      </c>
      <c r="AV163" s="70">
        <v>0</v>
      </c>
      <c r="AW163" s="70">
        <v>238</v>
      </c>
      <c r="AX163" s="70">
        <v>238</v>
      </c>
      <c r="AY163" s="74"/>
      <c r="AZ163" s="70">
        <v>122</v>
      </c>
      <c r="BA163" s="70">
        <v>20</v>
      </c>
      <c r="BB163" s="70">
        <v>91</v>
      </c>
      <c r="BC163" s="70">
        <v>0</v>
      </c>
      <c r="BD163" s="70">
        <v>233</v>
      </c>
      <c r="BE163" s="70">
        <v>233</v>
      </c>
      <c r="BF163" s="74"/>
      <c r="BG163" s="70">
        <v>89</v>
      </c>
      <c r="BH163" s="70">
        <v>18</v>
      </c>
      <c r="BI163" s="70">
        <v>76</v>
      </c>
      <c r="BJ163" s="70">
        <v>0</v>
      </c>
      <c r="BK163" s="70">
        <v>183</v>
      </c>
      <c r="BL163" s="70">
        <v>46</v>
      </c>
      <c r="BM163" s="70">
        <v>7</v>
      </c>
      <c r="BN163" s="70">
        <v>32</v>
      </c>
      <c r="BO163" s="70">
        <v>0</v>
      </c>
      <c r="BP163" s="70">
        <v>85</v>
      </c>
      <c r="BQ163" s="70">
        <v>268</v>
      </c>
      <c r="BR163" s="74"/>
      <c r="BS163" s="70">
        <v>71</v>
      </c>
      <c r="BT163" s="70">
        <v>7</v>
      </c>
      <c r="BU163" s="70">
        <v>49</v>
      </c>
      <c r="BV163" s="70">
        <v>0</v>
      </c>
      <c r="BW163" s="70">
        <v>127</v>
      </c>
      <c r="BX163" s="70">
        <v>40</v>
      </c>
      <c r="BY163" s="70">
        <v>3</v>
      </c>
      <c r="BZ163" s="70">
        <v>24</v>
      </c>
      <c r="CA163" s="70">
        <v>0</v>
      </c>
      <c r="CB163" s="70">
        <v>67</v>
      </c>
      <c r="CC163" s="70">
        <v>26</v>
      </c>
      <c r="CD163" s="70">
        <v>12</v>
      </c>
      <c r="CE163" s="70">
        <v>31</v>
      </c>
      <c r="CF163" s="70">
        <v>0</v>
      </c>
      <c r="CG163" s="70">
        <v>69</v>
      </c>
      <c r="CH163" s="70">
        <v>263</v>
      </c>
      <c r="CI163" s="74"/>
      <c r="CJ163" s="70">
        <v>50</v>
      </c>
      <c r="CK163" s="70">
        <v>6</v>
      </c>
      <c r="CL163" s="70">
        <v>41</v>
      </c>
      <c r="CM163" s="70">
        <v>0</v>
      </c>
      <c r="CN163" s="70">
        <v>97</v>
      </c>
      <c r="CO163" s="70">
        <v>87</v>
      </c>
      <c r="CP163" s="70">
        <v>19</v>
      </c>
      <c r="CQ163" s="70">
        <v>67</v>
      </c>
      <c r="CR163" s="70">
        <v>0</v>
      </c>
      <c r="CS163" s="70">
        <v>173</v>
      </c>
      <c r="CT163" s="70">
        <v>270</v>
      </c>
      <c r="CU163" s="74"/>
      <c r="CV163" s="70">
        <v>76</v>
      </c>
      <c r="CW163" s="70">
        <v>17</v>
      </c>
      <c r="CX163" s="70">
        <v>66</v>
      </c>
      <c r="CY163" s="70">
        <v>0</v>
      </c>
      <c r="CZ163" s="70">
        <v>159</v>
      </c>
      <c r="DA163" s="70">
        <v>29</v>
      </c>
      <c r="DB163" s="70">
        <v>8</v>
      </c>
      <c r="DC163" s="70">
        <v>23</v>
      </c>
      <c r="DD163" s="70">
        <v>0</v>
      </c>
      <c r="DE163" s="70">
        <v>60</v>
      </c>
      <c r="DF163" s="70">
        <v>29</v>
      </c>
      <c r="DG163" s="70">
        <v>4</v>
      </c>
      <c r="DH163" s="70">
        <v>16</v>
      </c>
      <c r="DI163" s="70">
        <v>0</v>
      </c>
      <c r="DJ163" s="70">
        <v>49</v>
      </c>
      <c r="DK163" s="70">
        <v>268</v>
      </c>
      <c r="DL163" s="74"/>
      <c r="DM163" s="70">
        <v>94</v>
      </c>
      <c r="DN163" s="70">
        <v>23</v>
      </c>
      <c r="DO163" s="70">
        <v>77</v>
      </c>
      <c r="DP163" s="70">
        <v>0</v>
      </c>
      <c r="DQ163" s="70">
        <v>194</v>
      </c>
      <c r="DR163" s="70">
        <v>46</v>
      </c>
      <c r="DS163" s="70">
        <v>3</v>
      </c>
      <c r="DT163" s="70">
        <v>27</v>
      </c>
      <c r="DU163" s="70">
        <v>0</v>
      </c>
      <c r="DV163" s="70">
        <v>76</v>
      </c>
      <c r="DW163" s="70">
        <v>270</v>
      </c>
      <c r="DY163" s="80">
        <f t="shared" si="97"/>
        <v>0.83333333333333337</v>
      </c>
      <c r="DZ163" s="80">
        <f t="shared" si="98"/>
        <v>0.69047619047619047</v>
      </c>
      <c r="EA163" s="80">
        <f t="shared" si="99"/>
        <v>0.77083333333333337</v>
      </c>
      <c r="EB163" s="80" t="e">
        <f t="shared" si="100"/>
        <v>#DIV/0!</v>
      </c>
      <c r="EC163" s="80">
        <f t="shared" si="101"/>
        <v>0.79166666666666663</v>
      </c>
      <c r="ED163" s="74"/>
      <c r="EE163" s="80">
        <f t="shared" si="102"/>
        <v>1.0517241379310345</v>
      </c>
      <c r="EF163" s="80">
        <f t="shared" si="103"/>
        <v>1.1190476190476191</v>
      </c>
      <c r="EG163" s="80">
        <f t="shared" si="104"/>
        <v>1</v>
      </c>
      <c r="EH163" s="80" t="e">
        <f t="shared" si="105"/>
        <v>#DIV/0!</v>
      </c>
      <c r="EI163" s="80">
        <f t="shared" si="106"/>
        <v>1.038888888888889</v>
      </c>
      <c r="EJ163" s="74"/>
      <c r="EK163" s="80">
        <f t="shared" si="107"/>
        <v>0.7183908045977011</v>
      </c>
      <c r="EL163" s="80">
        <f t="shared" si="108"/>
        <v>0.5</v>
      </c>
      <c r="EM163" s="80">
        <f t="shared" si="109"/>
        <v>0.63888888888888884</v>
      </c>
      <c r="EN163" s="80" t="e">
        <f t="shared" si="110"/>
        <v>#DIV/0!</v>
      </c>
      <c r="EO163" s="80">
        <f t="shared" si="111"/>
        <v>0.66111111111111109</v>
      </c>
      <c r="EP163" s="74"/>
      <c r="EQ163" s="80">
        <f t="shared" si="112"/>
        <v>0.70114942528735635</v>
      </c>
      <c r="ER163" s="80">
        <f t="shared" si="113"/>
        <v>0.47619047619047616</v>
      </c>
      <c r="ES163" s="80">
        <f t="shared" si="114"/>
        <v>0.63194444444444442</v>
      </c>
      <c r="ET163" s="80" t="e">
        <f t="shared" si="115"/>
        <v>#DIV/0!</v>
      </c>
      <c r="EU163" s="80">
        <f t="shared" si="116"/>
        <v>0.64722222222222225</v>
      </c>
      <c r="EV163" s="74"/>
      <c r="EW163" s="80">
        <f t="shared" si="117"/>
        <v>0.77586206896551724</v>
      </c>
      <c r="EX163" s="80">
        <f t="shared" si="118"/>
        <v>0.59523809523809523</v>
      </c>
      <c r="EY163" s="80">
        <f t="shared" si="119"/>
        <v>0.75</v>
      </c>
      <c r="EZ163" s="80" t="e">
        <f t="shared" si="120"/>
        <v>#DIV/0!</v>
      </c>
      <c r="FA163" s="80">
        <f t="shared" si="121"/>
        <v>0.74444444444444446</v>
      </c>
      <c r="FB163" s="74"/>
      <c r="FC163" s="80">
        <f t="shared" si="122"/>
        <v>0.60344827586206895</v>
      </c>
      <c r="FD163" s="80">
        <f t="shared" si="123"/>
        <v>0.38095238095238093</v>
      </c>
      <c r="FE163" s="80">
        <f t="shared" si="124"/>
        <v>0.30555555555555558</v>
      </c>
      <c r="FF163" s="80" t="e">
        <f t="shared" si="125"/>
        <v>#DIV/0!</v>
      </c>
      <c r="FG163" s="80">
        <f t="shared" si="126"/>
        <v>0.45833333333333331</v>
      </c>
      <c r="FH163" s="74"/>
      <c r="FI163" s="80">
        <f t="shared" si="127"/>
        <v>0.78735632183908044</v>
      </c>
      <c r="FJ163" s="80">
        <f t="shared" si="128"/>
        <v>0.59523809523809523</v>
      </c>
      <c r="FK163" s="80">
        <f t="shared" si="129"/>
        <v>0.75</v>
      </c>
      <c r="FL163" s="80" t="e">
        <f t="shared" si="130"/>
        <v>#DIV/0!</v>
      </c>
      <c r="FM163" s="80">
        <f t="shared" si="131"/>
        <v>0.75</v>
      </c>
      <c r="FN163" s="74"/>
      <c r="FO163" s="80">
        <f t="shared" si="132"/>
        <v>0.77011494252873558</v>
      </c>
      <c r="FP163" s="80">
        <f t="shared" si="133"/>
        <v>0.69047619047619047</v>
      </c>
      <c r="FQ163" s="80">
        <f t="shared" si="134"/>
        <v>0.72916666666666663</v>
      </c>
      <c r="FR163" s="80" t="e">
        <f t="shared" si="135"/>
        <v>#DIV/0!</v>
      </c>
      <c r="FS163" s="80">
        <f t="shared" si="136"/>
        <v>0.74444444444444446</v>
      </c>
      <c r="FT163" s="74"/>
      <c r="FU163" s="80">
        <f t="shared" si="137"/>
        <v>0.8045977011494253</v>
      </c>
      <c r="FV163" s="80">
        <f t="shared" si="138"/>
        <v>0.61904761904761907</v>
      </c>
      <c r="FW163" s="80">
        <f t="shared" si="139"/>
        <v>0.72222222222222221</v>
      </c>
      <c r="FX163" s="80" t="e">
        <f t="shared" si="140"/>
        <v>#DIV/0!</v>
      </c>
      <c r="FY163" s="80">
        <f t="shared" si="141"/>
        <v>0.75</v>
      </c>
    </row>
  </sheetData>
  <mergeCells count="31">
    <mergeCell ref="DM1:DW1"/>
    <mergeCell ref="DA2:DE2"/>
    <mergeCell ref="DF2:DJ2"/>
    <mergeCell ref="DM2:DQ2"/>
    <mergeCell ref="DR2:DV2"/>
    <mergeCell ref="CV2:CZ2"/>
    <mergeCell ref="D1:N1"/>
    <mergeCell ref="P1:Z1"/>
    <mergeCell ref="AB1:AQ1"/>
    <mergeCell ref="AS1:AX1"/>
    <mergeCell ref="AZ1:BE1"/>
    <mergeCell ref="BG1:BQ1"/>
    <mergeCell ref="BS1:CH1"/>
    <mergeCell ref="CJ1:CT1"/>
    <mergeCell ref="CV1:DK1"/>
    <mergeCell ref="BS3:BW3"/>
    <mergeCell ref="BX3:CB3"/>
    <mergeCell ref="CC3:CG3"/>
    <mergeCell ref="CJ2:CN2"/>
    <mergeCell ref="CO2:CS2"/>
    <mergeCell ref="AZ2:BD2"/>
    <mergeCell ref="BG2:BK2"/>
    <mergeCell ref="BL2:BP2"/>
    <mergeCell ref="D2:H2"/>
    <mergeCell ref="I2:M2"/>
    <mergeCell ref="P2:T2"/>
    <mergeCell ref="U2:Y2"/>
    <mergeCell ref="AB2:AF2"/>
    <mergeCell ref="AG2:AK2"/>
    <mergeCell ref="AL2:AP2"/>
    <mergeCell ref="AS2:AW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
  <sheetViews>
    <sheetView workbookViewId="0">
      <selection sqref="A1:E1"/>
    </sheetView>
  </sheetViews>
  <sheetFormatPr defaultRowHeight="14.4" x14ac:dyDescent="0.3"/>
  <cols>
    <col min="1" max="16384" width="8.88671875" style="57"/>
  </cols>
  <sheetData>
    <row r="1" spans="1:13" x14ac:dyDescent="0.3">
      <c r="A1" s="103" t="s">
        <v>53</v>
      </c>
      <c r="B1" s="103"/>
      <c r="C1" s="103"/>
      <c r="D1" s="103"/>
      <c r="E1" s="103"/>
    </row>
    <row r="2" spans="1:13" x14ac:dyDescent="0.3">
      <c r="A2" s="57" t="s">
        <v>0</v>
      </c>
      <c r="B2" s="57" t="s">
        <v>0</v>
      </c>
      <c r="C2" s="104" t="s">
        <v>3697</v>
      </c>
      <c r="D2" s="104"/>
      <c r="E2" s="104"/>
      <c r="F2" s="104"/>
      <c r="G2" s="104"/>
      <c r="H2" s="104" t="s">
        <v>3698</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490</v>
      </c>
      <c r="B4" s="58">
        <v>56613</v>
      </c>
      <c r="C4" s="58" t="s">
        <v>3699</v>
      </c>
      <c r="D4" s="58" t="s">
        <v>1337</v>
      </c>
      <c r="E4" s="58" t="s">
        <v>3700</v>
      </c>
      <c r="F4" s="58" t="s">
        <v>708</v>
      </c>
      <c r="G4" s="58">
        <v>26031</v>
      </c>
      <c r="H4" s="58" t="s">
        <v>1003</v>
      </c>
      <c r="I4" s="58" t="s">
        <v>1835</v>
      </c>
      <c r="J4" s="58" t="s">
        <v>3701</v>
      </c>
      <c r="K4" s="58" t="s">
        <v>667</v>
      </c>
      <c r="L4" s="58">
        <v>12598</v>
      </c>
      <c r="M4" s="58">
        <v>38629</v>
      </c>
    </row>
    <row r="5" spans="1:13" x14ac:dyDescent="0.3">
      <c r="A5" s="57" t="s">
        <v>528</v>
      </c>
      <c r="B5" s="58">
        <v>11288</v>
      </c>
      <c r="C5" s="58" t="s">
        <v>3702</v>
      </c>
      <c r="D5" s="58" t="s">
        <v>921</v>
      </c>
      <c r="E5" s="58" t="s">
        <v>1435</v>
      </c>
      <c r="F5" s="58" t="s">
        <v>660</v>
      </c>
      <c r="G5" s="58">
        <v>5066</v>
      </c>
      <c r="H5" s="58" t="s">
        <v>1414</v>
      </c>
      <c r="I5" s="58" t="s">
        <v>1010</v>
      </c>
      <c r="J5" s="58" t="s">
        <v>2710</v>
      </c>
      <c r="K5" s="58" t="s">
        <v>655</v>
      </c>
      <c r="L5" s="58">
        <v>2163</v>
      </c>
      <c r="M5" s="58">
        <v>7229</v>
      </c>
    </row>
    <row r="6" spans="1:13" x14ac:dyDescent="0.3">
      <c r="A6" s="57" t="s">
        <v>561</v>
      </c>
      <c r="B6" s="58">
        <v>12212</v>
      </c>
      <c r="C6" s="58" t="s">
        <v>3703</v>
      </c>
      <c r="D6" s="58" t="s">
        <v>1219</v>
      </c>
      <c r="E6" s="58" t="s">
        <v>2642</v>
      </c>
      <c r="F6" s="58" t="s">
        <v>646</v>
      </c>
      <c r="G6" s="58">
        <v>7226</v>
      </c>
      <c r="H6" s="58" t="s">
        <v>3271</v>
      </c>
      <c r="I6" s="58" t="s">
        <v>1119</v>
      </c>
      <c r="J6" s="58" t="s">
        <v>1647</v>
      </c>
      <c r="K6" s="58" t="s">
        <v>655</v>
      </c>
      <c r="L6" s="58">
        <v>1177</v>
      </c>
      <c r="M6" s="58">
        <v>8403</v>
      </c>
    </row>
    <row r="7" spans="1:13" x14ac:dyDescent="0.3">
      <c r="A7" s="57" t="s">
        <v>575</v>
      </c>
      <c r="B7" s="58">
        <v>41325</v>
      </c>
      <c r="C7" s="58" t="s">
        <v>3704</v>
      </c>
      <c r="D7" s="58" t="s">
        <v>2193</v>
      </c>
      <c r="E7" s="58" t="s">
        <v>3705</v>
      </c>
      <c r="F7" s="58" t="s">
        <v>766</v>
      </c>
      <c r="G7" s="58">
        <v>14878</v>
      </c>
      <c r="H7" s="58" t="s">
        <v>2310</v>
      </c>
      <c r="I7" s="58" t="s">
        <v>1249</v>
      </c>
      <c r="J7" s="58" t="s">
        <v>2383</v>
      </c>
      <c r="K7" s="58" t="s">
        <v>985</v>
      </c>
      <c r="L7" s="58">
        <v>8920</v>
      </c>
      <c r="M7" s="58">
        <v>23798</v>
      </c>
    </row>
    <row r="8" spans="1:13" x14ac:dyDescent="0.3">
      <c r="A8" s="57" t="s">
        <v>614</v>
      </c>
      <c r="B8" s="58">
        <v>121438</v>
      </c>
      <c r="C8" s="58">
        <v>22964</v>
      </c>
      <c r="D8" s="58">
        <v>1697</v>
      </c>
      <c r="E8" s="58">
        <v>28506</v>
      </c>
      <c r="F8" s="58">
        <v>34</v>
      </c>
      <c r="G8" s="58">
        <v>53201</v>
      </c>
      <c r="H8" s="58">
        <v>9792</v>
      </c>
      <c r="I8" s="58">
        <v>1801</v>
      </c>
      <c r="J8" s="58">
        <v>13238</v>
      </c>
      <c r="K8" s="58">
        <v>27</v>
      </c>
      <c r="L8" s="58">
        <v>24858</v>
      </c>
      <c r="M8" s="58">
        <v>78059</v>
      </c>
    </row>
  </sheetData>
  <mergeCells count="3">
    <mergeCell ref="A1:E1"/>
    <mergeCell ref="C2:G2"/>
    <mergeCell ref="H2:L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
  <sheetViews>
    <sheetView workbookViewId="0">
      <selection sqref="A1:E1"/>
    </sheetView>
  </sheetViews>
  <sheetFormatPr defaultRowHeight="14.4" x14ac:dyDescent="0.3"/>
  <cols>
    <col min="1" max="16384" width="8.88671875" style="57"/>
  </cols>
  <sheetData>
    <row r="1" spans="1:13" x14ac:dyDescent="0.3">
      <c r="A1" s="103" t="s">
        <v>54</v>
      </c>
      <c r="B1" s="103"/>
      <c r="C1" s="103"/>
      <c r="D1" s="103"/>
      <c r="E1" s="103"/>
    </row>
    <row r="2" spans="1:13" x14ac:dyDescent="0.3">
      <c r="A2" s="57" t="s">
        <v>0</v>
      </c>
      <c r="B2" s="57" t="s">
        <v>0</v>
      </c>
      <c r="C2" s="104" t="s">
        <v>3706</v>
      </c>
      <c r="D2" s="104"/>
      <c r="E2" s="104"/>
      <c r="F2" s="104"/>
      <c r="G2" s="104"/>
      <c r="H2" s="104" t="s">
        <v>3707</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515</v>
      </c>
      <c r="B4" s="58">
        <v>89184</v>
      </c>
      <c r="C4" s="58" t="s">
        <v>3708</v>
      </c>
      <c r="D4" s="58" t="s">
        <v>2568</v>
      </c>
      <c r="E4" s="58" t="s">
        <v>3709</v>
      </c>
      <c r="F4" s="58" t="s">
        <v>830</v>
      </c>
      <c r="G4" s="58">
        <v>29082</v>
      </c>
      <c r="H4" s="58" t="s">
        <v>3710</v>
      </c>
      <c r="I4" s="58" t="s">
        <v>5579</v>
      </c>
      <c r="J4" s="58" t="s">
        <v>3711</v>
      </c>
      <c r="K4" s="58" t="s">
        <v>1591</v>
      </c>
      <c r="L4" s="58">
        <v>26264</v>
      </c>
      <c r="M4" s="58">
        <v>55346</v>
      </c>
    </row>
    <row r="5" spans="1:13" x14ac:dyDescent="0.3">
      <c r="A5" s="57" t="s">
        <v>553</v>
      </c>
      <c r="B5" s="58">
        <v>26880</v>
      </c>
      <c r="C5" s="58" t="s">
        <v>3712</v>
      </c>
      <c r="D5" s="58" t="s">
        <v>627</v>
      </c>
      <c r="E5" s="58" t="s">
        <v>3713</v>
      </c>
      <c r="F5" s="58" t="s">
        <v>655</v>
      </c>
      <c r="G5" s="58">
        <v>11212</v>
      </c>
      <c r="H5" s="58" t="s">
        <v>3714</v>
      </c>
      <c r="I5" s="58" t="s">
        <v>1859</v>
      </c>
      <c r="J5" s="58" t="s">
        <v>3715</v>
      </c>
      <c r="K5" s="58" t="s">
        <v>628</v>
      </c>
      <c r="L5" s="58">
        <v>6162</v>
      </c>
      <c r="M5" s="58">
        <v>17374</v>
      </c>
    </row>
    <row r="6" spans="1:13" x14ac:dyDescent="0.3">
      <c r="A6" s="57" t="s">
        <v>571</v>
      </c>
      <c r="B6" s="58">
        <v>13038</v>
      </c>
      <c r="C6" s="58" t="s">
        <v>3716</v>
      </c>
      <c r="D6" s="58" t="s">
        <v>799</v>
      </c>
      <c r="E6" s="58" t="s">
        <v>3717</v>
      </c>
      <c r="F6" s="58" t="s">
        <v>628</v>
      </c>
      <c r="G6" s="58">
        <v>4072</v>
      </c>
      <c r="H6" s="58" t="s">
        <v>3718</v>
      </c>
      <c r="I6" s="58" t="s">
        <v>645</v>
      </c>
      <c r="J6" s="58" t="s">
        <v>3719</v>
      </c>
      <c r="K6" s="58" t="s">
        <v>655</v>
      </c>
      <c r="L6" s="58">
        <v>4662</v>
      </c>
      <c r="M6" s="58">
        <v>8734</v>
      </c>
    </row>
    <row r="7" spans="1:13" x14ac:dyDescent="0.3">
      <c r="A7" s="57" t="s">
        <v>614</v>
      </c>
      <c r="B7" s="58">
        <v>129102</v>
      </c>
      <c r="C7" s="58">
        <v>19355</v>
      </c>
      <c r="D7" s="58">
        <v>1408</v>
      </c>
      <c r="E7" s="58">
        <v>23578</v>
      </c>
      <c r="F7" s="58">
        <v>25</v>
      </c>
      <c r="G7" s="58">
        <v>44366</v>
      </c>
      <c r="H7" s="58">
        <v>13171</v>
      </c>
      <c r="I7" s="58">
        <v>2479</v>
      </c>
      <c r="J7" s="58">
        <v>21384</v>
      </c>
      <c r="K7" s="58">
        <v>54</v>
      </c>
      <c r="L7" s="58">
        <v>37088</v>
      </c>
      <c r="M7" s="58">
        <v>81454</v>
      </c>
    </row>
  </sheetData>
  <mergeCells count="3">
    <mergeCell ref="A1:E1"/>
    <mergeCell ref="C2:G2"/>
    <mergeCell ref="H2:L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sqref="A1:E1"/>
    </sheetView>
  </sheetViews>
  <sheetFormatPr defaultRowHeight="14.4" x14ac:dyDescent="0.3"/>
  <cols>
    <col min="1" max="16384" width="8.88671875" style="57"/>
  </cols>
  <sheetData>
    <row r="1" spans="1:8" x14ac:dyDescent="0.3">
      <c r="A1" s="103" t="s">
        <v>55</v>
      </c>
      <c r="B1" s="103"/>
      <c r="C1" s="103"/>
      <c r="D1" s="103"/>
      <c r="E1" s="103"/>
    </row>
    <row r="2" spans="1:8" x14ac:dyDescent="0.3">
      <c r="A2" s="57" t="s">
        <v>0</v>
      </c>
      <c r="B2" s="57" t="s">
        <v>0</v>
      </c>
      <c r="C2" s="104" t="s">
        <v>3720</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435</v>
      </c>
      <c r="B4" s="58">
        <v>44340</v>
      </c>
      <c r="C4" s="58" t="s">
        <v>3721</v>
      </c>
      <c r="D4" s="58" t="s">
        <v>5068</v>
      </c>
      <c r="E4" s="58" t="s">
        <v>4095</v>
      </c>
      <c r="F4" s="58" t="s">
        <v>932</v>
      </c>
      <c r="G4" s="58">
        <v>20382</v>
      </c>
      <c r="H4" s="58">
        <v>20382</v>
      </c>
    </row>
    <row r="5" spans="1:8" x14ac:dyDescent="0.3">
      <c r="A5" s="57" t="s">
        <v>469</v>
      </c>
      <c r="B5" s="58">
        <v>7459</v>
      </c>
      <c r="C5" s="58" t="s">
        <v>1062</v>
      </c>
      <c r="D5" s="58" t="s">
        <v>1305</v>
      </c>
      <c r="E5" s="58" t="s">
        <v>3722</v>
      </c>
      <c r="F5" s="58" t="s">
        <v>633</v>
      </c>
      <c r="G5" s="58">
        <v>4097</v>
      </c>
      <c r="H5" s="58">
        <v>4097</v>
      </c>
    </row>
    <row r="6" spans="1:8" x14ac:dyDescent="0.3">
      <c r="A6" s="57" t="s">
        <v>516</v>
      </c>
      <c r="B6" s="58">
        <v>31122</v>
      </c>
      <c r="C6" s="58" t="s">
        <v>2309</v>
      </c>
      <c r="D6" s="58" t="s">
        <v>954</v>
      </c>
      <c r="E6" s="58" t="s">
        <v>2176</v>
      </c>
      <c r="F6" s="58" t="s">
        <v>667</v>
      </c>
      <c r="G6" s="58">
        <v>7163</v>
      </c>
      <c r="H6" s="58">
        <v>7163</v>
      </c>
    </row>
    <row r="7" spans="1:8" x14ac:dyDescent="0.3">
      <c r="A7" s="57" t="s">
        <v>547</v>
      </c>
      <c r="B7" s="58">
        <v>18724</v>
      </c>
      <c r="C7" s="58" t="s">
        <v>3723</v>
      </c>
      <c r="D7" s="58" t="s">
        <v>1485</v>
      </c>
      <c r="E7" s="58" t="s">
        <v>1778</v>
      </c>
      <c r="F7" s="58" t="s">
        <v>766</v>
      </c>
      <c r="G7" s="58">
        <v>10448</v>
      </c>
      <c r="H7" s="58">
        <v>10448</v>
      </c>
    </row>
    <row r="8" spans="1:8" x14ac:dyDescent="0.3">
      <c r="A8" s="57" t="s">
        <v>557</v>
      </c>
      <c r="B8" s="58">
        <v>16632</v>
      </c>
      <c r="C8" s="58" t="s">
        <v>2224</v>
      </c>
      <c r="D8" s="58" t="s">
        <v>1533</v>
      </c>
      <c r="E8" s="58" t="s">
        <v>3724</v>
      </c>
      <c r="F8" s="58" t="s">
        <v>1024</v>
      </c>
      <c r="G8" s="58">
        <v>7405</v>
      </c>
      <c r="H8" s="58">
        <v>7405</v>
      </c>
    </row>
    <row r="9" spans="1:8" x14ac:dyDescent="0.3">
      <c r="A9" s="57" t="s">
        <v>595</v>
      </c>
      <c r="B9" s="58">
        <v>15930</v>
      </c>
      <c r="C9" s="58" t="s">
        <v>2379</v>
      </c>
      <c r="D9" s="58" t="s">
        <v>1789</v>
      </c>
      <c r="E9" s="58" t="s">
        <v>3725</v>
      </c>
      <c r="F9" s="58" t="s">
        <v>646</v>
      </c>
      <c r="G9" s="58">
        <v>8440</v>
      </c>
      <c r="H9" s="58">
        <v>8440</v>
      </c>
    </row>
    <row r="10" spans="1:8" x14ac:dyDescent="0.3">
      <c r="A10" s="57" t="s">
        <v>614</v>
      </c>
      <c r="B10" s="58">
        <v>134207</v>
      </c>
      <c r="C10" s="58">
        <v>26619</v>
      </c>
      <c r="D10" s="58">
        <v>2558</v>
      </c>
      <c r="E10" s="58">
        <v>28659</v>
      </c>
      <c r="F10" s="58">
        <v>99</v>
      </c>
      <c r="G10" s="58">
        <v>57935</v>
      </c>
      <c r="H10" s="58">
        <v>57935</v>
      </c>
    </row>
  </sheetData>
  <mergeCells count="2">
    <mergeCell ref="A1:E1"/>
    <mergeCell ref="C2:G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sqref="A1:E1"/>
    </sheetView>
  </sheetViews>
  <sheetFormatPr defaultRowHeight="14.4" x14ac:dyDescent="0.3"/>
  <cols>
    <col min="1" max="16384" width="8.88671875" style="57"/>
  </cols>
  <sheetData>
    <row r="1" spans="1:8" x14ac:dyDescent="0.3">
      <c r="A1" s="103" t="s">
        <v>56</v>
      </c>
      <c r="B1" s="103"/>
      <c r="C1" s="103"/>
      <c r="D1" s="103"/>
      <c r="E1" s="103"/>
    </row>
    <row r="2" spans="1:8" x14ac:dyDescent="0.3">
      <c r="A2" s="57" t="s">
        <v>0</v>
      </c>
      <c r="B2" s="57" t="s">
        <v>0</v>
      </c>
      <c r="C2" s="104" t="s">
        <v>3726</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424</v>
      </c>
      <c r="B4" s="58">
        <v>10613</v>
      </c>
      <c r="C4" s="58" t="s">
        <v>2766</v>
      </c>
      <c r="D4" s="58" t="s">
        <v>1571</v>
      </c>
      <c r="E4" s="58" t="s">
        <v>3727</v>
      </c>
      <c r="F4" s="58" t="s">
        <v>633</v>
      </c>
      <c r="G4" s="58">
        <v>5676</v>
      </c>
      <c r="H4" s="58">
        <v>5676</v>
      </c>
    </row>
    <row r="5" spans="1:8" x14ac:dyDescent="0.3">
      <c r="A5" s="57" t="s">
        <v>520</v>
      </c>
      <c r="B5" s="58">
        <v>7556</v>
      </c>
      <c r="C5" s="58" t="s">
        <v>3728</v>
      </c>
      <c r="D5" s="58" t="s">
        <v>1061</v>
      </c>
      <c r="E5" s="58" t="s">
        <v>2634</v>
      </c>
      <c r="F5" s="58" t="s">
        <v>628</v>
      </c>
      <c r="G5" s="58">
        <v>4117</v>
      </c>
      <c r="H5" s="58">
        <v>4117</v>
      </c>
    </row>
    <row r="6" spans="1:8" x14ac:dyDescent="0.3">
      <c r="A6" s="57" t="s">
        <v>532</v>
      </c>
      <c r="B6" s="58">
        <v>13193</v>
      </c>
      <c r="C6" s="58" t="s">
        <v>1873</v>
      </c>
      <c r="D6" s="58" t="s">
        <v>1580</v>
      </c>
      <c r="E6" s="58" t="s">
        <v>1589</v>
      </c>
      <c r="F6" s="58" t="s">
        <v>667</v>
      </c>
      <c r="G6" s="58">
        <v>2141</v>
      </c>
      <c r="H6" s="58">
        <v>2141</v>
      </c>
    </row>
    <row r="7" spans="1:8" x14ac:dyDescent="0.3">
      <c r="A7" s="57" t="s">
        <v>534</v>
      </c>
      <c r="B7" s="58">
        <v>7606</v>
      </c>
      <c r="C7" s="58" t="s">
        <v>2576</v>
      </c>
      <c r="D7" s="58" t="s">
        <v>794</v>
      </c>
      <c r="E7" s="58" t="s">
        <v>1656</v>
      </c>
      <c r="F7" s="58" t="s">
        <v>660</v>
      </c>
      <c r="G7" s="58">
        <v>3114</v>
      </c>
      <c r="H7" s="58">
        <v>3114</v>
      </c>
    </row>
    <row r="8" spans="1:8" x14ac:dyDescent="0.3">
      <c r="A8" s="57" t="s">
        <v>548</v>
      </c>
      <c r="B8" s="58">
        <v>5145</v>
      </c>
      <c r="C8" s="58" t="s">
        <v>2268</v>
      </c>
      <c r="D8" s="58" t="s">
        <v>1652</v>
      </c>
      <c r="E8" s="58" t="s">
        <v>2207</v>
      </c>
      <c r="F8" s="58" t="s">
        <v>628</v>
      </c>
      <c r="G8" s="58">
        <v>2939</v>
      </c>
      <c r="H8" s="58">
        <v>2939</v>
      </c>
    </row>
    <row r="9" spans="1:8" x14ac:dyDescent="0.3">
      <c r="A9" s="57" t="s">
        <v>581</v>
      </c>
      <c r="B9" s="58">
        <v>6524</v>
      </c>
      <c r="C9" s="58" t="s">
        <v>1434</v>
      </c>
      <c r="D9" s="58" t="s">
        <v>2331</v>
      </c>
      <c r="E9" s="58" t="s">
        <v>2792</v>
      </c>
      <c r="F9" s="58" t="s">
        <v>655</v>
      </c>
      <c r="G9" s="58">
        <v>3251</v>
      </c>
      <c r="H9" s="58">
        <v>3251</v>
      </c>
    </row>
    <row r="10" spans="1:8" x14ac:dyDescent="0.3">
      <c r="A10" s="57" t="s">
        <v>583</v>
      </c>
      <c r="B10" s="58">
        <v>5525</v>
      </c>
      <c r="C10" s="58" t="s">
        <v>2207</v>
      </c>
      <c r="D10" s="58" t="s">
        <v>1169</v>
      </c>
      <c r="E10" s="58" t="s">
        <v>3729</v>
      </c>
      <c r="F10" s="58" t="s">
        <v>647</v>
      </c>
      <c r="G10" s="58">
        <v>2622</v>
      </c>
      <c r="H10" s="58">
        <v>2622</v>
      </c>
    </row>
    <row r="11" spans="1:8" x14ac:dyDescent="0.3">
      <c r="A11" s="57" t="s">
        <v>587</v>
      </c>
      <c r="B11" s="58">
        <v>15700</v>
      </c>
      <c r="C11" s="58" t="s">
        <v>3730</v>
      </c>
      <c r="D11" s="58" t="s">
        <v>1016</v>
      </c>
      <c r="E11" s="58" t="s">
        <v>3731</v>
      </c>
      <c r="F11" s="58" t="s">
        <v>766</v>
      </c>
      <c r="G11" s="58">
        <v>7309</v>
      </c>
      <c r="H11" s="58">
        <v>7309</v>
      </c>
    </row>
    <row r="12" spans="1:8" x14ac:dyDescent="0.3">
      <c r="A12" s="57" t="s">
        <v>589</v>
      </c>
      <c r="B12" s="58">
        <v>4025</v>
      </c>
      <c r="C12" s="58" t="s">
        <v>2139</v>
      </c>
      <c r="D12" s="58" t="s">
        <v>1067</v>
      </c>
      <c r="E12" s="58" t="s">
        <v>1987</v>
      </c>
      <c r="F12" s="58" t="s">
        <v>628</v>
      </c>
      <c r="G12" s="58">
        <v>1987</v>
      </c>
      <c r="H12" s="58">
        <v>1987</v>
      </c>
    </row>
    <row r="13" spans="1:8" x14ac:dyDescent="0.3">
      <c r="A13" s="57" t="s">
        <v>601</v>
      </c>
      <c r="B13" s="58">
        <v>15675</v>
      </c>
      <c r="C13" s="58" t="s">
        <v>2455</v>
      </c>
      <c r="D13" s="58" t="s">
        <v>1000</v>
      </c>
      <c r="E13" s="58" t="s">
        <v>3419</v>
      </c>
      <c r="F13" s="58" t="s">
        <v>646</v>
      </c>
      <c r="G13" s="58">
        <v>8745</v>
      </c>
      <c r="H13" s="58">
        <v>8745</v>
      </c>
    </row>
    <row r="14" spans="1:8" x14ac:dyDescent="0.3">
      <c r="A14" s="57" t="s">
        <v>604</v>
      </c>
      <c r="B14" s="58">
        <v>2751</v>
      </c>
      <c r="C14" s="58" t="s">
        <v>2748</v>
      </c>
      <c r="D14" s="58" t="s">
        <v>1155</v>
      </c>
      <c r="E14" s="58" t="s">
        <v>3732</v>
      </c>
      <c r="F14" s="58" t="s">
        <v>667</v>
      </c>
      <c r="G14" s="58">
        <v>1513</v>
      </c>
      <c r="H14" s="58">
        <v>1513</v>
      </c>
    </row>
    <row r="15" spans="1:8" x14ac:dyDescent="0.3">
      <c r="A15" s="57" t="s">
        <v>614</v>
      </c>
      <c r="B15" s="58">
        <v>94313</v>
      </c>
      <c r="C15" s="58">
        <v>17976</v>
      </c>
      <c r="D15" s="58">
        <v>2151</v>
      </c>
      <c r="E15" s="58">
        <v>23249</v>
      </c>
      <c r="F15" s="58">
        <v>38</v>
      </c>
      <c r="G15" s="58">
        <v>43414</v>
      </c>
      <c r="H15" s="58">
        <v>43414</v>
      </c>
    </row>
  </sheetData>
  <mergeCells count="2">
    <mergeCell ref="A1:E1"/>
    <mergeCell ref="C2:G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sqref="A1:E1"/>
    </sheetView>
  </sheetViews>
  <sheetFormatPr defaultRowHeight="14.4" x14ac:dyDescent="0.3"/>
  <cols>
    <col min="1" max="16384" width="8.88671875" style="57"/>
  </cols>
  <sheetData>
    <row r="1" spans="1:8" x14ac:dyDescent="0.3">
      <c r="A1" s="103" t="s">
        <v>57</v>
      </c>
      <c r="B1" s="103"/>
      <c r="C1" s="103"/>
      <c r="D1" s="103"/>
      <c r="E1" s="103"/>
    </row>
    <row r="2" spans="1:8" x14ac:dyDescent="0.3">
      <c r="A2" s="57" t="s">
        <v>0</v>
      </c>
      <c r="B2" s="57" t="s">
        <v>0</v>
      </c>
      <c r="C2" s="104" t="s">
        <v>3733</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436</v>
      </c>
      <c r="B4" s="58">
        <v>6944</v>
      </c>
      <c r="C4" s="58" t="s">
        <v>3310</v>
      </c>
      <c r="D4" s="58" t="s">
        <v>1052</v>
      </c>
      <c r="E4" s="58" t="s">
        <v>3734</v>
      </c>
      <c r="F4" s="58" t="s">
        <v>655</v>
      </c>
      <c r="G4" s="58">
        <v>4082</v>
      </c>
      <c r="H4" s="58">
        <v>4082</v>
      </c>
    </row>
    <row r="5" spans="1:8" x14ac:dyDescent="0.3">
      <c r="A5" s="57" t="s">
        <v>516</v>
      </c>
      <c r="B5" s="58">
        <v>84813</v>
      </c>
      <c r="C5" s="58" t="s">
        <v>3735</v>
      </c>
      <c r="D5" s="58" t="s">
        <v>3056</v>
      </c>
      <c r="E5" s="58" t="s">
        <v>3736</v>
      </c>
      <c r="F5" s="58" t="s">
        <v>940</v>
      </c>
      <c r="G5" s="58">
        <v>35747</v>
      </c>
      <c r="H5" s="58">
        <v>35747</v>
      </c>
    </row>
    <row r="6" spans="1:8" x14ac:dyDescent="0.3">
      <c r="A6" s="57" t="s">
        <v>530</v>
      </c>
      <c r="B6" s="58">
        <v>28805</v>
      </c>
      <c r="C6" s="58" t="s">
        <v>3737</v>
      </c>
      <c r="D6" s="58" t="s">
        <v>1936</v>
      </c>
      <c r="E6" s="58" t="s">
        <v>3738</v>
      </c>
      <c r="F6" s="58" t="s">
        <v>660</v>
      </c>
      <c r="G6" s="58">
        <v>14786</v>
      </c>
      <c r="H6" s="58">
        <v>14786</v>
      </c>
    </row>
    <row r="7" spans="1:8" x14ac:dyDescent="0.3">
      <c r="A7" s="57" t="s">
        <v>563</v>
      </c>
      <c r="B7" s="58">
        <v>5293</v>
      </c>
      <c r="C7" s="58" t="s">
        <v>2539</v>
      </c>
      <c r="D7" s="58" t="s">
        <v>1045</v>
      </c>
      <c r="E7" s="58" t="s">
        <v>3739</v>
      </c>
      <c r="F7" s="58" t="s">
        <v>628</v>
      </c>
      <c r="G7" s="58">
        <v>2873</v>
      </c>
      <c r="H7" s="58">
        <v>2873</v>
      </c>
    </row>
    <row r="8" spans="1:8" x14ac:dyDescent="0.3">
      <c r="A8" s="57" t="s">
        <v>614</v>
      </c>
      <c r="B8" s="58">
        <v>125855</v>
      </c>
      <c r="C8" s="58">
        <v>22059</v>
      </c>
      <c r="D8" s="58">
        <v>2767</v>
      </c>
      <c r="E8" s="58">
        <v>32618</v>
      </c>
      <c r="F8" s="58">
        <v>44</v>
      </c>
      <c r="G8" s="58">
        <v>57488</v>
      </c>
      <c r="H8" s="58">
        <v>57488</v>
      </c>
    </row>
  </sheetData>
  <mergeCells count="2">
    <mergeCell ref="A1:E1"/>
    <mergeCell ref="C2:G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workbookViewId="0">
      <selection sqref="A1:E1"/>
    </sheetView>
  </sheetViews>
  <sheetFormatPr defaultRowHeight="14.4" x14ac:dyDescent="0.3"/>
  <cols>
    <col min="1" max="16384" width="8.88671875" style="57"/>
  </cols>
  <sheetData>
    <row r="1" spans="1:13" x14ac:dyDescent="0.3">
      <c r="A1" s="103" t="s">
        <v>58</v>
      </c>
      <c r="B1" s="103"/>
      <c r="C1" s="103"/>
      <c r="D1" s="103"/>
      <c r="E1" s="103"/>
    </row>
    <row r="2" spans="1:13" x14ac:dyDescent="0.3">
      <c r="A2" s="57" t="s">
        <v>0</v>
      </c>
      <c r="B2" s="57" t="s">
        <v>0</v>
      </c>
      <c r="C2" s="104" t="s">
        <v>3740</v>
      </c>
      <c r="D2" s="104"/>
      <c r="E2" s="104"/>
      <c r="F2" s="104"/>
      <c r="G2" s="104"/>
      <c r="H2" s="104" t="s">
        <v>3741</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455</v>
      </c>
      <c r="B4" s="58">
        <v>100952</v>
      </c>
      <c r="C4" s="58" t="s">
        <v>3742</v>
      </c>
      <c r="D4" s="58" t="s">
        <v>1417</v>
      </c>
      <c r="E4" s="58" t="s">
        <v>3743</v>
      </c>
      <c r="F4" s="58" t="s">
        <v>972</v>
      </c>
      <c r="G4" s="58">
        <v>45968</v>
      </c>
      <c r="H4" s="58" t="s">
        <v>3744</v>
      </c>
      <c r="I4" s="58" t="s">
        <v>2449</v>
      </c>
      <c r="J4" s="58" t="s">
        <v>3745</v>
      </c>
      <c r="K4" s="58" t="s">
        <v>848</v>
      </c>
      <c r="L4" s="58">
        <v>15000</v>
      </c>
      <c r="M4" s="58">
        <v>60968</v>
      </c>
    </row>
    <row r="5" spans="1:13" x14ac:dyDescent="0.3">
      <c r="A5" s="57" t="s">
        <v>496</v>
      </c>
      <c r="B5" s="58">
        <v>41176</v>
      </c>
      <c r="C5" s="58" t="s">
        <v>3746</v>
      </c>
      <c r="D5" s="58" t="s">
        <v>1327</v>
      </c>
      <c r="E5" s="58" t="s">
        <v>6169</v>
      </c>
      <c r="F5" s="58" t="s">
        <v>668</v>
      </c>
      <c r="G5" s="58">
        <v>15586</v>
      </c>
      <c r="H5" s="58" t="s">
        <v>3747</v>
      </c>
      <c r="I5" s="58" t="s">
        <v>2537</v>
      </c>
      <c r="J5" s="58" t="s">
        <v>6168</v>
      </c>
      <c r="K5" s="58" t="s">
        <v>985</v>
      </c>
      <c r="L5" s="58">
        <v>10901</v>
      </c>
      <c r="M5" s="58">
        <v>26487</v>
      </c>
    </row>
    <row r="6" spans="1:13" x14ac:dyDescent="0.3">
      <c r="A6" s="57" t="s">
        <v>614</v>
      </c>
      <c r="B6" s="58">
        <v>142128</v>
      </c>
      <c r="C6" s="58">
        <v>28609</v>
      </c>
      <c r="D6" s="58">
        <v>2323</v>
      </c>
      <c r="E6" s="58">
        <v>30576</v>
      </c>
      <c r="F6" s="58">
        <v>46</v>
      </c>
      <c r="G6" s="58">
        <v>61554</v>
      </c>
      <c r="H6" s="58">
        <v>10968</v>
      </c>
      <c r="I6" s="58">
        <v>1734</v>
      </c>
      <c r="J6" s="58">
        <v>13167</v>
      </c>
      <c r="K6" s="58">
        <v>32</v>
      </c>
      <c r="L6" s="58">
        <v>25901</v>
      </c>
      <c r="M6" s="58">
        <v>87455</v>
      </c>
    </row>
  </sheetData>
  <mergeCells count="3">
    <mergeCell ref="A1:E1"/>
    <mergeCell ref="C2:G2"/>
    <mergeCell ref="H2:L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sqref="A1:E1"/>
    </sheetView>
  </sheetViews>
  <sheetFormatPr defaultRowHeight="14.4" x14ac:dyDescent="0.3"/>
  <cols>
    <col min="1" max="16384" width="8.88671875" style="57"/>
  </cols>
  <sheetData>
    <row r="1" spans="1:8" x14ac:dyDescent="0.3">
      <c r="A1" s="103" t="s">
        <v>59</v>
      </c>
      <c r="B1" s="103"/>
      <c r="C1" s="103"/>
      <c r="D1" s="103"/>
      <c r="E1" s="103"/>
    </row>
    <row r="2" spans="1:8" x14ac:dyDescent="0.3">
      <c r="A2" s="57" t="s">
        <v>0</v>
      </c>
      <c r="B2" s="57" t="s">
        <v>0</v>
      </c>
      <c r="C2" s="104" t="s">
        <v>3748</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570</v>
      </c>
      <c r="B4" s="58">
        <v>103626</v>
      </c>
      <c r="C4" s="58" t="s">
        <v>3749</v>
      </c>
      <c r="D4" s="58" t="s">
        <v>6170</v>
      </c>
      <c r="E4" s="58" t="s">
        <v>3750</v>
      </c>
      <c r="F4" s="58" t="s">
        <v>1047</v>
      </c>
      <c r="G4" s="58">
        <v>48508</v>
      </c>
      <c r="H4" s="58">
        <v>48508</v>
      </c>
    </row>
    <row r="5" spans="1:8" x14ac:dyDescent="0.3">
      <c r="A5" s="57" t="s">
        <v>614</v>
      </c>
      <c r="B5" s="58">
        <v>103626</v>
      </c>
      <c r="C5" s="58">
        <v>23969</v>
      </c>
      <c r="D5" s="58">
        <v>3991</v>
      </c>
      <c r="E5" s="58">
        <v>20465</v>
      </c>
      <c r="F5" s="58">
        <v>83</v>
      </c>
      <c r="G5" s="58">
        <v>48508</v>
      </c>
      <c r="H5" s="58">
        <v>48508</v>
      </c>
    </row>
  </sheetData>
  <mergeCells count="2">
    <mergeCell ref="A1:E1"/>
    <mergeCell ref="C2:G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sqref="A1:E1"/>
    </sheetView>
  </sheetViews>
  <sheetFormatPr defaultRowHeight="14.4" x14ac:dyDescent="0.3"/>
  <cols>
    <col min="1" max="16384" width="8.88671875" style="57"/>
  </cols>
  <sheetData>
    <row r="1" spans="1:8" x14ac:dyDescent="0.3">
      <c r="A1" s="103" t="s">
        <v>60</v>
      </c>
      <c r="B1" s="103"/>
      <c r="C1" s="103"/>
      <c r="D1" s="103"/>
      <c r="E1" s="103"/>
    </row>
    <row r="2" spans="1:8" x14ac:dyDescent="0.3">
      <c r="A2" s="57" t="s">
        <v>0</v>
      </c>
      <c r="B2" s="57" t="s">
        <v>0</v>
      </c>
      <c r="C2" s="104" t="s">
        <v>3751</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441</v>
      </c>
      <c r="B4" s="58">
        <v>14449</v>
      </c>
      <c r="C4" s="58" t="s">
        <v>3752</v>
      </c>
      <c r="D4" s="58" t="s">
        <v>1797</v>
      </c>
      <c r="E4" s="58" t="s">
        <v>2224</v>
      </c>
      <c r="F4" s="58" t="s">
        <v>647</v>
      </c>
      <c r="G4" s="58">
        <v>5956</v>
      </c>
      <c r="H4" s="58">
        <v>5956</v>
      </c>
    </row>
    <row r="5" spans="1:8" x14ac:dyDescent="0.3">
      <c r="A5" s="57" t="s">
        <v>465</v>
      </c>
      <c r="B5" s="58">
        <v>20941</v>
      </c>
      <c r="C5" s="58" t="s">
        <v>3753</v>
      </c>
      <c r="D5" s="58" t="s">
        <v>1323</v>
      </c>
      <c r="E5" s="58" t="s">
        <v>3754</v>
      </c>
      <c r="F5" s="58" t="s">
        <v>691</v>
      </c>
      <c r="G5" s="58">
        <v>9866</v>
      </c>
      <c r="H5" s="58">
        <v>9866</v>
      </c>
    </row>
    <row r="6" spans="1:8" x14ac:dyDescent="0.3">
      <c r="A6" s="57" t="s">
        <v>486</v>
      </c>
      <c r="B6" s="58">
        <v>3799</v>
      </c>
      <c r="C6" s="58" t="s">
        <v>3755</v>
      </c>
      <c r="D6" s="58" t="s">
        <v>753</v>
      </c>
      <c r="E6" s="58" t="s">
        <v>1316</v>
      </c>
      <c r="F6" s="58" t="s">
        <v>633</v>
      </c>
      <c r="G6" s="58">
        <v>2109</v>
      </c>
      <c r="H6" s="58">
        <v>2109</v>
      </c>
    </row>
    <row r="7" spans="1:8" x14ac:dyDescent="0.3">
      <c r="A7" s="57" t="s">
        <v>498</v>
      </c>
      <c r="B7" s="58">
        <v>1837</v>
      </c>
      <c r="C7" s="58" t="s">
        <v>907</v>
      </c>
      <c r="D7" s="58" t="s">
        <v>1159</v>
      </c>
      <c r="E7" s="58" t="s">
        <v>983</v>
      </c>
      <c r="F7" s="58" t="s">
        <v>647</v>
      </c>
      <c r="G7" s="58">
        <v>1148</v>
      </c>
      <c r="H7" s="58">
        <v>1148</v>
      </c>
    </row>
    <row r="8" spans="1:8" x14ac:dyDescent="0.3">
      <c r="A8" s="57" t="s">
        <v>522</v>
      </c>
      <c r="B8" s="58">
        <v>10349</v>
      </c>
      <c r="C8" s="58" t="s">
        <v>1723</v>
      </c>
      <c r="D8" s="58" t="s">
        <v>1899</v>
      </c>
      <c r="E8" s="58" t="s">
        <v>3756</v>
      </c>
      <c r="F8" s="58" t="s">
        <v>667</v>
      </c>
      <c r="G8" s="58">
        <v>4228</v>
      </c>
      <c r="H8" s="58">
        <v>4228</v>
      </c>
    </row>
    <row r="9" spans="1:8" x14ac:dyDescent="0.3">
      <c r="A9" s="57" t="s">
        <v>523</v>
      </c>
      <c r="B9" s="58">
        <v>4677</v>
      </c>
      <c r="C9" s="58" t="s">
        <v>3028</v>
      </c>
      <c r="D9" s="58" t="s">
        <v>1101</v>
      </c>
      <c r="E9" s="58" t="s">
        <v>2010</v>
      </c>
      <c r="F9" s="58" t="s">
        <v>668</v>
      </c>
      <c r="G9" s="58">
        <v>2194</v>
      </c>
      <c r="H9" s="58">
        <v>2194</v>
      </c>
    </row>
    <row r="10" spans="1:8" x14ac:dyDescent="0.3">
      <c r="A10" s="57" t="s">
        <v>525</v>
      </c>
      <c r="B10" s="58">
        <v>5060</v>
      </c>
      <c r="C10" s="58" t="s">
        <v>1409</v>
      </c>
      <c r="D10" s="58" t="s">
        <v>1609</v>
      </c>
      <c r="E10" s="58" t="s">
        <v>2407</v>
      </c>
      <c r="F10" s="58" t="s">
        <v>628</v>
      </c>
      <c r="G10" s="58">
        <v>2787</v>
      </c>
      <c r="H10" s="58">
        <v>2787</v>
      </c>
    </row>
    <row r="11" spans="1:8" x14ac:dyDescent="0.3">
      <c r="A11" s="57" t="s">
        <v>541</v>
      </c>
      <c r="B11" s="58">
        <v>13587</v>
      </c>
      <c r="C11" s="58" t="s">
        <v>3637</v>
      </c>
      <c r="D11" s="58" t="s">
        <v>1965</v>
      </c>
      <c r="E11" s="58" t="s">
        <v>3757</v>
      </c>
      <c r="F11" s="58" t="s">
        <v>628</v>
      </c>
      <c r="G11" s="58">
        <v>6452</v>
      </c>
      <c r="H11" s="58">
        <v>6452</v>
      </c>
    </row>
    <row r="12" spans="1:8" x14ac:dyDescent="0.3">
      <c r="A12" s="57" t="s">
        <v>570</v>
      </c>
      <c r="B12" s="58">
        <v>18607</v>
      </c>
      <c r="C12" s="58" t="s">
        <v>2668</v>
      </c>
      <c r="D12" s="58" t="s">
        <v>2191</v>
      </c>
      <c r="E12" s="58" t="s">
        <v>2174</v>
      </c>
      <c r="F12" s="58" t="s">
        <v>647</v>
      </c>
      <c r="G12" s="58">
        <v>8572</v>
      </c>
      <c r="H12" s="58">
        <v>8572</v>
      </c>
    </row>
    <row r="13" spans="1:8" x14ac:dyDescent="0.3">
      <c r="A13" s="57" t="s">
        <v>573</v>
      </c>
      <c r="B13" s="58">
        <v>8594</v>
      </c>
      <c r="C13" s="58" t="s">
        <v>3003</v>
      </c>
      <c r="D13" s="58" t="s">
        <v>703</v>
      </c>
      <c r="E13" s="58" t="s">
        <v>2216</v>
      </c>
      <c r="F13" s="58" t="s">
        <v>634</v>
      </c>
      <c r="G13" s="58">
        <v>3983</v>
      </c>
      <c r="H13" s="58">
        <v>3983</v>
      </c>
    </row>
    <row r="14" spans="1:8" x14ac:dyDescent="0.3">
      <c r="A14" s="57" t="s">
        <v>599</v>
      </c>
      <c r="B14" s="58">
        <v>3519</v>
      </c>
      <c r="C14" s="58" t="s">
        <v>2109</v>
      </c>
      <c r="D14" s="58" t="s">
        <v>1030</v>
      </c>
      <c r="E14" s="58" t="s">
        <v>1836</v>
      </c>
      <c r="F14" s="58" t="s">
        <v>628</v>
      </c>
      <c r="G14" s="58">
        <v>1451</v>
      </c>
      <c r="H14" s="58">
        <v>1451</v>
      </c>
    </row>
    <row r="15" spans="1:8" x14ac:dyDescent="0.3">
      <c r="A15" s="57" t="s">
        <v>614</v>
      </c>
      <c r="B15" s="58">
        <v>105419</v>
      </c>
      <c r="C15" s="58">
        <v>23910</v>
      </c>
      <c r="D15" s="58">
        <v>2714</v>
      </c>
      <c r="E15" s="58">
        <v>22086</v>
      </c>
      <c r="F15" s="58">
        <v>36</v>
      </c>
      <c r="G15" s="58">
        <v>48746</v>
      </c>
      <c r="H15" s="58">
        <v>48746</v>
      </c>
    </row>
  </sheetData>
  <mergeCells count="2">
    <mergeCell ref="A1:E1"/>
    <mergeCell ref="C2:G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selection sqref="A1:E1"/>
    </sheetView>
  </sheetViews>
  <sheetFormatPr defaultRowHeight="14.4" x14ac:dyDescent="0.3"/>
  <cols>
    <col min="1" max="16384" width="8.88671875" style="57"/>
  </cols>
  <sheetData>
    <row r="1" spans="1:8" x14ac:dyDescent="0.3">
      <c r="A1" s="103" t="s">
        <v>61</v>
      </c>
      <c r="B1" s="103"/>
      <c r="C1" s="103"/>
      <c r="D1" s="103"/>
      <c r="E1" s="103"/>
    </row>
    <row r="2" spans="1:8" x14ac:dyDescent="0.3">
      <c r="A2" s="57" t="s">
        <v>0</v>
      </c>
      <c r="B2" s="57" t="s">
        <v>0</v>
      </c>
      <c r="C2" s="104" t="s">
        <v>3758</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465</v>
      </c>
      <c r="B4" s="58">
        <v>78237</v>
      </c>
      <c r="C4" s="58" t="s">
        <v>3759</v>
      </c>
      <c r="D4" s="58" t="s">
        <v>1394</v>
      </c>
      <c r="E4" s="58" t="s">
        <v>3760</v>
      </c>
      <c r="F4" s="58" t="s">
        <v>707</v>
      </c>
      <c r="G4" s="58">
        <v>39182</v>
      </c>
      <c r="H4" s="58">
        <v>39182</v>
      </c>
    </row>
    <row r="5" spans="1:8" x14ac:dyDescent="0.3">
      <c r="A5" s="57" t="s">
        <v>484</v>
      </c>
      <c r="B5" s="58">
        <v>11123</v>
      </c>
      <c r="C5" s="58" t="s">
        <v>3696</v>
      </c>
      <c r="D5" s="58" t="s">
        <v>752</v>
      </c>
      <c r="E5" s="58" t="s">
        <v>2610</v>
      </c>
      <c r="F5" s="58" t="s">
        <v>816</v>
      </c>
      <c r="G5" s="58">
        <v>5954</v>
      </c>
      <c r="H5" s="58">
        <v>5954</v>
      </c>
    </row>
    <row r="6" spans="1:8" x14ac:dyDescent="0.3">
      <c r="A6" s="57" t="s">
        <v>511</v>
      </c>
      <c r="B6" s="58">
        <v>14706</v>
      </c>
      <c r="C6" s="58" t="s">
        <v>3761</v>
      </c>
      <c r="D6" s="58" t="s">
        <v>758</v>
      </c>
      <c r="E6" s="58" t="s">
        <v>3762</v>
      </c>
      <c r="F6" s="58" t="s">
        <v>667</v>
      </c>
      <c r="G6" s="58">
        <v>7940</v>
      </c>
      <c r="H6" s="58">
        <v>7940</v>
      </c>
    </row>
    <row r="7" spans="1:8" x14ac:dyDescent="0.3">
      <c r="A7" s="57" t="s">
        <v>533</v>
      </c>
      <c r="B7" s="58">
        <v>5748</v>
      </c>
      <c r="C7" s="58" t="s">
        <v>3034</v>
      </c>
      <c r="D7" s="58" t="s">
        <v>1251</v>
      </c>
      <c r="E7" s="58" t="s">
        <v>3056</v>
      </c>
      <c r="F7" s="58" t="s">
        <v>647</v>
      </c>
      <c r="G7" s="58">
        <v>3119</v>
      </c>
      <c r="H7" s="58">
        <v>3119</v>
      </c>
    </row>
    <row r="8" spans="1:8" x14ac:dyDescent="0.3">
      <c r="A8" s="57" t="s">
        <v>555</v>
      </c>
      <c r="B8" s="58">
        <v>9473</v>
      </c>
      <c r="C8" s="58" t="s">
        <v>1462</v>
      </c>
      <c r="D8" s="58" t="s">
        <v>1464</v>
      </c>
      <c r="E8" s="58" t="s">
        <v>1710</v>
      </c>
      <c r="F8" s="58" t="s">
        <v>647</v>
      </c>
      <c r="G8" s="58">
        <v>5134</v>
      </c>
      <c r="H8" s="58">
        <v>5134</v>
      </c>
    </row>
    <row r="9" spans="1:8" x14ac:dyDescent="0.3">
      <c r="A9" s="57" t="s">
        <v>570</v>
      </c>
      <c r="B9" s="58">
        <v>514</v>
      </c>
      <c r="C9" s="58" t="s">
        <v>799</v>
      </c>
      <c r="D9" s="58" t="s">
        <v>766</v>
      </c>
      <c r="E9" s="58" t="s">
        <v>1565</v>
      </c>
      <c r="F9" s="58" t="s">
        <v>628</v>
      </c>
      <c r="G9" s="58">
        <v>266</v>
      </c>
      <c r="H9" s="58">
        <v>266</v>
      </c>
    </row>
    <row r="10" spans="1:8" x14ac:dyDescent="0.3">
      <c r="A10" s="57" t="s">
        <v>580</v>
      </c>
      <c r="B10" s="58">
        <v>1211</v>
      </c>
      <c r="C10" s="58" t="s">
        <v>886</v>
      </c>
      <c r="D10" s="58" t="s">
        <v>659</v>
      </c>
      <c r="E10" s="58" t="s">
        <v>645</v>
      </c>
      <c r="F10" s="58" t="s">
        <v>647</v>
      </c>
      <c r="G10" s="58">
        <v>449</v>
      </c>
      <c r="H10" s="58">
        <v>449</v>
      </c>
    </row>
    <row r="11" spans="1:8" x14ac:dyDescent="0.3">
      <c r="A11" s="57" t="s">
        <v>610</v>
      </c>
      <c r="B11" s="58">
        <v>6345</v>
      </c>
      <c r="C11" s="58" t="s">
        <v>3174</v>
      </c>
      <c r="D11" s="58" t="s">
        <v>1688</v>
      </c>
      <c r="E11" s="58" t="s">
        <v>1318</v>
      </c>
      <c r="F11" s="58" t="s">
        <v>655</v>
      </c>
      <c r="G11" s="58">
        <v>3098</v>
      </c>
      <c r="H11" s="58">
        <v>3098</v>
      </c>
    </row>
    <row r="12" spans="1:8" x14ac:dyDescent="0.3">
      <c r="A12" s="57" t="s">
        <v>614</v>
      </c>
      <c r="B12" s="58">
        <v>127357</v>
      </c>
      <c r="C12" s="58">
        <v>29176</v>
      </c>
      <c r="D12" s="58">
        <v>2898</v>
      </c>
      <c r="E12" s="58">
        <v>32993</v>
      </c>
      <c r="F12" s="58">
        <v>75</v>
      </c>
      <c r="G12" s="58">
        <v>65142</v>
      </c>
      <c r="H12" s="58">
        <v>65142</v>
      </c>
    </row>
  </sheetData>
  <mergeCells count="2">
    <mergeCell ref="A1:E1"/>
    <mergeCell ref="C2:G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election sqref="A1:E1"/>
    </sheetView>
  </sheetViews>
  <sheetFormatPr defaultRowHeight="14.4" x14ac:dyDescent="0.3"/>
  <cols>
    <col min="1" max="16384" width="8.88671875" style="57"/>
  </cols>
  <sheetData>
    <row r="1" spans="1:8" x14ac:dyDescent="0.3">
      <c r="A1" s="103" t="s">
        <v>62</v>
      </c>
      <c r="B1" s="103"/>
      <c r="C1" s="103"/>
      <c r="D1" s="103"/>
      <c r="E1" s="103"/>
    </row>
    <row r="2" spans="1:8" x14ac:dyDescent="0.3">
      <c r="A2" s="57" t="s">
        <v>0</v>
      </c>
      <c r="B2" s="57" t="s">
        <v>0</v>
      </c>
      <c r="C2" s="104" t="s">
        <v>3763</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429</v>
      </c>
      <c r="B4" s="58">
        <v>23399</v>
      </c>
      <c r="C4" s="58" t="s">
        <v>2367</v>
      </c>
      <c r="D4" s="58" t="s">
        <v>1524</v>
      </c>
      <c r="E4" s="58" t="s">
        <v>2585</v>
      </c>
      <c r="F4" s="58" t="s">
        <v>647</v>
      </c>
      <c r="G4" s="58">
        <v>10141</v>
      </c>
      <c r="H4" s="58">
        <v>10141</v>
      </c>
    </row>
    <row r="5" spans="1:8" x14ac:dyDescent="0.3">
      <c r="A5" s="57" t="s">
        <v>435</v>
      </c>
      <c r="B5" s="58">
        <v>11159</v>
      </c>
      <c r="C5" s="58" t="s">
        <v>2779</v>
      </c>
      <c r="D5" s="58" t="s">
        <v>851</v>
      </c>
      <c r="E5" s="58" t="s">
        <v>2362</v>
      </c>
      <c r="F5" s="58" t="s">
        <v>647</v>
      </c>
      <c r="G5" s="58">
        <v>3548</v>
      </c>
      <c r="H5" s="58">
        <v>3548</v>
      </c>
    </row>
    <row r="6" spans="1:8" x14ac:dyDescent="0.3">
      <c r="A6" s="57" t="s">
        <v>442</v>
      </c>
      <c r="B6" s="58">
        <v>15280</v>
      </c>
      <c r="C6" s="58" t="s">
        <v>1341</v>
      </c>
      <c r="D6" s="58" t="s">
        <v>849</v>
      </c>
      <c r="E6" s="58" t="s">
        <v>2284</v>
      </c>
      <c r="F6" s="58" t="s">
        <v>628</v>
      </c>
      <c r="G6" s="58">
        <v>7229</v>
      </c>
      <c r="H6" s="58">
        <v>7229</v>
      </c>
    </row>
    <row r="7" spans="1:8" x14ac:dyDescent="0.3">
      <c r="A7" s="57" t="s">
        <v>503</v>
      </c>
      <c r="B7" s="58">
        <v>12081</v>
      </c>
      <c r="C7" s="58" t="s">
        <v>2033</v>
      </c>
      <c r="D7" s="58" t="s">
        <v>1566</v>
      </c>
      <c r="E7" s="58" t="s">
        <v>3764</v>
      </c>
      <c r="F7" s="58" t="s">
        <v>634</v>
      </c>
      <c r="G7" s="58">
        <v>7051</v>
      </c>
      <c r="H7" s="58">
        <v>7051</v>
      </c>
    </row>
    <row r="8" spans="1:8" x14ac:dyDescent="0.3">
      <c r="A8" s="57" t="s">
        <v>519</v>
      </c>
      <c r="B8" s="58">
        <v>9030</v>
      </c>
      <c r="C8" s="58" t="s">
        <v>3649</v>
      </c>
      <c r="D8" s="58" t="s">
        <v>1362</v>
      </c>
      <c r="E8" s="58" t="s">
        <v>2766</v>
      </c>
      <c r="F8" s="58" t="s">
        <v>810</v>
      </c>
      <c r="G8" s="58">
        <v>4974</v>
      </c>
      <c r="H8" s="58">
        <v>4974</v>
      </c>
    </row>
    <row r="9" spans="1:8" x14ac:dyDescent="0.3">
      <c r="A9" s="57" t="s">
        <v>527</v>
      </c>
      <c r="B9" s="58">
        <v>7413</v>
      </c>
      <c r="C9" s="58" t="s">
        <v>1339</v>
      </c>
      <c r="D9" s="58" t="s">
        <v>1765</v>
      </c>
      <c r="E9" s="58" t="s">
        <v>3717</v>
      </c>
      <c r="F9" s="58" t="s">
        <v>647</v>
      </c>
      <c r="G9" s="58">
        <v>4287</v>
      </c>
      <c r="H9" s="58">
        <v>4287</v>
      </c>
    </row>
    <row r="10" spans="1:8" x14ac:dyDescent="0.3">
      <c r="A10" s="57" t="s">
        <v>549</v>
      </c>
      <c r="B10" s="58">
        <v>13100</v>
      </c>
      <c r="C10" s="58" t="s">
        <v>1065</v>
      </c>
      <c r="D10" s="58" t="s">
        <v>1899</v>
      </c>
      <c r="E10" s="58" t="s">
        <v>3765</v>
      </c>
      <c r="F10" s="58" t="s">
        <v>633</v>
      </c>
      <c r="G10" s="58">
        <v>7810</v>
      </c>
      <c r="H10" s="58">
        <v>7810</v>
      </c>
    </row>
    <row r="11" spans="1:8" x14ac:dyDescent="0.3">
      <c r="A11" s="57" t="s">
        <v>565</v>
      </c>
      <c r="B11" s="58">
        <v>13578</v>
      </c>
      <c r="C11" s="58" t="s">
        <v>3766</v>
      </c>
      <c r="D11" s="58" t="s">
        <v>1956</v>
      </c>
      <c r="E11" s="58" t="s">
        <v>3767</v>
      </c>
      <c r="F11" s="58" t="s">
        <v>678</v>
      </c>
      <c r="G11" s="58">
        <v>7554</v>
      </c>
      <c r="H11" s="58">
        <v>7554</v>
      </c>
    </row>
    <row r="12" spans="1:8" x14ac:dyDescent="0.3">
      <c r="A12" s="57" t="s">
        <v>597</v>
      </c>
      <c r="B12" s="58">
        <v>9165</v>
      </c>
      <c r="C12" s="58" t="s">
        <v>3668</v>
      </c>
      <c r="D12" s="58" t="s">
        <v>1086</v>
      </c>
      <c r="E12" s="58" t="s">
        <v>3768</v>
      </c>
      <c r="F12" s="58" t="s">
        <v>647</v>
      </c>
      <c r="G12" s="58">
        <v>5085</v>
      </c>
      <c r="H12" s="58">
        <v>5085</v>
      </c>
    </row>
    <row r="13" spans="1:8" x14ac:dyDescent="0.3">
      <c r="A13" s="57" t="s">
        <v>614</v>
      </c>
      <c r="B13" s="58">
        <v>114205</v>
      </c>
      <c r="C13" s="58">
        <v>23678</v>
      </c>
      <c r="D13" s="58">
        <v>2627</v>
      </c>
      <c r="E13" s="58">
        <v>31318</v>
      </c>
      <c r="F13" s="58">
        <v>56</v>
      </c>
      <c r="G13" s="58">
        <v>57679</v>
      </c>
      <c r="H13" s="58">
        <v>57679</v>
      </c>
    </row>
  </sheetData>
  <mergeCells count="2">
    <mergeCell ref="A1:E1"/>
    <mergeCell ref="C2:G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J277"/>
  <sheetViews>
    <sheetView workbookViewId="0">
      <selection activeCell="I27" sqref="I27"/>
    </sheetView>
  </sheetViews>
  <sheetFormatPr defaultRowHeight="14.55" customHeight="1" x14ac:dyDescent="0.3"/>
  <cols>
    <col min="6" max="7" width="12.5546875" style="1" bestFit="1" customWidth="1"/>
    <col min="8" max="8" width="8.88671875" style="1"/>
    <col min="9" max="9" width="12.5546875" style="1" bestFit="1" customWidth="1"/>
  </cols>
  <sheetData>
    <row r="1" spans="1:10" ht="14.55" customHeight="1" x14ac:dyDescent="0.3">
      <c r="A1" s="89" t="s">
        <v>0</v>
      </c>
      <c r="B1" s="89"/>
    </row>
    <row r="3" spans="1:10" ht="14.55" customHeight="1" x14ac:dyDescent="0.3">
      <c r="A3" s="89" t="s">
        <v>1</v>
      </c>
      <c r="B3" s="89"/>
    </row>
    <row r="4" spans="1:10" ht="14.55" customHeight="1" x14ac:dyDescent="0.3">
      <c r="A4" t="s">
        <v>2</v>
      </c>
      <c r="B4" t="s">
        <v>3</v>
      </c>
    </row>
    <row r="5" spans="1:10" ht="14.55" customHeight="1" x14ac:dyDescent="0.3">
      <c r="A5" s="3">
        <v>1</v>
      </c>
      <c r="B5" t="s">
        <v>4</v>
      </c>
      <c r="F5" s="1" t="s">
        <v>5</v>
      </c>
      <c r="G5" s="1" t="s">
        <v>6</v>
      </c>
      <c r="H5" s="1" t="s">
        <v>7</v>
      </c>
      <c r="I5" s="1" t="s">
        <v>8</v>
      </c>
      <c r="J5" t="s">
        <v>9</v>
      </c>
    </row>
    <row r="6" spans="1:10" ht="14.55" customHeight="1" x14ac:dyDescent="0.3">
      <c r="A6" s="3">
        <v>2</v>
      </c>
      <c r="B6" t="s">
        <v>5837</v>
      </c>
      <c r="F6" s="1">
        <f>'[1]2'!G163</f>
        <v>1358088</v>
      </c>
      <c r="G6" s="1">
        <f>'[1]2'!L163</f>
        <v>1160811</v>
      </c>
      <c r="H6" s="1">
        <f>'[1]2'!Q163</f>
        <v>48862</v>
      </c>
      <c r="I6" s="1">
        <f>'[1]2'!R163</f>
        <v>2567761</v>
      </c>
    </row>
    <row r="7" spans="1:10" ht="14.55" customHeight="1" x14ac:dyDescent="0.3">
      <c r="A7" s="3">
        <v>3</v>
      </c>
      <c r="B7" t="s">
        <v>14</v>
      </c>
      <c r="F7" s="1">
        <f>'[1]3'!G163</f>
        <v>1345237</v>
      </c>
      <c r="G7" s="1">
        <f>'[1]3'!L163</f>
        <v>1144794</v>
      </c>
      <c r="H7" s="1">
        <f>'[1]3'!Q163</f>
        <v>60185</v>
      </c>
      <c r="I7" s="1">
        <f>'[1]3'!R163</f>
        <v>2550216</v>
      </c>
      <c r="J7" s="4">
        <f t="shared" ref="J7:J16" si="0">I7/$I$7</f>
        <v>1</v>
      </c>
    </row>
    <row r="8" spans="1:10" ht="14.55" customHeight="1" x14ac:dyDescent="0.3">
      <c r="A8" s="3">
        <v>4</v>
      </c>
      <c r="B8" t="s">
        <v>15</v>
      </c>
      <c r="F8" s="1">
        <f>'[1]4'!G163</f>
        <v>1466505</v>
      </c>
      <c r="G8" s="1">
        <f>'[1]4'!L163</f>
        <v>1062557</v>
      </c>
      <c r="H8" s="1">
        <v>0</v>
      </c>
      <c r="I8" s="1">
        <f>'[1]4'!M163</f>
        <v>2529062</v>
      </c>
      <c r="J8" s="4">
        <f t="shared" si="0"/>
        <v>0.99170501635939856</v>
      </c>
    </row>
    <row r="9" spans="1:10" ht="14.55" customHeight="1" x14ac:dyDescent="0.3">
      <c r="A9" s="3">
        <v>5</v>
      </c>
      <c r="B9" t="s">
        <v>16</v>
      </c>
      <c r="F9" s="1">
        <f>'[1]5'!G163</f>
        <v>1452554</v>
      </c>
      <c r="G9" s="1">
        <f>'[1]5'!L163</f>
        <v>1075101</v>
      </c>
      <c r="H9" s="1">
        <v>0</v>
      </c>
      <c r="I9" s="1">
        <f>'[1]5'!M163</f>
        <v>2527655</v>
      </c>
      <c r="J9" s="4">
        <f t="shared" si="0"/>
        <v>0.99115329838727384</v>
      </c>
    </row>
    <row r="10" spans="1:10" ht="14.55" customHeight="1" x14ac:dyDescent="0.3">
      <c r="A10" s="3">
        <v>6</v>
      </c>
      <c r="B10" t="s">
        <v>17</v>
      </c>
      <c r="F10" s="1">
        <f>'[1]6'!G163</f>
        <v>1436987</v>
      </c>
      <c r="G10" s="1">
        <f>'[1]6'!L163</f>
        <v>1087268</v>
      </c>
      <c r="H10" s="1">
        <v>0</v>
      </c>
      <c r="I10" s="1">
        <f>'[1]6'!M163</f>
        <v>2524255</v>
      </c>
      <c r="J10" s="4">
        <f t="shared" si="0"/>
        <v>0.98982007798555105</v>
      </c>
    </row>
    <row r="11" spans="1:10" ht="14.55" customHeight="1" x14ac:dyDescent="0.3">
      <c r="A11" s="3">
        <v>7</v>
      </c>
      <c r="B11" t="s">
        <v>18</v>
      </c>
      <c r="F11" s="1">
        <f>'[1]7'!G163</f>
        <v>1462039</v>
      </c>
      <c r="G11" s="1">
        <f>'[1]7'!L163</f>
        <v>1047339</v>
      </c>
      <c r="H11" s="1">
        <v>0</v>
      </c>
      <c r="I11" s="1">
        <f>'[1]7'!M163</f>
        <v>2509378</v>
      </c>
      <c r="J11" s="4">
        <f t="shared" si="0"/>
        <v>0.98398645448071853</v>
      </c>
    </row>
    <row r="12" spans="1:10" ht="14.55" customHeight="1" x14ac:dyDescent="0.3">
      <c r="A12" s="3">
        <v>8</v>
      </c>
      <c r="B12" t="s">
        <v>19</v>
      </c>
      <c r="F12" s="1">
        <f>'[1]8'!G163</f>
        <v>1382551</v>
      </c>
      <c r="G12" s="1">
        <f>'[1]8'!L163</f>
        <v>1050883</v>
      </c>
      <c r="H12" s="1">
        <f>'[1]8'!Q163</f>
        <v>86427</v>
      </c>
      <c r="I12" s="1">
        <f>'[1]8'!R163</f>
        <v>2519861</v>
      </c>
      <c r="J12" s="4">
        <f t="shared" si="0"/>
        <v>0.988097086678148</v>
      </c>
    </row>
    <row r="13" spans="1:10" ht="14.55" customHeight="1" x14ac:dyDescent="0.3">
      <c r="A13" s="3">
        <v>9</v>
      </c>
      <c r="B13" t="s">
        <v>20</v>
      </c>
      <c r="F13" s="1">
        <f>'[1]9'!G163</f>
        <v>1391005</v>
      </c>
      <c r="G13" s="1">
        <f>'[1]9'!L163</f>
        <v>1132886</v>
      </c>
      <c r="H13" s="1">
        <v>0</v>
      </c>
      <c r="I13" s="1">
        <f>'[1]9'!M163</f>
        <v>2523891</v>
      </c>
      <c r="J13" s="4">
        <f t="shared" si="0"/>
        <v>0.98967734497783721</v>
      </c>
    </row>
    <row r="14" spans="1:10" ht="14.55" customHeight="1" x14ac:dyDescent="0.3">
      <c r="A14" s="3">
        <v>10</v>
      </c>
      <c r="B14" t="s">
        <v>21</v>
      </c>
      <c r="F14" s="1">
        <f>'[1]10'!G163</f>
        <v>1427662</v>
      </c>
      <c r="G14" s="1">
        <f>'[1]10'!L163</f>
        <v>1079898</v>
      </c>
      <c r="H14" s="1">
        <v>0</v>
      </c>
      <c r="I14" s="1">
        <f>'[1]10'!M163</f>
        <v>2507560</v>
      </c>
      <c r="J14" s="4">
        <f t="shared" si="0"/>
        <v>0.98327357368944435</v>
      </c>
    </row>
    <row r="15" spans="1:10" ht="14.55" customHeight="1" x14ac:dyDescent="0.3">
      <c r="A15" s="3">
        <v>11</v>
      </c>
      <c r="B15" t="s">
        <v>5838</v>
      </c>
      <c r="F15" s="1">
        <f>'[1]11'!G163</f>
        <v>1532652</v>
      </c>
      <c r="G15" s="1">
        <f>'[1]11'!L163</f>
        <v>710408</v>
      </c>
      <c r="H15" s="1">
        <v>0</v>
      </c>
      <c r="I15" s="1">
        <f>'[1]11'!M163</f>
        <v>2243060</v>
      </c>
      <c r="J15" s="4">
        <f t="shared" si="0"/>
        <v>0.87955686890835916</v>
      </c>
    </row>
    <row r="16" spans="1:10" ht="14.55" customHeight="1" x14ac:dyDescent="0.3">
      <c r="A16" s="3">
        <v>12</v>
      </c>
      <c r="B16" t="s">
        <v>5839</v>
      </c>
      <c r="F16" s="1">
        <f>'[1]12'!G163</f>
        <v>1341182</v>
      </c>
      <c r="G16" s="1">
        <f>'[1]12'!L163</f>
        <v>1048917</v>
      </c>
      <c r="H16" s="1">
        <f>'[1]12'!Q163</f>
        <v>122326</v>
      </c>
      <c r="I16" s="1">
        <f>'[1]12'!R163</f>
        <v>2512425</v>
      </c>
      <c r="J16" s="4">
        <f t="shared" si="0"/>
        <v>0.98518125523485067</v>
      </c>
    </row>
    <row r="17" spans="1:2" ht="14.55" customHeight="1" x14ac:dyDescent="0.3">
      <c r="A17" s="3">
        <v>13</v>
      </c>
      <c r="B17" t="s">
        <v>24</v>
      </c>
    </row>
    <row r="18" spans="1:2" ht="14.55" customHeight="1" x14ac:dyDescent="0.3">
      <c r="A18" s="3">
        <v>14</v>
      </c>
      <c r="B18" t="s">
        <v>25</v>
      </c>
    </row>
    <row r="19" spans="1:2" ht="14.55" customHeight="1" x14ac:dyDescent="0.3">
      <c r="A19" s="3">
        <v>15</v>
      </c>
      <c r="B19" t="s">
        <v>26</v>
      </c>
    </row>
    <row r="20" spans="1:2" ht="14.55" customHeight="1" x14ac:dyDescent="0.3">
      <c r="A20" s="3">
        <v>16</v>
      </c>
      <c r="B20" t="s">
        <v>27</v>
      </c>
    </row>
    <row r="21" spans="1:2" ht="14.55" customHeight="1" x14ac:dyDescent="0.3">
      <c r="A21" s="3">
        <v>17</v>
      </c>
      <c r="B21" t="s">
        <v>28</v>
      </c>
    </row>
    <row r="22" spans="1:2" ht="14.55" customHeight="1" x14ac:dyDescent="0.3">
      <c r="A22" s="3">
        <v>18</v>
      </c>
      <c r="B22" t="s">
        <v>29</v>
      </c>
    </row>
    <row r="23" spans="1:2" ht="14.55" customHeight="1" x14ac:dyDescent="0.3">
      <c r="A23" s="3">
        <v>19</v>
      </c>
      <c r="B23" t="s">
        <v>30</v>
      </c>
    </row>
    <row r="24" spans="1:2" ht="14.55" customHeight="1" x14ac:dyDescent="0.3">
      <c r="A24" s="3">
        <v>20</v>
      </c>
      <c r="B24" t="s">
        <v>31</v>
      </c>
    </row>
    <row r="25" spans="1:2" ht="14.55" customHeight="1" x14ac:dyDescent="0.3">
      <c r="A25" s="3">
        <v>21</v>
      </c>
      <c r="B25" t="s">
        <v>32</v>
      </c>
    </row>
    <row r="26" spans="1:2" ht="14.55" customHeight="1" x14ac:dyDescent="0.3">
      <c r="A26" s="3">
        <v>22</v>
      </c>
      <c r="B26" t="s">
        <v>33</v>
      </c>
    </row>
    <row r="27" spans="1:2" ht="14.55" customHeight="1" x14ac:dyDescent="0.3">
      <c r="A27" s="3">
        <v>23</v>
      </c>
      <c r="B27" t="s">
        <v>34</v>
      </c>
    </row>
    <row r="28" spans="1:2" ht="14.55" customHeight="1" x14ac:dyDescent="0.3">
      <c r="A28" s="3">
        <v>24</v>
      </c>
      <c r="B28" t="s">
        <v>35</v>
      </c>
    </row>
    <row r="29" spans="1:2" ht="14.55" customHeight="1" x14ac:dyDescent="0.3">
      <c r="A29" s="3">
        <v>25</v>
      </c>
      <c r="B29" t="s">
        <v>36</v>
      </c>
    </row>
    <row r="30" spans="1:2" ht="14.55" customHeight="1" x14ac:dyDescent="0.3">
      <c r="A30" s="3">
        <v>26</v>
      </c>
      <c r="B30" t="s">
        <v>37</v>
      </c>
    </row>
    <row r="31" spans="1:2" ht="14.55" customHeight="1" x14ac:dyDescent="0.3">
      <c r="A31" s="3">
        <v>27</v>
      </c>
      <c r="B31" t="s">
        <v>38</v>
      </c>
    </row>
    <row r="32" spans="1:2" ht="14.55" customHeight="1" x14ac:dyDescent="0.3">
      <c r="A32" s="3">
        <v>28</v>
      </c>
      <c r="B32" t="s">
        <v>39</v>
      </c>
    </row>
    <row r="33" spans="1:2" ht="14.55" customHeight="1" x14ac:dyDescent="0.3">
      <c r="A33" s="3">
        <v>29</v>
      </c>
      <c r="B33" t="s">
        <v>40</v>
      </c>
    </row>
    <row r="34" spans="1:2" ht="14.55" customHeight="1" x14ac:dyDescent="0.3">
      <c r="A34" s="3">
        <v>30</v>
      </c>
      <c r="B34" t="s">
        <v>41</v>
      </c>
    </row>
    <row r="35" spans="1:2" ht="14.55" customHeight="1" x14ac:dyDescent="0.3">
      <c r="A35" s="3">
        <v>31</v>
      </c>
      <c r="B35" t="s">
        <v>42</v>
      </c>
    </row>
    <row r="36" spans="1:2" ht="14.55" customHeight="1" x14ac:dyDescent="0.3">
      <c r="A36" s="3">
        <v>32</v>
      </c>
      <c r="B36" t="s">
        <v>43</v>
      </c>
    </row>
    <row r="37" spans="1:2" ht="14.55" customHeight="1" x14ac:dyDescent="0.3">
      <c r="A37" s="3">
        <v>33</v>
      </c>
      <c r="B37" t="s">
        <v>44</v>
      </c>
    </row>
    <row r="38" spans="1:2" ht="14.55" customHeight="1" x14ac:dyDescent="0.3">
      <c r="A38" s="3">
        <v>34</v>
      </c>
      <c r="B38" t="s">
        <v>45</v>
      </c>
    </row>
    <row r="39" spans="1:2" ht="14.55" customHeight="1" x14ac:dyDescent="0.3">
      <c r="A39" s="3">
        <v>35</v>
      </c>
      <c r="B39" t="s">
        <v>46</v>
      </c>
    </row>
    <row r="40" spans="1:2" ht="14.55" customHeight="1" x14ac:dyDescent="0.3">
      <c r="A40" s="3">
        <v>36</v>
      </c>
      <c r="B40" t="s">
        <v>47</v>
      </c>
    </row>
    <row r="41" spans="1:2" ht="14.55" customHeight="1" x14ac:dyDescent="0.3">
      <c r="A41" s="3">
        <v>37</v>
      </c>
      <c r="B41" t="s">
        <v>48</v>
      </c>
    </row>
    <row r="42" spans="1:2" ht="14.55" customHeight="1" x14ac:dyDescent="0.3">
      <c r="A42" s="3">
        <v>38</v>
      </c>
      <c r="B42" t="s">
        <v>49</v>
      </c>
    </row>
    <row r="43" spans="1:2" ht="14.55" customHeight="1" x14ac:dyDescent="0.3">
      <c r="A43" s="3">
        <v>39</v>
      </c>
      <c r="B43" t="s">
        <v>50</v>
      </c>
    </row>
    <row r="44" spans="1:2" ht="14.55" customHeight="1" x14ac:dyDescent="0.3">
      <c r="A44" s="3">
        <v>40</v>
      </c>
      <c r="B44" t="s">
        <v>51</v>
      </c>
    </row>
    <row r="45" spans="1:2" ht="14.55" customHeight="1" x14ac:dyDescent="0.3">
      <c r="A45" s="3">
        <v>41</v>
      </c>
      <c r="B45" t="s">
        <v>52</v>
      </c>
    </row>
    <row r="46" spans="1:2" ht="14.55" customHeight="1" x14ac:dyDescent="0.3">
      <c r="A46" s="3">
        <v>42</v>
      </c>
      <c r="B46" t="s">
        <v>53</v>
      </c>
    </row>
    <row r="47" spans="1:2" ht="14.55" customHeight="1" x14ac:dyDescent="0.3">
      <c r="A47" s="3">
        <v>43</v>
      </c>
      <c r="B47" t="s">
        <v>54</v>
      </c>
    </row>
    <row r="48" spans="1:2" ht="14.55" customHeight="1" x14ac:dyDescent="0.3">
      <c r="A48" s="3">
        <v>44</v>
      </c>
      <c r="B48" t="s">
        <v>55</v>
      </c>
    </row>
    <row r="49" spans="1:2" ht="14.55" customHeight="1" x14ac:dyDescent="0.3">
      <c r="A49" s="3">
        <v>45</v>
      </c>
      <c r="B49" t="s">
        <v>56</v>
      </c>
    </row>
    <row r="50" spans="1:2" ht="14.55" customHeight="1" x14ac:dyDescent="0.3">
      <c r="A50" s="3">
        <v>46</v>
      </c>
      <c r="B50" t="s">
        <v>57</v>
      </c>
    </row>
    <row r="51" spans="1:2" ht="14.55" customHeight="1" x14ac:dyDescent="0.3">
      <c r="A51" s="3">
        <v>47</v>
      </c>
      <c r="B51" t="s">
        <v>58</v>
      </c>
    </row>
    <row r="52" spans="1:2" ht="14.55" customHeight="1" x14ac:dyDescent="0.3">
      <c r="A52" s="3">
        <v>48</v>
      </c>
      <c r="B52" t="s">
        <v>59</v>
      </c>
    </row>
    <row r="53" spans="1:2" ht="14.55" customHeight="1" x14ac:dyDescent="0.3">
      <c r="A53" s="3">
        <v>49</v>
      </c>
      <c r="B53" t="s">
        <v>60</v>
      </c>
    </row>
    <row r="54" spans="1:2" ht="14.55" customHeight="1" x14ac:dyDescent="0.3">
      <c r="A54" s="3">
        <v>50</v>
      </c>
      <c r="B54" t="s">
        <v>61</v>
      </c>
    </row>
    <row r="55" spans="1:2" ht="14.55" customHeight="1" x14ac:dyDescent="0.3">
      <c r="A55" s="3">
        <v>51</v>
      </c>
      <c r="B55" t="s">
        <v>62</v>
      </c>
    </row>
    <row r="56" spans="1:2" ht="14.55" customHeight="1" x14ac:dyDescent="0.3">
      <c r="A56" s="3">
        <v>52</v>
      </c>
      <c r="B56" t="s">
        <v>63</v>
      </c>
    </row>
    <row r="57" spans="1:2" ht="14.55" customHeight="1" x14ac:dyDescent="0.3">
      <c r="A57" s="3">
        <v>53</v>
      </c>
      <c r="B57" t="s">
        <v>64</v>
      </c>
    </row>
    <row r="58" spans="1:2" ht="14.55" customHeight="1" x14ac:dyDescent="0.3">
      <c r="A58" s="3">
        <v>54</v>
      </c>
      <c r="B58" t="s">
        <v>65</v>
      </c>
    </row>
    <row r="59" spans="1:2" ht="14.55" customHeight="1" x14ac:dyDescent="0.3">
      <c r="A59" s="3">
        <v>55</v>
      </c>
      <c r="B59" t="s">
        <v>66</v>
      </c>
    </row>
    <row r="60" spans="1:2" ht="14.55" customHeight="1" x14ac:dyDescent="0.3">
      <c r="A60" s="3">
        <v>56</v>
      </c>
      <c r="B60" t="s">
        <v>67</v>
      </c>
    </row>
    <row r="61" spans="1:2" ht="14.55" customHeight="1" x14ac:dyDescent="0.3">
      <c r="A61" s="3">
        <v>57</v>
      </c>
      <c r="B61" t="s">
        <v>68</v>
      </c>
    </row>
    <row r="62" spans="1:2" ht="14.55" customHeight="1" x14ac:dyDescent="0.3">
      <c r="A62" s="3">
        <v>58</v>
      </c>
      <c r="B62" t="s">
        <v>69</v>
      </c>
    </row>
    <row r="63" spans="1:2" ht="14.55" customHeight="1" x14ac:dyDescent="0.3">
      <c r="A63" s="3">
        <v>59</v>
      </c>
      <c r="B63" t="s">
        <v>70</v>
      </c>
    </row>
    <row r="64" spans="1:2" ht="14.55" customHeight="1" x14ac:dyDescent="0.3">
      <c r="A64" s="3">
        <v>60</v>
      </c>
      <c r="B64" t="s">
        <v>71</v>
      </c>
    </row>
    <row r="65" spans="1:2" ht="14.55" customHeight="1" x14ac:dyDescent="0.3">
      <c r="A65" s="3">
        <v>61</v>
      </c>
      <c r="B65" t="s">
        <v>72</v>
      </c>
    </row>
    <row r="66" spans="1:2" ht="14.55" customHeight="1" x14ac:dyDescent="0.3">
      <c r="A66" s="3">
        <v>62</v>
      </c>
      <c r="B66" t="s">
        <v>73</v>
      </c>
    </row>
    <row r="67" spans="1:2" ht="14.55" customHeight="1" x14ac:dyDescent="0.3">
      <c r="A67" s="3">
        <v>63</v>
      </c>
      <c r="B67" t="s">
        <v>74</v>
      </c>
    </row>
    <row r="68" spans="1:2" ht="14.55" customHeight="1" x14ac:dyDescent="0.3">
      <c r="A68" s="3">
        <v>64</v>
      </c>
      <c r="B68" t="s">
        <v>75</v>
      </c>
    </row>
    <row r="69" spans="1:2" ht="14.55" customHeight="1" x14ac:dyDescent="0.3">
      <c r="A69" s="3">
        <v>65</v>
      </c>
      <c r="B69" t="s">
        <v>76</v>
      </c>
    </row>
    <row r="70" spans="1:2" ht="14.55" customHeight="1" x14ac:dyDescent="0.3">
      <c r="A70" s="3">
        <v>66</v>
      </c>
      <c r="B70" t="s">
        <v>77</v>
      </c>
    </row>
    <row r="71" spans="1:2" ht="14.55" customHeight="1" x14ac:dyDescent="0.3">
      <c r="A71" s="3">
        <v>67</v>
      </c>
      <c r="B71" t="s">
        <v>78</v>
      </c>
    </row>
    <row r="72" spans="1:2" ht="14.55" customHeight="1" x14ac:dyDescent="0.3">
      <c r="A72" s="3">
        <v>68</v>
      </c>
      <c r="B72" t="s">
        <v>79</v>
      </c>
    </row>
    <row r="73" spans="1:2" ht="14.55" customHeight="1" x14ac:dyDescent="0.3">
      <c r="A73" s="3">
        <v>69</v>
      </c>
      <c r="B73" t="s">
        <v>80</v>
      </c>
    </row>
    <row r="74" spans="1:2" ht="14.55" customHeight="1" x14ac:dyDescent="0.3">
      <c r="A74" s="3">
        <v>70</v>
      </c>
      <c r="B74" t="s">
        <v>81</v>
      </c>
    </row>
    <row r="75" spans="1:2" ht="14.55" customHeight="1" x14ac:dyDescent="0.3">
      <c r="A75" s="3">
        <v>71</v>
      </c>
      <c r="B75" t="s">
        <v>82</v>
      </c>
    </row>
    <row r="76" spans="1:2" ht="14.55" customHeight="1" x14ac:dyDescent="0.3">
      <c r="A76" s="3">
        <v>72</v>
      </c>
      <c r="B76" t="s">
        <v>83</v>
      </c>
    </row>
    <row r="77" spans="1:2" ht="14.55" customHeight="1" x14ac:dyDescent="0.3">
      <c r="A77" s="3">
        <v>73</v>
      </c>
      <c r="B77" t="s">
        <v>84</v>
      </c>
    </row>
    <row r="78" spans="1:2" ht="14.55" customHeight="1" x14ac:dyDescent="0.3">
      <c r="A78" s="3">
        <v>74</v>
      </c>
      <c r="B78" t="s">
        <v>85</v>
      </c>
    </row>
    <row r="79" spans="1:2" ht="14.55" customHeight="1" x14ac:dyDescent="0.3">
      <c r="A79" s="3">
        <v>75</v>
      </c>
      <c r="B79" t="s">
        <v>86</v>
      </c>
    </row>
    <row r="80" spans="1:2" ht="14.55" customHeight="1" x14ac:dyDescent="0.3">
      <c r="A80" s="3">
        <v>76</v>
      </c>
      <c r="B80" t="s">
        <v>87</v>
      </c>
    </row>
    <row r="81" spans="1:2" ht="14.55" customHeight="1" x14ac:dyDescent="0.3">
      <c r="A81" s="3">
        <v>77</v>
      </c>
      <c r="B81" t="s">
        <v>88</v>
      </c>
    </row>
    <row r="82" spans="1:2" ht="14.55" customHeight="1" x14ac:dyDescent="0.3">
      <c r="A82" s="3">
        <v>78</v>
      </c>
      <c r="B82" t="s">
        <v>89</v>
      </c>
    </row>
    <row r="83" spans="1:2" ht="14.55" customHeight="1" x14ac:dyDescent="0.3">
      <c r="A83" s="3">
        <v>79</v>
      </c>
      <c r="B83" t="s">
        <v>90</v>
      </c>
    </row>
    <row r="84" spans="1:2" ht="14.55" customHeight="1" x14ac:dyDescent="0.3">
      <c r="A84" s="3">
        <v>80</v>
      </c>
      <c r="B84" t="s">
        <v>91</v>
      </c>
    </row>
    <row r="85" spans="1:2" ht="14.55" customHeight="1" x14ac:dyDescent="0.3">
      <c r="A85" s="3">
        <v>81</v>
      </c>
      <c r="B85" t="s">
        <v>92</v>
      </c>
    </row>
    <row r="86" spans="1:2" ht="14.55" customHeight="1" x14ac:dyDescent="0.3">
      <c r="A86" s="3">
        <v>82</v>
      </c>
      <c r="B86" t="s">
        <v>93</v>
      </c>
    </row>
    <row r="87" spans="1:2" ht="14.55" customHeight="1" x14ac:dyDescent="0.3">
      <c r="A87" s="3">
        <v>83</v>
      </c>
      <c r="B87" t="s">
        <v>94</v>
      </c>
    </row>
    <row r="88" spans="1:2" ht="14.55" customHeight="1" x14ac:dyDescent="0.3">
      <c r="A88" s="3">
        <v>84</v>
      </c>
      <c r="B88" t="s">
        <v>95</v>
      </c>
    </row>
    <row r="89" spans="1:2" ht="14.55" customHeight="1" x14ac:dyDescent="0.3">
      <c r="A89" s="3">
        <v>85</v>
      </c>
      <c r="B89" t="s">
        <v>96</v>
      </c>
    </row>
    <row r="90" spans="1:2" ht="14.55" customHeight="1" x14ac:dyDescent="0.3">
      <c r="A90" s="3">
        <v>86</v>
      </c>
      <c r="B90" t="s">
        <v>97</v>
      </c>
    </row>
    <row r="91" spans="1:2" ht="14.55" customHeight="1" x14ac:dyDescent="0.3">
      <c r="A91" s="3">
        <v>87</v>
      </c>
      <c r="B91" t="s">
        <v>98</v>
      </c>
    </row>
    <row r="92" spans="1:2" ht="14.55" customHeight="1" x14ac:dyDescent="0.3">
      <c r="A92" s="3">
        <v>88</v>
      </c>
      <c r="B92" t="s">
        <v>99</v>
      </c>
    </row>
    <row r="93" spans="1:2" ht="14.55" customHeight="1" x14ac:dyDescent="0.3">
      <c r="A93" s="3">
        <v>89</v>
      </c>
      <c r="B93" t="s">
        <v>100</v>
      </c>
    </row>
    <row r="94" spans="1:2" ht="14.55" customHeight="1" x14ac:dyDescent="0.3">
      <c r="A94" s="3">
        <v>90</v>
      </c>
      <c r="B94" t="s">
        <v>101</v>
      </c>
    </row>
    <row r="95" spans="1:2" ht="14.55" customHeight="1" x14ac:dyDescent="0.3">
      <c r="A95" s="3">
        <v>91</v>
      </c>
      <c r="B95" t="s">
        <v>102</v>
      </c>
    </row>
    <row r="96" spans="1:2" ht="14.55" customHeight="1" x14ac:dyDescent="0.3">
      <c r="A96" s="3">
        <v>92</v>
      </c>
      <c r="B96" t="s">
        <v>103</v>
      </c>
    </row>
    <row r="97" spans="1:2" ht="14.55" customHeight="1" x14ac:dyDescent="0.3">
      <c r="A97" s="3">
        <v>93</v>
      </c>
      <c r="B97" t="s">
        <v>104</v>
      </c>
    </row>
    <row r="98" spans="1:2" ht="14.55" customHeight="1" x14ac:dyDescent="0.3">
      <c r="A98" s="3">
        <v>94</v>
      </c>
      <c r="B98" t="s">
        <v>105</v>
      </c>
    </row>
    <row r="99" spans="1:2" ht="14.55" customHeight="1" x14ac:dyDescent="0.3">
      <c r="A99" s="3">
        <v>95</v>
      </c>
      <c r="B99" t="s">
        <v>106</v>
      </c>
    </row>
    <row r="100" spans="1:2" ht="14.55" customHeight="1" x14ac:dyDescent="0.3">
      <c r="A100" s="3">
        <v>96</v>
      </c>
      <c r="B100" t="s">
        <v>5840</v>
      </c>
    </row>
    <row r="101" spans="1:2" ht="14.55" customHeight="1" x14ac:dyDescent="0.3">
      <c r="A101" s="3">
        <v>97</v>
      </c>
      <c r="B101" t="s">
        <v>107</v>
      </c>
    </row>
    <row r="102" spans="1:2" ht="14.55" customHeight="1" x14ac:dyDescent="0.3">
      <c r="A102" s="3">
        <v>98</v>
      </c>
      <c r="B102" t="s">
        <v>108</v>
      </c>
    </row>
    <row r="103" spans="1:2" ht="14.55" customHeight="1" x14ac:dyDescent="0.3">
      <c r="A103" s="3">
        <v>99</v>
      </c>
      <c r="B103" t="s">
        <v>109</v>
      </c>
    </row>
    <row r="104" spans="1:2" ht="14.55" customHeight="1" x14ac:dyDescent="0.3">
      <c r="A104" s="3">
        <v>100</v>
      </c>
      <c r="B104" t="s">
        <v>110</v>
      </c>
    </row>
    <row r="105" spans="1:2" ht="14.55" customHeight="1" x14ac:dyDescent="0.3">
      <c r="A105" s="3">
        <v>101</v>
      </c>
      <c r="B105" t="s">
        <v>111</v>
      </c>
    </row>
    <row r="106" spans="1:2" ht="14.55" customHeight="1" x14ac:dyDescent="0.3">
      <c r="A106" s="3">
        <v>102</v>
      </c>
      <c r="B106" t="s">
        <v>112</v>
      </c>
    </row>
    <row r="107" spans="1:2" ht="14.55" customHeight="1" x14ac:dyDescent="0.3">
      <c r="A107" s="3">
        <v>103</v>
      </c>
      <c r="B107" t="s">
        <v>113</v>
      </c>
    </row>
    <row r="108" spans="1:2" ht="14.55" customHeight="1" x14ac:dyDescent="0.3">
      <c r="A108" s="3">
        <v>104</v>
      </c>
      <c r="B108" t="s">
        <v>114</v>
      </c>
    </row>
    <row r="109" spans="1:2" ht="14.55" customHeight="1" x14ac:dyDescent="0.3">
      <c r="A109" s="3">
        <v>105</v>
      </c>
      <c r="B109" t="s">
        <v>115</v>
      </c>
    </row>
    <row r="110" spans="1:2" ht="14.55" customHeight="1" x14ac:dyDescent="0.3">
      <c r="A110" s="3">
        <v>106</v>
      </c>
      <c r="B110" t="s">
        <v>116</v>
      </c>
    </row>
    <row r="111" spans="1:2" ht="14.55" customHeight="1" x14ac:dyDescent="0.3">
      <c r="A111" s="3">
        <v>107</v>
      </c>
      <c r="B111" t="s">
        <v>117</v>
      </c>
    </row>
    <row r="112" spans="1:2" ht="14.55" customHeight="1" x14ac:dyDescent="0.3">
      <c r="A112" s="3">
        <v>108</v>
      </c>
      <c r="B112" t="s">
        <v>118</v>
      </c>
    </row>
    <row r="113" spans="1:2" ht="14.55" customHeight="1" x14ac:dyDescent="0.3">
      <c r="A113" s="3">
        <v>109</v>
      </c>
      <c r="B113" t="s">
        <v>119</v>
      </c>
    </row>
    <row r="114" spans="1:2" ht="14.55" customHeight="1" x14ac:dyDescent="0.3">
      <c r="A114" s="3">
        <v>110</v>
      </c>
      <c r="B114" t="s">
        <v>5841</v>
      </c>
    </row>
    <row r="115" spans="1:2" ht="14.55" customHeight="1" x14ac:dyDescent="0.3">
      <c r="A115" s="3">
        <v>111</v>
      </c>
      <c r="B115" t="s">
        <v>120</v>
      </c>
    </row>
    <row r="116" spans="1:2" ht="14.55" customHeight="1" x14ac:dyDescent="0.3">
      <c r="A116" s="3">
        <v>112</v>
      </c>
      <c r="B116" t="s">
        <v>121</v>
      </c>
    </row>
    <row r="117" spans="1:2" ht="14.55" customHeight="1" x14ac:dyDescent="0.3">
      <c r="A117" s="3">
        <v>113</v>
      </c>
      <c r="B117" t="s">
        <v>122</v>
      </c>
    </row>
    <row r="118" spans="1:2" ht="14.55" customHeight="1" x14ac:dyDescent="0.3">
      <c r="A118" s="3">
        <v>114</v>
      </c>
      <c r="B118" t="s">
        <v>123</v>
      </c>
    </row>
    <row r="119" spans="1:2" ht="14.55" customHeight="1" x14ac:dyDescent="0.3">
      <c r="A119" s="3">
        <v>115</v>
      </c>
      <c r="B119" t="s">
        <v>124</v>
      </c>
    </row>
    <row r="120" spans="1:2" ht="14.55" customHeight="1" x14ac:dyDescent="0.3">
      <c r="A120" s="3">
        <v>116</v>
      </c>
      <c r="B120" t="s">
        <v>125</v>
      </c>
    </row>
    <row r="121" spans="1:2" ht="14.55" customHeight="1" x14ac:dyDescent="0.3">
      <c r="A121" s="3">
        <v>117</v>
      </c>
      <c r="B121" t="s">
        <v>126</v>
      </c>
    </row>
    <row r="122" spans="1:2" ht="14.55" customHeight="1" x14ac:dyDescent="0.3">
      <c r="A122" s="3">
        <v>118</v>
      </c>
      <c r="B122" t="s">
        <v>127</v>
      </c>
    </row>
    <row r="123" spans="1:2" ht="14.55" customHeight="1" x14ac:dyDescent="0.3">
      <c r="A123" s="3">
        <v>119</v>
      </c>
      <c r="B123" t="s">
        <v>128</v>
      </c>
    </row>
    <row r="124" spans="1:2" ht="14.55" customHeight="1" x14ac:dyDescent="0.3">
      <c r="A124" s="3">
        <v>120</v>
      </c>
      <c r="B124" t="s">
        <v>129</v>
      </c>
    </row>
    <row r="125" spans="1:2" ht="14.55" customHeight="1" x14ac:dyDescent="0.3">
      <c r="A125" s="3">
        <v>121</v>
      </c>
      <c r="B125" t="s">
        <v>130</v>
      </c>
    </row>
    <row r="126" spans="1:2" ht="14.55" customHeight="1" x14ac:dyDescent="0.3">
      <c r="A126" s="3">
        <v>122</v>
      </c>
      <c r="B126" t="s">
        <v>131</v>
      </c>
    </row>
    <row r="127" spans="1:2" ht="14.55" customHeight="1" x14ac:dyDescent="0.3">
      <c r="A127" s="3">
        <v>123</v>
      </c>
      <c r="B127" t="s">
        <v>132</v>
      </c>
    </row>
    <row r="128" spans="1:2" ht="14.55" customHeight="1" x14ac:dyDescent="0.3">
      <c r="A128" s="3">
        <v>124</v>
      </c>
      <c r="B128" t="s">
        <v>133</v>
      </c>
    </row>
    <row r="129" spans="1:2" ht="14.55" customHeight="1" x14ac:dyDescent="0.3">
      <c r="A129" s="3">
        <v>125</v>
      </c>
      <c r="B129" t="s">
        <v>134</v>
      </c>
    </row>
    <row r="130" spans="1:2" ht="14.55" customHeight="1" x14ac:dyDescent="0.3">
      <c r="A130" s="3">
        <v>126</v>
      </c>
      <c r="B130" t="s">
        <v>135</v>
      </c>
    </row>
    <row r="131" spans="1:2" ht="14.55" customHeight="1" x14ac:dyDescent="0.3">
      <c r="A131" s="3">
        <v>127</v>
      </c>
      <c r="B131" t="s">
        <v>136</v>
      </c>
    </row>
    <row r="132" spans="1:2" ht="14.55" customHeight="1" x14ac:dyDescent="0.3">
      <c r="A132" s="3">
        <v>128</v>
      </c>
      <c r="B132" t="s">
        <v>137</v>
      </c>
    </row>
    <row r="133" spans="1:2" ht="14.55" customHeight="1" x14ac:dyDescent="0.3">
      <c r="A133" s="3">
        <v>129</v>
      </c>
      <c r="B133" t="s">
        <v>138</v>
      </c>
    </row>
    <row r="134" spans="1:2" ht="14.55" customHeight="1" x14ac:dyDescent="0.3">
      <c r="A134" s="3">
        <v>130</v>
      </c>
      <c r="B134" t="s">
        <v>139</v>
      </c>
    </row>
    <row r="135" spans="1:2" ht="14.55" customHeight="1" x14ac:dyDescent="0.3">
      <c r="A135" s="3">
        <v>131</v>
      </c>
      <c r="B135" t="s">
        <v>140</v>
      </c>
    </row>
    <row r="136" spans="1:2" ht="14.55" customHeight="1" x14ac:dyDescent="0.3">
      <c r="A136" s="3">
        <v>132</v>
      </c>
      <c r="B136" t="s">
        <v>141</v>
      </c>
    </row>
    <row r="137" spans="1:2" ht="14.55" customHeight="1" x14ac:dyDescent="0.3">
      <c r="A137" s="3">
        <v>133</v>
      </c>
      <c r="B137" t="s">
        <v>142</v>
      </c>
    </row>
    <row r="138" spans="1:2" ht="14.55" customHeight="1" x14ac:dyDescent="0.3">
      <c r="A138" s="3">
        <v>134</v>
      </c>
      <c r="B138" t="s">
        <v>143</v>
      </c>
    </row>
    <row r="139" spans="1:2" ht="14.55" customHeight="1" x14ac:dyDescent="0.3">
      <c r="A139" s="3">
        <v>135</v>
      </c>
      <c r="B139" t="s">
        <v>144</v>
      </c>
    </row>
    <row r="140" spans="1:2" ht="14.55" customHeight="1" x14ac:dyDescent="0.3">
      <c r="A140" s="3">
        <v>136</v>
      </c>
      <c r="B140" t="s">
        <v>145</v>
      </c>
    </row>
    <row r="141" spans="1:2" ht="14.55" customHeight="1" x14ac:dyDescent="0.3">
      <c r="A141" s="3">
        <v>137</v>
      </c>
      <c r="B141" t="s">
        <v>146</v>
      </c>
    </row>
    <row r="142" spans="1:2" ht="14.55" customHeight="1" x14ac:dyDescent="0.3">
      <c r="A142" s="3">
        <v>138</v>
      </c>
      <c r="B142" t="s">
        <v>147</v>
      </c>
    </row>
    <row r="143" spans="1:2" ht="14.55" customHeight="1" x14ac:dyDescent="0.3">
      <c r="A143" s="3">
        <v>139</v>
      </c>
      <c r="B143" t="s">
        <v>148</v>
      </c>
    </row>
    <row r="144" spans="1:2" ht="14.55" customHeight="1" x14ac:dyDescent="0.3">
      <c r="A144" s="3">
        <v>140</v>
      </c>
      <c r="B144" t="s">
        <v>149</v>
      </c>
    </row>
    <row r="145" spans="1:2" ht="14.55" customHeight="1" x14ac:dyDescent="0.3">
      <c r="A145" s="3">
        <v>141</v>
      </c>
      <c r="B145" t="s">
        <v>150</v>
      </c>
    </row>
    <row r="146" spans="1:2" ht="14.55" customHeight="1" x14ac:dyDescent="0.3">
      <c r="A146" s="3">
        <v>142</v>
      </c>
      <c r="B146" t="s">
        <v>151</v>
      </c>
    </row>
    <row r="147" spans="1:2" ht="14.55" customHeight="1" x14ac:dyDescent="0.3">
      <c r="A147" s="3">
        <v>143</v>
      </c>
      <c r="B147" t="s">
        <v>152</v>
      </c>
    </row>
    <row r="148" spans="1:2" ht="14.55" customHeight="1" x14ac:dyDescent="0.3">
      <c r="A148" s="3">
        <v>144</v>
      </c>
      <c r="B148" t="s">
        <v>153</v>
      </c>
    </row>
    <row r="149" spans="1:2" ht="14.55" customHeight="1" x14ac:dyDescent="0.3">
      <c r="A149" s="3">
        <v>145</v>
      </c>
      <c r="B149" t="s">
        <v>154</v>
      </c>
    </row>
    <row r="150" spans="1:2" ht="14.55" customHeight="1" x14ac:dyDescent="0.3">
      <c r="A150" s="3">
        <v>146</v>
      </c>
      <c r="B150" t="s">
        <v>155</v>
      </c>
    </row>
    <row r="151" spans="1:2" ht="14.55" customHeight="1" x14ac:dyDescent="0.3">
      <c r="A151" s="3">
        <v>147</v>
      </c>
      <c r="B151" t="s">
        <v>156</v>
      </c>
    </row>
    <row r="152" spans="1:2" ht="14.55" customHeight="1" x14ac:dyDescent="0.3">
      <c r="A152" s="3">
        <v>148</v>
      </c>
      <c r="B152" t="s">
        <v>157</v>
      </c>
    </row>
    <row r="153" spans="1:2" ht="14.55" customHeight="1" x14ac:dyDescent="0.3">
      <c r="A153" s="3">
        <v>149</v>
      </c>
      <c r="B153" t="s">
        <v>158</v>
      </c>
    </row>
    <row r="154" spans="1:2" ht="14.55" customHeight="1" x14ac:dyDescent="0.3">
      <c r="A154" s="3">
        <v>150</v>
      </c>
      <c r="B154" t="s">
        <v>159</v>
      </c>
    </row>
    <row r="155" spans="1:2" ht="14.55" customHeight="1" x14ac:dyDescent="0.3">
      <c r="A155" s="3">
        <v>151</v>
      </c>
      <c r="B155" t="s">
        <v>160</v>
      </c>
    </row>
    <row r="156" spans="1:2" ht="14.55" customHeight="1" x14ac:dyDescent="0.3">
      <c r="A156" s="3">
        <v>152</v>
      </c>
      <c r="B156" t="s">
        <v>161</v>
      </c>
    </row>
    <row r="157" spans="1:2" ht="14.55" customHeight="1" x14ac:dyDescent="0.3">
      <c r="A157" s="3">
        <v>153</v>
      </c>
      <c r="B157" t="s">
        <v>162</v>
      </c>
    </row>
    <row r="158" spans="1:2" ht="14.55" customHeight="1" x14ac:dyDescent="0.3">
      <c r="A158" s="3">
        <v>154</v>
      </c>
      <c r="B158" t="s">
        <v>163</v>
      </c>
    </row>
    <row r="159" spans="1:2" ht="14.55" customHeight="1" x14ac:dyDescent="0.3">
      <c r="A159" s="3">
        <v>155</v>
      </c>
      <c r="B159" t="s">
        <v>164</v>
      </c>
    </row>
    <row r="160" spans="1:2" ht="14.55" customHeight="1" x14ac:dyDescent="0.3">
      <c r="A160" s="3">
        <v>156</v>
      </c>
      <c r="B160" t="s">
        <v>165</v>
      </c>
    </row>
    <row r="161" spans="1:2" ht="14.55" customHeight="1" x14ac:dyDescent="0.3">
      <c r="A161" s="3">
        <v>157</v>
      </c>
      <c r="B161" t="s">
        <v>166</v>
      </c>
    </row>
    <row r="162" spans="1:2" ht="14.55" customHeight="1" x14ac:dyDescent="0.3">
      <c r="A162" s="3">
        <v>158</v>
      </c>
      <c r="B162" t="s">
        <v>167</v>
      </c>
    </row>
    <row r="163" spans="1:2" ht="14.55" customHeight="1" x14ac:dyDescent="0.3">
      <c r="A163" s="3">
        <v>159</v>
      </c>
      <c r="B163" t="s">
        <v>168</v>
      </c>
    </row>
    <row r="164" spans="1:2" ht="14.55" customHeight="1" x14ac:dyDescent="0.3">
      <c r="A164" s="3">
        <v>160</v>
      </c>
      <c r="B164" t="s">
        <v>169</v>
      </c>
    </row>
    <row r="165" spans="1:2" ht="14.55" customHeight="1" x14ac:dyDescent="0.3">
      <c r="A165" s="3">
        <v>161</v>
      </c>
      <c r="B165" t="s">
        <v>170</v>
      </c>
    </row>
    <row r="166" spans="1:2" ht="14.55" customHeight="1" x14ac:dyDescent="0.3">
      <c r="A166" s="3">
        <v>162</v>
      </c>
      <c r="B166" t="s">
        <v>171</v>
      </c>
    </row>
    <row r="167" spans="1:2" ht="14.55" customHeight="1" x14ac:dyDescent="0.3">
      <c r="A167" s="3">
        <v>163</v>
      </c>
      <c r="B167" t="s">
        <v>172</v>
      </c>
    </row>
    <row r="168" spans="1:2" ht="14.55" customHeight="1" x14ac:dyDescent="0.3">
      <c r="A168" s="3">
        <v>164</v>
      </c>
      <c r="B168" t="s">
        <v>173</v>
      </c>
    </row>
    <row r="169" spans="1:2" ht="14.55" customHeight="1" x14ac:dyDescent="0.3">
      <c r="A169" s="3">
        <v>165</v>
      </c>
      <c r="B169" t="s">
        <v>174</v>
      </c>
    </row>
    <row r="170" spans="1:2" ht="14.55" customHeight="1" x14ac:dyDescent="0.3">
      <c r="A170" s="3">
        <v>166</v>
      </c>
      <c r="B170" t="s">
        <v>175</v>
      </c>
    </row>
    <row r="171" spans="1:2" ht="14.55" customHeight="1" x14ac:dyDescent="0.3">
      <c r="A171" s="3">
        <v>167</v>
      </c>
      <c r="B171" t="s">
        <v>176</v>
      </c>
    </row>
    <row r="172" spans="1:2" ht="14.55" customHeight="1" x14ac:dyDescent="0.3">
      <c r="A172" s="3">
        <v>168</v>
      </c>
      <c r="B172" t="s">
        <v>177</v>
      </c>
    </row>
    <row r="173" spans="1:2" ht="14.55" customHeight="1" x14ac:dyDescent="0.3">
      <c r="A173" s="3">
        <v>169</v>
      </c>
      <c r="B173" t="s">
        <v>178</v>
      </c>
    </row>
    <row r="174" spans="1:2" ht="14.55" customHeight="1" x14ac:dyDescent="0.3">
      <c r="A174" s="3">
        <v>170</v>
      </c>
      <c r="B174" t="s">
        <v>179</v>
      </c>
    </row>
    <row r="175" spans="1:2" ht="14.55" customHeight="1" x14ac:dyDescent="0.3">
      <c r="A175" s="3">
        <v>171</v>
      </c>
      <c r="B175" t="s">
        <v>180</v>
      </c>
    </row>
    <row r="176" spans="1:2" ht="14.55" customHeight="1" x14ac:dyDescent="0.3">
      <c r="A176" s="3">
        <v>172</v>
      </c>
      <c r="B176" t="s">
        <v>181</v>
      </c>
    </row>
    <row r="177" spans="1:2" ht="14.55" customHeight="1" x14ac:dyDescent="0.3">
      <c r="A177" s="3">
        <v>173</v>
      </c>
      <c r="B177" t="s">
        <v>182</v>
      </c>
    </row>
    <row r="178" spans="1:2" ht="14.55" customHeight="1" x14ac:dyDescent="0.3">
      <c r="A178" s="3">
        <v>174</v>
      </c>
      <c r="B178" t="s">
        <v>183</v>
      </c>
    </row>
    <row r="179" spans="1:2" ht="14.55" customHeight="1" x14ac:dyDescent="0.3">
      <c r="A179" s="3">
        <v>175</v>
      </c>
      <c r="B179" t="s">
        <v>184</v>
      </c>
    </row>
    <row r="180" spans="1:2" ht="14.55" customHeight="1" x14ac:dyDescent="0.3">
      <c r="A180" s="3">
        <v>176</v>
      </c>
      <c r="B180" t="s">
        <v>185</v>
      </c>
    </row>
    <row r="181" spans="1:2" ht="14.55" customHeight="1" x14ac:dyDescent="0.3">
      <c r="A181" s="3">
        <v>177</v>
      </c>
      <c r="B181" t="s">
        <v>186</v>
      </c>
    </row>
    <row r="182" spans="1:2" ht="14.55" customHeight="1" x14ac:dyDescent="0.3">
      <c r="A182" s="3">
        <v>178</v>
      </c>
      <c r="B182" t="s">
        <v>187</v>
      </c>
    </row>
    <row r="183" spans="1:2" ht="14.55" customHeight="1" x14ac:dyDescent="0.3">
      <c r="A183" s="3">
        <v>179</v>
      </c>
      <c r="B183" t="s">
        <v>188</v>
      </c>
    </row>
    <row r="184" spans="1:2" ht="14.55" customHeight="1" x14ac:dyDescent="0.3">
      <c r="A184" s="3">
        <v>180</v>
      </c>
      <c r="B184" t="s">
        <v>189</v>
      </c>
    </row>
    <row r="185" spans="1:2" ht="14.55" customHeight="1" x14ac:dyDescent="0.3">
      <c r="A185" s="3">
        <v>181</v>
      </c>
      <c r="B185" t="s">
        <v>190</v>
      </c>
    </row>
    <row r="186" spans="1:2" ht="14.55" customHeight="1" x14ac:dyDescent="0.3">
      <c r="A186" s="3">
        <v>182</v>
      </c>
      <c r="B186" t="s">
        <v>191</v>
      </c>
    </row>
    <row r="187" spans="1:2" ht="14.55" customHeight="1" x14ac:dyDescent="0.3">
      <c r="A187" s="3">
        <v>183</v>
      </c>
      <c r="B187" t="s">
        <v>192</v>
      </c>
    </row>
    <row r="188" spans="1:2" ht="14.55" customHeight="1" x14ac:dyDescent="0.3">
      <c r="A188" s="3">
        <v>184</v>
      </c>
      <c r="B188" t="s">
        <v>193</v>
      </c>
    </row>
    <row r="189" spans="1:2" ht="14.55" customHeight="1" x14ac:dyDescent="0.3">
      <c r="A189" s="3">
        <v>185</v>
      </c>
      <c r="B189" t="s">
        <v>194</v>
      </c>
    </row>
    <row r="190" spans="1:2" ht="14.55" customHeight="1" x14ac:dyDescent="0.3">
      <c r="A190" s="3">
        <v>186</v>
      </c>
      <c r="B190" t="s">
        <v>195</v>
      </c>
    </row>
    <row r="191" spans="1:2" ht="14.55" customHeight="1" x14ac:dyDescent="0.3">
      <c r="A191" s="3">
        <v>187</v>
      </c>
      <c r="B191" t="s">
        <v>196</v>
      </c>
    </row>
    <row r="192" spans="1:2" ht="14.55" customHeight="1" x14ac:dyDescent="0.3">
      <c r="A192" s="3">
        <v>188</v>
      </c>
      <c r="B192" t="s">
        <v>197</v>
      </c>
    </row>
    <row r="193" spans="1:2" ht="14.55" customHeight="1" x14ac:dyDescent="0.3">
      <c r="A193" s="3">
        <v>189</v>
      </c>
      <c r="B193" t="s">
        <v>198</v>
      </c>
    </row>
    <row r="194" spans="1:2" ht="14.55" customHeight="1" x14ac:dyDescent="0.3">
      <c r="A194" s="3">
        <v>190</v>
      </c>
      <c r="B194" t="s">
        <v>199</v>
      </c>
    </row>
    <row r="195" spans="1:2" ht="14.55" customHeight="1" x14ac:dyDescent="0.3">
      <c r="A195" s="3">
        <v>191</v>
      </c>
      <c r="B195" t="s">
        <v>200</v>
      </c>
    </row>
    <row r="196" spans="1:2" ht="14.55" customHeight="1" x14ac:dyDescent="0.3">
      <c r="A196" s="3">
        <v>192</v>
      </c>
      <c r="B196" t="s">
        <v>201</v>
      </c>
    </row>
    <row r="197" spans="1:2" ht="14.55" customHeight="1" x14ac:dyDescent="0.3">
      <c r="A197" s="3">
        <v>193</v>
      </c>
      <c r="B197" t="s">
        <v>202</v>
      </c>
    </row>
    <row r="198" spans="1:2" ht="14.55" customHeight="1" x14ac:dyDescent="0.3">
      <c r="A198" s="3">
        <v>194</v>
      </c>
      <c r="B198" t="s">
        <v>203</v>
      </c>
    </row>
    <row r="199" spans="1:2" ht="14.55" customHeight="1" x14ac:dyDescent="0.3">
      <c r="A199" s="3">
        <v>195</v>
      </c>
      <c r="B199" t="s">
        <v>204</v>
      </c>
    </row>
    <row r="200" spans="1:2" ht="14.55" customHeight="1" x14ac:dyDescent="0.3">
      <c r="A200" s="3">
        <v>196</v>
      </c>
      <c r="B200" t="s">
        <v>205</v>
      </c>
    </row>
    <row r="201" spans="1:2" ht="14.55" customHeight="1" x14ac:dyDescent="0.3">
      <c r="A201" s="3">
        <v>197</v>
      </c>
      <c r="B201" t="s">
        <v>206</v>
      </c>
    </row>
    <row r="202" spans="1:2" ht="14.55" customHeight="1" x14ac:dyDescent="0.3">
      <c r="A202" s="3">
        <v>198</v>
      </c>
      <c r="B202" t="s">
        <v>207</v>
      </c>
    </row>
    <row r="203" spans="1:2" ht="14.55" customHeight="1" x14ac:dyDescent="0.3">
      <c r="A203" s="3">
        <v>199</v>
      </c>
      <c r="B203" t="s">
        <v>208</v>
      </c>
    </row>
    <row r="204" spans="1:2" ht="14.55" customHeight="1" x14ac:dyDescent="0.3">
      <c r="A204" s="3">
        <v>200</v>
      </c>
      <c r="B204" t="s">
        <v>209</v>
      </c>
    </row>
    <row r="205" spans="1:2" ht="14.55" customHeight="1" x14ac:dyDescent="0.3">
      <c r="A205" s="3">
        <v>201</v>
      </c>
      <c r="B205" t="s">
        <v>210</v>
      </c>
    </row>
    <row r="206" spans="1:2" ht="14.55" customHeight="1" x14ac:dyDescent="0.3">
      <c r="A206" s="3">
        <v>202</v>
      </c>
      <c r="B206" t="s">
        <v>211</v>
      </c>
    </row>
    <row r="207" spans="1:2" ht="14.55" customHeight="1" x14ac:dyDescent="0.3">
      <c r="A207" s="3">
        <v>203</v>
      </c>
      <c r="B207" t="s">
        <v>212</v>
      </c>
    </row>
    <row r="208" spans="1:2" ht="14.55" customHeight="1" x14ac:dyDescent="0.3">
      <c r="A208" s="3">
        <v>204</v>
      </c>
      <c r="B208" t="s">
        <v>213</v>
      </c>
    </row>
    <row r="209" spans="1:2" ht="14.55" customHeight="1" x14ac:dyDescent="0.3">
      <c r="A209" s="3">
        <v>205</v>
      </c>
      <c r="B209" t="s">
        <v>214</v>
      </c>
    </row>
    <row r="210" spans="1:2" ht="14.55" customHeight="1" x14ac:dyDescent="0.3">
      <c r="A210" s="3">
        <v>206</v>
      </c>
      <c r="B210" t="s">
        <v>215</v>
      </c>
    </row>
    <row r="211" spans="1:2" ht="14.55" customHeight="1" x14ac:dyDescent="0.3">
      <c r="A211" s="3">
        <v>207</v>
      </c>
      <c r="B211" t="s">
        <v>216</v>
      </c>
    </row>
    <row r="212" spans="1:2" ht="14.55" customHeight="1" x14ac:dyDescent="0.3">
      <c r="A212" s="3">
        <v>208</v>
      </c>
      <c r="B212" t="s">
        <v>217</v>
      </c>
    </row>
    <row r="213" spans="1:2" ht="14.55" customHeight="1" x14ac:dyDescent="0.3">
      <c r="A213" s="3">
        <v>209</v>
      </c>
      <c r="B213" t="s">
        <v>218</v>
      </c>
    </row>
    <row r="214" spans="1:2" ht="14.55" customHeight="1" x14ac:dyDescent="0.3">
      <c r="A214" s="3">
        <v>210</v>
      </c>
      <c r="B214" t="s">
        <v>219</v>
      </c>
    </row>
    <row r="215" spans="1:2" ht="14.55" customHeight="1" x14ac:dyDescent="0.3">
      <c r="A215" s="3">
        <v>211</v>
      </c>
      <c r="B215" t="s">
        <v>220</v>
      </c>
    </row>
    <row r="216" spans="1:2" ht="14.55" customHeight="1" x14ac:dyDescent="0.3">
      <c r="A216" s="3">
        <v>212</v>
      </c>
      <c r="B216" t="s">
        <v>221</v>
      </c>
    </row>
    <row r="217" spans="1:2" ht="14.55" customHeight="1" x14ac:dyDescent="0.3">
      <c r="A217" s="3">
        <v>213</v>
      </c>
      <c r="B217" t="s">
        <v>222</v>
      </c>
    </row>
    <row r="218" spans="1:2" ht="14.55" customHeight="1" x14ac:dyDescent="0.3">
      <c r="A218" s="3">
        <v>214</v>
      </c>
      <c r="B218" t="s">
        <v>223</v>
      </c>
    </row>
    <row r="219" spans="1:2" ht="14.55" customHeight="1" x14ac:dyDescent="0.3">
      <c r="A219" s="3">
        <v>215</v>
      </c>
      <c r="B219" t="s">
        <v>224</v>
      </c>
    </row>
    <row r="220" spans="1:2" ht="14.55" customHeight="1" x14ac:dyDescent="0.3">
      <c r="A220" s="3">
        <v>216</v>
      </c>
      <c r="B220" t="s">
        <v>225</v>
      </c>
    </row>
    <row r="221" spans="1:2" ht="14.55" customHeight="1" x14ac:dyDescent="0.3">
      <c r="A221" s="3">
        <v>217</v>
      </c>
      <c r="B221" t="s">
        <v>226</v>
      </c>
    </row>
    <row r="222" spans="1:2" ht="14.55" customHeight="1" x14ac:dyDescent="0.3">
      <c r="A222" s="3">
        <v>218</v>
      </c>
      <c r="B222" t="s">
        <v>227</v>
      </c>
    </row>
    <row r="223" spans="1:2" ht="14.55" customHeight="1" x14ac:dyDescent="0.3">
      <c r="A223" s="3">
        <v>219</v>
      </c>
      <c r="B223" t="s">
        <v>228</v>
      </c>
    </row>
    <row r="224" spans="1:2" ht="14.55" customHeight="1" x14ac:dyDescent="0.3">
      <c r="A224" s="3">
        <v>220</v>
      </c>
      <c r="B224" t="s">
        <v>229</v>
      </c>
    </row>
    <row r="225" spans="1:2" ht="14.55" customHeight="1" x14ac:dyDescent="0.3">
      <c r="A225" s="3">
        <v>221</v>
      </c>
      <c r="B225" t="s">
        <v>230</v>
      </c>
    </row>
    <row r="226" spans="1:2" ht="14.55" customHeight="1" x14ac:dyDescent="0.3">
      <c r="A226" s="3">
        <v>222</v>
      </c>
      <c r="B226" t="s">
        <v>231</v>
      </c>
    </row>
    <row r="227" spans="1:2" ht="14.55" customHeight="1" x14ac:dyDescent="0.3">
      <c r="A227" s="3">
        <v>223</v>
      </c>
      <c r="B227" t="s">
        <v>232</v>
      </c>
    </row>
    <row r="228" spans="1:2" ht="14.55" customHeight="1" x14ac:dyDescent="0.3">
      <c r="A228" s="3">
        <v>224</v>
      </c>
      <c r="B228" t="s">
        <v>233</v>
      </c>
    </row>
    <row r="229" spans="1:2" ht="14.55" customHeight="1" x14ac:dyDescent="0.3">
      <c r="A229" s="3">
        <v>225</v>
      </c>
      <c r="B229" t="s">
        <v>234</v>
      </c>
    </row>
    <row r="230" spans="1:2" ht="14.55" customHeight="1" x14ac:dyDescent="0.3">
      <c r="A230" s="3">
        <v>226</v>
      </c>
      <c r="B230" t="s">
        <v>235</v>
      </c>
    </row>
    <row r="231" spans="1:2" ht="14.55" customHeight="1" x14ac:dyDescent="0.3">
      <c r="A231" s="3">
        <v>227</v>
      </c>
      <c r="B231" t="s">
        <v>236</v>
      </c>
    </row>
    <row r="232" spans="1:2" ht="14.55" customHeight="1" x14ac:dyDescent="0.3">
      <c r="A232" s="3">
        <v>228</v>
      </c>
      <c r="B232" t="s">
        <v>237</v>
      </c>
    </row>
    <row r="233" spans="1:2" ht="14.55" customHeight="1" x14ac:dyDescent="0.3">
      <c r="A233" s="3">
        <v>229</v>
      </c>
      <c r="B233" t="s">
        <v>238</v>
      </c>
    </row>
    <row r="234" spans="1:2" ht="14.55" customHeight="1" x14ac:dyDescent="0.3">
      <c r="A234" s="3">
        <v>230</v>
      </c>
      <c r="B234" t="s">
        <v>239</v>
      </c>
    </row>
    <row r="235" spans="1:2" ht="14.55" customHeight="1" x14ac:dyDescent="0.3">
      <c r="A235" s="3">
        <v>231</v>
      </c>
      <c r="B235" t="s">
        <v>240</v>
      </c>
    </row>
    <row r="236" spans="1:2" ht="14.55" customHeight="1" x14ac:dyDescent="0.3">
      <c r="A236" s="3">
        <v>232</v>
      </c>
      <c r="B236" t="s">
        <v>241</v>
      </c>
    </row>
    <row r="237" spans="1:2" ht="14.55" customHeight="1" x14ac:dyDescent="0.3">
      <c r="A237" s="3">
        <v>233</v>
      </c>
      <c r="B237" t="s">
        <v>242</v>
      </c>
    </row>
    <row r="238" spans="1:2" ht="14.55" customHeight="1" x14ac:dyDescent="0.3">
      <c r="A238" s="3">
        <v>234</v>
      </c>
      <c r="B238" t="s">
        <v>243</v>
      </c>
    </row>
    <row r="239" spans="1:2" ht="14.55" customHeight="1" x14ac:dyDescent="0.3">
      <c r="A239" s="3">
        <v>235</v>
      </c>
      <c r="B239" t="s">
        <v>244</v>
      </c>
    </row>
    <row r="240" spans="1:2" ht="14.55" customHeight="1" x14ac:dyDescent="0.3">
      <c r="A240" s="3">
        <v>236</v>
      </c>
      <c r="B240" t="s">
        <v>245</v>
      </c>
    </row>
    <row r="241" spans="1:2" ht="14.55" customHeight="1" x14ac:dyDescent="0.3">
      <c r="A241" s="3">
        <v>237</v>
      </c>
      <c r="B241" t="s">
        <v>246</v>
      </c>
    </row>
    <row r="242" spans="1:2" ht="14.55" customHeight="1" x14ac:dyDescent="0.3">
      <c r="A242" s="3">
        <v>238</v>
      </c>
      <c r="B242" t="s">
        <v>247</v>
      </c>
    </row>
    <row r="243" spans="1:2" ht="14.55" customHeight="1" x14ac:dyDescent="0.3">
      <c r="A243" s="3">
        <v>239</v>
      </c>
      <c r="B243" t="s">
        <v>248</v>
      </c>
    </row>
    <row r="244" spans="1:2" ht="14.55" customHeight="1" x14ac:dyDescent="0.3">
      <c r="A244" s="3">
        <v>240</v>
      </c>
      <c r="B244" t="s">
        <v>249</v>
      </c>
    </row>
    <row r="245" spans="1:2" ht="14.55" customHeight="1" x14ac:dyDescent="0.3">
      <c r="A245" s="3">
        <v>241</v>
      </c>
      <c r="B245" t="s">
        <v>250</v>
      </c>
    </row>
    <row r="246" spans="1:2" ht="14.55" customHeight="1" x14ac:dyDescent="0.3">
      <c r="A246" s="3">
        <v>242</v>
      </c>
      <c r="B246" t="s">
        <v>251</v>
      </c>
    </row>
    <row r="247" spans="1:2" ht="14.55" customHeight="1" x14ac:dyDescent="0.3">
      <c r="A247" s="3">
        <v>243</v>
      </c>
      <c r="B247" t="s">
        <v>252</v>
      </c>
    </row>
    <row r="248" spans="1:2" ht="14.55" customHeight="1" x14ac:dyDescent="0.3">
      <c r="A248" s="3">
        <v>244</v>
      </c>
      <c r="B248" t="s">
        <v>253</v>
      </c>
    </row>
    <row r="249" spans="1:2" ht="14.55" customHeight="1" x14ac:dyDescent="0.3">
      <c r="A249" s="3">
        <v>245</v>
      </c>
      <c r="B249" t="s">
        <v>254</v>
      </c>
    </row>
    <row r="250" spans="1:2" ht="14.55" customHeight="1" x14ac:dyDescent="0.3">
      <c r="A250" s="3">
        <v>246</v>
      </c>
      <c r="B250" t="s">
        <v>255</v>
      </c>
    </row>
    <row r="251" spans="1:2" ht="14.55" customHeight="1" x14ac:dyDescent="0.3">
      <c r="A251" s="3">
        <v>247</v>
      </c>
      <c r="B251" t="s">
        <v>256</v>
      </c>
    </row>
    <row r="252" spans="1:2" ht="14.55" customHeight="1" x14ac:dyDescent="0.3">
      <c r="A252" s="3">
        <v>248</v>
      </c>
      <c r="B252" t="s">
        <v>257</v>
      </c>
    </row>
    <row r="253" spans="1:2" ht="14.55" customHeight="1" x14ac:dyDescent="0.3">
      <c r="A253" s="3">
        <v>249</v>
      </c>
      <c r="B253" t="s">
        <v>258</v>
      </c>
    </row>
    <row r="254" spans="1:2" ht="14.55" customHeight="1" x14ac:dyDescent="0.3">
      <c r="A254" s="3">
        <v>250</v>
      </c>
      <c r="B254" t="s">
        <v>259</v>
      </c>
    </row>
    <row r="255" spans="1:2" ht="14.55" customHeight="1" x14ac:dyDescent="0.3">
      <c r="A255" s="3">
        <v>251</v>
      </c>
      <c r="B255" t="s">
        <v>260</v>
      </c>
    </row>
    <row r="256" spans="1:2" ht="14.55" customHeight="1" x14ac:dyDescent="0.3">
      <c r="A256" s="3">
        <v>252</v>
      </c>
      <c r="B256" t="s">
        <v>261</v>
      </c>
    </row>
    <row r="257" spans="1:2" ht="14.55" customHeight="1" x14ac:dyDescent="0.3">
      <c r="A257" s="3">
        <v>253</v>
      </c>
      <c r="B257" t="s">
        <v>262</v>
      </c>
    </row>
    <row r="258" spans="1:2" ht="14.55" customHeight="1" x14ac:dyDescent="0.3">
      <c r="A258" s="3">
        <v>254</v>
      </c>
      <c r="B258" t="s">
        <v>263</v>
      </c>
    </row>
    <row r="259" spans="1:2" ht="14.55" customHeight="1" x14ac:dyDescent="0.3">
      <c r="A259" s="3">
        <v>255</v>
      </c>
      <c r="B259" t="s">
        <v>264</v>
      </c>
    </row>
    <row r="260" spans="1:2" ht="14.55" customHeight="1" x14ac:dyDescent="0.3">
      <c r="A260" s="3">
        <v>256</v>
      </c>
      <c r="B260" t="s">
        <v>265</v>
      </c>
    </row>
    <row r="261" spans="1:2" ht="14.55" customHeight="1" x14ac:dyDescent="0.3">
      <c r="A261" s="3">
        <v>257</v>
      </c>
      <c r="B261" t="s">
        <v>266</v>
      </c>
    </row>
    <row r="262" spans="1:2" ht="14.55" customHeight="1" x14ac:dyDescent="0.3">
      <c r="A262" s="3">
        <v>258</v>
      </c>
      <c r="B262" t="s">
        <v>267</v>
      </c>
    </row>
    <row r="263" spans="1:2" ht="14.55" customHeight="1" x14ac:dyDescent="0.3">
      <c r="A263" s="3">
        <v>259</v>
      </c>
      <c r="B263" t="s">
        <v>268</v>
      </c>
    </row>
    <row r="264" spans="1:2" ht="14.55" customHeight="1" x14ac:dyDescent="0.3">
      <c r="A264" s="3">
        <v>260</v>
      </c>
      <c r="B264" t="s">
        <v>269</v>
      </c>
    </row>
    <row r="265" spans="1:2" ht="14.55" customHeight="1" x14ac:dyDescent="0.3">
      <c r="A265" s="3">
        <v>261</v>
      </c>
      <c r="B265" t="s">
        <v>270</v>
      </c>
    </row>
    <row r="266" spans="1:2" ht="14.55" customHeight="1" x14ac:dyDescent="0.3">
      <c r="A266" s="3">
        <v>262</v>
      </c>
      <c r="B266" t="s">
        <v>271</v>
      </c>
    </row>
    <row r="267" spans="1:2" ht="14.55" customHeight="1" x14ac:dyDescent="0.3">
      <c r="A267" s="3">
        <v>263</v>
      </c>
      <c r="B267" t="s">
        <v>272</v>
      </c>
    </row>
    <row r="268" spans="1:2" ht="14.55" customHeight="1" x14ac:dyDescent="0.3">
      <c r="A268" s="3">
        <v>264</v>
      </c>
      <c r="B268" t="s">
        <v>274</v>
      </c>
    </row>
    <row r="269" spans="1:2" ht="14.55" customHeight="1" x14ac:dyDescent="0.3">
      <c r="A269" s="3">
        <v>265</v>
      </c>
      <c r="B269" t="s">
        <v>5842</v>
      </c>
    </row>
    <row r="270" spans="1:2" ht="14.55" customHeight="1" x14ac:dyDescent="0.3">
      <c r="A270" s="3">
        <v>266</v>
      </c>
      <c r="B270" t="s">
        <v>276</v>
      </c>
    </row>
    <row r="271" spans="1:2" ht="14.55" customHeight="1" x14ac:dyDescent="0.3">
      <c r="A271" s="3">
        <v>267</v>
      </c>
      <c r="B271" t="s">
        <v>277</v>
      </c>
    </row>
    <row r="272" spans="1:2" ht="14.55" customHeight="1" x14ac:dyDescent="0.3">
      <c r="A272" s="3">
        <v>268</v>
      </c>
      <c r="B272" t="s">
        <v>281</v>
      </c>
    </row>
    <row r="273" spans="1:2" ht="14.55" customHeight="1" x14ac:dyDescent="0.3">
      <c r="A273" s="3">
        <v>269</v>
      </c>
      <c r="B273" t="s">
        <v>279</v>
      </c>
    </row>
    <row r="274" spans="1:2" ht="14.55" customHeight="1" x14ac:dyDescent="0.3">
      <c r="A274" s="3">
        <v>270</v>
      </c>
      <c r="B274" t="s">
        <v>280</v>
      </c>
    </row>
    <row r="275" spans="1:2" ht="14.55" customHeight="1" x14ac:dyDescent="0.3">
      <c r="A275" s="3">
        <v>271</v>
      </c>
      <c r="B275" t="s">
        <v>5843</v>
      </c>
    </row>
    <row r="276" spans="1:2" ht="14.55" customHeight="1" x14ac:dyDescent="0.3">
      <c r="A276" s="3">
        <v>272</v>
      </c>
      <c r="B276" t="s">
        <v>5844</v>
      </c>
    </row>
    <row r="277" spans="1:2" ht="14.55" customHeight="1" x14ac:dyDescent="0.3">
      <c r="A277" s="3">
        <v>273</v>
      </c>
      <c r="B277" t="s">
        <v>5845</v>
      </c>
    </row>
  </sheetData>
  <mergeCells count="2">
    <mergeCell ref="A1:B1"/>
    <mergeCell ref="A3:B3"/>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workbookViewId="0">
      <selection sqref="A1:E1"/>
    </sheetView>
  </sheetViews>
  <sheetFormatPr defaultRowHeight="14.4" x14ac:dyDescent="0.3"/>
  <cols>
    <col min="1" max="16384" width="8.88671875" style="57"/>
  </cols>
  <sheetData>
    <row r="1" spans="1:8" x14ac:dyDescent="0.3">
      <c r="A1" s="103" t="s">
        <v>63</v>
      </c>
      <c r="B1" s="103"/>
      <c r="C1" s="103"/>
      <c r="D1" s="103"/>
      <c r="E1" s="103"/>
    </row>
    <row r="2" spans="1:8" x14ac:dyDescent="0.3">
      <c r="A2" s="57" t="s">
        <v>0</v>
      </c>
      <c r="B2" s="57" t="s">
        <v>0</v>
      </c>
      <c r="C2" s="104" t="s">
        <v>3769</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435</v>
      </c>
      <c r="B4" s="58">
        <v>55743</v>
      </c>
      <c r="C4" s="58" t="s">
        <v>3770</v>
      </c>
      <c r="D4" s="58" t="s">
        <v>3530</v>
      </c>
      <c r="E4" s="58" t="s">
        <v>6171</v>
      </c>
      <c r="F4" s="58" t="s">
        <v>1093</v>
      </c>
      <c r="G4" s="58">
        <v>24993</v>
      </c>
      <c r="H4" s="58">
        <v>24993</v>
      </c>
    </row>
    <row r="5" spans="1:8" x14ac:dyDescent="0.3">
      <c r="A5" s="57" t="s">
        <v>507</v>
      </c>
      <c r="B5" s="58">
        <v>5601</v>
      </c>
      <c r="C5" s="58" t="s">
        <v>2403</v>
      </c>
      <c r="D5" s="58" t="s">
        <v>1956</v>
      </c>
      <c r="E5" s="58" t="s">
        <v>2120</v>
      </c>
      <c r="F5" s="58" t="s">
        <v>634</v>
      </c>
      <c r="G5" s="58">
        <v>2699</v>
      </c>
      <c r="H5" s="58">
        <v>2699</v>
      </c>
    </row>
    <row r="6" spans="1:8" x14ac:dyDescent="0.3">
      <c r="A6" s="57" t="s">
        <v>516</v>
      </c>
      <c r="B6" s="58">
        <v>19456</v>
      </c>
      <c r="C6" s="58" t="s">
        <v>2606</v>
      </c>
      <c r="D6" s="58" t="s">
        <v>1459</v>
      </c>
      <c r="E6" s="58" t="s">
        <v>3771</v>
      </c>
      <c r="F6" s="58" t="s">
        <v>628</v>
      </c>
      <c r="G6" s="58">
        <v>2240</v>
      </c>
      <c r="H6" s="58">
        <v>2240</v>
      </c>
    </row>
    <row r="7" spans="1:8" x14ac:dyDescent="0.3">
      <c r="A7" s="57" t="s">
        <v>527</v>
      </c>
      <c r="B7" s="58">
        <v>12932</v>
      </c>
      <c r="C7" s="58" t="s">
        <v>3772</v>
      </c>
      <c r="D7" s="58" t="s">
        <v>875</v>
      </c>
      <c r="E7" s="58" t="s">
        <v>1949</v>
      </c>
      <c r="F7" s="58" t="s">
        <v>633</v>
      </c>
      <c r="G7" s="58">
        <v>4439</v>
      </c>
      <c r="H7" s="58">
        <v>4439</v>
      </c>
    </row>
    <row r="8" spans="1:8" x14ac:dyDescent="0.3">
      <c r="A8" s="57" t="s">
        <v>593</v>
      </c>
      <c r="B8" s="58">
        <v>5849</v>
      </c>
      <c r="C8" s="58" t="s">
        <v>2704</v>
      </c>
      <c r="D8" s="58" t="s">
        <v>714</v>
      </c>
      <c r="E8" s="58" t="s">
        <v>882</v>
      </c>
      <c r="F8" s="58" t="s">
        <v>667</v>
      </c>
      <c r="G8" s="58">
        <v>2508</v>
      </c>
      <c r="H8" s="58">
        <v>2508</v>
      </c>
    </row>
    <row r="9" spans="1:8" x14ac:dyDescent="0.3">
      <c r="A9" s="57" t="s">
        <v>600</v>
      </c>
      <c r="B9" s="58">
        <v>11988</v>
      </c>
      <c r="C9" s="58" t="s">
        <v>2009</v>
      </c>
      <c r="D9" s="58" t="s">
        <v>2623</v>
      </c>
      <c r="E9" s="58" t="s">
        <v>3542</v>
      </c>
      <c r="F9" s="58" t="s">
        <v>634</v>
      </c>
      <c r="G9" s="58">
        <v>5638</v>
      </c>
      <c r="H9" s="58">
        <v>5638</v>
      </c>
    </row>
    <row r="10" spans="1:8" x14ac:dyDescent="0.3">
      <c r="A10" s="57" t="s">
        <v>611</v>
      </c>
      <c r="B10" s="58">
        <v>6016</v>
      </c>
      <c r="C10" s="58" t="s">
        <v>1996</v>
      </c>
      <c r="D10" s="58" t="s">
        <v>704</v>
      </c>
      <c r="E10" s="58" t="s">
        <v>1553</v>
      </c>
      <c r="F10" s="58" t="s">
        <v>628</v>
      </c>
      <c r="G10" s="58">
        <v>2543</v>
      </c>
      <c r="H10" s="58">
        <v>2543</v>
      </c>
    </row>
    <row r="11" spans="1:8" x14ac:dyDescent="0.3">
      <c r="A11" s="57" t="s">
        <v>614</v>
      </c>
      <c r="B11" s="58">
        <v>117585</v>
      </c>
      <c r="C11" s="58">
        <v>19510</v>
      </c>
      <c r="D11" s="58">
        <v>4337</v>
      </c>
      <c r="E11" s="58">
        <v>21089</v>
      </c>
      <c r="F11" s="58">
        <v>124</v>
      </c>
      <c r="G11" s="58">
        <v>45060</v>
      </c>
      <c r="H11" s="58">
        <v>45060</v>
      </c>
    </row>
  </sheetData>
  <mergeCells count="2">
    <mergeCell ref="A1:E1"/>
    <mergeCell ref="C2:G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selection sqref="A1:E1"/>
    </sheetView>
  </sheetViews>
  <sheetFormatPr defaultRowHeight="14.4" x14ac:dyDescent="0.3"/>
  <cols>
    <col min="1" max="16384" width="8.88671875" style="57"/>
  </cols>
  <sheetData>
    <row r="1" spans="1:13" x14ac:dyDescent="0.3">
      <c r="A1" s="103" t="s">
        <v>64</v>
      </c>
      <c r="B1" s="103"/>
      <c r="C1" s="103"/>
      <c r="D1" s="103"/>
      <c r="E1" s="103"/>
    </row>
    <row r="2" spans="1:13" x14ac:dyDescent="0.3">
      <c r="A2" s="57" t="s">
        <v>0</v>
      </c>
      <c r="B2" s="57" t="s">
        <v>0</v>
      </c>
      <c r="C2" s="104" t="s">
        <v>3773</v>
      </c>
      <c r="D2" s="104"/>
      <c r="E2" s="104"/>
      <c r="F2" s="104"/>
      <c r="G2" s="104"/>
      <c r="H2" s="104" t="s">
        <v>3774</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493</v>
      </c>
      <c r="B4" s="58">
        <v>143680</v>
      </c>
      <c r="C4" s="58" t="s">
        <v>3775</v>
      </c>
      <c r="D4" s="58" t="s">
        <v>2196</v>
      </c>
      <c r="E4" s="58" t="s">
        <v>3776</v>
      </c>
      <c r="F4" s="58" t="s">
        <v>666</v>
      </c>
      <c r="G4" s="58">
        <v>66054</v>
      </c>
      <c r="H4" s="58" t="s">
        <v>3777</v>
      </c>
      <c r="I4" s="58" t="s">
        <v>728</v>
      </c>
      <c r="J4" s="58" t="s">
        <v>3779</v>
      </c>
      <c r="K4" s="58" t="s">
        <v>775</v>
      </c>
      <c r="L4" s="58">
        <v>24883</v>
      </c>
      <c r="M4" s="58">
        <v>90937</v>
      </c>
    </row>
    <row r="5" spans="1:13" x14ac:dyDescent="0.3">
      <c r="A5" s="57" t="s">
        <v>614</v>
      </c>
      <c r="B5" s="58">
        <v>143680</v>
      </c>
      <c r="C5" s="58">
        <v>25252</v>
      </c>
      <c r="D5" s="58">
        <v>2440</v>
      </c>
      <c r="E5" s="58">
        <v>38324</v>
      </c>
      <c r="F5" s="58">
        <v>38</v>
      </c>
      <c r="G5" s="58">
        <v>66054</v>
      </c>
      <c r="H5" s="58">
        <v>9922</v>
      </c>
      <c r="I5" s="58">
        <v>1858</v>
      </c>
      <c r="J5" s="58">
        <v>13083</v>
      </c>
      <c r="K5" s="58">
        <v>20</v>
      </c>
      <c r="L5" s="58">
        <v>24883</v>
      </c>
      <c r="M5" s="58">
        <v>90937</v>
      </c>
    </row>
  </sheetData>
  <mergeCells count="3">
    <mergeCell ref="A1:E1"/>
    <mergeCell ref="C2:G2"/>
    <mergeCell ref="H2:L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sqref="A1:E1"/>
    </sheetView>
  </sheetViews>
  <sheetFormatPr defaultRowHeight="14.4" x14ac:dyDescent="0.3"/>
  <cols>
    <col min="1" max="16384" width="8.88671875" style="57"/>
  </cols>
  <sheetData>
    <row r="1" spans="1:8" x14ac:dyDescent="0.3">
      <c r="A1" s="103" t="s">
        <v>65</v>
      </c>
      <c r="B1" s="103"/>
      <c r="C1" s="103"/>
      <c r="D1" s="103"/>
      <c r="E1" s="103"/>
    </row>
    <row r="2" spans="1:8" x14ac:dyDescent="0.3">
      <c r="A2" s="57" t="s">
        <v>0</v>
      </c>
      <c r="B2" s="57" t="s">
        <v>0</v>
      </c>
      <c r="C2" s="104" t="s">
        <v>3780</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448</v>
      </c>
      <c r="B4" s="58">
        <v>10230</v>
      </c>
      <c r="C4" s="58" t="s">
        <v>1951</v>
      </c>
      <c r="D4" s="58" t="s">
        <v>855</v>
      </c>
      <c r="E4" s="58" t="s">
        <v>3622</v>
      </c>
      <c r="F4" s="58" t="s">
        <v>633</v>
      </c>
      <c r="G4" s="58">
        <v>4925</v>
      </c>
      <c r="H4" s="58">
        <v>4925</v>
      </c>
    </row>
    <row r="5" spans="1:8" x14ac:dyDescent="0.3">
      <c r="A5" s="57" t="s">
        <v>468</v>
      </c>
      <c r="B5" s="58">
        <v>91585</v>
      </c>
      <c r="C5" s="58" t="s">
        <v>3781</v>
      </c>
      <c r="D5" s="58" t="s">
        <v>3423</v>
      </c>
      <c r="E5" s="58" t="s">
        <v>3783</v>
      </c>
      <c r="F5" s="58" t="s">
        <v>708</v>
      </c>
      <c r="G5" s="58">
        <v>46966</v>
      </c>
      <c r="H5" s="58">
        <v>46966</v>
      </c>
    </row>
    <row r="6" spans="1:8" x14ac:dyDescent="0.3">
      <c r="A6" s="57" t="s">
        <v>496</v>
      </c>
      <c r="B6" s="58">
        <v>2082</v>
      </c>
      <c r="C6" s="58" t="s">
        <v>1509</v>
      </c>
      <c r="D6" s="58" t="s">
        <v>775</v>
      </c>
      <c r="E6" s="58" t="s">
        <v>1130</v>
      </c>
      <c r="F6" s="58" t="s">
        <v>628</v>
      </c>
      <c r="G6" s="58">
        <v>912</v>
      </c>
      <c r="H6" s="58">
        <v>912</v>
      </c>
    </row>
    <row r="7" spans="1:8" x14ac:dyDescent="0.3">
      <c r="A7" s="57" t="s">
        <v>513</v>
      </c>
      <c r="B7" s="58">
        <v>6678</v>
      </c>
      <c r="C7" s="58" t="s">
        <v>2695</v>
      </c>
      <c r="D7" s="58" t="s">
        <v>809</v>
      </c>
      <c r="E7" s="58" t="s">
        <v>3784</v>
      </c>
      <c r="F7" s="58" t="s">
        <v>667</v>
      </c>
      <c r="G7" s="58">
        <v>3541</v>
      </c>
      <c r="H7" s="58">
        <v>3541</v>
      </c>
    </row>
    <row r="8" spans="1:8" x14ac:dyDescent="0.3">
      <c r="A8" s="57" t="s">
        <v>591</v>
      </c>
      <c r="B8" s="58">
        <v>15236</v>
      </c>
      <c r="C8" s="58" t="s">
        <v>3785</v>
      </c>
      <c r="D8" s="58" t="s">
        <v>1977</v>
      </c>
      <c r="E8" s="58" t="s">
        <v>3786</v>
      </c>
      <c r="F8" s="58" t="s">
        <v>943</v>
      </c>
      <c r="G8" s="58">
        <v>6543</v>
      </c>
      <c r="H8" s="58">
        <v>6543</v>
      </c>
    </row>
    <row r="9" spans="1:8" x14ac:dyDescent="0.3">
      <c r="A9" s="57" t="s">
        <v>614</v>
      </c>
      <c r="B9" s="58">
        <v>125811</v>
      </c>
      <c r="C9" s="58">
        <v>33524</v>
      </c>
      <c r="D9" s="58">
        <v>2534</v>
      </c>
      <c r="E9" s="58">
        <v>26763</v>
      </c>
      <c r="F9" s="58">
        <v>66</v>
      </c>
      <c r="G9" s="58">
        <v>62887</v>
      </c>
      <c r="H9" s="58">
        <v>62887</v>
      </c>
    </row>
  </sheetData>
  <mergeCells count="2">
    <mergeCell ref="A1:E1"/>
    <mergeCell ref="C2:G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
  <sheetViews>
    <sheetView workbookViewId="0">
      <selection sqref="A1:E1"/>
    </sheetView>
  </sheetViews>
  <sheetFormatPr defaultRowHeight="14.4" x14ac:dyDescent="0.3"/>
  <cols>
    <col min="1" max="16384" width="8.88671875" style="57"/>
  </cols>
  <sheetData>
    <row r="1" spans="1:13" x14ac:dyDescent="0.3">
      <c r="A1" s="103" t="s">
        <v>66</v>
      </c>
      <c r="B1" s="103"/>
      <c r="C1" s="103"/>
      <c r="D1" s="103"/>
      <c r="E1" s="103"/>
    </row>
    <row r="2" spans="1:13" x14ac:dyDescent="0.3">
      <c r="A2" s="57" t="s">
        <v>0</v>
      </c>
      <c r="B2" s="57" t="s">
        <v>0</v>
      </c>
      <c r="C2" s="104" t="s">
        <v>3787</v>
      </c>
      <c r="D2" s="104"/>
      <c r="E2" s="104"/>
      <c r="F2" s="104"/>
      <c r="G2" s="104"/>
      <c r="H2" s="104" t="s">
        <v>3788</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510</v>
      </c>
      <c r="B4" s="58">
        <v>22877</v>
      </c>
      <c r="C4" s="58" t="s">
        <v>3789</v>
      </c>
      <c r="D4" s="58" t="s">
        <v>1079</v>
      </c>
      <c r="E4" s="58" t="s">
        <v>745</v>
      </c>
      <c r="F4" s="58" t="s">
        <v>648</v>
      </c>
      <c r="G4" s="58">
        <v>11775</v>
      </c>
      <c r="H4" s="58" t="s">
        <v>728</v>
      </c>
      <c r="I4" s="58" t="s">
        <v>1854</v>
      </c>
      <c r="J4" s="58" t="s">
        <v>3345</v>
      </c>
      <c r="K4" s="58" t="s">
        <v>655</v>
      </c>
      <c r="L4" s="58">
        <v>3975</v>
      </c>
      <c r="M4" s="58">
        <v>15750</v>
      </c>
    </row>
    <row r="5" spans="1:13" x14ac:dyDescent="0.3">
      <c r="A5" s="57" t="s">
        <v>544</v>
      </c>
      <c r="B5" s="58">
        <v>13710</v>
      </c>
      <c r="C5" s="58" t="s">
        <v>3790</v>
      </c>
      <c r="D5" s="58" t="s">
        <v>761</v>
      </c>
      <c r="E5" s="58" t="s">
        <v>3791</v>
      </c>
      <c r="F5" s="58" t="s">
        <v>633</v>
      </c>
      <c r="G5" s="58">
        <v>4943</v>
      </c>
      <c r="H5" s="58" t="s">
        <v>1713</v>
      </c>
      <c r="I5" s="58" t="s">
        <v>793</v>
      </c>
      <c r="J5" s="58" t="s">
        <v>2084</v>
      </c>
      <c r="K5" s="58" t="s">
        <v>646</v>
      </c>
      <c r="L5" s="58">
        <v>3531</v>
      </c>
      <c r="M5" s="58">
        <v>8474</v>
      </c>
    </row>
    <row r="6" spans="1:13" x14ac:dyDescent="0.3">
      <c r="A6" s="57" t="s">
        <v>552</v>
      </c>
      <c r="B6" s="58">
        <v>56244</v>
      </c>
      <c r="C6" s="58" t="s">
        <v>3792</v>
      </c>
      <c r="D6" s="58" t="s">
        <v>1749</v>
      </c>
      <c r="E6" s="58" t="s">
        <v>3793</v>
      </c>
      <c r="F6" s="58" t="s">
        <v>691</v>
      </c>
      <c r="G6" s="58">
        <v>18666</v>
      </c>
      <c r="H6" s="58" t="s">
        <v>3794</v>
      </c>
      <c r="I6" s="58" t="s">
        <v>1337</v>
      </c>
      <c r="J6" s="58" t="s">
        <v>3795</v>
      </c>
      <c r="K6" s="58" t="s">
        <v>667</v>
      </c>
      <c r="L6" s="58">
        <v>11738</v>
      </c>
      <c r="M6" s="58">
        <v>30404</v>
      </c>
    </row>
    <row r="7" spans="1:13" x14ac:dyDescent="0.3">
      <c r="A7" s="57" t="s">
        <v>591</v>
      </c>
      <c r="B7" s="58">
        <v>26537</v>
      </c>
      <c r="C7" s="58" t="s">
        <v>3796</v>
      </c>
      <c r="D7" s="58" t="s">
        <v>911</v>
      </c>
      <c r="E7" s="58" t="s">
        <v>3797</v>
      </c>
      <c r="F7" s="58" t="s">
        <v>916</v>
      </c>
      <c r="G7" s="58">
        <v>8765</v>
      </c>
      <c r="H7" s="58" t="s">
        <v>2169</v>
      </c>
      <c r="I7" s="58" t="s">
        <v>1917</v>
      </c>
      <c r="J7" s="58" t="s">
        <v>3798</v>
      </c>
      <c r="K7" s="58" t="s">
        <v>780</v>
      </c>
      <c r="L7" s="58">
        <v>6693</v>
      </c>
      <c r="M7" s="58">
        <v>15458</v>
      </c>
    </row>
    <row r="8" spans="1:13" x14ac:dyDescent="0.3">
      <c r="A8" s="57" t="s">
        <v>614</v>
      </c>
      <c r="B8" s="58">
        <v>119368</v>
      </c>
      <c r="C8" s="58">
        <v>23924</v>
      </c>
      <c r="D8" s="58">
        <v>1751</v>
      </c>
      <c r="E8" s="58">
        <v>18383</v>
      </c>
      <c r="F8" s="58">
        <v>91</v>
      </c>
      <c r="G8" s="58">
        <v>44149</v>
      </c>
      <c r="H8" s="58">
        <v>12546</v>
      </c>
      <c r="I8" s="58">
        <v>1949</v>
      </c>
      <c r="J8" s="58">
        <v>11345</v>
      </c>
      <c r="K8" s="58">
        <v>97</v>
      </c>
      <c r="L8" s="58">
        <v>25937</v>
      </c>
      <c r="M8" s="58">
        <v>70086</v>
      </c>
    </row>
  </sheetData>
  <mergeCells count="3">
    <mergeCell ref="A1:E1"/>
    <mergeCell ref="C2:G2"/>
    <mergeCell ref="H2:L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election sqref="A1:E1"/>
    </sheetView>
  </sheetViews>
  <sheetFormatPr defaultRowHeight="14.4" x14ac:dyDescent="0.3"/>
  <cols>
    <col min="1" max="16384" width="8.88671875" style="57"/>
  </cols>
  <sheetData>
    <row r="1" spans="1:8" x14ac:dyDescent="0.3">
      <c r="A1" s="103" t="s">
        <v>67</v>
      </c>
      <c r="B1" s="103"/>
      <c r="C1" s="103"/>
      <c r="D1" s="103"/>
      <c r="E1" s="103"/>
    </row>
    <row r="2" spans="1:8" x14ac:dyDescent="0.3">
      <c r="A2" s="57" t="s">
        <v>0</v>
      </c>
      <c r="B2" s="57" t="s">
        <v>0</v>
      </c>
      <c r="C2" s="104" t="s">
        <v>3799</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448</v>
      </c>
      <c r="B4" s="58">
        <v>65460</v>
      </c>
      <c r="C4" s="58" t="s">
        <v>3800</v>
      </c>
      <c r="D4" s="58" t="s">
        <v>1536</v>
      </c>
      <c r="E4" s="58" t="s">
        <v>2304</v>
      </c>
      <c r="F4" s="58" t="s">
        <v>804</v>
      </c>
      <c r="G4" s="58">
        <v>29246</v>
      </c>
      <c r="H4" s="58">
        <v>29246</v>
      </c>
    </row>
    <row r="5" spans="1:8" x14ac:dyDescent="0.3">
      <c r="A5" s="57" t="s">
        <v>478</v>
      </c>
      <c r="B5" s="58">
        <v>24494</v>
      </c>
      <c r="C5" s="58" t="s">
        <v>3802</v>
      </c>
      <c r="D5" s="58" t="s">
        <v>744</v>
      </c>
      <c r="E5" s="58" t="s">
        <v>3803</v>
      </c>
      <c r="F5" s="58" t="s">
        <v>691</v>
      </c>
      <c r="G5" s="58">
        <v>11878</v>
      </c>
      <c r="H5" s="58">
        <v>11878</v>
      </c>
    </row>
    <row r="6" spans="1:8" x14ac:dyDescent="0.3">
      <c r="A6" s="57" t="s">
        <v>556</v>
      </c>
      <c r="B6" s="58">
        <v>29784</v>
      </c>
      <c r="C6" s="58" t="s">
        <v>3804</v>
      </c>
      <c r="D6" s="58" t="s">
        <v>1643</v>
      </c>
      <c r="E6" s="58" t="s">
        <v>3805</v>
      </c>
      <c r="F6" s="58" t="s">
        <v>634</v>
      </c>
      <c r="G6" s="58">
        <v>12175</v>
      </c>
      <c r="H6" s="58">
        <v>12175</v>
      </c>
    </row>
    <row r="7" spans="1:8" x14ac:dyDescent="0.3">
      <c r="A7" s="57" t="s">
        <v>614</v>
      </c>
      <c r="B7" s="58">
        <v>119738</v>
      </c>
      <c r="C7" s="58">
        <v>24268</v>
      </c>
      <c r="D7" s="58">
        <v>1938</v>
      </c>
      <c r="E7" s="58">
        <v>27027</v>
      </c>
      <c r="F7" s="58">
        <v>66</v>
      </c>
      <c r="G7" s="58">
        <v>53299</v>
      </c>
      <c r="H7" s="58">
        <v>53299</v>
      </c>
    </row>
  </sheetData>
  <mergeCells count="2">
    <mergeCell ref="A1:E1"/>
    <mergeCell ref="C2:G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election sqref="A1:E1"/>
    </sheetView>
  </sheetViews>
  <sheetFormatPr defaultRowHeight="14.4" x14ac:dyDescent="0.3"/>
  <cols>
    <col min="1" max="16384" width="8.88671875" style="57"/>
  </cols>
  <sheetData>
    <row r="1" spans="1:8" x14ac:dyDescent="0.3">
      <c r="A1" s="103" t="s">
        <v>68</v>
      </c>
      <c r="B1" s="103"/>
      <c r="C1" s="103"/>
      <c r="D1" s="103"/>
      <c r="E1" s="103"/>
    </row>
    <row r="2" spans="1:8" x14ac:dyDescent="0.3">
      <c r="A2" s="57" t="s">
        <v>0</v>
      </c>
      <c r="B2" s="57" t="s">
        <v>0</v>
      </c>
      <c r="C2" s="104" t="s">
        <v>3806</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508</v>
      </c>
      <c r="B4" s="58">
        <v>17923</v>
      </c>
      <c r="C4" s="58" t="s">
        <v>3807</v>
      </c>
      <c r="D4" s="58" t="s">
        <v>1073</v>
      </c>
      <c r="E4" s="58" t="s">
        <v>3808</v>
      </c>
      <c r="F4" s="58" t="s">
        <v>628</v>
      </c>
      <c r="G4" s="58">
        <v>9273</v>
      </c>
      <c r="H4" s="58">
        <v>9273</v>
      </c>
    </row>
    <row r="5" spans="1:8" x14ac:dyDescent="0.3">
      <c r="A5" s="57" t="s">
        <v>556</v>
      </c>
      <c r="B5" s="58">
        <v>83523</v>
      </c>
      <c r="C5" s="58" t="s">
        <v>3809</v>
      </c>
      <c r="D5" s="58" t="s">
        <v>1709</v>
      </c>
      <c r="E5" s="58" t="s">
        <v>3810</v>
      </c>
      <c r="F5" s="58" t="s">
        <v>666</v>
      </c>
      <c r="G5" s="58">
        <v>34721</v>
      </c>
      <c r="H5" s="58">
        <v>34721</v>
      </c>
    </row>
    <row r="6" spans="1:8" x14ac:dyDescent="0.3">
      <c r="A6" s="57" t="s">
        <v>562</v>
      </c>
      <c r="B6" s="58">
        <v>20970</v>
      </c>
      <c r="C6" s="58" t="s">
        <v>3811</v>
      </c>
      <c r="D6" s="58" t="s">
        <v>1104</v>
      </c>
      <c r="E6" s="58" t="s">
        <v>3812</v>
      </c>
      <c r="F6" s="58" t="s">
        <v>647</v>
      </c>
      <c r="G6" s="58">
        <v>10954</v>
      </c>
      <c r="H6" s="58">
        <v>10954</v>
      </c>
    </row>
    <row r="7" spans="1:8" x14ac:dyDescent="0.3">
      <c r="A7" s="57" t="s">
        <v>614</v>
      </c>
      <c r="B7" s="58">
        <v>122416</v>
      </c>
      <c r="C7" s="58">
        <v>23782</v>
      </c>
      <c r="D7" s="58">
        <v>2373</v>
      </c>
      <c r="E7" s="58">
        <v>28754</v>
      </c>
      <c r="F7" s="58">
        <v>39</v>
      </c>
      <c r="G7" s="58">
        <v>54948</v>
      </c>
      <c r="H7" s="58">
        <v>54948</v>
      </c>
    </row>
  </sheetData>
  <mergeCells count="2">
    <mergeCell ref="A1:E1"/>
    <mergeCell ref="C2:G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workbookViewId="0">
      <selection sqref="A1:E1"/>
    </sheetView>
  </sheetViews>
  <sheetFormatPr defaultRowHeight="14.4" x14ac:dyDescent="0.3"/>
  <cols>
    <col min="1" max="16384" width="8.88671875" style="57"/>
  </cols>
  <sheetData>
    <row r="1" spans="1:13" x14ac:dyDescent="0.3">
      <c r="A1" s="103" t="s">
        <v>69</v>
      </c>
      <c r="B1" s="103"/>
      <c r="C1" s="103"/>
      <c r="D1" s="103"/>
      <c r="E1" s="103"/>
    </row>
    <row r="2" spans="1:13" x14ac:dyDescent="0.3">
      <c r="A2" s="57" t="s">
        <v>0</v>
      </c>
      <c r="B2" s="57" t="s">
        <v>0</v>
      </c>
      <c r="C2" s="104" t="s">
        <v>3813</v>
      </c>
      <c r="D2" s="104"/>
      <c r="E2" s="104"/>
      <c r="F2" s="104"/>
      <c r="G2" s="104"/>
      <c r="H2" s="104" t="s">
        <v>3814</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461</v>
      </c>
      <c r="B4" s="58">
        <v>129173</v>
      </c>
      <c r="C4" s="58" t="s">
        <v>3815</v>
      </c>
      <c r="D4" s="58" t="s">
        <v>6175</v>
      </c>
      <c r="E4" s="58" t="s">
        <v>6174</v>
      </c>
      <c r="F4" s="58" t="s">
        <v>1042</v>
      </c>
      <c r="G4" s="58">
        <v>47558</v>
      </c>
      <c r="H4" s="58" t="s">
        <v>3816</v>
      </c>
      <c r="I4" s="58" t="s">
        <v>6173</v>
      </c>
      <c r="J4" s="58" t="s">
        <v>6172</v>
      </c>
      <c r="K4" s="58" t="s">
        <v>1708</v>
      </c>
      <c r="L4" s="58">
        <v>33718</v>
      </c>
      <c r="M4" s="58">
        <v>81276</v>
      </c>
    </row>
    <row r="5" spans="1:13" x14ac:dyDescent="0.3">
      <c r="A5" s="57" t="s">
        <v>496</v>
      </c>
      <c r="B5" s="58">
        <v>16090</v>
      </c>
      <c r="C5" s="58" t="s">
        <v>3817</v>
      </c>
      <c r="D5" s="58" t="s">
        <v>645</v>
      </c>
      <c r="E5" s="58" t="s">
        <v>3818</v>
      </c>
      <c r="F5" s="58" t="s">
        <v>647</v>
      </c>
      <c r="G5" s="58">
        <v>5312</v>
      </c>
      <c r="H5" s="58" t="s">
        <v>3819</v>
      </c>
      <c r="I5" s="58" t="s">
        <v>1644</v>
      </c>
      <c r="J5" s="58" t="s">
        <v>3820</v>
      </c>
      <c r="K5" s="58" t="s">
        <v>647</v>
      </c>
      <c r="L5" s="58">
        <v>5570</v>
      </c>
      <c r="M5" s="58">
        <v>10882</v>
      </c>
    </row>
    <row r="6" spans="1:13" x14ac:dyDescent="0.3">
      <c r="A6" s="57" t="s">
        <v>614</v>
      </c>
      <c r="B6" s="58">
        <v>145263</v>
      </c>
      <c r="C6" s="58">
        <v>34936</v>
      </c>
      <c r="D6" s="58">
        <v>3615</v>
      </c>
      <c r="E6" s="58">
        <v>14221</v>
      </c>
      <c r="F6" s="58">
        <v>98</v>
      </c>
      <c r="G6" s="58">
        <v>52870</v>
      </c>
      <c r="H6" s="58">
        <v>21194</v>
      </c>
      <c r="I6" s="58">
        <v>4659</v>
      </c>
      <c r="J6" s="58">
        <v>13314</v>
      </c>
      <c r="K6" s="58">
        <v>121</v>
      </c>
      <c r="L6" s="58">
        <v>39288</v>
      </c>
      <c r="M6" s="58">
        <v>92158</v>
      </c>
    </row>
  </sheetData>
  <mergeCells count="3">
    <mergeCell ref="A1:E1"/>
    <mergeCell ref="C2:G2"/>
    <mergeCell ref="H2:L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sqref="A1:E1"/>
    </sheetView>
  </sheetViews>
  <sheetFormatPr defaultRowHeight="14.4" x14ac:dyDescent="0.3"/>
  <cols>
    <col min="1" max="16384" width="8.88671875" style="57"/>
  </cols>
  <sheetData>
    <row r="1" spans="1:8" x14ac:dyDescent="0.3">
      <c r="A1" s="103" t="s">
        <v>70</v>
      </c>
      <c r="B1" s="103"/>
      <c r="C1" s="103"/>
      <c r="D1" s="103"/>
      <c r="E1" s="103"/>
    </row>
    <row r="2" spans="1:8" x14ac:dyDescent="0.3">
      <c r="A2" s="57" t="s">
        <v>0</v>
      </c>
      <c r="B2" s="57" t="s">
        <v>0</v>
      </c>
      <c r="C2" s="104" t="s">
        <v>3821</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461</v>
      </c>
      <c r="B4" s="58">
        <v>131243</v>
      </c>
      <c r="C4" s="58" t="s">
        <v>3822</v>
      </c>
      <c r="D4" s="58" t="s">
        <v>2587</v>
      </c>
      <c r="E4" s="58" t="s">
        <v>6176</v>
      </c>
      <c r="F4" s="58" t="s">
        <v>803</v>
      </c>
      <c r="G4" s="58">
        <v>51724</v>
      </c>
      <c r="H4" s="58">
        <v>51724</v>
      </c>
    </row>
    <row r="5" spans="1:8" x14ac:dyDescent="0.3">
      <c r="A5" s="57" t="s">
        <v>614</v>
      </c>
      <c r="B5" s="58">
        <v>131243</v>
      </c>
      <c r="C5" s="58">
        <v>26216</v>
      </c>
      <c r="D5" s="58">
        <v>4269</v>
      </c>
      <c r="E5" s="58">
        <v>20970</v>
      </c>
      <c r="F5" s="58">
        <v>269</v>
      </c>
      <c r="G5" s="58">
        <v>51724</v>
      </c>
      <c r="H5" s="58">
        <v>51724</v>
      </c>
    </row>
  </sheetData>
  <mergeCells count="2">
    <mergeCell ref="A1:E1"/>
    <mergeCell ref="C2:G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workbookViewId="0">
      <selection sqref="A1:E1"/>
    </sheetView>
  </sheetViews>
  <sheetFormatPr defaultRowHeight="14.4" x14ac:dyDescent="0.3"/>
  <cols>
    <col min="1" max="16384" width="8.88671875" style="57"/>
  </cols>
  <sheetData>
    <row r="1" spans="1:13" x14ac:dyDescent="0.3">
      <c r="A1" s="103" t="s">
        <v>71</v>
      </c>
      <c r="B1" s="103"/>
      <c r="C1" s="103"/>
      <c r="D1" s="103"/>
      <c r="E1" s="103"/>
    </row>
    <row r="2" spans="1:13" x14ac:dyDescent="0.3">
      <c r="A2" s="57" t="s">
        <v>0</v>
      </c>
      <c r="B2" s="57" t="s">
        <v>0</v>
      </c>
      <c r="C2" s="104" t="s">
        <v>3823</v>
      </c>
      <c r="D2" s="104"/>
      <c r="E2" s="104"/>
      <c r="F2" s="104"/>
      <c r="G2" s="104"/>
      <c r="H2" s="104" t="s">
        <v>3824</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459</v>
      </c>
      <c r="B4" s="58">
        <v>85755</v>
      </c>
      <c r="C4" s="58" t="s">
        <v>2629</v>
      </c>
      <c r="D4" s="58" t="s">
        <v>1150</v>
      </c>
      <c r="E4" s="58" t="s">
        <v>2633</v>
      </c>
      <c r="F4" s="58" t="s">
        <v>766</v>
      </c>
      <c r="G4" s="58">
        <v>3736</v>
      </c>
      <c r="H4" s="58" t="s">
        <v>6177</v>
      </c>
      <c r="I4" s="58" t="s">
        <v>3416</v>
      </c>
      <c r="J4" s="58" t="s">
        <v>3826</v>
      </c>
      <c r="K4" s="58" t="s">
        <v>1823</v>
      </c>
      <c r="L4" s="58">
        <v>38081</v>
      </c>
      <c r="M4" s="58">
        <v>41817</v>
      </c>
    </row>
    <row r="5" spans="1:13" x14ac:dyDescent="0.3">
      <c r="A5" s="57" t="s">
        <v>490</v>
      </c>
      <c r="B5" s="58">
        <v>27150</v>
      </c>
      <c r="C5" s="58" t="s">
        <v>2632</v>
      </c>
      <c r="D5" s="58" t="s">
        <v>2408</v>
      </c>
      <c r="E5" s="58" t="s">
        <v>3277</v>
      </c>
      <c r="F5" s="58" t="s">
        <v>691</v>
      </c>
      <c r="G5" s="58">
        <v>6583</v>
      </c>
      <c r="H5" s="58" t="s">
        <v>3401</v>
      </c>
      <c r="I5" s="58" t="s">
        <v>1546</v>
      </c>
      <c r="J5" s="58" t="s">
        <v>3827</v>
      </c>
      <c r="K5" s="58" t="s">
        <v>648</v>
      </c>
      <c r="L5" s="58">
        <v>11803</v>
      </c>
      <c r="M5" s="58">
        <v>18386</v>
      </c>
    </row>
    <row r="6" spans="1:13" x14ac:dyDescent="0.3">
      <c r="A6" s="57" t="s">
        <v>614</v>
      </c>
      <c r="B6" s="58">
        <v>112905</v>
      </c>
      <c r="C6" s="58">
        <v>4689</v>
      </c>
      <c r="D6" s="58">
        <v>588</v>
      </c>
      <c r="E6" s="58">
        <v>5029</v>
      </c>
      <c r="F6" s="58">
        <v>13</v>
      </c>
      <c r="G6" s="58">
        <v>10319</v>
      </c>
      <c r="H6" s="58">
        <v>22094</v>
      </c>
      <c r="I6" s="58">
        <v>3221</v>
      </c>
      <c r="J6" s="58">
        <v>24413</v>
      </c>
      <c r="K6" s="58">
        <v>156</v>
      </c>
      <c r="L6" s="58">
        <v>49884</v>
      </c>
      <c r="M6" s="58">
        <v>60203</v>
      </c>
    </row>
  </sheetData>
  <mergeCells count="3">
    <mergeCell ref="A1:E1"/>
    <mergeCell ref="C2:G2"/>
    <mergeCell ref="H2:L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sqref="A1:E1"/>
    </sheetView>
  </sheetViews>
  <sheetFormatPr defaultRowHeight="14.4" x14ac:dyDescent="0.3"/>
  <cols>
    <col min="1" max="16384" width="8.88671875" style="57"/>
  </cols>
  <sheetData>
    <row r="1" spans="1:8" x14ac:dyDescent="0.3">
      <c r="A1" s="103" t="s">
        <v>72</v>
      </c>
      <c r="B1" s="103"/>
      <c r="C1" s="103"/>
      <c r="D1" s="103"/>
      <c r="E1" s="103"/>
    </row>
    <row r="2" spans="1:8" x14ac:dyDescent="0.3">
      <c r="A2" s="57" t="s">
        <v>0</v>
      </c>
      <c r="B2" s="57" t="s">
        <v>0</v>
      </c>
      <c r="C2" s="104" t="s">
        <v>3828</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478</v>
      </c>
      <c r="B4" s="58">
        <v>64811</v>
      </c>
      <c r="C4" s="58" t="s">
        <v>3829</v>
      </c>
      <c r="D4" s="58" t="s">
        <v>3782</v>
      </c>
      <c r="E4" s="58" t="s">
        <v>3831</v>
      </c>
      <c r="F4" s="58" t="s">
        <v>694</v>
      </c>
      <c r="G4" s="58">
        <v>30392</v>
      </c>
      <c r="H4" s="58">
        <v>30392</v>
      </c>
    </row>
    <row r="5" spans="1:8" x14ac:dyDescent="0.3">
      <c r="A5" s="57" t="s">
        <v>496</v>
      </c>
      <c r="B5" s="58">
        <v>60573</v>
      </c>
      <c r="C5" s="58" t="s">
        <v>3832</v>
      </c>
      <c r="D5" s="58" t="s">
        <v>2032</v>
      </c>
      <c r="E5" s="58" t="s">
        <v>6178</v>
      </c>
      <c r="F5" s="58" t="s">
        <v>1067</v>
      </c>
      <c r="G5" s="58">
        <v>34885</v>
      </c>
      <c r="H5" s="58">
        <v>34885</v>
      </c>
    </row>
    <row r="6" spans="1:8" x14ac:dyDescent="0.3">
      <c r="A6" s="57" t="s">
        <v>614</v>
      </c>
      <c r="B6" s="58">
        <v>125384</v>
      </c>
      <c r="C6" s="58">
        <v>24435</v>
      </c>
      <c r="D6" s="58">
        <v>2755</v>
      </c>
      <c r="E6" s="58">
        <v>37962</v>
      </c>
      <c r="F6" s="58">
        <v>125</v>
      </c>
      <c r="G6" s="58">
        <v>65277</v>
      </c>
      <c r="H6" s="58">
        <v>65277</v>
      </c>
    </row>
  </sheetData>
  <mergeCells count="2">
    <mergeCell ref="A1:E1"/>
    <mergeCell ref="C2:G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V163"/>
  <sheetViews>
    <sheetView zoomScale="55" zoomScaleNormal="55" workbookViewId="0">
      <selection activeCell="P1" sqref="P1"/>
    </sheetView>
  </sheetViews>
  <sheetFormatPr defaultRowHeight="14.55" customHeight="1" x14ac:dyDescent="0.3"/>
  <cols>
    <col min="1" max="1" width="8.88671875" style="2"/>
    <col min="2" max="2" width="16.5546875" style="24" bestFit="1" customWidth="1"/>
    <col min="3" max="13" width="10.21875" style="24" customWidth="1"/>
    <col min="14" max="14" width="2.6640625" style="24" customWidth="1"/>
    <col min="15" max="16" width="11.21875" style="24" customWidth="1"/>
    <col min="17" max="17" width="11.5546875" style="2" bestFit="1" customWidth="1"/>
    <col min="18" max="18" width="2.6640625" style="24" customWidth="1"/>
    <col min="19" max="19" width="11.5546875" style="2" bestFit="1" customWidth="1"/>
    <col min="20" max="16384" width="8.88671875" style="2"/>
  </cols>
  <sheetData>
    <row r="1" spans="1:22" ht="14.55" customHeight="1" x14ac:dyDescent="0.3">
      <c r="A1" s="90" t="s">
        <v>15</v>
      </c>
      <c r="B1" s="90"/>
      <c r="C1" s="90"/>
      <c r="D1" s="90"/>
      <c r="E1" s="90"/>
      <c r="F1" s="90"/>
      <c r="G1" s="90"/>
      <c r="H1" s="90"/>
      <c r="I1" s="90"/>
      <c r="J1" s="90"/>
      <c r="K1" s="90"/>
      <c r="L1" s="90"/>
      <c r="M1" s="90"/>
    </row>
    <row r="2" spans="1:22" ht="14.55" customHeight="1" x14ac:dyDescent="0.3">
      <c r="A2" s="2" t="s">
        <v>0</v>
      </c>
      <c r="B2" s="24" t="s">
        <v>0</v>
      </c>
      <c r="C2" s="91" t="s">
        <v>5847</v>
      </c>
      <c r="D2" s="91"/>
      <c r="E2" s="91"/>
      <c r="F2" s="91"/>
      <c r="G2" s="91"/>
      <c r="H2" s="91" t="s">
        <v>5848</v>
      </c>
      <c r="I2" s="91"/>
      <c r="J2" s="91"/>
      <c r="K2" s="91"/>
      <c r="L2" s="91"/>
      <c r="M2" s="24" t="s">
        <v>0</v>
      </c>
      <c r="O2" s="92" t="s">
        <v>5849</v>
      </c>
      <c r="P2" s="92"/>
      <c r="Q2" s="92"/>
      <c r="S2" s="93" t="s">
        <v>5850</v>
      </c>
      <c r="T2" s="93"/>
      <c r="U2" s="93"/>
      <c r="V2" s="93"/>
    </row>
    <row r="3" spans="1:22" s="25" customFormat="1" ht="14.55" customHeight="1" x14ac:dyDescent="0.3">
      <c r="A3" s="25" t="s">
        <v>5851</v>
      </c>
      <c r="B3" s="26">
        <v>5191182</v>
      </c>
      <c r="C3" s="26">
        <v>954533</v>
      </c>
      <c r="D3" s="26">
        <v>64020</v>
      </c>
      <c r="E3" s="26">
        <v>445430</v>
      </c>
      <c r="F3" s="26">
        <v>2522</v>
      </c>
      <c r="G3" s="26">
        <v>1466505</v>
      </c>
      <c r="H3" s="26">
        <v>635124</v>
      </c>
      <c r="I3" s="26">
        <v>41519</v>
      </c>
      <c r="J3" s="26">
        <v>381693</v>
      </c>
      <c r="K3" s="26">
        <v>4221</v>
      </c>
      <c r="L3" s="26">
        <v>1062557</v>
      </c>
      <c r="M3" s="26">
        <v>2529062</v>
      </c>
      <c r="N3" s="27"/>
      <c r="O3" s="27">
        <f>'[2]3'!R163</f>
        <v>2550216</v>
      </c>
      <c r="P3" s="28">
        <f>'[2]3'!L163/'[2]3'!R163</f>
        <v>0.44890079899114427</v>
      </c>
      <c r="Q3" s="28">
        <f>M3/O3</f>
        <v>0.99170501635939856</v>
      </c>
      <c r="R3" s="27"/>
      <c r="S3" s="28">
        <f>SUM(C3,H3)/SUM('[2]3'!C163,'[2]3'!H163,'[2]3'!M163)</f>
        <v>0.99128108009346239</v>
      </c>
      <c r="T3" s="28">
        <f>SUM(D3,I3)/SUM('[2]3'!D163,'[2]3'!I163,'[2]3'!N163)</f>
        <v>0.98812811894351493</v>
      </c>
      <c r="U3" s="28">
        <f>SUM(E3,J3)/SUM('[2]3'!E163,'[2]3'!J163,'[2]3'!O163)</f>
        <v>0.99308903214032296</v>
      </c>
      <c r="V3" s="28">
        <f>SUM(F3,K3)/SUM('[2]3'!F163,'[2]3'!K163,'[2]3'!P163)</f>
        <v>0.97852271078217967</v>
      </c>
    </row>
    <row r="4" spans="1:22" ht="14.55" customHeight="1" x14ac:dyDescent="0.3">
      <c r="A4" s="2" t="s">
        <v>421</v>
      </c>
      <c r="B4" s="24" t="s">
        <v>4</v>
      </c>
      <c r="C4" s="24" t="s">
        <v>619</v>
      </c>
      <c r="D4" s="24" t="s">
        <v>620</v>
      </c>
      <c r="E4" s="24" t="s">
        <v>621</v>
      </c>
      <c r="F4" s="24" t="s">
        <v>622</v>
      </c>
      <c r="G4" s="24" t="s">
        <v>623</v>
      </c>
      <c r="H4" s="24" t="s">
        <v>619</v>
      </c>
      <c r="I4" s="24" t="s">
        <v>620</v>
      </c>
      <c r="J4" s="24" t="s">
        <v>621</v>
      </c>
      <c r="K4" s="24" t="s">
        <v>622</v>
      </c>
      <c r="L4" s="24" t="s">
        <v>623</v>
      </c>
      <c r="M4" s="24" t="s">
        <v>624</v>
      </c>
      <c r="O4" s="24" t="s">
        <v>5852</v>
      </c>
      <c r="P4" s="24" t="s">
        <v>5853</v>
      </c>
      <c r="Q4" s="2" t="s">
        <v>5854</v>
      </c>
      <c r="S4" s="2" t="s">
        <v>619</v>
      </c>
      <c r="T4" s="24" t="s">
        <v>620</v>
      </c>
      <c r="U4" s="24" t="s">
        <v>621</v>
      </c>
      <c r="V4" s="24" t="s">
        <v>622</v>
      </c>
    </row>
    <row r="5" spans="1:22" ht="14.55" customHeight="1" x14ac:dyDescent="0.3">
      <c r="A5" s="2" t="s">
        <v>496</v>
      </c>
      <c r="B5" s="29">
        <v>561266</v>
      </c>
      <c r="C5" s="29">
        <v>68792</v>
      </c>
      <c r="D5" s="29">
        <v>4212</v>
      </c>
      <c r="E5" s="29">
        <v>29650</v>
      </c>
      <c r="F5" s="29">
        <v>509</v>
      </c>
      <c r="G5" s="29">
        <v>103163</v>
      </c>
      <c r="H5" s="29">
        <v>96120</v>
      </c>
      <c r="I5" s="29">
        <v>4537</v>
      </c>
      <c r="J5" s="29">
        <v>56585</v>
      </c>
      <c r="K5" s="29">
        <v>1574</v>
      </c>
      <c r="L5" s="29">
        <v>158816</v>
      </c>
      <c r="M5" s="29">
        <v>261979</v>
      </c>
      <c r="O5" s="24">
        <f>'[2]3'!R63</f>
        <v>265668</v>
      </c>
      <c r="P5" s="30">
        <f>'[2]3'!L63/'[2]3'!R63</f>
        <v>0.63240585994549592</v>
      </c>
      <c r="Q5" s="30">
        <f t="shared" ref="Q5:Q68" si="0">M5/O5</f>
        <v>0.9861142478582291</v>
      </c>
      <c r="S5" s="30">
        <f>SUM(C5,H5)/SUM('[2]3'!C63,'[2]3'!H63,'[2]3'!M63)</f>
        <v>0.98473738266415078</v>
      </c>
      <c r="T5" s="30">
        <f>SUM(D5,I5)/SUM('[2]3'!D63,'[2]3'!I63,'[2]3'!N63)</f>
        <v>0.98702617328519859</v>
      </c>
      <c r="U5" s="30">
        <f>SUM(E5,J5)/SUM('[2]3'!E63,'[2]3'!J63,'[2]3'!O63)</f>
        <v>0.98892214538824097</v>
      </c>
      <c r="V5" s="30">
        <f>SUM(F5,K5)/SUM('[2]3'!F63,'[2]3'!K63,'[2]3'!P63)</f>
        <v>0.97564402810304451</v>
      </c>
    </row>
    <row r="6" spans="1:22" ht="14.55" customHeight="1" x14ac:dyDescent="0.3">
      <c r="A6" s="2" t="s">
        <v>474</v>
      </c>
      <c r="B6" s="29">
        <v>404094</v>
      </c>
      <c r="C6" s="29">
        <v>36227</v>
      </c>
      <c r="D6" s="29">
        <v>2950</v>
      </c>
      <c r="E6" s="29">
        <v>12479</v>
      </c>
      <c r="F6" s="29">
        <v>55</v>
      </c>
      <c r="G6" s="29">
        <v>51711</v>
      </c>
      <c r="H6" s="29">
        <v>91279</v>
      </c>
      <c r="I6" s="29">
        <v>5168</v>
      </c>
      <c r="J6" s="29">
        <v>59470</v>
      </c>
      <c r="K6" s="29">
        <v>438</v>
      </c>
      <c r="L6" s="29">
        <v>156355</v>
      </c>
      <c r="M6" s="29">
        <v>208066</v>
      </c>
      <c r="O6" s="24">
        <f>'[2]3'!R47</f>
        <v>210639</v>
      </c>
      <c r="P6" s="30">
        <f>'[2]3'!L47/'[2]3'!R47</f>
        <v>0.77038914920788648</v>
      </c>
      <c r="Q6" s="30">
        <f t="shared" si="0"/>
        <v>0.98778478819212012</v>
      </c>
      <c r="S6" s="30">
        <f>SUM(C6,H6)/SUM('[2]3'!C47,'[2]3'!H47,'[2]3'!M47)</f>
        <v>0.98554600544150384</v>
      </c>
      <c r="T6" s="30">
        <f>SUM(D6,I6)/SUM('[2]3'!D47,'[2]3'!I47,'[2]3'!N47)</f>
        <v>0.98043478260869565</v>
      </c>
      <c r="U6" s="30">
        <f>SUM(E6,J6)/SUM('[2]3'!E47,'[2]3'!J47,'[2]3'!O47)</f>
        <v>0.99267384105960266</v>
      </c>
      <c r="V6" s="30">
        <f>SUM(F6,K6)/SUM('[2]3'!F47,'[2]3'!K47,'[2]3'!P47)</f>
        <v>0.98011928429423456</v>
      </c>
    </row>
    <row r="7" spans="1:22" ht="14.55" customHeight="1" x14ac:dyDescent="0.3">
      <c r="A7" s="2" t="s">
        <v>461</v>
      </c>
      <c r="B7" s="29">
        <v>402020</v>
      </c>
      <c r="C7" s="29">
        <v>87964</v>
      </c>
      <c r="D7" s="29">
        <v>7143</v>
      </c>
      <c r="E7" s="29">
        <v>33892</v>
      </c>
      <c r="F7" s="29">
        <v>214</v>
      </c>
      <c r="G7" s="29">
        <v>129213</v>
      </c>
      <c r="H7" s="29">
        <v>52713</v>
      </c>
      <c r="I7" s="29">
        <v>3304</v>
      </c>
      <c r="J7" s="29">
        <v>24259</v>
      </c>
      <c r="K7" s="29">
        <v>352</v>
      </c>
      <c r="L7" s="29">
        <v>80628</v>
      </c>
      <c r="M7" s="29">
        <v>209841</v>
      </c>
      <c r="O7" s="24">
        <f>'[2]3'!R36</f>
        <v>213075</v>
      </c>
      <c r="P7" s="30">
        <f>'[2]3'!L36/'[2]3'!R36</f>
        <v>0.41463803824944268</v>
      </c>
      <c r="Q7" s="30">
        <f t="shared" si="0"/>
        <v>0.98482224568813803</v>
      </c>
      <c r="S7" s="30">
        <f>SUM(C7,H7)/SUM('[2]3'!C36,'[2]3'!H36,'[2]3'!M36)</f>
        <v>0.98290980485316826</v>
      </c>
      <c r="T7" s="30">
        <f>SUM(D7,I7)/SUM('[2]3'!D36,'[2]3'!I36,'[2]3'!N36)</f>
        <v>0.98408063300678217</v>
      </c>
      <c r="U7" s="30">
        <f>SUM(E7,J7)/SUM('[2]3'!E36,'[2]3'!J36,'[2]3'!O36)</f>
        <v>0.98972002382775937</v>
      </c>
      <c r="V7" s="30">
        <f>SUM(F7,K7)/SUM('[2]3'!F36,'[2]3'!K36,'[2]3'!P36)</f>
        <v>0.97418244406196208</v>
      </c>
    </row>
    <row r="8" spans="1:22" ht="14.55" customHeight="1" x14ac:dyDescent="0.3">
      <c r="A8" s="2" t="s">
        <v>504</v>
      </c>
      <c r="B8" s="29">
        <v>396271</v>
      </c>
      <c r="C8" s="29">
        <v>86965</v>
      </c>
      <c r="D8" s="29">
        <v>5842</v>
      </c>
      <c r="E8" s="29">
        <v>23845</v>
      </c>
      <c r="F8" s="29">
        <v>429</v>
      </c>
      <c r="G8" s="29">
        <v>117081</v>
      </c>
      <c r="H8" s="29">
        <v>53598</v>
      </c>
      <c r="I8" s="29">
        <v>2227</v>
      </c>
      <c r="J8" s="29">
        <v>23177</v>
      </c>
      <c r="K8" s="29">
        <v>704</v>
      </c>
      <c r="L8" s="29">
        <v>79706</v>
      </c>
      <c r="M8" s="29">
        <v>196787</v>
      </c>
      <c r="O8" s="24">
        <f>'[2]3'!R70</f>
        <v>198205</v>
      </c>
      <c r="P8" s="30">
        <f>'[2]3'!L70/'[2]3'!R70</f>
        <v>0.42954012260033803</v>
      </c>
      <c r="Q8" s="30">
        <f t="shared" si="0"/>
        <v>0.99284579097399162</v>
      </c>
      <c r="S8" s="30">
        <f>SUM(C8,H8)/SUM('[2]3'!C70,'[2]3'!H70,'[2]3'!M70)</f>
        <v>0.99242424242424243</v>
      </c>
      <c r="T8" s="30">
        <f>SUM(D8,I8)/SUM('[2]3'!D70,'[2]3'!I70,'[2]3'!N70)</f>
        <v>0.9876376988984088</v>
      </c>
      <c r="U8" s="30">
        <f>SUM(E8,J8)/SUM('[2]3'!E70,'[2]3'!J70,'[2]3'!O70)</f>
        <v>0.99530099060198118</v>
      </c>
      <c r="V8" s="30">
        <f>SUM(F8,K8)/SUM('[2]3'!F70,'[2]3'!K70,'[2]3'!P70)</f>
        <v>0.98095238095238091</v>
      </c>
    </row>
    <row r="9" spans="1:22" ht="14.55" customHeight="1" x14ac:dyDescent="0.3">
      <c r="A9" s="2" t="s">
        <v>452</v>
      </c>
      <c r="B9" s="29">
        <v>137064</v>
      </c>
      <c r="C9" s="29">
        <v>24569</v>
      </c>
      <c r="D9" s="29">
        <v>1328</v>
      </c>
      <c r="E9" s="29">
        <v>7390</v>
      </c>
      <c r="F9" s="29">
        <v>18</v>
      </c>
      <c r="G9" s="29">
        <v>33305</v>
      </c>
      <c r="H9" s="29">
        <v>23821</v>
      </c>
      <c r="I9" s="29">
        <v>1583</v>
      </c>
      <c r="J9" s="29">
        <v>9840</v>
      </c>
      <c r="K9" s="29">
        <v>35</v>
      </c>
      <c r="L9" s="29">
        <v>35279</v>
      </c>
      <c r="M9" s="29">
        <v>68584</v>
      </c>
      <c r="O9" s="24">
        <f>'[2]3'!R28</f>
        <v>68715</v>
      </c>
      <c r="P9" s="30">
        <f>'[2]3'!L28/'[2]3'!R28</f>
        <v>0.52829804263988944</v>
      </c>
      <c r="Q9" s="30">
        <f t="shared" si="0"/>
        <v>0.9980935749108637</v>
      </c>
      <c r="S9" s="30">
        <f>SUM(C9,H9)/SUM('[2]3'!C28,'[2]3'!H28,'[2]3'!M28)</f>
        <v>0.9981435643564357</v>
      </c>
      <c r="T9" s="30">
        <f>SUM(D9,I9)/SUM('[2]3'!D28,'[2]3'!I28,'[2]3'!N28)</f>
        <v>0.987449118046133</v>
      </c>
      <c r="U9" s="30">
        <f>SUM(E9,J9)/SUM('[2]3'!E28,'[2]3'!J28,'[2]3'!O28)</f>
        <v>0.99988393686165278</v>
      </c>
      <c r="V9" s="30">
        <f>SUM(F9,K9)/SUM('[2]3'!F28,'[2]3'!K28,'[2]3'!P28)</f>
        <v>0.96363636363636362</v>
      </c>
    </row>
    <row r="10" spans="1:22" ht="14.55" customHeight="1" x14ac:dyDescent="0.3">
      <c r="A10" s="2" t="s">
        <v>455</v>
      </c>
      <c r="B10" s="29">
        <v>129454</v>
      </c>
      <c r="C10" s="29">
        <v>33611</v>
      </c>
      <c r="D10" s="29">
        <v>2008</v>
      </c>
      <c r="E10" s="29">
        <v>18944</v>
      </c>
      <c r="F10" s="29">
        <v>22</v>
      </c>
      <c r="G10" s="29">
        <v>54585</v>
      </c>
      <c r="H10" s="29">
        <v>6863</v>
      </c>
      <c r="I10" s="29">
        <v>406</v>
      </c>
      <c r="J10" s="29">
        <v>4319</v>
      </c>
      <c r="K10" s="29">
        <v>7</v>
      </c>
      <c r="L10" s="29">
        <v>11595</v>
      </c>
      <c r="M10" s="29">
        <v>66180</v>
      </c>
      <c r="O10" s="24">
        <f>'[2]3'!R31</f>
        <v>66718</v>
      </c>
      <c r="P10" s="30">
        <f>'[2]3'!L31/'[2]3'!R31</f>
        <v>0.21466470817470548</v>
      </c>
      <c r="Q10" s="30">
        <f t="shared" si="0"/>
        <v>0.9919362091189784</v>
      </c>
      <c r="S10" s="30">
        <f>SUM(C10,H10)/SUM('[2]3'!C31,'[2]3'!H31,'[2]3'!M31)</f>
        <v>0.99174242238612142</v>
      </c>
      <c r="T10" s="30">
        <f>SUM(D10,I10)/SUM('[2]3'!D31,'[2]3'!I31,'[2]3'!N31)</f>
        <v>0.98934426229508199</v>
      </c>
      <c r="U10" s="30">
        <f>SUM(E10,J10)/SUM('[2]3'!E31,'[2]3'!J31,'[2]3'!O31)</f>
        <v>0.99257584161795454</v>
      </c>
      <c r="V10" s="30">
        <f>SUM(F10,K10)/SUM('[2]3'!F31,'[2]3'!K31,'[2]3'!P31)</f>
        <v>0.96666666666666667</v>
      </c>
    </row>
    <row r="11" spans="1:22" ht="14.55" customHeight="1" x14ac:dyDescent="0.3">
      <c r="A11" s="2" t="s">
        <v>459</v>
      </c>
      <c r="B11" s="29">
        <v>129300</v>
      </c>
      <c r="C11" s="29">
        <v>6752</v>
      </c>
      <c r="D11" s="29">
        <v>593</v>
      </c>
      <c r="E11" s="29">
        <v>4427</v>
      </c>
      <c r="F11" s="29">
        <v>7</v>
      </c>
      <c r="G11" s="29">
        <v>11779</v>
      </c>
      <c r="H11" s="29">
        <v>27876</v>
      </c>
      <c r="I11" s="29">
        <v>1163</v>
      </c>
      <c r="J11" s="29">
        <v>21382</v>
      </c>
      <c r="K11" s="29">
        <v>59</v>
      </c>
      <c r="L11" s="29">
        <v>50480</v>
      </c>
      <c r="M11" s="29">
        <v>62259</v>
      </c>
      <c r="O11" s="24">
        <f>'[2]3'!R34</f>
        <v>62287</v>
      </c>
      <c r="P11" s="30">
        <f>'[2]3'!L34/'[2]3'!R34</f>
        <v>0.82697834219018418</v>
      </c>
      <c r="Q11" s="30">
        <f t="shared" si="0"/>
        <v>0.99955046799492675</v>
      </c>
      <c r="S11" s="30">
        <f>SUM(C11,H11)/SUM('[2]3'!C34,'[2]3'!H34,'[2]3'!M34)</f>
        <v>1.0000288791983134</v>
      </c>
      <c r="T11" s="30">
        <f>SUM(D11,I11)/SUM('[2]3'!D34,'[2]3'!I34,'[2]3'!N34)</f>
        <v>0.99097065462753953</v>
      </c>
      <c r="U11" s="30">
        <f>SUM(E11,J11)/SUM('[2]3'!E34,'[2]3'!J34,'[2]3'!O34)</f>
        <v>0.99945784765519108</v>
      </c>
      <c r="V11" s="30">
        <f>SUM(F11,K11)/SUM('[2]3'!F34,'[2]3'!K34,'[2]3'!P34)</f>
        <v>1.0153846153846153</v>
      </c>
    </row>
    <row r="12" spans="1:22" ht="14.55" customHeight="1" x14ac:dyDescent="0.3">
      <c r="A12" s="2" t="s">
        <v>515</v>
      </c>
      <c r="B12" s="29">
        <v>120143</v>
      </c>
      <c r="C12" s="29">
        <v>17957</v>
      </c>
      <c r="D12" s="29">
        <v>1328</v>
      </c>
      <c r="E12" s="29">
        <v>14303</v>
      </c>
      <c r="F12" s="29">
        <v>47</v>
      </c>
      <c r="G12" s="29">
        <v>33635</v>
      </c>
      <c r="H12" s="29">
        <v>13737</v>
      </c>
      <c r="I12" s="29">
        <v>677</v>
      </c>
      <c r="J12" s="29">
        <v>14912</v>
      </c>
      <c r="K12" s="29">
        <v>54</v>
      </c>
      <c r="L12" s="29">
        <v>29380</v>
      </c>
      <c r="M12" s="29">
        <v>63015</v>
      </c>
      <c r="O12" s="24">
        <f>'[2]3'!R78</f>
        <v>63014</v>
      </c>
      <c r="P12" s="30">
        <f>'[2]3'!L78/'[2]3'!R78</f>
        <v>0.49279525184879552</v>
      </c>
      <c r="Q12" s="30">
        <f t="shared" si="0"/>
        <v>1.0000158694893198</v>
      </c>
      <c r="S12" s="30">
        <f>SUM(C12,H12)/SUM('[2]3'!C78,'[2]3'!H78,'[2]3'!M78)</f>
        <v>0.99880247069204586</v>
      </c>
      <c r="T12" s="30">
        <f>SUM(D12,I12)/SUM('[2]3'!D78,'[2]3'!I78,'[2]3'!N78)</f>
        <v>0.99454365079365081</v>
      </c>
      <c r="U12" s="30">
        <f>SUM(E12,J12)/SUM('[2]3'!E78,'[2]3'!J78,'[2]3'!O78)</f>
        <v>1.0017487313125772</v>
      </c>
      <c r="V12" s="30">
        <f>SUM(F12,K12)/SUM('[2]3'!F78,'[2]3'!K78,'[2]3'!P78)</f>
        <v>0.99019607843137258</v>
      </c>
    </row>
    <row r="13" spans="1:22" ht="14.55" customHeight="1" x14ac:dyDescent="0.3">
      <c r="A13" s="2" t="s">
        <v>493</v>
      </c>
      <c r="B13" s="29">
        <v>108531</v>
      </c>
      <c r="C13" s="29">
        <v>27148</v>
      </c>
      <c r="D13" s="29">
        <v>1368</v>
      </c>
      <c r="E13" s="29">
        <v>19081</v>
      </c>
      <c r="F13" s="29">
        <v>41</v>
      </c>
      <c r="G13" s="29">
        <v>47638</v>
      </c>
      <c r="H13" s="29">
        <v>4855</v>
      </c>
      <c r="I13" s="29">
        <v>256</v>
      </c>
      <c r="J13" s="29">
        <v>3397</v>
      </c>
      <c r="K13" s="29">
        <v>5</v>
      </c>
      <c r="L13" s="29">
        <v>8513</v>
      </c>
      <c r="M13" s="29">
        <v>56151</v>
      </c>
      <c r="O13" s="24">
        <f>'[2]3'!R61</f>
        <v>56570</v>
      </c>
      <c r="P13" s="30">
        <f>'[2]3'!L61/'[2]3'!R61</f>
        <v>0.17730245713275589</v>
      </c>
      <c r="Q13" s="30">
        <f t="shared" si="0"/>
        <v>0.99259324730422482</v>
      </c>
      <c r="S13" s="30">
        <f>SUM(C13,H13)/SUM('[2]3'!C61,'[2]3'!H61,'[2]3'!M61)</f>
        <v>0.99326505276225951</v>
      </c>
      <c r="T13" s="30">
        <f>SUM(D13,I13)/SUM('[2]3'!D61,'[2]3'!I61,'[2]3'!N61)</f>
        <v>0.98126888217522656</v>
      </c>
      <c r="U13" s="30">
        <f>SUM(E13,J13)/SUM('[2]3'!E61,'[2]3'!J61,'[2]3'!O61)</f>
        <v>0.99253764295491675</v>
      </c>
      <c r="V13" s="30">
        <f>SUM(F13,K13)/SUM('[2]3'!F61,'[2]3'!K61,'[2]3'!P61)</f>
        <v>0.95833333333333337</v>
      </c>
    </row>
    <row r="14" spans="1:22" ht="14.55" customHeight="1" x14ac:dyDescent="0.3">
      <c r="A14" s="2" t="s">
        <v>570</v>
      </c>
      <c r="B14" s="29">
        <v>101480</v>
      </c>
      <c r="C14" s="29">
        <v>12686</v>
      </c>
      <c r="D14" s="29">
        <v>1132</v>
      </c>
      <c r="E14" s="29">
        <v>4465</v>
      </c>
      <c r="F14" s="29">
        <v>6</v>
      </c>
      <c r="G14" s="29">
        <v>18289</v>
      </c>
      <c r="H14" s="29">
        <v>18321</v>
      </c>
      <c r="I14" s="29">
        <v>2052</v>
      </c>
      <c r="J14" s="29">
        <v>8694</v>
      </c>
      <c r="K14" s="29">
        <v>64</v>
      </c>
      <c r="L14" s="29">
        <v>29131</v>
      </c>
      <c r="M14" s="29">
        <v>47420</v>
      </c>
      <c r="O14" s="24">
        <f>'[2]3'!R124</f>
        <v>47742</v>
      </c>
      <c r="P14" s="30">
        <f>'[2]3'!L124/'[2]3'!R124</f>
        <v>0.62255456411545385</v>
      </c>
      <c r="Q14" s="30">
        <f t="shared" si="0"/>
        <v>0.99325541451971011</v>
      </c>
      <c r="S14" s="30">
        <f>SUM(C14,H14)/SUM('[2]3'!C124,'[2]3'!H124,'[2]3'!M124)</f>
        <v>0.99343201332820708</v>
      </c>
      <c r="T14" s="30">
        <f>SUM(D14,I14)/SUM('[2]3'!D124,'[2]3'!I124,'[2]3'!N124)</f>
        <v>0.99282818833801056</v>
      </c>
      <c r="U14" s="30">
        <f>SUM(E14,J14)/SUM('[2]3'!E124,'[2]3'!J124,'[2]3'!O124)</f>
        <v>0.99290726627933301</v>
      </c>
      <c r="V14" s="30">
        <f>SUM(F14,K14)/SUM('[2]3'!F124,'[2]3'!K124,'[2]3'!P124)</f>
        <v>1</v>
      </c>
    </row>
    <row r="15" spans="1:22" ht="14.55" customHeight="1" x14ac:dyDescent="0.3">
      <c r="A15" s="2" t="s">
        <v>552</v>
      </c>
      <c r="B15" s="29">
        <v>100438</v>
      </c>
      <c r="C15" s="29">
        <v>12265</v>
      </c>
      <c r="D15" s="29">
        <v>1167</v>
      </c>
      <c r="E15" s="29">
        <v>4376</v>
      </c>
      <c r="F15" s="29">
        <v>20</v>
      </c>
      <c r="G15" s="29">
        <v>17828</v>
      </c>
      <c r="H15" s="29">
        <v>12936</v>
      </c>
      <c r="I15" s="29">
        <v>966</v>
      </c>
      <c r="J15" s="29">
        <v>8945</v>
      </c>
      <c r="K15" s="29">
        <v>43</v>
      </c>
      <c r="L15" s="29">
        <v>22890</v>
      </c>
      <c r="M15" s="29">
        <v>40718</v>
      </c>
      <c r="O15" s="24">
        <f>'[2]3'!R109</f>
        <v>41008</v>
      </c>
      <c r="P15" s="30">
        <f>'[2]3'!L109/'[2]3'!R109</f>
        <v>0.58993367147873588</v>
      </c>
      <c r="Q15" s="30">
        <f t="shared" si="0"/>
        <v>0.99292820912992585</v>
      </c>
      <c r="S15" s="30">
        <f>SUM(C15,H15)/SUM('[2]3'!C109,'[2]3'!H109,'[2]3'!M109)</f>
        <v>0.99604758705189522</v>
      </c>
      <c r="T15" s="30">
        <f>SUM(D15,I15)/SUM('[2]3'!D109,'[2]3'!I109,'[2]3'!N109)</f>
        <v>0.99209302325581394</v>
      </c>
      <c r="U15" s="30">
        <f>SUM(E15,J15)/SUM('[2]3'!E109,'[2]3'!J109,'[2]3'!O109)</f>
        <v>0.98717948717948723</v>
      </c>
      <c r="V15" s="30">
        <f>SUM(F15,K15)/SUM('[2]3'!F109,'[2]3'!K109,'[2]3'!P109)</f>
        <v>1</v>
      </c>
    </row>
    <row r="16" spans="1:22" ht="14.55" customHeight="1" x14ac:dyDescent="0.3">
      <c r="A16" s="2" t="s">
        <v>435</v>
      </c>
      <c r="B16" s="29">
        <v>83577</v>
      </c>
      <c r="C16" s="29">
        <v>14543</v>
      </c>
      <c r="D16" s="29">
        <v>1034</v>
      </c>
      <c r="E16" s="29">
        <v>3398</v>
      </c>
      <c r="F16" s="29">
        <v>20</v>
      </c>
      <c r="G16" s="29">
        <v>18995</v>
      </c>
      <c r="H16" s="29">
        <v>15097</v>
      </c>
      <c r="I16" s="29">
        <v>1132</v>
      </c>
      <c r="J16" s="29">
        <v>6759</v>
      </c>
      <c r="K16" s="29">
        <v>56</v>
      </c>
      <c r="L16" s="29">
        <v>23044</v>
      </c>
      <c r="M16" s="29">
        <v>42039</v>
      </c>
      <c r="O16" s="24">
        <f>'[2]3'!R14</f>
        <v>42571</v>
      </c>
      <c r="P16" s="30">
        <f>'[2]3'!L14/'[2]3'!R14</f>
        <v>0.5767306382279016</v>
      </c>
      <c r="Q16" s="30">
        <f t="shared" si="0"/>
        <v>0.98750322989828754</v>
      </c>
      <c r="S16" s="30">
        <f>SUM(C16,H16)/SUM('[2]3'!C14,'[2]3'!H14,'[2]3'!M14)</f>
        <v>0.9883623995465004</v>
      </c>
      <c r="T16" s="30">
        <f>SUM(D16,I16)/SUM('[2]3'!D14,'[2]3'!I14,'[2]3'!N14)</f>
        <v>0.98949291914116033</v>
      </c>
      <c r="U16" s="30">
        <f>SUM(E16,J16)/SUM('[2]3'!E14,'[2]3'!J14,'[2]3'!O14)</f>
        <v>0.98468250121182743</v>
      </c>
      <c r="V16" s="30">
        <f>SUM(F16,K16)/SUM('[2]3'!F14,'[2]3'!K14,'[2]3'!P14)</f>
        <v>0.97435897435897434</v>
      </c>
    </row>
    <row r="17" spans="1:22" ht="14.55" customHeight="1" x14ac:dyDescent="0.3">
      <c r="A17" s="2" t="s">
        <v>478</v>
      </c>
      <c r="B17" s="29">
        <v>83031</v>
      </c>
      <c r="C17" s="29">
        <v>10608</v>
      </c>
      <c r="D17" s="29">
        <v>838</v>
      </c>
      <c r="E17" s="29">
        <v>7819</v>
      </c>
      <c r="F17" s="29">
        <v>4</v>
      </c>
      <c r="G17" s="29">
        <v>19269</v>
      </c>
      <c r="H17" s="29">
        <v>9790</v>
      </c>
      <c r="I17" s="29">
        <v>460</v>
      </c>
      <c r="J17" s="29">
        <v>7938</v>
      </c>
      <c r="K17" s="29">
        <v>23</v>
      </c>
      <c r="L17" s="29">
        <v>18211</v>
      </c>
      <c r="M17" s="29">
        <v>37480</v>
      </c>
      <c r="O17" s="24">
        <f>'[2]3'!R51</f>
        <v>37499</v>
      </c>
      <c r="P17" s="30">
        <f>'[2]3'!L51/'[2]3'!R51</f>
        <v>0.5132936878316755</v>
      </c>
      <c r="Q17" s="30">
        <f t="shared" si="0"/>
        <v>0.99949331982186196</v>
      </c>
      <c r="S17" s="30">
        <f>SUM(C17,H17)/SUM('[2]3'!C51,'[2]3'!H51,'[2]3'!M51)</f>
        <v>1.0015220700152208</v>
      </c>
      <c r="T17" s="30">
        <f>SUM(D17,I17)/SUM('[2]3'!D51,'[2]3'!I51,'[2]3'!N51)</f>
        <v>0.99235474006116209</v>
      </c>
      <c r="U17" s="30">
        <f>SUM(E17,J17)/SUM('[2]3'!E51,'[2]3'!J51,'[2]3'!O51)</f>
        <v>0.99746787364689493</v>
      </c>
      <c r="V17" s="30">
        <f>SUM(F17,K17)/SUM('[2]3'!F51,'[2]3'!K51,'[2]3'!P51)</f>
        <v>1</v>
      </c>
    </row>
    <row r="18" spans="1:22" ht="14.55" customHeight="1" x14ac:dyDescent="0.3">
      <c r="A18" s="2" t="s">
        <v>506</v>
      </c>
      <c r="B18" s="29">
        <v>78875</v>
      </c>
      <c r="C18" s="29">
        <v>24867</v>
      </c>
      <c r="D18" s="29">
        <v>1700</v>
      </c>
      <c r="E18" s="29">
        <v>9730</v>
      </c>
      <c r="F18" s="29">
        <v>35</v>
      </c>
      <c r="G18" s="29">
        <v>36332</v>
      </c>
      <c r="H18" s="29">
        <v>4369</v>
      </c>
      <c r="I18" s="29">
        <v>359</v>
      </c>
      <c r="J18" s="29">
        <v>2440</v>
      </c>
      <c r="K18" s="29">
        <v>6</v>
      </c>
      <c r="L18" s="29">
        <v>7174</v>
      </c>
      <c r="M18" s="29">
        <v>43506</v>
      </c>
      <c r="O18" s="24">
        <f>'[2]3'!R72</f>
        <v>43841</v>
      </c>
      <c r="P18" s="30">
        <f>'[2]3'!L72/'[2]3'!R72</f>
        <v>0.19157865924591136</v>
      </c>
      <c r="Q18" s="30">
        <f t="shared" si="0"/>
        <v>0.99235875094090009</v>
      </c>
      <c r="S18" s="30">
        <f>SUM(C18,H18)/SUM('[2]3'!C72,'[2]3'!H72,'[2]3'!M72)</f>
        <v>0.99347560146798963</v>
      </c>
      <c r="T18" s="30">
        <f>SUM(D18,I18)/SUM('[2]3'!D72,'[2]3'!I72,'[2]3'!N72)</f>
        <v>0.99276759884281585</v>
      </c>
      <c r="U18" s="30">
        <f>SUM(E18,J18)/SUM('[2]3'!E72,'[2]3'!J72,'[2]3'!O72)</f>
        <v>0.98951134238555982</v>
      </c>
      <c r="V18" s="30">
        <f>SUM(F18,K18)/SUM('[2]3'!F72,'[2]3'!K72,'[2]3'!P72)</f>
        <v>1.0249999999999999</v>
      </c>
    </row>
    <row r="19" spans="1:22" ht="14.55" customHeight="1" x14ac:dyDescent="0.3">
      <c r="A19" s="2" t="s">
        <v>465</v>
      </c>
      <c r="B19" s="29">
        <v>76166</v>
      </c>
      <c r="C19" s="29">
        <v>20248</v>
      </c>
      <c r="D19" s="29">
        <v>1181</v>
      </c>
      <c r="E19" s="29">
        <v>8779</v>
      </c>
      <c r="F19" s="29">
        <v>7</v>
      </c>
      <c r="G19" s="29">
        <v>30215</v>
      </c>
      <c r="H19" s="29">
        <v>6155</v>
      </c>
      <c r="I19" s="29">
        <v>506</v>
      </c>
      <c r="J19" s="29">
        <v>2931</v>
      </c>
      <c r="K19" s="29">
        <v>3</v>
      </c>
      <c r="L19" s="29">
        <v>9595</v>
      </c>
      <c r="M19" s="29">
        <v>39810</v>
      </c>
      <c r="O19" s="24">
        <f>'[2]3'!R39</f>
        <v>39773</v>
      </c>
      <c r="P19" s="30">
        <f>'[2]3'!L39/'[2]3'!R39</f>
        <v>0.26160963467679077</v>
      </c>
      <c r="Q19" s="30">
        <f t="shared" si="0"/>
        <v>1.0009302793352275</v>
      </c>
      <c r="S19" s="30">
        <f>SUM(C19,H19)/SUM('[2]3'!C39,'[2]3'!H39,'[2]3'!M39)</f>
        <v>1.000340986587861</v>
      </c>
      <c r="T19" s="30">
        <f>SUM(D19,I19)/SUM('[2]3'!D39,'[2]3'!I39,'[2]3'!N39)</f>
        <v>0.99352179034157828</v>
      </c>
      <c r="U19" s="30">
        <f>SUM(E19,J19)/SUM('[2]3'!E39,'[2]3'!J39,'[2]3'!O39)</f>
        <v>1.0033416159712107</v>
      </c>
      <c r="V19" s="30">
        <f>SUM(F19,K19)/SUM('[2]3'!F39,'[2]3'!K39,'[2]3'!P39)</f>
        <v>1</v>
      </c>
    </row>
    <row r="20" spans="1:22" ht="14.55" customHeight="1" x14ac:dyDescent="0.3">
      <c r="A20" s="2" t="s">
        <v>556</v>
      </c>
      <c r="B20" s="29">
        <v>76088</v>
      </c>
      <c r="C20" s="29">
        <v>14734</v>
      </c>
      <c r="D20" s="29">
        <v>1349</v>
      </c>
      <c r="E20" s="29">
        <v>10559</v>
      </c>
      <c r="F20" s="29">
        <v>17</v>
      </c>
      <c r="G20" s="29">
        <v>26659</v>
      </c>
      <c r="H20" s="29">
        <v>4873</v>
      </c>
      <c r="I20" s="29">
        <v>425</v>
      </c>
      <c r="J20" s="29">
        <v>4265</v>
      </c>
      <c r="K20" s="29">
        <v>10</v>
      </c>
      <c r="L20" s="29">
        <v>9573</v>
      </c>
      <c r="M20" s="29">
        <v>36232</v>
      </c>
      <c r="O20" s="24">
        <f>'[2]3'!R113</f>
        <v>36256</v>
      </c>
      <c r="P20" s="30">
        <f>'[2]3'!L113/'[2]3'!R113</f>
        <v>0.29333075904677847</v>
      </c>
      <c r="Q20" s="30">
        <f t="shared" si="0"/>
        <v>0.9993380406001765</v>
      </c>
      <c r="S20" s="30">
        <f>SUM(C20,H20)/SUM('[2]3'!C113,'[2]3'!H113,'[2]3'!M113)</f>
        <v>0.9993374108053007</v>
      </c>
      <c r="T20" s="30">
        <f>SUM(D20,I20)/SUM('[2]3'!D113,'[2]3'!I113,'[2]3'!N113)</f>
        <v>0.99161542761319177</v>
      </c>
      <c r="U20" s="30">
        <f>SUM(E20,J20)/SUM('[2]3'!E113,'[2]3'!J113,'[2]3'!O113)</f>
        <v>1.000337404683177</v>
      </c>
      <c r="V20" s="30">
        <f>SUM(F20,K20)/SUM('[2]3'!F113,'[2]3'!K113,'[2]3'!P113)</f>
        <v>0.9642857142857143</v>
      </c>
    </row>
    <row r="21" spans="1:22" ht="14.55" customHeight="1" x14ac:dyDescent="0.3">
      <c r="A21" s="2" t="s">
        <v>516</v>
      </c>
      <c r="B21" s="29">
        <v>74802</v>
      </c>
      <c r="C21" s="29">
        <v>12559</v>
      </c>
      <c r="D21" s="29">
        <v>956</v>
      </c>
      <c r="E21" s="29">
        <v>10399</v>
      </c>
      <c r="F21" s="29">
        <v>23</v>
      </c>
      <c r="G21" s="29">
        <v>23937</v>
      </c>
      <c r="H21" s="29">
        <v>6775</v>
      </c>
      <c r="I21" s="29">
        <v>458</v>
      </c>
      <c r="J21" s="29">
        <v>5941</v>
      </c>
      <c r="K21" s="29">
        <v>35</v>
      </c>
      <c r="L21" s="29">
        <v>13209</v>
      </c>
      <c r="M21" s="29">
        <v>37146</v>
      </c>
      <c r="O21" s="24">
        <f>'[2]3'!R79</f>
        <v>37347</v>
      </c>
      <c r="P21" s="30">
        <f>'[2]3'!L79/'[2]3'!R79</f>
        <v>0.38383270409939219</v>
      </c>
      <c r="Q21" s="30">
        <f t="shared" si="0"/>
        <v>0.99461804160976786</v>
      </c>
      <c r="S21" s="30">
        <f>SUM(C21,H21)/SUM('[2]3'!C79,'[2]3'!H79,'[2]3'!M79)</f>
        <v>0.99383160275521742</v>
      </c>
      <c r="T21" s="30">
        <f>SUM(D21,I21)/SUM('[2]3'!D79,'[2]3'!I79,'[2]3'!N79)</f>
        <v>0.98812019566736553</v>
      </c>
      <c r="U21" s="30">
        <f>SUM(E21,J21)/SUM('[2]3'!E79,'[2]3'!J79,'[2]3'!O79)</f>
        <v>0.99634146341463414</v>
      </c>
      <c r="V21" s="30">
        <f>SUM(F21,K21)/SUM('[2]3'!F79,'[2]3'!K79,'[2]3'!P79)</f>
        <v>0.93548387096774188</v>
      </c>
    </row>
    <row r="22" spans="1:22" ht="14.55" customHeight="1" x14ac:dyDescent="0.3">
      <c r="A22" s="2" t="s">
        <v>468</v>
      </c>
      <c r="B22" s="29">
        <v>73344</v>
      </c>
      <c r="C22" s="29">
        <v>20278</v>
      </c>
      <c r="D22" s="29">
        <v>1303</v>
      </c>
      <c r="E22" s="29">
        <v>6337</v>
      </c>
      <c r="F22" s="29">
        <v>9</v>
      </c>
      <c r="G22" s="29">
        <v>27927</v>
      </c>
      <c r="H22" s="29">
        <v>5848</v>
      </c>
      <c r="I22" s="29">
        <v>417</v>
      </c>
      <c r="J22" s="29">
        <v>2799</v>
      </c>
      <c r="K22" s="29">
        <v>6</v>
      </c>
      <c r="L22" s="29">
        <v>9070</v>
      </c>
      <c r="M22" s="29">
        <v>36997</v>
      </c>
      <c r="O22" s="24">
        <f>'[2]3'!R41</f>
        <v>37171</v>
      </c>
      <c r="P22" s="30">
        <f>'[2]3'!L41/'[2]3'!R41</f>
        <v>0.2729278200747895</v>
      </c>
      <c r="Q22" s="30">
        <f t="shared" si="0"/>
        <v>0.99531893142503569</v>
      </c>
      <c r="S22" s="30">
        <f>SUM(C22,H22)/SUM('[2]3'!C41,'[2]3'!H41,'[2]3'!M41)</f>
        <v>0.9950487507617306</v>
      </c>
      <c r="T22" s="30">
        <f>SUM(D22,I22)/SUM('[2]3'!D41,'[2]3'!I41,'[2]3'!N41)</f>
        <v>0.99249855741488746</v>
      </c>
      <c r="U22" s="30">
        <f>SUM(E22,J22)/SUM('[2]3'!E41,'[2]3'!J41,'[2]3'!O41)</f>
        <v>0.99661830478891678</v>
      </c>
      <c r="V22" s="30">
        <f>SUM(F22,K22)/SUM('[2]3'!F41,'[2]3'!K41,'[2]3'!P41)</f>
        <v>1</v>
      </c>
    </row>
    <row r="23" spans="1:22" ht="14.55" customHeight="1" x14ac:dyDescent="0.3">
      <c r="A23" s="2" t="s">
        <v>490</v>
      </c>
      <c r="B23" s="29">
        <v>69748</v>
      </c>
      <c r="C23" s="29">
        <v>15663</v>
      </c>
      <c r="D23" s="29">
        <v>932</v>
      </c>
      <c r="E23" s="29">
        <v>11449</v>
      </c>
      <c r="F23" s="29">
        <v>6</v>
      </c>
      <c r="G23" s="29">
        <v>28050</v>
      </c>
      <c r="H23" s="29">
        <v>6750</v>
      </c>
      <c r="I23" s="29">
        <v>328</v>
      </c>
      <c r="J23" s="29">
        <v>6618</v>
      </c>
      <c r="K23" s="29">
        <v>7</v>
      </c>
      <c r="L23" s="29">
        <v>13703</v>
      </c>
      <c r="M23" s="29">
        <v>41753</v>
      </c>
      <c r="O23" s="24">
        <f>'[2]3'!R59</f>
        <v>42080</v>
      </c>
      <c r="P23" s="30">
        <f>'[2]3'!L59/'[2]3'!R59</f>
        <v>0.35758079847908747</v>
      </c>
      <c r="Q23" s="30">
        <f t="shared" si="0"/>
        <v>0.99222908745247151</v>
      </c>
      <c r="S23" s="30">
        <f>SUM(C23,H23)/SUM('[2]3'!C59,'[2]3'!H59,'[2]3'!M59)</f>
        <v>0.99146244359904445</v>
      </c>
      <c r="T23" s="30">
        <f>SUM(D23,I23)/SUM('[2]3'!D59,'[2]3'!I59,'[2]3'!N59)</f>
        <v>0.99056603773584906</v>
      </c>
      <c r="U23" s="30">
        <f>SUM(E23,J23)/SUM('[2]3'!E59,'[2]3'!J59,'[2]3'!O59)</f>
        <v>0.99329264940348561</v>
      </c>
      <c r="V23" s="30">
        <f>SUM(F23,K23)/SUM('[2]3'!F59,'[2]3'!K59,'[2]3'!P59)</f>
        <v>1</v>
      </c>
    </row>
    <row r="24" spans="1:22" ht="14.55" customHeight="1" x14ac:dyDescent="0.3">
      <c r="A24" s="2" t="s">
        <v>456</v>
      </c>
      <c r="B24" s="29">
        <v>56321</v>
      </c>
      <c r="C24" s="29">
        <v>6808</v>
      </c>
      <c r="D24" s="29">
        <v>637</v>
      </c>
      <c r="E24" s="29">
        <v>2240</v>
      </c>
      <c r="F24" s="29">
        <v>18</v>
      </c>
      <c r="G24" s="29">
        <v>9703</v>
      </c>
      <c r="H24" s="29">
        <v>9860</v>
      </c>
      <c r="I24" s="29">
        <v>491</v>
      </c>
      <c r="J24" s="29">
        <v>4974</v>
      </c>
      <c r="K24" s="29">
        <v>56</v>
      </c>
      <c r="L24" s="29">
        <v>15381</v>
      </c>
      <c r="M24" s="29">
        <v>25084</v>
      </c>
      <c r="O24" s="24">
        <f>'[2]3'!R32</f>
        <v>25536</v>
      </c>
      <c r="P24" s="30">
        <f>'[2]3'!L32/'[2]3'!R32</f>
        <v>0.64849624060150379</v>
      </c>
      <c r="Q24" s="30">
        <f t="shared" si="0"/>
        <v>0.98229949874686717</v>
      </c>
      <c r="S24" s="30">
        <f>SUM(C24,H24)/SUM('[2]3'!C32,'[2]3'!H32,'[2]3'!M32)</f>
        <v>0.98185673892554193</v>
      </c>
      <c r="T24" s="30">
        <f>SUM(D24,I24)/SUM('[2]3'!D32,'[2]3'!I32,'[2]3'!N32)</f>
        <v>0.97916666666666663</v>
      </c>
      <c r="U24" s="30">
        <f>SUM(E24,J24)/SUM('[2]3'!E32,'[2]3'!J32,'[2]3'!O32)</f>
        <v>0.98390616475722859</v>
      </c>
      <c r="V24" s="30">
        <f>SUM(F24,K24)/SUM('[2]3'!F32,'[2]3'!K32,'[2]3'!P32)</f>
        <v>0.97368421052631582</v>
      </c>
    </row>
    <row r="25" spans="1:22" ht="14.55" customHeight="1" x14ac:dyDescent="0.3">
      <c r="A25" s="2" t="s">
        <v>553</v>
      </c>
      <c r="B25" s="29">
        <v>56306</v>
      </c>
      <c r="C25" s="29">
        <v>9548</v>
      </c>
      <c r="D25" s="29">
        <v>623</v>
      </c>
      <c r="E25" s="29">
        <v>4627</v>
      </c>
      <c r="F25" s="29">
        <v>2</v>
      </c>
      <c r="G25" s="29">
        <v>14800</v>
      </c>
      <c r="H25" s="29">
        <v>7052</v>
      </c>
      <c r="I25" s="29">
        <v>501</v>
      </c>
      <c r="J25" s="29">
        <v>5760</v>
      </c>
      <c r="K25" s="29">
        <v>0</v>
      </c>
      <c r="L25" s="29">
        <v>13313</v>
      </c>
      <c r="M25" s="29">
        <v>28113</v>
      </c>
      <c r="O25" s="24">
        <f>'[2]3'!R110</f>
        <v>28202</v>
      </c>
      <c r="P25" s="30">
        <f>'[2]3'!L110/'[2]3'!R110</f>
        <v>0.49879441174384798</v>
      </c>
      <c r="Q25" s="30">
        <f t="shared" si="0"/>
        <v>0.99684419544713143</v>
      </c>
      <c r="S25" s="30">
        <f>SUM(C25,H25)/SUM('[2]3'!C110,'[2]3'!H110,'[2]3'!M110)</f>
        <v>0.99795599374774557</v>
      </c>
      <c r="T25" s="30">
        <f>SUM(D25,I25)/SUM('[2]3'!D110,'[2]3'!I110,'[2]3'!N110)</f>
        <v>0.98943661971830987</v>
      </c>
      <c r="U25" s="30">
        <f>SUM(E25,J25)/SUM('[2]3'!E110,'[2]3'!J110,'[2]3'!O110)</f>
        <v>0.9958772770853308</v>
      </c>
      <c r="V25" s="30">
        <f>SUM(F25,K25)/SUM('[2]3'!F110,'[2]3'!K110,'[2]3'!P110)</f>
        <v>1</v>
      </c>
    </row>
    <row r="26" spans="1:22" ht="14.55" customHeight="1" x14ac:dyDescent="0.3">
      <c r="A26" s="2" t="s">
        <v>448</v>
      </c>
      <c r="B26" s="29">
        <v>55637</v>
      </c>
      <c r="C26" s="29">
        <v>13322</v>
      </c>
      <c r="D26" s="29">
        <v>647</v>
      </c>
      <c r="E26" s="29">
        <v>5210</v>
      </c>
      <c r="F26" s="29">
        <v>34</v>
      </c>
      <c r="G26" s="29">
        <v>19213</v>
      </c>
      <c r="H26" s="29">
        <v>4106</v>
      </c>
      <c r="I26" s="29">
        <v>192</v>
      </c>
      <c r="J26" s="29">
        <v>2431</v>
      </c>
      <c r="K26" s="29">
        <v>19</v>
      </c>
      <c r="L26" s="29">
        <v>6748</v>
      </c>
      <c r="M26" s="29">
        <v>25961</v>
      </c>
      <c r="O26" s="24">
        <f>'[2]3'!R25</f>
        <v>26066</v>
      </c>
      <c r="P26" s="30">
        <f>'[2]3'!L25/'[2]3'!R25</f>
        <v>0.3029617125757692</v>
      </c>
      <c r="Q26" s="30">
        <f t="shared" si="0"/>
        <v>0.99597176398373355</v>
      </c>
      <c r="S26" s="30">
        <f>SUM(C26,H26)/SUM('[2]3'!C25,'[2]3'!H25,'[2]3'!M25)</f>
        <v>0.9961703343812518</v>
      </c>
      <c r="T26" s="30">
        <f>SUM(D26,I26)/SUM('[2]3'!D25,'[2]3'!I25,'[2]3'!N25)</f>
        <v>0.99289940828402368</v>
      </c>
      <c r="U26" s="30">
        <f>SUM(E26,J26)/SUM('[2]3'!E25,'[2]3'!J25,'[2]3'!O25)</f>
        <v>0.9958295321256353</v>
      </c>
      <c r="V26" s="30">
        <f>SUM(F26,K26)/SUM('[2]3'!F25,'[2]3'!K25,'[2]3'!P25)</f>
        <v>1</v>
      </c>
    </row>
    <row r="27" spans="1:22" ht="14.55" customHeight="1" x14ac:dyDescent="0.3">
      <c r="A27" s="2" t="s">
        <v>477</v>
      </c>
      <c r="B27" s="29">
        <v>50484</v>
      </c>
      <c r="C27" s="29">
        <v>6318</v>
      </c>
      <c r="D27" s="29">
        <v>348</v>
      </c>
      <c r="E27" s="29">
        <v>1524</v>
      </c>
      <c r="F27" s="29">
        <v>14</v>
      </c>
      <c r="G27" s="29">
        <v>8204</v>
      </c>
      <c r="H27" s="29">
        <v>9749</v>
      </c>
      <c r="I27" s="29">
        <v>689</v>
      </c>
      <c r="J27" s="29">
        <v>4687</v>
      </c>
      <c r="K27" s="29">
        <v>27</v>
      </c>
      <c r="L27" s="29">
        <v>15152</v>
      </c>
      <c r="M27" s="29">
        <v>23356</v>
      </c>
      <c r="O27" s="24">
        <f>'[2]3'!R50</f>
        <v>23474</v>
      </c>
      <c r="P27" s="30">
        <f>'[2]3'!L50/'[2]3'!R50</f>
        <v>0.66605606202607137</v>
      </c>
      <c r="Q27" s="30">
        <f t="shared" si="0"/>
        <v>0.99497316179602968</v>
      </c>
      <c r="S27" s="30">
        <f>SUM(C27,H27)/SUM('[2]3'!C50,'[2]3'!H50,'[2]3'!M50)</f>
        <v>0.99498389893485262</v>
      </c>
      <c r="T27" s="30">
        <f>SUM(D27,I27)/SUM('[2]3'!D50,'[2]3'!I50,'[2]3'!N50)</f>
        <v>0.98761904761904762</v>
      </c>
      <c r="U27" s="30">
        <f>SUM(E27,J27)/SUM('[2]3'!E50,'[2]3'!J50,'[2]3'!O50)</f>
        <v>0.99615076182838813</v>
      </c>
      <c r="V27" s="30">
        <f>SUM(F27,K27)/SUM('[2]3'!F50,'[2]3'!K50,'[2]3'!P50)</f>
        <v>1</v>
      </c>
    </row>
    <row r="28" spans="1:22" ht="14.55" customHeight="1" x14ac:dyDescent="0.3">
      <c r="A28" s="2" t="s">
        <v>432</v>
      </c>
      <c r="B28" s="29">
        <v>49542</v>
      </c>
      <c r="C28" s="29">
        <v>13022</v>
      </c>
      <c r="D28" s="29">
        <v>629</v>
      </c>
      <c r="E28" s="29">
        <v>4345</v>
      </c>
      <c r="F28" s="29">
        <v>16</v>
      </c>
      <c r="G28" s="29">
        <v>18012</v>
      </c>
      <c r="H28" s="29">
        <v>3014</v>
      </c>
      <c r="I28" s="29">
        <v>141</v>
      </c>
      <c r="J28" s="29">
        <v>1462</v>
      </c>
      <c r="K28" s="29">
        <v>3</v>
      </c>
      <c r="L28" s="29">
        <v>4620</v>
      </c>
      <c r="M28" s="29">
        <v>22632</v>
      </c>
      <c r="O28" s="24">
        <f>'[2]3'!R11</f>
        <v>22770</v>
      </c>
      <c r="P28" s="30">
        <f>'[2]3'!L11/'[2]3'!R11</f>
        <v>0.24672815107597718</v>
      </c>
      <c r="Q28" s="30">
        <f t="shared" si="0"/>
        <v>0.9939393939393939</v>
      </c>
      <c r="S28" s="30">
        <f>SUM(C28,H28)/SUM('[2]3'!C11,'[2]3'!H11,'[2]3'!M11)</f>
        <v>0.99281822684497278</v>
      </c>
      <c r="T28" s="30">
        <f>SUM(D28,I28)/SUM('[2]3'!D11,'[2]3'!I11,'[2]3'!N11)</f>
        <v>0.99740932642487046</v>
      </c>
      <c r="U28" s="30">
        <f>SUM(E28,J28)/SUM('[2]3'!E11,'[2]3'!J11,'[2]3'!O11)</f>
        <v>0.99673875729488504</v>
      </c>
      <c r="V28" s="30">
        <f>SUM(F28,K28)/SUM('[2]3'!F11,'[2]3'!K11,'[2]3'!P11)</f>
        <v>0.95</v>
      </c>
    </row>
    <row r="29" spans="1:22" ht="14.55" customHeight="1" x14ac:dyDescent="0.3">
      <c r="A29" s="2" t="s">
        <v>571</v>
      </c>
      <c r="B29" s="29">
        <v>48942</v>
      </c>
      <c r="C29" s="29">
        <v>5640</v>
      </c>
      <c r="D29" s="29">
        <v>427</v>
      </c>
      <c r="E29" s="29">
        <v>5777</v>
      </c>
      <c r="F29" s="29">
        <v>16</v>
      </c>
      <c r="G29" s="29">
        <v>11860</v>
      </c>
      <c r="H29" s="29">
        <v>6600</v>
      </c>
      <c r="I29" s="29">
        <v>387</v>
      </c>
      <c r="J29" s="29">
        <v>7620</v>
      </c>
      <c r="K29" s="29">
        <v>31</v>
      </c>
      <c r="L29" s="29">
        <v>14638</v>
      </c>
      <c r="M29" s="29">
        <v>26498</v>
      </c>
      <c r="O29" s="24">
        <f>'[2]3'!R125</f>
        <v>26571</v>
      </c>
      <c r="P29" s="30">
        <f>'[2]3'!L125/'[2]3'!R125</f>
        <v>0.58048248090022958</v>
      </c>
      <c r="Q29" s="30">
        <f t="shared" si="0"/>
        <v>0.99725264385984724</v>
      </c>
      <c r="S29" s="30">
        <f>SUM(C29,H29)/SUM('[2]3'!C125,'[2]3'!H125,'[2]3'!M125)</f>
        <v>0.99869451697127942</v>
      </c>
      <c r="T29" s="30">
        <f>SUM(D29,I29)/SUM('[2]3'!D125,'[2]3'!I125,'[2]3'!N125)</f>
        <v>0.98666666666666669</v>
      </c>
      <c r="U29" s="30">
        <f>SUM(E29,J29)/SUM('[2]3'!E125,'[2]3'!J125,'[2]3'!O125)</f>
        <v>0.99665228388632643</v>
      </c>
      <c r="V29" s="30">
        <f>SUM(F29,K29)/SUM('[2]3'!F125,'[2]3'!K125,'[2]3'!P125)</f>
        <v>0.97916666666666663</v>
      </c>
    </row>
    <row r="30" spans="1:22" ht="14.55" customHeight="1" x14ac:dyDescent="0.3">
      <c r="A30" s="2" t="s">
        <v>597</v>
      </c>
      <c r="B30" s="29">
        <v>48279</v>
      </c>
      <c r="C30" s="29">
        <v>15522</v>
      </c>
      <c r="D30" s="29">
        <v>823</v>
      </c>
      <c r="E30" s="29">
        <v>4699</v>
      </c>
      <c r="F30" s="29">
        <v>13</v>
      </c>
      <c r="G30" s="29">
        <v>21057</v>
      </c>
      <c r="H30" s="29">
        <v>3033</v>
      </c>
      <c r="I30" s="29">
        <v>234</v>
      </c>
      <c r="J30" s="29">
        <v>1362</v>
      </c>
      <c r="K30" s="29">
        <v>3</v>
      </c>
      <c r="L30" s="29">
        <v>4632</v>
      </c>
      <c r="M30" s="29">
        <v>25689</v>
      </c>
      <c r="O30" s="24">
        <f>'[2]3'!R150</f>
        <v>25839</v>
      </c>
      <c r="P30" s="30">
        <f>'[2]3'!L150/'[2]3'!R150</f>
        <v>0.2075931731104145</v>
      </c>
      <c r="Q30" s="30">
        <f t="shared" si="0"/>
        <v>0.99419482178102869</v>
      </c>
      <c r="S30" s="30">
        <f>SUM(C30,H30)/SUM('[2]3'!C150,'[2]3'!H150,'[2]3'!M150)</f>
        <v>0.99442628222305585</v>
      </c>
      <c r="T30" s="30">
        <f>SUM(D30,I30)/SUM('[2]3'!D150,'[2]3'!I150,'[2]3'!N150)</f>
        <v>0.98970037453183524</v>
      </c>
      <c r="U30" s="30">
        <f>SUM(E30,J30)/SUM('[2]3'!E150,'[2]3'!J150,'[2]3'!O150)</f>
        <v>0.99425853018372701</v>
      </c>
      <c r="V30" s="30">
        <f>SUM(F30,K30)/SUM('[2]3'!F150,'[2]3'!K150,'[2]3'!P150)</f>
        <v>1</v>
      </c>
    </row>
    <row r="31" spans="1:22" ht="14.55" customHeight="1" x14ac:dyDescent="0.3">
      <c r="A31" s="2" t="s">
        <v>535</v>
      </c>
      <c r="B31" s="29">
        <v>47342</v>
      </c>
      <c r="C31" s="29">
        <v>7068</v>
      </c>
      <c r="D31" s="29">
        <v>350</v>
      </c>
      <c r="E31" s="29">
        <v>5163</v>
      </c>
      <c r="F31" s="29">
        <v>287</v>
      </c>
      <c r="G31" s="29">
        <v>12868</v>
      </c>
      <c r="H31" s="29">
        <v>4364</v>
      </c>
      <c r="I31" s="29">
        <v>178</v>
      </c>
      <c r="J31" s="29">
        <v>3624</v>
      </c>
      <c r="K31" s="29">
        <v>271</v>
      </c>
      <c r="L31" s="29">
        <v>8437</v>
      </c>
      <c r="M31" s="29">
        <v>21305</v>
      </c>
      <c r="O31" s="24">
        <f>'[2]3'!R95</f>
        <v>21267</v>
      </c>
      <c r="P31" s="30">
        <f>'[2]3'!L95/'[2]3'!R95</f>
        <v>0.42695255560257678</v>
      </c>
      <c r="Q31" s="30">
        <f t="shared" si="0"/>
        <v>1.0017868058494381</v>
      </c>
      <c r="S31" s="30">
        <f>SUM(C31,H31)/SUM('[2]3'!C95,'[2]3'!H95,'[2]3'!M95)</f>
        <v>1.0009631380789774</v>
      </c>
      <c r="T31" s="30">
        <f>SUM(D31,I31)/SUM('[2]3'!D95,'[2]3'!I95,'[2]3'!N95)</f>
        <v>0.99248120300751874</v>
      </c>
      <c r="U31" s="30">
        <f>SUM(E31,J31)/SUM('[2]3'!E95,'[2]3'!J95,'[2]3'!O95)</f>
        <v>1.0037697052775874</v>
      </c>
      <c r="V31" s="30">
        <f>SUM(F31,K31)/SUM('[2]3'!F95,'[2]3'!K95,'[2]3'!P95)</f>
        <v>0.99642857142857144</v>
      </c>
    </row>
    <row r="32" spans="1:22" ht="14.55" customHeight="1" x14ac:dyDescent="0.3">
      <c r="A32" s="2" t="s">
        <v>499</v>
      </c>
      <c r="B32" s="29">
        <v>45099</v>
      </c>
      <c r="C32" s="29">
        <v>8433</v>
      </c>
      <c r="D32" s="29">
        <v>625</v>
      </c>
      <c r="E32" s="29">
        <v>4820</v>
      </c>
      <c r="F32" s="29">
        <v>24</v>
      </c>
      <c r="G32" s="29">
        <v>13902</v>
      </c>
      <c r="H32" s="29">
        <v>3624</v>
      </c>
      <c r="I32" s="29">
        <v>251</v>
      </c>
      <c r="J32" s="29">
        <v>2257</v>
      </c>
      <c r="K32" s="29">
        <v>10</v>
      </c>
      <c r="L32" s="29">
        <v>6142</v>
      </c>
      <c r="M32" s="29">
        <v>20044</v>
      </c>
      <c r="O32" s="24">
        <f>'[2]3'!R66</f>
        <v>20023</v>
      </c>
      <c r="P32" s="30">
        <f>'[2]3'!L66/'[2]3'!R66</f>
        <v>0.32427708135644007</v>
      </c>
      <c r="Q32" s="30">
        <f t="shared" si="0"/>
        <v>1.0010487938870298</v>
      </c>
      <c r="S32" s="30">
        <f>SUM(C32,H32)/SUM('[2]3'!C66,'[2]3'!H66,'[2]3'!M66)</f>
        <v>1.0007470119521913</v>
      </c>
      <c r="T32" s="30">
        <f>SUM(D32,I32)/SUM('[2]3'!D66,'[2]3'!I66,'[2]3'!N66)</f>
        <v>0.99207248018120042</v>
      </c>
      <c r="U32" s="30">
        <f>SUM(E32,J32)/SUM('[2]3'!E66,'[2]3'!J66,'[2]3'!O66)</f>
        <v>1.0029761904761905</v>
      </c>
      <c r="V32" s="30">
        <f>SUM(F32,K32)/SUM('[2]3'!F66,'[2]3'!K66,'[2]3'!P66)</f>
        <v>0.94444444444444442</v>
      </c>
    </row>
    <row r="33" spans="1:22" ht="14.55" customHeight="1" x14ac:dyDescent="0.3">
      <c r="A33" s="2" t="s">
        <v>491</v>
      </c>
      <c r="B33" s="29">
        <v>44591</v>
      </c>
      <c r="C33" s="29">
        <v>10772</v>
      </c>
      <c r="D33" s="29">
        <v>552</v>
      </c>
      <c r="E33" s="29">
        <v>4016</v>
      </c>
      <c r="F33" s="29">
        <v>52</v>
      </c>
      <c r="G33" s="29">
        <v>15392</v>
      </c>
      <c r="H33" s="29">
        <v>3307</v>
      </c>
      <c r="I33" s="29">
        <v>209</v>
      </c>
      <c r="J33" s="29">
        <v>1739</v>
      </c>
      <c r="K33" s="29">
        <v>24</v>
      </c>
      <c r="L33" s="29">
        <v>5279</v>
      </c>
      <c r="M33" s="29">
        <v>20671</v>
      </c>
      <c r="O33" s="24">
        <f>'[2]3'!R60</f>
        <v>20822</v>
      </c>
      <c r="P33" s="30">
        <f>'[2]3'!L60/'[2]3'!R60</f>
        <v>0.32379214292575159</v>
      </c>
      <c r="Q33" s="30">
        <f t="shared" si="0"/>
        <v>0.99274805494188834</v>
      </c>
      <c r="S33" s="30">
        <f>SUM(C33,H33)/SUM('[2]3'!C60,'[2]3'!H60,'[2]3'!M60)</f>
        <v>0.99078114004222384</v>
      </c>
      <c r="T33" s="30">
        <f>SUM(D33,I33)/SUM('[2]3'!D60,'[2]3'!I60,'[2]3'!N60)</f>
        <v>0.98702983138780809</v>
      </c>
      <c r="U33" s="30">
        <f>SUM(E33,J33)/SUM('[2]3'!E60,'[2]3'!J60,'[2]3'!O60)</f>
        <v>0.99861183411417664</v>
      </c>
      <c r="V33" s="30">
        <f>SUM(F33,K33)/SUM('[2]3'!F60,'[2]3'!K60,'[2]3'!P60)</f>
        <v>0.97435897435897434</v>
      </c>
    </row>
    <row r="34" spans="1:22" ht="14.55" customHeight="1" x14ac:dyDescent="0.3">
      <c r="A34" s="2" t="s">
        <v>607</v>
      </c>
      <c r="B34" s="29">
        <v>37642</v>
      </c>
      <c r="C34" s="29">
        <v>8938</v>
      </c>
      <c r="D34" s="29">
        <v>360</v>
      </c>
      <c r="E34" s="29">
        <v>2468</v>
      </c>
      <c r="F34" s="29">
        <v>28</v>
      </c>
      <c r="G34" s="29">
        <v>11794</v>
      </c>
      <c r="H34" s="29">
        <v>2653</v>
      </c>
      <c r="I34" s="29">
        <v>113</v>
      </c>
      <c r="J34" s="29">
        <v>987</v>
      </c>
      <c r="K34" s="29">
        <v>10</v>
      </c>
      <c r="L34" s="29">
        <v>3763</v>
      </c>
      <c r="M34" s="29">
        <v>15557</v>
      </c>
      <c r="O34" s="24">
        <f>'[2]3'!R158</f>
        <v>15794</v>
      </c>
      <c r="P34" s="30">
        <f>'[2]3'!L158/'[2]3'!R158</f>
        <v>0.28561479042674431</v>
      </c>
      <c r="Q34" s="30">
        <f t="shared" si="0"/>
        <v>0.98499430163353174</v>
      </c>
      <c r="S34" s="30">
        <f>SUM(C34,H34)/SUM('[2]3'!C158,'[2]3'!H158,'[2]3'!M158)</f>
        <v>0.98504291663125687</v>
      </c>
      <c r="T34" s="30">
        <f>SUM(D34,I34)/SUM('[2]3'!D158,'[2]3'!I158,'[2]3'!N158)</f>
        <v>0.9895397489539749</v>
      </c>
      <c r="U34" s="30">
        <f>SUM(E34,J34)/SUM('[2]3'!E158,'[2]3'!J158,'[2]3'!O158)</f>
        <v>0.98405012816861293</v>
      </c>
      <c r="V34" s="30">
        <f>SUM(F34,K34)/SUM('[2]3'!F158,'[2]3'!K158,'[2]3'!P158)</f>
        <v>1</v>
      </c>
    </row>
    <row r="35" spans="1:22" ht="14.55" customHeight="1" x14ac:dyDescent="0.3">
      <c r="A35" s="2" t="s">
        <v>591</v>
      </c>
      <c r="B35" s="29">
        <v>34506</v>
      </c>
      <c r="C35" s="29">
        <v>6555</v>
      </c>
      <c r="D35" s="29">
        <v>502</v>
      </c>
      <c r="E35" s="29">
        <v>3006</v>
      </c>
      <c r="F35" s="29">
        <v>15</v>
      </c>
      <c r="G35" s="29">
        <v>10078</v>
      </c>
      <c r="H35" s="29">
        <v>3348</v>
      </c>
      <c r="I35" s="29">
        <v>329</v>
      </c>
      <c r="J35" s="29">
        <v>1760</v>
      </c>
      <c r="K35" s="29">
        <v>25</v>
      </c>
      <c r="L35" s="29">
        <v>5462</v>
      </c>
      <c r="M35" s="29">
        <v>15540</v>
      </c>
      <c r="O35" s="24">
        <f>'[2]3'!R144</f>
        <v>15657</v>
      </c>
      <c r="P35" s="30">
        <f>'[2]3'!L144/'[2]3'!R144</f>
        <v>0.38717506546592578</v>
      </c>
      <c r="Q35" s="30">
        <f t="shared" si="0"/>
        <v>0.99252730408124157</v>
      </c>
      <c r="S35" s="30">
        <f>SUM(C35,H35)/SUM('[2]3'!C144,'[2]3'!H144,'[2]3'!M144)</f>
        <v>0.99397771755495334</v>
      </c>
      <c r="T35" s="30">
        <f>SUM(D35,I35)/SUM('[2]3'!D144,'[2]3'!I144,'[2]3'!N144)</f>
        <v>0.98110979929161746</v>
      </c>
      <c r="U35" s="30">
        <f>SUM(E35,J35)/SUM('[2]3'!E144,'[2]3'!J144,'[2]3'!O144)</f>
        <v>0.99167707032875574</v>
      </c>
      <c r="V35" s="30">
        <f>SUM(F35,K35)/SUM('[2]3'!F144,'[2]3'!K144,'[2]3'!P144)</f>
        <v>0.97560975609756095</v>
      </c>
    </row>
    <row r="36" spans="1:22" ht="14.55" customHeight="1" x14ac:dyDescent="0.3">
      <c r="A36" s="2" t="s">
        <v>575</v>
      </c>
      <c r="B36" s="29">
        <v>34206</v>
      </c>
      <c r="C36" s="29">
        <v>6373</v>
      </c>
      <c r="D36" s="29">
        <v>380</v>
      </c>
      <c r="E36" s="29">
        <v>4246</v>
      </c>
      <c r="F36" s="29">
        <v>6</v>
      </c>
      <c r="G36" s="29">
        <v>11005</v>
      </c>
      <c r="H36" s="29">
        <v>2925</v>
      </c>
      <c r="I36" s="29">
        <v>138</v>
      </c>
      <c r="J36" s="29">
        <v>2443</v>
      </c>
      <c r="K36" s="29">
        <v>8</v>
      </c>
      <c r="L36" s="29">
        <v>5514</v>
      </c>
      <c r="M36" s="29">
        <v>16519</v>
      </c>
      <c r="O36" s="24">
        <f>'[2]3'!R129</f>
        <v>16691</v>
      </c>
      <c r="P36" s="30">
        <f>'[2]3'!L129/'[2]3'!R129</f>
        <v>0.3665448445269906</v>
      </c>
      <c r="Q36" s="30">
        <f t="shared" si="0"/>
        <v>0.98969504523395846</v>
      </c>
      <c r="S36" s="30">
        <f>SUM(C36,H36)/SUM('[2]3'!C129,'[2]3'!H129,'[2]3'!M129)</f>
        <v>0.99146939645979948</v>
      </c>
      <c r="T36" s="30">
        <f>SUM(D36,I36)/SUM('[2]3'!D129,'[2]3'!I129,'[2]3'!N129)</f>
        <v>0.98106060606060608</v>
      </c>
      <c r="U36" s="30">
        <f>SUM(E36,J36)/SUM('[2]3'!E129,'[2]3'!J129,'[2]3'!O129)</f>
        <v>0.98788952887313541</v>
      </c>
      <c r="V36" s="30">
        <f>SUM(F36,K36)/SUM('[2]3'!F129,'[2]3'!K129,'[2]3'!P129)</f>
        <v>1</v>
      </c>
    </row>
    <row r="37" spans="1:22" ht="14.55" customHeight="1" x14ac:dyDescent="0.3">
      <c r="A37" s="2" t="s">
        <v>431</v>
      </c>
      <c r="B37" s="29">
        <v>33841</v>
      </c>
      <c r="C37" s="29">
        <v>8698</v>
      </c>
      <c r="D37" s="29">
        <v>531</v>
      </c>
      <c r="E37" s="29">
        <v>3590</v>
      </c>
      <c r="F37" s="29">
        <v>5</v>
      </c>
      <c r="G37" s="29">
        <v>12824</v>
      </c>
      <c r="H37" s="29">
        <v>1939</v>
      </c>
      <c r="I37" s="29">
        <v>162</v>
      </c>
      <c r="J37" s="29">
        <v>1127</v>
      </c>
      <c r="K37" s="29">
        <v>2</v>
      </c>
      <c r="L37" s="29">
        <v>3230</v>
      </c>
      <c r="M37" s="29">
        <v>16054</v>
      </c>
      <c r="O37" s="24">
        <f>'[2]3'!R10</f>
        <v>16109</v>
      </c>
      <c r="P37" s="30">
        <f>'[2]3'!L10/'[2]3'!R10</f>
        <v>0.23254081569309082</v>
      </c>
      <c r="Q37" s="30">
        <f t="shared" si="0"/>
        <v>0.99658575951331552</v>
      </c>
      <c r="S37" s="30">
        <f>SUM(C37,H37)/SUM('[2]3'!C10,'[2]3'!H10,'[2]3'!M10)</f>
        <v>0.99522829341317365</v>
      </c>
      <c r="T37" s="30">
        <f>SUM(D37,I37)/SUM('[2]3'!D10,'[2]3'!I10,'[2]3'!N10)</f>
        <v>0.98858773181169757</v>
      </c>
      <c r="U37" s="30">
        <f>SUM(E37,J37)/SUM('[2]3'!E10,'[2]3'!J10,'[2]3'!O10)</f>
        <v>1.0010611205432938</v>
      </c>
      <c r="V37" s="30">
        <f>SUM(F37,K37)/SUM('[2]3'!F10,'[2]3'!K10,'[2]3'!P10)</f>
        <v>0.875</v>
      </c>
    </row>
    <row r="38" spans="1:22" ht="14.55" customHeight="1" x14ac:dyDescent="0.3">
      <c r="A38" s="2" t="s">
        <v>440</v>
      </c>
      <c r="B38" s="29">
        <v>32691</v>
      </c>
      <c r="C38" s="29">
        <v>6532</v>
      </c>
      <c r="D38" s="29">
        <v>337</v>
      </c>
      <c r="E38" s="29">
        <v>2495</v>
      </c>
      <c r="F38" s="29">
        <v>6</v>
      </c>
      <c r="G38" s="29">
        <v>9370</v>
      </c>
      <c r="H38" s="29">
        <v>2862</v>
      </c>
      <c r="I38" s="29">
        <v>200</v>
      </c>
      <c r="J38" s="29">
        <v>1340</v>
      </c>
      <c r="K38" s="29">
        <v>6</v>
      </c>
      <c r="L38" s="29">
        <v>4408</v>
      </c>
      <c r="M38" s="29">
        <v>13778</v>
      </c>
      <c r="O38" s="24">
        <f>'[2]3'!R19</f>
        <v>13854</v>
      </c>
      <c r="P38" s="30">
        <f>'[2]3'!L19/'[2]3'!R19</f>
        <v>0.3534719214667244</v>
      </c>
      <c r="Q38" s="30">
        <f t="shared" si="0"/>
        <v>0.99451421971993648</v>
      </c>
      <c r="S38" s="30">
        <f>SUM(C38,H38)/SUM('[2]3'!C19,'[2]3'!H19,'[2]3'!M19)</f>
        <v>0.99354838709677418</v>
      </c>
      <c r="T38" s="30">
        <f>SUM(D38,I38)/SUM('[2]3'!D19,'[2]3'!I19,'[2]3'!N19)</f>
        <v>0.99260628465804068</v>
      </c>
      <c r="U38" s="30">
        <f>SUM(E38,J38)/SUM('[2]3'!E19,'[2]3'!J19,'[2]3'!O19)</f>
        <v>0.99713988559542377</v>
      </c>
      <c r="V38" s="30">
        <f>SUM(F38,K38)/SUM('[2]3'!F19,'[2]3'!K19,'[2]3'!P19)</f>
        <v>1</v>
      </c>
    </row>
    <row r="39" spans="1:22" ht="14.55" customHeight="1" x14ac:dyDescent="0.3">
      <c r="A39" s="2" t="s">
        <v>449</v>
      </c>
      <c r="B39" s="29">
        <v>32326</v>
      </c>
      <c r="C39" s="29">
        <v>6700</v>
      </c>
      <c r="D39" s="29">
        <v>366</v>
      </c>
      <c r="E39" s="29">
        <v>3740</v>
      </c>
      <c r="F39" s="29">
        <v>13</v>
      </c>
      <c r="G39" s="29">
        <v>10819</v>
      </c>
      <c r="H39" s="29">
        <v>1697</v>
      </c>
      <c r="I39" s="29">
        <v>81</v>
      </c>
      <c r="J39" s="29">
        <v>1103</v>
      </c>
      <c r="K39" s="29">
        <v>1</v>
      </c>
      <c r="L39" s="29">
        <v>2882</v>
      </c>
      <c r="M39" s="29">
        <v>13701</v>
      </c>
      <c r="O39" s="24">
        <f>'[2]3'!R26</f>
        <v>13920</v>
      </c>
      <c r="P39" s="30">
        <f>'[2]3'!L26/'[2]3'!R26</f>
        <v>0.24058908045977012</v>
      </c>
      <c r="Q39" s="30">
        <f t="shared" si="0"/>
        <v>0.98426724137931032</v>
      </c>
      <c r="S39" s="30">
        <f>SUM(C39,H39)/SUM('[2]3'!C26,'[2]3'!H26,'[2]3'!M26)</f>
        <v>0.98314014752370915</v>
      </c>
      <c r="T39" s="30">
        <f>SUM(D39,I39)/SUM('[2]3'!D26,'[2]3'!I26,'[2]3'!N26)</f>
        <v>0.98026315789473684</v>
      </c>
      <c r="U39" s="30">
        <f>SUM(E39,J39)/SUM('[2]3'!E26,'[2]3'!J26,'[2]3'!O26)</f>
        <v>0.98655530657975143</v>
      </c>
      <c r="V39" s="30">
        <f>SUM(F39,K39)/SUM('[2]3'!F26,'[2]3'!K26,'[2]3'!P26)</f>
        <v>1</v>
      </c>
    </row>
    <row r="40" spans="1:22" ht="14.55" customHeight="1" x14ac:dyDescent="0.3">
      <c r="A40" s="2" t="s">
        <v>596</v>
      </c>
      <c r="B40" s="29">
        <v>30526</v>
      </c>
      <c r="C40" s="29">
        <v>6160</v>
      </c>
      <c r="D40" s="29">
        <v>463</v>
      </c>
      <c r="E40" s="29">
        <v>2778</v>
      </c>
      <c r="F40" s="29">
        <v>0</v>
      </c>
      <c r="G40" s="29">
        <v>9401</v>
      </c>
      <c r="H40" s="29">
        <v>1858</v>
      </c>
      <c r="I40" s="29">
        <v>144</v>
      </c>
      <c r="J40" s="29">
        <v>834</v>
      </c>
      <c r="K40" s="29">
        <v>0</v>
      </c>
      <c r="L40" s="29">
        <v>2836</v>
      </c>
      <c r="M40" s="29">
        <v>12237</v>
      </c>
      <c r="O40" s="24">
        <f>'[2]3'!R149</f>
        <v>12339</v>
      </c>
      <c r="P40" s="30">
        <f>'[2]3'!L149/'[2]3'!R149</f>
        <v>0.2639598022530189</v>
      </c>
      <c r="Q40" s="30">
        <f t="shared" si="0"/>
        <v>0.99173352783856061</v>
      </c>
      <c r="S40" s="30">
        <f>SUM(C40,H40)/SUM('[2]3'!C149,'[2]3'!H149,'[2]3'!M149)</f>
        <v>0.99281822684497278</v>
      </c>
      <c r="T40" s="30">
        <f>SUM(D40,I40)/SUM('[2]3'!D149,'[2]3'!I149,'[2]3'!N149)</f>
        <v>0.98379254457050247</v>
      </c>
      <c r="U40" s="30">
        <f>SUM(E40,J40)/SUM('[2]3'!E149,'[2]3'!J149,'[2]3'!O149)</f>
        <v>0.99067471201316515</v>
      </c>
      <c r="V40" s="30" t="e">
        <f>SUM(F40,K40)/SUM('[2]3'!F149,'[2]3'!K149,'[2]3'!P149)</f>
        <v>#DIV/0!</v>
      </c>
    </row>
    <row r="41" spans="1:22" ht="14.55" customHeight="1" x14ac:dyDescent="0.3">
      <c r="A41" s="2" t="s">
        <v>518</v>
      </c>
      <c r="B41" s="29">
        <v>30365</v>
      </c>
      <c r="C41" s="29">
        <v>8610</v>
      </c>
      <c r="D41" s="29">
        <v>439</v>
      </c>
      <c r="E41" s="29">
        <v>4506</v>
      </c>
      <c r="F41" s="29">
        <v>13</v>
      </c>
      <c r="G41" s="29">
        <v>13568</v>
      </c>
      <c r="H41" s="29">
        <v>1392</v>
      </c>
      <c r="I41" s="29">
        <v>50</v>
      </c>
      <c r="J41" s="29">
        <v>891</v>
      </c>
      <c r="K41" s="29">
        <v>2</v>
      </c>
      <c r="L41" s="29">
        <v>2335</v>
      </c>
      <c r="M41" s="29">
        <v>15903</v>
      </c>
      <c r="O41" s="24">
        <f>'[2]3'!R81</f>
        <v>15990</v>
      </c>
      <c r="P41" s="30">
        <f>'[2]3'!L81/'[2]3'!R81</f>
        <v>0.18355222013758599</v>
      </c>
      <c r="Q41" s="30">
        <f t="shared" si="0"/>
        <v>0.99455909943714826</v>
      </c>
      <c r="S41" s="30">
        <f>SUM(C41,H41)/SUM('[2]3'!C81,'[2]3'!H81,'[2]3'!M81)</f>
        <v>0.99423459244532808</v>
      </c>
      <c r="T41" s="30">
        <f>SUM(D41,I41)/SUM('[2]3'!D81,'[2]3'!I81,'[2]3'!N81)</f>
        <v>0.98787878787878791</v>
      </c>
      <c r="U41" s="30">
        <f>SUM(E41,J41)/SUM('[2]3'!E81,'[2]3'!J81,'[2]3'!O81)</f>
        <v>0.99594021037091718</v>
      </c>
      <c r="V41" s="30">
        <f>SUM(F41,K41)/SUM('[2]3'!F81,'[2]3'!K81,'[2]3'!P81)</f>
        <v>0.9375</v>
      </c>
    </row>
    <row r="42" spans="1:22" ht="14.55" customHeight="1" x14ac:dyDescent="0.3">
      <c r="A42" s="2" t="s">
        <v>483</v>
      </c>
      <c r="B42" s="29">
        <v>28696</v>
      </c>
      <c r="C42" s="29">
        <v>7416</v>
      </c>
      <c r="D42" s="29">
        <v>289</v>
      </c>
      <c r="E42" s="29">
        <v>2325</v>
      </c>
      <c r="F42" s="29">
        <v>7</v>
      </c>
      <c r="G42" s="29">
        <v>10037</v>
      </c>
      <c r="H42" s="29">
        <v>1788</v>
      </c>
      <c r="I42" s="29">
        <v>82</v>
      </c>
      <c r="J42" s="29">
        <v>705</v>
      </c>
      <c r="K42" s="29">
        <v>2</v>
      </c>
      <c r="L42" s="29">
        <v>2577</v>
      </c>
      <c r="M42" s="29">
        <v>12614</v>
      </c>
      <c r="O42" s="24">
        <f>'[2]3'!R54</f>
        <v>12580</v>
      </c>
      <c r="P42" s="30">
        <f>'[2]3'!L54/'[2]3'!R54</f>
        <v>0.23282988871224167</v>
      </c>
      <c r="Q42" s="30">
        <f t="shared" si="0"/>
        <v>1.0027027027027027</v>
      </c>
      <c r="S42" s="30">
        <f>SUM(C42,H42)/SUM('[2]3'!C54,'[2]3'!H54,'[2]3'!M54)</f>
        <v>1.0033794832661072</v>
      </c>
      <c r="T42" s="30">
        <f>SUM(D42,I42)/SUM('[2]3'!D54,'[2]3'!I54,'[2]3'!N54)</f>
        <v>0.99463806970509383</v>
      </c>
      <c r="U42" s="30">
        <f>SUM(E42,J42)/SUM('[2]3'!E54,'[2]3'!J54,'[2]3'!O54)</f>
        <v>1.0016528925619834</v>
      </c>
      <c r="V42" s="30">
        <f>SUM(F42,K42)/SUM('[2]3'!F54,'[2]3'!K54,'[2]3'!P54)</f>
        <v>1</v>
      </c>
    </row>
    <row r="43" spans="1:22" ht="14.55" customHeight="1" x14ac:dyDescent="0.3">
      <c r="A43" s="2" t="s">
        <v>530</v>
      </c>
      <c r="B43" s="29">
        <v>26493</v>
      </c>
      <c r="C43" s="29">
        <v>5560</v>
      </c>
      <c r="D43" s="29">
        <v>394</v>
      </c>
      <c r="E43" s="29">
        <v>2385</v>
      </c>
      <c r="F43" s="29">
        <v>9</v>
      </c>
      <c r="G43" s="29">
        <v>8348</v>
      </c>
      <c r="H43" s="29">
        <v>2498</v>
      </c>
      <c r="I43" s="29">
        <v>364</v>
      </c>
      <c r="J43" s="29">
        <v>1528</v>
      </c>
      <c r="K43" s="29">
        <v>5</v>
      </c>
      <c r="L43" s="29">
        <v>4395</v>
      </c>
      <c r="M43" s="29">
        <v>12743</v>
      </c>
      <c r="O43" s="24">
        <f>'[2]3'!R90</f>
        <v>12876</v>
      </c>
      <c r="P43" s="30">
        <f>'[2]3'!L90/'[2]3'!R90</f>
        <v>0.38031997514756133</v>
      </c>
      <c r="Q43" s="30">
        <f t="shared" si="0"/>
        <v>0.98967070518794653</v>
      </c>
      <c r="S43" s="30">
        <f>SUM(C43,H43)/SUM('[2]3'!C90,'[2]3'!H90,'[2]3'!M90)</f>
        <v>0.98834784741812831</v>
      </c>
      <c r="T43" s="30">
        <f>SUM(D43,I43)/SUM('[2]3'!D90,'[2]3'!I90,'[2]3'!N90)</f>
        <v>0.99344692005242463</v>
      </c>
      <c r="U43" s="30">
        <f>SUM(E43,J43)/SUM('[2]3'!E90,'[2]3'!J90,'[2]3'!O90)</f>
        <v>0.99163710086163204</v>
      </c>
      <c r="V43" s="30">
        <f>SUM(F43,K43)/SUM('[2]3'!F90,'[2]3'!K90,'[2]3'!P90)</f>
        <v>1</v>
      </c>
    </row>
    <row r="44" spans="1:22" ht="14.55" customHeight="1" x14ac:dyDescent="0.3">
      <c r="A44" s="2" t="s">
        <v>532</v>
      </c>
      <c r="B44" s="29">
        <v>25233</v>
      </c>
      <c r="C44" s="29">
        <v>2280</v>
      </c>
      <c r="D44" s="29">
        <v>102</v>
      </c>
      <c r="E44" s="29">
        <v>1186</v>
      </c>
      <c r="F44" s="29">
        <v>2</v>
      </c>
      <c r="G44" s="29">
        <v>3570</v>
      </c>
      <c r="H44" s="29">
        <v>2801</v>
      </c>
      <c r="I44" s="29">
        <v>105</v>
      </c>
      <c r="J44" s="29">
        <v>2440</v>
      </c>
      <c r="K44" s="29">
        <v>2</v>
      </c>
      <c r="L44" s="29">
        <v>5348</v>
      </c>
      <c r="M44" s="29">
        <v>8918</v>
      </c>
      <c r="O44" s="24">
        <f>'[2]3'!R92</f>
        <v>8894</v>
      </c>
      <c r="P44" s="30">
        <f>'[2]3'!L92/'[2]3'!R92</f>
        <v>0.60658871149089277</v>
      </c>
      <c r="Q44" s="30">
        <f t="shared" si="0"/>
        <v>1.0026984483921746</v>
      </c>
      <c r="S44" s="30">
        <f>SUM(C44,H44)/SUM('[2]3'!C92,'[2]3'!H92,'[2]3'!M92)</f>
        <v>1.0029609159099881</v>
      </c>
      <c r="T44" s="30">
        <f>SUM(D44,I44)/SUM('[2]3'!D92,'[2]3'!I92,'[2]3'!N92)</f>
        <v>0.99043062200956933</v>
      </c>
      <c r="U44" s="30">
        <f>SUM(E44,J44)/SUM('[2]3'!E92,'[2]3'!J92,'[2]3'!O92)</f>
        <v>1.0030428769017981</v>
      </c>
      <c r="V44" s="30">
        <f>SUM(F44,K44)/SUM('[2]3'!F92,'[2]3'!K92,'[2]3'!P92)</f>
        <v>1</v>
      </c>
    </row>
    <row r="45" spans="1:22" ht="14.55" customHeight="1" x14ac:dyDescent="0.3">
      <c r="A45" s="2" t="s">
        <v>446</v>
      </c>
      <c r="B45" s="29">
        <v>25128</v>
      </c>
      <c r="C45" s="29">
        <v>4721</v>
      </c>
      <c r="D45" s="29">
        <v>415</v>
      </c>
      <c r="E45" s="29">
        <v>1639</v>
      </c>
      <c r="F45" s="29">
        <v>5</v>
      </c>
      <c r="G45" s="29">
        <v>6780</v>
      </c>
      <c r="H45" s="29">
        <v>1963</v>
      </c>
      <c r="I45" s="29">
        <v>168</v>
      </c>
      <c r="J45" s="29">
        <v>862</v>
      </c>
      <c r="K45" s="29">
        <v>4</v>
      </c>
      <c r="L45" s="29">
        <v>2997</v>
      </c>
      <c r="M45" s="29">
        <v>9777</v>
      </c>
      <c r="O45" s="24">
        <f>'[2]3'!R23</f>
        <v>9741</v>
      </c>
      <c r="P45" s="30">
        <f>'[2]3'!L23/'[2]3'!R23</f>
        <v>0.31444410224822911</v>
      </c>
      <c r="Q45" s="30">
        <f t="shared" si="0"/>
        <v>1.0036957191253464</v>
      </c>
      <c r="S45" s="30">
        <f>SUM(C45,H45)/SUM('[2]3'!C23,'[2]3'!H23,'[2]3'!M23)</f>
        <v>1.0057177249473368</v>
      </c>
      <c r="T45" s="30">
        <f>SUM(D45,I45)/SUM('[2]3'!D23,'[2]3'!I23,'[2]3'!N23)</f>
        <v>0.99488054607508536</v>
      </c>
      <c r="U45" s="30">
        <f>SUM(E45,J45)/SUM('[2]3'!E23,'[2]3'!J23,'[2]3'!O23)</f>
        <v>1.0004</v>
      </c>
      <c r="V45" s="30">
        <f>SUM(F45,K45)/SUM('[2]3'!F23,'[2]3'!K23,'[2]3'!P23)</f>
        <v>1</v>
      </c>
    </row>
    <row r="46" spans="1:22" ht="14.55" customHeight="1" x14ac:dyDescent="0.3">
      <c r="A46" s="2" t="s">
        <v>585</v>
      </c>
      <c r="B46" s="29">
        <v>24397</v>
      </c>
      <c r="C46" s="29">
        <v>4566</v>
      </c>
      <c r="D46" s="29">
        <v>179</v>
      </c>
      <c r="E46" s="29">
        <v>2167</v>
      </c>
      <c r="F46" s="29">
        <v>2</v>
      </c>
      <c r="G46" s="29">
        <v>6914</v>
      </c>
      <c r="H46" s="29">
        <v>2446</v>
      </c>
      <c r="I46" s="29">
        <v>111</v>
      </c>
      <c r="J46" s="29">
        <v>1458</v>
      </c>
      <c r="K46" s="29">
        <v>0</v>
      </c>
      <c r="L46" s="29">
        <v>4015</v>
      </c>
      <c r="M46" s="29">
        <v>10929</v>
      </c>
      <c r="O46" s="24">
        <f>'[2]3'!R139</f>
        <v>10927</v>
      </c>
      <c r="P46" s="30">
        <f>'[2]3'!L139/'[2]3'!R139</f>
        <v>0.39736432689667794</v>
      </c>
      <c r="Q46" s="30">
        <f t="shared" si="0"/>
        <v>1.0001830328543975</v>
      </c>
      <c r="S46" s="30">
        <f>SUM(C46,H46)/SUM('[2]3'!C139,'[2]3'!H139,'[2]3'!M139)</f>
        <v>1.0008564087924636</v>
      </c>
      <c r="T46" s="30">
        <f>SUM(D46,I46)/SUM('[2]3'!D139,'[2]3'!I139,'[2]3'!N139)</f>
        <v>0.98976109215017061</v>
      </c>
      <c r="U46" s="30">
        <f>SUM(E46,J46)/SUM('[2]3'!E139,'[2]3'!J139,'[2]3'!O139)</f>
        <v>0.99972421400992828</v>
      </c>
      <c r="V46" s="30">
        <f>SUM(F46,K46)/SUM('[2]3'!F139,'[2]3'!K139,'[2]3'!P139)</f>
        <v>1</v>
      </c>
    </row>
    <row r="47" spans="1:22" ht="14.55" customHeight="1" x14ac:dyDescent="0.3">
      <c r="A47" s="2" t="s">
        <v>500</v>
      </c>
      <c r="B47" s="29">
        <v>23726</v>
      </c>
      <c r="C47" s="29">
        <v>5996</v>
      </c>
      <c r="D47" s="29">
        <v>279</v>
      </c>
      <c r="E47" s="29">
        <v>2051</v>
      </c>
      <c r="F47" s="29">
        <v>12</v>
      </c>
      <c r="G47" s="29">
        <v>8338</v>
      </c>
      <c r="H47" s="29">
        <v>1158</v>
      </c>
      <c r="I47" s="29">
        <v>85</v>
      </c>
      <c r="J47" s="29">
        <v>559</v>
      </c>
      <c r="K47" s="29">
        <v>3</v>
      </c>
      <c r="L47" s="29">
        <v>1805</v>
      </c>
      <c r="M47" s="29">
        <v>10143</v>
      </c>
      <c r="O47" s="24">
        <f>'[2]3'!R67</f>
        <v>10325</v>
      </c>
      <c r="P47" s="30">
        <f>'[2]3'!L67/'[2]3'!R67</f>
        <v>0.24213075060532688</v>
      </c>
      <c r="Q47" s="30">
        <f t="shared" si="0"/>
        <v>0.98237288135593215</v>
      </c>
      <c r="S47" s="30">
        <f>SUM(C47,H47)/SUM('[2]3'!C67,'[2]3'!H67,'[2]3'!M67)</f>
        <v>0.98363811357074105</v>
      </c>
      <c r="T47" s="30">
        <f>SUM(D47,I47)/SUM('[2]3'!D67,'[2]3'!I67,'[2]3'!N67)</f>
        <v>0.98378378378378384</v>
      </c>
      <c r="U47" s="30">
        <f>SUM(E47,J47)/SUM('[2]3'!E67,'[2]3'!J67,'[2]3'!O67)</f>
        <v>0.97899474868717185</v>
      </c>
      <c r="V47" s="30">
        <f>SUM(F47,K47)/SUM('[2]3'!F67,'[2]3'!K67,'[2]3'!P67)</f>
        <v>0.9375</v>
      </c>
    </row>
    <row r="48" spans="1:22" ht="14.55" customHeight="1" x14ac:dyDescent="0.3">
      <c r="A48" s="2" t="s">
        <v>554</v>
      </c>
      <c r="B48" s="29">
        <v>22526</v>
      </c>
      <c r="C48" s="29">
        <v>5987</v>
      </c>
      <c r="D48" s="29">
        <v>286</v>
      </c>
      <c r="E48" s="29">
        <v>4036</v>
      </c>
      <c r="F48" s="29">
        <v>4</v>
      </c>
      <c r="G48" s="29">
        <v>10313</v>
      </c>
      <c r="H48" s="29">
        <v>1594</v>
      </c>
      <c r="I48" s="29">
        <v>74</v>
      </c>
      <c r="J48" s="29">
        <v>1332</v>
      </c>
      <c r="K48" s="29">
        <v>2</v>
      </c>
      <c r="L48" s="29">
        <v>3002</v>
      </c>
      <c r="M48" s="29">
        <v>13315</v>
      </c>
      <c r="O48" s="24">
        <f>'[2]3'!R111</f>
        <v>13539</v>
      </c>
      <c r="P48" s="30">
        <f>'[2]3'!L111/'[2]3'!R111</f>
        <v>0.27623901322106509</v>
      </c>
      <c r="Q48" s="30">
        <f t="shared" si="0"/>
        <v>0.98345520348622495</v>
      </c>
      <c r="S48" s="30">
        <f>SUM(C48,H48)/SUM('[2]3'!C111,'[2]3'!H111,'[2]3'!M111)</f>
        <v>0.98123220295107427</v>
      </c>
      <c r="T48" s="30">
        <f>SUM(D48,I48)/SUM('[2]3'!D111,'[2]3'!I111,'[2]3'!N111)</f>
        <v>0.97826086956521741</v>
      </c>
      <c r="U48" s="30">
        <f>SUM(E48,J48)/SUM('[2]3'!E111,'[2]3'!J111,'[2]3'!O111)</f>
        <v>0.9871276204486944</v>
      </c>
      <c r="V48" s="30">
        <f>SUM(F48,K48)/SUM('[2]3'!F111,'[2]3'!K111,'[2]3'!P111)</f>
        <v>0.8571428571428571</v>
      </c>
    </row>
    <row r="49" spans="1:22" ht="14.55" customHeight="1" x14ac:dyDescent="0.3">
      <c r="A49" s="2" t="s">
        <v>429</v>
      </c>
      <c r="B49" s="29">
        <v>20626</v>
      </c>
      <c r="C49" s="29">
        <v>3289</v>
      </c>
      <c r="D49" s="29">
        <v>220</v>
      </c>
      <c r="E49" s="29">
        <v>1991</v>
      </c>
      <c r="F49" s="29">
        <v>4</v>
      </c>
      <c r="G49" s="29">
        <v>5504</v>
      </c>
      <c r="H49" s="29">
        <v>2826</v>
      </c>
      <c r="I49" s="29">
        <v>187</v>
      </c>
      <c r="J49" s="29">
        <v>1901</v>
      </c>
      <c r="K49" s="29">
        <v>5</v>
      </c>
      <c r="L49" s="29">
        <v>4919</v>
      </c>
      <c r="M49" s="29">
        <v>10423</v>
      </c>
      <c r="O49" s="24">
        <f>'[2]3'!R8</f>
        <v>10503</v>
      </c>
      <c r="P49" s="30">
        <f>'[2]3'!L8/'[2]3'!R8</f>
        <v>0.50633152432638295</v>
      </c>
      <c r="Q49" s="30">
        <f t="shared" si="0"/>
        <v>0.99238312862991529</v>
      </c>
      <c r="S49" s="30">
        <f>SUM(C49,H49)/SUM('[2]3'!C8,'[2]3'!H8,'[2]3'!M8)</f>
        <v>0.99398569570871265</v>
      </c>
      <c r="T49" s="30">
        <f>SUM(D49,I49)/SUM('[2]3'!D8,'[2]3'!I8,'[2]3'!N8)</f>
        <v>0.99511002444987773</v>
      </c>
      <c r="U49" s="30">
        <f>SUM(E49,J49)/SUM('[2]3'!E8,'[2]3'!J8,'[2]3'!O8)</f>
        <v>0.98957538774472409</v>
      </c>
      <c r="V49" s="30">
        <f>SUM(F49,K49)/SUM('[2]3'!F8,'[2]3'!K8,'[2]3'!P8)</f>
        <v>1</v>
      </c>
    </row>
    <row r="50" spans="1:22" ht="14.55" customHeight="1" x14ac:dyDescent="0.3">
      <c r="A50" s="2" t="s">
        <v>586</v>
      </c>
      <c r="B50" s="29">
        <v>19509</v>
      </c>
      <c r="C50" s="29">
        <v>3544</v>
      </c>
      <c r="D50" s="29">
        <v>183</v>
      </c>
      <c r="E50" s="29">
        <v>2386</v>
      </c>
      <c r="F50" s="29">
        <v>44</v>
      </c>
      <c r="G50" s="29">
        <v>6157</v>
      </c>
      <c r="H50" s="29">
        <v>1408</v>
      </c>
      <c r="I50" s="29">
        <v>67</v>
      </c>
      <c r="J50" s="29">
        <v>733</v>
      </c>
      <c r="K50" s="29">
        <v>43</v>
      </c>
      <c r="L50" s="29">
        <v>2251</v>
      </c>
      <c r="M50" s="29">
        <v>8408</v>
      </c>
      <c r="O50" s="24">
        <f>'[2]3'!R140</f>
        <v>8484</v>
      </c>
      <c r="P50" s="30">
        <f>'[2]3'!L140/'[2]3'!R140</f>
        <v>0.31718528995756717</v>
      </c>
      <c r="Q50" s="30">
        <f t="shared" si="0"/>
        <v>0.99104196133899103</v>
      </c>
      <c r="S50" s="30">
        <f>SUM(C50,H50)/SUM('[2]3'!C140,'[2]3'!H140,'[2]3'!M140)</f>
        <v>0.98802873104549083</v>
      </c>
      <c r="T50" s="30">
        <f>SUM(D50,I50)/SUM('[2]3'!D140,'[2]3'!I140,'[2]3'!N140)</f>
        <v>0.98425196850393704</v>
      </c>
      <c r="U50" s="30">
        <f>SUM(E50,J50)/SUM('[2]3'!E140,'[2]3'!J140,'[2]3'!O140)</f>
        <v>0.99776071657069743</v>
      </c>
      <c r="V50" s="30">
        <f>SUM(F50,K50)/SUM('[2]3'!F140,'[2]3'!K140,'[2]3'!P140)</f>
        <v>0.94565217391304346</v>
      </c>
    </row>
    <row r="51" spans="1:22" ht="14.55" customHeight="1" x14ac:dyDescent="0.3">
      <c r="A51" s="2" t="s">
        <v>510</v>
      </c>
      <c r="B51" s="29">
        <v>19475</v>
      </c>
      <c r="C51" s="29">
        <v>5170</v>
      </c>
      <c r="D51" s="29">
        <v>342</v>
      </c>
      <c r="E51" s="29">
        <v>2106</v>
      </c>
      <c r="F51" s="29">
        <v>2</v>
      </c>
      <c r="G51" s="29">
        <v>7620</v>
      </c>
      <c r="H51" s="29">
        <v>1616</v>
      </c>
      <c r="I51" s="29">
        <v>149</v>
      </c>
      <c r="J51" s="29">
        <v>831</v>
      </c>
      <c r="K51" s="29">
        <v>0</v>
      </c>
      <c r="L51" s="29">
        <v>2596</v>
      </c>
      <c r="M51" s="29">
        <v>10216</v>
      </c>
      <c r="O51" s="24">
        <f>'[2]3'!R75</f>
        <v>10242</v>
      </c>
      <c r="P51" s="30">
        <f>'[2]3'!L75/'[2]3'!R75</f>
        <v>0.29379027533684826</v>
      </c>
      <c r="Q51" s="30">
        <f t="shared" si="0"/>
        <v>0.99746143331380588</v>
      </c>
      <c r="S51" s="30">
        <f>SUM(C51,H51)/SUM('[2]3'!C75,'[2]3'!H75,'[2]3'!M75)</f>
        <v>0.99838163895836396</v>
      </c>
      <c r="T51" s="30">
        <f>SUM(D51,I51)/SUM('[2]3'!D75,'[2]3'!I75,'[2]3'!N75)</f>
        <v>0.99594320486815413</v>
      </c>
      <c r="U51" s="30">
        <f>SUM(E51,J51)/SUM('[2]3'!E75,'[2]3'!J75,'[2]3'!O75)</f>
        <v>0.99559322033898301</v>
      </c>
      <c r="V51" s="30">
        <f>SUM(F51,K51)/SUM('[2]3'!F75,'[2]3'!K75,'[2]3'!P75)</f>
        <v>1</v>
      </c>
    </row>
    <row r="52" spans="1:22" ht="14.55" customHeight="1" x14ac:dyDescent="0.3">
      <c r="A52" s="2" t="s">
        <v>505</v>
      </c>
      <c r="B52" s="29">
        <v>19274</v>
      </c>
      <c r="C52" s="29">
        <v>3021</v>
      </c>
      <c r="D52" s="29">
        <v>590</v>
      </c>
      <c r="E52" s="29">
        <v>4542</v>
      </c>
      <c r="F52" s="29">
        <v>30</v>
      </c>
      <c r="G52" s="29">
        <v>8183</v>
      </c>
      <c r="H52" s="29">
        <v>484</v>
      </c>
      <c r="I52" s="29">
        <v>110</v>
      </c>
      <c r="J52" s="29">
        <v>790</v>
      </c>
      <c r="K52" s="29">
        <v>1</v>
      </c>
      <c r="L52" s="29">
        <v>1385</v>
      </c>
      <c r="M52" s="29">
        <v>9568</v>
      </c>
      <c r="O52" s="24">
        <f>'[2]3'!R71</f>
        <v>9648</v>
      </c>
      <c r="P52" s="30">
        <f>'[2]3'!L71/'[2]3'!R71</f>
        <v>0.17630597014925373</v>
      </c>
      <c r="Q52" s="30">
        <f t="shared" si="0"/>
        <v>0.99170812603648428</v>
      </c>
      <c r="S52" s="30">
        <f>SUM(C52,H52)/SUM('[2]3'!C71,'[2]3'!H71,'[2]3'!M71)</f>
        <v>0.99319920657410032</v>
      </c>
      <c r="T52" s="30">
        <f>SUM(D52,I52)/SUM('[2]3'!D71,'[2]3'!I71,'[2]3'!N71)</f>
        <v>0.99431818181818177</v>
      </c>
      <c r="U52" s="30">
        <f>SUM(E52,J52)/SUM('[2]3'!E71,'[2]3'!J71,'[2]3'!O71)</f>
        <v>0.99089388589481509</v>
      </c>
      <c r="V52" s="30">
        <f>SUM(F52,K52)/SUM('[2]3'!F71,'[2]3'!K71,'[2]3'!P71)</f>
        <v>0.91176470588235292</v>
      </c>
    </row>
    <row r="53" spans="1:22" ht="14.55" customHeight="1" x14ac:dyDescent="0.3">
      <c r="A53" s="2" t="s">
        <v>439</v>
      </c>
      <c r="B53" s="29">
        <v>19039</v>
      </c>
      <c r="C53" s="29">
        <v>3650</v>
      </c>
      <c r="D53" s="29">
        <v>147</v>
      </c>
      <c r="E53" s="29">
        <v>2193</v>
      </c>
      <c r="F53" s="29">
        <v>2</v>
      </c>
      <c r="G53" s="29">
        <v>5992</v>
      </c>
      <c r="H53" s="29">
        <v>1195</v>
      </c>
      <c r="I53" s="29">
        <v>86</v>
      </c>
      <c r="J53" s="29">
        <v>650</v>
      </c>
      <c r="K53" s="29">
        <v>1</v>
      </c>
      <c r="L53" s="29">
        <v>1932</v>
      </c>
      <c r="M53" s="29">
        <v>7924</v>
      </c>
      <c r="O53" s="24">
        <f>'[2]3'!R18</f>
        <v>7950</v>
      </c>
      <c r="P53" s="30">
        <f>'[2]3'!L18/'[2]3'!R18</f>
        <v>0.27899371069182388</v>
      </c>
      <c r="Q53" s="30">
        <f t="shared" si="0"/>
        <v>0.9967295597484277</v>
      </c>
      <c r="S53" s="30">
        <f>SUM(C53,H53)/SUM('[2]3'!C18,'[2]3'!H18,'[2]3'!M18)</f>
        <v>0.9962985811227637</v>
      </c>
      <c r="T53" s="30">
        <f>SUM(D53,I53)/SUM('[2]3'!D18,'[2]3'!I18,'[2]3'!N18)</f>
        <v>0.9831223628691983</v>
      </c>
      <c r="U53" s="30">
        <f>SUM(E53,J53)/SUM('[2]3'!E18,'[2]3'!J18,'[2]3'!O18)</f>
        <v>0.99859501229364245</v>
      </c>
      <c r="V53" s="30">
        <f>SUM(F53,K53)/SUM('[2]3'!F18,'[2]3'!K18,'[2]3'!P18)</f>
        <v>1</v>
      </c>
    </row>
    <row r="54" spans="1:22" ht="14.55" customHeight="1" x14ac:dyDescent="0.3">
      <c r="A54" s="2" t="s">
        <v>463</v>
      </c>
      <c r="B54" s="29">
        <v>18848</v>
      </c>
      <c r="C54" s="29">
        <v>2966</v>
      </c>
      <c r="D54" s="29">
        <v>157</v>
      </c>
      <c r="E54" s="29">
        <v>2534</v>
      </c>
      <c r="F54" s="29">
        <v>4</v>
      </c>
      <c r="G54" s="29">
        <v>5661</v>
      </c>
      <c r="H54" s="29">
        <v>1370</v>
      </c>
      <c r="I54" s="29">
        <v>170</v>
      </c>
      <c r="J54" s="29">
        <v>931</v>
      </c>
      <c r="K54" s="29">
        <v>3</v>
      </c>
      <c r="L54" s="29">
        <v>2474</v>
      </c>
      <c r="M54" s="29">
        <v>8135</v>
      </c>
      <c r="O54" s="24">
        <f>'[2]3'!R37</f>
        <v>8183</v>
      </c>
      <c r="P54" s="30">
        <f>'[2]3'!L37/'[2]3'!R37</f>
        <v>0.33655138702187459</v>
      </c>
      <c r="Q54" s="30">
        <f t="shared" si="0"/>
        <v>0.99413418061835512</v>
      </c>
      <c r="S54" s="30">
        <f>SUM(C54,H54)/SUM('[2]3'!C37,'[2]3'!H37,'[2]3'!M37)</f>
        <v>0.98769931662870158</v>
      </c>
      <c r="T54" s="30">
        <f>SUM(D54,I54)/SUM('[2]3'!D37,'[2]3'!I37,'[2]3'!N37)</f>
        <v>0.99695121951219512</v>
      </c>
      <c r="U54" s="30">
        <f>SUM(E54,J54)/SUM('[2]3'!E37,'[2]3'!J37,'[2]3'!O37)</f>
        <v>1.0020242914979758</v>
      </c>
      <c r="V54" s="30">
        <f>SUM(F54,K54)/SUM('[2]3'!F37,'[2]3'!K37,'[2]3'!P37)</f>
        <v>1</v>
      </c>
    </row>
    <row r="55" spans="1:22" ht="14.55" customHeight="1" x14ac:dyDescent="0.3">
      <c r="A55" s="2" t="s">
        <v>464</v>
      </c>
      <c r="B55" s="29">
        <v>18166</v>
      </c>
      <c r="C55" s="29">
        <v>4151</v>
      </c>
      <c r="D55" s="29">
        <v>127</v>
      </c>
      <c r="E55" s="29">
        <v>1752</v>
      </c>
      <c r="F55" s="29">
        <v>4</v>
      </c>
      <c r="G55" s="29">
        <v>6034</v>
      </c>
      <c r="H55" s="29">
        <v>1174</v>
      </c>
      <c r="I55" s="29">
        <v>44</v>
      </c>
      <c r="J55" s="29">
        <v>625</v>
      </c>
      <c r="K55" s="29">
        <v>0</v>
      </c>
      <c r="L55" s="29">
        <v>1843</v>
      </c>
      <c r="M55" s="29">
        <v>7877</v>
      </c>
      <c r="O55" s="24">
        <f>'[2]3'!R38</f>
        <v>7904</v>
      </c>
      <c r="P55" s="30">
        <f>'[2]3'!L38/'[2]3'!R38</f>
        <v>0.26783906882591091</v>
      </c>
      <c r="Q55" s="30">
        <f t="shared" si="0"/>
        <v>0.99658400809716596</v>
      </c>
      <c r="S55" s="30">
        <f>SUM(C55,H55)/SUM('[2]3'!C38,'[2]3'!H38,'[2]3'!M38)</f>
        <v>0.99551318003365119</v>
      </c>
      <c r="T55" s="30">
        <f>SUM(D55,I55)/SUM('[2]3'!D38,'[2]3'!I38,'[2]3'!N38)</f>
        <v>0.9941860465116279</v>
      </c>
      <c r="U55" s="30">
        <f>SUM(E55,J55)/SUM('[2]3'!E38,'[2]3'!J38,'[2]3'!O38)</f>
        <v>0.99915931063472052</v>
      </c>
      <c r="V55" s="30">
        <f>SUM(F55,K55)/SUM('[2]3'!F38,'[2]3'!K38,'[2]3'!P38)</f>
        <v>1</v>
      </c>
    </row>
    <row r="56" spans="1:22" ht="14.55" customHeight="1" x14ac:dyDescent="0.3">
      <c r="A56" s="2" t="s">
        <v>531</v>
      </c>
      <c r="B56" s="29">
        <v>18071</v>
      </c>
      <c r="C56" s="29">
        <v>5155</v>
      </c>
      <c r="D56" s="29">
        <v>179</v>
      </c>
      <c r="E56" s="29">
        <v>1587</v>
      </c>
      <c r="F56" s="29">
        <v>5</v>
      </c>
      <c r="G56" s="29">
        <v>6926</v>
      </c>
      <c r="H56" s="29">
        <v>1350</v>
      </c>
      <c r="I56" s="29">
        <v>62</v>
      </c>
      <c r="J56" s="29">
        <v>517</v>
      </c>
      <c r="K56" s="29">
        <v>0</v>
      </c>
      <c r="L56" s="29">
        <v>1929</v>
      </c>
      <c r="M56" s="29">
        <v>8855</v>
      </c>
      <c r="O56" s="24">
        <f>'[2]3'!R91</f>
        <v>8850</v>
      </c>
      <c r="P56" s="30">
        <f>'[2]3'!L91/'[2]3'!R91</f>
        <v>0.25050847457627118</v>
      </c>
      <c r="Q56" s="30">
        <f t="shared" si="0"/>
        <v>1.0005649717514125</v>
      </c>
      <c r="S56" s="30">
        <f>SUM(C56,H56)/SUM('[2]3'!C91,'[2]3'!H91,'[2]3'!M91)</f>
        <v>1.0012313375404032</v>
      </c>
      <c r="T56" s="30">
        <f>SUM(D56,I56)/SUM('[2]3'!D91,'[2]3'!I91,'[2]3'!N91)</f>
        <v>1</v>
      </c>
      <c r="U56" s="30">
        <f>SUM(E56,J56)/SUM('[2]3'!E91,'[2]3'!J91,'[2]3'!O91)</f>
        <v>0.99857617465590887</v>
      </c>
      <c r="V56" s="30">
        <f>SUM(F56,K56)/SUM('[2]3'!F91,'[2]3'!K91,'[2]3'!P91)</f>
        <v>1</v>
      </c>
    </row>
    <row r="57" spans="1:22" ht="14.55" customHeight="1" x14ac:dyDescent="0.3">
      <c r="A57" s="2" t="s">
        <v>562</v>
      </c>
      <c r="B57" s="29">
        <v>17958</v>
      </c>
      <c r="C57" s="29">
        <v>3573</v>
      </c>
      <c r="D57" s="29">
        <v>180</v>
      </c>
      <c r="E57" s="29">
        <v>2319</v>
      </c>
      <c r="F57" s="29">
        <v>4</v>
      </c>
      <c r="G57" s="29">
        <v>6076</v>
      </c>
      <c r="H57" s="29">
        <v>942</v>
      </c>
      <c r="I57" s="29">
        <v>52</v>
      </c>
      <c r="J57" s="29">
        <v>870</v>
      </c>
      <c r="K57" s="29">
        <v>0</v>
      </c>
      <c r="L57" s="29">
        <v>1864</v>
      </c>
      <c r="M57" s="29">
        <v>7940</v>
      </c>
      <c r="O57" s="24">
        <f>'[2]3'!R118</f>
        <v>7990</v>
      </c>
      <c r="P57" s="30">
        <f>'[2]3'!L118/'[2]3'!R118</f>
        <v>0.29874843554443054</v>
      </c>
      <c r="Q57" s="30">
        <f t="shared" si="0"/>
        <v>0.99374217772215268</v>
      </c>
      <c r="S57" s="30">
        <f>SUM(C57,H57)/SUM('[2]3'!C118,'[2]3'!H118,'[2]3'!M118)</f>
        <v>0.99515098082433329</v>
      </c>
      <c r="T57" s="30">
        <f>SUM(D57,I57)/SUM('[2]3'!D118,'[2]3'!I118,'[2]3'!N118)</f>
        <v>0.98723404255319147</v>
      </c>
      <c r="U57" s="30">
        <f>SUM(E57,J57)/SUM('[2]3'!E118,'[2]3'!J118,'[2]3'!O118)</f>
        <v>0.99222153080273801</v>
      </c>
      <c r="V57" s="30">
        <f>SUM(F57,K57)/SUM('[2]3'!F118,'[2]3'!K118,'[2]3'!P118)</f>
        <v>1</v>
      </c>
    </row>
    <row r="58" spans="1:22" ht="14.55" customHeight="1" x14ac:dyDescent="0.3">
      <c r="A58" s="2" t="s">
        <v>578</v>
      </c>
      <c r="B58" s="29">
        <v>17530</v>
      </c>
      <c r="C58" s="29">
        <v>2283</v>
      </c>
      <c r="D58" s="29">
        <v>177</v>
      </c>
      <c r="E58" s="29">
        <v>1404</v>
      </c>
      <c r="F58" s="29">
        <v>1</v>
      </c>
      <c r="G58" s="29">
        <v>3865</v>
      </c>
      <c r="H58" s="29">
        <v>1871</v>
      </c>
      <c r="I58" s="29">
        <v>341</v>
      </c>
      <c r="J58" s="29">
        <v>1831</v>
      </c>
      <c r="K58" s="29">
        <v>4</v>
      </c>
      <c r="L58" s="29">
        <v>4047</v>
      </c>
      <c r="M58" s="29">
        <v>7912</v>
      </c>
      <c r="O58" s="24">
        <f>'[2]3'!R132</f>
        <v>7998</v>
      </c>
      <c r="P58" s="30">
        <f>'[2]3'!L132/'[2]3'!R132</f>
        <v>0.54313578394598649</v>
      </c>
      <c r="Q58" s="30">
        <f t="shared" si="0"/>
        <v>0.989247311827957</v>
      </c>
      <c r="S58" s="30">
        <f>SUM(C58,H58)/SUM('[2]3'!C132,'[2]3'!H132,'[2]3'!M132)</f>
        <v>0.99117155810069191</v>
      </c>
      <c r="T58" s="30">
        <f>SUM(D58,I58)/SUM('[2]3'!D132,'[2]3'!I132,'[2]3'!N132)</f>
        <v>0.9923371647509579</v>
      </c>
      <c r="U58" s="30">
        <f>SUM(E58,J58)/SUM('[2]3'!E132,'[2]3'!J132,'[2]3'!O132)</f>
        <v>0.98628048780487809</v>
      </c>
      <c r="V58" s="30">
        <f>SUM(F58,K58)/SUM('[2]3'!F132,'[2]3'!K132,'[2]3'!P132)</f>
        <v>1</v>
      </c>
    </row>
    <row r="59" spans="1:22" ht="14.55" customHeight="1" x14ac:dyDescent="0.3">
      <c r="A59" s="2" t="s">
        <v>558</v>
      </c>
      <c r="B59" s="29">
        <v>16594</v>
      </c>
      <c r="C59" s="29">
        <v>4382</v>
      </c>
      <c r="D59" s="29">
        <v>115</v>
      </c>
      <c r="E59" s="29">
        <v>3054</v>
      </c>
      <c r="F59" s="29">
        <v>1</v>
      </c>
      <c r="G59" s="29">
        <v>7552</v>
      </c>
      <c r="H59" s="29">
        <v>638</v>
      </c>
      <c r="I59" s="29">
        <v>22</v>
      </c>
      <c r="J59" s="29">
        <v>581</v>
      </c>
      <c r="K59" s="29">
        <v>0</v>
      </c>
      <c r="L59" s="29">
        <v>1241</v>
      </c>
      <c r="M59" s="29">
        <v>8793</v>
      </c>
      <c r="O59" s="24">
        <f>'[2]3'!R115</f>
        <v>8823</v>
      </c>
      <c r="P59" s="30">
        <f>'[2]3'!L115/'[2]3'!R115</f>
        <v>0.18599115946956818</v>
      </c>
      <c r="Q59" s="30">
        <f t="shared" si="0"/>
        <v>0.99659979598775927</v>
      </c>
      <c r="S59" s="30">
        <f>SUM(C59,H59)/SUM('[2]3'!C115,'[2]3'!H115,'[2]3'!M115)</f>
        <v>0.99781355595309085</v>
      </c>
      <c r="T59" s="30">
        <f>SUM(D59,I59)/SUM('[2]3'!D115,'[2]3'!I115,'[2]3'!N115)</f>
        <v>0.99275362318840576</v>
      </c>
      <c r="U59" s="30">
        <f>SUM(E59,J59)/SUM('[2]3'!E115,'[2]3'!J115,'[2]3'!O115)</f>
        <v>0.99507254311524773</v>
      </c>
      <c r="V59" s="30">
        <f>SUM(F59,K59)/SUM('[2]3'!F115,'[2]3'!K115,'[2]3'!P115)</f>
        <v>1</v>
      </c>
    </row>
    <row r="60" spans="1:22" ht="14.55" customHeight="1" x14ac:dyDescent="0.3">
      <c r="A60" s="2" t="s">
        <v>598</v>
      </c>
      <c r="B60" s="29">
        <v>16449</v>
      </c>
      <c r="C60" s="29">
        <v>3243</v>
      </c>
      <c r="D60" s="29">
        <v>253</v>
      </c>
      <c r="E60" s="29">
        <v>1237</v>
      </c>
      <c r="F60" s="29">
        <v>1</v>
      </c>
      <c r="G60" s="29">
        <v>4734</v>
      </c>
      <c r="H60" s="29">
        <v>1018</v>
      </c>
      <c r="I60" s="29">
        <v>73</v>
      </c>
      <c r="J60" s="29">
        <v>809</v>
      </c>
      <c r="K60" s="29">
        <v>0</v>
      </c>
      <c r="L60" s="29">
        <v>1900</v>
      </c>
      <c r="M60" s="29">
        <v>6634</v>
      </c>
      <c r="O60" s="24">
        <f>'[2]3'!R151</f>
        <v>6655</v>
      </c>
      <c r="P60" s="30">
        <f>'[2]3'!L151/'[2]3'!R151</f>
        <v>0.31239669421487604</v>
      </c>
      <c r="Q60" s="30">
        <f t="shared" si="0"/>
        <v>0.99684447783621333</v>
      </c>
      <c r="S60" s="30">
        <f>SUM(C60,H60)/SUM('[2]3'!C151,'[2]3'!H151,'[2]3'!M151)</f>
        <v>0.99835988753514526</v>
      </c>
      <c r="T60" s="30">
        <f>SUM(D60,I60)/SUM('[2]3'!D151,'[2]3'!I151,'[2]3'!N151)</f>
        <v>1.0061728395061729</v>
      </c>
      <c r="U60" s="30">
        <f>SUM(E60,J60)/SUM('[2]3'!E151,'[2]3'!J151,'[2]3'!O151)</f>
        <v>0.99224054316197863</v>
      </c>
      <c r="V60" s="30">
        <f>SUM(F60,K60)/SUM('[2]3'!F151,'[2]3'!K151,'[2]3'!P151)</f>
        <v>1</v>
      </c>
    </row>
    <row r="61" spans="1:22" ht="14.55" customHeight="1" x14ac:dyDescent="0.3">
      <c r="A61" s="2" t="s">
        <v>550</v>
      </c>
      <c r="B61" s="29">
        <v>16126</v>
      </c>
      <c r="C61" s="29">
        <v>3515</v>
      </c>
      <c r="D61" s="29">
        <v>138</v>
      </c>
      <c r="E61" s="29">
        <v>983</v>
      </c>
      <c r="F61" s="29">
        <v>0</v>
      </c>
      <c r="G61" s="29">
        <v>4636</v>
      </c>
      <c r="H61" s="29">
        <v>895</v>
      </c>
      <c r="I61" s="29">
        <v>61</v>
      </c>
      <c r="J61" s="29">
        <v>330</v>
      </c>
      <c r="K61" s="29">
        <v>0</v>
      </c>
      <c r="L61" s="29">
        <v>1286</v>
      </c>
      <c r="M61" s="29">
        <v>5922</v>
      </c>
      <c r="O61" s="24">
        <f>'[2]3'!R108</f>
        <v>6051</v>
      </c>
      <c r="P61" s="30">
        <f>'[2]3'!L108/'[2]3'!R108</f>
        <v>0.27086431994711618</v>
      </c>
      <c r="Q61" s="30">
        <f t="shared" si="0"/>
        <v>0.97868120971740213</v>
      </c>
      <c r="S61" s="30">
        <f>SUM(C61,H61)/SUM('[2]3'!C108,'[2]3'!H108,'[2]3'!M108)</f>
        <v>0.98065376917945302</v>
      </c>
      <c r="T61" s="30">
        <f>SUM(D61,I61)/SUM('[2]3'!D108,'[2]3'!I108,'[2]3'!N108)</f>
        <v>0.96135265700483097</v>
      </c>
      <c r="U61" s="30">
        <f>SUM(E61,J61)/SUM('[2]3'!E108,'[2]3'!J108,'[2]3'!O108)</f>
        <v>0.97475872308834444</v>
      </c>
      <c r="V61" s="30" t="e">
        <f>SUM(F61,K61)/SUM('[2]3'!F108,'[2]3'!K108,'[2]3'!P108)</f>
        <v>#DIV/0!</v>
      </c>
    </row>
    <row r="62" spans="1:22" ht="14.55" customHeight="1" x14ac:dyDescent="0.3">
      <c r="A62" s="2" t="s">
        <v>547</v>
      </c>
      <c r="B62" s="29">
        <v>15447</v>
      </c>
      <c r="C62" s="29">
        <v>4300</v>
      </c>
      <c r="D62" s="29">
        <v>196</v>
      </c>
      <c r="E62" s="29">
        <v>1722</v>
      </c>
      <c r="F62" s="29">
        <v>15</v>
      </c>
      <c r="G62" s="29">
        <v>6233</v>
      </c>
      <c r="H62" s="29">
        <v>1355</v>
      </c>
      <c r="I62" s="29">
        <v>160</v>
      </c>
      <c r="J62" s="29">
        <v>776</v>
      </c>
      <c r="K62" s="29">
        <v>7</v>
      </c>
      <c r="L62" s="29">
        <v>2298</v>
      </c>
      <c r="M62" s="29">
        <v>8531</v>
      </c>
      <c r="O62" s="24">
        <f>'[2]3'!R105</f>
        <v>8575</v>
      </c>
      <c r="P62" s="30">
        <f>'[2]3'!L105/'[2]3'!R105</f>
        <v>0.30262390670553935</v>
      </c>
      <c r="Q62" s="30">
        <f t="shared" si="0"/>
        <v>0.99486880466472305</v>
      </c>
      <c r="S62" s="30">
        <f>SUM(C62,H62)/SUM('[2]3'!C105,'[2]3'!H105,'[2]3'!M105)</f>
        <v>0.99717862810791746</v>
      </c>
      <c r="T62" s="30">
        <f>SUM(D62,I62)/SUM('[2]3'!D105,'[2]3'!I105,'[2]3'!N105)</f>
        <v>0.994413407821229</v>
      </c>
      <c r="U62" s="30">
        <f>SUM(E62,J62)/SUM('[2]3'!E105,'[2]3'!J105,'[2]3'!O105)</f>
        <v>0.99009116131589381</v>
      </c>
      <c r="V62" s="30">
        <f>SUM(F62,K62)/SUM('[2]3'!F105,'[2]3'!K105,'[2]3'!P105)</f>
        <v>0.95652173913043481</v>
      </c>
    </row>
    <row r="63" spans="1:22" ht="14.55" customHeight="1" x14ac:dyDescent="0.3">
      <c r="A63" s="2" t="s">
        <v>527</v>
      </c>
      <c r="B63" s="29">
        <v>15072</v>
      </c>
      <c r="C63" s="29">
        <v>3173</v>
      </c>
      <c r="D63" s="29">
        <v>319</v>
      </c>
      <c r="E63" s="29">
        <v>1845</v>
      </c>
      <c r="F63" s="29">
        <v>3</v>
      </c>
      <c r="G63" s="29">
        <v>5340</v>
      </c>
      <c r="H63" s="29">
        <v>1455</v>
      </c>
      <c r="I63" s="29">
        <v>187</v>
      </c>
      <c r="J63" s="29">
        <v>1063</v>
      </c>
      <c r="K63" s="29">
        <v>4</v>
      </c>
      <c r="L63" s="29">
        <v>2709</v>
      </c>
      <c r="M63" s="29">
        <v>8049</v>
      </c>
      <c r="O63" s="24">
        <f>'[2]3'!R87</f>
        <v>8067</v>
      </c>
      <c r="P63" s="30">
        <f>'[2]3'!L87/'[2]3'!R87</f>
        <v>0.38440560307425314</v>
      </c>
      <c r="Q63" s="30">
        <f t="shared" si="0"/>
        <v>0.99776868724432877</v>
      </c>
      <c r="S63" s="30">
        <f>SUM(C63,H63)/SUM('[2]3'!C87,'[2]3'!H87,'[2]3'!M87)</f>
        <v>0.9978438982319966</v>
      </c>
      <c r="T63" s="30">
        <f>SUM(D63,I63)/SUM('[2]3'!D87,'[2]3'!I87,'[2]3'!N87)</f>
        <v>0.99021526418786687</v>
      </c>
      <c r="U63" s="30">
        <f>SUM(E63,J63)/SUM('[2]3'!E87,'[2]3'!J87,'[2]3'!O87)</f>
        <v>0.99896942631398145</v>
      </c>
      <c r="V63" s="30">
        <f>SUM(F63,K63)/SUM('[2]3'!F87,'[2]3'!K87,'[2]3'!P87)</f>
        <v>1</v>
      </c>
    </row>
    <row r="64" spans="1:22" ht="14.55" customHeight="1" x14ac:dyDescent="0.3">
      <c r="A64" s="2" t="s">
        <v>536</v>
      </c>
      <c r="B64" s="29">
        <v>14880</v>
      </c>
      <c r="C64" s="29">
        <v>3686</v>
      </c>
      <c r="D64" s="29">
        <v>224</v>
      </c>
      <c r="E64" s="29">
        <v>2307</v>
      </c>
      <c r="F64" s="29">
        <v>11</v>
      </c>
      <c r="G64" s="29">
        <v>6228</v>
      </c>
      <c r="H64" s="29">
        <v>693</v>
      </c>
      <c r="I64" s="29">
        <v>79</v>
      </c>
      <c r="J64" s="29">
        <v>620</v>
      </c>
      <c r="K64" s="29">
        <v>4</v>
      </c>
      <c r="L64" s="29">
        <v>1396</v>
      </c>
      <c r="M64" s="29">
        <v>7624</v>
      </c>
      <c r="O64" s="24">
        <f>'[2]3'!R96</f>
        <v>7657</v>
      </c>
      <c r="P64" s="30">
        <f>'[2]3'!L96/'[2]3'!R96</f>
        <v>0.21444429933394279</v>
      </c>
      <c r="Q64" s="30">
        <f t="shared" si="0"/>
        <v>0.99569021810108393</v>
      </c>
      <c r="S64" s="30">
        <f>SUM(C64,H64)/SUM('[2]3'!C96,'[2]3'!H96,'[2]3'!M96)</f>
        <v>0.99432334241598552</v>
      </c>
      <c r="T64" s="30">
        <f>SUM(D64,I64)/SUM('[2]3'!D96,'[2]3'!I96,'[2]3'!N96)</f>
        <v>0.99344262295081964</v>
      </c>
      <c r="U64" s="30">
        <f>SUM(E64,J64)/SUM('[2]3'!E96,'[2]3'!J96,'[2]3'!O96)</f>
        <v>0.9979543129901125</v>
      </c>
      <c r="V64" s="30">
        <f>SUM(F64,K64)/SUM('[2]3'!F96,'[2]3'!K96,'[2]3'!P96)</f>
        <v>1</v>
      </c>
    </row>
    <row r="65" spans="1:22" ht="14.55" customHeight="1" x14ac:dyDescent="0.3">
      <c r="A65" s="2" t="s">
        <v>497</v>
      </c>
      <c r="B65" s="29">
        <v>14832</v>
      </c>
      <c r="C65" s="29">
        <v>4044</v>
      </c>
      <c r="D65" s="29">
        <v>321</v>
      </c>
      <c r="E65" s="29">
        <v>2068</v>
      </c>
      <c r="F65" s="29">
        <v>13</v>
      </c>
      <c r="G65" s="29">
        <v>6446</v>
      </c>
      <c r="H65" s="29">
        <v>753</v>
      </c>
      <c r="I65" s="29">
        <v>56</v>
      </c>
      <c r="J65" s="29">
        <v>484</v>
      </c>
      <c r="K65" s="29">
        <v>2</v>
      </c>
      <c r="L65" s="29">
        <v>1295</v>
      </c>
      <c r="M65" s="29">
        <v>7741</v>
      </c>
      <c r="O65" s="24">
        <f>'[2]3'!R64</f>
        <v>7826</v>
      </c>
      <c r="P65" s="30">
        <f>'[2]3'!L64/'[2]3'!R64</f>
        <v>0.20559672885254279</v>
      </c>
      <c r="Q65" s="30">
        <f t="shared" si="0"/>
        <v>0.98913876820853563</v>
      </c>
      <c r="S65" s="30">
        <f>SUM(C65,H65)/SUM('[2]3'!C64,'[2]3'!H64,'[2]3'!M64)</f>
        <v>0.98825710754017304</v>
      </c>
      <c r="T65" s="30">
        <f>SUM(D65,I65)/SUM('[2]3'!D64,'[2]3'!I64,'[2]3'!N64)</f>
        <v>0.99735449735449733</v>
      </c>
      <c r="U65" s="30">
        <f>SUM(E65,J65)/SUM('[2]3'!E64,'[2]3'!J64,'[2]3'!O64)</f>
        <v>0.98991466252909233</v>
      </c>
      <c r="V65" s="30">
        <f>SUM(F65,K65)/SUM('[2]3'!F64,'[2]3'!K64,'[2]3'!P64)</f>
        <v>0.9375</v>
      </c>
    </row>
    <row r="66" spans="1:22" ht="14.55" customHeight="1" x14ac:dyDescent="0.3">
      <c r="A66" s="2" t="s">
        <v>557</v>
      </c>
      <c r="B66" s="29">
        <v>14506</v>
      </c>
      <c r="C66" s="29">
        <v>2044</v>
      </c>
      <c r="D66" s="29">
        <v>132</v>
      </c>
      <c r="E66" s="29">
        <v>1762</v>
      </c>
      <c r="F66" s="29">
        <v>6</v>
      </c>
      <c r="G66" s="29">
        <v>3944</v>
      </c>
      <c r="H66" s="29">
        <v>1566</v>
      </c>
      <c r="I66" s="29">
        <v>82</v>
      </c>
      <c r="J66" s="29">
        <v>1618</v>
      </c>
      <c r="K66" s="29">
        <v>2</v>
      </c>
      <c r="L66" s="29">
        <v>3268</v>
      </c>
      <c r="M66" s="29">
        <v>7212</v>
      </c>
      <c r="O66" s="24">
        <f>'[2]3'!R114</f>
        <v>7237</v>
      </c>
      <c r="P66" s="30">
        <f>'[2]3'!L114/'[2]3'!R114</f>
        <v>0.48556031504767166</v>
      </c>
      <c r="Q66" s="30">
        <f t="shared" si="0"/>
        <v>0.99654552991571088</v>
      </c>
      <c r="S66" s="30">
        <f>SUM(C66,H66)/SUM('[2]3'!C114,'[2]3'!H114,'[2]3'!M114)</f>
        <v>0.99944629014396458</v>
      </c>
      <c r="T66" s="30">
        <f>SUM(D66,I66)/SUM('[2]3'!D114,'[2]3'!I114,'[2]3'!N114)</f>
        <v>0.99534883720930234</v>
      </c>
      <c r="U66" s="30">
        <f>SUM(E66,J66)/SUM('[2]3'!E114,'[2]3'!J114,'[2]3'!O114)</f>
        <v>0.99353321575543796</v>
      </c>
      <c r="V66" s="30">
        <f>SUM(F66,K66)/SUM('[2]3'!F114,'[2]3'!K114,'[2]3'!P114)</f>
        <v>1</v>
      </c>
    </row>
    <row r="67" spans="1:22" ht="14.55" customHeight="1" x14ac:dyDescent="0.3">
      <c r="A67" s="2" t="s">
        <v>587</v>
      </c>
      <c r="B67" s="29">
        <v>14370</v>
      </c>
      <c r="C67" s="29">
        <v>2485</v>
      </c>
      <c r="D67" s="29">
        <v>197</v>
      </c>
      <c r="E67" s="29">
        <v>1457</v>
      </c>
      <c r="F67" s="29">
        <v>4</v>
      </c>
      <c r="G67" s="29">
        <v>4143</v>
      </c>
      <c r="H67" s="29">
        <v>854</v>
      </c>
      <c r="I67" s="29">
        <v>181</v>
      </c>
      <c r="J67" s="29">
        <v>332</v>
      </c>
      <c r="K67" s="29">
        <v>2</v>
      </c>
      <c r="L67" s="29">
        <v>1369</v>
      </c>
      <c r="M67" s="29">
        <v>5512</v>
      </c>
      <c r="O67" s="24">
        <f>'[2]3'!R141</f>
        <v>5535</v>
      </c>
      <c r="P67" s="30">
        <f>'[2]3'!L141/'[2]3'!R141</f>
        <v>0.2861788617886179</v>
      </c>
      <c r="Q67" s="30">
        <f t="shared" si="0"/>
        <v>0.99584462511291783</v>
      </c>
      <c r="S67" s="30">
        <f>SUM(C67,H67)/SUM('[2]3'!C141,'[2]3'!H141,'[2]3'!M141)</f>
        <v>0.99880346993718216</v>
      </c>
      <c r="T67" s="30">
        <f>SUM(D67,I67)/SUM('[2]3'!D141,'[2]3'!I141,'[2]3'!N141)</f>
        <v>0.99212598425196852</v>
      </c>
      <c r="U67" s="30">
        <f>SUM(E67,J67)/SUM('[2]3'!E141,'[2]3'!J141,'[2]3'!O141)</f>
        <v>0.99113573407202216</v>
      </c>
      <c r="V67" s="30">
        <f>SUM(F67,K67)/SUM('[2]3'!F141,'[2]3'!K141,'[2]3'!P141)</f>
        <v>1</v>
      </c>
    </row>
    <row r="68" spans="1:22" ht="14.55" customHeight="1" x14ac:dyDescent="0.3">
      <c r="A68" s="2" t="s">
        <v>539</v>
      </c>
      <c r="B68" s="29">
        <v>14334</v>
      </c>
      <c r="C68" s="29">
        <v>3960</v>
      </c>
      <c r="D68" s="29">
        <v>254</v>
      </c>
      <c r="E68" s="29">
        <v>1770</v>
      </c>
      <c r="F68" s="29">
        <v>4</v>
      </c>
      <c r="G68" s="29">
        <v>5988</v>
      </c>
      <c r="H68" s="29">
        <v>968</v>
      </c>
      <c r="I68" s="29">
        <v>56</v>
      </c>
      <c r="J68" s="29">
        <v>484</v>
      </c>
      <c r="K68" s="29">
        <v>1</v>
      </c>
      <c r="L68" s="29">
        <v>1509</v>
      </c>
      <c r="M68" s="29">
        <v>7497</v>
      </c>
      <c r="O68" s="24">
        <f>'[2]3'!R98</f>
        <v>7545</v>
      </c>
      <c r="P68" s="30">
        <f>'[2]3'!L98/'[2]3'!R98</f>
        <v>0.24771371769383699</v>
      </c>
      <c r="Q68" s="30">
        <f t="shared" si="0"/>
        <v>0.99363817097415508</v>
      </c>
      <c r="S68" s="30">
        <f>SUM(C68,H68)/SUM('[2]3'!C98,'[2]3'!H98,'[2]3'!M98)</f>
        <v>0.9915492957746479</v>
      </c>
      <c r="T68" s="30">
        <f>SUM(D68,I68)/SUM('[2]3'!D98,'[2]3'!I98,'[2]3'!N98)</f>
        <v>0.99358974358974361</v>
      </c>
      <c r="U68" s="30">
        <f>SUM(E68,J68)/SUM('[2]3'!E98,'[2]3'!J98,'[2]3'!O98)</f>
        <v>0.99867080194949043</v>
      </c>
      <c r="V68" s="30">
        <f>SUM(F68,K68)/SUM('[2]3'!F98,'[2]3'!K98,'[2]3'!P98)</f>
        <v>0.83333333333333337</v>
      </c>
    </row>
    <row r="69" spans="1:22" ht="14.55" customHeight="1" x14ac:dyDescent="0.3">
      <c r="A69" s="2" t="s">
        <v>508</v>
      </c>
      <c r="B69" s="29">
        <v>13959</v>
      </c>
      <c r="C69" s="29">
        <v>4251</v>
      </c>
      <c r="D69" s="29">
        <v>204</v>
      </c>
      <c r="E69" s="29">
        <v>1253</v>
      </c>
      <c r="F69" s="29">
        <v>1</v>
      </c>
      <c r="G69" s="29">
        <v>5709</v>
      </c>
      <c r="H69" s="29">
        <v>692</v>
      </c>
      <c r="I69" s="29">
        <v>57</v>
      </c>
      <c r="J69" s="29">
        <v>299</v>
      </c>
      <c r="K69" s="29">
        <v>1</v>
      </c>
      <c r="L69" s="29">
        <v>1049</v>
      </c>
      <c r="M69" s="29">
        <v>6758</v>
      </c>
      <c r="O69" s="24">
        <f>'[2]3'!R74</f>
        <v>6813</v>
      </c>
      <c r="P69" s="30">
        <f>'[2]3'!L74/'[2]3'!R74</f>
        <v>0.21047996477322764</v>
      </c>
      <c r="Q69" s="30">
        <f t="shared" ref="Q69:Q132" si="1">M69/O69</f>
        <v>0.99192719800381624</v>
      </c>
      <c r="S69" s="30">
        <f>SUM(C69,H69)/SUM('[2]3'!C74,'[2]3'!H74,'[2]3'!M74)</f>
        <v>0.99137585238668269</v>
      </c>
      <c r="T69" s="30">
        <f>SUM(D69,I69)/SUM('[2]3'!D74,'[2]3'!I74,'[2]3'!N74)</f>
        <v>0.99618320610687028</v>
      </c>
      <c r="U69" s="30">
        <f>SUM(E69,J69)/SUM('[2]3'!E74,'[2]3'!J74,'[2]3'!O74)</f>
        <v>0.99296225207933464</v>
      </c>
      <c r="V69" s="30">
        <f>SUM(F69,K69)/SUM('[2]3'!F74,'[2]3'!K74,'[2]3'!P74)</f>
        <v>1</v>
      </c>
    </row>
    <row r="70" spans="1:22" ht="14.55" customHeight="1" x14ac:dyDescent="0.3">
      <c r="A70" s="2" t="s">
        <v>489</v>
      </c>
      <c r="B70" s="29">
        <v>13954</v>
      </c>
      <c r="C70" s="29">
        <v>3439</v>
      </c>
      <c r="D70" s="29">
        <v>319</v>
      </c>
      <c r="E70" s="29">
        <v>1768</v>
      </c>
      <c r="F70" s="29">
        <v>3</v>
      </c>
      <c r="G70" s="29">
        <v>5529</v>
      </c>
      <c r="H70" s="29">
        <v>724</v>
      </c>
      <c r="I70" s="29">
        <v>92</v>
      </c>
      <c r="J70" s="29">
        <v>480</v>
      </c>
      <c r="K70" s="29">
        <v>0</v>
      </c>
      <c r="L70" s="29">
        <v>1296</v>
      </c>
      <c r="M70" s="29">
        <v>6825</v>
      </c>
      <c r="O70" s="24">
        <f>'[2]3'!R58</f>
        <v>6904</v>
      </c>
      <c r="P70" s="30">
        <f>'[2]3'!L58/'[2]3'!R58</f>
        <v>0.22363847045191193</v>
      </c>
      <c r="Q70" s="30">
        <f t="shared" si="1"/>
        <v>0.98855735805330247</v>
      </c>
      <c r="S70" s="30">
        <f>SUM(C70,H70)/SUM('[2]3'!C58,'[2]3'!H58,'[2]3'!M58)</f>
        <v>0.98742884250474383</v>
      </c>
      <c r="T70" s="30">
        <f>SUM(D70,I70)/SUM('[2]3'!D58,'[2]3'!I58,'[2]3'!N58)</f>
        <v>0.98561151079136688</v>
      </c>
      <c r="U70" s="30">
        <f>SUM(E70,J70)/SUM('[2]3'!E58,'[2]3'!J58,'[2]3'!O58)</f>
        <v>0.99118165784832446</v>
      </c>
      <c r="V70" s="30">
        <f>SUM(F70,K70)/SUM('[2]3'!F58,'[2]3'!K58,'[2]3'!P58)</f>
        <v>1</v>
      </c>
    </row>
    <row r="71" spans="1:22" ht="14.55" customHeight="1" x14ac:dyDescent="0.3">
      <c r="A71" s="2" t="s">
        <v>595</v>
      </c>
      <c r="B71" s="29">
        <v>13879</v>
      </c>
      <c r="C71" s="29">
        <v>3088</v>
      </c>
      <c r="D71" s="29">
        <v>175</v>
      </c>
      <c r="E71" s="29">
        <v>1607</v>
      </c>
      <c r="F71" s="29">
        <v>1</v>
      </c>
      <c r="G71" s="29">
        <v>4871</v>
      </c>
      <c r="H71" s="29">
        <v>1329</v>
      </c>
      <c r="I71" s="29">
        <v>50</v>
      </c>
      <c r="J71" s="29">
        <v>752</v>
      </c>
      <c r="K71" s="29">
        <v>0</v>
      </c>
      <c r="L71" s="29">
        <v>2131</v>
      </c>
      <c r="M71" s="29">
        <v>7002</v>
      </c>
      <c r="O71" s="24">
        <f>'[2]3'!R148</f>
        <v>7071</v>
      </c>
      <c r="P71" s="30">
        <f>'[2]3'!L148/'[2]3'!R148</f>
        <v>0.34690991373214536</v>
      </c>
      <c r="Q71" s="30">
        <f t="shared" si="1"/>
        <v>0.99024183283835387</v>
      </c>
      <c r="S71" s="30">
        <f>SUM(C71,H71)/SUM('[2]3'!C148,'[2]3'!H148,'[2]3'!M148)</f>
        <v>0.99481981981981982</v>
      </c>
      <c r="T71" s="30">
        <f>SUM(D71,I71)/SUM('[2]3'!D148,'[2]3'!I148,'[2]3'!N148)</f>
        <v>0.97826086956521741</v>
      </c>
      <c r="U71" s="30">
        <f>SUM(E71,J71)/SUM('[2]3'!E148,'[2]3'!J148,'[2]3'!O148)</f>
        <v>0.98291666666666666</v>
      </c>
      <c r="V71" s="30">
        <f>SUM(F71,K71)/SUM('[2]3'!F148,'[2]3'!K148,'[2]3'!P148)</f>
        <v>1</v>
      </c>
    </row>
    <row r="72" spans="1:22" ht="14.55" customHeight="1" x14ac:dyDescent="0.3">
      <c r="A72" s="2" t="s">
        <v>606</v>
      </c>
      <c r="B72" s="29">
        <v>13818</v>
      </c>
      <c r="C72" s="29">
        <v>4231</v>
      </c>
      <c r="D72" s="29">
        <v>359</v>
      </c>
      <c r="E72" s="29">
        <v>1821</v>
      </c>
      <c r="F72" s="29">
        <v>3</v>
      </c>
      <c r="G72" s="29">
        <v>6414</v>
      </c>
      <c r="H72" s="29">
        <v>666</v>
      </c>
      <c r="I72" s="29">
        <v>81</v>
      </c>
      <c r="J72" s="29">
        <v>428</v>
      </c>
      <c r="K72" s="29">
        <v>0</v>
      </c>
      <c r="L72" s="29">
        <v>1175</v>
      </c>
      <c r="M72" s="29">
        <v>7589</v>
      </c>
      <c r="O72" s="24">
        <f>'[2]3'!R157</f>
        <v>7665</v>
      </c>
      <c r="P72" s="30">
        <f>'[2]3'!L157/'[2]3'!R157</f>
        <v>0.18486627527723418</v>
      </c>
      <c r="Q72" s="30">
        <f t="shared" si="1"/>
        <v>0.99008480104370511</v>
      </c>
      <c r="S72" s="30">
        <f>SUM(C72,H72)/SUM('[2]3'!C157,'[2]3'!H157,'[2]3'!M157)</f>
        <v>0.98969280517380764</v>
      </c>
      <c r="T72" s="30">
        <f>SUM(D72,I72)/SUM('[2]3'!D157,'[2]3'!I157,'[2]3'!N157)</f>
        <v>0.98434004474272929</v>
      </c>
      <c r="U72" s="30">
        <f>SUM(E72,J72)/SUM('[2]3'!E157,'[2]3'!J157,'[2]3'!O157)</f>
        <v>0.992059991177768</v>
      </c>
      <c r="V72" s="30">
        <f>SUM(F72,K72)/SUM('[2]3'!F157,'[2]3'!K157,'[2]3'!P157)</f>
        <v>1</v>
      </c>
    </row>
    <row r="73" spans="1:22" ht="14.55" customHeight="1" x14ac:dyDescent="0.3">
      <c r="A73" s="2" t="s">
        <v>601</v>
      </c>
      <c r="B73" s="29">
        <v>13648</v>
      </c>
      <c r="C73" s="29">
        <v>2896</v>
      </c>
      <c r="D73" s="29">
        <v>201</v>
      </c>
      <c r="E73" s="29">
        <v>1586</v>
      </c>
      <c r="F73" s="29">
        <v>0</v>
      </c>
      <c r="G73" s="29">
        <v>4683</v>
      </c>
      <c r="H73" s="29">
        <v>839</v>
      </c>
      <c r="I73" s="29">
        <v>55</v>
      </c>
      <c r="J73" s="29">
        <v>547</v>
      </c>
      <c r="K73" s="29">
        <v>0</v>
      </c>
      <c r="L73" s="29">
        <v>1441</v>
      </c>
      <c r="M73" s="29">
        <v>6124</v>
      </c>
      <c r="O73" s="24">
        <f>'[2]3'!R154</f>
        <v>6133</v>
      </c>
      <c r="P73" s="30">
        <f>'[2]3'!L154/'[2]3'!R154</f>
        <v>0.28159139083645851</v>
      </c>
      <c r="Q73" s="30">
        <f t="shared" si="1"/>
        <v>0.99853252894179034</v>
      </c>
      <c r="S73" s="30">
        <f>SUM(C73,H73)/SUM('[2]3'!C154,'[2]3'!H154,'[2]3'!M154)</f>
        <v>0.99866310160427807</v>
      </c>
      <c r="T73" s="30">
        <f>SUM(D73,I73)/SUM('[2]3'!D154,'[2]3'!I154,'[2]3'!N154)</f>
        <v>0.99224806201550386</v>
      </c>
      <c r="U73" s="30">
        <f>SUM(E73,J73)/SUM('[2]3'!E154,'[2]3'!J154,'[2]3'!O154)</f>
        <v>0.99906323185011714</v>
      </c>
      <c r="V73" s="30" t="e">
        <f>SUM(F73,K73)/SUM('[2]3'!F154,'[2]3'!K154,'[2]3'!P154)</f>
        <v>#DIV/0!</v>
      </c>
    </row>
    <row r="74" spans="1:22" ht="14.55" customHeight="1" x14ac:dyDescent="0.3">
      <c r="A74" s="2" t="s">
        <v>594</v>
      </c>
      <c r="B74" s="29">
        <v>13583</v>
      </c>
      <c r="C74" s="29">
        <v>3261</v>
      </c>
      <c r="D74" s="29">
        <v>237</v>
      </c>
      <c r="E74" s="29">
        <v>2732</v>
      </c>
      <c r="F74" s="29">
        <v>2</v>
      </c>
      <c r="G74" s="29">
        <v>6232</v>
      </c>
      <c r="H74" s="29">
        <v>639</v>
      </c>
      <c r="I74" s="29">
        <v>48</v>
      </c>
      <c r="J74" s="29">
        <v>736</v>
      </c>
      <c r="K74" s="29">
        <v>0</v>
      </c>
      <c r="L74" s="29">
        <v>1423</v>
      </c>
      <c r="M74" s="29">
        <v>7655</v>
      </c>
      <c r="O74" s="24">
        <f>'[2]3'!R147</f>
        <v>7743</v>
      </c>
      <c r="P74" s="30">
        <f>'[2]3'!L147/'[2]3'!R147</f>
        <v>0.20947952989797236</v>
      </c>
      <c r="Q74" s="30">
        <f t="shared" si="1"/>
        <v>0.98863489603512855</v>
      </c>
      <c r="S74" s="30">
        <f>SUM(C74,H74)/SUM('[2]3'!C147,'[2]3'!H147,'[2]3'!M147)</f>
        <v>0.98335854765506803</v>
      </c>
      <c r="T74" s="30">
        <f>SUM(D74,I74)/SUM('[2]3'!D147,'[2]3'!I147,'[2]3'!N147)</f>
        <v>0.98958333333333337</v>
      </c>
      <c r="U74" s="30">
        <f>SUM(E74,J74)/SUM('[2]3'!E147,'[2]3'!J147,'[2]3'!O147)</f>
        <v>0.99455119013478632</v>
      </c>
      <c r="V74" s="30">
        <f>SUM(F74,K74)/SUM('[2]3'!F147,'[2]3'!K147,'[2]3'!P147)</f>
        <v>1</v>
      </c>
    </row>
    <row r="75" spans="1:22" ht="14.55" customHeight="1" x14ac:dyDescent="0.3">
      <c r="A75" s="2" t="s">
        <v>473</v>
      </c>
      <c r="B75" s="29">
        <v>13452</v>
      </c>
      <c r="C75" s="29">
        <v>2156</v>
      </c>
      <c r="D75" s="29">
        <v>144</v>
      </c>
      <c r="E75" s="29">
        <v>1201</v>
      </c>
      <c r="F75" s="29">
        <v>1</v>
      </c>
      <c r="G75" s="29">
        <v>3502</v>
      </c>
      <c r="H75" s="29">
        <v>1628</v>
      </c>
      <c r="I75" s="29">
        <v>123</v>
      </c>
      <c r="J75" s="29">
        <v>760</v>
      </c>
      <c r="K75" s="29">
        <v>4</v>
      </c>
      <c r="L75" s="29">
        <v>2515</v>
      </c>
      <c r="M75" s="29">
        <v>6017</v>
      </c>
      <c r="O75" s="24">
        <f>'[2]3'!R46</f>
        <v>6051</v>
      </c>
      <c r="P75" s="30">
        <f>'[2]3'!L46/'[2]3'!R46</f>
        <v>0.44091885638737399</v>
      </c>
      <c r="Q75" s="30">
        <f t="shared" si="1"/>
        <v>0.99438109403404396</v>
      </c>
      <c r="S75" s="30">
        <f>SUM(C75,H75)/SUM('[2]3'!C46,'[2]3'!H46,'[2]3'!M46)</f>
        <v>0.99736425935687933</v>
      </c>
      <c r="T75" s="30">
        <f>SUM(D75,I75)/SUM('[2]3'!D46,'[2]3'!I46,'[2]3'!N46)</f>
        <v>0.99256505576208176</v>
      </c>
      <c r="U75" s="30">
        <f>SUM(E75,J75)/SUM('[2]3'!E46,'[2]3'!J46,'[2]3'!O46)</f>
        <v>0.98890569843671206</v>
      </c>
      <c r="V75" s="30">
        <f>SUM(F75,K75)/SUM('[2]3'!F46,'[2]3'!K46,'[2]3'!P46)</f>
        <v>1</v>
      </c>
    </row>
    <row r="76" spans="1:22" ht="14.55" customHeight="1" x14ac:dyDescent="0.3">
      <c r="A76" s="2" t="s">
        <v>472</v>
      </c>
      <c r="B76" s="29">
        <v>13300</v>
      </c>
      <c r="C76" s="29">
        <v>3315</v>
      </c>
      <c r="D76" s="29">
        <v>271</v>
      </c>
      <c r="E76" s="29">
        <v>2756</v>
      </c>
      <c r="F76" s="29">
        <v>10</v>
      </c>
      <c r="G76" s="29">
        <v>6352</v>
      </c>
      <c r="H76" s="29">
        <v>387</v>
      </c>
      <c r="I76" s="29">
        <v>36</v>
      </c>
      <c r="J76" s="29">
        <v>440</v>
      </c>
      <c r="K76" s="29">
        <v>1</v>
      </c>
      <c r="L76" s="29">
        <v>864</v>
      </c>
      <c r="M76" s="29">
        <v>7216</v>
      </c>
      <c r="O76" s="24">
        <f>'[2]3'!R45</f>
        <v>7284</v>
      </c>
      <c r="P76" s="30">
        <f>'[2]3'!L45/'[2]3'!R45</f>
        <v>0.14607358594179023</v>
      </c>
      <c r="Q76" s="30">
        <f t="shared" si="1"/>
        <v>0.99066447007138936</v>
      </c>
      <c r="S76" s="30">
        <f>SUM(C76,H76)/SUM('[2]3'!C45,'[2]3'!H45,'[2]3'!M45)</f>
        <v>0.99222728491021173</v>
      </c>
      <c r="T76" s="30">
        <f>SUM(D76,I76)/SUM('[2]3'!D45,'[2]3'!I45,'[2]3'!N45)</f>
        <v>0.98713826366559487</v>
      </c>
      <c r="U76" s="30">
        <f>SUM(E76,J76)/SUM('[2]3'!E45,'[2]3'!J45,'[2]3'!O45)</f>
        <v>0.98916744042092231</v>
      </c>
      <c r="V76" s="30">
        <f>SUM(F76,K76)/SUM('[2]3'!F45,'[2]3'!K45,'[2]3'!P45)</f>
        <v>1</v>
      </c>
    </row>
    <row r="77" spans="1:22" ht="14.55" customHeight="1" x14ac:dyDescent="0.3">
      <c r="A77" s="2" t="s">
        <v>576</v>
      </c>
      <c r="B77" s="29">
        <v>12903</v>
      </c>
      <c r="C77" s="29">
        <v>1792</v>
      </c>
      <c r="D77" s="29">
        <v>268</v>
      </c>
      <c r="E77" s="29">
        <v>2074</v>
      </c>
      <c r="F77" s="29">
        <v>1</v>
      </c>
      <c r="G77" s="29">
        <v>4135</v>
      </c>
      <c r="H77" s="29">
        <v>425</v>
      </c>
      <c r="I77" s="29">
        <v>63</v>
      </c>
      <c r="J77" s="29">
        <v>512</v>
      </c>
      <c r="K77" s="29">
        <v>1</v>
      </c>
      <c r="L77" s="29">
        <v>1001</v>
      </c>
      <c r="M77" s="29">
        <v>5136</v>
      </c>
      <c r="O77" s="24">
        <f>'[2]3'!R130</f>
        <v>5136</v>
      </c>
      <c r="P77" s="30">
        <f>'[2]3'!L130/'[2]3'!R130</f>
        <v>0.22410436137071651</v>
      </c>
      <c r="Q77" s="30">
        <f t="shared" si="1"/>
        <v>1</v>
      </c>
      <c r="S77" s="30">
        <f>SUM(C77,H77)/SUM('[2]3'!C130,'[2]3'!H130,'[2]3'!M130)</f>
        <v>0.99909869310500221</v>
      </c>
      <c r="T77" s="30">
        <f>SUM(D77,I77)/SUM('[2]3'!D130,'[2]3'!I130,'[2]3'!N130)</f>
        <v>0.98219584569732943</v>
      </c>
      <c r="U77" s="30">
        <f>SUM(E77,J77)/SUM('[2]3'!E130,'[2]3'!J130,'[2]3'!O130)</f>
        <v>1.0031031807602793</v>
      </c>
      <c r="V77" s="30">
        <f>SUM(F77,K77)/SUM('[2]3'!F130,'[2]3'!K130,'[2]3'!P130)</f>
        <v>1</v>
      </c>
    </row>
    <row r="78" spans="1:22" ht="14.55" customHeight="1" x14ac:dyDescent="0.3">
      <c r="A78" s="2" t="s">
        <v>441</v>
      </c>
      <c r="B78" s="29">
        <v>12530</v>
      </c>
      <c r="C78" s="29">
        <v>2071</v>
      </c>
      <c r="D78" s="29">
        <v>182</v>
      </c>
      <c r="E78" s="29">
        <v>730</v>
      </c>
      <c r="F78" s="29">
        <v>0</v>
      </c>
      <c r="G78" s="29">
        <v>2983</v>
      </c>
      <c r="H78" s="29">
        <v>1935</v>
      </c>
      <c r="I78" s="29">
        <v>410</v>
      </c>
      <c r="J78" s="29">
        <v>517</v>
      </c>
      <c r="K78" s="29">
        <v>0</v>
      </c>
      <c r="L78" s="29">
        <v>2862</v>
      </c>
      <c r="M78" s="29">
        <v>5845</v>
      </c>
      <c r="O78" s="24">
        <f>'[2]3'!R20</f>
        <v>5869</v>
      </c>
      <c r="P78" s="30">
        <f>'[2]3'!L20/'[2]3'!R20</f>
        <v>0.50144828761288129</v>
      </c>
      <c r="Q78" s="30">
        <f t="shared" si="1"/>
        <v>0.99591071732833536</v>
      </c>
      <c r="S78" s="30">
        <f>SUM(C78,H78)/SUM('[2]3'!C20,'[2]3'!H20,'[2]3'!M20)</f>
        <v>0.99775840597758403</v>
      </c>
      <c r="T78" s="30">
        <f>SUM(D78,I78)/SUM('[2]3'!D20,'[2]3'!I20,'[2]3'!N20)</f>
        <v>0.99663299663299665</v>
      </c>
      <c r="U78" s="30">
        <f>SUM(E78,J78)/SUM('[2]3'!E20,'[2]3'!J20,'[2]3'!O20)</f>
        <v>0.98968253968253972</v>
      </c>
      <c r="V78" s="30" t="e">
        <f>SUM(F78,K78)/SUM('[2]3'!F20,'[2]3'!K20,'[2]3'!P20)</f>
        <v>#DIV/0!</v>
      </c>
    </row>
    <row r="79" spans="1:22" ht="14.55" customHeight="1" x14ac:dyDescent="0.3">
      <c r="A79" s="2" t="s">
        <v>511</v>
      </c>
      <c r="B79" s="29">
        <v>12344</v>
      </c>
      <c r="C79" s="29">
        <v>3107</v>
      </c>
      <c r="D79" s="29">
        <v>211</v>
      </c>
      <c r="E79" s="29">
        <v>1608</v>
      </c>
      <c r="F79" s="29">
        <v>1</v>
      </c>
      <c r="G79" s="29">
        <v>4927</v>
      </c>
      <c r="H79" s="29">
        <v>1052</v>
      </c>
      <c r="I79" s="29">
        <v>70</v>
      </c>
      <c r="J79" s="29">
        <v>653</v>
      </c>
      <c r="K79" s="29">
        <v>0</v>
      </c>
      <c r="L79" s="29">
        <v>1775</v>
      </c>
      <c r="M79" s="29">
        <v>6702</v>
      </c>
      <c r="O79" s="24">
        <f>'[2]3'!R76</f>
        <v>6782</v>
      </c>
      <c r="P79" s="30">
        <f>'[2]3'!L76/'[2]3'!R76</f>
        <v>0.29003243880861102</v>
      </c>
      <c r="Q79" s="30">
        <f t="shared" si="1"/>
        <v>0.98820406959598939</v>
      </c>
      <c r="S79" s="30">
        <f>SUM(C79,H79)/SUM('[2]3'!C76,'[2]3'!H76,'[2]3'!M76)</f>
        <v>0.99378733572281963</v>
      </c>
      <c r="T79" s="30">
        <f>SUM(D79,I79)/SUM('[2]3'!D76,'[2]3'!I76,'[2]3'!N76)</f>
        <v>0.97909407665505221</v>
      </c>
      <c r="U79" s="30">
        <f>SUM(E79,J79)/SUM('[2]3'!E76,'[2]3'!J76,'[2]3'!O76)</f>
        <v>0.97921177999133824</v>
      </c>
      <c r="V79" s="30">
        <f>SUM(F79,K79)/SUM('[2]3'!F76,'[2]3'!K76,'[2]3'!P76)</f>
        <v>1</v>
      </c>
    </row>
    <row r="80" spans="1:22" ht="14.55" customHeight="1" x14ac:dyDescent="0.3">
      <c r="A80" s="2" t="s">
        <v>502</v>
      </c>
      <c r="B80" s="29">
        <v>12244</v>
      </c>
      <c r="C80" s="29">
        <v>2403</v>
      </c>
      <c r="D80" s="29">
        <v>110</v>
      </c>
      <c r="E80" s="29">
        <v>1145</v>
      </c>
      <c r="F80" s="29">
        <v>4</v>
      </c>
      <c r="G80" s="29">
        <v>3662</v>
      </c>
      <c r="H80" s="29">
        <v>1120</v>
      </c>
      <c r="I80" s="29">
        <v>45</v>
      </c>
      <c r="J80" s="29">
        <v>672</v>
      </c>
      <c r="K80" s="29">
        <v>2</v>
      </c>
      <c r="L80" s="29">
        <v>1839</v>
      </c>
      <c r="M80" s="29">
        <v>5501</v>
      </c>
      <c r="O80" s="24">
        <f>'[2]3'!R68</f>
        <v>5532</v>
      </c>
      <c r="P80" s="30">
        <f>'[2]3'!L68/'[2]3'!R68</f>
        <v>0.36659436008676788</v>
      </c>
      <c r="Q80" s="30">
        <f t="shared" si="1"/>
        <v>0.99439624005784522</v>
      </c>
      <c r="S80" s="30">
        <f>SUM(C80,H80)/SUM('[2]3'!C68,'[2]3'!H68,'[2]3'!M68)</f>
        <v>1.002275960170697</v>
      </c>
      <c r="T80" s="30">
        <f>SUM(D80,I80)/SUM('[2]3'!D68,'[2]3'!I68,'[2]3'!N68)</f>
        <v>0.98726114649681529</v>
      </c>
      <c r="U80" s="30">
        <f>SUM(E80,J80)/SUM('[2]3'!E68,'[2]3'!J68,'[2]3'!O68)</f>
        <v>0.98004314994606256</v>
      </c>
      <c r="V80" s="30">
        <f>SUM(F80,K80)/SUM('[2]3'!F68,'[2]3'!K68,'[2]3'!P68)</f>
        <v>1</v>
      </c>
    </row>
    <row r="81" spans="1:22" ht="14.55" customHeight="1" x14ac:dyDescent="0.3">
      <c r="A81" s="2" t="s">
        <v>544</v>
      </c>
      <c r="B81" s="29">
        <v>12175</v>
      </c>
      <c r="C81" s="29">
        <v>2736</v>
      </c>
      <c r="D81" s="29">
        <v>112</v>
      </c>
      <c r="E81" s="29">
        <v>659</v>
      </c>
      <c r="F81" s="29">
        <v>1</v>
      </c>
      <c r="G81" s="29">
        <v>3508</v>
      </c>
      <c r="H81" s="29">
        <v>1870</v>
      </c>
      <c r="I81" s="29">
        <v>92</v>
      </c>
      <c r="J81" s="29">
        <v>512</v>
      </c>
      <c r="K81" s="29">
        <v>0</v>
      </c>
      <c r="L81" s="29">
        <v>2474</v>
      </c>
      <c r="M81" s="29">
        <v>5982</v>
      </c>
      <c r="O81" s="24">
        <f>'[2]3'!R102</f>
        <v>6063</v>
      </c>
      <c r="P81" s="30">
        <f>'[2]3'!L102/'[2]3'!R102</f>
        <v>0.46214745175655614</v>
      </c>
      <c r="Q81" s="30">
        <f t="shared" si="1"/>
        <v>0.98664027709054924</v>
      </c>
      <c r="S81" s="30">
        <f>SUM(C81,H81)/SUM('[2]3'!C102,'[2]3'!H102,'[2]3'!M102)</f>
        <v>0.9860843502462</v>
      </c>
      <c r="T81" s="30">
        <f>SUM(D81,I81)/SUM('[2]3'!D102,'[2]3'!I102,'[2]3'!N102)</f>
        <v>0.98550724637681164</v>
      </c>
      <c r="U81" s="30">
        <f>SUM(E81,J81)/SUM('[2]3'!E102,'[2]3'!J102,'[2]3'!O102)</f>
        <v>0.98902027027027029</v>
      </c>
      <c r="V81" s="30">
        <f>SUM(F81,K81)/SUM('[2]3'!F102,'[2]3'!K102,'[2]3'!P102)</f>
        <v>1</v>
      </c>
    </row>
    <row r="82" spans="1:22" ht="14.55" customHeight="1" x14ac:dyDescent="0.3">
      <c r="A82" s="2" t="s">
        <v>541</v>
      </c>
      <c r="B82" s="29">
        <v>12097</v>
      </c>
      <c r="C82" s="29">
        <v>2426</v>
      </c>
      <c r="D82" s="29">
        <v>222</v>
      </c>
      <c r="E82" s="29">
        <v>1147</v>
      </c>
      <c r="F82" s="29">
        <v>2</v>
      </c>
      <c r="G82" s="29">
        <v>3797</v>
      </c>
      <c r="H82" s="29">
        <v>1202</v>
      </c>
      <c r="I82" s="29">
        <v>127</v>
      </c>
      <c r="J82" s="29">
        <v>879</v>
      </c>
      <c r="K82" s="29">
        <v>0</v>
      </c>
      <c r="L82" s="29">
        <v>2208</v>
      </c>
      <c r="M82" s="29">
        <v>6005</v>
      </c>
      <c r="O82" s="24">
        <f>'[2]3'!R100</f>
        <v>5976</v>
      </c>
      <c r="P82" s="30">
        <f>'[2]3'!L100/'[2]3'!R100</f>
        <v>0.37968540829986613</v>
      </c>
      <c r="Q82" s="30">
        <f t="shared" si="1"/>
        <v>1.0048527443105757</v>
      </c>
      <c r="S82" s="30">
        <f>SUM(C82,H82)/SUM('[2]3'!C100,'[2]3'!H100,'[2]3'!M100)</f>
        <v>1.0033185840707965</v>
      </c>
      <c r="T82" s="30">
        <f>SUM(D82,I82)/SUM('[2]3'!D100,'[2]3'!I100,'[2]3'!N100)</f>
        <v>0.99430199430199429</v>
      </c>
      <c r="U82" s="30">
        <f>SUM(E82,J82)/SUM('[2]3'!E100,'[2]3'!J100,'[2]3'!O100)</f>
        <v>1.0099700897308075</v>
      </c>
      <c r="V82" s="30">
        <f>SUM(F82,K82)/SUM('[2]3'!F100,'[2]3'!K100,'[2]3'!P100)</f>
        <v>0.66666666666666663</v>
      </c>
    </row>
    <row r="83" spans="1:22" ht="14.55" customHeight="1" x14ac:dyDescent="0.3">
      <c r="A83" s="2" t="s">
        <v>565</v>
      </c>
      <c r="B83" s="29">
        <v>11484</v>
      </c>
      <c r="C83" s="29">
        <v>2575</v>
      </c>
      <c r="D83" s="29">
        <v>288</v>
      </c>
      <c r="E83" s="29">
        <v>1802</v>
      </c>
      <c r="F83" s="29">
        <v>1</v>
      </c>
      <c r="G83" s="29">
        <v>4666</v>
      </c>
      <c r="H83" s="29">
        <v>862</v>
      </c>
      <c r="I83" s="29">
        <v>99</v>
      </c>
      <c r="J83" s="29">
        <v>632</v>
      </c>
      <c r="K83" s="29">
        <v>1</v>
      </c>
      <c r="L83" s="29">
        <v>1594</v>
      </c>
      <c r="M83" s="29">
        <v>6260</v>
      </c>
      <c r="O83" s="24">
        <f>'[2]3'!R120</f>
        <v>6268</v>
      </c>
      <c r="P83" s="30">
        <f>'[2]3'!L120/'[2]3'!R120</f>
        <v>0.28860880663688576</v>
      </c>
      <c r="Q83" s="30">
        <f t="shared" si="1"/>
        <v>0.99872367581365662</v>
      </c>
      <c r="S83" s="30">
        <f>SUM(C83,H83)/SUM('[2]3'!C120,'[2]3'!H120,'[2]3'!M120)</f>
        <v>0.99594320486815413</v>
      </c>
      <c r="T83" s="30">
        <f>SUM(D83,I83)/SUM('[2]3'!D120,'[2]3'!I120,'[2]3'!N120)</f>
        <v>1</v>
      </c>
      <c r="U83" s="30">
        <f>SUM(E83,J83)/SUM('[2]3'!E120,'[2]3'!J120,'[2]3'!O120)</f>
        <v>1.0024711696869852</v>
      </c>
      <c r="V83" s="30">
        <f>SUM(F83,K83)/SUM('[2]3'!F120,'[2]3'!K120,'[2]3'!P120)</f>
        <v>1</v>
      </c>
    </row>
    <row r="84" spans="1:22" ht="14.55" customHeight="1" x14ac:dyDescent="0.3">
      <c r="A84" s="2" t="s">
        <v>503</v>
      </c>
      <c r="B84" s="29">
        <v>11427</v>
      </c>
      <c r="C84" s="29">
        <v>1904</v>
      </c>
      <c r="D84" s="29">
        <v>168</v>
      </c>
      <c r="E84" s="29">
        <v>2340</v>
      </c>
      <c r="F84" s="29">
        <v>4</v>
      </c>
      <c r="G84" s="29">
        <v>4416</v>
      </c>
      <c r="H84" s="29">
        <v>965</v>
      </c>
      <c r="I84" s="29">
        <v>366</v>
      </c>
      <c r="J84" s="29">
        <v>720</v>
      </c>
      <c r="K84" s="29">
        <v>6</v>
      </c>
      <c r="L84" s="29">
        <v>2057</v>
      </c>
      <c r="M84" s="29">
        <v>6473</v>
      </c>
      <c r="O84" s="24">
        <f>'[2]3'!R69</f>
        <v>6523</v>
      </c>
      <c r="P84" s="30">
        <f>'[2]3'!L69/'[2]3'!R69</f>
        <v>0.34355357964126937</v>
      </c>
      <c r="Q84" s="30">
        <f t="shared" si="1"/>
        <v>0.99233481526904799</v>
      </c>
      <c r="S84" s="30">
        <f>SUM(C84,H84)/SUM('[2]3'!C69,'[2]3'!H69,'[2]3'!M69)</f>
        <v>0.98692810457516345</v>
      </c>
      <c r="T84" s="30">
        <f>SUM(D84,I84)/SUM('[2]3'!D69,'[2]3'!I69,'[2]3'!N69)</f>
        <v>0.99256505576208176</v>
      </c>
      <c r="U84" s="30">
        <f>SUM(E84,J84)/SUM('[2]3'!E69,'[2]3'!J69,'[2]3'!O69)</f>
        <v>0.99739243807040412</v>
      </c>
      <c r="V84" s="30">
        <f>SUM(F84,K84)/SUM('[2]3'!F69,'[2]3'!K69,'[2]3'!P69)</f>
        <v>1</v>
      </c>
    </row>
    <row r="85" spans="1:22" ht="14.55" customHeight="1" x14ac:dyDescent="0.3">
      <c r="A85" s="2" t="s">
        <v>442</v>
      </c>
      <c r="B85" s="29">
        <v>11109</v>
      </c>
      <c r="C85" s="29">
        <v>1950</v>
      </c>
      <c r="D85" s="29">
        <v>137</v>
      </c>
      <c r="E85" s="29">
        <v>2272</v>
      </c>
      <c r="F85" s="29">
        <v>0</v>
      </c>
      <c r="G85" s="29">
        <v>4359</v>
      </c>
      <c r="H85" s="29">
        <v>706</v>
      </c>
      <c r="I85" s="29">
        <v>44</v>
      </c>
      <c r="J85" s="29">
        <v>957</v>
      </c>
      <c r="K85" s="29">
        <v>0</v>
      </c>
      <c r="L85" s="29">
        <v>1707</v>
      </c>
      <c r="M85" s="29">
        <v>6066</v>
      </c>
      <c r="O85" s="24">
        <f>'[2]3'!R21</f>
        <v>6106</v>
      </c>
      <c r="P85" s="30">
        <f>'[2]3'!L21/'[2]3'!R21</f>
        <v>0.32263347527022601</v>
      </c>
      <c r="Q85" s="30">
        <f t="shared" si="1"/>
        <v>0.99344906649197506</v>
      </c>
      <c r="S85" s="30">
        <f>SUM(C85,H85)/SUM('[2]3'!C21,'[2]3'!H21,'[2]3'!M21)</f>
        <v>0.99438412579558222</v>
      </c>
      <c r="T85" s="30">
        <f>SUM(D85,I85)/SUM('[2]3'!D21,'[2]3'!I21,'[2]3'!N21)</f>
        <v>0.98907103825136611</v>
      </c>
      <c r="U85" s="30">
        <f>SUM(E85,J85)/SUM('[2]3'!E21,'[2]3'!J21,'[2]3'!O21)</f>
        <v>0.99292742927429278</v>
      </c>
      <c r="V85" s="30" t="e">
        <f>SUM(F85,K85)/SUM('[2]3'!F21,'[2]3'!K21,'[2]3'!P21)</f>
        <v>#DIV/0!</v>
      </c>
    </row>
    <row r="86" spans="1:22" ht="14.55" customHeight="1" x14ac:dyDescent="0.3">
      <c r="A86" s="2" t="s">
        <v>600</v>
      </c>
      <c r="B86" s="29">
        <v>10967</v>
      </c>
      <c r="C86" s="29">
        <v>1722</v>
      </c>
      <c r="D86" s="29">
        <v>145</v>
      </c>
      <c r="E86" s="29">
        <v>1152</v>
      </c>
      <c r="F86" s="29">
        <v>7</v>
      </c>
      <c r="G86" s="29">
        <v>3026</v>
      </c>
      <c r="H86" s="29">
        <v>1567</v>
      </c>
      <c r="I86" s="29">
        <v>206</v>
      </c>
      <c r="J86" s="29">
        <v>1120</v>
      </c>
      <c r="K86" s="29">
        <v>1</v>
      </c>
      <c r="L86" s="29">
        <v>2894</v>
      </c>
      <c r="M86" s="29">
        <v>5920</v>
      </c>
      <c r="O86" s="24">
        <f>'[2]3'!R153</f>
        <v>6049</v>
      </c>
      <c r="P86" s="30">
        <f>'[2]3'!L153/'[2]3'!R153</f>
        <v>0.51281203504711526</v>
      </c>
      <c r="Q86" s="30">
        <f t="shared" si="1"/>
        <v>0.97867416101835014</v>
      </c>
      <c r="S86" s="30">
        <f>SUM(C86,H86)/SUM('[2]3'!C153,'[2]3'!H153,'[2]3'!M153)</f>
        <v>0.97828673408685307</v>
      </c>
      <c r="T86" s="30">
        <f>SUM(D86,I86)/SUM('[2]3'!D153,'[2]3'!I153,'[2]3'!N153)</f>
        <v>0.9887323943661972</v>
      </c>
      <c r="U86" s="30">
        <f>SUM(E86,J86)/SUM('[2]3'!E153,'[2]3'!J153,'[2]3'!O153)</f>
        <v>0.97762478485370052</v>
      </c>
      <c r="V86" s="30">
        <f>SUM(F86,K86)/SUM('[2]3'!F153,'[2]3'!K153,'[2]3'!P153)</f>
        <v>1</v>
      </c>
    </row>
    <row r="87" spans="1:22" ht="14.55" customHeight="1" x14ac:dyDescent="0.3">
      <c r="A87" s="2" t="s">
        <v>454</v>
      </c>
      <c r="B87" s="29">
        <v>10895</v>
      </c>
      <c r="C87" s="29">
        <v>2241</v>
      </c>
      <c r="D87" s="29">
        <v>54</v>
      </c>
      <c r="E87" s="29">
        <v>1063</v>
      </c>
      <c r="F87" s="29">
        <v>1</v>
      </c>
      <c r="G87" s="29">
        <v>3359</v>
      </c>
      <c r="H87" s="29">
        <v>796</v>
      </c>
      <c r="I87" s="29">
        <v>50</v>
      </c>
      <c r="J87" s="29">
        <v>525</v>
      </c>
      <c r="K87" s="29">
        <v>1</v>
      </c>
      <c r="L87" s="29">
        <v>1372</v>
      </c>
      <c r="M87" s="29">
        <v>4731</v>
      </c>
      <c r="O87" s="24">
        <f>'[2]3'!R30</f>
        <v>4824</v>
      </c>
      <c r="P87" s="30">
        <f>'[2]3'!L30/'[2]3'!R30</f>
        <v>0.36774461028192373</v>
      </c>
      <c r="Q87" s="30">
        <f t="shared" si="1"/>
        <v>0.98072139303482586</v>
      </c>
      <c r="S87" s="30">
        <f>SUM(C87,H87)/SUM('[2]3'!C30,'[2]3'!H30,'[2]3'!M30)</f>
        <v>0.98284789644012949</v>
      </c>
      <c r="T87" s="30">
        <f>SUM(D87,I87)/SUM('[2]3'!D30,'[2]3'!I30,'[2]3'!N30)</f>
        <v>0.9719626168224299</v>
      </c>
      <c r="U87" s="30">
        <f>SUM(E87,J87)/SUM('[2]3'!E30,'[2]3'!J30,'[2]3'!O30)</f>
        <v>0.97723076923076924</v>
      </c>
      <c r="V87" s="30">
        <f>SUM(F87,K87)/SUM('[2]3'!F30,'[2]3'!K30,'[2]3'!P30)</f>
        <v>1</v>
      </c>
    </row>
    <row r="88" spans="1:22" ht="14.55" customHeight="1" x14ac:dyDescent="0.3">
      <c r="A88" s="2" t="s">
        <v>475</v>
      </c>
      <c r="B88" s="29">
        <v>10867</v>
      </c>
      <c r="C88" s="29">
        <v>2287</v>
      </c>
      <c r="D88" s="29">
        <v>157</v>
      </c>
      <c r="E88" s="29">
        <v>1127</v>
      </c>
      <c r="F88" s="29">
        <v>0</v>
      </c>
      <c r="G88" s="29">
        <v>3571</v>
      </c>
      <c r="H88" s="29">
        <v>845</v>
      </c>
      <c r="I88" s="29">
        <v>60</v>
      </c>
      <c r="J88" s="29">
        <v>517</v>
      </c>
      <c r="K88" s="29">
        <v>0</v>
      </c>
      <c r="L88" s="29">
        <v>1422</v>
      </c>
      <c r="M88" s="29">
        <v>4993</v>
      </c>
      <c r="O88" s="24">
        <f>'[2]3'!R48</f>
        <v>5082</v>
      </c>
      <c r="P88" s="30">
        <f>'[2]3'!L48/'[2]3'!R48</f>
        <v>0.35655253837072021</v>
      </c>
      <c r="Q88" s="30">
        <f t="shared" si="1"/>
        <v>0.98248720975993709</v>
      </c>
      <c r="S88" s="30">
        <f>SUM(C88,H88)/SUM('[2]3'!C48,'[2]3'!H48,'[2]3'!M48)</f>
        <v>0.98707847462968801</v>
      </c>
      <c r="T88" s="30">
        <f>SUM(D88,I88)/SUM('[2]3'!D48,'[2]3'!I48,'[2]3'!N48)</f>
        <v>0.9908675799086758</v>
      </c>
      <c r="U88" s="30">
        <f>SUM(E88,J88)/SUM('[2]3'!E48,'[2]3'!J48,'[2]3'!O48)</f>
        <v>0.97278106508875739</v>
      </c>
      <c r="V88" s="30" t="e">
        <f>SUM(F88,K88)/SUM('[2]3'!F48,'[2]3'!K48,'[2]3'!P48)</f>
        <v>#DIV/0!</v>
      </c>
    </row>
    <row r="89" spans="1:22" ht="14.55" customHeight="1" x14ac:dyDescent="0.3">
      <c r="A89" s="2" t="s">
        <v>546</v>
      </c>
      <c r="B89" s="29">
        <v>10861</v>
      </c>
      <c r="C89" s="29">
        <v>1840</v>
      </c>
      <c r="D89" s="29">
        <v>90</v>
      </c>
      <c r="E89" s="29">
        <v>788</v>
      </c>
      <c r="F89" s="29">
        <v>3</v>
      </c>
      <c r="G89" s="29">
        <v>2721</v>
      </c>
      <c r="H89" s="29">
        <v>1348</v>
      </c>
      <c r="I89" s="29">
        <v>112</v>
      </c>
      <c r="J89" s="29">
        <v>778</v>
      </c>
      <c r="K89" s="29">
        <v>0</v>
      </c>
      <c r="L89" s="29">
        <v>2238</v>
      </c>
      <c r="M89" s="29">
        <v>4959</v>
      </c>
      <c r="O89" s="24">
        <f>'[2]3'!R104</f>
        <v>4937</v>
      </c>
      <c r="P89" s="30">
        <f>'[2]3'!L104/'[2]3'!R104</f>
        <v>0.47923840388900141</v>
      </c>
      <c r="Q89" s="30">
        <f t="shared" si="1"/>
        <v>1.0044561474579705</v>
      </c>
      <c r="S89" s="30">
        <f>SUM(C89,H89)/SUM('[2]3'!C104,'[2]3'!H104,'[2]3'!M104)</f>
        <v>1.0085416007592534</v>
      </c>
      <c r="T89" s="30">
        <f>SUM(D89,I89)/SUM('[2]3'!D104,'[2]3'!I104,'[2]3'!N104)</f>
        <v>1.0049751243781095</v>
      </c>
      <c r="U89" s="30">
        <f>SUM(E89,J89)/SUM('[2]3'!E104,'[2]3'!J104,'[2]3'!O104)</f>
        <v>0.99618320610687028</v>
      </c>
      <c r="V89" s="30">
        <f>SUM(F89,K89)/SUM('[2]3'!F104,'[2]3'!K104,'[2]3'!P104)</f>
        <v>1</v>
      </c>
    </row>
    <row r="90" spans="1:22" ht="14.55" customHeight="1" x14ac:dyDescent="0.3">
      <c r="A90" s="2" t="s">
        <v>612</v>
      </c>
      <c r="B90" s="29">
        <v>10826</v>
      </c>
      <c r="C90" s="29">
        <v>2986</v>
      </c>
      <c r="D90" s="29">
        <v>91</v>
      </c>
      <c r="E90" s="29">
        <v>786</v>
      </c>
      <c r="F90" s="29">
        <v>8</v>
      </c>
      <c r="G90" s="29">
        <v>3871</v>
      </c>
      <c r="H90" s="29">
        <v>872</v>
      </c>
      <c r="I90" s="29">
        <v>46</v>
      </c>
      <c r="J90" s="29">
        <v>371</v>
      </c>
      <c r="K90" s="29">
        <v>2</v>
      </c>
      <c r="L90" s="29">
        <v>1291</v>
      </c>
      <c r="M90" s="29">
        <v>5162</v>
      </c>
      <c r="O90" s="24">
        <f>'[2]3'!R162</f>
        <v>5172</v>
      </c>
      <c r="P90" s="30">
        <f>'[2]3'!L162/'[2]3'!R162</f>
        <v>0.27030162412993042</v>
      </c>
      <c r="Q90" s="30">
        <f t="shared" si="1"/>
        <v>0.99806651198762564</v>
      </c>
      <c r="S90" s="30">
        <f>SUM(C90,H90)/SUM('[2]3'!C162,'[2]3'!H162,'[2]3'!M162)</f>
        <v>1.0005186721991701</v>
      </c>
      <c r="T90" s="30">
        <f>SUM(D90,I90)/SUM('[2]3'!D162,'[2]3'!I162,'[2]3'!N162)</f>
        <v>0.99275362318840576</v>
      </c>
      <c r="U90" s="30">
        <f>SUM(E90,J90)/SUM('[2]3'!E162,'[2]3'!J162,'[2]3'!O162)</f>
        <v>0.99058219178082196</v>
      </c>
      <c r="V90" s="30">
        <f>SUM(F90,K90)/SUM('[2]3'!F162,'[2]3'!K162,'[2]3'!P162)</f>
        <v>1</v>
      </c>
    </row>
    <row r="91" spans="1:22" ht="14.55" customHeight="1" x14ac:dyDescent="0.3">
      <c r="A91" s="2" t="s">
        <v>424</v>
      </c>
      <c r="B91" s="29">
        <v>10682</v>
      </c>
      <c r="C91" s="29">
        <v>2462</v>
      </c>
      <c r="D91" s="29">
        <v>208</v>
      </c>
      <c r="E91" s="29">
        <v>732</v>
      </c>
      <c r="F91" s="29">
        <v>4</v>
      </c>
      <c r="G91" s="29">
        <v>3406</v>
      </c>
      <c r="H91" s="29">
        <v>611</v>
      </c>
      <c r="I91" s="29">
        <v>94</v>
      </c>
      <c r="J91" s="29">
        <v>238</v>
      </c>
      <c r="K91" s="29">
        <v>0</v>
      </c>
      <c r="L91" s="29">
        <v>943</v>
      </c>
      <c r="M91" s="29">
        <v>4349</v>
      </c>
      <c r="O91" s="24">
        <f>'[2]3'!R4</f>
        <v>4408</v>
      </c>
      <c r="P91" s="30">
        <f>'[2]3'!L4/'[2]3'!R4</f>
        <v>0.25499092558983666</v>
      </c>
      <c r="Q91" s="30">
        <f t="shared" si="1"/>
        <v>0.98661524500907438</v>
      </c>
      <c r="S91" s="30">
        <f>SUM(C91,H91)/SUM('[2]3'!C4,'[2]3'!H4,'[2]3'!M4)</f>
        <v>0.98430493273542596</v>
      </c>
      <c r="T91" s="30">
        <f>SUM(D91,I91)/SUM('[2]3'!D4,'[2]3'!I4,'[2]3'!N4)</f>
        <v>0.98692810457516345</v>
      </c>
      <c r="U91" s="30">
        <f>SUM(E91,J91)/SUM('[2]3'!E4,'[2]3'!J4,'[2]3'!O4)</f>
        <v>0.99385245901639341</v>
      </c>
      <c r="V91" s="30">
        <f>SUM(F91,K91)/SUM('[2]3'!F4,'[2]3'!K4,'[2]3'!P4)</f>
        <v>1</v>
      </c>
    </row>
    <row r="92" spans="1:22" ht="14.55" customHeight="1" x14ac:dyDescent="0.3">
      <c r="A92" s="2" t="s">
        <v>549</v>
      </c>
      <c r="B92" s="29">
        <v>10626</v>
      </c>
      <c r="C92" s="29">
        <v>2735</v>
      </c>
      <c r="D92" s="29">
        <v>138</v>
      </c>
      <c r="E92" s="29">
        <v>1757</v>
      </c>
      <c r="F92" s="29">
        <v>7</v>
      </c>
      <c r="G92" s="29">
        <v>4637</v>
      </c>
      <c r="H92" s="29">
        <v>875</v>
      </c>
      <c r="I92" s="29">
        <v>55</v>
      </c>
      <c r="J92" s="29">
        <v>714</v>
      </c>
      <c r="K92" s="29">
        <v>0</v>
      </c>
      <c r="L92" s="29">
        <v>1644</v>
      </c>
      <c r="M92" s="29">
        <v>6281</v>
      </c>
      <c r="O92" s="24">
        <f>'[2]3'!R107</f>
        <v>6310</v>
      </c>
      <c r="P92" s="30">
        <f>'[2]3'!L107/'[2]3'!R107</f>
        <v>0.29746434231378766</v>
      </c>
      <c r="Q92" s="30">
        <f t="shared" si="1"/>
        <v>0.99540412044374005</v>
      </c>
      <c r="S92" s="30">
        <f>SUM(C92,H92)/SUM('[2]3'!C107,'[2]3'!H107,'[2]3'!M107)</f>
        <v>0.99312242090784042</v>
      </c>
      <c r="T92" s="30">
        <f>SUM(D92,I92)/SUM('[2]3'!D107,'[2]3'!I107,'[2]3'!N107)</f>
        <v>1</v>
      </c>
      <c r="U92" s="30">
        <f>SUM(E92,J92)/SUM('[2]3'!E107,'[2]3'!J107,'[2]3'!O107)</f>
        <v>0.99838383838383837</v>
      </c>
      <c r="V92" s="30">
        <f>SUM(F92,K92)/SUM('[2]3'!F107,'[2]3'!K107,'[2]3'!P107)</f>
        <v>1</v>
      </c>
    </row>
    <row r="93" spans="1:22" ht="14.55" customHeight="1" x14ac:dyDescent="0.3">
      <c r="A93" s="2" t="s">
        <v>494</v>
      </c>
      <c r="B93" s="29">
        <v>10606</v>
      </c>
      <c r="C93" s="29">
        <v>2913</v>
      </c>
      <c r="D93" s="29">
        <v>169</v>
      </c>
      <c r="E93" s="29">
        <v>887</v>
      </c>
      <c r="F93" s="29">
        <v>1</v>
      </c>
      <c r="G93" s="29">
        <v>3970</v>
      </c>
      <c r="H93" s="29">
        <v>523</v>
      </c>
      <c r="I93" s="29">
        <v>25</v>
      </c>
      <c r="J93" s="29">
        <v>177</v>
      </c>
      <c r="K93" s="29">
        <v>0</v>
      </c>
      <c r="L93" s="29">
        <v>725</v>
      </c>
      <c r="M93" s="29">
        <v>4695</v>
      </c>
      <c r="O93" s="24">
        <f>'[2]3'!R62</f>
        <v>4702</v>
      </c>
      <c r="P93" s="30">
        <f>'[2]3'!L62/'[2]3'!R62</f>
        <v>0.17822203317737134</v>
      </c>
      <c r="Q93" s="30">
        <f t="shared" si="1"/>
        <v>0.99851127179923438</v>
      </c>
      <c r="S93" s="30">
        <f>SUM(C93,H93)/SUM('[2]3'!C62,'[2]3'!H62,'[2]3'!M62)</f>
        <v>0.99854693403080497</v>
      </c>
      <c r="T93" s="30">
        <f>SUM(D93,I93)/SUM('[2]3'!D62,'[2]3'!I62,'[2]3'!N62)</f>
        <v>0.98477157360406087</v>
      </c>
      <c r="U93" s="30">
        <f>SUM(E93,J93)/SUM('[2]3'!E62,'[2]3'!J62,'[2]3'!O62)</f>
        <v>1.0009407337723424</v>
      </c>
      <c r="V93" s="30">
        <f>SUM(F93,K93)/SUM('[2]3'!F62,'[2]3'!K62,'[2]3'!P62)</f>
        <v>1</v>
      </c>
    </row>
    <row r="94" spans="1:22" ht="14.55" customHeight="1" x14ac:dyDescent="0.3">
      <c r="A94" s="2" t="s">
        <v>484</v>
      </c>
      <c r="B94" s="29">
        <v>10420</v>
      </c>
      <c r="C94" s="29">
        <v>1830</v>
      </c>
      <c r="D94" s="29">
        <v>137</v>
      </c>
      <c r="E94" s="29">
        <v>1096</v>
      </c>
      <c r="F94" s="29">
        <v>3</v>
      </c>
      <c r="G94" s="29">
        <v>3066</v>
      </c>
      <c r="H94" s="29">
        <v>798</v>
      </c>
      <c r="I94" s="29">
        <v>81</v>
      </c>
      <c r="J94" s="29">
        <v>712</v>
      </c>
      <c r="K94" s="29">
        <v>7</v>
      </c>
      <c r="L94" s="29">
        <v>1598</v>
      </c>
      <c r="M94" s="29">
        <v>4664</v>
      </c>
      <c r="O94" s="24">
        <f>'[2]3'!R55</f>
        <v>4683</v>
      </c>
      <c r="P94" s="30">
        <f>'[2]3'!L55/'[2]3'!R55</f>
        <v>0.37518684603886399</v>
      </c>
      <c r="Q94" s="30">
        <f t="shared" si="1"/>
        <v>0.9959427717275251</v>
      </c>
      <c r="S94" s="30">
        <f>SUM(C94,H94)/SUM('[2]3'!C55,'[2]3'!H55,'[2]3'!M55)</f>
        <v>1.0007616146230007</v>
      </c>
      <c r="T94" s="30">
        <f>SUM(D94,I94)/SUM('[2]3'!D55,'[2]3'!I55,'[2]3'!N55)</f>
        <v>0.99543378995433784</v>
      </c>
      <c r="U94" s="30">
        <f>SUM(E94,J94)/SUM('[2]3'!E55,'[2]3'!J55,'[2]3'!O55)</f>
        <v>0.98960043787629992</v>
      </c>
      <c r="V94" s="30">
        <f>SUM(F94,K94)/SUM('[2]3'!F55,'[2]3'!K55,'[2]3'!P55)</f>
        <v>0.90909090909090906</v>
      </c>
    </row>
    <row r="95" spans="1:22" ht="14.55" customHeight="1" x14ac:dyDescent="0.3">
      <c r="A95" s="2" t="s">
        <v>470</v>
      </c>
      <c r="B95" s="29">
        <v>10246</v>
      </c>
      <c r="C95" s="29">
        <v>1700</v>
      </c>
      <c r="D95" s="29">
        <v>129</v>
      </c>
      <c r="E95" s="29">
        <v>1457</v>
      </c>
      <c r="F95" s="29">
        <v>2</v>
      </c>
      <c r="G95" s="29">
        <v>3288</v>
      </c>
      <c r="H95" s="29">
        <v>1010</v>
      </c>
      <c r="I95" s="29">
        <v>38</v>
      </c>
      <c r="J95" s="29">
        <v>567</v>
      </c>
      <c r="K95" s="29">
        <v>0</v>
      </c>
      <c r="L95" s="29">
        <v>1615</v>
      </c>
      <c r="M95" s="29">
        <v>4903</v>
      </c>
      <c r="O95" s="24">
        <f>'[2]3'!R43</f>
        <v>4983</v>
      </c>
      <c r="P95" s="30">
        <f>'[2]3'!L43/'[2]3'!R43</f>
        <v>0.36744932771422839</v>
      </c>
      <c r="Q95" s="30">
        <f t="shared" si="1"/>
        <v>0.98394541440899053</v>
      </c>
      <c r="S95" s="30">
        <f>SUM(C95,H95)/SUM('[2]3'!C43,'[2]3'!H43,'[2]3'!M43)</f>
        <v>0.98473837209302328</v>
      </c>
      <c r="T95" s="30">
        <f>SUM(D95,I95)/SUM('[2]3'!D43,'[2]3'!I43,'[2]3'!N43)</f>
        <v>0.98816568047337283</v>
      </c>
      <c r="U95" s="30">
        <f>SUM(E95,J95)/SUM('[2]3'!E43,'[2]3'!J43,'[2]3'!O43)</f>
        <v>0.98252427184466018</v>
      </c>
      <c r="V95" s="30">
        <f>SUM(F95,K95)/SUM('[2]3'!F43,'[2]3'!K43,'[2]3'!P43)</f>
        <v>1</v>
      </c>
    </row>
    <row r="96" spans="1:22" ht="14.55" customHeight="1" x14ac:dyDescent="0.3">
      <c r="A96" s="2" t="s">
        <v>434</v>
      </c>
      <c r="B96" s="29">
        <v>10192</v>
      </c>
      <c r="C96" s="29">
        <v>2105</v>
      </c>
      <c r="D96" s="29">
        <v>161</v>
      </c>
      <c r="E96" s="29">
        <v>832</v>
      </c>
      <c r="F96" s="29">
        <v>6</v>
      </c>
      <c r="G96" s="29">
        <v>3104</v>
      </c>
      <c r="H96" s="29">
        <v>486</v>
      </c>
      <c r="I96" s="29">
        <v>50</v>
      </c>
      <c r="J96" s="29">
        <v>255</v>
      </c>
      <c r="K96" s="29">
        <v>2</v>
      </c>
      <c r="L96" s="29">
        <v>793</v>
      </c>
      <c r="M96" s="29">
        <v>3897</v>
      </c>
      <c r="O96" s="24">
        <f>'[2]3'!R13</f>
        <v>3922</v>
      </c>
      <c r="P96" s="30">
        <f>'[2]3'!L13/'[2]3'!R13</f>
        <v>0.23941866394696584</v>
      </c>
      <c r="Q96" s="30">
        <f t="shared" si="1"/>
        <v>0.99362570117287097</v>
      </c>
      <c r="S96" s="30">
        <f>SUM(C96,H96)/SUM('[2]3'!C13,'[2]3'!H13,'[2]3'!M13)</f>
        <v>0.99577248270561103</v>
      </c>
      <c r="T96" s="30">
        <f>SUM(D96,I96)/SUM('[2]3'!D13,'[2]3'!I13,'[2]3'!N13)</f>
        <v>0.99528301886792447</v>
      </c>
      <c r="U96" s="30">
        <f>SUM(E96,J96)/SUM('[2]3'!E13,'[2]3'!J13,'[2]3'!O13)</f>
        <v>0.98818181818181816</v>
      </c>
      <c r="V96" s="30">
        <f>SUM(F96,K96)/SUM('[2]3'!F13,'[2]3'!K13,'[2]3'!P13)</f>
        <v>1</v>
      </c>
    </row>
    <row r="97" spans="1:22" ht="14.55" customHeight="1" x14ac:dyDescent="0.3">
      <c r="A97" s="2" t="s">
        <v>486</v>
      </c>
      <c r="B97" s="29">
        <v>10170</v>
      </c>
      <c r="C97" s="29">
        <v>2424</v>
      </c>
      <c r="D97" s="29">
        <v>124</v>
      </c>
      <c r="E97" s="29">
        <v>827</v>
      </c>
      <c r="F97" s="29">
        <v>1</v>
      </c>
      <c r="G97" s="29">
        <v>3376</v>
      </c>
      <c r="H97" s="29">
        <v>1102</v>
      </c>
      <c r="I97" s="29">
        <v>86</v>
      </c>
      <c r="J97" s="29">
        <v>336</v>
      </c>
      <c r="K97" s="29">
        <v>0</v>
      </c>
      <c r="L97" s="29">
        <v>1524</v>
      </c>
      <c r="M97" s="29">
        <v>4900</v>
      </c>
      <c r="O97" s="24">
        <f>'[2]3'!R56</f>
        <v>4967</v>
      </c>
      <c r="P97" s="30">
        <f>'[2]3'!L56/'[2]3'!R56</f>
        <v>0.34346688141735454</v>
      </c>
      <c r="Q97" s="30">
        <f t="shared" si="1"/>
        <v>0.98651097241795849</v>
      </c>
      <c r="S97" s="30">
        <f>SUM(C97,H97)/SUM('[2]3'!C56,'[2]3'!H56,'[2]3'!M56)</f>
        <v>0.9871220604703248</v>
      </c>
      <c r="T97" s="30">
        <f>SUM(D97,I97)/SUM('[2]3'!D56,'[2]3'!I56,'[2]3'!N56)</f>
        <v>0.9859154929577465</v>
      </c>
      <c r="U97" s="30">
        <f>SUM(E97,J97)/SUM('[2]3'!E56,'[2]3'!J56,'[2]3'!O56)</f>
        <v>0.98475867908552073</v>
      </c>
      <c r="V97" s="30">
        <f>SUM(F97,K97)/SUM('[2]3'!F56,'[2]3'!K56,'[2]3'!P56)</f>
        <v>1</v>
      </c>
    </row>
    <row r="98" spans="1:22" ht="14.55" customHeight="1" x14ac:dyDescent="0.3">
      <c r="A98" s="2" t="s">
        <v>561</v>
      </c>
      <c r="B98" s="29">
        <v>10157</v>
      </c>
      <c r="C98" s="29">
        <v>3186</v>
      </c>
      <c r="D98" s="29">
        <v>199</v>
      </c>
      <c r="E98" s="29">
        <v>1340</v>
      </c>
      <c r="F98" s="29">
        <v>4</v>
      </c>
      <c r="G98" s="29">
        <v>4729</v>
      </c>
      <c r="H98" s="29">
        <v>502</v>
      </c>
      <c r="I98" s="29">
        <v>44</v>
      </c>
      <c r="J98" s="29">
        <v>310</v>
      </c>
      <c r="K98" s="29">
        <v>3</v>
      </c>
      <c r="L98" s="29">
        <v>859</v>
      </c>
      <c r="M98" s="29">
        <v>5588</v>
      </c>
      <c r="O98" s="24">
        <f>'[2]3'!R117</f>
        <v>5598</v>
      </c>
      <c r="P98" s="30">
        <f>'[2]3'!L117/'[2]3'!R117</f>
        <v>0.19167559842800999</v>
      </c>
      <c r="Q98" s="30">
        <f t="shared" si="1"/>
        <v>0.99821364773133259</v>
      </c>
      <c r="S98" s="30">
        <f>SUM(C98,H98)/SUM('[2]3'!C117,'[2]3'!H117,'[2]3'!M117)</f>
        <v>0.99675675675675679</v>
      </c>
      <c r="T98" s="30">
        <f>SUM(D98,I98)/SUM('[2]3'!D117,'[2]3'!I117,'[2]3'!N117)</f>
        <v>0.98780487804878048</v>
      </c>
      <c r="U98" s="30">
        <f>SUM(E98,J98)/SUM('[2]3'!E117,'[2]3'!J117,'[2]3'!O117)</f>
        <v>1.0036496350364963</v>
      </c>
      <c r="V98" s="30">
        <f>SUM(F98,K98)/SUM('[2]3'!F117,'[2]3'!K117,'[2]3'!P117)</f>
        <v>0.875</v>
      </c>
    </row>
    <row r="99" spans="1:22" ht="14.55" customHeight="1" x14ac:dyDescent="0.3">
      <c r="A99" s="2" t="s">
        <v>528</v>
      </c>
      <c r="B99" s="29">
        <v>9686</v>
      </c>
      <c r="C99" s="29">
        <v>2202</v>
      </c>
      <c r="D99" s="29">
        <v>130</v>
      </c>
      <c r="E99" s="29">
        <v>1090</v>
      </c>
      <c r="F99" s="29">
        <v>3</v>
      </c>
      <c r="G99" s="29">
        <v>3425</v>
      </c>
      <c r="H99" s="29">
        <v>839</v>
      </c>
      <c r="I99" s="29">
        <v>83</v>
      </c>
      <c r="J99" s="29">
        <v>582</v>
      </c>
      <c r="K99" s="29">
        <v>2</v>
      </c>
      <c r="L99" s="29">
        <v>1506</v>
      </c>
      <c r="M99" s="29">
        <v>4931</v>
      </c>
      <c r="O99" s="24">
        <f>'[2]3'!R88</f>
        <v>4966</v>
      </c>
      <c r="P99" s="30">
        <f>'[2]3'!L88/'[2]3'!R88</f>
        <v>0.34534836890857834</v>
      </c>
      <c r="Q99" s="30">
        <f t="shared" si="1"/>
        <v>0.99295207410390651</v>
      </c>
      <c r="S99" s="30">
        <f>SUM(C99,H99)/SUM('[2]3'!C88,'[2]3'!H88,'[2]3'!M88)</f>
        <v>0.99835850295469464</v>
      </c>
      <c r="T99" s="30">
        <f>SUM(D99,I99)/SUM('[2]3'!D88,'[2]3'!I88,'[2]3'!N88)</f>
        <v>0.99069767441860468</v>
      </c>
      <c r="U99" s="30">
        <f>SUM(E99,J99)/SUM('[2]3'!E88,'[2]3'!J88,'[2]3'!O88)</f>
        <v>0.98352941176470587</v>
      </c>
      <c r="V99" s="30">
        <f>SUM(F99,K99)/SUM('[2]3'!F88,'[2]3'!K88,'[2]3'!P88)</f>
        <v>1</v>
      </c>
    </row>
    <row r="100" spans="1:22" ht="14.55" customHeight="1" x14ac:dyDescent="0.3">
      <c r="A100" s="2" t="s">
        <v>568</v>
      </c>
      <c r="B100" s="29">
        <v>9452</v>
      </c>
      <c r="C100" s="29">
        <v>1391</v>
      </c>
      <c r="D100" s="29">
        <v>314</v>
      </c>
      <c r="E100" s="29">
        <v>2584</v>
      </c>
      <c r="F100" s="29">
        <v>0</v>
      </c>
      <c r="G100" s="29">
        <v>4289</v>
      </c>
      <c r="H100" s="29">
        <v>297</v>
      </c>
      <c r="I100" s="29">
        <v>105</v>
      </c>
      <c r="J100" s="29">
        <v>640</v>
      </c>
      <c r="K100" s="29">
        <v>0</v>
      </c>
      <c r="L100" s="29">
        <v>1042</v>
      </c>
      <c r="M100" s="29">
        <v>5331</v>
      </c>
      <c r="O100" s="24">
        <f>'[2]3'!R122</f>
        <v>5453</v>
      </c>
      <c r="P100" s="30">
        <f>'[2]3'!L122/'[2]3'!R122</f>
        <v>0.23454978910691363</v>
      </c>
      <c r="Q100" s="30">
        <f t="shared" si="1"/>
        <v>0.97762699431505595</v>
      </c>
      <c r="S100" s="30">
        <f>SUM(C100,H100)/SUM('[2]3'!C122,'[2]3'!H122,'[2]3'!M122)</f>
        <v>0.97515886770652804</v>
      </c>
      <c r="T100" s="30">
        <f>SUM(D100,I100)/SUM('[2]3'!D122,'[2]3'!I122,'[2]3'!N122)</f>
        <v>0.9812646370023419</v>
      </c>
      <c r="U100" s="30">
        <f>SUM(E100,J100)/SUM('[2]3'!E122,'[2]3'!J122,'[2]3'!O122)</f>
        <v>0.97845220030349012</v>
      </c>
      <c r="V100" s="30" t="e">
        <f>SUM(F100,K100)/SUM('[2]3'!F122,'[2]3'!K122,'[2]3'!P122)</f>
        <v>#DIV/0!</v>
      </c>
    </row>
    <row r="101" spans="1:22" ht="14.55" customHeight="1" x14ac:dyDescent="0.3">
      <c r="A101" s="2" t="s">
        <v>560</v>
      </c>
      <c r="B101" s="29">
        <v>9316</v>
      </c>
      <c r="C101" s="29">
        <v>1784</v>
      </c>
      <c r="D101" s="29">
        <v>203</v>
      </c>
      <c r="E101" s="29">
        <v>1393</v>
      </c>
      <c r="F101" s="29">
        <v>0</v>
      </c>
      <c r="G101" s="29">
        <v>3380</v>
      </c>
      <c r="H101" s="29">
        <v>310</v>
      </c>
      <c r="I101" s="29">
        <v>25</v>
      </c>
      <c r="J101" s="29">
        <v>219</v>
      </c>
      <c r="K101" s="29">
        <v>0</v>
      </c>
      <c r="L101" s="29">
        <v>554</v>
      </c>
      <c r="M101" s="29">
        <v>3934</v>
      </c>
      <c r="O101" s="24">
        <f>'[2]3'!R116</f>
        <v>3896</v>
      </c>
      <c r="P101" s="30">
        <f>'[2]3'!L116/'[2]3'!R116</f>
        <v>0.17299794661190965</v>
      </c>
      <c r="Q101" s="30">
        <f t="shared" si="1"/>
        <v>1.0097535934291582</v>
      </c>
      <c r="S101" s="30">
        <f>SUM(C101,H101)/SUM('[2]3'!C116,'[2]3'!H116,'[2]3'!M116)</f>
        <v>1.0072150072150072</v>
      </c>
      <c r="T101" s="30">
        <f>SUM(D101,I101)/SUM('[2]3'!D116,'[2]3'!I116,'[2]3'!N116)</f>
        <v>1</v>
      </c>
      <c r="U101" s="30">
        <f>SUM(E101,J101)/SUM('[2]3'!E116,'[2]3'!J116,'[2]3'!O116)</f>
        <v>1.014474512271869</v>
      </c>
      <c r="V101" s="30" t="e">
        <f>SUM(F101,K101)/SUM('[2]3'!F116,'[2]3'!K116,'[2]3'!P116)</f>
        <v>#DIV/0!</v>
      </c>
    </row>
    <row r="102" spans="1:22" ht="14.55" customHeight="1" x14ac:dyDescent="0.3">
      <c r="A102" s="2" t="s">
        <v>522</v>
      </c>
      <c r="B102" s="29">
        <v>9312</v>
      </c>
      <c r="C102" s="29">
        <v>1539</v>
      </c>
      <c r="D102" s="29">
        <v>60</v>
      </c>
      <c r="E102" s="29">
        <v>536</v>
      </c>
      <c r="F102" s="29">
        <v>10</v>
      </c>
      <c r="G102" s="29">
        <v>2145</v>
      </c>
      <c r="H102" s="29">
        <v>1561</v>
      </c>
      <c r="I102" s="29">
        <v>153</v>
      </c>
      <c r="J102" s="29">
        <v>614</v>
      </c>
      <c r="K102" s="29">
        <v>10</v>
      </c>
      <c r="L102" s="29">
        <v>2338</v>
      </c>
      <c r="M102" s="29">
        <v>4483</v>
      </c>
      <c r="O102" s="24">
        <f>'[2]3'!R84</f>
        <v>4507</v>
      </c>
      <c r="P102" s="30">
        <f>'[2]3'!L84/'[2]3'!R84</f>
        <v>0.53849567339693805</v>
      </c>
      <c r="Q102" s="30">
        <f t="shared" si="1"/>
        <v>0.99467495007765694</v>
      </c>
      <c r="S102" s="30">
        <f>SUM(C102,H102)/SUM('[2]3'!C84,'[2]3'!H84,'[2]3'!M84)</f>
        <v>0.99454603785691365</v>
      </c>
      <c r="T102" s="30">
        <f>SUM(D102,I102)/SUM('[2]3'!D84,'[2]3'!I84,'[2]3'!N84)</f>
        <v>0.98611111111111116</v>
      </c>
      <c r="U102" s="30">
        <f>SUM(E102,J102)/SUM('[2]3'!E84,'[2]3'!J84,'[2]3'!O84)</f>
        <v>0.99653379549393417</v>
      </c>
      <c r="V102" s="30">
        <f>SUM(F102,K102)/SUM('[2]3'!F84,'[2]3'!K84,'[2]3'!P84)</f>
        <v>1</v>
      </c>
    </row>
    <row r="103" spans="1:22" ht="14.55" customHeight="1" x14ac:dyDescent="0.3">
      <c r="A103" s="2" t="s">
        <v>581</v>
      </c>
      <c r="B103" s="29">
        <v>9102</v>
      </c>
      <c r="C103" s="29">
        <v>2050</v>
      </c>
      <c r="D103" s="29">
        <v>137</v>
      </c>
      <c r="E103" s="29">
        <v>969</v>
      </c>
      <c r="F103" s="29">
        <v>4</v>
      </c>
      <c r="G103" s="29">
        <v>3160</v>
      </c>
      <c r="H103" s="29">
        <v>617</v>
      </c>
      <c r="I103" s="29">
        <v>60</v>
      </c>
      <c r="J103" s="29">
        <v>320</v>
      </c>
      <c r="K103" s="29">
        <v>2</v>
      </c>
      <c r="L103" s="29">
        <v>999</v>
      </c>
      <c r="M103" s="29">
        <v>4159</v>
      </c>
      <c r="O103" s="24">
        <f>'[2]3'!R135</f>
        <v>4220</v>
      </c>
      <c r="P103" s="30">
        <f>'[2]3'!L135/'[2]3'!R135</f>
        <v>0.28554502369668244</v>
      </c>
      <c r="Q103" s="30">
        <f t="shared" si="1"/>
        <v>0.98554502369668251</v>
      </c>
      <c r="S103" s="30">
        <f>SUM(C103,H103)/SUM('[2]3'!C135,'[2]3'!H135,'[2]3'!M135)</f>
        <v>0.98558758314855877</v>
      </c>
      <c r="T103" s="30">
        <f>SUM(D103,I103)/SUM('[2]3'!D135,'[2]3'!I135,'[2]3'!N135)</f>
        <v>0.99494949494949492</v>
      </c>
      <c r="U103" s="30">
        <f>SUM(E103,J103)/SUM('[2]3'!E135,'[2]3'!J135,'[2]3'!O135)</f>
        <v>0.98396946564885501</v>
      </c>
      <c r="V103" s="30">
        <f>SUM(F103,K103)/SUM('[2]3'!F135,'[2]3'!K135,'[2]3'!P135)</f>
        <v>1</v>
      </c>
    </row>
    <row r="104" spans="1:22" ht="14.55" customHeight="1" x14ac:dyDescent="0.3">
      <c r="A104" s="2" t="s">
        <v>438</v>
      </c>
      <c r="B104" s="29">
        <v>8799</v>
      </c>
      <c r="C104" s="29">
        <v>1466</v>
      </c>
      <c r="D104" s="29">
        <v>323</v>
      </c>
      <c r="E104" s="29">
        <v>847</v>
      </c>
      <c r="F104" s="29">
        <v>11</v>
      </c>
      <c r="G104" s="29">
        <v>2647</v>
      </c>
      <c r="H104" s="29">
        <v>866</v>
      </c>
      <c r="I104" s="29">
        <v>683</v>
      </c>
      <c r="J104" s="29">
        <v>403</v>
      </c>
      <c r="K104" s="29">
        <v>14</v>
      </c>
      <c r="L104" s="29">
        <v>1966</v>
      </c>
      <c r="M104" s="29">
        <v>4613</v>
      </c>
      <c r="O104" s="24">
        <f>'[2]3'!R17</f>
        <v>4642</v>
      </c>
      <c r="P104" s="30">
        <f>'[2]3'!L17/'[2]3'!R17</f>
        <v>0.45540715208961652</v>
      </c>
      <c r="Q104" s="30">
        <f t="shared" si="1"/>
        <v>0.99375269280482548</v>
      </c>
      <c r="S104" s="30">
        <f>SUM(C104,H104)/SUM('[2]3'!C17,'[2]3'!H17,'[2]3'!M17)</f>
        <v>0.99488054607508536</v>
      </c>
      <c r="T104" s="30">
        <f>SUM(D104,I104)/SUM('[2]3'!D17,'[2]3'!I17,'[2]3'!N17)</f>
        <v>0.99015748031496065</v>
      </c>
      <c r="U104" s="30">
        <f>SUM(E104,J104)/SUM('[2]3'!E17,'[2]3'!J17,'[2]3'!O17)</f>
        <v>0.99522292993630568</v>
      </c>
      <c r="V104" s="30">
        <f>SUM(F104,K104)/SUM('[2]3'!F17,'[2]3'!K17,'[2]3'!P17)</f>
        <v>0.96153846153846156</v>
      </c>
    </row>
    <row r="105" spans="1:22" ht="14.55" customHeight="1" x14ac:dyDescent="0.3">
      <c r="A105" s="2" t="s">
        <v>430</v>
      </c>
      <c r="B105" s="29">
        <v>8256</v>
      </c>
      <c r="C105" s="29">
        <v>2998</v>
      </c>
      <c r="D105" s="29">
        <v>116</v>
      </c>
      <c r="E105" s="29">
        <v>742</v>
      </c>
      <c r="F105" s="29">
        <v>0</v>
      </c>
      <c r="G105" s="29">
        <v>3856</v>
      </c>
      <c r="H105" s="29">
        <v>314</v>
      </c>
      <c r="I105" s="29">
        <v>24</v>
      </c>
      <c r="J105" s="29">
        <v>104</v>
      </c>
      <c r="K105" s="29">
        <v>1</v>
      </c>
      <c r="L105" s="29">
        <v>443</v>
      </c>
      <c r="M105" s="29">
        <v>4299</v>
      </c>
      <c r="O105" s="24">
        <f>'[2]3'!R9</f>
        <v>4334</v>
      </c>
      <c r="P105" s="30">
        <f>'[2]3'!L9/'[2]3'!R9</f>
        <v>0.14420858329487771</v>
      </c>
      <c r="Q105" s="30">
        <f t="shared" si="1"/>
        <v>0.99192431933548686</v>
      </c>
      <c r="S105" s="30">
        <f>SUM(C105,H105)/SUM('[2]3'!C9,'[2]3'!H9,'[2]3'!M9)</f>
        <v>0.99191374663072773</v>
      </c>
      <c r="T105" s="30">
        <f>SUM(D105,I105)/SUM('[2]3'!D9,'[2]3'!I9,'[2]3'!N9)</f>
        <v>0.9859154929577465</v>
      </c>
      <c r="U105" s="30">
        <f>SUM(E105,J105)/SUM('[2]3'!E9,'[2]3'!J9,'[2]3'!O9)</f>
        <v>0.99295774647887325</v>
      </c>
      <c r="V105" s="30">
        <f>SUM(F105,K105)/SUM('[2]3'!F9,'[2]3'!K9,'[2]3'!P9)</f>
        <v>1</v>
      </c>
    </row>
    <row r="106" spans="1:22" ht="14.55" customHeight="1" x14ac:dyDescent="0.3">
      <c r="A106" s="2" t="s">
        <v>542</v>
      </c>
      <c r="B106" s="29">
        <v>8223</v>
      </c>
      <c r="C106" s="29">
        <v>1229</v>
      </c>
      <c r="D106" s="29">
        <v>183</v>
      </c>
      <c r="E106" s="29">
        <v>838</v>
      </c>
      <c r="F106" s="29">
        <v>7</v>
      </c>
      <c r="G106" s="29">
        <v>2257</v>
      </c>
      <c r="H106" s="29">
        <v>993</v>
      </c>
      <c r="I106" s="29">
        <v>108</v>
      </c>
      <c r="J106" s="29">
        <v>449</v>
      </c>
      <c r="K106" s="29">
        <v>0</v>
      </c>
      <c r="L106" s="29">
        <v>1550</v>
      </c>
      <c r="M106" s="29">
        <v>3807</v>
      </c>
      <c r="O106" s="24">
        <f>'[2]3'!R101</f>
        <v>3837</v>
      </c>
      <c r="P106" s="30">
        <f>'[2]3'!L101/'[2]3'!R101</f>
        <v>0.43289027886369558</v>
      </c>
      <c r="Q106" s="30">
        <f t="shared" si="1"/>
        <v>0.99218139171227526</v>
      </c>
      <c r="S106" s="30">
        <f>SUM(C106,H106)/SUM('[2]3'!C101,'[2]3'!H101,'[2]3'!M101)</f>
        <v>0.99507389162561577</v>
      </c>
      <c r="T106" s="30">
        <f>SUM(D106,I106)/SUM('[2]3'!D101,'[2]3'!I101,'[2]3'!N101)</f>
        <v>0.97</v>
      </c>
      <c r="U106" s="30">
        <f>SUM(E106,J106)/SUM('[2]3'!E101,'[2]3'!J101,'[2]3'!O101)</f>
        <v>0.99228989976869697</v>
      </c>
      <c r="V106" s="30">
        <f>SUM(F106,K106)/SUM('[2]3'!F101,'[2]3'!K101,'[2]3'!P101)</f>
        <v>1</v>
      </c>
    </row>
    <row r="107" spans="1:22" ht="14.55" customHeight="1" x14ac:dyDescent="0.3">
      <c r="A107" s="2" t="s">
        <v>471</v>
      </c>
      <c r="B107" s="29">
        <v>8161</v>
      </c>
      <c r="C107" s="29">
        <v>1699</v>
      </c>
      <c r="D107" s="29">
        <v>81</v>
      </c>
      <c r="E107" s="29">
        <v>747</v>
      </c>
      <c r="F107" s="29">
        <v>8</v>
      </c>
      <c r="G107" s="29">
        <v>2535</v>
      </c>
      <c r="H107" s="29">
        <v>511</v>
      </c>
      <c r="I107" s="29">
        <v>28</v>
      </c>
      <c r="J107" s="29">
        <v>249</v>
      </c>
      <c r="K107" s="29">
        <v>1</v>
      </c>
      <c r="L107" s="29">
        <v>789</v>
      </c>
      <c r="M107" s="29">
        <v>3324</v>
      </c>
      <c r="O107" s="24">
        <f>'[2]3'!R44</f>
        <v>3436</v>
      </c>
      <c r="P107" s="30">
        <f>'[2]3'!L44/'[2]3'!R44</f>
        <v>0.25</v>
      </c>
      <c r="Q107" s="30">
        <f t="shared" si="1"/>
        <v>0.96740395809080326</v>
      </c>
      <c r="S107" s="30">
        <f>SUM(C107,H107)/SUM('[2]3'!C44,'[2]3'!H44,'[2]3'!M44)</f>
        <v>0.96802452912833992</v>
      </c>
      <c r="T107" s="30">
        <f>SUM(D107,I107)/SUM('[2]3'!D44,'[2]3'!I44,'[2]3'!N44)</f>
        <v>0.95614035087719296</v>
      </c>
      <c r="U107" s="30">
        <f>SUM(E107,J107)/SUM('[2]3'!E44,'[2]3'!J44,'[2]3'!O44)</f>
        <v>0.96699029126213587</v>
      </c>
      <c r="V107" s="30">
        <f>SUM(F107,K107)/SUM('[2]3'!F44,'[2]3'!K44,'[2]3'!P44)</f>
        <v>1</v>
      </c>
    </row>
    <row r="108" spans="1:22" ht="14.55" customHeight="1" x14ac:dyDescent="0.3">
      <c r="A108" s="2" t="s">
        <v>437</v>
      </c>
      <c r="B108" s="29">
        <v>8160</v>
      </c>
      <c r="C108" s="29">
        <v>1759</v>
      </c>
      <c r="D108" s="29">
        <v>120</v>
      </c>
      <c r="E108" s="29">
        <v>608</v>
      </c>
      <c r="F108" s="29">
        <v>2</v>
      </c>
      <c r="G108" s="29">
        <v>2489</v>
      </c>
      <c r="H108" s="29">
        <v>319</v>
      </c>
      <c r="I108" s="29">
        <v>22</v>
      </c>
      <c r="J108" s="29">
        <v>131</v>
      </c>
      <c r="K108" s="29">
        <v>2</v>
      </c>
      <c r="L108" s="29">
        <v>474</v>
      </c>
      <c r="M108" s="29">
        <v>2963</v>
      </c>
      <c r="O108" s="24">
        <f>'[2]3'!R16</f>
        <v>2976</v>
      </c>
      <c r="P108" s="30">
        <f>'[2]3'!L16/'[2]3'!R16</f>
        <v>0.19052419354838709</v>
      </c>
      <c r="Q108" s="30">
        <f t="shared" si="1"/>
        <v>0.9956317204301075</v>
      </c>
      <c r="S108" s="30">
        <f>SUM(C108,H108)/SUM('[2]3'!C16,'[2]3'!H16,'[2]3'!M16)</f>
        <v>0.99616490891658682</v>
      </c>
      <c r="T108" s="30">
        <f>SUM(D108,I108)/SUM('[2]3'!D16,'[2]3'!I16,'[2]3'!N16)</f>
        <v>1</v>
      </c>
      <c r="U108" s="30">
        <f>SUM(E108,J108)/SUM('[2]3'!E16,'[2]3'!J16,'[2]3'!O16)</f>
        <v>0.99327956989247312</v>
      </c>
      <c r="V108" s="30">
        <f>SUM(F108,K108)/SUM('[2]3'!F16,'[2]3'!K16,'[2]3'!P16)</f>
        <v>1</v>
      </c>
    </row>
    <row r="109" spans="1:22" ht="14.55" customHeight="1" x14ac:dyDescent="0.3">
      <c r="A109" s="2" t="s">
        <v>588</v>
      </c>
      <c r="B109" s="29">
        <v>8085</v>
      </c>
      <c r="C109" s="29">
        <v>1350</v>
      </c>
      <c r="D109" s="29">
        <v>150</v>
      </c>
      <c r="E109" s="29">
        <v>1770</v>
      </c>
      <c r="F109" s="29">
        <v>55</v>
      </c>
      <c r="G109" s="29">
        <v>3325</v>
      </c>
      <c r="H109" s="29">
        <v>356</v>
      </c>
      <c r="I109" s="29">
        <v>40</v>
      </c>
      <c r="J109" s="29">
        <v>486</v>
      </c>
      <c r="K109" s="29">
        <v>11</v>
      </c>
      <c r="L109" s="29">
        <v>893</v>
      </c>
      <c r="M109" s="29">
        <v>4218</v>
      </c>
      <c r="O109" s="24">
        <f>'[2]3'!R142</f>
        <v>4264</v>
      </c>
      <c r="P109" s="30">
        <f>'[2]3'!L142/'[2]3'!R142</f>
        <v>0.24179174484052532</v>
      </c>
      <c r="Q109" s="30">
        <f t="shared" si="1"/>
        <v>0.9892120075046904</v>
      </c>
      <c r="S109" s="30">
        <f>SUM(C109,H109)/SUM('[2]3'!C142,'[2]3'!H142,'[2]3'!M142)</f>
        <v>0.99359347699475831</v>
      </c>
      <c r="T109" s="30">
        <f>SUM(D109,I109)/SUM('[2]3'!D142,'[2]3'!I142,'[2]3'!N142)</f>
        <v>1</v>
      </c>
      <c r="U109" s="30">
        <f>SUM(E109,J109)/SUM('[2]3'!E142,'[2]3'!J142,'[2]3'!O142)</f>
        <v>0.98558322411533417</v>
      </c>
      <c r="V109" s="30">
        <f>SUM(F109,K109)/SUM('[2]3'!F142,'[2]3'!K142,'[2]3'!P142)</f>
        <v>0.97058823529411764</v>
      </c>
    </row>
    <row r="110" spans="1:22" ht="14.55" customHeight="1" x14ac:dyDescent="0.3">
      <c r="A110" s="2" t="s">
        <v>466</v>
      </c>
      <c r="B110" s="29">
        <v>7831</v>
      </c>
      <c r="C110" s="29">
        <v>1582</v>
      </c>
      <c r="D110" s="29">
        <v>79</v>
      </c>
      <c r="E110" s="29">
        <v>769</v>
      </c>
      <c r="F110" s="29">
        <v>0</v>
      </c>
      <c r="G110" s="29">
        <v>2430</v>
      </c>
      <c r="H110" s="29">
        <v>717</v>
      </c>
      <c r="I110" s="29">
        <v>34</v>
      </c>
      <c r="J110" s="29">
        <v>330</v>
      </c>
      <c r="K110" s="29">
        <v>0</v>
      </c>
      <c r="L110" s="29">
        <v>1081</v>
      </c>
      <c r="M110" s="29">
        <v>3511</v>
      </c>
      <c r="O110" s="24">
        <f>'[2]3'!R40</f>
        <v>3539</v>
      </c>
      <c r="P110" s="30">
        <f>'[2]3'!L40/'[2]3'!R40</f>
        <v>0.34868606951116132</v>
      </c>
      <c r="Q110" s="30">
        <f t="shared" si="1"/>
        <v>0.99208816049731563</v>
      </c>
      <c r="S110" s="30">
        <f>SUM(C110,H110)/SUM('[2]3'!C40,'[2]3'!H40,'[2]3'!M40)</f>
        <v>0.9930885529157667</v>
      </c>
      <c r="T110" s="30">
        <f>SUM(D110,I110)/SUM('[2]3'!D40,'[2]3'!I40,'[2]3'!N40)</f>
        <v>1</v>
      </c>
      <c r="U110" s="30">
        <f>SUM(E110,J110)/SUM('[2]3'!E40,'[2]3'!J40,'[2]3'!O40)</f>
        <v>0.98919891989198916</v>
      </c>
      <c r="V110" s="30" t="e">
        <f>SUM(F110,K110)/SUM('[2]3'!F40,'[2]3'!K40,'[2]3'!P40)</f>
        <v>#DIV/0!</v>
      </c>
    </row>
    <row r="111" spans="1:22" ht="14.55" customHeight="1" x14ac:dyDescent="0.3">
      <c r="A111" s="2" t="s">
        <v>433</v>
      </c>
      <c r="B111" s="29">
        <v>7791</v>
      </c>
      <c r="C111" s="29">
        <v>1189</v>
      </c>
      <c r="D111" s="29">
        <v>84</v>
      </c>
      <c r="E111" s="29">
        <v>870</v>
      </c>
      <c r="F111" s="29">
        <v>0</v>
      </c>
      <c r="G111" s="29">
        <v>2143</v>
      </c>
      <c r="H111" s="29">
        <v>669</v>
      </c>
      <c r="I111" s="29">
        <v>51</v>
      </c>
      <c r="J111" s="29">
        <v>593</v>
      </c>
      <c r="K111" s="29">
        <v>3</v>
      </c>
      <c r="L111" s="29">
        <v>1316</v>
      </c>
      <c r="M111" s="29">
        <v>3459</v>
      </c>
      <c r="O111" s="24">
        <f>'[2]3'!R12</f>
        <v>3452</v>
      </c>
      <c r="P111" s="30">
        <f>'[2]3'!L12/'[2]3'!R12</f>
        <v>0.42439165701042875</v>
      </c>
      <c r="Q111" s="30">
        <f t="shared" si="1"/>
        <v>1.0020278099652375</v>
      </c>
      <c r="S111" s="30">
        <f>SUM(C111,H111)/SUM('[2]3'!C12,'[2]3'!H12,'[2]3'!M12)</f>
        <v>1.0048674959437534</v>
      </c>
      <c r="T111" s="30">
        <f>SUM(D111,I111)/SUM('[2]3'!D12,'[2]3'!I12,'[2]3'!N12)</f>
        <v>0.99264705882352944</v>
      </c>
      <c r="U111" s="30">
        <f>SUM(E111,J111)/SUM('[2]3'!E12,'[2]3'!J12,'[2]3'!O12)</f>
        <v>0.99931693989071035</v>
      </c>
      <c r="V111" s="30">
        <f>SUM(F111,K111)/SUM('[2]3'!F12,'[2]3'!K12,'[2]3'!P12)</f>
        <v>1</v>
      </c>
    </row>
    <row r="112" spans="1:22" ht="14.55" customHeight="1" x14ac:dyDescent="0.3">
      <c r="A112" s="2" t="s">
        <v>573</v>
      </c>
      <c r="B112" s="29">
        <v>7702</v>
      </c>
      <c r="C112" s="29">
        <v>1374</v>
      </c>
      <c r="D112" s="29">
        <v>59</v>
      </c>
      <c r="E112" s="29">
        <v>754</v>
      </c>
      <c r="F112" s="29">
        <v>2</v>
      </c>
      <c r="G112" s="29">
        <v>2189</v>
      </c>
      <c r="H112" s="29">
        <v>1020</v>
      </c>
      <c r="I112" s="29">
        <v>95</v>
      </c>
      <c r="J112" s="29">
        <v>431</v>
      </c>
      <c r="K112" s="29">
        <v>2</v>
      </c>
      <c r="L112" s="29">
        <v>1548</v>
      </c>
      <c r="M112" s="29">
        <v>3737</v>
      </c>
      <c r="O112" s="24">
        <f>'[2]3'!R127</f>
        <v>3754</v>
      </c>
      <c r="P112" s="30">
        <f>'[2]3'!L127/'[2]3'!R127</f>
        <v>0.44033031433137987</v>
      </c>
      <c r="Q112" s="30">
        <f t="shared" si="1"/>
        <v>0.99547149706979221</v>
      </c>
      <c r="S112" s="30">
        <f>SUM(C112,H112)/SUM('[2]3'!C127,'[2]3'!H127,'[2]3'!M127)</f>
        <v>0.99791579824927057</v>
      </c>
      <c r="T112" s="30">
        <f>SUM(D112,I112)/SUM('[2]3'!D127,'[2]3'!I127,'[2]3'!N127)</f>
        <v>0.97468354430379744</v>
      </c>
      <c r="U112" s="30">
        <f>SUM(E112,J112)/SUM('[2]3'!E127,'[2]3'!J127,'[2]3'!O127)</f>
        <v>0.99329421626152559</v>
      </c>
      <c r="V112" s="30">
        <f>SUM(F112,K112)/SUM('[2]3'!F127,'[2]3'!K127,'[2]3'!P127)</f>
        <v>1</v>
      </c>
    </row>
    <row r="113" spans="1:22" ht="14.55" customHeight="1" x14ac:dyDescent="0.3">
      <c r="A113" s="2" t="s">
        <v>555</v>
      </c>
      <c r="B113" s="29">
        <v>7608</v>
      </c>
      <c r="C113" s="29">
        <v>1636</v>
      </c>
      <c r="D113" s="29">
        <v>179</v>
      </c>
      <c r="E113" s="29">
        <v>1115</v>
      </c>
      <c r="F113" s="29">
        <v>3</v>
      </c>
      <c r="G113" s="29">
        <v>2933</v>
      </c>
      <c r="H113" s="29">
        <v>618</v>
      </c>
      <c r="I113" s="29">
        <v>38</v>
      </c>
      <c r="J113" s="29">
        <v>483</v>
      </c>
      <c r="K113" s="29">
        <v>1</v>
      </c>
      <c r="L113" s="29">
        <v>1140</v>
      </c>
      <c r="M113" s="29">
        <v>4073</v>
      </c>
      <c r="O113" s="24">
        <f>'[2]3'!R112</f>
        <v>4088</v>
      </c>
      <c r="P113" s="30">
        <f>'[2]3'!L112/'[2]3'!R112</f>
        <v>0.31824853228962818</v>
      </c>
      <c r="Q113" s="30">
        <f t="shared" si="1"/>
        <v>0.99633072407045009</v>
      </c>
      <c r="S113" s="30">
        <f>SUM(C113,H113)/SUM('[2]3'!C112,'[2]3'!H112,'[2]3'!M112)</f>
        <v>0.99822852081488045</v>
      </c>
      <c r="T113" s="30">
        <f>SUM(D113,I113)/SUM('[2]3'!D112,'[2]3'!I112,'[2]3'!N112)</f>
        <v>1</v>
      </c>
      <c r="U113" s="30">
        <f>SUM(E113,J113)/SUM('[2]3'!E112,'[2]3'!J112,'[2]3'!O112)</f>
        <v>0.99316345556246111</v>
      </c>
      <c r="V113" s="30">
        <f>SUM(F113,K113)/SUM('[2]3'!F112,'[2]3'!K112,'[2]3'!P112)</f>
        <v>1</v>
      </c>
    </row>
    <row r="114" spans="1:22" ht="14.55" customHeight="1" x14ac:dyDescent="0.3">
      <c r="A114" s="2" t="s">
        <v>519</v>
      </c>
      <c r="B114" s="29">
        <v>7488</v>
      </c>
      <c r="C114" s="29">
        <v>1723</v>
      </c>
      <c r="D114" s="29">
        <v>133</v>
      </c>
      <c r="E114" s="29">
        <v>891</v>
      </c>
      <c r="F114" s="29">
        <v>2</v>
      </c>
      <c r="G114" s="29">
        <v>2749</v>
      </c>
      <c r="H114" s="29">
        <v>581</v>
      </c>
      <c r="I114" s="29">
        <v>120</v>
      </c>
      <c r="J114" s="29">
        <v>373</v>
      </c>
      <c r="K114" s="29">
        <v>0</v>
      </c>
      <c r="L114" s="29">
        <v>1074</v>
      </c>
      <c r="M114" s="29">
        <v>3823</v>
      </c>
      <c r="O114" s="24">
        <f>'[2]3'!R82</f>
        <v>3842</v>
      </c>
      <c r="P114" s="30">
        <f>'[2]3'!L82/'[2]3'!R82</f>
        <v>0.3110359187922957</v>
      </c>
      <c r="Q114" s="30">
        <f t="shared" si="1"/>
        <v>0.99505465903175427</v>
      </c>
      <c r="S114" s="30">
        <f>SUM(C114,H114)/SUM('[2]3'!C82,'[2]3'!H82,'[2]3'!M82)</f>
        <v>0.99956616052060743</v>
      </c>
      <c r="T114" s="30">
        <f>SUM(D114,I114)/SUM('[2]3'!D82,'[2]3'!I82,'[2]3'!N82)</f>
        <v>0.99215686274509807</v>
      </c>
      <c r="U114" s="30">
        <f>SUM(E114,J114)/SUM('[2]3'!E82,'[2]3'!J82,'[2]3'!O82)</f>
        <v>0.98750000000000004</v>
      </c>
      <c r="V114" s="30">
        <f>SUM(F114,K114)/SUM('[2]3'!F82,'[2]3'!K82,'[2]3'!P82)</f>
        <v>1</v>
      </c>
    </row>
    <row r="115" spans="1:22" ht="14.55" customHeight="1" x14ac:dyDescent="0.3">
      <c r="A115" s="2" t="s">
        <v>537</v>
      </c>
      <c r="B115" s="29">
        <v>6941</v>
      </c>
      <c r="C115" s="29">
        <v>560</v>
      </c>
      <c r="D115" s="29">
        <v>45</v>
      </c>
      <c r="E115" s="29">
        <v>533</v>
      </c>
      <c r="F115" s="29">
        <v>0</v>
      </c>
      <c r="G115" s="29">
        <v>1138</v>
      </c>
      <c r="H115" s="29">
        <v>1081</v>
      </c>
      <c r="I115" s="29">
        <v>61</v>
      </c>
      <c r="J115" s="29">
        <v>627</v>
      </c>
      <c r="K115" s="29">
        <v>0</v>
      </c>
      <c r="L115" s="29">
        <v>1769</v>
      </c>
      <c r="M115" s="29">
        <v>2907</v>
      </c>
      <c r="O115" s="24">
        <f>'[2]3'!R97</f>
        <v>3008</v>
      </c>
      <c r="P115" s="30">
        <f>'[2]3'!L97/'[2]3'!R97</f>
        <v>0.65492021276595747</v>
      </c>
      <c r="Q115" s="30">
        <f t="shared" si="1"/>
        <v>0.96642287234042556</v>
      </c>
      <c r="S115" s="30">
        <f>SUM(C115,H115)/SUM('[2]3'!C97,'[2]3'!H97,'[2]3'!M97)</f>
        <v>0.96814159292035395</v>
      </c>
      <c r="T115" s="30">
        <f>SUM(D115,I115)/SUM('[2]3'!D97,'[2]3'!I97,'[2]3'!N97)</f>
        <v>1</v>
      </c>
      <c r="U115" s="30">
        <f>SUM(E115,J115)/SUM('[2]3'!E97,'[2]3'!J97,'[2]3'!O97)</f>
        <v>0.96106048053024029</v>
      </c>
      <c r="V115" s="30" t="e">
        <f>SUM(F115,K115)/SUM('[2]3'!F97,'[2]3'!K97,'[2]3'!P97)</f>
        <v>#DIV/0!</v>
      </c>
    </row>
    <row r="116" spans="1:22" ht="14.55" customHeight="1" x14ac:dyDescent="0.3">
      <c r="A116" s="2" t="s">
        <v>520</v>
      </c>
      <c r="B116" s="29">
        <v>6892</v>
      </c>
      <c r="C116" s="29">
        <v>1503</v>
      </c>
      <c r="D116" s="29">
        <v>100</v>
      </c>
      <c r="E116" s="29">
        <v>654</v>
      </c>
      <c r="F116" s="29">
        <v>0</v>
      </c>
      <c r="G116" s="29">
        <v>2257</v>
      </c>
      <c r="H116" s="29">
        <v>435</v>
      </c>
      <c r="I116" s="29">
        <v>49</v>
      </c>
      <c r="J116" s="29">
        <v>192</v>
      </c>
      <c r="K116" s="29">
        <v>1</v>
      </c>
      <c r="L116" s="29">
        <v>677</v>
      </c>
      <c r="M116" s="29">
        <v>2934</v>
      </c>
      <c r="O116" s="24">
        <f>'[2]3'!R83</f>
        <v>2988</v>
      </c>
      <c r="P116" s="30">
        <f>'[2]3'!L83/'[2]3'!R83</f>
        <v>0.27041499330655955</v>
      </c>
      <c r="Q116" s="30">
        <f t="shared" si="1"/>
        <v>0.98192771084337349</v>
      </c>
      <c r="S116" s="30">
        <f>SUM(C116,H116)/SUM('[2]3'!C83,'[2]3'!H83,'[2]3'!M83)</f>
        <v>0.98226051697921946</v>
      </c>
      <c r="T116" s="30">
        <f>SUM(D116,I116)/SUM('[2]3'!D83,'[2]3'!I83,'[2]3'!N83)</f>
        <v>0.97385620915032678</v>
      </c>
      <c r="U116" s="30">
        <f>SUM(E116,J116)/SUM('[2]3'!E83,'[2]3'!J83,'[2]3'!O83)</f>
        <v>0.98257839721254359</v>
      </c>
      <c r="V116" s="30">
        <f>SUM(F116,K116)/SUM('[2]3'!F83,'[2]3'!K83,'[2]3'!P83)</f>
        <v>1</v>
      </c>
    </row>
    <row r="117" spans="1:22" ht="14.55" customHeight="1" x14ac:dyDescent="0.3">
      <c r="A117" s="2" t="s">
        <v>479</v>
      </c>
      <c r="B117" s="29">
        <v>6584</v>
      </c>
      <c r="C117" s="29">
        <v>1166</v>
      </c>
      <c r="D117" s="29">
        <v>52</v>
      </c>
      <c r="E117" s="29">
        <v>473</v>
      </c>
      <c r="F117" s="29">
        <v>2</v>
      </c>
      <c r="G117" s="29">
        <v>1693</v>
      </c>
      <c r="H117" s="29">
        <v>975</v>
      </c>
      <c r="I117" s="29">
        <v>88</v>
      </c>
      <c r="J117" s="29">
        <v>403</v>
      </c>
      <c r="K117" s="29">
        <v>1</v>
      </c>
      <c r="L117" s="29">
        <v>1467</v>
      </c>
      <c r="M117" s="29">
        <v>3160</v>
      </c>
      <c r="O117" s="24">
        <f>'[2]3'!R52</f>
        <v>3166</v>
      </c>
      <c r="P117" s="30">
        <f>'[2]3'!L52/'[2]3'!R52</f>
        <v>0.47820593809222994</v>
      </c>
      <c r="Q117" s="30">
        <f t="shared" si="1"/>
        <v>0.998104864181933</v>
      </c>
      <c r="S117" s="30">
        <f>SUM(C117,H117)/SUM('[2]3'!C52,'[2]3'!H52,'[2]3'!M52)</f>
        <v>0.99720540288775039</v>
      </c>
      <c r="T117" s="30">
        <f>SUM(D117,I117)/SUM('[2]3'!D52,'[2]3'!I52,'[2]3'!N52)</f>
        <v>1</v>
      </c>
      <c r="U117" s="30">
        <f>SUM(E117,J117)/SUM('[2]3'!E52,'[2]3'!J52,'[2]3'!O52)</f>
        <v>1</v>
      </c>
      <c r="V117" s="30">
        <f>SUM(F117,K117)/SUM('[2]3'!F52,'[2]3'!K52,'[2]3'!P52)</f>
        <v>1</v>
      </c>
    </row>
    <row r="118" spans="1:22" ht="14.55" customHeight="1" x14ac:dyDescent="0.3">
      <c r="A118" s="2" t="s">
        <v>469</v>
      </c>
      <c r="B118" s="29">
        <v>6483</v>
      </c>
      <c r="C118" s="29">
        <v>1403</v>
      </c>
      <c r="D118" s="29">
        <v>103</v>
      </c>
      <c r="E118" s="29">
        <v>714</v>
      </c>
      <c r="F118" s="29">
        <v>3</v>
      </c>
      <c r="G118" s="29">
        <v>2223</v>
      </c>
      <c r="H118" s="29">
        <v>591</v>
      </c>
      <c r="I118" s="29">
        <v>43</v>
      </c>
      <c r="J118" s="29">
        <v>352</v>
      </c>
      <c r="K118" s="29">
        <v>1</v>
      </c>
      <c r="L118" s="29">
        <v>987</v>
      </c>
      <c r="M118" s="29">
        <v>3210</v>
      </c>
      <c r="O118" s="24">
        <f>'[2]3'!R42</f>
        <v>3248</v>
      </c>
      <c r="P118" s="30">
        <f>'[2]3'!L42/'[2]3'!R42</f>
        <v>0.34698275862068967</v>
      </c>
      <c r="Q118" s="30">
        <f t="shared" si="1"/>
        <v>0.98830049261083741</v>
      </c>
      <c r="S118" s="30">
        <f>SUM(C118,H118)/SUM('[2]3'!C42,'[2]3'!H42,'[2]3'!M42)</f>
        <v>0.99401794616151551</v>
      </c>
      <c r="T118" s="30">
        <f>SUM(D118,I118)/SUM('[2]3'!D42,'[2]3'!I42,'[2]3'!N42)</f>
        <v>1</v>
      </c>
      <c r="U118" s="30">
        <f>SUM(E118,J118)/SUM('[2]3'!E42,'[2]3'!J42,'[2]3'!O42)</f>
        <v>0.97619047619047616</v>
      </c>
      <c r="V118" s="30">
        <f>SUM(F118,K118)/SUM('[2]3'!F42,'[2]3'!K42,'[2]3'!P42)</f>
        <v>1</v>
      </c>
    </row>
    <row r="119" spans="1:22" ht="14.55" customHeight="1" x14ac:dyDescent="0.3">
      <c r="A119" s="2" t="s">
        <v>436</v>
      </c>
      <c r="B119" s="29">
        <v>6004</v>
      </c>
      <c r="C119" s="29">
        <v>1465</v>
      </c>
      <c r="D119" s="29">
        <v>99</v>
      </c>
      <c r="E119" s="29">
        <v>880</v>
      </c>
      <c r="F119" s="29">
        <v>2</v>
      </c>
      <c r="G119" s="29">
        <v>2446</v>
      </c>
      <c r="H119" s="29">
        <v>386</v>
      </c>
      <c r="I119" s="29">
        <v>127</v>
      </c>
      <c r="J119" s="29">
        <v>267</v>
      </c>
      <c r="K119" s="29">
        <v>2</v>
      </c>
      <c r="L119" s="29">
        <v>782</v>
      </c>
      <c r="M119" s="29">
        <v>3228</v>
      </c>
      <c r="O119" s="24">
        <f>'[2]3'!R15</f>
        <v>3245</v>
      </c>
      <c r="P119" s="30">
        <f>'[2]3'!L15/'[2]3'!R15</f>
        <v>0.28012326656394454</v>
      </c>
      <c r="Q119" s="30">
        <f t="shared" si="1"/>
        <v>0.99476117103235751</v>
      </c>
      <c r="S119" s="30">
        <f>SUM(C119,H119)/SUM('[2]3'!C15,'[2]3'!H15,'[2]3'!M15)</f>
        <v>0.99784366576819405</v>
      </c>
      <c r="T119" s="30">
        <f>SUM(D119,I119)/SUM('[2]3'!D15,'[2]3'!I15,'[2]3'!N15)</f>
        <v>0.99122807017543857</v>
      </c>
      <c r="U119" s="30">
        <f>SUM(E119,J119)/SUM('[2]3'!E15,'[2]3'!J15,'[2]3'!O15)</f>
        <v>0.99135695764909249</v>
      </c>
      <c r="V119" s="30">
        <f>SUM(F119,K119)/SUM('[2]3'!F15,'[2]3'!K15,'[2]3'!P15)</f>
        <v>0.8</v>
      </c>
    </row>
    <row r="120" spans="1:22" ht="14.55" customHeight="1" x14ac:dyDescent="0.3">
      <c r="A120" s="2" t="s">
        <v>534</v>
      </c>
      <c r="B120" s="29">
        <v>5897</v>
      </c>
      <c r="C120" s="29">
        <v>920</v>
      </c>
      <c r="D120" s="29">
        <v>23</v>
      </c>
      <c r="E120" s="29">
        <v>434</v>
      </c>
      <c r="F120" s="29">
        <v>5</v>
      </c>
      <c r="G120" s="29">
        <v>1382</v>
      </c>
      <c r="H120" s="29">
        <v>465</v>
      </c>
      <c r="I120" s="29">
        <v>17</v>
      </c>
      <c r="J120" s="29">
        <v>252</v>
      </c>
      <c r="K120" s="29">
        <v>1</v>
      </c>
      <c r="L120" s="29">
        <v>735</v>
      </c>
      <c r="M120" s="29">
        <v>2117</v>
      </c>
      <c r="O120" s="24">
        <f>'[2]3'!R94</f>
        <v>2128</v>
      </c>
      <c r="P120" s="30">
        <f>'[2]3'!L94/'[2]3'!R94</f>
        <v>0.39144736842105265</v>
      </c>
      <c r="Q120" s="30">
        <f t="shared" si="1"/>
        <v>0.99483082706766912</v>
      </c>
      <c r="S120" s="30">
        <f>SUM(C120,H120)/SUM('[2]3'!C94,'[2]3'!H94,'[2]3'!M94)</f>
        <v>0.99141016463851106</v>
      </c>
      <c r="T120" s="30">
        <f>SUM(D120,I120)/SUM('[2]3'!D94,'[2]3'!I94,'[2]3'!N94)</f>
        <v>1</v>
      </c>
      <c r="U120" s="30">
        <f>SUM(E120,J120)/SUM('[2]3'!E94,'[2]3'!J94,'[2]3'!O94)</f>
        <v>1.0014598540145985</v>
      </c>
      <c r="V120" s="30">
        <f>SUM(F120,K120)/SUM('[2]3'!F94,'[2]3'!K94,'[2]3'!P94)</f>
        <v>1</v>
      </c>
    </row>
    <row r="121" spans="1:22" ht="14.55" customHeight="1" x14ac:dyDescent="0.3">
      <c r="A121" s="2" t="s">
        <v>610</v>
      </c>
      <c r="B121" s="29">
        <v>5874</v>
      </c>
      <c r="C121" s="29">
        <v>1206</v>
      </c>
      <c r="D121" s="29">
        <v>53</v>
      </c>
      <c r="E121" s="29">
        <v>537</v>
      </c>
      <c r="F121" s="29">
        <v>3</v>
      </c>
      <c r="G121" s="29">
        <v>1799</v>
      </c>
      <c r="H121" s="29">
        <v>811</v>
      </c>
      <c r="I121" s="29">
        <v>50</v>
      </c>
      <c r="J121" s="29">
        <v>391</v>
      </c>
      <c r="K121" s="29">
        <v>0</v>
      </c>
      <c r="L121" s="29">
        <v>1252</v>
      </c>
      <c r="M121" s="29">
        <v>3051</v>
      </c>
      <c r="O121" s="24">
        <f>'[2]3'!R160</f>
        <v>3086</v>
      </c>
      <c r="P121" s="30">
        <f>'[2]3'!L160/'[2]3'!R160</f>
        <v>0.43324692158133504</v>
      </c>
      <c r="Q121" s="30">
        <f t="shared" si="1"/>
        <v>0.98865845755022685</v>
      </c>
      <c r="S121" s="30">
        <f>SUM(C121,H121)/SUM('[2]3'!C160,'[2]3'!H160,'[2]3'!M160)</f>
        <v>0.98679060665362039</v>
      </c>
      <c r="T121" s="30">
        <f>SUM(D121,I121)/SUM('[2]3'!D160,'[2]3'!I160,'[2]3'!N160)</f>
        <v>0.99038461538461542</v>
      </c>
      <c r="U121" s="30">
        <f>SUM(E121,J121)/SUM('[2]3'!E160,'[2]3'!J160,'[2]3'!O160)</f>
        <v>0.99251336898395726</v>
      </c>
      <c r="V121" s="30">
        <f>SUM(F121,K121)/SUM('[2]3'!F160,'[2]3'!K160,'[2]3'!P160)</f>
        <v>1</v>
      </c>
    </row>
    <row r="122" spans="1:22" ht="14.55" customHeight="1" x14ac:dyDescent="0.3">
      <c r="A122" s="2" t="s">
        <v>584</v>
      </c>
      <c r="B122" s="29">
        <v>5811</v>
      </c>
      <c r="C122" s="29">
        <v>975</v>
      </c>
      <c r="D122" s="29">
        <v>79</v>
      </c>
      <c r="E122" s="29">
        <v>468</v>
      </c>
      <c r="F122" s="29">
        <v>1</v>
      </c>
      <c r="G122" s="29">
        <v>1523</v>
      </c>
      <c r="H122" s="29">
        <v>881</v>
      </c>
      <c r="I122" s="29">
        <v>164</v>
      </c>
      <c r="J122" s="29">
        <v>599</v>
      </c>
      <c r="K122" s="29">
        <v>1</v>
      </c>
      <c r="L122" s="29">
        <v>1645</v>
      </c>
      <c r="M122" s="29">
        <v>3168</v>
      </c>
      <c r="O122" s="24">
        <f>'[2]3'!R138</f>
        <v>3248</v>
      </c>
      <c r="P122" s="30">
        <f>'[2]3'!L138/'[2]3'!R138</f>
        <v>0.54587438423645318</v>
      </c>
      <c r="Q122" s="30">
        <f t="shared" si="1"/>
        <v>0.97536945812807885</v>
      </c>
      <c r="S122" s="30">
        <f>SUM(C122,H122)/SUM('[2]3'!C138,'[2]3'!H138,'[2]3'!M138)</f>
        <v>0.98357180710121883</v>
      </c>
      <c r="T122" s="30">
        <f>SUM(D122,I122)/SUM('[2]3'!D138,'[2]3'!I138,'[2]3'!N138)</f>
        <v>0.94186046511627908</v>
      </c>
      <c r="U122" s="30">
        <f>SUM(E122,J122)/SUM('[2]3'!E138,'[2]3'!J138,'[2]3'!O138)</f>
        <v>0.96911898274296093</v>
      </c>
      <c r="V122" s="30">
        <f>SUM(F122,K122)/SUM('[2]3'!F138,'[2]3'!K138,'[2]3'!P138)</f>
        <v>1</v>
      </c>
    </row>
    <row r="123" spans="1:22" ht="14.55" customHeight="1" x14ac:dyDescent="0.3">
      <c r="A123" s="2" t="s">
        <v>533</v>
      </c>
      <c r="B123" s="29">
        <v>5740</v>
      </c>
      <c r="C123" s="29">
        <v>1098</v>
      </c>
      <c r="D123" s="29">
        <v>89</v>
      </c>
      <c r="E123" s="29">
        <v>627</v>
      </c>
      <c r="F123" s="29">
        <v>9</v>
      </c>
      <c r="G123" s="29">
        <v>1823</v>
      </c>
      <c r="H123" s="29">
        <v>452</v>
      </c>
      <c r="I123" s="29">
        <v>133</v>
      </c>
      <c r="J123" s="29">
        <v>263</v>
      </c>
      <c r="K123" s="29">
        <v>4</v>
      </c>
      <c r="L123" s="29">
        <v>852</v>
      </c>
      <c r="M123" s="29">
        <v>2675</v>
      </c>
      <c r="O123" s="24">
        <f>'[2]3'!R93</f>
        <v>2670</v>
      </c>
      <c r="P123" s="30">
        <f>'[2]3'!L93/'[2]3'!R93</f>
        <v>0.33745318352059928</v>
      </c>
      <c r="Q123" s="30">
        <f t="shared" si="1"/>
        <v>1.0018726591760299</v>
      </c>
      <c r="S123" s="30">
        <f>SUM(C123,H123)/SUM('[2]3'!C93,'[2]3'!H93,'[2]3'!M93)</f>
        <v>1.0071474983755686</v>
      </c>
      <c r="T123" s="30">
        <f>SUM(D123,I123)/SUM('[2]3'!D93,'[2]3'!I93,'[2]3'!N93)</f>
        <v>1.0136986301369864</v>
      </c>
      <c r="U123" s="30">
        <f>SUM(E123,J123)/SUM('[2]3'!E93,'[2]3'!J93,'[2]3'!O93)</f>
        <v>0.9899888765294772</v>
      </c>
      <c r="V123" s="30">
        <f>SUM(F123,K123)/SUM('[2]3'!F93,'[2]3'!K93,'[2]3'!P93)</f>
        <v>1</v>
      </c>
    </row>
    <row r="124" spans="1:22" ht="14.55" customHeight="1" x14ac:dyDescent="0.3">
      <c r="A124" s="2" t="s">
        <v>593</v>
      </c>
      <c r="B124" s="29">
        <v>5386</v>
      </c>
      <c r="C124" s="29">
        <v>941</v>
      </c>
      <c r="D124" s="29">
        <v>60</v>
      </c>
      <c r="E124" s="29">
        <v>367</v>
      </c>
      <c r="F124" s="29">
        <v>0</v>
      </c>
      <c r="G124" s="29">
        <v>1368</v>
      </c>
      <c r="H124" s="29">
        <v>802</v>
      </c>
      <c r="I124" s="29">
        <v>212</v>
      </c>
      <c r="J124" s="29">
        <v>458</v>
      </c>
      <c r="K124" s="29">
        <v>1</v>
      </c>
      <c r="L124" s="29">
        <v>1473</v>
      </c>
      <c r="M124" s="29">
        <v>2841</v>
      </c>
      <c r="O124" s="24">
        <f>'[2]3'!R146</f>
        <v>2883</v>
      </c>
      <c r="P124" s="30">
        <f>'[2]3'!L146/'[2]3'!R146</f>
        <v>0.54804023586541795</v>
      </c>
      <c r="Q124" s="30">
        <f t="shared" si="1"/>
        <v>0.98543184183142563</v>
      </c>
      <c r="S124" s="30">
        <f>SUM(C124,H124)/SUM('[2]3'!C146,'[2]3'!H146,'[2]3'!M146)</f>
        <v>0.98141891891891897</v>
      </c>
      <c r="T124" s="30">
        <f>SUM(D124,I124)/SUM('[2]3'!D146,'[2]3'!I146,'[2]3'!N146)</f>
        <v>0.98909090909090913</v>
      </c>
      <c r="U124" s="30">
        <f>SUM(E124,J124)/SUM('[2]3'!E146,'[2]3'!J146,'[2]3'!O146)</f>
        <v>0.99277978339350181</v>
      </c>
      <c r="V124" s="30">
        <f>SUM(F124,K124)/SUM('[2]3'!F146,'[2]3'!K146,'[2]3'!P146)</f>
        <v>1</v>
      </c>
    </row>
    <row r="125" spans="1:22" ht="14.55" customHeight="1" x14ac:dyDescent="0.3">
      <c r="A125" s="2" t="s">
        <v>611</v>
      </c>
      <c r="B125" s="29">
        <v>5376</v>
      </c>
      <c r="C125" s="29">
        <v>1298</v>
      </c>
      <c r="D125" s="29">
        <v>66</v>
      </c>
      <c r="E125" s="29">
        <v>332</v>
      </c>
      <c r="F125" s="29">
        <v>1</v>
      </c>
      <c r="G125" s="29">
        <v>1697</v>
      </c>
      <c r="H125" s="29">
        <v>901</v>
      </c>
      <c r="I125" s="29">
        <v>82</v>
      </c>
      <c r="J125" s="29">
        <v>418</v>
      </c>
      <c r="K125" s="29">
        <v>0</v>
      </c>
      <c r="L125" s="29">
        <v>1401</v>
      </c>
      <c r="M125" s="29">
        <v>3098</v>
      </c>
      <c r="O125" s="24">
        <f>'[2]3'!R161</f>
        <v>3141</v>
      </c>
      <c r="P125" s="30">
        <f>'[2]3'!L161/'[2]3'!R161</f>
        <v>0.4941101560012735</v>
      </c>
      <c r="Q125" s="30">
        <f t="shared" si="1"/>
        <v>0.98631009232728428</v>
      </c>
      <c r="S125" s="30">
        <f>SUM(C125,H125)/SUM('[2]3'!C161,'[2]3'!H161,'[2]3'!M161)</f>
        <v>0.98742703188145486</v>
      </c>
      <c r="T125" s="30">
        <f>SUM(D125,I125)/SUM('[2]3'!D161,'[2]3'!I161,'[2]3'!N161)</f>
        <v>0.98666666666666669</v>
      </c>
      <c r="U125" s="30">
        <f>SUM(E125,J125)/SUM('[2]3'!E161,'[2]3'!J161,'[2]3'!O161)</f>
        <v>0.98296199213630409</v>
      </c>
      <c r="V125" s="30">
        <f>SUM(F125,K125)/SUM('[2]3'!F161,'[2]3'!K161,'[2]3'!P161)</f>
        <v>1</v>
      </c>
    </row>
    <row r="126" spans="1:22" ht="14.55" customHeight="1" x14ac:dyDescent="0.3">
      <c r="A126" s="2" t="s">
        <v>476</v>
      </c>
      <c r="B126" s="29">
        <v>5370</v>
      </c>
      <c r="C126" s="29">
        <v>895</v>
      </c>
      <c r="D126" s="29">
        <v>34</v>
      </c>
      <c r="E126" s="29">
        <v>501</v>
      </c>
      <c r="F126" s="29">
        <v>0</v>
      </c>
      <c r="G126" s="29">
        <v>1430</v>
      </c>
      <c r="H126" s="29">
        <v>856</v>
      </c>
      <c r="I126" s="29">
        <v>34</v>
      </c>
      <c r="J126" s="29">
        <v>300</v>
      </c>
      <c r="K126" s="29">
        <v>0</v>
      </c>
      <c r="L126" s="29">
        <v>1190</v>
      </c>
      <c r="M126" s="29">
        <v>2620</v>
      </c>
      <c r="O126" s="24">
        <f>'[2]3'!R49</f>
        <v>2685</v>
      </c>
      <c r="P126" s="30">
        <f>'[2]3'!L49/'[2]3'!R49</f>
        <v>0.49981378026070761</v>
      </c>
      <c r="Q126" s="30">
        <f t="shared" si="1"/>
        <v>0.97579143389199252</v>
      </c>
      <c r="S126" s="30">
        <f>SUM(C126,H126)/SUM('[2]3'!C49,'[2]3'!H49,'[2]3'!M49)</f>
        <v>0.98205272013460465</v>
      </c>
      <c r="T126" s="30">
        <f>SUM(D126,I126)/SUM('[2]3'!D49,'[2]3'!I49,'[2]3'!N49)</f>
        <v>1</v>
      </c>
      <c r="U126" s="30">
        <f>SUM(E126,J126)/SUM('[2]3'!E49,'[2]3'!J49,'[2]3'!O49)</f>
        <v>0.96043165467625902</v>
      </c>
      <c r="V126" s="30" t="e">
        <f>SUM(F126,K126)/SUM('[2]3'!F49,'[2]3'!K49,'[2]3'!P49)</f>
        <v>#DIV/0!</v>
      </c>
    </row>
    <row r="127" spans="1:22" ht="14.55" customHeight="1" x14ac:dyDescent="0.3">
      <c r="A127" s="2" t="s">
        <v>583</v>
      </c>
      <c r="B127" s="29">
        <v>5333</v>
      </c>
      <c r="C127" s="29">
        <v>1074</v>
      </c>
      <c r="D127" s="29">
        <v>75</v>
      </c>
      <c r="E127" s="29">
        <v>442</v>
      </c>
      <c r="F127" s="29">
        <v>0</v>
      </c>
      <c r="G127" s="29">
        <v>1591</v>
      </c>
      <c r="H127" s="29">
        <v>606</v>
      </c>
      <c r="I127" s="29">
        <v>150</v>
      </c>
      <c r="J127" s="29">
        <v>294</v>
      </c>
      <c r="K127" s="29">
        <v>0</v>
      </c>
      <c r="L127" s="29">
        <v>1050</v>
      </c>
      <c r="M127" s="29">
        <v>2641</v>
      </c>
      <c r="O127" s="24">
        <f>'[2]3'!R137</f>
        <v>2701</v>
      </c>
      <c r="P127" s="30">
        <f>'[2]3'!L137/'[2]3'!R137</f>
        <v>0.44094779711218068</v>
      </c>
      <c r="Q127" s="30">
        <f t="shared" si="1"/>
        <v>0.97778600518326542</v>
      </c>
      <c r="S127" s="30">
        <f>SUM(C127,H127)/SUM('[2]3'!C137,'[2]3'!H137,'[2]3'!M137)</f>
        <v>0.97504352872896116</v>
      </c>
      <c r="T127" s="30">
        <f>SUM(D127,I127)/SUM('[2]3'!D137,'[2]3'!I137,'[2]3'!N137)</f>
        <v>0.99118942731277537</v>
      </c>
      <c r="U127" s="30">
        <f>SUM(E127,J127)/SUM('[2]3'!E137,'[2]3'!J137,'[2]3'!O137)</f>
        <v>0.98002663115845534</v>
      </c>
      <c r="V127" s="30" t="e">
        <f>SUM(F127,K127)/SUM('[2]3'!F137,'[2]3'!K137,'[2]3'!P137)</f>
        <v>#DIV/0!</v>
      </c>
    </row>
    <row r="128" spans="1:22" ht="14.55" customHeight="1" x14ac:dyDescent="0.3">
      <c r="A128" s="2" t="s">
        <v>507</v>
      </c>
      <c r="B128" s="29">
        <v>5322</v>
      </c>
      <c r="C128" s="29">
        <v>332</v>
      </c>
      <c r="D128" s="29">
        <v>28</v>
      </c>
      <c r="E128" s="29">
        <v>177</v>
      </c>
      <c r="F128" s="29">
        <v>9</v>
      </c>
      <c r="G128" s="29">
        <v>546</v>
      </c>
      <c r="H128" s="29">
        <v>900</v>
      </c>
      <c r="I128" s="29">
        <v>250</v>
      </c>
      <c r="J128" s="29">
        <v>636</v>
      </c>
      <c r="K128" s="29">
        <v>7</v>
      </c>
      <c r="L128" s="29">
        <v>1793</v>
      </c>
      <c r="M128" s="29">
        <v>2339</v>
      </c>
      <c r="O128" s="24">
        <f>'[2]3'!R73</f>
        <v>2398</v>
      </c>
      <c r="P128" s="30">
        <f>'[2]3'!L73/'[2]3'!R73</f>
        <v>0.77939949958298582</v>
      </c>
      <c r="Q128" s="30">
        <f t="shared" si="1"/>
        <v>0.97539616346955793</v>
      </c>
      <c r="S128" s="30">
        <f>SUM(C128,H128)/SUM('[2]3'!C73,'[2]3'!H73,'[2]3'!M73)</f>
        <v>0.98011137629276057</v>
      </c>
      <c r="T128" s="30">
        <f>SUM(D128,I128)/SUM('[2]3'!D73,'[2]3'!I73,'[2]3'!N73)</f>
        <v>0.98233215547703179</v>
      </c>
      <c r="U128" s="30">
        <f>SUM(E128,J128)/SUM('[2]3'!E73,'[2]3'!J73,'[2]3'!O73)</f>
        <v>0.96901072705601909</v>
      </c>
      <c r="V128" s="30">
        <f>SUM(F128,K128)/SUM('[2]3'!F73,'[2]3'!K73,'[2]3'!P73)</f>
        <v>0.84210526315789469</v>
      </c>
    </row>
    <row r="129" spans="1:22" ht="14.55" customHeight="1" x14ac:dyDescent="0.3">
      <c r="A129" s="2" t="s">
        <v>450</v>
      </c>
      <c r="B129" s="29">
        <v>5309</v>
      </c>
      <c r="C129" s="29">
        <v>833</v>
      </c>
      <c r="D129" s="29">
        <v>53</v>
      </c>
      <c r="E129" s="29">
        <v>493</v>
      </c>
      <c r="F129" s="29">
        <v>3</v>
      </c>
      <c r="G129" s="29">
        <v>1382</v>
      </c>
      <c r="H129" s="29">
        <v>404</v>
      </c>
      <c r="I129" s="29">
        <v>26</v>
      </c>
      <c r="J129" s="29">
        <v>190</v>
      </c>
      <c r="K129" s="29">
        <v>1</v>
      </c>
      <c r="L129" s="29">
        <v>621</v>
      </c>
      <c r="M129" s="29">
        <v>2003</v>
      </c>
      <c r="O129" s="24">
        <f>'[2]3'!R27</f>
        <v>2011</v>
      </c>
      <c r="P129" s="30">
        <f>'[2]3'!L27/'[2]3'!R27</f>
        <v>0.32720039781203381</v>
      </c>
      <c r="Q129" s="30">
        <f t="shared" si="1"/>
        <v>0.99602187966185973</v>
      </c>
      <c r="S129" s="30">
        <f>SUM(C129,H129)/SUM('[2]3'!C27,'[2]3'!H27,'[2]3'!M27)</f>
        <v>0.99437299035369775</v>
      </c>
      <c r="T129" s="30">
        <f>SUM(D129,I129)/SUM('[2]3'!D27,'[2]3'!I27,'[2]3'!N27)</f>
        <v>1</v>
      </c>
      <c r="U129" s="30">
        <f>SUM(E129,J129)/SUM('[2]3'!E27,'[2]3'!J27,'[2]3'!O27)</f>
        <v>0.99853801169590639</v>
      </c>
      <c r="V129" s="30">
        <f>SUM(F129,K129)/SUM('[2]3'!F27,'[2]3'!K27,'[2]3'!P27)</f>
        <v>1</v>
      </c>
    </row>
    <row r="130" spans="1:22" ht="14.55" customHeight="1" x14ac:dyDescent="0.3">
      <c r="A130" s="2" t="s">
        <v>513</v>
      </c>
      <c r="B130" s="29">
        <v>5147</v>
      </c>
      <c r="C130" s="29">
        <v>1445</v>
      </c>
      <c r="D130" s="29">
        <v>112</v>
      </c>
      <c r="E130" s="29">
        <v>398</v>
      </c>
      <c r="F130" s="29">
        <v>0</v>
      </c>
      <c r="G130" s="29">
        <v>1955</v>
      </c>
      <c r="H130" s="29">
        <v>320</v>
      </c>
      <c r="I130" s="29">
        <v>42</v>
      </c>
      <c r="J130" s="29">
        <v>140</v>
      </c>
      <c r="K130" s="29">
        <v>0</v>
      </c>
      <c r="L130" s="29">
        <v>502</v>
      </c>
      <c r="M130" s="29">
        <v>2457</v>
      </c>
      <c r="O130" s="24">
        <f>'[2]3'!R77</f>
        <v>2481</v>
      </c>
      <c r="P130" s="30">
        <f>'[2]3'!L77/'[2]3'!R77</f>
        <v>0.25796049979846836</v>
      </c>
      <c r="Q130" s="30">
        <f t="shared" si="1"/>
        <v>0.9903264812575574</v>
      </c>
      <c r="S130" s="30">
        <f>SUM(C130,H130)/SUM('[2]3'!C77,'[2]3'!H77,'[2]3'!M77)</f>
        <v>0.99604966139954854</v>
      </c>
      <c r="T130" s="30">
        <f>SUM(D130,I130)/SUM('[2]3'!D77,'[2]3'!I77,'[2]3'!N77)</f>
        <v>0.98089171974522293</v>
      </c>
      <c r="U130" s="30">
        <f>SUM(E130,J130)/SUM('[2]3'!E77,'[2]3'!J77,'[2]3'!O77)</f>
        <v>0.97463768115942029</v>
      </c>
      <c r="V130" s="30" t="e">
        <f>SUM(F130,K130)/SUM('[2]3'!F77,'[2]3'!K77,'[2]3'!P77)</f>
        <v>#DIV/0!</v>
      </c>
    </row>
    <row r="131" spans="1:22" ht="14.55" customHeight="1" x14ac:dyDescent="0.3">
      <c r="A131" s="2" t="s">
        <v>426</v>
      </c>
      <c r="B131" s="29">
        <v>5051</v>
      </c>
      <c r="C131" s="29">
        <v>1030</v>
      </c>
      <c r="D131" s="29">
        <v>58</v>
      </c>
      <c r="E131" s="29">
        <v>720</v>
      </c>
      <c r="F131" s="29">
        <v>3</v>
      </c>
      <c r="G131" s="29">
        <v>1811</v>
      </c>
      <c r="H131" s="29">
        <v>196</v>
      </c>
      <c r="I131" s="29">
        <v>15</v>
      </c>
      <c r="J131" s="29">
        <v>144</v>
      </c>
      <c r="K131" s="29">
        <v>0</v>
      </c>
      <c r="L131" s="29">
        <v>355</v>
      </c>
      <c r="M131" s="29">
        <v>2166</v>
      </c>
      <c r="O131" s="24">
        <f>'[2]3'!R6</f>
        <v>2194</v>
      </c>
      <c r="P131" s="30">
        <f>'[2]3'!L6/'[2]3'!R6</f>
        <v>0.20054694621695535</v>
      </c>
      <c r="Q131" s="30">
        <f t="shared" si="1"/>
        <v>0.98723792160437562</v>
      </c>
      <c r="S131" s="30">
        <f>SUM(C131,H131)/SUM('[2]3'!C6,'[2]3'!H6,'[2]3'!M6)</f>
        <v>0.99512987012987009</v>
      </c>
      <c r="T131" s="30">
        <f>SUM(D131,I131)/SUM('[2]3'!D6,'[2]3'!I6,'[2]3'!N6)</f>
        <v>1.0138888888888888</v>
      </c>
      <c r="U131" s="30">
        <f>SUM(E131,J131)/SUM('[2]3'!E6,'[2]3'!J6,'[2]3'!O6)</f>
        <v>0.97406989853438553</v>
      </c>
      <c r="V131" s="30">
        <f>SUM(F131,K131)/SUM('[2]3'!F6,'[2]3'!K6,'[2]3'!P6)</f>
        <v>1</v>
      </c>
    </row>
    <row r="132" spans="1:22" ht="14.55" customHeight="1" x14ac:dyDescent="0.3">
      <c r="A132" s="2" t="s">
        <v>563</v>
      </c>
      <c r="B132" s="29">
        <v>4946</v>
      </c>
      <c r="C132" s="29">
        <v>690</v>
      </c>
      <c r="D132" s="29">
        <v>50</v>
      </c>
      <c r="E132" s="29">
        <v>871</v>
      </c>
      <c r="F132" s="29">
        <v>2</v>
      </c>
      <c r="G132" s="29">
        <v>1613</v>
      </c>
      <c r="H132" s="29">
        <v>299</v>
      </c>
      <c r="I132" s="29">
        <v>35</v>
      </c>
      <c r="J132" s="29">
        <v>356</v>
      </c>
      <c r="K132" s="29">
        <v>0</v>
      </c>
      <c r="L132" s="29">
        <v>690</v>
      </c>
      <c r="M132" s="29">
        <v>2303</v>
      </c>
      <c r="O132" s="24">
        <f>'[2]3'!R119</f>
        <v>2350</v>
      </c>
      <c r="P132" s="30">
        <f>'[2]3'!L119/'[2]3'!R119</f>
        <v>0.34553191489361701</v>
      </c>
      <c r="Q132" s="30">
        <f t="shared" si="1"/>
        <v>0.98</v>
      </c>
      <c r="S132" s="30">
        <f>SUM(C132,H132)/SUM('[2]3'!C119,'[2]3'!H119,'[2]3'!M119)</f>
        <v>0.97630799605133267</v>
      </c>
      <c r="T132" s="30">
        <f>SUM(D132,I132)/SUM('[2]3'!D119,'[2]3'!I119,'[2]3'!N119)</f>
        <v>0.98837209302325579</v>
      </c>
      <c r="U132" s="30">
        <f>SUM(E132,J132)/SUM('[2]3'!E119,'[2]3'!J119,'[2]3'!O119)</f>
        <v>0.98238590872698162</v>
      </c>
      <c r="V132" s="30">
        <f>SUM(F132,K132)/SUM('[2]3'!F119,'[2]3'!K119,'[2]3'!P119)</f>
        <v>1</v>
      </c>
    </row>
    <row r="133" spans="1:22" ht="14.55" customHeight="1" x14ac:dyDescent="0.3">
      <c r="A133" s="2" t="s">
        <v>574</v>
      </c>
      <c r="B133" s="29">
        <v>4912</v>
      </c>
      <c r="C133" s="29">
        <v>1081</v>
      </c>
      <c r="D133" s="29">
        <v>46</v>
      </c>
      <c r="E133" s="29">
        <v>304</v>
      </c>
      <c r="F133" s="29">
        <v>3</v>
      </c>
      <c r="G133" s="29">
        <v>1434</v>
      </c>
      <c r="H133" s="29">
        <v>573</v>
      </c>
      <c r="I133" s="29">
        <v>30</v>
      </c>
      <c r="J133" s="29">
        <v>161</v>
      </c>
      <c r="K133" s="29">
        <v>2</v>
      </c>
      <c r="L133" s="29">
        <v>766</v>
      </c>
      <c r="M133" s="29">
        <v>2200</v>
      </c>
      <c r="O133" s="24">
        <f>'[2]3'!R128</f>
        <v>2209</v>
      </c>
      <c r="P133" s="30">
        <f>'[2]3'!L128/'[2]3'!R128</f>
        <v>0.36441828881846988</v>
      </c>
      <c r="Q133" s="30">
        <f t="shared" ref="Q133:Q163" si="2">M133/O133</f>
        <v>0.99592575826165686</v>
      </c>
      <c r="S133" s="30">
        <f>SUM(C133,H133)/SUM('[2]3'!C128,'[2]3'!H128,'[2]3'!M128)</f>
        <v>0.99399038461538458</v>
      </c>
      <c r="T133" s="30">
        <f>SUM(D133,I133)/SUM('[2]3'!D128,'[2]3'!I128,'[2]3'!N128)</f>
        <v>1</v>
      </c>
      <c r="U133" s="30">
        <f>SUM(E133,J133)/SUM('[2]3'!E128,'[2]3'!J128,'[2]3'!O128)</f>
        <v>1.0021551724137931</v>
      </c>
      <c r="V133" s="30">
        <f>SUM(F133,K133)/SUM('[2]3'!F128,'[2]3'!K128,'[2]3'!P128)</f>
        <v>1</v>
      </c>
    </row>
    <row r="134" spans="1:22" ht="14.55" customHeight="1" x14ac:dyDescent="0.3">
      <c r="A134" s="2" t="s">
        <v>517</v>
      </c>
      <c r="B134" s="29">
        <v>4696</v>
      </c>
      <c r="C134" s="29">
        <v>1193</v>
      </c>
      <c r="D134" s="29">
        <v>29</v>
      </c>
      <c r="E134" s="29">
        <v>474</v>
      </c>
      <c r="F134" s="29">
        <v>0</v>
      </c>
      <c r="G134" s="29">
        <v>1696</v>
      </c>
      <c r="H134" s="29">
        <v>354</v>
      </c>
      <c r="I134" s="29">
        <v>32</v>
      </c>
      <c r="J134" s="29">
        <v>216</v>
      </c>
      <c r="K134" s="29">
        <v>2</v>
      </c>
      <c r="L134" s="29">
        <v>604</v>
      </c>
      <c r="M134" s="29">
        <v>2300</v>
      </c>
      <c r="O134" s="24">
        <f>'[2]3'!R80</f>
        <v>2321</v>
      </c>
      <c r="P134" s="30">
        <f>'[2]3'!L80/'[2]3'!R80</f>
        <v>0.30719517449375267</v>
      </c>
      <c r="Q134" s="30">
        <f t="shared" si="2"/>
        <v>0.99095217578629902</v>
      </c>
      <c r="S134" s="30">
        <f>SUM(C134,H134)/SUM('[2]3'!C80,'[2]3'!H80,'[2]3'!M80)</f>
        <v>0.9916666666666667</v>
      </c>
      <c r="T134" s="30">
        <f>SUM(D134,I134)/SUM('[2]3'!D80,'[2]3'!I80,'[2]3'!N80)</f>
        <v>1</v>
      </c>
      <c r="U134" s="30">
        <f>SUM(E134,J134)/SUM('[2]3'!E80,'[2]3'!J80,'[2]3'!O80)</f>
        <v>0.98853868194842409</v>
      </c>
      <c r="V134" s="30">
        <f>SUM(F134,K134)/SUM('[2]3'!F80,'[2]3'!K80,'[2]3'!P80)</f>
        <v>1</v>
      </c>
    </row>
    <row r="135" spans="1:22" ht="14.55" customHeight="1" x14ac:dyDescent="0.3">
      <c r="A135" s="2" t="s">
        <v>525</v>
      </c>
      <c r="B135" s="29">
        <v>4695</v>
      </c>
      <c r="C135" s="29">
        <v>993</v>
      </c>
      <c r="D135" s="29">
        <v>62</v>
      </c>
      <c r="E135" s="29">
        <v>537</v>
      </c>
      <c r="F135" s="29">
        <v>0</v>
      </c>
      <c r="G135" s="29">
        <v>1592</v>
      </c>
      <c r="H135" s="29">
        <v>410</v>
      </c>
      <c r="I135" s="29">
        <v>29</v>
      </c>
      <c r="J135" s="29">
        <v>232</v>
      </c>
      <c r="K135" s="29">
        <v>0</v>
      </c>
      <c r="L135" s="29">
        <v>671</v>
      </c>
      <c r="M135" s="29">
        <v>2263</v>
      </c>
      <c r="O135" s="24">
        <f>'[2]3'!R86</f>
        <v>2292</v>
      </c>
      <c r="P135" s="30">
        <f>'[2]3'!L86/'[2]3'!R86</f>
        <v>0.33202443280977312</v>
      </c>
      <c r="Q135" s="30">
        <f t="shared" si="2"/>
        <v>0.98734729493891793</v>
      </c>
      <c r="S135" s="30">
        <f>SUM(C135,H135)/SUM('[2]3'!C86,'[2]3'!H86,'[2]3'!M86)</f>
        <v>0.99362606232294615</v>
      </c>
      <c r="T135" s="30">
        <f>SUM(D135,I135)/SUM('[2]3'!D86,'[2]3'!I86,'[2]3'!N86)</f>
        <v>0.98913043478260865</v>
      </c>
      <c r="U135" s="30">
        <f>SUM(E135,J135)/SUM('[2]3'!E86,'[2]3'!J86,'[2]3'!O86)</f>
        <v>0.9758883248730964</v>
      </c>
      <c r="V135" s="30" t="e">
        <f>SUM(F135,K135)/SUM('[2]3'!F86,'[2]3'!K86,'[2]3'!P86)</f>
        <v>#DIV/0!</v>
      </c>
    </row>
    <row r="136" spans="1:22" ht="14.55" customHeight="1" x14ac:dyDescent="0.3">
      <c r="A136" s="2" t="s">
        <v>548</v>
      </c>
      <c r="B136" s="29">
        <v>4691</v>
      </c>
      <c r="C136" s="29">
        <v>1293</v>
      </c>
      <c r="D136" s="29">
        <v>59</v>
      </c>
      <c r="E136" s="29">
        <v>326</v>
      </c>
      <c r="F136" s="29">
        <v>0</v>
      </c>
      <c r="G136" s="29">
        <v>1678</v>
      </c>
      <c r="H136" s="29">
        <v>407</v>
      </c>
      <c r="I136" s="29">
        <v>31</v>
      </c>
      <c r="J136" s="29">
        <v>124</v>
      </c>
      <c r="K136" s="29">
        <v>0</v>
      </c>
      <c r="L136" s="29">
        <v>562</v>
      </c>
      <c r="M136" s="29">
        <v>2240</v>
      </c>
      <c r="O136" s="24">
        <f>'[2]3'!R106</f>
        <v>2285</v>
      </c>
      <c r="P136" s="30">
        <f>'[2]3'!L106/'[2]3'!R106</f>
        <v>0.27439824945295405</v>
      </c>
      <c r="Q136" s="30">
        <f t="shared" si="2"/>
        <v>0.98030634573304154</v>
      </c>
      <c r="S136" s="30">
        <f>SUM(C136,H136)/SUM('[2]3'!C106,'[2]3'!H106,'[2]3'!M106)</f>
        <v>0.98265895953757221</v>
      </c>
      <c r="T136" s="30">
        <f>SUM(D136,I136)/SUM('[2]3'!D106,'[2]3'!I106,'[2]3'!N106)</f>
        <v>0.97826086956521741</v>
      </c>
      <c r="U136" s="30">
        <f>SUM(E136,J136)/SUM('[2]3'!E106,'[2]3'!J106,'[2]3'!O106)</f>
        <v>0.97192224622030232</v>
      </c>
      <c r="V136" s="30" t="e">
        <f>SUM(F136,K136)/SUM('[2]3'!F106,'[2]3'!K106,'[2]3'!P106)</f>
        <v>#DIV/0!</v>
      </c>
    </row>
    <row r="137" spans="1:22" ht="14.55" customHeight="1" x14ac:dyDescent="0.3">
      <c r="A137" s="2" t="s">
        <v>592</v>
      </c>
      <c r="B137" s="29">
        <v>4687</v>
      </c>
      <c r="C137" s="29">
        <v>769</v>
      </c>
      <c r="D137" s="29">
        <v>18</v>
      </c>
      <c r="E137" s="29">
        <v>603</v>
      </c>
      <c r="F137" s="29">
        <v>7</v>
      </c>
      <c r="G137" s="29">
        <v>1397</v>
      </c>
      <c r="H137" s="29">
        <v>396</v>
      </c>
      <c r="I137" s="29">
        <v>20</v>
      </c>
      <c r="J137" s="29">
        <v>401</v>
      </c>
      <c r="K137" s="29">
        <v>4</v>
      </c>
      <c r="L137" s="29">
        <v>821</v>
      </c>
      <c r="M137" s="29">
        <v>2218</v>
      </c>
      <c r="O137" s="24">
        <f>'[2]3'!R145</f>
        <v>2261</v>
      </c>
      <c r="P137" s="30">
        <f>'[2]3'!L145/'[2]3'!R145</f>
        <v>0.4086687306501548</v>
      </c>
      <c r="Q137" s="30">
        <f t="shared" si="2"/>
        <v>0.98098186643078289</v>
      </c>
      <c r="S137" s="30">
        <f>SUM(C137,H137)/SUM('[2]3'!C145,'[2]3'!H145,'[2]3'!M145)</f>
        <v>0.98063973063973064</v>
      </c>
      <c r="T137" s="30">
        <f>SUM(D137,I137)/SUM('[2]3'!D145,'[2]3'!I145,'[2]3'!N145)</f>
        <v>0.92682926829268297</v>
      </c>
      <c r="U137" s="30">
        <f>SUM(E137,J137)/SUM('[2]3'!E145,'[2]3'!J145,'[2]3'!O145)</f>
        <v>0.98334965719882472</v>
      </c>
      <c r="V137" s="30">
        <f>SUM(F137,K137)/SUM('[2]3'!F145,'[2]3'!K145,'[2]3'!P145)</f>
        <v>1</v>
      </c>
    </row>
    <row r="138" spans="1:22" ht="14.55" customHeight="1" x14ac:dyDescent="0.3">
      <c r="A138" s="2" t="s">
        <v>487</v>
      </c>
      <c r="B138" s="29">
        <v>4586</v>
      </c>
      <c r="C138" s="29">
        <v>728</v>
      </c>
      <c r="D138" s="29">
        <v>73</v>
      </c>
      <c r="E138" s="29">
        <v>687</v>
      </c>
      <c r="F138" s="29">
        <v>0</v>
      </c>
      <c r="G138" s="29">
        <v>1488</v>
      </c>
      <c r="H138" s="29">
        <v>376</v>
      </c>
      <c r="I138" s="29">
        <v>49</v>
      </c>
      <c r="J138" s="29">
        <v>229</v>
      </c>
      <c r="K138" s="29">
        <v>0</v>
      </c>
      <c r="L138" s="29">
        <v>654</v>
      </c>
      <c r="M138" s="29">
        <v>2142</v>
      </c>
      <c r="O138" s="24">
        <f>'[2]3'!R57</f>
        <v>2149</v>
      </c>
      <c r="P138" s="30">
        <f>'[2]3'!L57/'[2]3'!R57</f>
        <v>0.34388087482550023</v>
      </c>
      <c r="Q138" s="30">
        <f t="shared" si="2"/>
        <v>0.99674267100977199</v>
      </c>
      <c r="S138" s="30">
        <f>SUM(C138,H138)/SUM('[2]3'!C57,'[2]3'!H57,'[2]3'!M57)</f>
        <v>0.99728997289972898</v>
      </c>
      <c r="T138" s="30">
        <f>SUM(D138,I138)/SUM('[2]3'!D57,'[2]3'!I57,'[2]3'!N57)</f>
        <v>1.0082644628099173</v>
      </c>
      <c r="U138" s="30">
        <f>SUM(E138,J138)/SUM('[2]3'!E57,'[2]3'!J57,'[2]3'!O57)</f>
        <v>0.99457111834961998</v>
      </c>
      <c r="V138" s="30" t="e">
        <f>SUM(F138,K138)/SUM('[2]3'!F57,'[2]3'!K57,'[2]3'!P57)</f>
        <v>#DIV/0!</v>
      </c>
    </row>
    <row r="139" spans="1:22" ht="14.55" customHeight="1" x14ac:dyDescent="0.3">
      <c r="A139" s="2" t="s">
        <v>447</v>
      </c>
      <c r="B139" s="29">
        <v>4491</v>
      </c>
      <c r="C139" s="29">
        <v>874</v>
      </c>
      <c r="D139" s="29">
        <v>78</v>
      </c>
      <c r="E139" s="29">
        <v>632</v>
      </c>
      <c r="F139" s="29">
        <v>0</v>
      </c>
      <c r="G139" s="29">
        <v>1584</v>
      </c>
      <c r="H139" s="29">
        <v>381</v>
      </c>
      <c r="I139" s="29">
        <v>30</v>
      </c>
      <c r="J139" s="29">
        <v>202</v>
      </c>
      <c r="K139" s="29">
        <v>0</v>
      </c>
      <c r="L139" s="29">
        <v>613</v>
      </c>
      <c r="M139" s="29">
        <v>2197</v>
      </c>
      <c r="O139" s="24">
        <f>'[2]3'!R24</f>
        <v>2200</v>
      </c>
      <c r="P139" s="30">
        <f>'[2]3'!L24/'[2]3'!R24</f>
        <v>0.32454545454545453</v>
      </c>
      <c r="Q139" s="30">
        <f t="shared" si="2"/>
        <v>0.99863636363636366</v>
      </c>
      <c r="S139" s="30">
        <f>SUM(C139,H139)/SUM('[2]3'!C24,'[2]3'!H24,'[2]3'!M24)</f>
        <v>0.99761526232114472</v>
      </c>
      <c r="T139" s="30">
        <f>SUM(D139,I139)/SUM('[2]3'!D24,'[2]3'!I24,'[2]3'!N24)</f>
        <v>1</v>
      </c>
      <c r="U139" s="30">
        <f>SUM(E139,J139)/SUM('[2]3'!E24,'[2]3'!J24,'[2]3'!O24)</f>
        <v>1</v>
      </c>
      <c r="V139" s="30" t="e">
        <f>SUM(F139,K139)/SUM('[2]3'!F24,'[2]3'!K24,'[2]3'!P24)</f>
        <v>#DIV/0!</v>
      </c>
    </row>
    <row r="140" spans="1:22" ht="14.55" customHeight="1" x14ac:dyDescent="0.3">
      <c r="A140" s="2" t="s">
        <v>523</v>
      </c>
      <c r="B140" s="29">
        <v>4431</v>
      </c>
      <c r="C140" s="29">
        <v>663</v>
      </c>
      <c r="D140" s="29">
        <v>76</v>
      </c>
      <c r="E140" s="29">
        <v>438</v>
      </c>
      <c r="F140" s="29">
        <v>0</v>
      </c>
      <c r="G140" s="29">
        <v>1177</v>
      </c>
      <c r="H140" s="29">
        <v>406</v>
      </c>
      <c r="I140" s="29">
        <v>86</v>
      </c>
      <c r="J140" s="29">
        <v>227</v>
      </c>
      <c r="K140" s="29">
        <v>0</v>
      </c>
      <c r="L140" s="29">
        <v>719</v>
      </c>
      <c r="M140" s="29">
        <v>1896</v>
      </c>
      <c r="O140" s="24">
        <f>'[2]3'!R85</f>
        <v>1910</v>
      </c>
      <c r="P140" s="30">
        <f>'[2]3'!L85/'[2]3'!R85</f>
        <v>0.3994764397905759</v>
      </c>
      <c r="Q140" s="30">
        <f t="shared" si="2"/>
        <v>0.99267015706806283</v>
      </c>
      <c r="S140" s="30">
        <f>SUM(C140,H140)/SUM('[2]3'!C85,'[2]3'!H85,'[2]3'!M85)</f>
        <v>0.99257195914577534</v>
      </c>
      <c r="T140" s="30">
        <f>SUM(D140,I140)/SUM('[2]3'!D85,'[2]3'!I85,'[2]3'!N85)</f>
        <v>0.99386503067484666</v>
      </c>
      <c r="U140" s="30">
        <f>SUM(E140,J140)/SUM('[2]3'!E85,'[2]3'!J85,'[2]3'!O85)</f>
        <v>0.9925373134328358</v>
      </c>
      <c r="V140" s="30" t="e">
        <f>SUM(F140,K140)/SUM('[2]3'!F85,'[2]3'!K85,'[2]3'!P85)</f>
        <v>#DIV/0!</v>
      </c>
    </row>
    <row r="141" spans="1:22" ht="14.55" customHeight="1" x14ac:dyDescent="0.3">
      <c r="A141" s="2" t="s">
        <v>582</v>
      </c>
      <c r="B141" s="29">
        <v>4280</v>
      </c>
      <c r="C141" s="29">
        <v>803</v>
      </c>
      <c r="D141" s="29">
        <v>49</v>
      </c>
      <c r="E141" s="29">
        <v>430</v>
      </c>
      <c r="F141" s="29">
        <v>0</v>
      </c>
      <c r="G141" s="29">
        <v>1282</v>
      </c>
      <c r="H141" s="29">
        <v>624</v>
      </c>
      <c r="I141" s="29">
        <v>76</v>
      </c>
      <c r="J141" s="29">
        <v>179</v>
      </c>
      <c r="K141" s="29">
        <v>0</v>
      </c>
      <c r="L141" s="29">
        <v>879</v>
      </c>
      <c r="M141" s="29">
        <v>2161</v>
      </c>
      <c r="O141" s="24">
        <f>'[2]3'!R136</f>
        <v>2188</v>
      </c>
      <c r="P141" s="30">
        <f>'[2]3'!L136/'[2]3'!R136</f>
        <v>0.43921389396709326</v>
      </c>
      <c r="Q141" s="30">
        <f t="shared" si="2"/>
        <v>0.98765996343692875</v>
      </c>
      <c r="S141" s="30">
        <f>SUM(C141,H141)/SUM('[2]3'!C136,'[2]3'!H136,'[2]3'!M136)</f>
        <v>0.99028452463566963</v>
      </c>
      <c r="T141" s="30">
        <f>SUM(D141,I141)/SUM('[2]3'!D136,'[2]3'!I136,'[2]3'!N136)</f>
        <v>0.98425196850393704</v>
      </c>
      <c r="U141" s="30">
        <f>SUM(E141,J141)/SUM('[2]3'!E136,'[2]3'!J136,'[2]3'!O136)</f>
        <v>0.98225806451612907</v>
      </c>
      <c r="V141" s="30" t="e">
        <f>SUM(F141,K141)/SUM('[2]3'!F136,'[2]3'!K136,'[2]3'!P136)</f>
        <v>#DIV/0!</v>
      </c>
    </row>
    <row r="142" spans="1:22" ht="14.55" customHeight="1" x14ac:dyDescent="0.3">
      <c r="A142" s="2" t="s">
        <v>540</v>
      </c>
      <c r="B142" s="29">
        <v>4267</v>
      </c>
      <c r="C142" s="29">
        <v>863</v>
      </c>
      <c r="D142" s="29">
        <v>40</v>
      </c>
      <c r="E142" s="29">
        <v>273</v>
      </c>
      <c r="F142" s="29">
        <v>0</v>
      </c>
      <c r="G142" s="29">
        <v>1176</v>
      </c>
      <c r="H142" s="29">
        <v>420</v>
      </c>
      <c r="I142" s="29">
        <v>176</v>
      </c>
      <c r="J142" s="29">
        <v>329</v>
      </c>
      <c r="K142" s="29">
        <v>0</v>
      </c>
      <c r="L142" s="29">
        <v>925</v>
      </c>
      <c r="M142" s="29">
        <v>2101</v>
      </c>
      <c r="O142" s="24">
        <f>'[2]3'!R99</f>
        <v>2145</v>
      </c>
      <c r="P142" s="30">
        <f>'[2]3'!L99/'[2]3'!R99</f>
        <v>0.47785547785547783</v>
      </c>
      <c r="Q142" s="30">
        <f t="shared" si="2"/>
        <v>0.97948717948717945</v>
      </c>
      <c r="S142" s="30">
        <f>SUM(C142,H142)/SUM('[2]3'!C99,'[2]3'!H99,'[2]3'!M99)</f>
        <v>0.97640791476407918</v>
      </c>
      <c r="T142" s="30">
        <f>SUM(D142,I142)/SUM('[2]3'!D99,'[2]3'!I99,'[2]3'!N99)</f>
        <v>0.98630136986301364</v>
      </c>
      <c r="U142" s="30">
        <f>SUM(E142,J142)/SUM('[2]3'!E99,'[2]3'!J99,'[2]3'!O99)</f>
        <v>0.9836601307189542</v>
      </c>
      <c r="V142" s="30" t="e">
        <f>SUM(F142,K142)/SUM('[2]3'!F99,'[2]3'!K99,'[2]3'!P99)</f>
        <v>#DIV/0!</v>
      </c>
    </row>
    <row r="143" spans="1:22" ht="14.55" customHeight="1" x14ac:dyDescent="0.3">
      <c r="A143" s="2" t="s">
        <v>579</v>
      </c>
      <c r="B143" s="29">
        <v>4190</v>
      </c>
      <c r="C143" s="29">
        <v>662</v>
      </c>
      <c r="D143" s="29">
        <v>65</v>
      </c>
      <c r="E143" s="29">
        <v>139</v>
      </c>
      <c r="F143" s="29">
        <v>1</v>
      </c>
      <c r="G143" s="29">
        <v>867</v>
      </c>
      <c r="H143" s="29">
        <v>882</v>
      </c>
      <c r="I143" s="29">
        <v>140</v>
      </c>
      <c r="J143" s="29">
        <v>197</v>
      </c>
      <c r="K143" s="29">
        <v>0</v>
      </c>
      <c r="L143" s="29">
        <v>1219</v>
      </c>
      <c r="M143" s="29">
        <v>2086</v>
      </c>
      <c r="O143" s="24">
        <f>'[2]3'!R133</f>
        <v>2147</v>
      </c>
      <c r="P143" s="30">
        <f>'[2]3'!L133/'[2]3'!R133</f>
        <v>0.62179785747554728</v>
      </c>
      <c r="Q143" s="30">
        <f t="shared" si="2"/>
        <v>0.9715882626921285</v>
      </c>
      <c r="S143" s="30">
        <f>SUM(C143,H143)/SUM('[2]3'!C133,'[2]3'!H133,'[2]3'!M133)</f>
        <v>0.97229219143576828</v>
      </c>
      <c r="T143" s="30">
        <f>SUM(D143,I143)/SUM('[2]3'!D133,'[2]3'!I133,'[2]3'!N133)</f>
        <v>0.95348837209302328</v>
      </c>
      <c r="U143" s="30">
        <f>SUM(E143,J143)/SUM('[2]3'!E133,'[2]3'!J133,'[2]3'!O133)</f>
        <v>0.98245614035087714</v>
      </c>
      <c r="V143" s="30">
        <f>SUM(F143,K143)/SUM('[2]3'!F133,'[2]3'!K133,'[2]3'!P133)</f>
        <v>0.5</v>
      </c>
    </row>
    <row r="144" spans="1:22" ht="14.55" customHeight="1" x14ac:dyDescent="0.3">
      <c r="A144" s="2" t="s">
        <v>529</v>
      </c>
      <c r="B144" s="29">
        <v>4149</v>
      </c>
      <c r="C144" s="29">
        <v>568</v>
      </c>
      <c r="D144" s="29">
        <v>33</v>
      </c>
      <c r="E144" s="29">
        <v>333</v>
      </c>
      <c r="F144" s="29">
        <v>3</v>
      </c>
      <c r="G144" s="29">
        <v>937</v>
      </c>
      <c r="H144" s="29">
        <v>298</v>
      </c>
      <c r="I144" s="29">
        <v>7</v>
      </c>
      <c r="J144" s="29">
        <v>175</v>
      </c>
      <c r="K144" s="29">
        <v>1</v>
      </c>
      <c r="L144" s="29">
        <v>481</v>
      </c>
      <c r="M144" s="29">
        <v>1418</v>
      </c>
      <c r="O144" s="24">
        <f>'[2]3'!R89</f>
        <v>1432</v>
      </c>
      <c r="P144" s="30">
        <f>'[2]3'!L89/'[2]3'!R89</f>
        <v>0.37918994413407819</v>
      </c>
      <c r="Q144" s="30">
        <f t="shared" si="2"/>
        <v>0.99022346368715086</v>
      </c>
      <c r="S144" s="30">
        <f>SUM(C144,H144)/SUM('[2]3'!C89,'[2]3'!H89,'[2]3'!M89)</f>
        <v>0.99540229885057474</v>
      </c>
      <c r="T144" s="30">
        <f>SUM(D144,I144)/SUM('[2]3'!D89,'[2]3'!I89,'[2]3'!N89)</f>
        <v>1</v>
      </c>
      <c r="U144" s="30">
        <f>SUM(E144,J144)/SUM('[2]3'!E89,'[2]3'!J89,'[2]3'!O89)</f>
        <v>0.98069498069498073</v>
      </c>
      <c r="V144" s="30">
        <f>SUM(F144,K144)/SUM('[2]3'!F89,'[2]3'!K89,'[2]3'!P89)</f>
        <v>1</v>
      </c>
    </row>
    <row r="145" spans="1:22" ht="14.55" customHeight="1" x14ac:dyDescent="0.3">
      <c r="A145" s="2" t="s">
        <v>569</v>
      </c>
      <c r="B145" s="29">
        <v>3902</v>
      </c>
      <c r="C145" s="29">
        <v>620</v>
      </c>
      <c r="D145" s="29">
        <v>31</v>
      </c>
      <c r="E145" s="29">
        <v>408</v>
      </c>
      <c r="F145" s="29">
        <v>2</v>
      </c>
      <c r="G145" s="29">
        <v>1061</v>
      </c>
      <c r="H145" s="29">
        <v>541</v>
      </c>
      <c r="I145" s="29">
        <v>115</v>
      </c>
      <c r="J145" s="29">
        <v>366</v>
      </c>
      <c r="K145" s="29">
        <v>4</v>
      </c>
      <c r="L145" s="29">
        <v>1026</v>
      </c>
      <c r="M145" s="29">
        <v>2087</v>
      </c>
      <c r="O145" s="24">
        <f>'[2]3'!R123</f>
        <v>2118</v>
      </c>
      <c r="P145" s="30">
        <f>'[2]3'!L123/'[2]3'!R123</f>
        <v>0.52407932011331448</v>
      </c>
      <c r="Q145" s="30">
        <f t="shared" si="2"/>
        <v>0.98536355051935787</v>
      </c>
      <c r="S145" s="30">
        <f>SUM(C145,H145)/SUM('[2]3'!C123,'[2]3'!H123,'[2]3'!M123)</f>
        <v>0.98976982097186705</v>
      </c>
      <c r="T145" s="30">
        <f>SUM(D145,I145)/SUM('[2]3'!D123,'[2]3'!I123,'[2]3'!N123)</f>
        <v>0.97986577181208057</v>
      </c>
      <c r="U145" s="30">
        <f>SUM(E145,J145)/SUM('[2]3'!E123,'[2]3'!J123,'[2]3'!O123)</f>
        <v>0.98098859315589348</v>
      </c>
      <c r="V145" s="30">
        <f>SUM(F145,K145)/SUM('[2]3'!F123,'[2]3'!K123,'[2]3'!P123)</f>
        <v>0.8571428571428571</v>
      </c>
    </row>
    <row r="146" spans="1:22" ht="14.55" customHeight="1" x14ac:dyDescent="0.3">
      <c r="A146" s="2" t="s">
        <v>608</v>
      </c>
      <c r="B146" s="29">
        <v>3899</v>
      </c>
      <c r="C146" s="29">
        <v>877</v>
      </c>
      <c r="D146" s="29">
        <v>117</v>
      </c>
      <c r="E146" s="29">
        <v>334</v>
      </c>
      <c r="F146" s="29">
        <v>2</v>
      </c>
      <c r="G146" s="29">
        <v>1330</v>
      </c>
      <c r="H146" s="29">
        <v>390</v>
      </c>
      <c r="I146" s="29">
        <v>27</v>
      </c>
      <c r="J146" s="29">
        <v>115</v>
      </c>
      <c r="K146" s="29">
        <v>1</v>
      </c>
      <c r="L146" s="29">
        <v>533</v>
      </c>
      <c r="M146" s="29">
        <v>1863</v>
      </c>
      <c r="O146" s="24">
        <f>'[2]3'!R159</f>
        <v>1870</v>
      </c>
      <c r="P146" s="30">
        <f>'[2]3'!L159/'[2]3'!R159</f>
        <v>0.32620320855614976</v>
      </c>
      <c r="Q146" s="30">
        <f t="shared" si="2"/>
        <v>0.99625668449197857</v>
      </c>
      <c r="S146" s="30">
        <f>SUM(C146,H146)/SUM('[2]3'!C159,'[2]3'!H159,'[2]3'!M159)</f>
        <v>0.98984375000000002</v>
      </c>
      <c r="T146" s="30">
        <f>SUM(D146,I146)/SUM('[2]3'!D159,'[2]3'!I159,'[2]3'!N159)</f>
        <v>1.0069930069930071</v>
      </c>
      <c r="U146" s="30">
        <f>SUM(E146,J146)/SUM('[2]3'!E159,'[2]3'!J159,'[2]3'!O159)</f>
        <v>1.0112612612612613</v>
      </c>
      <c r="V146" s="30">
        <f>SUM(F146,K146)/SUM('[2]3'!F159,'[2]3'!K159,'[2]3'!P159)</f>
        <v>1</v>
      </c>
    </row>
    <row r="147" spans="1:22" ht="14.55" customHeight="1" x14ac:dyDescent="0.3">
      <c r="A147" s="2" t="s">
        <v>425</v>
      </c>
      <c r="B147" s="29">
        <v>3791</v>
      </c>
      <c r="C147" s="29">
        <v>692</v>
      </c>
      <c r="D147" s="29">
        <v>45</v>
      </c>
      <c r="E147" s="29">
        <v>346</v>
      </c>
      <c r="F147" s="29">
        <v>3</v>
      </c>
      <c r="G147" s="29">
        <v>1086</v>
      </c>
      <c r="H147" s="29">
        <v>318</v>
      </c>
      <c r="I147" s="29">
        <v>21</v>
      </c>
      <c r="J147" s="29">
        <v>127</v>
      </c>
      <c r="K147" s="29">
        <v>4</v>
      </c>
      <c r="L147" s="29">
        <v>470</v>
      </c>
      <c r="M147" s="29">
        <v>1556</v>
      </c>
      <c r="O147" s="24">
        <f>'[2]3'!R5</f>
        <v>1628</v>
      </c>
      <c r="P147" s="30">
        <f>'[2]3'!L5/'[2]3'!R5</f>
        <v>0.34705159705159705</v>
      </c>
      <c r="Q147" s="30">
        <f t="shared" si="2"/>
        <v>0.95577395577395574</v>
      </c>
      <c r="S147" s="30">
        <f>SUM(C147,H147)/SUM('[2]3'!C5,'[2]3'!H5,'[2]3'!M5)</f>
        <v>0.95463137996219283</v>
      </c>
      <c r="T147" s="30">
        <f>SUM(D147,I147)/SUM('[2]3'!D5,'[2]3'!I5,'[2]3'!N5)</f>
        <v>0.97058823529411764</v>
      </c>
      <c r="U147" s="30">
        <f>SUM(E147,J147)/SUM('[2]3'!E5,'[2]3'!J5,'[2]3'!O5)</f>
        <v>0.9555555555555556</v>
      </c>
      <c r="V147" s="30">
        <f>SUM(F147,K147)/SUM('[2]3'!F5,'[2]3'!K5,'[2]3'!P5)</f>
        <v>1</v>
      </c>
    </row>
    <row r="148" spans="1:22" ht="14.55" customHeight="1" x14ac:dyDescent="0.3">
      <c r="A148" s="2" t="s">
        <v>589</v>
      </c>
      <c r="B148" s="29">
        <v>3719</v>
      </c>
      <c r="C148" s="29">
        <v>753</v>
      </c>
      <c r="D148" s="29">
        <v>29</v>
      </c>
      <c r="E148" s="29">
        <v>219</v>
      </c>
      <c r="F148" s="29">
        <v>2</v>
      </c>
      <c r="G148" s="29">
        <v>1003</v>
      </c>
      <c r="H148" s="29">
        <v>283</v>
      </c>
      <c r="I148" s="29">
        <v>20</v>
      </c>
      <c r="J148" s="29">
        <v>200</v>
      </c>
      <c r="K148" s="29">
        <v>1</v>
      </c>
      <c r="L148" s="29">
        <v>504</v>
      </c>
      <c r="M148" s="29">
        <v>1507</v>
      </c>
      <c r="O148" s="24">
        <f>'[2]3'!R143</f>
        <v>1506</v>
      </c>
      <c r="P148" s="30">
        <f>'[2]3'!L143/'[2]3'!R143</f>
        <v>0.3798140770252324</v>
      </c>
      <c r="Q148" s="30">
        <f t="shared" si="2"/>
        <v>1.00066401062417</v>
      </c>
      <c r="S148" s="30">
        <f>SUM(C148,H148)/SUM('[2]3'!C143,'[2]3'!H143,'[2]3'!M143)</f>
        <v>0.99903567984570874</v>
      </c>
      <c r="T148" s="30">
        <f>SUM(D148,I148)/SUM('[2]3'!D143,'[2]3'!I143,'[2]3'!N143)</f>
        <v>0.98</v>
      </c>
      <c r="U148" s="30">
        <f>SUM(E148,J148)/SUM('[2]3'!E143,'[2]3'!J143,'[2]3'!O143)</f>
        <v>1.0072115384615385</v>
      </c>
      <c r="V148" s="30">
        <f>SUM(F148,K148)/SUM('[2]3'!F143,'[2]3'!K143,'[2]3'!P143)</f>
        <v>1</v>
      </c>
    </row>
    <row r="149" spans="1:22" ht="14.55" customHeight="1" x14ac:dyDescent="0.3">
      <c r="A149" s="2" t="s">
        <v>453</v>
      </c>
      <c r="B149" s="29">
        <v>3714</v>
      </c>
      <c r="C149" s="29">
        <v>254</v>
      </c>
      <c r="D149" s="29">
        <v>13</v>
      </c>
      <c r="E149" s="29">
        <v>90</v>
      </c>
      <c r="F149" s="29">
        <v>0</v>
      </c>
      <c r="G149" s="29">
        <v>357</v>
      </c>
      <c r="H149" s="29">
        <v>222</v>
      </c>
      <c r="I149" s="29">
        <v>8</v>
      </c>
      <c r="J149" s="29">
        <v>104</v>
      </c>
      <c r="K149" s="29">
        <v>2</v>
      </c>
      <c r="L149" s="29">
        <v>336</v>
      </c>
      <c r="M149" s="29">
        <v>693</v>
      </c>
      <c r="O149" s="24">
        <f>'[2]3'!R29</f>
        <v>693</v>
      </c>
      <c r="P149" s="30">
        <f>'[2]3'!L29/'[2]3'!R29</f>
        <v>0.52669552669552666</v>
      </c>
      <c r="Q149" s="30">
        <f t="shared" si="2"/>
        <v>1</v>
      </c>
      <c r="S149" s="30">
        <f>SUM(C149,H149)/SUM('[2]3'!C29,'[2]3'!H29,'[2]3'!M29)</f>
        <v>0.99790356394129975</v>
      </c>
      <c r="T149" s="30">
        <f>SUM(D149,I149)/SUM('[2]3'!D29,'[2]3'!I29,'[2]3'!N29)</f>
        <v>0.95454545454545459</v>
      </c>
      <c r="U149" s="30">
        <f>SUM(E149,J149)/SUM('[2]3'!E29,'[2]3'!J29,'[2]3'!O29)</f>
        <v>1.0104166666666667</v>
      </c>
      <c r="V149" s="30">
        <f>SUM(F149,K149)/SUM('[2]3'!F29,'[2]3'!K29,'[2]3'!P29)</f>
        <v>1</v>
      </c>
    </row>
    <row r="150" spans="1:22" ht="14.55" customHeight="1" x14ac:dyDescent="0.3">
      <c r="A150" s="2" t="s">
        <v>545</v>
      </c>
      <c r="B150" s="29">
        <v>3606</v>
      </c>
      <c r="C150" s="29">
        <v>689</v>
      </c>
      <c r="D150" s="29">
        <v>43</v>
      </c>
      <c r="E150" s="29">
        <v>349</v>
      </c>
      <c r="F150" s="29">
        <v>1</v>
      </c>
      <c r="G150" s="29">
        <v>1082</v>
      </c>
      <c r="H150" s="29">
        <v>238</v>
      </c>
      <c r="I150" s="29">
        <v>10</v>
      </c>
      <c r="J150" s="29">
        <v>84</v>
      </c>
      <c r="K150" s="29">
        <v>0</v>
      </c>
      <c r="L150" s="29">
        <v>332</v>
      </c>
      <c r="M150" s="29">
        <v>1414</v>
      </c>
      <c r="O150" s="24">
        <f>'[2]3'!R103</f>
        <v>1426</v>
      </c>
      <c r="P150" s="30">
        <f>'[2]3'!L103/'[2]3'!R103</f>
        <v>0.26157082748948107</v>
      </c>
      <c r="Q150" s="30">
        <f t="shared" si="2"/>
        <v>0.99158485273492281</v>
      </c>
      <c r="S150" s="30">
        <f>SUM(C150,H150)/SUM('[2]3'!C103,'[2]3'!H103,'[2]3'!M103)</f>
        <v>0.98932764140875129</v>
      </c>
      <c r="T150" s="30">
        <f>SUM(D150,I150)/SUM('[2]3'!D103,'[2]3'!I103,'[2]3'!N103)</f>
        <v>1.0192307692307692</v>
      </c>
      <c r="U150" s="30">
        <f>SUM(E150,J150)/SUM('[2]3'!E103,'[2]3'!J103,'[2]3'!O103)</f>
        <v>0.99311926605504586</v>
      </c>
      <c r="V150" s="30">
        <f>SUM(F150,K150)/SUM('[2]3'!F103,'[2]3'!K103,'[2]3'!P103)</f>
        <v>1</v>
      </c>
    </row>
    <row r="151" spans="1:22" ht="14.55" customHeight="1" x14ac:dyDescent="0.3">
      <c r="A151" s="2" t="s">
        <v>460</v>
      </c>
      <c r="B151" s="29">
        <v>3546</v>
      </c>
      <c r="C151" s="29">
        <v>553</v>
      </c>
      <c r="D151" s="29">
        <v>34</v>
      </c>
      <c r="E151" s="29">
        <v>240</v>
      </c>
      <c r="F151" s="29">
        <v>2</v>
      </c>
      <c r="G151" s="29">
        <v>829</v>
      </c>
      <c r="H151" s="29">
        <v>215</v>
      </c>
      <c r="I151" s="29">
        <v>19</v>
      </c>
      <c r="J151" s="29">
        <v>93</v>
      </c>
      <c r="K151" s="29">
        <v>0</v>
      </c>
      <c r="L151" s="29">
        <v>327</v>
      </c>
      <c r="M151" s="29">
        <v>1156</v>
      </c>
      <c r="O151" s="24">
        <f>'[2]3'!R35</f>
        <v>1168</v>
      </c>
      <c r="P151" s="30">
        <f>'[2]3'!L35/'[2]3'!R35</f>
        <v>0.34845890410958902</v>
      </c>
      <c r="Q151" s="30">
        <f t="shared" si="2"/>
        <v>0.98972602739726023</v>
      </c>
      <c r="S151" s="30">
        <f>SUM(C151,H151)/SUM('[2]3'!C35,'[2]3'!H35,'[2]3'!M35)</f>
        <v>0.99096774193548387</v>
      </c>
      <c r="T151" s="30">
        <f>SUM(D151,I151)/SUM('[2]3'!D35,'[2]3'!I35,'[2]3'!N35)</f>
        <v>1</v>
      </c>
      <c r="U151" s="30">
        <f>SUM(E151,J151)/SUM('[2]3'!E35,'[2]3'!J35,'[2]3'!O35)</f>
        <v>0.98520710059171601</v>
      </c>
      <c r="V151" s="30">
        <f>SUM(F151,K151)/SUM('[2]3'!F35,'[2]3'!K35,'[2]3'!P35)</f>
        <v>1</v>
      </c>
    </row>
    <row r="152" spans="1:22" ht="14.55" customHeight="1" x14ac:dyDescent="0.3">
      <c r="A152" s="2" t="s">
        <v>599</v>
      </c>
      <c r="B152" s="29">
        <v>3152</v>
      </c>
      <c r="C152" s="29">
        <v>395</v>
      </c>
      <c r="D152" s="29">
        <v>42</v>
      </c>
      <c r="E152" s="29">
        <v>272</v>
      </c>
      <c r="F152" s="29">
        <v>0</v>
      </c>
      <c r="G152" s="29">
        <v>709</v>
      </c>
      <c r="H152" s="29">
        <v>487</v>
      </c>
      <c r="I152" s="29">
        <v>17</v>
      </c>
      <c r="J152" s="29">
        <v>260</v>
      </c>
      <c r="K152" s="29">
        <v>1</v>
      </c>
      <c r="L152" s="29">
        <v>765</v>
      </c>
      <c r="M152" s="29">
        <v>1474</v>
      </c>
      <c r="O152" s="24">
        <f>'[2]3'!R152</f>
        <v>1485</v>
      </c>
      <c r="P152" s="30">
        <f>'[2]3'!L152/'[2]3'!R152</f>
        <v>0.53265993265993261</v>
      </c>
      <c r="Q152" s="30">
        <f t="shared" si="2"/>
        <v>0.99259259259259258</v>
      </c>
      <c r="S152" s="30">
        <f>SUM(C152,H152)/SUM('[2]3'!C152,'[2]3'!H152,'[2]3'!M152)</f>
        <v>1</v>
      </c>
      <c r="T152" s="30">
        <f>SUM(D152,I152)/SUM('[2]3'!D152,'[2]3'!I152,'[2]3'!N152)</f>
        <v>0.98333333333333328</v>
      </c>
      <c r="U152" s="30">
        <f>SUM(E152,J152)/SUM('[2]3'!E152,'[2]3'!J152,'[2]3'!O152)</f>
        <v>0.98154981549815501</v>
      </c>
      <c r="V152" s="30">
        <f>SUM(F152,K152)/SUM('[2]3'!F152,'[2]3'!K152,'[2]3'!P152)</f>
        <v>1</v>
      </c>
    </row>
    <row r="153" spans="1:22" ht="14.55" customHeight="1" x14ac:dyDescent="0.3">
      <c r="A153" s="2" t="s">
        <v>444</v>
      </c>
      <c r="B153" s="29">
        <v>2943</v>
      </c>
      <c r="C153" s="29">
        <v>438</v>
      </c>
      <c r="D153" s="29">
        <v>29</v>
      </c>
      <c r="E153" s="29">
        <v>188</v>
      </c>
      <c r="F153" s="29">
        <v>1</v>
      </c>
      <c r="G153" s="29">
        <v>656</v>
      </c>
      <c r="H153" s="29">
        <v>606</v>
      </c>
      <c r="I153" s="29">
        <v>60</v>
      </c>
      <c r="J153" s="29">
        <v>129</v>
      </c>
      <c r="K153" s="29">
        <v>1</v>
      </c>
      <c r="L153" s="29">
        <v>796</v>
      </c>
      <c r="M153" s="29">
        <v>1452</v>
      </c>
      <c r="O153" s="24">
        <f>'[2]3'!R22</f>
        <v>1451</v>
      </c>
      <c r="P153" s="30">
        <f>'[2]3'!L22/'[2]3'!R22</f>
        <v>0.5644383184011027</v>
      </c>
      <c r="Q153" s="30">
        <f t="shared" si="2"/>
        <v>1.0006891798759476</v>
      </c>
      <c r="S153" s="30">
        <f>SUM(C153,H153)/SUM('[2]3'!C22,'[2]3'!H22,'[2]3'!M22)</f>
        <v>1.0038461538461538</v>
      </c>
      <c r="T153" s="30">
        <f>SUM(D153,I153)/SUM('[2]3'!D22,'[2]3'!I22,'[2]3'!N22)</f>
        <v>1</v>
      </c>
      <c r="U153" s="30">
        <f>SUM(E153,J153)/SUM('[2]3'!E22,'[2]3'!J22,'[2]3'!O22)</f>
        <v>0.99062499999999998</v>
      </c>
      <c r="V153" s="30">
        <f>SUM(F153,K153)/SUM('[2]3'!F22,'[2]3'!K22,'[2]3'!P22)</f>
        <v>1</v>
      </c>
    </row>
    <row r="154" spans="1:22" ht="14.55" customHeight="1" x14ac:dyDescent="0.3">
      <c r="A154" s="2" t="s">
        <v>604</v>
      </c>
      <c r="B154" s="29">
        <v>2863</v>
      </c>
      <c r="C154" s="29">
        <v>650</v>
      </c>
      <c r="D154" s="29">
        <v>45</v>
      </c>
      <c r="E154" s="29">
        <v>273</v>
      </c>
      <c r="F154" s="29">
        <v>4</v>
      </c>
      <c r="G154" s="29">
        <v>972</v>
      </c>
      <c r="H154" s="29">
        <v>291</v>
      </c>
      <c r="I154" s="29">
        <v>41</v>
      </c>
      <c r="J154" s="29">
        <v>158</v>
      </c>
      <c r="K154" s="29">
        <v>4</v>
      </c>
      <c r="L154" s="29">
        <v>494</v>
      </c>
      <c r="M154" s="29">
        <v>1466</v>
      </c>
      <c r="O154" s="24">
        <f>'[2]3'!R156</f>
        <v>1501</v>
      </c>
      <c r="P154" s="30">
        <f>'[2]3'!L156/'[2]3'!R156</f>
        <v>0.39573617588274485</v>
      </c>
      <c r="Q154" s="30">
        <f t="shared" si="2"/>
        <v>0.97668221185876081</v>
      </c>
      <c r="S154" s="30">
        <f>SUM(C154,H154)/SUM('[2]3'!C156,'[2]3'!H156,'[2]3'!M156)</f>
        <v>0.98123044838373308</v>
      </c>
      <c r="T154" s="30">
        <f>SUM(D154,I154)/SUM('[2]3'!D156,'[2]3'!I156,'[2]3'!N156)</f>
        <v>0.9885057471264368</v>
      </c>
      <c r="U154" s="30">
        <f>SUM(E154,J154)/SUM('[2]3'!E156,'[2]3'!J156,'[2]3'!O156)</f>
        <v>0.96420581655480986</v>
      </c>
      <c r="V154" s="30">
        <f>SUM(F154,K154)/SUM('[2]3'!F156,'[2]3'!K156,'[2]3'!P156)</f>
        <v>1</v>
      </c>
    </row>
    <row r="155" spans="1:22" ht="14.55" customHeight="1" x14ac:dyDescent="0.3">
      <c r="A155" s="2" t="s">
        <v>577</v>
      </c>
      <c r="B155" s="29">
        <v>2837</v>
      </c>
      <c r="C155" s="29">
        <v>319</v>
      </c>
      <c r="D155" s="29">
        <v>28</v>
      </c>
      <c r="E155" s="29">
        <v>139</v>
      </c>
      <c r="F155" s="29">
        <v>5</v>
      </c>
      <c r="G155" s="29">
        <v>491</v>
      </c>
      <c r="H155" s="29">
        <v>454</v>
      </c>
      <c r="I155" s="29">
        <v>46</v>
      </c>
      <c r="J155" s="29">
        <v>146</v>
      </c>
      <c r="K155" s="29">
        <v>13</v>
      </c>
      <c r="L155" s="29">
        <v>659</v>
      </c>
      <c r="M155" s="29">
        <v>1150</v>
      </c>
      <c r="O155" s="24">
        <f>'[2]3'!R131</f>
        <v>1212</v>
      </c>
      <c r="P155" s="30">
        <f>'[2]3'!L131/'[2]3'!R131</f>
        <v>0.63201320132013206</v>
      </c>
      <c r="Q155" s="30">
        <f t="shared" si="2"/>
        <v>0.94884488448844884</v>
      </c>
      <c r="S155" s="30">
        <f>SUM(C155,H155)/SUM('[2]3'!C131,'[2]3'!H131,'[2]3'!M131)</f>
        <v>0.95668316831683164</v>
      </c>
      <c r="T155" s="30">
        <f>SUM(D155,I155)/SUM('[2]3'!D131,'[2]3'!I131,'[2]3'!N131)</f>
        <v>0.98666666666666669</v>
      </c>
      <c r="U155" s="30">
        <f>SUM(E155,J155)/SUM('[2]3'!E131,'[2]3'!J131,'[2]3'!O131)</f>
        <v>0.91639871382636651</v>
      </c>
      <c r="V155" s="30">
        <f>SUM(F155,K155)/SUM('[2]3'!F131,'[2]3'!K131,'[2]3'!P131)</f>
        <v>1</v>
      </c>
    </row>
    <row r="156" spans="1:22" ht="14.55" customHeight="1" x14ac:dyDescent="0.3">
      <c r="A156" s="2" t="s">
        <v>572</v>
      </c>
      <c r="B156" s="29">
        <v>2235</v>
      </c>
      <c r="C156" s="29">
        <v>471</v>
      </c>
      <c r="D156" s="29">
        <v>27</v>
      </c>
      <c r="E156" s="29">
        <v>459</v>
      </c>
      <c r="F156" s="29">
        <v>2</v>
      </c>
      <c r="G156" s="29">
        <v>959</v>
      </c>
      <c r="H156" s="29">
        <v>121</v>
      </c>
      <c r="I156" s="29">
        <v>38</v>
      </c>
      <c r="J156" s="29">
        <v>138</v>
      </c>
      <c r="K156" s="29">
        <v>1</v>
      </c>
      <c r="L156" s="29">
        <v>298</v>
      </c>
      <c r="M156" s="29">
        <v>1257</v>
      </c>
      <c r="O156" s="24">
        <f>'[2]3'!R126</f>
        <v>1260</v>
      </c>
      <c r="P156" s="30">
        <f>'[2]3'!L126/'[2]3'!R126</f>
        <v>0.2722222222222222</v>
      </c>
      <c r="Q156" s="30">
        <f t="shared" si="2"/>
        <v>0.99761904761904763</v>
      </c>
      <c r="S156" s="30">
        <f>SUM(C156,H156)/SUM('[2]3'!C126,'[2]3'!H126,'[2]3'!M126)</f>
        <v>0.99495798319327733</v>
      </c>
      <c r="T156" s="30">
        <f>SUM(D156,I156)/SUM('[2]3'!D126,'[2]3'!I126,'[2]3'!N126)</f>
        <v>0.98484848484848486</v>
      </c>
      <c r="U156" s="30">
        <f>SUM(E156,J156)/SUM('[2]3'!E126,'[2]3'!J126,'[2]3'!O126)</f>
        <v>1.0016778523489933</v>
      </c>
      <c r="V156" s="30">
        <f>SUM(F156,K156)/SUM('[2]3'!F126,'[2]3'!K126,'[2]3'!P126)</f>
        <v>1</v>
      </c>
    </row>
    <row r="157" spans="1:22" ht="14.55" customHeight="1" x14ac:dyDescent="0.3">
      <c r="A157" s="2" t="s">
        <v>427</v>
      </c>
      <c r="B157" s="29">
        <v>2067</v>
      </c>
      <c r="C157" s="29">
        <v>329</v>
      </c>
      <c r="D157" s="29">
        <v>35</v>
      </c>
      <c r="E157" s="29">
        <v>152</v>
      </c>
      <c r="F157" s="29">
        <v>0</v>
      </c>
      <c r="G157" s="29">
        <v>516</v>
      </c>
      <c r="H157" s="29">
        <v>267</v>
      </c>
      <c r="I157" s="29">
        <v>33</v>
      </c>
      <c r="J157" s="29">
        <v>138</v>
      </c>
      <c r="K157" s="29">
        <v>3</v>
      </c>
      <c r="L157" s="29">
        <v>441</v>
      </c>
      <c r="M157" s="29">
        <v>957</v>
      </c>
      <c r="O157" s="24">
        <f>'[2]3'!R7</f>
        <v>989</v>
      </c>
      <c r="P157" s="30">
        <f>'[2]3'!L7/'[2]3'!R7</f>
        <v>0.48634984833164813</v>
      </c>
      <c r="Q157" s="30">
        <f t="shared" si="2"/>
        <v>0.967644084934277</v>
      </c>
      <c r="S157" s="30">
        <f>SUM(C157,H157)/SUM('[2]3'!C7,'[2]3'!H7,'[2]3'!M7)</f>
        <v>0.96596434359805505</v>
      </c>
      <c r="T157" s="30">
        <f>SUM(D157,I157)/SUM('[2]3'!D7,'[2]3'!I7,'[2]3'!N7)</f>
        <v>0.95774647887323938</v>
      </c>
      <c r="U157" s="30">
        <f>SUM(E157,J157)/SUM('[2]3'!E7,'[2]3'!J7,'[2]3'!O7)</f>
        <v>0.97315436241610742</v>
      </c>
      <c r="V157" s="30">
        <f>SUM(F157,K157)/SUM('[2]3'!F7,'[2]3'!K7,'[2]3'!P7)</f>
        <v>1</v>
      </c>
    </row>
    <row r="158" spans="1:22" ht="14.55" customHeight="1" x14ac:dyDescent="0.3">
      <c r="A158" s="2" t="s">
        <v>481</v>
      </c>
      <c r="B158" s="29">
        <v>1793</v>
      </c>
      <c r="C158" s="29">
        <v>310</v>
      </c>
      <c r="D158" s="29">
        <v>16</v>
      </c>
      <c r="E158" s="29">
        <v>194</v>
      </c>
      <c r="F158" s="29">
        <v>0</v>
      </c>
      <c r="G158" s="29">
        <v>520</v>
      </c>
      <c r="H158" s="29">
        <v>47</v>
      </c>
      <c r="I158" s="29">
        <v>3</v>
      </c>
      <c r="J158" s="29">
        <v>46</v>
      </c>
      <c r="K158" s="29">
        <v>0</v>
      </c>
      <c r="L158" s="29">
        <v>96</v>
      </c>
      <c r="M158" s="29">
        <v>616</v>
      </c>
      <c r="O158" s="24">
        <f>'[2]3'!R53</f>
        <v>623</v>
      </c>
      <c r="P158" s="30">
        <f>'[2]3'!L53/'[2]3'!R53</f>
        <v>0.21508828250401285</v>
      </c>
      <c r="Q158" s="30">
        <f t="shared" si="2"/>
        <v>0.9887640449438202</v>
      </c>
      <c r="S158" s="30">
        <f>SUM(C158,H158)/SUM('[2]3'!C53,'[2]3'!H53,'[2]3'!M53)</f>
        <v>0.9889196675900277</v>
      </c>
      <c r="T158" s="30">
        <f>SUM(D158,I158)/SUM('[2]3'!D53,'[2]3'!I53,'[2]3'!N53)</f>
        <v>1</v>
      </c>
      <c r="U158" s="30">
        <f>SUM(E158,J158)/SUM('[2]3'!E53,'[2]3'!J53,'[2]3'!O53)</f>
        <v>0.98765432098765427</v>
      </c>
      <c r="V158" s="30" t="e">
        <f>SUM(F158,K158)/SUM('[2]3'!F53,'[2]3'!K53,'[2]3'!P53)</f>
        <v>#DIV/0!</v>
      </c>
    </row>
    <row r="159" spans="1:22" ht="14.55" customHeight="1" x14ac:dyDescent="0.3">
      <c r="A159" s="2" t="s">
        <v>498</v>
      </c>
      <c r="B159" s="29">
        <v>1784</v>
      </c>
      <c r="C159" s="29">
        <v>463</v>
      </c>
      <c r="D159" s="29">
        <v>28</v>
      </c>
      <c r="E159" s="29">
        <v>185</v>
      </c>
      <c r="F159" s="29">
        <v>0</v>
      </c>
      <c r="G159" s="29">
        <v>676</v>
      </c>
      <c r="H159" s="29">
        <v>75</v>
      </c>
      <c r="I159" s="29">
        <v>7</v>
      </c>
      <c r="J159" s="29">
        <v>21</v>
      </c>
      <c r="K159" s="29">
        <v>0</v>
      </c>
      <c r="L159" s="29">
        <v>103</v>
      </c>
      <c r="M159" s="29">
        <v>779</v>
      </c>
      <c r="O159" s="24">
        <f>'[2]3'!R65</f>
        <v>789</v>
      </c>
      <c r="P159" s="30">
        <f>'[2]3'!L65/'[2]3'!R65</f>
        <v>0.16983523447401774</v>
      </c>
      <c r="Q159" s="30">
        <f t="shared" si="2"/>
        <v>0.98732572877059566</v>
      </c>
      <c r="S159" s="30">
        <f>SUM(C159,H159)/SUM('[2]3'!C65,'[2]3'!H65,'[2]3'!M65)</f>
        <v>0.99261992619926198</v>
      </c>
      <c r="T159" s="30">
        <f>SUM(D159,I159)/SUM('[2]3'!D65,'[2]3'!I65,'[2]3'!N65)</f>
        <v>0.97222222222222221</v>
      </c>
      <c r="U159" s="30">
        <f>SUM(E159,J159)/SUM('[2]3'!E65,'[2]3'!J65,'[2]3'!O65)</f>
        <v>0.976303317535545</v>
      </c>
      <c r="V159" s="30" t="e">
        <f>SUM(F159,K159)/SUM('[2]3'!F65,'[2]3'!K65,'[2]3'!P65)</f>
        <v>#DIV/0!</v>
      </c>
    </row>
    <row r="160" spans="1:22" ht="14.55" customHeight="1" x14ac:dyDescent="0.3">
      <c r="A160" s="2" t="s">
        <v>458</v>
      </c>
      <c r="B160" s="29">
        <v>1734</v>
      </c>
      <c r="C160" s="29">
        <v>265</v>
      </c>
      <c r="D160" s="29">
        <v>13</v>
      </c>
      <c r="E160" s="29">
        <v>144</v>
      </c>
      <c r="F160" s="29">
        <v>1</v>
      </c>
      <c r="G160" s="29">
        <v>423</v>
      </c>
      <c r="H160" s="29">
        <v>327</v>
      </c>
      <c r="I160" s="29">
        <v>77</v>
      </c>
      <c r="J160" s="29">
        <v>96</v>
      </c>
      <c r="K160" s="29">
        <v>0</v>
      </c>
      <c r="L160" s="29">
        <v>500</v>
      </c>
      <c r="M160" s="29">
        <v>923</v>
      </c>
      <c r="O160" s="24">
        <f>'[2]3'!R33</f>
        <v>930</v>
      </c>
      <c r="P160" s="30">
        <f>'[2]3'!L33/'[2]3'!R33</f>
        <v>0.57849462365591398</v>
      </c>
      <c r="Q160" s="30">
        <f t="shared" si="2"/>
        <v>0.99247311827956985</v>
      </c>
      <c r="S160" s="30">
        <f>SUM(C160,H160)/SUM('[2]3'!C33,'[2]3'!H33,'[2]3'!M33)</f>
        <v>0.99328859060402686</v>
      </c>
      <c r="T160" s="30">
        <f>SUM(D160,I160)/SUM('[2]3'!D33,'[2]3'!I33,'[2]3'!N33)</f>
        <v>1</v>
      </c>
      <c r="U160" s="30">
        <f>SUM(E160,J160)/SUM('[2]3'!E33,'[2]3'!J33,'[2]3'!O33)</f>
        <v>0.98765432098765427</v>
      </c>
      <c r="V160" s="30">
        <f>SUM(F160,K160)/SUM('[2]3'!F33,'[2]3'!K33,'[2]3'!P33)</f>
        <v>1</v>
      </c>
    </row>
    <row r="161" spans="1:22" ht="14.55" customHeight="1" x14ac:dyDescent="0.3">
      <c r="A161" s="2" t="s">
        <v>602</v>
      </c>
      <c r="B161" s="29">
        <v>1440</v>
      </c>
      <c r="C161" s="29">
        <v>206</v>
      </c>
      <c r="D161" s="29">
        <v>43</v>
      </c>
      <c r="E161" s="29">
        <v>189</v>
      </c>
      <c r="F161" s="29">
        <v>0</v>
      </c>
      <c r="G161" s="29">
        <v>438</v>
      </c>
      <c r="H161" s="29">
        <v>206</v>
      </c>
      <c r="I161" s="29">
        <v>36</v>
      </c>
      <c r="J161" s="29">
        <v>73</v>
      </c>
      <c r="K161" s="29">
        <v>0</v>
      </c>
      <c r="L161" s="29">
        <v>315</v>
      </c>
      <c r="M161" s="29">
        <v>753</v>
      </c>
      <c r="O161" s="24">
        <f>'[2]3'!R155</f>
        <v>777</v>
      </c>
      <c r="P161" s="30">
        <f>'[2]3'!L155/'[2]3'!R155</f>
        <v>0.45945945945945948</v>
      </c>
      <c r="Q161" s="30">
        <f t="shared" si="2"/>
        <v>0.96911196911196906</v>
      </c>
      <c r="S161" s="30">
        <f>SUM(C161,H161)/SUM('[2]3'!C155,'[2]3'!H155,'[2]3'!M155)</f>
        <v>0.96713615023474175</v>
      </c>
      <c r="T161" s="30">
        <f>SUM(D161,I161)/SUM('[2]3'!D155,'[2]3'!I155,'[2]3'!N155)</f>
        <v>0.98750000000000004</v>
      </c>
      <c r="U161" s="30">
        <f>SUM(E161,J161)/SUM('[2]3'!E155,'[2]3'!J155,'[2]3'!O155)</f>
        <v>0.96678966789667897</v>
      </c>
      <c r="V161" s="30" t="e">
        <f>SUM(F161,K161)/SUM('[2]3'!F155,'[2]3'!K155,'[2]3'!P155)</f>
        <v>#DIV/0!</v>
      </c>
    </row>
    <row r="162" spans="1:22" ht="14.55" customHeight="1" x14ac:dyDescent="0.3">
      <c r="A162" s="2" t="s">
        <v>566</v>
      </c>
      <c r="B162" s="29">
        <v>1380</v>
      </c>
      <c r="C162" s="29">
        <v>162</v>
      </c>
      <c r="D162" s="29">
        <v>30</v>
      </c>
      <c r="E162" s="29">
        <v>120</v>
      </c>
      <c r="F162" s="29">
        <v>1</v>
      </c>
      <c r="G162" s="29">
        <v>313</v>
      </c>
      <c r="H162" s="29">
        <v>180</v>
      </c>
      <c r="I162" s="29">
        <v>11</v>
      </c>
      <c r="J162" s="29">
        <v>83</v>
      </c>
      <c r="K162" s="29">
        <v>0</v>
      </c>
      <c r="L162" s="29">
        <v>274</v>
      </c>
      <c r="M162" s="29">
        <v>587</v>
      </c>
      <c r="O162" s="24">
        <f>'[2]3'!R121</f>
        <v>593</v>
      </c>
      <c r="P162" s="30">
        <f>'[2]3'!L121/'[2]3'!R121</f>
        <v>0.52107925801011801</v>
      </c>
      <c r="Q162" s="30">
        <f t="shared" si="2"/>
        <v>0.98988195615514329</v>
      </c>
      <c r="S162" s="30">
        <f>SUM(C162,H162)/SUM('[2]3'!C121,'[2]3'!H121,'[2]3'!M121)</f>
        <v>1</v>
      </c>
      <c r="T162" s="30">
        <f>SUM(D162,I162)/SUM('[2]3'!D121,'[2]3'!I121,'[2]3'!N121)</f>
        <v>1</v>
      </c>
      <c r="U162" s="30">
        <f>SUM(E162,J162)/SUM('[2]3'!E121,'[2]3'!J121,'[2]3'!O121)</f>
        <v>0.9712918660287081</v>
      </c>
      <c r="V162" s="30">
        <f>SUM(F162,K162)/SUM('[2]3'!F121,'[2]3'!K121,'[2]3'!P121)</f>
        <v>1</v>
      </c>
    </row>
    <row r="163" spans="1:22" ht="14.55" customHeight="1" x14ac:dyDescent="0.3">
      <c r="A163" s="2" t="s">
        <v>580</v>
      </c>
      <c r="B163" s="29">
        <v>1200</v>
      </c>
      <c r="C163" s="29">
        <v>145</v>
      </c>
      <c r="D163" s="29">
        <v>6</v>
      </c>
      <c r="E163" s="29">
        <v>84</v>
      </c>
      <c r="F163" s="29">
        <v>0</v>
      </c>
      <c r="G163" s="29">
        <v>235</v>
      </c>
      <c r="H163" s="29">
        <v>166</v>
      </c>
      <c r="I163" s="29">
        <v>44</v>
      </c>
      <c r="J163" s="29">
        <v>107</v>
      </c>
      <c r="K163" s="29">
        <v>0</v>
      </c>
      <c r="L163" s="29">
        <v>317</v>
      </c>
      <c r="M163" s="29">
        <v>552</v>
      </c>
      <c r="O163" s="24">
        <f>'[2]3'!R134</f>
        <v>557</v>
      </c>
      <c r="P163" s="30">
        <f>'[2]3'!L134/'[2]3'!R134</f>
        <v>0.59605026929982041</v>
      </c>
      <c r="Q163" s="30">
        <f t="shared" si="2"/>
        <v>0.99102333931777375</v>
      </c>
      <c r="S163" s="30">
        <f>SUM(C163,H163)/SUM('[2]3'!C134,'[2]3'!H134,'[2]3'!M134)</f>
        <v>1.0032258064516129</v>
      </c>
      <c r="T163" s="30">
        <f>SUM(D163,I163)/SUM('[2]3'!D134,'[2]3'!I134,'[2]3'!N134)</f>
        <v>1</v>
      </c>
      <c r="U163" s="30">
        <f>SUM(E163,J163)/SUM('[2]3'!E134,'[2]3'!J134,'[2]3'!O134)</f>
        <v>0.96954314720812185</v>
      </c>
      <c r="V163" s="30" t="e">
        <f>SUM(F163,K163)/SUM('[2]3'!F134,'[2]3'!K134,'[2]3'!P134)</f>
        <v>#DIV/0!</v>
      </c>
    </row>
  </sheetData>
  <mergeCells count="5">
    <mergeCell ref="A1:M1"/>
    <mergeCell ref="C2:G2"/>
    <mergeCell ref="H2:L2"/>
    <mergeCell ref="O2:Q2"/>
    <mergeCell ref="S2:V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sqref="A1:E1"/>
    </sheetView>
  </sheetViews>
  <sheetFormatPr defaultRowHeight="14.4" x14ac:dyDescent="0.3"/>
  <cols>
    <col min="1" max="16384" width="8.88671875" style="57"/>
  </cols>
  <sheetData>
    <row r="1" spans="1:8" x14ac:dyDescent="0.3">
      <c r="A1" s="103" t="s">
        <v>73</v>
      </c>
      <c r="B1" s="103"/>
      <c r="C1" s="103"/>
      <c r="D1" s="103"/>
      <c r="E1" s="103"/>
    </row>
    <row r="2" spans="1:8" x14ac:dyDescent="0.3">
      <c r="A2" s="57" t="s">
        <v>0</v>
      </c>
      <c r="B2" s="57" t="s">
        <v>0</v>
      </c>
      <c r="C2" s="104" t="s">
        <v>3833</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496</v>
      </c>
      <c r="B4" s="58">
        <v>138269</v>
      </c>
      <c r="C4" s="58" t="s">
        <v>3834</v>
      </c>
      <c r="D4" s="58" t="s">
        <v>1696</v>
      </c>
      <c r="E4" s="58" t="s">
        <v>6179</v>
      </c>
      <c r="F4" s="58" t="s">
        <v>1327</v>
      </c>
      <c r="G4" s="58">
        <v>67326</v>
      </c>
      <c r="H4" s="58">
        <v>67326</v>
      </c>
    </row>
    <row r="5" spans="1:8" x14ac:dyDescent="0.3">
      <c r="A5" s="57" t="s">
        <v>614</v>
      </c>
      <c r="B5" s="58">
        <v>138269</v>
      </c>
      <c r="C5" s="58">
        <v>34243</v>
      </c>
      <c r="D5" s="58">
        <v>2169</v>
      </c>
      <c r="E5" s="58">
        <v>30397</v>
      </c>
      <c r="F5" s="58">
        <v>517</v>
      </c>
      <c r="G5" s="58">
        <v>67326</v>
      </c>
      <c r="H5" s="58">
        <v>67326</v>
      </c>
    </row>
  </sheetData>
  <mergeCells count="2">
    <mergeCell ref="A1:E1"/>
    <mergeCell ref="C2:G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selection sqref="A1:E1"/>
    </sheetView>
  </sheetViews>
  <sheetFormatPr defaultRowHeight="14.4" x14ac:dyDescent="0.3"/>
  <cols>
    <col min="1" max="16384" width="8.88671875" style="57"/>
  </cols>
  <sheetData>
    <row r="1" spans="1:13" x14ac:dyDescent="0.3">
      <c r="A1" s="103" t="s">
        <v>74</v>
      </c>
      <c r="B1" s="103"/>
      <c r="C1" s="103"/>
      <c r="D1" s="103"/>
      <c r="E1" s="103"/>
    </row>
    <row r="2" spans="1:13" x14ac:dyDescent="0.3">
      <c r="A2" s="57" t="s">
        <v>0</v>
      </c>
      <c r="B2" s="57" t="s">
        <v>0</v>
      </c>
      <c r="C2" s="104" t="s">
        <v>3835</v>
      </c>
      <c r="D2" s="104"/>
      <c r="E2" s="104"/>
      <c r="F2" s="104"/>
      <c r="G2" s="104"/>
      <c r="H2" s="104" t="s">
        <v>3836</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461</v>
      </c>
      <c r="B4" s="58">
        <v>133375</v>
      </c>
      <c r="C4" s="58" t="s">
        <v>3837</v>
      </c>
      <c r="D4" s="58" t="s">
        <v>6182</v>
      </c>
      <c r="E4" s="58" t="s">
        <v>3838</v>
      </c>
      <c r="F4" s="58" t="s">
        <v>910</v>
      </c>
      <c r="G4" s="58">
        <v>48464</v>
      </c>
      <c r="H4" s="58" t="s">
        <v>3839</v>
      </c>
      <c r="I4" s="58" t="s">
        <v>6181</v>
      </c>
      <c r="J4" s="58" t="s">
        <v>6180</v>
      </c>
      <c r="K4" s="58" t="s">
        <v>697</v>
      </c>
      <c r="L4" s="58">
        <v>33798</v>
      </c>
      <c r="M4" s="58">
        <v>82262</v>
      </c>
    </row>
    <row r="5" spans="1:13" x14ac:dyDescent="0.3">
      <c r="A5" s="57" t="s">
        <v>614</v>
      </c>
      <c r="B5" s="58">
        <v>133375</v>
      </c>
      <c r="C5" s="58">
        <v>28138</v>
      </c>
      <c r="D5" s="58">
        <v>2976</v>
      </c>
      <c r="E5" s="58">
        <v>17265</v>
      </c>
      <c r="F5" s="58">
        <v>85</v>
      </c>
      <c r="G5" s="58">
        <v>48464</v>
      </c>
      <c r="H5" s="58">
        <v>16754</v>
      </c>
      <c r="I5" s="58">
        <v>2956</v>
      </c>
      <c r="J5" s="58">
        <v>13946</v>
      </c>
      <c r="K5" s="58">
        <v>142</v>
      </c>
      <c r="L5" s="58">
        <v>33798</v>
      </c>
      <c r="M5" s="58">
        <v>82262</v>
      </c>
    </row>
  </sheetData>
  <mergeCells count="3">
    <mergeCell ref="A1:E1"/>
    <mergeCell ref="C2:G2"/>
    <mergeCell ref="H2:L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workbookViewId="0">
      <selection sqref="A1:E1"/>
    </sheetView>
  </sheetViews>
  <sheetFormatPr defaultRowHeight="14.4" x14ac:dyDescent="0.3"/>
  <cols>
    <col min="1" max="16384" width="8.88671875" style="57"/>
  </cols>
  <sheetData>
    <row r="1" spans="1:13" x14ac:dyDescent="0.3">
      <c r="A1" s="103" t="s">
        <v>75</v>
      </c>
      <c r="B1" s="103"/>
      <c r="C1" s="103"/>
      <c r="D1" s="103"/>
      <c r="E1" s="103"/>
    </row>
    <row r="2" spans="1:13" x14ac:dyDescent="0.3">
      <c r="A2" s="57" t="s">
        <v>0</v>
      </c>
      <c r="B2" s="57" t="s">
        <v>0</v>
      </c>
      <c r="C2" s="104" t="s">
        <v>3840</v>
      </c>
      <c r="D2" s="104"/>
      <c r="E2" s="104"/>
      <c r="F2" s="104"/>
      <c r="G2" s="104"/>
      <c r="H2" s="104" t="s">
        <v>3841</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461</v>
      </c>
      <c r="B4" s="58">
        <v>69608</v>
      </c>
      <c r="C4" s="58" t="s">
        <v>3842</v>
      </c>
      <c r="D4" s="58" t="s">
        <v>1978</v>
      </c>
      <c r="E4" s="58" t="s">
        <v>5146</v>
      </c>
      <c r="F4" s="58" t="s">
        <v>811</v>
      </c>
      <c r="G4" s="58">
        <v>8127</v>
      </c>
      <c r="H4" s="58" t="s">
        <v>3844</v>
      </c>
      <c r="I4" s="58" t="s">
        <v>4192</v>
      </c>
      <c r="J4" s="58" t="s">
        <v>6184</v>
      </c>
      <c r="K4" s="58" t="s">
        <v>764</v>
      </c>
      <c r="L4" s="58">
        <v>21380</v>
      </c>
      <c r="M4" s="58">
        <v>29507</v>
      </c>
    </row>
    <row r="5" spans="1:13" x14ac:dyDescent="0.3">
      <c r="A5" s="57" t="s">
        <v>496</v>
      </c>
      <c r="B5" s="58">
        <v>81751</v>
      </c>
      <c r="C5" s="58" t="s">
        <v>2363</v>
      </c>
      <c r="D5" s="58" t="s">
        <v>777</v>
      </c>
      <c r="E5" s="58" t="s">
        <v>1328</v>
      </c>
      <c r="F5" s="58" t="s">
        <v>660</v>
      </c>
      <c r="G5" s="58">
        <v>4765</v>
      </c>
      <c r="H5" s="58" t="s">
        <v>3845</v>
      </c>
      <c r="I5" s="58" t="s">
        <v>1569</v>
      </c>
      <c r="J5" s="58" t="s">
        <v>6183</v>
      </c>
      <c r="K5" s="58" t="s">
        <v>780</v>
      </c>
      <c r="L5" s="58">
        <v>40895</v>
      </c>
      <c r="M5" s="58">
        <v>45660</v>
      </c>
    </row>
    <row r="6" spans="1:13" x14ac:dyDescent="0.3">
      <c r="A6" s="57" t="s">
        <v>614</v>
      </c>
      <c r="B6" s="58">
        <v>151359</v>
      </c>
      <c r="C6" s="58">
        <v>6839</v>
      </c>
      <c r="D6" s="58">
        <v>838</v>
      </c>
      <c r="E6" s="58">
        <v>5189</v>
      </c>
      <c r="F6" s="58">
        <v>26</v>
      </c>
      <c r="G6" s="58">
        <v>12892</v>
      </c>
      <c r="H6" s="58">
        <v>24592</v>
      </c>
      <c r="I6" s="58">
        <v>3297</v>
      </c>
      <c r="J6" s="58">
        <v>34201</v>
      </c>
      <c r="K6" s="58">
        <v>185</v>
      </c>
      <c r="L6" s="58">
        <v>62275</v>
      </c>
      <c r="M6" s="58">
        <v>75167</v>
      </c>
    </row>
  </sheetData>
  <mergeCells count="3">
    <mergeCell ref="A1:E1"/>
    <mergeCell ref="C2:G2"/>
    <mergeCell ref="H2:L2"/>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sqref="A1:E1"/>
    </sheetView>
  </sheetViews>
  <sheetFormatPr defaultRowHeight="14.4" x14ac:dyDescent="0.3"/>
  <cols>
    <col min="1" max="16384" width="8.88671875" style="57"/>
  </cols>
  <sheetData>
    <row r="1" spans="1:8" x14ac:dyDescent="0.3">
      <c r="A1" s="103" t="s">
        <v>76</v>
      </c>
      <c r="B1" s="103"/>
      <c r="C1" s="103"/>
      <c r="D1" s="103"/>
      <c r="E1" s="103"/>
    </row>
    <row r="2" spans="1:8" x14ac:dyDescent="0.3">
      <c r="A2" s="57" t="s">
        <v>0</v>
      </c>
      <c r="B2" s="57" t="s">
        <v>0</v>
      </c>
      <c r="C2" s="104" t="s">
        <v>3846</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496</v>
      </c>
      <c r="B4" s="58">
        <v>136601</v>
      </c>
      <c r="C4" s="58" t="s">
        <v>3847</v>
      </c>
      <c r="D4" s="58" t="s">
        <v>6186</v>
      </c>
      <c r="E4" s="58" t="s">
        <v>6185</v>
      </c>
      <c r="F4" s="58" t="s">
        <v>1765</v>
      </c>
      <c r="G4" s="58">
        <v>67293</v>
      </c>
      <c r="H4" s="58">
        <v>67293</v>
      </c>
    </row>
    <row r="5" spans="1:8" x14ac:dyDescent="0.3">
      <c r="A5" s="57" t="s">
        <v>614</v>
      </c>
      <c r="B5" s="58">
        <v>136601</v>
      </c>
      <c r="C5" s="58">
        <v>30237</v>
      </c>
      <c r="D5" s="58">
        <v>2343</v>
      </c>
      <c r="E5" s="58">
        <v>34521</v>
      </c>
      <c r="F5" s="58">
        <v>192</v>
      </c>
      <c r="G5" s="58">
        <v>67293</v>
      </c>
      <c r="H5" s="58">
        <v>67293</v>
      </c>
    </row>
  </sheetData>
  <mergeCells count="2">
    <mergeCell ref="A1:E1"/>
    <mergeCell ref="C2:G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
  <sheetViews>
    <sheetView workbookViewId="0">
      <selection sqref="A1:E1"/>
    </sheetView>
  </sheetViews>
  <sheetFormatPr defaultRowHeight="14.4" x14ac:dyDescent="0.3"/>
  <cols>
    <col min="1" max="16384" width="8.88671875" style="57"/>
  </cols>
  <sheetData>
    <row r="1" spans="1:13" x14ac:dyDescent="0.3">
      <c r="A1" s="103" t="s">
        <v>77</v>
      </c>
      <c r="B1" s="103"/>
      <c r="C1" s="103"/>
      <c r="D1" s="103"/>
      <c r="E1" s="103"/>
    </row>
    <row r="2" spans="1:13" x14ac:dyDescent="0.3">
      <c r="A2" s="57" t="s">
        <v>0</v>
      </c>
      <c r="B2" s="57" t="s">
        <v>0</v>
      </c>
      <c r="C2" s="104" t="s">
        <v>3848</v>
      </c>
      <c r="D2" s="104"/>
      <c r="E2" s="104"/>
      <c r="F2" s="104"/>
      <c r="G2" s="104"/>
      <c r="H2" s="104" t="s">
        <v>3849</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474</v>
      </c>
      <c r="B4" s="58">
        <v>92769</v>
      </c>
      <c r="C4" s="58" t="s">
        <v>6188</v>
      </c>
      <c r="D4" s="58" t="s">
        <v>961</v>
      </c>
      <c r="E4" s="58" t="s">
        <v>3850</v>
      </c>
      <c r="F4" s="58" t="s">
        <v>894</v>
      </c>
      <c r="G4" s="58">
        <v>25364</v>
      </c>
      <c r="H4" s="58" t="s">
        <v>6187</v>
      </c>
      <c r="I4" s="58" t="s">
        <v>3952</v>
      </c>
      <c r="J4" s="58" t="s">
        <v>3851</v>
      </c>
      <c r="K4" s="58" t="s">
        <v>750</v>
      </c>
      <c r="L4" s="58">
        <v>32646</v>
      </c>
      <c r="M4" s="58">
        <v>58010</v>
      </c>
    </row>
    <row r="5" spans="1:13" x14ac:dyDescent="0.3">
      <c r="A5" s="57" t="s">
        <v>496</v>
      </c>
      <c r="B5" s="58">
        <v>7884</v>
      </c>
      <c r="C5" s="58" t="s">
        <v>2250</v>
      </c>
      <c r="D5" s="58" t="s">
        <v>736</v>
      </c>
      <c r="E5" s="58" t="s">
        <v>3852</v>
      </c>
      <c r="F5" s="58" t="s">
        <v>628</v>
      </c>
      <c r="G5" s="58">
        <v>3200</v>
      </c>
      <c r="H5" s="58" t="s">
        <v>914</v>
      </c>
      <c r="I5" s="58" t="s">
        <v>898</v>
      </c>
      <c r="J5" s="58" t="s">
        <v>3784</v>
      </c>
      <c r="K5" s="58" t="s">
        <v>633</v>
      </c>
      <c r="L5" s="58">
        <v>2206</v>
      </c>
      <c r="M5" s="58">
        <v>5406</v>
      </c>
    </row>
    <row r="6" spans="1:13" x14ac:dyDescent="0.3">
      <c r="A6" s="57" t="s">
        <v>504</v>
      </c>
      <c r="B6" s="58">
        <v>18386</v>
      </c>
      <c r="C6" s="58" t="s">
        <v>1291</v>
      </c>
      <c r="D6" s="58" t="s">
        <v>942</v>
      </c>
      <c r="E6" s="58" t="s">
        <v>2362</v>
      </c>
      <c r="F6" s="58" t="s">
        <v>648</v>
      </c>
      <c r="G6" s="58">
        <v>5278</v>
      </c>
      <c r="H6" s="58" t="s">
        <v>3853</v>
      </c>
      <c r="I6" s="58" t="s">
        <v>1575</v>
      </c>
      <c r="J6" s="58" t="s">
        <v>2094</v>
      </c>
      <c r="K6" s="58" t="s">
        <v>848</v>
      </c>
      <c r="L6" s="58">
        <v>6104</v>
      </c>
      <c r="M6" s="58">
        <v>11382</v>
      </c>
    </row>
    <row r="7" spans="1:13" x14ac:dyDescent="0.3">
      <c r="A7" s="57" t="s">
        <v>614</v>
      </c>
      <c r="B7" s="58">
        <v>119039</v>
      </c>
      <c r="C7" s="58">
        <v>18053</v>
      </c>
      <c r="D7" s="58">
        <v>1732</v>
      </c>
      <c r="E7" s="58">
        <v>14004</v>
      </c>
      <c r="F7" s="58">
        <v>53</v>
      </c>
      <c r="G7" s="58">
        <v>33842</v>
      </c>
      <c r="H7" s="58">
        <v>18005</v>
      </c>
      <c r="I7" s="58">
        <v>3051</v>
      </c>
      <c r="J7" s="58">
        <v>19826</v>
      </c>
      <c r="K7" s="58">
        <v>74</v>
      </c>
      <c r="L7" s="58">
        <v>40956</v>
      </c>
      <c r="M7" s="58">
        <v>74798</v>
      </c>
    </row>
  </sheetData>
  <mergeCells count="3">
    <mergeCell ref="A1:E1"/>
    <mergeCell ref="C2:G2"/>
    <mergeCell ref="H2:L2"/>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sqref="A1:E1"/>
    </sheetView>
  </sheetViews>
  <sheetFormatPr defaultRowHeight="14.4" x14ac:dyDescent="0.3"/>
  <cols>
    <col min="1" max="16384" width="8.88671875" style="57"/>
  </cols>
  <sheetData>
    <row r="1" spans="1:8" x14ac:dyDescent="0.3">
      <c r="A1" s="103" t="s">
        <v>78</v>
      </c>
      <c r="B1" s="103"/>
      <c r="C1" s="103"/>
      <c r="D1" s="103"/>
      <c r="E1" s="103"/>
    </row>
    <row r="2" spans="1:8" x14ac:dyDescent="0.3">
      <c r="A2" s="57" t="s">
        <v>0</v>
      </c>
      <c r="B2" s="57" t="s">
        <v>0</v>
      </c>
      <c r="C2" s="104" t="s">
        <v>3854</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474</v>
      </c>
      <c r="B4" s="58">
        <v>88729</v>
      </c>
      <c r="C4" s="58" t="s">
        <v>3855</v>
      </c>
      <c r="D4" s="58" t="s">
        <v>3551</v>
      </c>
      <c r="E4" s="58" t="s">
        <v>3856</v>
      </c>
      <c r="F4" s="58" t="s">
        <v>761</v>
      </c>
      <c r="G4" s="58">
        <v>41470</v>
      </c>
      <c r="H4" s="58">
        <v>41470</v>
      </c>
    </row>
    <row r="5" spans="1:8" x14ac:dyDescent="0.3">
      <c r="A5" s="57" t="s">
        <v>504</v>
      </c>
      <c r="B5" s="58">
        <v>27567</v>
      </c>
      <c r="C5" s="58" t="s">
        <v>3857</v>
      </c>
      <c r="D5" s="58" t="s">
        <v>1816</v>
      </c>
      <c r="E5" s="58" t="s">
        <v>3858</v>
      </c>
      <c r="F5" s="58" t="s">
        <v>972</v>
      </c>
      <c r="G5" s="58">
        <v>10373</v>
      </c>
      <c r="H5" s="58">
        <v>10373</v>
      </c>
    </row>
    <row r="6" spans="1:8" x14ac:dyDescent="0.3">
      <c r="A6" s="57" t="s">
        <v>614</v>
      </c>
      <c r="B6" s="58">
        <v>116296</v>
      </c>
      <c r="C6" s="58">
        <v>24359</v>
      </c>
      <c r="D6" s="58">
        <v>3076</v>
      </c>
      <c r="E6" s="58">
        <v>24210</v>
      </c>
      <c r="F6" s="58">
        <v>198</v>
      </c>
      <c r="G6" s="58">
        <v>51843</v>
      </c>
      <c r="H6" s="58">
        <v>51843</v>
      </c>
    </row>
  </sheetData>
  <mergeCells count="2">
    <mergeCell ref="A1:E1"/>
    <mergeCell ref="C2:G2"/>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sqref="A1:E1"/>
    </sheetView>
  </sheetViews>
  <sheetFormatPr defaultRowHeight="14.4" x14ac:dyDescent="0.3"/>
  <cols>
    <col min="1" max="16384" width="8.88671875" style="57"/>
  </cols>
  <sheetData>
    <row r="1" spans="1:8" x14ac:dyDescent="0.3">
      <c r="A1" s="103" t="s">
        <v>79</v>
      </c>
      <c r="B1" s="103"/>
      <c r="C1" s="103"/>
      <c r="D1" s="103"/>
      <c r="E1" s="103"/>
    </row>
    <row r="2" spans="1:8" x14ac:dyDescent="0.3">
      <c r="A2" s="57" t="s">
        <v>0</v>
      </c>
      <c r="B2" s="57" t="s">
        <v>0</v>
      </c>
      <c r="C2" s="104" t="s">
        <v>3859</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474</v>
      </c>
      <c r="B4" s="58">
        <v>124617</v>
      </c>
      <c r="C4" s="58" t="s">
        <v>3860</v>
      </c>
      <c r="D4" s="58" t="s">
        <v>4740</v>
      </c>
      <c r="E4" s="58" t="s">
        <v>3861</v>
      </c>
      <c r="F4" s="58" t="s">
        <v>1639</v>
      </c>
      <c r="G4" s="58">
        <v>72582</v>
      </c>
      <c r="H4" s="58">
        <v>72582</v>
      </c>
    </row>
    <row r="5" spans="1:8" x14ac:dyDescent="0.3">
      <c r="A5" s="57" t="s">
        <v>614</v>
      </c>
      <c r="B5" s="58">
        <v>124617</v>
      </c>
      <c r="C5" s="58">
        <v>33124</v>
      </c>
      <c r="D5" s="58">
        <v>5328</v>
      </c>
      <c r="E5" s="58">
        <v>33908</v>
      </c>
      <c r="F5" s="58">
        <v>222</v>
      </c>
      <c r="G5" s="58">
        <v>72582</v>
      </c>
      <c r="H5" s="58">
        <v>72582</v>
      </c>
    </row>
  </sheetData>
  <mergeCells count="2">
    <mergeCell ref="A1:E1"/>
    <mergeCell ref="C2:G2"/>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election sqref="A1:E1"/>
    </sheetView>
  </sheetViews>
  <sheetFormatPr defaultRowHeight="14.4" x14ac:dyDescent="0.3"/>
  <cols>
    <col min="1" max="16384" width="8.88671875" style="57"/>
  </cols>
  <sheetData>
    <row r="1" spans="1:8" x14ac:dyDescent="0.3">
      <c r="A1" s="103" t="s">
        <v>80</v>
      </c>
      <c r="B1" s="103"/>
      <c r="C1" s="103"/>
      <c r="D1" s="103"/>
      <c r="E1" s="103"/>
    </row>
    <row r="2" spans="1:8" x14ac:dyDescent="0.3">
      <c r="A2" s="57" t="s">
        <v>0</v>
      </c>
      <c r="B2" s="57" t="s">
        <v>0</v>
      </c>
      <c r="C2" s="104" t="s">
        <v>3862</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474</v>
      </c>
      <c r="B4" s="58">
        <v>35154</v>
      </c>
      <c r="C4" s="58" t="s">
        <v>3863</v>
      </c>
      <c r="D4" s="58" t="s">
        <v>1390</v>
      </c>
      <c r="E4" s="58" t="s">
        <v>3864</v>
      </c>
      <c r="F4" s="58" t="s">
        <v>816</v>
      </c>
      <c r="G4" s="58">
        <v>18475</v>
      </c>
      <c r="H4" s="58">
        <v>18475</v>
      </c>
    </row>
    <row r="5" spans="1:8" x14ac:dyDescent="0.3">
      <c r="A5" s="57" t="s">
        <v>553</v>
      </c>
      <c r="B5" s="58">
        <v>42925</v>
      </c>
      <c r="C5" s="58" t="s">
        <v>3865</v>
      </c>
      <c r="D5" s="58" t="s">
        <v>5041</v>
      </c>
      <c r="E5" s="58" t="s">
        <v>3417</v>
      </c>
      <c r="F5" s="58" t="s">
        <v>633</v>
      </c>
      <c r="G5" s="58">
        <v>19773</v>
      </c>
      <c r="H5" s="58">
        <v>19773</v>
      </c>
    </row>
    <row r="6" spans="1:8" x14ac:dyDescent="0.3">
      <c r="A6" s="57" t="s">
        <v>571</v>
      </c>
      <c r="B6" s="58">
        <v>45261</v>
      </c>
      <c r="C6" s="58" t="s">
        <v>1038</v>
      </c>
      <c r="D6" s="58" t="s">
        <v>785</v>
      </c>
      <c r="E6" s="58" t="s">
        <v>3867</v>
      </c>
      <c r="F6" s="58" t="s">
        <v>666</v>
      </c>
      <c r="G6" s="58">
        <v>21904</v>
      </c>
      <c r="H6" s="58">
        <v>21904</v>
      </c>
    </row>
    <row r="7" spans="1:8" x14ac:dyDescent="0.3">
      <c r="A7" s="57" t="s">
        <v>614</v>
      </c>
      <c r="B7" s="58">
        <v>123340</v>
      </c>
      <c r="C7" s="58">
        <v>23846</v>
      </c>
      <c r="D7" s="58">
        <v>3687</v>
      </c>
      <c r="E7" s="58">
        <v>32534</v>
      </c>
      <c r="F7" s="58">
        <v>85</v>
      </c>
      <c r="G7" s="58">
        <v>60152</v>
      </c>
      <c r="H7" s="58">
        <v>60152</v>
      </c>
    </row>
  </sheetData>
  <mergeCells count="2">
    <mergeCell ref="A1:E1"/>
    <mergeCell ref="C2:G2"/>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sqref="A1:E1"/>
    </sheetView>
  </sheetViews>
  <sheetFormatPr defaultRowHeight="14.4" x14ac:dyDescent="0.3"/>
  <cols>
    <col min="1" max="16384" width="8.88671875" style="57"/>
  </cols>
  <sheetData>
    <row r="1" spans="1:8" x14ac:dyDescent="0.3">
      <c r="A1" s="103" t="s">
        <v>81</v>
      </c>
      <c r="B1" s="103"/>
      <c r="C1" s="103"/>
      <c r="D1" s="103"/>
      <c r="E1" s="103"/>
    </row>
    <row r="2" spans="1:8" x14ac:dyDescent="0.3">
      <c r="A2" s="57" t="s">
        <v>0</v>
      </c>
      <c r="B2" s="57" t="s">
        <v>0</v>
      </c>
      <c r="C2" s="104" t="s">
        <v>3868</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459</v>
      </c>
      <c r="B4" s="58">
        <v>83819</v>
      </c>
      <c r="C4" s="58" t="s">
        <v>3869</v>
      </c>
      <c r="D4" s="58" t="s">
        <v>6189</v>
      </c>
      <c r="E4" s="58" t="s">
        <v>3870</v>
      </c>
      <c r="F4" s="58" t="s">
        <v>1381</v>
      </c>
      <c r="G4" s="58">
        <v>43802</v>
      </c>
      <c r="H4" s="58">
        <v>43802</v>
      </c>
    </row>
    <row r="5" spans="1:8" x14ac:dyDescent="0.3">
      <c r="A5" s="57" t="s">
        <v>474</v>
      </c>
      <c r="B5" s="58">
        <v>45673</v>
      </c>
      <c r="C5" s="58" t="s">
        <v>3871</v>
      </c>
      <c r="D5" s="58" t="s">
        <v>1701</v>
      </c>
      <c r="E5" s="58" t="s">
        <v>3872</v>
      </c>
      <c r="F5" s="58" t="s">
        <v>804</v>
      </c>
      <c r="G5" s="58">
        <v>23658</v>
      </c>
      <c r="H5" s="58">
        <v>23658</v>
      </c>
    </row>
    <row r="6" spans="1:8" x14ac:dyDescent="0.3">
      <c r="A6" s="57" t="s">
        <v>614</v>
      </c>
      <c r="B6" s="58">
        <v>129492</v>
      </c>
      <c r="C6" s="58">
        <v>27175</v>
      </c>
      <c r="D6" s="58">
        <v>3968</v>
      </c>
      <c r="E6" s="58">
        <v>36141</v>
      </c>
      <c r="F6" s="58">
        <v>176</v>
      </c>
      <c r="G6" s="58">
        <v>67460</v>
      </c>
      <c r="H6" s="58">
        <v>67460</v>
      </c>
    </row>
  </sheetData>
  <mergeCells count="2">
    <mergeCell ref="A1:E1"/>
    <mergeCell ref="C2:G2"/>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selection sqref="A1:E1"/>
    </sheetView>
  </sheetViews>
  <sheetFormatPr defaultRowHeight="14.4" x14ac:dyDescent="0.3"/>
  <cols>
    <col min="1" max="16384" width="8.88671875" style="57"/>
  </cols>
  <sheetData>
    <row r="1" spans="1:13" x14ac:dyDescent="0.3">
      <c r="A1" s="103" t="s">
        <v>82</v>
      </c>
      <c r="B1" s="103"/>
      <c r="C1" s="103"/>
      <c r="D1" s="103"/>
      <c r="E1" s="103"/>
    </row>
    <row r="2" spans="1:13" x14ac:dyDescent="0.3">
      <c r="A2" s="57" t="s">
        <v>0</v>
      </c>
      <c r="B2" s="57" t="s">
        <v>0</v>
      </c>
      <c r="C2" s="104" t="s">
        <v>3873</v>
      </c>
      <c r="D2" s="104"/>
      <c r="E2" s="104"/>
      <c r="F2" s="104"/>
      <c r="G2" s="104"/>
      <c r="H2" s="104" t="s">
        <v>3874</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504</v>
      </c>
      <c r="B4" s="58">
        <v>127836</v>
      </c>
      <c r="C4" s="58" t="s">
        <v>3875</v>
      </c>
      <c r="D4" s="58" t="s">
        <v>5197</v>
      </c>
      <c r="E4" s="58" t="s">
        <v>3876</v>
      </c>
      <c r="F4" s="58" t="s">
        <v>1357</v>
      </c>
      <c r="G4" s="58">
        <v>44313</v>
      </c>
      <c r="H4" s="58" t="s">
        <v>3877</v>
      </c>
      <c r="I4" s="58" t="s">
        <v>979</v>
      </c>
      <c r="J4" s="58" t="s">
        <v>3878</v>
      </c>
      <c r="K4" s="58" t="s">
        <v>973</v>
      </c>
      <c r="L4" s="58">
        <v>32037</v>
      </c>
      <c r="M4" s="58">
        <v>76350</v>
      </c>
    </row>
    <row r="5" spans="1:13" x14ac:dyDescent="0.3">
      <c r="A5" s="57" t="s">
        <v>614</v>
      </c>
      <c r="B5" s="58">
        <v>127836</v>
      </c>
      <c r="C5" s="58">
        <v>22518</v>
      </c>
      <c r="D5" s="58">
        <v>2147</v>
      </c>
      <c r="E5" s="58">
        <v>19429</v>
      </c>
      <c r="F5" s="58">
        <v>219</v>
      </c>
      <c r="G5" s="58">
        <v>44313</v>
      </c>
      <c r="H5" s="58">
        <v>15091</v>
      </c>
      <c r="I5" s="58">
        <v>2328</v>
      </c>
      <c r="J5" s="58">
        <v>14436</v>
      </c>
      <c r="K5" s="58">
        <v>182</v>
      </c>
      <c r="L5" s="58">
        <v>32037</v>
      </c>
      <c r="M5" s="58">
        <v>76350</v>
      </c>
    </row>
  </sheetData>
  <mergeCells count="3">
    <mergeCell ref="A1:E1"/>
    <mergeCell ref="C2:G2"/>
    <mergeCell ref="H2:L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Q164"/>
  <sheetViews>
    <sheetView workbookViewId="0">
      <selection activeCell="I27" sqref="I27"/>
    </sheetView>
  </sheetViews>
  <sheetFormatPr defaultRowHeight="14.55" customHeight="1" x14ac:dyDescent="0.3"/>
  <cols>
    <col min="11" max="12" width="10.44140625" style="1" bestFit="1" customWidth="1"/>
    <col min="13" max="13" width="9" style="1" bestFit="1" customWidth="1"/>
    <col min="14" max="14" width="11.21875" style="1" bestFit="1" customWidth="1"/>
    <col min="15" max="15" width="8.88671875" style="4"/>
  </cols>
  <sheetData>
    <row r="1" spans="1:17" ht="14.55" customHeight="1" x14ac:dyDescent="0.3">
      <c r="A1" s="99" t="s">
        <v>289</v>
      </c>
      <c r="B1" s="99"/>
      <c r="C1" s="99"/>
      <c r="D1" s="99"/>
      <c r="E1" s="99"/>
      <c r="F1" s="99"/>
    </row>
    <row r="2" spans="1:17" ht="14.55" customHeight="1" x14ac:dyDescent="0.3">
      <c r="A2" s="94" t="s">
        <v>290</v>
      </c>
      <c r="B2" s="94"/>
      <c r="C2" s="94"/>
      <c r="D2" s="94"/>
      <c r="E2" s="94"/>
      <c r="F2" s="94"/>
    </row>
    <row r="3" spans="1:17" ht="14.55" customHeight="1" x14ac:dyDescent="0.3">
      <c r="A3" s="94" t="s">
        <v>291</v>
      </c>
      <c r="B3" s="94"/>
      <c r="C3" s="94"/>
      <c r="D3" s="94"/>
      <c r="E3" s="94"/>
      <c r="F3" s="94"/>
      <c r="G3" t="s">
        <v>292</v>
      </c>
      <c r="H3" t="s">
        <v>4</v>
      </c>
      <c r="K3" s="1" t="s">
        <v>5</v>
      </c>
      <c r="L3" s="1" t="s">
        <v>6</v>
      </c>
      <c r="M3" s="1" t="s">
        <v>7</v>
      </c>
      <c r="N3" s="1" t="s">
        <v>8</v>
      </c>
      <c r="O3" s="9" t="s">
        <v>9</v>
      </c>
      <c r="P3" t="s">
        <v>292</v>
      </c>
    </row>
    <row r="4" spans="1:17" ht="14.55" customHeight="1" x14ac:dyDescent="0.3">
      <c r="A4" s="94" t="s">
        <v>293</v>
      </c>
      <c r="B4" s="94"/>
      <c r="C4" s="94"/>
      <c r="D4" s="94"/>
      <c r="E4" s="94"/>
      <c r="F4" s="94"/>
      <c r="G4">
        <v>1</v>
      </c>
      <c r="H4" t="s">
        <v>14</v>
      </c>
      <c r="K4" s="10" t="str">
        <f>D28</f>
        <v>1,365,832 </v>
      </c>
      <c r="L4" s="10" t="str">
        <f>D29</f>
        <v>1,107,011 </v>
      </c>
      <c r="M4" s="10" t="str">
        <f>D30</f>
        <v>103,194 </v>
      </c>
      <c r="N4" s="10" t="str">
        <f>D33</f>
        <v>2,576,161 </v>
      </c>
      <c r="O4" s="4">
        <v>1</v>
      </c>
      <c r="P4">
        <v>1</v>
      </c>
    </row>
    <row r="5" spans="1:17" ht="14.55" customHeight="1" x14ac:dyDescent="0.3">
      <c r="A5" s="94" t="s">
        <v>294</v>
      </c>
      <c r="B5" s="94"/>
      <c r="C5" s="94"/>
      <c r="D5" s="94"/>
      <c r="E5" s="94"/>
      <c r="F5" s="94"/>
      <c r="G5">
        <v>2</v>
      </c>
      <c r="H5" t="s">
        <v>15</v>
      </c>
      <c r="K5" s="10" t="str">
        <f>D46</f>
        <v>1,403,977 </v>
      </c>
      <c r="L5" s="10" t="str">
        <f>D47</f>
        <v>1,074,624 </v>
      </c>
      <c r="M5" s="10" t="str">
        <f>D48</f>
        <v>88,746 </v>
      </c>
      <c r="N5" s="10" t="str">
        <f>D49</f>
        <v>2,567,347 </v>
      </c>
      <c r="O5" s="4">
        <f>2567347/2576161</f>
        <v>0.99657862998469426</v>
      </c>
      <c r="P5">
        <v>2</v>
      </c>
    </row>
    <row r="6" spans="1:17" ht="14.55" customHeight="1" x14ac:dyDescent="0.3">
      <c r="A6" s="94" t="s">
        <v>295</v>
      </c>
      <c r="B6" s="94"/>
      <c r="C6" s="94"/>
      <c r="D6" s="94"/>
      <c r="E6" s="94"/>
      <c r="F6" s="94"/>
      <c r="G6">
        <v>3</v>
      </c>
      <c r="H6" t="s">
        <v>16</v>
      </c>
      <c r="N6" s="1" t="str">
        <f>D65</f>
        <v>2,552,722 </v>
      </c>
      <c r="O6" s="4">
        <f>2552722/2576161</f>
        <v>0.99090157796814715</v>
      </c>
      <c r="P6">
        <v>3</v>
      </c>
    </row>
    <row r="7" spans="1:17" ht="14.55" customHeight="1" x14ac:dyDescent="0.3">
      <c r="A7" s="94"/>
      <c r="B7" s="94"/>
      <c r="C7" s="94"/>
      <c r="D7" s="94"/>
      <c r="E7" s="94"/>
      <c r="F7" s="94"/>
      <c r="G7">
        <v>4</v>
      </c>
      <c r="H7" t="s">
        <v>17</v>
      </c>
      <c r="N7" s="1" t="str">
        <f>D81</f>
        <v>2,551,722 </v>
      </c>
      <c r="O7" s="4">
        <f>2551722/2576161</f>
        <v>0.99051340347128924</v>
      </c>
      <c r="P7">
        <v>4</v>
      </c>
    </row>
    <row r="8" spans="1:17" ht="14.55" customHeight="1" x14ac:dyDescent="0.3">
      <c r="A8" s="8"/>
      <c r="B8" s="11" t="s">
        <v>296</v>
      </c>
      <c r="C8" s="11" t="s">
        <v>297</v>
      </c>
      <c r="D8" s="12" t="s">
        <v>298</v>
      </c>
      <c r="E8" s="12" t="s">
        <v>299</v>
      </c>
      <c r="F8" s="8"/>
      <c r="G8">
        <v>7</v>
      </c>
      <c r="H8" t="s">
        <v>18</v>
      </c>
      <c r="N8" s="1" t="str">
        <f>D130</f>
        <v>2,545,566 </v>
      </c>
      <c r="O8" s="4">
        <f>2545566/2576161</f>
        <v>0.98812380126863186</v>
      </c>
      <c r="P8" s="13">
        <v>7</v>
      </c>
      <c r="Q8" t="s">
        <v>300</v>
      </c>
    </row>
    <row r="9" spans="1:17" ht="16.8" customHeight="1" x14ac:dyDescent="0.3">
      <c r="A9" s="8"/>
      <c r="B9" s="14" t="s">
        <v>301</v>
      </c>
      <c r="C9" s="14" t="s">
        <v>302</v>
      </c>
      <c r="D9" s="15" t="s">
        <v>303</v>
      </c>
      <c r="E9" s="15" t="s">
        <v>304</v>
      </c>
      <c r="F9" s="8"/>
      <c r="G9">
        <v>6</v>
      </c>
      <c r="H9" t="s">
        <v>19</v>
      </c>
      <c r="N9" s="1" t="str">
        <f>D114</f>
        <v>2,544,554 </v>
      </c>
      <c r="O9" s="4">
        <f>2544544/2576161</f>
        <v>0.98772708693284306</v>
      </c>
      <c r="P9" s="13">
        <v>6</v>
      </c>
      <c r="Q9" t="s">
        <v>305</v>
      </c>
    </row>
    <row r="10" spans="1:17" ht="25.2" customHeight="1" x14ac:dyDescent="0.3">
      <c r="A10" s="8"/>
      <c r="B10" s="16" t="s">
        <v>306</v>
      </c>
      <c r="C10" s="16" t="s">
        <v>307</v>
      </c>
      <c r="D10" s="17" t="s">
        <v>308</v>
      </c>
      <c r="E10" s="17" t="s">
        <v>309</v>
      </c>
      <c r="F10" s="8"/>
      <c r="G10">
        <v>5</v>
      </c>
      <c r="H10" t="s">
        <v>20</v>
      </c>
      <c r="N10" s="1" t="str">
        <f>D98</f>
        <v>2,552,114 </v>
      </c>
      <c r="O10" s="4">
        <f>2552114/2576161</f>
        <v>0.99066556787405757</v>
      </c>
      <c r="P10" s="13">
        <v>5</v>
      </c>
    </row>
    <row r="11" spans="1:17" ht="16.8" customHeight="1" x14ac:dyDescent="0.3">
      <c r="A11" s="8"/>
      <c r="B11" s="16" t="s">
        <v>310</v>
      </c>
      <c r="C11" s="16" t="s">
        <v>311</v>
      </c>
      <c r="D11" s="17" t="s">
        <v>312</v>
      </c>
      <c r="E11" s="17" t="s">
        <v>313</v>
      </c>
      <c r="F11" s="8"/>
      <c r="G11">
        <v>8</v>
      </c>
      <c r="H11" t="s">
        <v>21</v>
      </c>
      <c r="N11" s="1" t="str">
        <f>D146</f>
        <v>2,535,162 </v>
      </c>
      <c r="O11" s="4">
        <f>2535162/2576161</f>
        <v>0.98408523380332202</v>
      </c>
      <c r="P11" s="13">
        <v>8</v>
      </c>
    </row>
    <row r="12" spans="1:17" ht="14.55" customHeight="1" x14ac:dyDescent="0.3">
      <c r="A12" s="8"/>
      <c r="B12" s="16" t="s">
        <v>314</v>
      </c>
      <c r="C12" s="16" t="s">
        <v>315</v>
      </c>
      <c r="D12" s="17" t="s">
        <v>316</v>
      </c>
      <c r="E12" s="17" t="s">
        <v>317</v>
      </c>
      <c r="F12" s="8"/>
      <c r="H12" t="s">
        <v>22</v>
      </c>
    </row>
    <row r="13" spans="1:17" ht="16.8" customHeight="1" x14ac:dyDescent="0.3">
      <c r="A13" s="8"/>
      <c r="B13" s="16" t="s">
        <v>318</v>
      </c>
      <c r="C13" s="16" t="s">
        <v>315</v>
      </c>
      <c r="D13" s="17" t="s">
        <v>319</v>
      </c>
      <c r="E13" s="17" t="s">
        <v>317</v>
      </c>
      <c r="F13" s="8"/>
      <c r="H13" t="s">
        <v>23</v>
      </c>
    </row>
    <row r="14" spans="1:17" ht="16.8" customHeight="1" x14ac:dyDescent="0.3">
      <c r="A14" s="8"/>
      <c r="B14" s="16" t="s">
        <v>320</v>
      </c>
      <c r="C14" s="16" t="s">
        <v>315</v>
      </c>
      <c r="D14" s="17" t="s">
        <v>321</v>
      </c>
      <c r="E14" s="17" t="s">
        <v>317</v>
      </c>
      <c r="F14" s="8"/>
    </row>
    <row r="15" spans="1:17" ht="14.55" customHeight="1" x14ac:dyDescent="0.3">
      <c r="A15" s="8"/>
      <c r="B15" s="95" t="s">
        <v>322</v>
      </c>
      <c r="C15" s="95"/>
      <c r="D15" s="18" t="s">
        <v>323</v>
      </c>
      <c r="E15" s="8"/>
    </row>
    <row r="16" spans="1:17" ht="14.55" customHeight="1" x14ac:dyDescent="0.3">
      <c r="A16" s="8"/>
      <c r="B16" s="96" t="s">
        <v>324</v>
      </c>
      <c r="C16" s="96"/>
      <c r="D16" s="96"/>
      <c r="E16" s="96"/>
      <c r="F16" s="8"/>
    </row>
    <row r="17" spans="1:6" ht="28.8" customHeight="1" x14ac:dyDescent="0.3">
      <c r="A17" s="97" t="s">
        <v>325</v>
      </c>
      <c r="B17" s="97"/>
      <c r="C17" s="97"/>
      <c r="D17" s="97"/>
      <c r="E17" s="97"/>
      <c r="F17" s="97"/>
    </row>
    <row r="18" spans="1:6" ht="14.55" customHeight="1" x14ac:dyDescent="0.3">
      <c r="A18" s="19"/>
      <c r="B18" s="19"/>
      <c r="C18" s="19"/>
      <c r="D18" s="19"/>
      <c r="E18" s="19"/>
      <c r="F18" s="19"/>
    </row>
    <row r="19" spans="1:6" ht="14.55" customHeight="1" x14ac:dyDescent="0.3">
      <c r="A19" s="98"/>
      <c r="B19" s="98"/>
      <c r="C19" s="98"/>
      <c r="D19" s="98"/>
      <c r="E19" s="98"/>
      <c r="F19" s="98"/>
    </row>
    <row r="20" spans="1:6" ht="14.55" customHeight="1" x14ac:dyDescent="0.3">
      <c r="A20" s="99" t="s">
        <v>14</v>
      </c>
      <c r="B20" s="99"/>
      <c r="C20" s="99"/>
      <c r="D20" s="99"/>
      <c r="E20" s="99"/>
      <c r="F20" s="99"/>
    </row>
    <row r="21" spans="1:6" ht="14.55" customHeight="1" x14ac:dyDescent="0.3">
      <c r="A21" s="94" t="s">
        <v>290</v>
      </c>
      <c r="B21" s="94"/>
      <c r="C21" s="94"/>
      <c r="D21" s="94"/>
      <c r="E21" s="94"/>
      <c r="F21" s="94"/>
    </row>
    <row r="22" spans="1:6" ht="14.55" customHeight="1" x14ac:dyDescent="0.3">
      <c r="A22" s="94" t="s">
        <v>291</v>
      </c>
      <c r="B22" s="94"/>
      <c r="C22" s="94"/>
      <c r="D22" s="94"/>
      <c r="E22" s="94"/>
      <c r="F22" s="94"/>
    </row>
    <row r="23" spans="1:6" ht="14.55" customHeight="1" x14ac:dyDescent="0.3">
      <c r="A23" s="94" t="s">
        <v>293</v>
      </c>
      <c r="B23" s="94"/>
      <c r="C23" s="94"/>
      <c r="D23" s="94"/>
      <c r="E23" s="94"/>
      <c r="F23" s="94"/>
    </row>
    <row r="24" spans="1:6" ht="14.55" customHeight="1" x14ac:dyDescent="0.3">
      <c r="A24" s="94" t="s">
        <v>294</v>
      </c>
      <c r="B24" s="94"/>
      <c r="C24" s="94"/>
      <c r="D24" s="94"/>
      <c r="E24" s="94"/>
      <c r="F24" s="94"/>
    </row>
    <row r="25" spans="1:6" ht="14.55" customHeight="1" x14ac:dyDescent="0.3">
      <c r="A25" s="94" t="s">
        <v>295</v>
      </c>
      <c r="B25" s="94"/>
      <c r="C25" s="94"/>
      <c r="D25" s="94"/>
      <c r="E25" s="94"/>
      <c r="F25" s="94"/>
    </row>
    <row r="26" spans="1:6" ht="14.55" customHeight="1" x14ac:dyDescent="0.3">
      <c r="A26" s="94"/>
      <c r="B26" s="94"/>
      <c r="C26" s="94"/>
      <c r="D26" s="94"/>
      <c r="E26" s="94"/>
      <c r="F26" s="94"/>
    </row>
    <row r="27" spans="1:6" ht="14.55" customHeight="1" x14ac:dyDescent="0.3">
      <c r="A27" s="8"/>
      <c r="B27" s="11" t="s">
        <v>296</v>
      </c>
      <c r="C27" s="11" t="s">
        <v>297</v>
      </c>
      <c r="D27" s="12" t="s">
        <v>298</v>
      </c>
      <c r="E27" s="12" t="s">
        <v>299</v>
      </c>
      <c r="F27" s="8"/>
    </row>
    <row r="28" spans="1:6" ht="16.8" customHeight="1" x14ac:dyDescent="0.3">
      <c r="A28" s="8"/>
      <c r="B28" s="14" t="s">
        <v>326</v>
      </c>
      <c r="C28" s="14" t="s">
        <v>302</v>
      </c>
      <c r="D28" s="15" t="s">
        <v>327</v>
      </c>
      <c r="E28" s="15" t="s">
        <v>328</v>
      </c>
      <c r="F28" s="8"/>
    </row>
    <row r="29" spans="1:6" ht="16.8" customHeight="1" x14ac:dyDescent="0.3">
      <c r="A29" s="8"/>
      <c r="B29" s="16" t="s">
        <v>329</v>
      </c>
      <c r="C29" s="16" t="s">
        <v>307</v>
      </c>
      <c r="D29" s="17" t="s">
        <v>330</v>
      </c>
      <c r="E29" s="17" t="s">
        <v>331</v>
      </c>
      <c r="F29" s="8"/>
    </row>
    <row r="30" spans="1:6" ht="16.8" customHeight="1" x14ac:dyDescent="0.3">
      <c r="A30" s="8"/>
      <c r="B30" s="16" t="s">
        <v>332</v>
      </c>
      <c r="C30" s="16" t="s">
        <v>311</v>
      </c>
      <c r="D30" s="17" t="s">
        <v>333</v>
      </c>
      <c r="E30" s="17" t="s">
        <v>334</v>
      </c>
      <c r="F30" s="8"/>
    </row>
    <row r="31" spans="1:6" ht="16.8" customHeight="1" x14ac:dyDescent="0.3">
      <c r="A31" s="8"/>
      <c r="B31" s="16" t="s">
        <v>335</v>
      </c>
      <c r="C31" s="16" t="s">
        <v>315</v>
      </c>
      <c r="D31" s="17" t="s">
        <v>336</v>
      </c>
      <c r="E31" s="17" t="s">
        <v>317</v>
      </c>
      <c r="F31" s="8"/>
    </row>
    <row r="32" spans="1:6" ht="14.55" customHeight="1" x14ac:dyDescent="0.3">
      <c r="A32" s="8"/>
      <c r="B32" s="16" t="s">
        <v>337</v>
      </c>
      <c r="C32" s="16" t="s">
        <v>315</v>
      </c>
      <c r="D32" s="17" t="s">
        <v>338</v>
      </c>
      <c r="E32" s="17" t="s">
        <v>317</v>
      </c>
      <c r="F32" s="8"/>
    </row>
    <row r="33" spans="1:6" ht="14.55" customHeight="1" x14ac:dyDescent="0.3">
      <c r="A33" s="8"/>
      <c r="B33" s="95" t="s">
        <v>322</v>
      </c>
      <c r="C33" s="95"/>
      <c r="D33" s="18" t="s">
        <v>339</v>
      </c>
      <c r="E33" s="8"/>
    </row>
    <row r="34" spans="1:6" ht="14.55" customHeight="1" x14ac:dyDescent="0.3">
      <c r="A34" s="8"/>
      <c r="B34" s="96" t="s">
        <v>324</v>
      </c>
      <c r="C34" s="96"/>
      <c r="D34" s="96"/>
      <c r="E34" s="96"/>
      <c r="F34" s="8"/>
    </row>
    <row r="35" spans="1:6" ht="28.8" customHeight="1" x14ac:dyDescent="0.3">
      <c r="A35" s="97" t="s">
        <v>325</v>
      </c>
      <c r="B35" s="97"/>
      <c r="C35" s="97"/>
      <c r="D35" s="97"/>
      <c r="E35" s="97"/>
      <c r="F35" s="97"/>
    </row>
    <row r="36" spans="1:6" ht="14.55" customHeight="1" x14ac:dyDescent="0.3">
      <c r="A36" s="19"/>
      <c r="B36" s="19"/>
      <c r="C36" s="19"/>
      <c r="D36" s="19"/>
      <c r="E36" s="19"/>
      <c r="F36" s="19"/>
    </row>
    <row r="37" spans="1:6" ht="14.55" customHeight="1" x14ac:dyDescent="0.3">
      <c r="A37" s="98"/>
      <c r="B37" s="98"/>
      <c r="C37" s="98"/>
      <c r="D37" s="98"/>
      <c r="E37" s="98"/>
      <c r="F37" s="98"/>
    </row>
    <row r="38" spans="1:6" ht="14.55" customHeight="1" x14ac:dyDescent="0.3">
      <c r="A38" s="99" t="s">
        <v>15</v>
      </c>
      <c r="B38" s="99"/>
      <c r="C38" s="99"/>
      <c r="D38" s="99"/>
      <c r="E38" s="99"/>
      <c r="F38" s="99"/>
    </row>
    <row r="39" spans="1:6" ht="14.55" customHeight="1" x14ac:dyDescent="0.3">
      <c r="A39" s="94" t="s">
        <v>290</v>
      </c>
      <c r="B39" s="94"/>
      <c r="C39" s="94"/>
      <c r="D39" s="94"/>
      <c r="E39" s="94"/>
      <c r="F39" s="94"/>
    </row>
    <row r="40" spans="1:6" ht="14.55" customHeight="1" x14ac:dyDescent="0.3">
      <c r="A40" s="94" t="s">
        <v>291</v>
      </c>
      <c r="B40" s="94"/>
      <c r="C40" s="94"/>
      <c r="D40" s="94"/>
      <c r="E40" s="94"/>
      <c r="F40" s="94"/>
    </row>
    <row r="41" spans="1:6" ht="14.55" customHeight="1" x14ac:dyDescent="0.3">
      <c r="A41" s="94" t="s">
        <v>293</v>
      </c>
      <c r="B41" s="94"/>
      <c r="C41" s="94"/>
      <c r="D41" s="94"/>
      <c r="E41" s="94"/>
      <c r="F41" s="94"/>
    </row>
    <row r="42" spans="1:6" ht="14.55" customHeight="1" x14ac:dyDescent="0.3">
      <c r="A42" s="94" t="s">
        <v>294</v>
      </c>
      <c r="B42" s="94"/>
      <c r="C42" s="94"/>
      <c r="D42" s="94"/>
      <c r="E42" s="94"/>
      <c r="F42" s="94"/>
    </row>
    <row r="43" spans="1:6" ht="14.55" customHeight="1" x14ac:dyDescent="0.3">
      <c r="A43" s="94" t="s">
        <v>295</v>
      </c>
      <c r="B43" s="94"/>
      <c r="C43" s="94"/>
      <c r="D43" s="94"/>
      <c r="E43" s="94"/>
      <c r="F43" s="94"/>
    </row>
    <row r="44" spans="1:6" ht="14.55" customHeight="1" x14ac:dyDescent="0.3">
      <c r="A44" s="94"/>
      <c r="B44" s="94"/>
      <c r="C44" s="94"/>
      <c r="D44" s="94"/>
      <c r="E44" s="94"/>
      <c r="F44" s="94"/>
    </row>
    <row r="45" spans="1:6" ht="14.55" customHeight="1" x14ac:dyDescent="0.3">
      <c r="A45" s="8"/>
      <c r="B45" s="11" t="s">
        <v>296</v>
      </c>
      <c r="C45" s="11" t="s">
        <v>297</v>
      </c>
      <c r="D45" s="12" t="s">
        <v>298</v>
      </c>
      <c r="E45" s="12" t="s">
        <v>299</v>
      </c>
      <c r="F45" s="8"/>
    </row>
    <row r="46" spans="1:6" ht="16.8" customHeight="1" x14ac:dyDescent="0.3">
      <c r="A46" s="8"/>
      <c r="B46" s="14" t="s">
        <v>340</v>
      </c>
      <c r="C46" s="14" t="s">
        <v>302</v>
      </c>
      <c r="D46" s="15" t="s">
        <v>341</v>
      </c>
      <c r="E46" s="15" t="s">
        <v>342</v>
      </c>
      <c r="F46" s="8"/>
    </row>
    <row r="47" spans="1:6" ht="14.55" customHeight="1" x14ac:dyDescent="0.3">
      <c r="A47" s="8"/>
      <c r="B47" s="16" t="s">
        <v>343</v>
      </c>
      <c r="C47" s="16" t="s">
        <v>307</v>
      </c>
      <c r="D47" s="17" t="s">
        <v>344</v>
      </c>
      <c r="E47" s="17" t="s">
        <v>345</v>
      </c>
      <c r="F47" s="8"/>
    </row>
    <row r="48" spans="1:6" ht="14.55" customHeight="1" x14ac:dyDescent="0.3">
      <c r="A48" s="8"/>
      <c r="B48" s="16" t="s">
        <v>346</v>
      </c>
      <c r="C48" s="16" t="s">
        <v>311</v>
      </c>
      <c r="D48" s="17" t="s">
        <v>347</v>
      </c>
      <c r="E48" s="17" t="s">
        <v>348</v>
      </c>
      <c r="F48" s="8"/>
    </row>
    <row r="49" spans="1:6" ht="14.55" customHeight="1" x14ac:dyDescent="0.3">
      <c r="A49" s="8"/>
      <c r="B49" s="95" t="s">
        <v>322</v>
      </c>
      <c r="C49" s="95"/>
      <c r="D49" s="18" t="s">
        <v>349</v>
      </c>
      <c r="E49" s="8"/>
    </row>
    <row r="50" spans="1:6" ht="14.55" customHeight="1" x14ac:dyDescent="0.3">
      <c r="A50" s="8"/>
      <c r="B50" s="96" t="s">
        <v>324</v>
      </c>
      <c r="C50" s="96"/>
      <c r="D50" s="96"/>
      <c r="E50" s="96"/>
      <c r="F50" s="8"/>
    </row>
    <row r="51" spans="1:6" ht="28.8" customHeight="1" x14ac:dyDescent="0.3">
      <c r="A51" s="97" t="s">
        <v>325</v>
      </c>
      <c r="B51" s="97"/>
      <c r="C51" s="97"/>
      <c r="D51" s="97"/>
      <c r="E51" s="97"/>
      <c r="F51" s="97"/>
    </row>
    <row r="52" spans="1:6" ht="14.55" customHeight="1" x14ac:dyDescent="0.3">
      <c r="A52" s="19"/>
      <c r="B52" s="19"/>
      <c r="C52" s="19"/>
      <c r="D52" s="19"/>
      <c r="E52" s="19"/>
      <c r="F52" s="19"/>
    </row>
    <row r="53" spans="1:6" ht="14.55" customHeight="1" x14ac:dyDescent="0.3">
      <c r="A53" s="98"/>
      <c r="B53" s="98"/>
      <c r="C53" s="98"/>
      <c r="D53" s="98"/>
      <c r="E53" s="98"/>
      <c r="F53" s="98"/>
    </row>
    <row r="54" spans="1:6" ht="14.55" customHeight="1" x14ac:dyDescent="0.3">
      <c r="A54" s="99" t="s">
        <v>16</v>
      </c>
      <c r="B54" s="99"/>
      <c r="C54" s="99"/>
      <c r="D54" s="99"/>
      <c r="E54" s="99"/>
      <c r="F54" s="99"/>
    </row>
    <row r="55" spans="1:6" ht="14.55" customHeight="1" x14ac:dyDescent="0.3">
      <c r="A55" s="94" t="s">
        <v>290</v>
      </c>
      <c r="B55" s="94"/>
      <c r="C55" s="94"/>
      <c r="D55" s="94"/>
      <c r="E55" s="94"/>
      <c r="F55" s="94"/>
    </row>
    <row r="56" spans="1:6" ht="14.55" customHeight="1" x14ac:dyDescent="0.3">
      <c r="A56" s="94" t="s">
        <v>291</v>
      </c>
      <c r="B56" s="94"/>
      <c r="C56" s="94"/>
      <c r="D56" s="94"/>
      <c r="E56" s="94"/>
      <c r="F56" s="94"/>
    </row>
    <row r="57" spans="1:6" ht="14.55" customHeight="1" x14ac:dyDescent="0.3">
      <c r="A57" s="94" t="s">
        <v>293</v>
      </c>
      <c r="B57" s="94"/>
      <c r="C57" s="94"/>
      <c r="D57" s="94"/>
      <c r="E57" s="94"/>
      <c r="F57" s="94"/>
    </row>
    <row r="58" spans="1:6" ht="14.55" customHeight="1" x14ac:dyDescent="0.3">
      <c r="A58" s="94" t="s">
        <v>294</v>
      </c>
      <c r="B58" s="94"/>
      <c r="C58" s="94"/>
      <c r="D58" s="94"/>
      <c r="E58" s="94"/>
      <c r="F58" s="94"/>
    </row>
    <row r="59" spans="1:6" ht="14.55" customHeight="1" x14ac:dyDescent="0.3">
      <c r="A59" s="94" t="s">
        <v>295</v>
      </c>
      <c r="B59" s="94"/>
      <c r="C59" s="94"/>
      <c r="D59" s="94"/>
      <c r="E59" s="94"/>
      <c r="F59" s="94"/>
    </row>
    <row r="60" spans="1:6" ht="14.55" customHeight="1" x14ac:dyDescent="0.3">
      <c r="A60" s="94"/>
      <c r="B60" s="94"/>
      <c r="C60" s="94"/>
      <c r="D60" s="94"/>
      <c r="E60" s="94"/>
      <c r="F60" s="94"/>
    </row>
    <row r="61" spans="1:6" ht="14.55" customHeight="1" x14ac:dyDescent="0.3">
      <c r="A61" s="8"/>
      <c r="B61" s="11" t="s">
        <v>296</v>
      </c>
      <c r="C61" s="11" t="s">
        <v>297</v>
      </c>
      <c r="D61" s="12" t="s">
        <v>298</v>
      </c>
      <c r="E61" s="12" t="s">
        <v>299</v>
      </c>
      <c r="F61" s="8"/>
    </row>
    <row r="62" spans="1:6" ht="14.55" customHeight="1" x14ac:dyDescent="0.3">
      <c r="A62" s="8"/>
      <c r="B62" s="14" t="s">
        <v>350</v>
      </c>
      <c r="C62" s="14" t="s">
        <v>302</v>
      </c>
      <c r="D62" s="15" t="s">
        <v>351</v>
      </c>
      <c r="E62" s="15" t="s">
        <v>352</v>
      </c>
      <c r="F62" s="8"/>
    </row>
    <row r="63" spans="1:6" ht="16.8" customHeight="1" x14ac:dyDescent="0.3">
      <c r="A63" s="8"/>
      <c r="B63" s="16" t="s">
        <v>353</v>
      </c>
      <c r="C63" s="16" t="s">
        <v>307</v>
      </c>
      <c r="D63" s="17" t="s">
        <v>354</v>
      </c>
      <c r="E63" s="17" t="s">
        <v>355</v>
      </c>
      <c r="F63" s="8"/>
    </row>
    <row r="64" spans="1:6" ht="16.8" customHeight="1" x14ac:dyDescent="0.3">
      <c r="A64" s="8"/>
      <c r="B64" s="16" t="s">
        <v>356</v>
      </c>
      <c r="C64" s="16" t="s">
        <v>311</v>
      </c>
      <c r="D64" s="17" t="s">
        <v>357</v>
      </c>
      <c r="E64" s="17" t="s">
        <v>358</v>
      </c>
      <c r="F64" s="8"/>
    </row>
    <row r="65" spans="1:6" ht="14.55" customHeight="1" x14ac:dyDescent="0.3">
      <c r="A65" s="8"/>
      <c r="B65" s="95" t="s">
        <v>322</v>
      </c>
      <c r="C65" s="95"/>
      <c r="D65" s="18" t="s">
        <v>359</v>
      </c>
      <c r="E65" s="8"/>
    </row>
    <row r="66" spans="1:6" ht="14.55" customHeight="1" x14ac:dyDescent="0.3">
      <c r="A66" s="8"/>
      <c r="B66" s="96" t="s">
        <v>324</v>
      </c>
      <c r="C66" s="96"/>
      <c r="D66" s="96"/>
      <c r="E66" s="96"/>
      <c r="F66" s="8"/>
    </row>
    <row r="67" spans="1:6" ht="28.8" customHeight="1" x14ac:dyDescent="0.3">
      <c r="A67" s="97" t="s">
        <v>325</v>
      </c>
      <c r="B67" s="97"/>
      <c r="C67" s="97"/>
      <c r="D67" s="97"/>
      <c r="E67" s="97"/>
      <c r="F67" s="97"/>
    </row>
    <row r="68" spans="1:6" ht="14.55" customHeight="1" x14ac:dyDescent="0.3">
      <c r="A68" s="19"/>
      <c r="B68" s="19"/>
      <c r="C68" s="19"/>
      <c r="D68" s="19"/>
      <c r="E68" s="19"/>
      <c r="F68" s="19"/>
    </row>
    <row r="69" spans="1:6" ht="14.55" customHeight="1" x14ac:dyDescent="0.3">
      <c r="A69" s="98"/>
      <c r="B69" s="98"/>
      <c r="C69" s="98"/>
      <c r="D69" s="98"/>
      <c r="E69" s="98"/>
      <c r="F69" s="98"/>
    </row>
    <row r="70" spans="1:6" ht="14.55" customHeight="1" x14ac:dyDescent="0.3">
      <c r="A70" s="99" t="s">
        <v>17</v>
      </c>
      <c r="B70" s="99"/>
      <c r="C70" s="99"/>
      <c r="D70" s="99"/>
      <c r="E70" s="99"/>
      <c r="F70" s="99"/>
    </row>
    <row r="71" spans="1:6" ht="14.55" customHeight="1" x14ac:dyDescent="0.3">
      <c r="A71" s="94" t="s">
        <v>290</v>
      </c>
      <c r="B71" s="94"/>
      <c r="C71" s="94"/>
      <c r="D71" s="94"/>
      <c r="E71" s="94"/>
      <c r="F71" s="94"/>
    </row>
    <row r="72" spans="1:6" ht="14.55" customHeight="1" x14ac:dyDescent="0.3">
      <c r="A72" s="94" t="s">
        <v>291</v>
      </c>
      <c r="B72" s="94"/>
      <c r="C72" s="94"/>
      <c r="D72" s="94"/>
      <c r="E72" s="94"/>
      <c r="F72" s="94"/>
    </row>
    <row r="73" spans="1:6" ht="14.55" customHeight="1" x14ac:dyDescent="0.3">
      <c r="A73" s="94" t="s">
        <v>293</v>
      </c>
      <c r="B73" s="94"/>
      <c r="C73" s="94"/>
      <c r="D73" s="94"/>
      <c r="E73" s="94"/>
      <c r="F73" s="94"/>
    </row>
    <row r="74" spans="1:6" ht="14.55" customHeight="1" x14ac:dyDescent="0.3">
      <c r="A74" s="94" t="s">
        <v>294</v>
      </c>
      <c r="B74" s="94"/>
      <c r="C74" s="94"/>
      <c r="D74" s="94"/>
      <c r="E74" s="94"/>
      <c r="F74" s="94"/>
    </row>
    <row r="75" spans="1:6" ht="14.55" customHeight="1" x14ac:dyDescent="0.3">
      <c r="A75" s="94" t="s">
        <v>295</v>
      </c>
      <c r="B75" s="94"/>
      <c r="C75" s="94"/>
      <c r="D75" s="94"/>
      <c r="E75" s="94"/>
      <c r="F75" s="94"/>
    </row>
    <row r="76" spans="1:6" ht="14.55" customHeight="1" x14ac:dyDescent="0.3">
      <c r="A76" s="94"/>
      <c r="B76" s="94"/>
      <c r="C76" s="94"/>
      <c r="D76" s="94"/>
      <c r="E76" s="94"/>
      <c r="F76" s="94"/>
    </row>
    <row r="77" spans="1:6" ht="14.55" customHeight="1" x14ac:dyDescent="0.3">
      <c r="A77" s="8"/>
      <c r="B77" s="11" t="s">
        <v>296</v>
      </c>
      <c r="C77" s="11" t="s">
        <v>297</v>
      </c>
      <c r="D77" s="12" t="s">
        <v>298</v>
      </c>
      <c r="E77" s="12" t="s">
        <v>299</v>
      </c>
      <c r="F77" s="8"/>
    </row>
    <row r="78" spans="1:6" ht="14.55" customHeight="1" x14ac:dyDescent="0.3">
      <c r="A78" s="8"/>
      <c r="B78" s="14" t="s">
        <v>360</v>
      </c>
      <c r="C78" s="14" t="s">
        <v>302</v>
      </c>
      <c r="D78" s="15" t="s">
        <v>361</v>
      </c>
      <c r="E78" s="15" t="s">
        <v>362</v>
      </c>
      <c r="F78" s="8"/>
    </row>
    <row r="79" spans="1:6" ht="14.55" customHeight="1" x14ac:dyDescent="0.3">
      <c r="A79" s="8"/>
      <c r="B79" s="16" t="s">
        <v>363</v>
      </c>
      <c r="C79" s="16" t="s">
        <v>307</v>
      </c>
      <c r="D79" s="17" t="s">
        <v>364</v>
      </c>
      <c r="E79" s="17" t="s">
        <v>365</v>
      </c>
      <c r="F79" s="8"/>
    </row>
    <row r="80" spans="1:6" ht="14.55" customHeight="1" x14ac:dyDescent="0.3">
      <c r="A80" s="8"/>
      <c r="B80" s="16" t="s">
        <v>366</v>
      </c>
      <c r="C80" s="16" t="s">
        <v>311</v>
      </c>
      <c r="D80" s="17" t="s">
        <v>367</v>
      </c>
      <c r="E80" s="17" t="s">
        <v>348</v>
      </c>
      <c r="F80" s="8"/>
    </row>
    <row r="81" spans="1:6" ht="14.55" customHeight="1" x14ac:dyDescent="0.3">
      <c r="A81" s="8"/>
      <c r="B81" s="95" t="s">
        <v>322</v>
      </c>
      <c r="C81" s="95"/>
      <c r="D81" s="18" t="s">
        <v>368</v>
      </c>
      <c r="E81" s="8"/>
    </row>
    <row r="82" spans="1:6" ht="14.55" customHeight="1" x14ac:dyDescent="0.3">
      <c r="A82" s="8"/>
      <c r="B82" s="96" t="s">
        <v>324</v>
      </c>
      <c r="C82" s="96"/>
      <c r="D82" s="96"/>
      <c r="E82" s="96"/>
      <c r="F82" s="8"/>
    </row>
    <row r="83" spans="1:6" ht="28.8" customHeight="1" x14ac:dyDescent="0.3">
      <c r="A83" s="97" t="s">
        <v>325</v>
      </c>
      <c r="B83" s="97"/>
      <c r="C83" s="97"/>
      <c r="D83" s="97"/>
      <c r="E83" s="97"/>
      <c r="F83" s="97"/>
    </row>
    <row r="84" spans="1:6" ht="14.55" customHeight="1" x14ac:dyDescent="0.3">
      <c r="A84" s="19"/>
      <c r="B84" s="19"/>
      <c r="C84" s="19"/>
      <c r="D84" s="19"/>
      <c r="E84" s="19"/>
      <c r="F84" s="19"/>
    </row>
    <row r="85" spans="1:6" ht="14.55" customHeight="1" x14ac:dyDescent="0.3">
      <c r="A85" s="98"/>
      <c r="B85" s="98"/>
      <c r="C85" s="98"/>
      <c r="D85" s="98"/>
      <c r="E85" s="98"/>
      <c r="F85" s="98"/>
    </row>
    <row r="86" spans="1:6" ht="14.55" customHeight="1" x14ac:dyDescent="0.3">
      <c r="A86" s="99" t="s">
        <v>20</v>
      </c>
      <c r="B86" s="99"/>
      <c r="C86" s="99"/>
      <c r="D86" s="99"/>
      <c r="E86" s="99"/>
      <c r="F86" s="99"/>
    </row>
    <row r="87" spans="1:6" ht="14.55" customHeight="1" x14ac:dyDescent="0.3">
      <c r="A87" s="94" t="s">
        <v>290</v>
      </c>
      <c r="B87" s="94"/>
      <c r="C87" s="94"/>
      <c r="D87" s="94"/>
      <c r="E87" s="94"/>
      <c r="F87" s="94"/>
    </row>
    <row r="88" spans="1:6" ht="14.55" customHeight="1" x14ac:dyDescent="0.3">
      <c r="A88" s="94" t="s">
        <v>291</v>
      </c>
      <c r="B88" s="94"/>
      <c r="C88" s="94"/>
      <c r="D88" s="94"/>
      <c r="E88" s="94"/>
      <c r="F88" s="94"/>
    </row>
    <row r="89" spans="1:6" ht="14.55" customHeight="1" x14ac:dyDescent="0.3">
      <c r="A89" s="94" t="s">
        <v>293</v>
      </c>
      <c r="B89" s="94"/>
      <c r="C89" s="94"/>
      <c r="D89" s="94"/>
      <c r="E89" s="94"/>
      <c r="F89" s="94"/>
    </row>
    <row r="90" spans="1:6" ht="14.55" customHeight="1" x14ac:dyDescent="0.3">
      <c r="A90" s="94" t="s">
        <v>294</v>
      </c>
      <c r="B90" s="94"/>
      <c r="C90" s="94"/>
      <c r="D90" s="94"/>
      <c r="E90" s="94"/>
      <c r="F90" s="94"/>
    </row>
    <row r="91" spans="1:6" ht="14.55" customHeight="1" x14ac:dyDescent="0.3">
      <c r="A91" s="94" t="s">
        <v>295</v>
      </c>
      <c r="B91" s="94"/>
      <c r="C91" s="94"/>
      <c r="D91" s="94"/>
      <c r="E91" s="94"/>
      <c r="F91" s="94"/>
    </row>
    <row r="92" spans="1:6" ht="14.55" customHeight="1" x14ac:dyDescent="0.3">
      <c r="A92" s="94"/>
      <c r="B92" s="94"/>
      <c r="C92" s="94"/>
      <c r="D92" s="94"/>
      <c r="E92" s="94"/>
      <c r="F92" s="94"/>
    </row>
    <row r="93" spans="1:6" ht="14.55" customHeight="1" x14ac:dyDescent="0.3">
      <c r="A93" s="8"/>
      <c r="B93" s="11" t="s">
        <v>296</v>
      </c>
      <c r="C93" s="11" t="s">
        <v>297</v>
      </c>
      <c r="D93" s="12" t="s">
        <v>298</v>
      </c>
      <c r="E93" s="12" t="s">
        <v>299</v>
      </c>
      <c r="F93" s="8"/>
    </row>
    <row r="94" spans="1:6" ht="16.8" customHeight="1" x14ac:dyDescent="0.3">
      <c r="A94" s="8"/>
      <c r="B94" s="14" t="s">
        <v>369</v>
      </c>
      <c r="C94" s="14" t="s">
        <v>302</v>
      </c>
      <c r="D94" s="15" t="s">
        <v>370</v>
      </c>
      <c r="E94" s="15" t="s">
        <v>371</v>
      </c>
      <c r="F94" s="8"/>
    </row>
    <row r="95" spans="1:6" ht="14.55" customHeight="1" x14ac:dyDescent="0.3">
      <c r="A95" s="8"/>
      <c r="B95" s="16" t="s">
        <v>372</v>
      </c>
      <c r="C95" s="16" t="s">
        <v>307</v>
      </c>
      <c r="D95" s="17" t="s">
        <v>373</v>
      </c>
      <c r="E95" s="17" t="s">
        <v>374</v>
      </c>
      <c r="F95" s="8"/>
    </row>
    <row r="96" spans="1:6" ht="16.8" customHeight="1" x14ac:dyDescent="0.3">
      <c r="A96" s="8"/>
      <c r="B96" s="16" t="s">
        <v>375</v>
      </c>
      <c r="C96" s="16" t="s">
        <v>311</v>
      </c>
      <c r="D96" s="17" t="s">
        <v>376</v>
      </c>
      <c r="E96" s="17" t="s">
        <v>377</v>
      </c>
      <c r="F96" s="8"/>
    </row>
    <row r="97" spans="1:6" ht="14.55" customHeight="1" x14ac:dyDescent="0.3">
      <c r="A97" s="8"/>
      <c r="B97" s="16" t="s">
        <v>378</v>
      </c>
      <c r="C97" s="16" t="s">
        <v>315</v>
      </c>
      <c r="D97" s="17" t="s">
        <v>379</v>
      </c>
      <c r="E97" s="17" t="s">
        <v>317</v>
      </c>
      <c r="F97" s="8"/>
    </row>
    <row r="98" spans="1:6" ht="14.55" customHeight="1" x14ac:dyDescent="0.3">
      <c r="A98" s="8"/>
      <c r="B98" s="95" t="s">
        <v>322</v>
      </c>
      <c r="C98" s="95"/>
      <c r="D98" s="18" t="s">
        <v>380</v>
      </c>
      <c r="E98" s="8"/>
    </row>
    <row r="99" spans="1:6" ht="14.55" customHeight="1" x14ac:dyDescent="0.3">
      <c r="A99" s="8"/>
      <c r="B99" s="96" t="s">
        <v>324</v>
      </c>
      <c r="C99" s="96"/>
      <c r="D99" s="96"/>
      <c r="E99" s="96"/>
      <c r="F99" s="8"/>
    </row>
    <row r="100" spans="1:6" ht="28.8" customHeight="1" x14ac:dyDescent="0.3">
      <c r="A100" s="97" t="s">
        <v>325</v>
      </c>
      <c r="B100" s="97"/>
      <c r="C100" s="97"/>
      <c r="D100" s="97"/>
      <c r="E100" s="97"/>
      <c r="F100" s="97"/>
    </row>
    <row r="101" spans="1:6" ht="14.55" customHeight="1" x14ac:dyDescent="0.3">
      <c r="A101" s="19"/>
      <c r="B101" s="19"/>
      <c r="C101" s="19"/>
      <c r="D101" s="19"/>
      <c r="E101" s="19"/>
      <c r="F101" s="19"/>
    </row>
    <row r="102" spans="1:6" ht="14.55" customHeight="1" x14ac:dyDescent="0.3">
      <c r="A102" s="98"/>
      <c r="B102" s="98"/>
      <c r="C102" s="98"/>
      <c r="D102" s="98"/>
      <c r="E102" s="98"/>
      <c r="F102" s="98"/>
    </row>
    <row r="103" spans="1:6" ht="14.55" customHeight="1" x14ac:dyDescent="0.3">
      <c r="A103" s="99" t="s">
        <v>19</v>
      </c>
      <c r="B103" s="99"/>
      <c r="C103" s="99"/>
      <c r="D103" s="99"/>
      <c r="E103" s="99"/>
      <c r="F103" s="99"/>
    </row>
    <row r="104" spans="1:6" ht="14.55" customHeight="1" x14ac:dyDescent="0.3">
      <c r="A104" s="94" t="s">
        <v>290</v>
      </c>
      <c r="B104" s="94"/>
      <c r="C104" s="94"/>
      <c r="D104" s="94"/>
      <c r="E104" s="94"/>
      <c r="F104" s="94"/>
    </row>
    <row r="105" spans="1:6" ht="14.55" customHeight="1" x14ac:dyDescent="0.3">
      <c r="A105" s="94" t="s">
        <v>291</v>
      </c>
      <c r="B105" s="94"/>
      <c r="C105" s="94"/>
      <c r="D105" s="94"/>
      <c r="E105" s="94"/>
      <c r="F105" s="94"/>
    </row>
    <row r="106" spans="1:6" ht="14.55" customHeight="1" x14ac:dyDescent="0.3">
      <c r="A106" s="94" t="s">
        <v>293</v>
      </c>
      <c r="B106" s="94"/>
      <c r="C106" s="94"/>
      <c r="D106" s="94"/>
      <c r="E106" s="94"/>
      <c r="F106" s="94"/>
    </row>
    <row r="107" spans="1:6" ht="14.55" customHeight="1" x14ac:dyDescent="0.3">
      <c r="A107" s="94" t="s">
        <v>294</v>
      </c>
      <c r="B107" s="94"/>
      <c r="C107" s="94"/>
      <c r="D107" s="94"/>
      <c r="E107" s="94"/>
      <c r="F107" s="94"/>
    </row>
    <row r="108" spans="1:6" ht="14.55" customHeight="1" x14ac:dyDescent="0.3">
      <c r="A108" s="94" t="s">
        <v>295</v>
      </c>
      <c r="B108" s="94"/>
      <c r="C108" s="94"/>
      <c r="D108" s="94"/>
      <c r="E108" s="94"/>
      <c r="F108" s="94"/>
    </row>
    <row r="109" spans="1:6" ht="14.55" customHeight="1" x14ac:dyDescent="0.3">
      <c r="A109" s="94"/>
      <c r="B109" s="94"/>
      <c r="C109" s="94"/>
      <c r="D109" s="94"/>
      <c r="E109" s="94"/>
      <c r="F109" s="94"/>
    </row>
    <row r="110" spans="1:6" ht="14.55" customHeight="1" x14ac:dyDescent="0.3">
      <c r="A110" s="8"/>
      <c r="B110" s="11" t="s">
        <v>296</v>
      </c>
      <c r="C110" s="11" t="s">
        <v>297</v>
      </c>
      <c r="D110" s="12" t="s">
        <v>298</v>
      </c>
      <c r="E110" s="12" t="s">
        <v>299</v>
      </c>
      <c r="F110" s="8"/>
    </row>
    <row r="111" spans="1:6" ht="16.8" customHeight="1" x14ac:dyDescent="0.3">
      <c r="A111" s="8"/>
      <c r="B111" s="14" t="s">
        <v>381</v>
      </c>
      <c r="C111" s="14" t="s">
        <v>302</v>
      </c>
      <c r="D111" s="15" t="s">
        <v>382</v>
      </c>
      <c r="E111" s="15" t="s">
        <v>383</v>
      </c>
      <c r="F111" s="8"/>
    </row>
    <row r="112" spans="1:6" ht="14.55" customHeight="1" x14ac:dyDescent="0.3">
      <c r="A112" s="8"/>
      <c r="B112" s="16" t="s">
        <v>384</v>
      </c>
      <c r="C112" s="16" t="s">
        <v>307</v>
      </c>
      <c r="D112" s="17" t="s">
        <v>385</v>
      </c>
      <c r="E112" s="17" t="s">
        <v>386</v>
      </c>
      <c r="F112" s="8"/>
    </row>
    <row r="113" spans="1:6" ht="14.55" customHeight="1" x14ac:dyDescent="0.3">
      <c r="A113" s="8"/>
      <c r="B113" s="16" t="s">
        <v>387</v>
      </c>
      <c r="C113" s="16" t="s">
        <v>311</v>
      </c>
      <c r="D113" s="17" t="s">
        <v>388</v>
      </c>
      <c r="E113" s="17" t="s">
        <v>389</v>
      </c>
      <c r="F113" s="8"/>
    </row>
    <row r="114" spans="1:6" ht="14.55" customHeight="1" x14ac:dyDescent="0.3">
      <c r="A114" s="8"/>
      <c r="B114" s="95" t="s">
        <v>322</v>
      </c>
      <c r="C114" s="95"/>
      <c r="D114" s="18" t="s">
        <v>390</v>
      </c>
      <c r="E114" s="8"/>
    </row>
    <row r="115" spans="1:6" ht="14.55" customHeight="1" x14ac:dyDescent="0.3">
      <c r="A115" s="8"/>
      <c r="B115" s="96" t="s">
        <v>324</v>
      </c>
      <c r="C115" s="96"/>
      <c r="D115" s="96"/>
      <c r="E115" s="96"/>
      <c r="F115" s="8"/>
    </row>
    <row r="116" spans="1:6" ht="28.8" customHeight="1" x14ac:dyDescent="0.3">
      <c r="A116" s="97" t="s">
        <v>325</v>
      </c>
      <c r="B116" s="97"/>
      <c r="C116" s="97"/>
      <c r="D116" s="97"/>
      <c r="E116" s="97"/>
      <c r="F116" s="97"/>
    </row>
    <row r="117" spans="1:6" ht="14.55" customHeight="1" x14ac:dyDescent="0.3">
      <c r="A117" s="19"/>
      <c r="B117" s="19"/>
      <c r="C117" s="19"/>
      <c r="D117" s="19"/>
      <c r="E117" s="19"/>
      <c r="F117" s="19"/>
    </row>
    <row r="118" spans="1:6" ht="14.55" customHeight="1" x14ac:dyDescent="0.3">
      <c r="A118" s="98"/>
      <c r="B118" s="98"/>
      <c r="C118" s="98"/>
      <c r="D118" s="98"/>
      <c r="E118" s="98"/>
      <c r="F118" s="98"/>
    </row>
    <row r="119" spans="1:6" ht="14.55" customHeight="1" x14ac:dyDescent="0.3">
      <c r="A119" s="99" t="s">
        <v>18</v>
      </c>
      <c r="B119" s="99"/>
      <c r="C119" s="99"/>
      <c r="D119" s="99"/>
      <c r="E119" s="99"/>
      <c r="F119" s="99"/>
    </row>
    <row r="120" spans="1:6" ht="14.55" customHeight="1" x14ac:dyDescent="0.3">
      <c r="A120" s="94" t="s">
        <v>290</v>
      </c>
      <c r="B120" s="94"/>
      <c r="C120" s="94"/>
      <c r="D120" s="94"/>
      <c r="E120" s="94"/>
      <c r="F120" s="94"/>
    </row>
    <row r="121" spans="1:6" ht="14.55" customHeight="1" x14ac:dyDescent="0.3">
      <c r="A121" s="94" t="s">
        <v>291</v>
      </c>
      <c r="B121" s="94"/>
      <c r="C121" s="94"/>
      <c r="D121" s="94"/>
      <c r="E121" s="94"/>
      <c r="F121" s="94"/>
    </row>
    <row r="122" spans="1:6" ht="14.55" customHeight="1" x14ac:dyDescent="0.3">
      <c r="A122" s="94" t="s">
        <v>293</v>
      </c>
      <c r="B122" s="94"/>
      <c r="C122" s="94"/>
      <c r="D122" s="94"/>
      <c r="E122" s="94"/>
      <c r="F122" s="94"/>
    </row>
    <row r="123" spans="1:6" ht="14.55" customHeight="1" x14ac:dyDescent="0.3">
      <c r="A123" s="94" t="s">
        <v>294</v>
      </c>
      <c r="B123" s="94"/>
      <c r="C123" s="94"/>
      <c r="D123" s="94"/>
      <c r="E123" s="94"/>
      <c r="F123" s="94"/>
    </row>
    <row r="124" spans="1:6" ht="14.55" customHeight="1" x14ac:dyDescent="0.3">
      <c r="A124" s="94" t="s">
        <v>295</v>
      </c>
      <c r="B124" s="94"/>
      <c r="C124" s="94"/>
      <c r="D124" s="94"/>
      <c r="E124" s="94"/>
      <c r="F124" s="94"/>
    </row>
    <row r="125" spans="1:6" ht="14.55" customHeight="1" x14ac:dyDescent="0.3">
      <c r="A125" s="94"/>
      <c r="B125" s="94"/>
      <c r="C125" s="94"/>
      <c r="D125" s="94"/>
      <c r="E125" s="94"/>
      <c r="F125" s="94"/>
    </row>
    <row r="126" spans="1:6" ht="14.55" customHeight="1" x14ac:dyDescent="0.3">
      <c r="A126" s="8"/>
      <c r="B126" s="11" t="s">
        <v>296</v>
      </c>
      <c r="C126" s="11" t="s">
        <v>297</v>
      </c>
      <c r="D126" s="12" t="s">
        <v>298</v>
      </c>
      <c r="E126" s="12" t="s">
        <v>299</v>
      </c>
      <c r="F126" s="8"/>
    </row>
    <row r="127" spans="1:6" ht="14.55" customHeight="1" x14ac:dyDescent="0.3">
      <c r="A127" s="8"/>
      <c r="B127" s="14" t="s">
        <v>391</v>
      </c>
      <c r="C127" s="14" t="s">
        <v>302</v>
      </c>
      <c r="D127" s="15" t="s">
        <v>392</v>
      </c>
      <c r="E127" s="15" t="s">
        <v>393</v>
      </c>
      <c r="F127" s="8"/>
    </row>
    <row r="128" spans="1:6" ht="14.55" customHeight="1" x14ac:dyDescent="0.3">
      <c r="A128" s="8"/>
      <c r="B128" s="16" t="s">
        <v>394</v>
      </c>
      <c r="C128" s="16" t="s">
        <v>307</v>
      </c>
      <c r="D128" s="17" t="s">
        <v>395</v>
      </c>
      <c r="E128" s="17" t="s">
        <v>396</v>
      </c>
      <c r="F128" s="8"/>
    </row>
    <row r="129" spans="1:6" ht="14.55" customHeight="1" x14ac:dyDescent="0.3">
      <c r="A129" s="8"/>
      <c r="B129" s="16" t="s">
        <v>397</v>
      </c>
      <c r="C129" s="16" t="s">
        <v>311</v>
      </c>
      <c r="D129" s="17" t="s">
        <v>398</v>
      </c>
      <c r="E129" s="17" t="s">
        <v>399</v>
      </c>
      <c r="F129" s="8"/>
    </row>
    <row r="130" spans="1:6" ht="14.55" customHeight="1" x14ac:dyDescent="0.3">
      <c r="A130" s="8"/>
      <c r="B130" s="95" t="s">
        <v>322</v>
      </c>
      <c r="C130" s="95"/>
      <c r="D130" s="18" t="s">
        <v>400</v>
      </c>
      <c r="E130" s="8"/>
    </row>
    <row r="131" spans="1:6" ht="14.55" customHeight="1" x14ac:dyDescent="0.3">
      <c r="A131" s="8"/>
      <c r="B131" s="96" t="s">
        <v>324</v>
      </c>
      <c r="C131" s="96"/>
      <c r="D131" s="96"/>
      <c r="E131" s="96"/>
      <c r="F131" s="8"/>
    </row>
    <row r="132" spans="1:6" ht="28.8" customHeight="1" x14ac:dyDescent="0.3">
      <c r="A132" s="97" t="s">
        <v>325</v>
      </c>
      <c r="B132" s="97"/>
      <c r="C132" s="97"/>
      <c r="D132" s="97"/>
      <c r="E132" s="97"/>
      <c r="F132" s="97"/>
    </row>
    <row r="133" spans="1:6" ht="14.55" customHeight="1" x14ac:dyDescent="0.3">
      <c r="A133" s="19"/>
      <c r="B133" s="19"/>
      <c r="C133" s="19"/>
      <c r="D133" s="19"/>
      <c r="E133" s="19"/>
      <c r="F133" s="19"/>
    </row>
    <row r="134" spans="1:6" ht="14.55" customHeight="1" x14ac:dyDescent="0.3">
      <c r="A134" s="98"/>
      <c r="B134" s="98"/>
      <c r="C134" s="98"/>
      <c r="D134" s="98"/>
      <c r="E134" s="98"/>
      <c r="F134" s="98"/>
    </row>
    <row r="135" spans="1:6" ht="14.55" customHeight="1" x14ac:dyDescent="0.3">
      <c r="A135" s="99" t="s">
        <v>21</v>
      </c>
      <c r="B135" s="99"/>
      <c r="C135" s="99"/>
      <c r="D135" s="99"/>
      <c r="E135" s="99"/>
      <c r="F135" s="99"/>
    </row>
    <row r="136" spans="1:6" ht="14.55" customHeight="1" x14ac:dyDescent="0.3">
      <c r="A136" s="94" t="s">
        <v>290</v>
      </c>
      <c r="B136" s="94"/>
      <c r="C136" s="94"/>
      <c r="D136" s="94"/>
      <c r="E136" s="94"/>
      <c r="F136" s="94"/>
    </row>
    <row r="137" spans="1:6" ht="14.55" customHeight="1" x14ac:dyDescent="0.3">
      <c r="A137" s="94" t="s">
        <v>291</v>
      </c>
      <c r="B137" s="94"/>
      <c r="C137" s="94"/>
      <c r="D137" s="94"/>
      <c r="E137" s="94"/>
      <c r="F137" s="94"/>
    </row>
    <row r="138" spans="1:6" ht="14.55" customHeight="1" x14ac:dyDescent="0.3">
      <c r="A138" s="94" t="s">
        <v>293</v>
      </c>
      <c r="B138" s="94"/>
      <c r="C138" s="94"/>
      <c r="D138" s="94"/>
      <c r="E138" s="94"/>
      <c r="F138" s="94"/>
    </row>
    <row r="139" spans="1:6" ht="14.55" customHeight="1" x14ac:dyDescent="0.3">
      <c r="A139" s="94" t="s">
        <v>294</v>
      </c>
      <c r="B139" s="94"/>
      <c r="C139" s="94"/>
      <c r="D139" s="94"/>
      <c r="E139" s="94"/>
      <c r="F139" s="94"/>
    </row>
    <row r="140" spans="1:6" ht="14.55" customHeight="1" x14ac:dyDescent="0.3">
      <c r="A140" s="94" t="s">
        <v>295</v>
      </c>
      <c r="B140" s="94"/>
      <c r="C140" s="94"/>
      <c r="D140" s="94"/>
      <c r="E140" s="94"/>
      <c r="F140" s="94"/>
    </row>
    <row r="141" spans="1:6" ht="14.55" customHeight="1" x14ac:dyDescent="0.3">
      <c r="A141" s="94"/>
      <c r="B141" s="94"/>
      <c r="C141" s="94"/>
      <c r="D141" s="94"/>
      <c r="E141" s="94"/>
      <c r="F141" s="94"/>
    </row>
    <row r="142" spans="1:6" ht="14.55" customHeight="1" x14ac:dyDescent="0.3">
      <c r="A142" s="8"/>
      <c r="B142" s="11" t="s">
        <v>296</v>
      </c>
      <c r="C142" s="11" t="s">
        <v>297</v>
      </c>
      <c r="D142" s="12" t="s">
        <v>298</v>
      </c>
      <c r="E142" s="12" t="s">
        <v>299</v>
      </c>
      <c r="F142" s="8"/>
    </row>
    <row r="143" spans="1:6" ht="14.55" customHeight="1" x14ac:dyDescent="0.3">
      <c r="A143" s="8"/>
      <c r="B143" s="14" t="s">
        <v>401</v>
      </c>
      <c r="C143" s="14" t="s">
        <v>302</v>
      </c>
      <c r="D143" s="15" t="s">
        <v>402</v>
      </c>
      <c r="E143" s="15" t="s">
        <v>403</v>
      </c>
      <c r="F143" s="8"/>
    </row>
    <row r="144" spans="1:6" ht="14.55" customHeight="1" x14ac:dyDescent="0.3">
      <c r="A144" s="8"/>
      <c r="B144" s="16" t="s">
        <v>404</v>
      </c>
      <c r="C144" s="16" t="s">
        <v>307</v>
      </c>
      <c r="D144" s="17" t="s">
        <v>405</v>
      </c>
      <c r="E144" s="17" t="s">
        <v>406</v>
      </c>
      <c r="F144" s="8"/>
    </row>
    <row r="145" spans="1:6" ht="14.55" customHeight="1" x14ac:dyDescent="0.3">
      <c r="A145" s="8"/>
      <c r="B145" s="16" t="s">
        <v>407</v>
      </c>
      <c r="C145" s="16" t="s">
        <v>311</v>
      </c>
      <c r="D145" s="17" t="s">
        <v>408</v>
      </c>
      <c r="E145" s="17" t="s">
        <v>409</v>
      </c>
      <c r="F145" s="8"/>
    </row>
    <row r="146" spans="1:6" ht="14.55" customHeight="1" x14ac:dyDescent="0.3">
      <c r="A146" s="8"/>
      <c r="B146" s="95" t="s">
        <v>322</v>
      </c>
      <c r="C146" s="95"/>
      <c r="D146" s="18" t="s">
        <v>410</v>
      </c>
      <c r="E146" s="8"/>
    </row>
    <row r="147" spans="1:6" ht="14.55" customHeight="1" x14ac:dyDescent="0.3">
      <c r="A147" s="8"/>
      <c r="B147" s="96" t="s">
        <v>324</v>
      </c>
      <c r="C147" s="96"/>
      <c r="D147" s="96"/>
      <c r="E147" s="96"/>
      <c r="F147" s="8"/>
    </row>
    <row r="148" spans="1:6" ht="28.8" customHeight="1" x14ac:dyDescent="0.3">
      <c r="A148" s="97" t="s">
        <v>325</v>
      </c>
      <c r="B148" s="97"/>
      <c r="C148" s="97"/>
      <c r="D148" s="97"/>
      <c r="E148" s="97"/>
      <c r="F148" s="97"/>
    </row>
    <row r="149" spans="1:6" ht="14.55" customHeight="1" x14ac:dyDescent="0.3">
      <c r="A149" s="19"/>
      <c r="B149" s="19"/>
      <c r="C149" s="19"/>
      <c r="D149" s="19"/>
      <c r="E149" s="19"/>
      <c r="F149" s="19"/>
    </row>
    <row r="150" spans="1:6" ht="14.55" customHeight="1" x14ac:dyDescent="0.3">
      <c r="A150" s="98"/>
      <c r="B150" s="98"/>
      <c r="C150" s="98"/>
      <c r="D150" s="98"/>
      <c r="E150" s="98"/>
      <c r="F150" s="98"/>
    </row>
    <row r="151" spans="1:6" ht="14.55" customHeight="1" x14ac:dyDescent="0.3">
      <c r="A151" s="99" t="s">
        <v>411</v>
      </c>
      <c r="B151" s="99"/>
      <c r="C151" s="99"/>
      <c r="D151" s="99"/>
      <c r="E151" s="99"/>
      <c r="F151" s="99"/>
    </row>
    <row r="152" spans="1:6" ht="14.55" customHeight="1" x14ac:dyDescent="0.3">
      <c r="A152" s="94" t="s">
        <v>290</v>
      </c>
      <c r="B152" s="94"/>
      <c r="C152" s="94"/>
      <c r="D152" s="94"/>
      <c r="E152" s="94"/>
      <c r="F152" s="94"/>
    </row>
    <row r="153" spans="1:6" ht="14.55" customHeight="1" x14ac:dyDescent="0.3">
      <c r="A153" s="94" t="s">
        <v>291</v>
      </c>
      <c r="B153" s="94"/>
      <c r="C153" s="94"/>
      <c r="D153" s="94"/>
      <c r="E153" s="94"/>
      <c r="F153" s="94"/>
    </row>
    <row r="154" spans="1:6" ht="14.55" customHeight="1" x14ac:dyDescent="0.3">
      <c r="A154" s="94" t="s">
        <v>293</v>
      </c>
      <c r="B154" s="94"/>
      <c r="C154" s="94"/>
      <c r="D154" s="94"/>
      <c r="E154" s="94"/>
      <c r="F154" s="94"/>
    </row>
    <row r="155" spans="1:6" ht="14.55" customHeight="1" x14ac:dyDescent="0.3">
      <c r="A155" s="94" t="s">
        <v>294</v>
      </c>
      <c r="B155" s="94"/>
      <c r="C155" s="94"/>
      <c r="D155" s="94"/>
      <c r="E155" s="94"/>
      <c r="F155" s="94"/>
    </row>
    <row r="156" spans="1:6" ht="14.55" customHeight="1" x14ac:dyDescent="0.3">
      <c r="A156" s="94" t="s">
        <v>295</v>
      </c>
      <c r="B156" s="94"/>
      <c r="C156" s="94"/>
      <c r="D156" s="94"/>
      <c r="E156" s="94"/>
      <c r="F156" s="94"/>
    </row>
    <row r="157" spans="1:6" ht="14.55" customHeight="1" x14ac:dyDescent="0.3">
      <c r="A157" s="94"/>
      <c r="B157" s="94"/>
      <c r="C157" s="94"/>
      <c r="D157" s="94"/>
      <c r="E157" s="94"/>
      <c r="F157" s="94"/>
    </row>
    <row r="158" spans="1:6" ht="14.55" customHeight="1" x14ac:dyDescent="0.3">
      <c r="A158" s="8"/>
      <c r="B158" s="11" t="s">
        <v>296</v>
      </c>
      <c r="C158" s="11" t="s">
        <v>297</v>
      </c>
      <c r="D158" s="12" t="s">
        <v>298</v>
      </c>
      <c r="E158" s="12" t="s">
        <v>299</v>
      </c>
      <c r="F158" s="8"/>
    </row>
    <row r="159" spans="1:6" ht="14.55" customHeight="1" x14ac:dyDescent="0.3">
      <c r="A159" s="8"/>
      <c r="B159" s="14" t="s">
        <v>412</v>
      </c>
      <c r="C159" s="14" t="s">
        <v>302</v>
      </c>
      <c r="D159" s="15" t="s">
        <v>413</v>
      </c>
      <c r="E159" s="15" t="s">
        <v>414</v>
      </c>
      <c r="F159" s="8"/>
    </row>
    <row r="160" spans="1:6" ht="14.55" customHeight="1" x14ac:dyDescent="0.3">
      <c r="A160" s="8"/>
      <c r="B160" s="16" t="s">
        <v>415</v>
      </c>
      <c r="C160" s="16" t="s">
        <v>307</v>
      </c>
      <c r="D160" s="17" t="s">
        <v>416</v>
      </c>
      <c r="E160" s="17" t="s">
        <v>417</v>
      </c>
      <c r="F160" s="8"/>
    </row>
    <row r="161" spans="1:6" ht="16.8" customHeight="1" x14ac:dyDescent="0.3">
      <c r="A161" s="8"/>
      <c r="B161" s="16" t="s">
        <v>418</v>
      </c>
      <c r="C161" s="16" t="s">
        <v>311</v>
      </c>
      <c r="D161" s="17" t="s">
        <v>419</v>
      </c>
      <c r="E161" s="17" t="s">
        <v>389</v>
      </c>
      <c r="F161" s="8"/>
    </row>
    <row r="162" spans="1:6" ht="14.55" customHeight="1" x14ac:dyDescent="0.3">
      <c r="A162" s="8"/>
      <c r="B162" s="95" t="s">
        <v>322</v>
      </c>
      <c r="C162" s="95"/>
      <c r="D162" s="18" t="s">
        <v>420</v>
      </c>
      <c r="E162" s="8"/>
    </row>
    <row r="163" spans="1:6" ht="14.55" customHeight="1" x14ac:dyDescent="0.3">
      <c r="A163" s="8"/>
      <c r="B163" s="96" t="s">
        <v>324</v>
      </c>
      <c r="C163" s="96"/>
      <c r="D163" s="96"/>
      <c r="E163" s="96"/>
      <c r="F163" s="8"/>
    </row>
    <row r="164" spans="1:6" ht="28.8" customHeight="1" x14ac:dyDescent="0.3">
      <c r="A164" s="97" t="s">
        <v>325</v>
      </c>
      <c r="B164" s="97"/>
      <c r="C164" s="97"/>
      <c r="D164" s="97"/>
      <c r="E164" s="97"/>
      <c r="F164" s="97"/>
    </row>
  </sheetData>
  <mergeCells count="109">
    <mergeCell ref="A164:F164"/>
    <mergeCell ref="A154:F154"/>
    <mergeCell ref="A155:F155"/>
    <mergeCell ref="A156:F156"/>
    <mergeCell ref="A157:F157"/>
    <mergeCell ref="B162:C162"/>
    <mergeCell ref="B163:E163"/>
    <mergeCell ref="B147:E147"/>
    <mergeCell ref="A148:F148"/>
    <mergeCell ref="A150:F150"/>
    <mergeCell ref="A151:F151"/>
    <mergeCell ref="A152:F152"/>
    <mergeCell ref="A153:F153"/>
    <mergeCell ref="A137:F137"/>
    <mergeCell ref="A138:F138"/>
    <mergeCell ref="A139:F139"/>
    <mergeCell ref="A140:F140"/>
    <mergeCell ref="A141:F141"/>
    <mergeCell ref="B146:C146"/>
    <mergeCell ref="B130:C130"/>
    <mergeCell ref="B131:E131"/>
    <mergeCell ref="A132:F132"/>
    <mergeCell ref="A134:F134"/>
    <mergeCell ref="A135:F135"/>
    <mergeCell ref="A136:F136"/>
    <mergeCell ref="A120:F120"/>
    <mergeCell ref="A121:F121"/>
    <mergeCell ref="A122:F122"/>
    <mergeCell ref="A123:F123"/>
    <mergeCell ref="A124:F124"/>
    <mergeCell ref="A125:F125"/>
    <mergeCell ref="A109:F109"/>
    <mergeCell ref="B114:C114"/>
    <mergeCell ref="B115:E115"/>
    <mergeCell ref="A116:F116"/>
    <mergeCell ref="A118:F118"/>
    <mergeCell ref="A119:F119"/>
    <mergeCell ref="A103:F103"/>
    <mergeCell ref="A104:F104"/>
    <mergeCell ref="A105:F105"/>
    <mergeCell ref="A106:F106"/>
    <mergeCell ref="A107:F107"/>
    <mergeCell ref="A108:F108"/>
    <mergeCell ref="A91:F91"/>
    <mergeCell ref="A92:F92"/>
    <mergeCell ref="B98:C98"/>
    <mergeCell ref="B99:E99"/>
    <mergeCell ref="A100:F100"/>
    <mergeCell ref="A102:F102"/>
    <mergeCell ref="A85:F85"/>
    <mergeCell ref="A86:F86"/>
    <mergeCell ref="A87:F87"/>
    <mergeCell ref="A88:F88"/>
    <mergeCell ref="A89:F89"/>
    <mergeCell ref="A90:F90"/>
    <mergeCell ref="A74:F74"/>
    <mergeCell ref="A75:F75"/>
    <mergeCell ref="A76:F76"/>
    <mergeCell ref="B81:C81"/>
    <mergeCell ref="B82:E82"/>
    <mergeCell ref="A83:F83"/>
    <mergeCell ref="A67:F67"/>
    <mergeCell ref="A69:F69"/>
    <mergeCell ref="A70:F70"/>
    <mergeCell ref="A71:F71"/>
    <mergeCell ref="A72:F72"/>
    <mergeCell ref="A73:F73"/>
    <mergeCell ref="A57:F57"/>
    <mergeCell ref="A58:F58"/>
    <mergeCell ref="A59:F59"/>
    <mergeCell ref="A60:F60"/>
    <mergeCell ref="B65:C65"/>
    <mergeCell ref="B66:E66"/>
    <mergeCell ref="B50:E50"/>
    <mergeCell ref="A51:F51"/>
    <mergeCell ref="A53:F53"/>
    <mergeCell ref="A54:F54"/>
    <mergeCell ref="A55:F55"/>
    <mergeCell ref="A56:F56"/>
    <mergeCell ref="A40:F40"/>
    <mergeCell ref="A41:F41"/>
    <mergeCell ref="A42:F42"/>
    <mergeCell ref="A43:F43"/>
    <mergeCell ref="A44:F44"/>
    <mergeCell ref="B49:C49"/>
    <mergeCell ref="B33:C33"/>
    <mergeCell ref="B34:E34"/>
    <mergeCell ref="A35:F35"/>
    <mergeCell ref="A37:F37"/>
    <mergeCell ref="A38:F38"/>
    <mergeCell ref="A39:F39"/>
    <mergeCell ref="A21:F21"/>
    <mergeCell ref="A22:F22"/>
    <mergeCell ref="A23:F23"/>
    <mergeCell ref="A24:F24"/>
    <mergeCell ref="A25:F25"/>
    <mergeCell ref="A26:F26"/>
    <mergeCell ref="A7:F7"/>
    <mergeCell ref="B15:C15"/>
    <mergeCell ref="B16:E16"/>
    <mergeCell ref="A17:F17"/>
    <mergeCell ref="A19:F19"/>
    <mergeCell ref="A20:F20"/>
    <mergeCell ref="A1:F1"/>
    <mergeCell ref="A2:F2"/>
    <mergeCell ref="A3:F3"/>
    <mergeCell ref="A4:F4"/>
    <mergeCell ref="A5:F5"/>
    <mergeCell ref="A6:F6"/>
  </mergeCells>
  <hyperlinks>
    <hyperlink ref="B16" r:id="rId1" display="http://sos.ga.gov/elections/election_results/2010_1102/00101.htm"/>
    <hyperlink ref="B34" r:id="rId2" display="http://sos.ga.gov/elections/election_results/2010_1102/00200.htm"/>
    <hyperlink ref="B50" r:id="rId3" display="http://sos.ga.gov/elections/election_results/2010_1102/00210.htm"/>
    <hyperlink ref="B66" r:id="rId4" display="http://sos.ga.gov/elections/election_results/2010_1102/00220.htm"/>
    <hyperlink ref="B82" r:id="rId5" display="http://sos.ga.gov/elections/election_results/2010_1102/00230.htm"/>
    <hyperlink ref="B99" r:id="rId6" display="http://sos.ga.gov/elections/election_results/2010_1102/00260.htm"/>
    <hyperlink ref="B115" r:id="rId7" display="http://sos.ga.gov/elections/election_results/2010_1102/00250.htm"/>
    <hyperlink ref="B131" r:id="rId8" display="http://sos.ga.gov/elections/election_results/2010_1102/00240.htm"/>
    <hyperlink ref="B147" r:id="rId9" display="http://sos.ga.gov/elections/election_results/2010_1102/00270.htm"/>
    <hyperlink ref="B163" r:id="rId10" display="http://sos.ga.gov/elections/election_results/2010_1102/00282.htm"/>
  </hyperlinks>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
  <sheetViews>
    <sheetView workbookViewId="0">
      <selection sqref="A1:E1"/>
    </sheetView>
  </sheetViews>
  <sheetFormatPr defaultRowHeight="14.4" x14ac:dyDescent="0.3"/>
  <cols>
    <col min="1" max="16384" width="8.88671875" style="57"/>
  </cols>
  <sheetData>
    <row r="1" spans="1:13" x14ac:dyDescent="0.3">
      <c r="A1" s="103" t="s">
        <v>83</v>
      </c>
      <c r="B1" s="103"/>
      <c r="C1" s="103"/>
      <c r="D1" s="103"/>
      <c r="E1" s="103"/>
    </row>
    <row r="2" spans="1:13" x14ac:dyDescent="0.3">
      <c r="A2" s="57" t="s">
        <v>0</v>
      </c>
      <c r="B2" s="57" t="s">
        <v>0</v>
      </c>
      <c r="C2" s="104" t="s">
        <v>3879</v>
      </c>
      <c r="D2" s="104"/>
      <c r="E2" s="104"/>
      <c r="F2" s="104"/>
      <c r="G2" s="104"/>
      <c r="H2" s="104" t="s">
        <v>3880</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456</v>
      </c>
      <c r="B4" s="58">
        <v>42778</v>
      </c>
      <c r="C4" s="58" t="s">
        <v>1963</v>
      </c>
      <c r="D4" s="58" t="s">
        <v>1193</v>
      </c>
      <c r="E4" s="58" t="s">
        <v>3881</v>
      </c>
      <c r="F4" s="58" t="s">
        <v>647</v>
      </c>
      <c r="G4" s="58">
        <v>8069</v>
      </c>
      <c r="H4" s="58" t="s">
        <v>3882</v>
      </c>
      <c r="I4" s="58" t="s">
        <v>3188</v>
      </c>
      <c r="J4" s="58" t="s">
        <v>3883</v>
      </c>
      <c r="K4" s="58" t="s">
        <v>632</v>
      </c>
      <c r="L4" s="58">
        <v>18131</v>
      </c>
      <c r="M4" s="58">
        <v>26200</v>
      </c>
    </row>
    <row r="5" spans="1:13" x14ac:dyDescent="0.3">
      <c r="A5" s="57" t="s">
        <v>554</v>
      </c>
      <c r="B5" s="58">
        <v>27538</v>
      </c>
      <c r="C5" s="58" t="s">
        <v>3884</v>
      </c>
      <c r="D5" s="58" t="s">
        <v>2354</v>
      </c>
      <c r="E5" s="58" t="s">
        <v>1312</v>
      </c>
      <c r="F5" s="58" t="s">
        <v>667</v>
      </c>
      <c r="G5" s="58">
        <v>14685</v>
      </c>
      <c r="H5" s="58" t="s">
        <v>1297</v>
      </c>
      <c r="I5" s="58" t="s">
        <v>1876</v>
      </c>
      <c r="J5" s="58" t="s">
        <v>2791</v>
      </c>
      <c r="K5" s="58" t="s">
        <v>646</v>
      </c>
      <c r="L5" s="58">
        <v>5743</v>
      </c>
      <c r="M5" s="58">
        <v>20428</v>
      </c>
    </row>
    <row r="6" spans="1:13" x14ac:dyDescent="0.3">
      <c r="A6" s="57" t="s">
        <v>597</v>
      </c>
      <c r="B6" s="58">
        <v>52490</v>
      </c>
      <c r="C6" s="58" t="s">
        <v>3885</v>
      </c>
      <c r="D6" s="58" t="s">
        <v>2347</v>
      </c>
      <c r="E6" s="58" t="s">
        <v>3886</v>
      </c>
      <c r="F6" s="58" t="s">
        <v>798</v>
      </c>
      <c r="G6" s="58">
        <v>24854</v>
      </c>
      <c r="H6" s="58" t="s">
        <v>1141</v>
      </c>
      <c r="I6" s="58" t="s">
        <v>1945</v>
      </c>
      <c r="J6" s="58" t="s">
        <v>1680</v>
      </c>
      <c r="K6" s="58" t="s">
        <v>632</v>
      </c>
      <c r="L6" s="58">
        <v>7368</v>
      </c>
      <c r="M6" s="58">
        <v>32222</v>
      </c>
    </row>
    <row r="7" spans="1:13" x14ac:dyDescent="0.3">
      <c r="A7" s="57" t="s">
        <v>614</v>
      </c>
      <c r="B7" s="58">
        <v>122806</v>
      </c>
      <c r="C7" s="58">
        <v>24485</v>
      </c>
      <c r="D7" s="58">
        <v>2014</v>
      </c>
      <c r="E7" s="58">
        <v>21075</v>
      </c>
      <c r="F7" s="58">
        <v>34</v>
      </c>
      <c r="G7" s="58">
        <v>47608</v>
      </c>
      <c r="H7" s="58">
        <v>13529</v>
      </c>
      <c r="I7" s="58">
        <v>2168</v>
      </c>
      <c r="J7" s="58">
        <v>15510</v>
      </c>
      <c r="K7" s="58">
        <v>35</v>
      </c>
      <c r="L7" s="58">
        <v>31242</v>
      </c>
      <c r="M7" s="58">
        <v>78850</v>
      </c>
    </row>
  </sheetData>
  <mergeCells count="3">
    <mergeCell ref="A1:E1"/>
    <mergeCell ref="C2:G2"/>
    <mergeCell ref="H2:L2"/>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
  <sheetViews>
    <sheetView workbookViewId="0">
      <selection sqref="A1:E1"/>
    </sheetView>
  </sheetViews>
  <sheetFormatPr defaultRowHeight="14.4" x14ac:dyDescent="0.3"/>
  <cols>
    <col min="1" max="16384" width="8.88671875" style="57"/>
  </cols>
  <sheetData>
    <row r="1" spans="1:13" x14ac:dyDescent="0.3">
      <c r="A1" s="103" t="s">
        <v>84</v>
      </c>
      <c r="B1" s="103"/>
      <c r="C1" s="103"/>
      <c r="D1" s="103"/>
      <c r="E1" s="103"/>
    </row>
    <row r="2" spans="1:13" x14ac:dyDescent="0.3">
      <c r="A2" s="57" t="s">
        <v>0</v>
      </c>
      <c r="B2" s="57" t="s">
        <v>0</v>
      </c>
      <c r="C2" s="104" t="s">
        <v>3887</v>
      </c>
      <c r="D2" s="104"/>
      <c r="E2" s="104"/>
      <c r="F2" s="104"/>
      <c r="G2" s="104"/>
      <c r="H2" s="104" t="s">
        <v>3888</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431</v>
      </c>
      <c r="B4" s="58">
        <v>47514</v>
      </c>
      <c r="C4" s="58" t="s">
        <v>3889</v>
      </c>
      <c r="D4" s="58" t="s">
        <v>669</v>
      </c>
      <c r="E4" s="58" t="s">
        <v>2541</v>
      </c>
      <c r="F4" s="58" t="s">
        <v>655</v>
      </c>
      <c r="G4" s="58">
        <v>20165</v>
      </c>
      <c r="H4" s="58" t="s">
        <v>3890</v>
      </c>
      <c r="I4" s="58" t="s">
        <v>1193</v>
      </c>
      <c r="J4" s="58" t="s">
        <v>3891</v>
      </c>
      <c r="K4" s="58" t="s">
        <v>691</v>
      </c>
      <c r="L4" s="58">
        <v>6843</v>
      </c>
      <c r="M4" s="58">
        <v>27008</v>
      </c>
    </row>
    <row r="5" spans="1:13" x14ac:dyDescent="0.3">
      <c r="A5" s="57" t="s">
        <v>456</v>
      </c>
      <c r="B5" s="58">
        <v>27819</v>
      </c>
      <c r="C5" s="58" t="s">
        <v>3163</v>
      </c>
      <c r="D5" s="58" t="s">
        <v>1552</v>
      </c>
      <c r="E5" s="58" t="s">
        <v>2601</v>
      </c>
      <c r="F5" s="58" t="s">
        <v>628</v>
      </c>
      <c r="G5" s="58">
        <v>4981</v>
      </c>
      <c r="H5" s="58" t="s">
        <v>3892</v>
      </c>
      <c r="I5" s="58" t="s">
        <v>1063</v>
      </c>
      <c r="J5" s="58" t="s">
        <v>3893</v>
      </c>
      <c r="K5" s="58" t="s">
        <v>691</v>
      </c>
      <c r="L5" s="58">
        <v>11257</v>
      </c>
      <c r="M5" s="58">
        <v>16238</v>
      </c>
    </row>
    <row r="6" spans="1:13" x14ac:dyDescent="0.3">
      <c r="A6" s="57" t="s">
        <v>518</v>
      </c>
      <c r="B6" s="58">
        <v>31900</v>
      </c>
      <c r="C6" s="58" t="s">
        <v>1778</v>
      </c>
      <c r="D6" s="58" t="s">
        <v>1114</v>
      </c>
      <c r="E6" s="58" t="s">
        <v>3894</v>
      </c>
      <c r="F6" s="58" t="s">
        <v>646</v>
      </c>
      <c r="G6" s="58">
        <v>11806</v>
      </c>
      <c r="H6" s="58" t="s">
        <v>692</v>
      </c>
      <c r="I6" s="58" t="s">
        <v>1765</v>
      </c>
      <c r="J6" s="58" t="s">
        <v>1035</v>
      </c>
      <c r="K6" s="58" t="s">
        <v>628</v>
      </c>
      <c r="L6" s="58">
        <v>2666</v>
      </c>
      <c r="M6" s="58">
        <v>14472</v>
      </c>
    </row>
    <row r="7" spans="1:13" x14ac:dyDescent="0.3">
      <c r="A7" s="57" t="s">
        <v>539</v>
      </c>
      <c r="B7" s="58">
        <v>18018</v>
      </c>
      <c r="C7" s="58" t="s">
        <v>3895</v>
      </c>
      <c r="D7" s="58" t="s">
        <v>1331</v>
      </c>
      <c r="E7" s="58" t="s">
        <v>2768</v>
      </c>
      <c r="F7" s="58" t="s">
        <v>655</v>
      </c>
      <c r="G7" s="58">
        <v>9067</v>
      </c>
      <c r="H7" s="58" t="s">
        <v>2657</v>
      </c>
      <c r="I7" s="58" t="s">
        <v>1419</v>
      </c>
      <c r="J7" s="58" t="s">
        <v>2074</v>
      </c>
      <c r="K7" s="58" t="s">
        <v>628</v>
      </c>
      <c r="L7" s="58">
        <v>2453</v>
      </c>
      <c r="M7" s="58">
        <v>11520</v>
      </c>
    </row>
    <row r="8" spans="1:13" x14ac:dyDescent="0.3">
      <c r="A8" s="57" t="s">
        <v>614</v>
      </c>
      <c r="B8" s="58">
        <v>125251</v>
      </c>
      <c r="C8" s="58">
        <v>22724</v>
      </c>
      <c r="D8" s="58">
        <v>1761</v>
      </c>
      <c r="E8" s="58">
        <v>21523</v>
      </c>
      <c r="F8" s="58">
        <v>11</v>
      </c>
      <c r="G8" s="58">
        <v>46019</v>
      </c>
      <c r="H8" s="58">
        <v>11123</v>
      </c>
      <c r="I8" s="58">
        <v>1720</v>
      </c>
      <c r="J8" s="58">
        <v>10366</v>
      </c>
      <c r="K8" s="58">
        <v>10</v>
      </c>
      <c r="L8" s="58">
        <v>23219</v>
      </c>
      <c r="M8" s="58">
        <v>69238</v>
      </c>
    </row>
  </sheetData>
  <mergeCells count="3">
    <mergeCell ref="A1:E1"/>
    <mergeCell ref="C2:G2"/>
    <mergeCell ref="H2:L2"/>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workbookViewId="0">
      <selection sqref="A1:E1"/>
    </sheetView>
  </sheetViews>
  <sheetFormatPr defaultRowHeight="14.4" x14ac:dyDescent="0.3"/>
  <cols>
    <col min="1" max="16384" width="8.88671875" style="57"/>
  </cols>
  <sheetData>
    <row r="1" spans="1:13" x14ac:dyDescent="0.3">
      <c r="A1" s="103" t="s">
        <v>85</v>
      </c>
      <c r="B1" s="103"/>
      <c r="C1" s="103"/>
      <c r="D1" s="103"/>
      <c r="E1" s="103"/>
    </row>
    <row r="2" spans="1:13" x14ac:dyDescent="0.3">
      <c r="A2" s="57" t="s">
        <v>0</v>
      </c>
      <c r="B2" s="57" t="s">
        <v>0</v>
      </c>
      <c r="C2" s="104" t="s">
        <v>3896</v>
      </c>
      <c r="D2" s="104"/>
      <c r="E2" s="104"/>
      <c r="F2" s="104"/>
      <c r="G2" s="104"/>
      <c r="H2" s="104" t="s">
        <v>3897</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496</v>
      </c>
      <c r="B4" s="58">
        <v>37347</v>
      </c>
      <c r="C4" s="58" t="s">
        <v>3898</v>
      </c>
      <c r="D4" s="58" t="s">
        <v>1001</v>
      </c>
      <c r="E4" s="58" t="s">
        <v>4540</v>
      </c>
      <c r="F4" s="58" t="s">
        <v>667</v>
      </c>
      <c r="G4" s="58">
        <v>11703</v>
      </c>
      <c r="H4" s="58" t="s">
        <v>3646</v>
      </c>
      <c r="I4" s="58" t="s">
        <v>1248</v>
      </c>
      <c r="J4" s="58" t="s">
        <v>4231</v>
      </c>
      <c r="K4" s="58" t="s">
        <v>660</v>
      </c>
      <c r="L4" s="58">
        <v>12069</v>
      </c>
      <c r="M4" s="58">
        <v>23772</v>
      </c>
    </row>
    <row r="5" spans="1:13" x14ac:dyDescent="0.3">
      <c r="A5" s="57" t="s">
        <v>504</v>
      </c>
      <c r="B5" s="58">
        <v>73937</v>
      </c>
      <c r="C5" s="58" t="s">
        <v>3900</v>
      </c>
      <c r="D5" s="58" t="s">
        <v>1548</v>
      </c>
      <c r="E5" s="58" t="s">
        <v>2334</v>
      </c>
      <c r="F5" s="58" t="s">
        <v>636</v>
      </c>
      <c r="G5" s="58">
        <v>19007</v>
      </c>
      <c r="H5" s="58" t="s">
        <v>1761</v>
      </c>
      <c r="I5" s="58" t="s">
        <v>5504</v>
      </c>
      <c r="J5" s="58" t="s">
        <v>3901</v>
      </c>
      <c r="K5" s="58" t="s">
        <v>1881</v>
      </c>
      <c r="L5" s="58">
        <v>23371</v>
      </c>
      <c r="M5" s="58">
        <v>42378</v>
      </c>
    </row>
    <row r="6" spans="1:13" x14ac:dyDescent="0.3">
      <c r="A6" s="57" t="s">
        <v>614</v>
      </c>
      <c r="B6" s="58">
        <v>111284</v>
      </c>
      <c r="C6" s="58">
        <v>15099</v>
      </c>
      <c r="D6" s="58">
        <v>1861</v>
      </c>
      <c r="E6" s="58">
        <v>13701</v>
      </c>
      <c r="F6" s="58">
        <v>49</v>
      </c>
      <c r="G6" s="58">
        <v>30710</v>
      </c>
      <c r="H6" s="58">
        <v>15142</v>
      </c>
      <c r="I6" s="58">
        <v>2902</v>
      </c>
      <c r="J6" s="58">
        <v>17300</v>
      </c>
      <c r="K6" s="58">
        <v>96</v>
      </c>
      <c r="L6" s="58">
        <v>35440</v>
      </c>
      <c r="M6" s="58">
        <v>66150</v>
      </c>
    </row>
  </sheetData>
  <mergeCells count="3">
    <mergeCell ref="A1:E1"/>
    <mergeCell ref="C2:G2"/>
    <mergeCell ref="H2:L2"/>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sqref="A1:E1"/>
    </sheetView>
  </sheetViews>
  <sheetFormatPr defaultRowHeight="14.4" x14ac:dyDescent="0.3"/>
  <cols>
    <col min="1" max="16384" width="8.88671875" style="57"/>
  </cols>
  <sheetData>
    <row r="1" spans="1:8" x14ac:dyDescent="0.3">
      <c r="A1" s="103" t="s">
        <v>86</v>
      </c>
      <c r="B1" s="103"/>
      <c r="C1" s="103"/>
      <c r="D1" s="103"/>
      <c r="E1" s="103"/>
    </row>
    <row r="2" spans="1:8" x14ac:dyDescent="0.3">
      <c r="A2" s="57" t="s">
        <v>0</v>
      </c>
      <c r="B2" s="57" t="s">
        <v>0</v>
      </c>
      <c r="C2" s="104" t="s">
        <v>3902</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506</v>
      </c>
      <c r="B4" s="58">
        <v>113802</v>
      </c>
      <c r="C4" s="58" t="s">
        <v>3903</v>
      </c>
      <c r="D4" s="58" t="s">
        <v>3904</v>
      </c>
      <c r="E4" s="58" t="s">
        <v>3905</v>
      </c>
      <c r="F4" s="58" t="s">
        <v>1580</v>
      </c>
      <c r="G4" s="58">
        <v>55609</v>
      </c>
      <c r="H4" s="58">
        <v>55609</v>
      </c>
    </row>
    <row r="5" spans="1:8" x14ac:dyDescent="0.3">
      <c r="A5" s="57" t="s">
        <v>614</v>
      </c>
      <c r="B5" s="58">
        <v>113802</v>
      </c>
      <c r="C5" s="58">
        <v>33017</v>
      </c>
      <c r="D5" s="58">
        <v>2520</v>
      </c>
      <c r="E5" s="58">
        <v>19980</v>
      </c>
      <c r="F5" s="58">
        <v>92</v>
      </c>
      <c r="G5" s="58">
        <v>55609</v>
      </c>
      <c r="H5" s="58">
        <v>55609</v>
      </c>
    </row>
  </sheetData>
  <mergeCells count="2">
    <mergeCell ref="A1:E1"/>
    <mergeCell ref="C2:G2"/>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selection sqref="A1:E1"/>
    </sheetView>
  </sheetViews>
  <sheetFormatPr defaultRowHeight="14.4" x14ac:dyDescent="0.3"/>
  <cols>
    <col min="1" max="16384" width="8.88671875" style="57"/>
  </cols>
  <sheetData>
    <row r="1" spans="1:8" x14ac:dyDescent="0.3">
      <c r="A1" s="103" t="s">
        <v>87</v>
      </c>
      <c r="B1" s="103"/>
      <c r="C1" s="103"/>
      <c r="D1" s="103"/>
      <c r="E1" s="103"/>
    </row>
    <row r="2" spans="1:8" x14ac:dyDescent="0.3">
      <c r="A2" s="57" t="s">
        <v>0</v>
      </c>
      <c r="B2" s="57" t="s">
        <v>0</v>
      </c>
      <c r="C2" s="104" t="s">
        <v>3906</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430</v>
      </c>
      <c r="B4" s="58">
        <v>10807</v>
      </c>
      <c r="C4" s="58" t="s">
        <v>3907</v>
      </c>
      <c r="D4" s="58" t="s">
        <v>1606</v>
      </c>
      <c r="E4" s="58" t="s">
        <v>2237</v>
      </c>
      <c r="F4" s="58" t="s">
        <v>647</v>
      </c>
      <c r="G4" s="58">
        <v>6304</v>
      </c>
      <c r="H4" s="58">
        <v>6304</v>
      </c>
    </row>
    <row r="5" spans="1:8" x14ac:dyDescent="0.3">
      <c r="A5" s="57" t="s">
        <v>494</v>
      </c>
      <c r="B5" s="58">
        <v>13069</v>
      </c>
      <c r="C5" s="58" t="s">
        <v>3347</v>
      </c>
      <c r="D5" s="58" t="s">
        <v>656</v>
      </c>
      <c r="E5" s="58" t="s">
        <v>3908</v>
      </c>
      <c r="F5" s="58" t="s">
        <v>628</v>
      </c>
      <c r="G5" s="58">
        <v>7428</v>
      </c>
      <c r="H5" s="58">
        <v>7428</v>
      </c>
    </row>
    <row r="6" spans="1:8" x14ac:dyDescent="0.3">
      <c r="A6" s="57" t="s">
        <v>505</v>
      </c>
      <c r="B6" s="58">
        <v>24707</v>
      </c>
      <c r="C6" s="58" t="s">
        <v>3909</v>
      </c>
      <c r="D6" s="58" t="s">
        <v>2279</v>
      </c>
      <c r="E6" s="58" t="s">
        <v>3910</v>
      </c>
      <c r="F6" s="58" t="s">
        <v>691</v>
      </c>
      <c r="G6" s="58">
        <v>13536</v>
      </c>
      <c r="H6" s="58">
        <v>13536</v>
      </c>
    </row>
    <row r="7" spans="1:8" x14ac:dyDescent="0.3">
      <c r="A7" s="57" t="s">
        <v>506</v>
      </c>
      <c r="B7" s="58">
        <v>9531</v>
      </c>
      <c r="C7" s="58" t="s">
        <v>3106</v>
      </c>
      <c r="D7" s="58" t="s">
        <v>749</v>
      </c>
      <c r="E7" s="58" t="s">
        <v>1208</v>
      </c>
      <c r="F7" s="58" t="s">
        <v>691</v>
      </c>
      <c r="G7" s="58">
        <v>1232</v>
      </c>
      <c r="H7" s="58">
        <v>1232</v>
      </c>
    </row>
    <row r="8" spans="1:8" x14ac:dyDescent="0.3">
      <c r="A8" s="57" t="s">
        <v>518</v>
      </c>
      <c r="B8" s="58">
        <v>23651</v>
      </c>
      <c r="C8" s="58" t="s">
        <v>3911</v>
      </c>
      <c r="D8" s="58" t="s">
        <v>789</v>
      </c>
      <c r="E8" s="58" t="s">
        <v>3912</v>
      </c>
      <c r="F8" s="58" t="s">
        <v>647</v>
      </c>
      <c r="G8" s="58">
        <v>10835</v>
      </c>
      <c r="H8" s="58">
        <v>10835</v>
      </c>
    </row>
    <row r="9" spans="1:8" x14ac:dyDescent="0.3">
      <c r="A9" s="57" t="s">
        <v>568</v>
      </c>
      <c r="B9" s="58">
        <v>11513</v>
      </c>
      <c r="C9" s="58" t="s">
        <v>3716</v>
      </c>
      <c r="D9" s="58" t="s">
        <v>1320</v>
      </c>
      <c r="E9" s="58" t="s">
        <v>3911</v>
      </c>
      <c r="F9" s="58" t="s">
        <v>628</v>
      </c>
      <c r="G9" s="58">
        <v>6397</v>
      </c>
      <c r="H9" s="58">
        <v>6397</v>
      </c>
    </row>
    <row r="10" spans="1:8" x14ac:dyDescent="0.3">
      <c r="A10" s="57" t="s">
        <v>576</v>
      </c>
      <c r="B10" s="58">
        <v>17058</v>
      </c>
      <c r="C10" s="58" t="s">
        <v>3913</v>
      </c>
      <c r="D10" s="58" t="s">
        <v>739</v>
      </c>
      <c r="E10" s="58" t="s">
        <v>3914</v>
      </c>
      <c r="F10" s="58" t="s">
        <v>811</v>
      </c>
      <c r="G10" s="58">
        <v>8000</v>
      </c>
      <c r="H10" s="58">
        <v>8000</v>
      </c>
    </row>
    <row r="11" spans="1:8" x14ac:dyDescent="0.3">
      <c r="A11" s="57" t="s">
        <v>588</v>
      </c>
      <c r="B11" s="58">
        <v>9386</v>
      </c>
      <c r="C11" s="58" t="s">
        <v>2975</v>
      </c>
      <c r="D11" s="58" t="s">
        <v>2113</v>
      </c>
      <c r="E11" s="58" t="s">
        <v>1981</v>
      </c>
      <c r="F11" s="58" t="s">
        <v>628</v>
      </c>
      <c r="G11" s="58">
        <v>5239</v>
      </c>
      <c r="H11" s="58">
        <v>5239</v>
      </c>
    </row>
    <row r="12" spans="1:8" x14ac:dyDescent="0.3">
      <c r="A12" s="57" t="s">
        <v>614</v>
      </c>
      <c r="B12" s="58">
        <v>119722</v>
      </c>
      <c r="C12" s="58">
        <v>21873</v>
      </c>
      <c r="D12" s="58">
        <v>2886</v>
      </c>
      <c r="E12" s="58">
        <v>34183</v>
      </c>
      <c r="F12" s="58">
        <v>29</v>
      </c>
      <c r="G12" s="58">
        <v>58971</v>
      </c>
      <c r="H12" s="58">
        <v>58971</v>
      </c>
    </row>
  </sheetData>
  <mergeCells count="2">
    <mergeCell ref="A1:E1"/>
    <mergeCell ref="C2:G2"/>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selection sqref="A1:E1"/>
    </sheetView>
  </sheetViews>
  <sheetFormatPr defaultRowHeight="14.4" x14ac:dyDescent="0.3"/>
  <cols>
    <col min="1" max="16384" width="8.88671875" style="57"/>
  </cols>
  <sheetData>
    <row r="1" spans="1:8" x14ac:dyDescent="0.3">
      <c r="A1" s="103" t="s">
        <v>88</v>
      </c>
      <c r="B1" s="103"/>
      <c r="C1" s="103"/>
      <c r="D1" s="103"/>
      <c r="E1" s="103"/>
    </row>
    <row r="2" spans="1:8" x14ac:dyDescent="0.3">
      <c r="A2" s="57" t="s">
        <v>0</v>
      </c>
      <c r="B2" s="57" t="s">
        <v>0</v>
      </c>
      <c r="C2" s="104" t="s">
        <v>3915</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472</v>
      </c>
      <c r="B4" s="58">
        <v>18278</v>
      </c>
      <c r="C4" s="58" t="s">
        <v>3916</v>
      </c>
      <c r="D4" s="58" t="s">
        <v>1160</v>
      </c>
      <c r="E4" s="58" t="s">
        <v>3917</v>
      </c>
      <c r="F4" s="58" t="s">
        <v>678</v>
      </c>
      <c r="G4" s="58">
        <v>10376</v>
      </c>
      <c r="H4" s="58">
        <v>10376</v>
      </c>
    </row>
    <row r="5" spans="1:8" x14ac:dyDescent="0.3">
      <c r="A5" s="57" t="s">
        <v>489</v>
      </c>
      <c r="B5" s="58">
        <v>17200</v>
      </c>
      <c r="C5" s="58" t="s">
        <v>2153</v>
      </c>
      <c r="D5" s="58" t="s">
        <v>2732</v>
      </c>
      <c r="E5" s="58" t="s">
        <v>3918</v>
      </c>
      <c r="F5" s="58" t="s">
        <v>848</v>
      </c>
      <c r="G5" s="58">
        <v>9723</v>
      </c>
      <c r="H5" s="58">
        <v>9723</v>
      </c>
    </row>
    <row r="6" spans="1:8" x14ac:dyDescent="0.3">
      <c r="A6" s="57" t="s">
        <v>493</v>
      </c>
      <c r="B6" s="58">
        <v>6173</v>
      </c>
      <c r="C6" s="58" t="s">
        <v>1571</v>
      </c>
      <c r="D6" s="58" t="s">
        <v>870</v>
      </c>
      <c r="E6" s="58" t="s">
        <v>2387</v>
      </c>
      <c r="F6" s="58" t="s">
        <v>628</v>
      </c>
      <c r="G6" s="58">
        <v>906</v>
      </c>
      <c r="H6" s="58">
        <v>906</v>
      </c>
    </row>
    <row r="7" spans="1:8" x14ac:dyDescent="0.3">
      <c r="A7" s="57" t="s">
        <v>497</v>
      </c>
      <c r="B7" s="58">
        <v>19069</v>
      </c>
      <c r="C7" s="58" t="s">
        <v>3919</v>
      </c>
      <c r="D7" s="58" t="s">
        <v>2055</v>
      </c>
      <c r="E7" s="58" t="s">
        <v>3920</v>
      </c>
      <c r="F7" s="58" t="s">
        <v>940</v>
      </c>
      <c r="G7" s="58">
        <v>10970</v>
      </c>
      <c r="H7" s="58">
        <v>10970</v>
      </c>
    </row>
    <row r="8" spans="1:8" x14ac:dyDescent="0.3">
      <c r="A8" s="57" t="s">
        <v>536</v>
      </c>
      <c r="B8" s="58">
        <v>19567</v>
      </c>
      <c r="C8" s="58" t="s">
        <v>3921</v>
      </c>
      <c r="D8" s="58" t="s">
        <v>2039</v>
      </c>
      <c r="E8" s="58" t="s">
        <v>3922</v>
      </c>
      <c r="F8" s="58" t="s">
        <v>691</v>
      </c>
      <c r="G8" s="58">
        <v>9705</v>
      </c>
      <c r="H8" s="58">
        <v>9705</v>
      </c>
    </row>
    <row r="9" spans="1:8" x14ac:dyDescent="0.3">
      <c r="A9" s="57" t="s">
        <v>558</v>
      </c>
      <c r="B9" s="58">
        <v>13114</v>
      </c>
      <c r="C9" s="58" t="s">
        <v>3923</v>
      </c>
      <c r="D9" s="58" t="s">
        <v>699</v>
      </c>
      <c r="E9" s="58" t="s">
        <v>3924</v>
      </c>
      <c r="F9" s="58" t="s">
        <v>628</v>
      </c>
      <c r="G9" s="58">
        <v>7329</v>
      </c>
      <c r="H9" s="58">
        <v>7329</v>
      </c>
    </row>
    <row r="10" spans="1:8" x14ac:dyDescent="0.3">
      <c r="A10" s="57" t="s">
        <v>594</v>
      </c>
      <c r="B10" s="58">
        <v>17800</v>
      </c>
      <c r="C10" s="58" t="s">
        <v>2867</v>
      </c>
      <c r="D10" s="58" t="s">
        <v>988</v>
      </c>
      <c r="E10" s="58" t="s">
        <v>3925</v>
      </c>
      <c r="F10" s="58" t="s">
        <v>655</v>
      </c>
      <c r="G10" s="58">
        <v>10480</v>
      </c>
      <c r="H10" s="58">
        <v>10480</v>
      </c>
    </row>
    <row r="11" spans="1:8" x14ac:dyDescent="0.3">
      <c r="A11" s="57" t="s">
        <v>606</v>
      </c>
      <c r="B11" s="58">
        <v>18137</v>
      </c>
      <c r="C11" s="58" t="s">
        <v>3926</v>
      </c>
      <c r="D11" s="58" t="s">
        <v>1596</v>
      </c>
      <c r="E11" s="58" t="s">
        <v>2056</v>
      </c>
      <c r="F11" s="58" t="s">
        <v>691</v>
      </c>
      <c r="G11" s="58">
        <v>10225</v>
      </c>
      <c r="H11" s="58">
        <v>10225</v>
      </c>
    </row>
    <row r="12" spans="1:8" x14ac:dyDescent="0.3">
      <c r="A12" s="57" t="s">
        <v>614</v>
      </c>
      <c r="B12" s="58">
        <v>129338</v>
      </c>
      <c r="C12" s="58">
        <v>29362</v>
      </c>
      <c r="D12" s="58">
        <v>2563</v>
      </c>
      <c r="E12" s="58">
        <v>37720</v>
      </c>
      <c r="F12" s="58">
        <v>69</v>
      </c>
      <c r="G12" s="58">
        <v>69714</v>
      </c>
      <c r="H12" s="58">
        <v>69714</v>
      </c>
    </row>
  </sheetData>
  <mergeCells count="2">
    <mergeCell ref="A1:E1"/>
    <mergeCell ref="C2:G2"/>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
  <sheetViews>
    <sheetView workbookViewId="0">
      <selection sqref="A1:E1"/>
    </sheetView>
  </sheetViews>
  <sheetFormatPr defaultRowHeight="14.4" x14ac:dyDescent="0.3"/>
  <cols>
    <col min="1" max="16384" width="8.88671875" style="57"/>
  </cols>
  <sheetData>
    <row r="1" spans="1:13" x14ac:dyDescent="0.3">
      <c r="A1" s="103" t="s">
        <v>89</v>
      </c>
      <c r="B1" s="103"/>
      <c r="C1" s="103"/>
      <c r="D1" s="103"/>
      <c r="E1" s="103"/>
    </row>
    <row r="2" spans="1:13" x14ac:dyDescent="0.3">
      <c r="A2" s="57" t="s">
        <v>0</v>
      </c>
      <c r="B2" s="57" t="s">
        <v>0</v>
      </c>
      <c r="C2" s="104" t="s">
        <v>3927</v>
      </c>
      <c r="D2" s="104"/>
      <c r="E2" s="104"/>
      <c r="F2" s="104"/>
      <c r="G2" s="104"/>
      <c r="H2" s="104" t="s">
        <v>3928</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432</v>
      </c>
      <c r="B4" s="58">
        <v>35663</v>
      </c>
      <c r="C4" s="58" t="s">
        <v>3929</v>
      </c>
      <c r="D4" s="58" t="s">
        <v>1789</v>
      </c>
      <c r="E4" s="58" t="s">
        <v>3930</v>
      </c>
      <c r="F4" s="58" t="s">
        <v>648</v>
      </c>
      <c r="G4" s="58">
        <v>11971</v>
      </c>
      <c r="H4" s="58" t="s">
        <v>3931</v>
      </c>
      <c r="I4" s="58" t="s">
        <v>1459</v>
      </c>
      <c r="J4" s="58" t="s">
        <v>2636</v>
      </c>
      <c r="K4" s="58" t="s">
        <v>633</v>
      </c>
      <c r="L4" s="58">
        <v>3344</v>
      </c>
      <c r="M4" s="58">
        <v>15315</v>
      </c>
    </row>
    <row r="5" spans="1:13" x14ac:dyDescent="0.3">
      <c r="A5" s="57" t="s">
        <v>454</v>
      </c>
      <c r="B5" s="58">
        <v>1057</v>
      </c>
      <c r="C5" s="58" t="s">
        <v>1676</v>
      </c>
      <c r="D5" s="58" t="s">
        <v>811</v>
      </c>
      <c r="E5" s="58" t="s">
        <v>2113</v>
      </c>
      <c r="F5" s="58" t="s">
        <v>628</v>
      </c>
      <c r="G5" s="58">
        <v>564</v>
      </c>
      <c r="H5" s="58" t="s">
        <v>951</v>
      </c>
      <c r="I5" s="58" t="s">
        <v>660</v>
      </c>
      <c r="J5" s="58" t="s">
        <v>1077</v>
      </c>
      <c r="K5" s="58" t="s">
        <v>647</v>
      </c>
      <c r="L5" s="58">
        <v>163</v>
      </c>
      <c r="M5" s="58">
        <v>727</v>
      </c>
    </row>
    <row r="6" spans="1:13" x14ac:dyDescent="0.3">
      <c r="A6" s="57" t="s">
        <v>491</v>
      </c>
      <c r="B6" s="58">
        <v>52469</v>
      </c>
      <c r="C6" s="58" t="s">
        <v>3932</v>
      </c>
      <c r="D6" s="58" t="s">
        <v>829</v>
      </c>
      <c r="E6" s="58" t="s">
        <v>3933</v>
      </c>
      <c r="F6" s="58" t="s">
        <v>1478</v>
      </c>
      <c r="G6" s="58">
        <v>21936</v>
      </c>
      <c r="H6" s="58" t="s">
        <v>3934</v>
      </c>
      <c r="I6" s="58" t="s">
        <v>1595</v>
      </c>
      <c r="J6" s="58" t="s">
        <v>3935</v>
      </c>
      <c r="K6" s="58" t="s">
        <v>732</v>
      </c>
      <c r="L6" s="58">
        <v>7907</v>
      </c>
      <c r="M6" s="58">
        <v>29843</v>
      </c>
    </row>
    <row r="7" spans="1:13" x14ac:dyDescent="0.3">
      <c r="A7" s="57" t="s">
        <v>500</v>
      </c>
      <c r="B7" s="58">
        <v>19329</v>
      </c>
      <c r="C7" s="58" t="s">
        <v>3936</v>
      </c>
      <c r="D7" s="58" t="s">
        <v>1977</v>
      </c>
      <c r="E7" s="58" t="s">
        <v>3937</v>
      </c>
      <c r="F7" s="58" t="s">
        <v>848</v>
      </c>
      <c r="G7" s="58">
        <v>8021</v>
      </c>
      <c r="H7" s="58" t="s">
        <v>2712</v>
      </c>
      <c r="I7" s="58" t="s">
        <v>842</v>
      </c>
      <c r="J7" s="58" t="s">
        <v>2422</v>
      </c>
      <c r="K7" s="58" t="s">
        <v>691</v>
      </c>
      <c r="L7" s="58">
        <v>2168</v>
      </c>
      <c r="M7" s="58">
        <v>10189</v>
      </c>
    </row>
    <row r="8" spans="1:13" x14ac:dyDescent="0.3">
      <c r="A8" s="57" t="s">
        <v>614</v>
      </c>
      <c r="B8" s="58">
        <v>108518</v>
      </c>
      <c r="C8" s="58">
        <v>21668</v>
      </c>
      <c r="D8" s="58">
        <v>1330</v>
      </c>
      <c r="E8" s="58">
        <v>19388</v>
      </c>
      <c r="F8" s="58">
        <v>106</v>
      </c>
      <c r="G8" s="58">
        <v>42492</v>
      </c>
      <c r="H8" s="58">
        <v>6515</v>
      </c>
      <c r="I8" s="58">
        <v>891</v>
      </c>
      <c r="J8" s="58">
        <v>6137</v>
      </c>
      <c r="K8" s="58">
        <v>39</v>
      </c>
      <c r="L8" s="58">
        <v>13582</v>
      </c>
      <c r="M8" s="58">
        <v>56074</v>
      </c>
    </row>
  </sheetData>
  <mergeCells count="3">
    <mergeCell ref="A1:E1"/>
    <mergeCell ref="C2:G2"/>
    <mergeCell ref="H2:L2"/>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sqref="A1:E1"/>
    </sheetView>
  </sheetViews>
  <sheetFormatPr defaultRowHeight="14.4" x14ac:dyDescent="0.3"/>
  <cols>
    <col min="1" max="16384" width="8.88671875" style="57"/>
  </cols>
  <sheetData>
    <row r="1" spans="1:8" x14ac:dyDescent="0.3">
      <c r="A1" s="103" t="s">
        <v>90</v>
      </c>
      <c r="B1" s="103"/>
      <c r="C1" s="103"/>
      <c r="D1" s="103"/>
      <c r="E1" s="103"/>
    </row>
    <row r="2" spans="1:8" x14ac:dyDescent="0.3">
      <c r="A2" s="57" t="s">
        <v>0</v>
      </c>
      <c r="B2" s="57" t="s">
        <v>0</v>
      </c>
      <c r="C2" s="104" t="s">
        <v>3938</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449</v>
      </c>
      <c r="B4" s="58">
        <v>40513</v>
      </c>
      <c r="C4" s="58" t="s">
        <v>3125</v>
      </c>
      <c r="D4" s="58" t="s">
        <v>913</v>
      </c>
      <c r="E4" s="58" t="s">
        <v>3029</v>
      </c>
      <c r="F4" s="58" t="s">
        <v>798</v>
      </c>
      <c r="G4" s="58">
        <v>20377</v>
      </c>
      <c r="H4" s="58">
        <v>20377</v>
      </c>
    </row>
    <row r="5" spans="1:8" x14ac:dyDescent="0.3">
      <c r="A5" s="57" t="s">
        <v>454</v>
      </c>
      <c r="B5" s="58">
        <v>10042</v>
      </c>
      <c r="C5" s="58" t="s">
        <v>3939</v>
      </c>
      <c r="D5" s="58" t="s">
        <v>1609</v>
      </c>
      <c r="E5" s="58" t="s">
        <v>3940</v>
      </c>
      <c r="F5" s="58" t="s">
        <v>634</v>
      </c>
      <c r="G5" s="58">
        <v>5792</v>
      </c>
      <c r="H5" s="58">
        <v>5792</v>
      </c>
    </row>
    <row r="6" spans="1:8" x14ac:dyDescent="0.3">
      <c r="A6" s="57" t="s">
        <v>471</v>
      </c>
      <c r="B6" s="58">
        <v>10496</v>
      </c>
      <c r="C6" s="58" t="s">
        <v>3941</v>
      </c>
      <c r="D6" s="58" t="s">
        <v>910</v>
      </c>
      <c r="E6" s="58" t="s">
        <v>836</v>
      </c>
      <c r="F6" s="58" t="s">
        <v>648</v>
      </c>
      <c r="G6" s="58">
        <v>4632</v>
      </c>
      <c r="H6" s="58">
        <v>4632</v>
      </c>
    </row>
    <row r="7" spans="1:8" x14ac:dyDescent="0.3">
      <c r="A7" s="57" t="s">
        <v>596</v>
      </c>
      <c r="B7" s="58">
        <v>38613</v>
      </c>
      <c r="C7" s="58" t="s">
        <v>3942</v>
      </c>
      <c r="D7" s="58" t="s">
        <v>2158</v>
      </c>
      <c r="E7" s="58" t="s">
        <v>3943</v>
      </c>
      <c r="F7" s="58" t="s">
        <v>1012</v>
      </c>
      <c r="G7" s="58">
        <v>18367</v>
      </c>
      <c r="H7" s="58">
        <v>18367</v>
      </c>
    </row>
    <row r="8" spans="1:8" x14ac:dyDescent="0.3">
      <c r="A8" s="57" t="s">
        <v>614</v>
      </c>
      <c r="B8" s="58">
        <v>99664</v>
      </c>
      <c r="C8" s="58">
        <v>21832</v>
      </c>
      <c r="D8" s="58">
        <v>1257</v>
      </c>
      <c r="E8" s="58">
        <v>25998</v>
      </c>
      <c r="F8" s="58">
        <v>81</v>
      </c>
      <c r="G8" s="58">
        <v>49168</v>
      </c>
      <c r="H8" s="58">
        <v>49168</v>
      </c>
    </row>
  </sheetData>
  <mergeCells count="2">
    <mergeCell ref="A1:E1"/>
    <mergeCell ref="C2:G2"/>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
  <sheetViews>
    <sheetView workbookViewId="0">
      <selection sqref="A1:E1"/>
    </sheetView>
  </sheetViews>
  <sheetFormatPr defaultRowHeight="14.4" x14ac:dyDescent="0.3"/>
  <cols>
    <col min="1" max="16384" width="8.88671875" style="57"/>
  </cols>
  <sheetData>
    <row r="1" spans="1:13" x14ac:dyDescent="0.3">
      <c r="A1" s="103" t="s">
        <v>91</v>
      </c>
      <c r="B1" s="103"/>
      <c r="C1" s="103"/>
      <c r="D1" s="103"/>
      <c r="E1" s="103"/>
    </row>
    <row r="2" spans="1:13" x14ac:dyDescent="0.3">
      <c r="A2" s="57" t="s">
        <v>0</v>
      </c>
      <c r="B2" s="57" t="s">
        <v>0</v>
      </c>
      <c r="C2" s="104" t="s">
        <v>3944</v>
      </c>
      <c r="D2" s="104"/>
      <c r="E2" s="104"/>
      <c r="F2" s="104"/>
      <c r="G2" s="104"/>
      <c r="H2" s="104" t="s">
        <v>3945</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500</v>
      </c>
      <c r="B4" s="58">
        <v>12021</v>
      </c>
      <c r="C4" s="58" t="s">
        <v>1404</v>
      </c>
      <c r="D4" s="58" t="s">
        <v>889</v>
      </c>
      <c r="E4" s="58" t="s">
        <v>3946</v>
      </c>
      <c r="F4" s="58" t="s">
        <v>678</v>
      </c>
      <c r="G4" s="58">
        <v>6240</v>
      </c>
      <c r="H4" s="58" t="s">
        <v>1327</v>
      </c>
      <c r="I4" s="58" t="s">
        <v>1024</v>
      </c>
      <c r="J4" s="58" t="s">
        <v>1323</v>
      </c>
      <c r="K4" s="58" t="s">
        <v>655</v>
      </c>
      <c r="L4" s="58">
        <v>952</v>
      </c>
      <c r="M4" s="58">
        <v>7192</v>
      </c>
    </row>
    <row r="5" spans="1:13" x14ac:dyDescent="0.3">
      <c r="A5" s="57" t="s">
        <v>550</v>
      </c>
      <c r="B5" s="58">
        <v>19170</v>
      </c>
      <c r="C5" s="58" t="s">
        <v>3947</v>
      </c>
      <c r="D5" s="58" t="s">
        <v>980</v>
      </c>
      <c r="E5" s="58" t="s">
        <v>3948</v>
      </c>
      <c r="F5" s="58" t="s">
        <v>628</v>
      </c>
      <c r="G5" s="58">
        <v>9251</v>
      </c>
      <c r="H5" s="58" t="s">
        <v>3471</v>
      </c>
      <c r="I5" s="58" t="s">
        <v>673</v>
      </c>
      <c r="J5" s="58" t="s">
        <v>2386</v>
      </c>
      <c r="K5" s="58" t="s">
        <v>628</v>
      </c>
      <c r="L5" s="58">
        <v>1595</v>
      </c>
      <c r="M5" s="58">
        <v>10846</v>
      </c>
    </row>
    <row r="6" spans="1:13" x14ac:dyDescent="0.3">
      <c r="A6" s="57" t="s">
        <v>558</v>
      </c>
      <c r="B6" s="58">
        <v>10252</v>
      </c>
      <c r="C6" s="58" t="s">
        <v>3949</v>
      </c>
      <c r="D6" s="58" t="s">
        <v>725</v>
      </c>
      <c r="E6" s="58" t="s">
        <v>2277</v>
      </c>
      <c r="F6" s="58" t="s">
        <v>628</v>
      </c>
      <c r="G6" s="58">
        <v>4270</v>
      </c>
      <c r="H6" s="58" t="s">
        <v>1131</v>
      </c>
      <c r="I6" s="58" t="s">
        <v>678</v>
      </c>
      <c r="J6" s="58" t="s">
        <v>803</v>
      </c>
      <c r="K6" s="58" t="s">
        <v>628</v>
      </c>
      <c r="L6" s="58">
        <v>554</v>
      </c>
      <c r="M6" s="58">
        <v>4824</v>
      </c>
    </row>
    <row r="7" spans="1:13" x14ac:dyDescent="0.3">
      <c r="A7" s="57" t="s">
        <v>607</v>
      </c>
      <c r="B7" s="58">
        <v>46058</v>
      </c>
      <c r="C7" s="58" t="s">
        <v>968</v>
      </c>
      <c r="D7" s="58" t="s">
        <v>2757</v>
      </c>
      <c r="E7" s="58" t="s">
        <v>3950</v>
      </c>
      <c r="F7" s="58" t="s">
        <v>632</v>
      </c>
      <c r="G7" s="58">
        <v>19817</v>
      </c>
      <c r="H7" s="58" t="s">
        <v>3951</v>
      </c>
      <c r="I7" s="58" t="s">
        <v>1611</v>
      </c>
      <c r="J7" s="58" t="s">
        <v>3952</v>
      </c>
      <c r="K7" s="58" t="s">
        <v>678</v>
      </c>
      <c r="L7" s="58">
        <v>7009</v>
      </c>
      <c r="M7" s="58">
        <v>26826</v>
      </c>
    </row>
    <row r="8" spans="1:13" x14ac:dyDescent="0.3">
      <c r="A8" s="57" t="s">
        <v>614</v>
      </c>
      <c r="B8" s="58">
        <v>87501</v>
      </c>
      <c r="C8" s="58">
        <v>22863</v>
      </c>
      <c r="D8" s="58">
        <v>952</v>
      </c>
      <c r="E8" s="58">
        <v>15738</v>
      </c>
      <c r="F8" s="58">
        <v>25</v>
      </c>
      <c r="G8" s="58">
        <v>39578</v>
      </c>
      <c r="H8" s="58">
        <v>5874</v>
      </c>
      <c r="I8" s="58">
        <v>546</v>
      </c>
      <c r="J8" s="58">
        <v>3677</v>
      </c>
      <c r="K8" s="58">
        <v>13</v>
      </c>
      <c r="L8" s="58">
        <v>10110</v>
      </c>
      <c r="M8" s="58">
        <v>49688</v>
      </c>
    </row>
  </sheetData>
  <mergeCells count="3">
    <mergeCell ref="A1:E1"/>
    <mergeCell ref="C2:G2"/>
    <mergeCell ref="H2:L2"/>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workbookViewId="0">
      <selection sqref="A1:E1"/>
    </sheetView>
  </sheetViews>
  <sheetFormatPr defaultRowHeight="14.4" x14ac:dyDescent="0.3"/>
  <cols>
    <col min="1" max="16384" width="8.88671875" style="57"/>
  </cols>
  <sheetData>
    <row r="1" spans="1:13" x14ac:dyDescent="0.3">
      <c r="A1" s="103" t="s">
        <v>92</v>
      </c>
      <c r="B1" s="103"/>
      <c r="C1" s="103"/>
      <c r="D1" s="103"/>
      <c r="E1" s="103"/>
    </row>
    <row r="2" spans="1:13" x14ac:dyDescent="0.3">
      <c r="A2" s="57" t="s">
        <v>0</v>
      </c>
      <c r="B2" s="57" t="s">
        <v>0</v>
      </c>
      <c r="C2" s="104" t="s">
        <v>3953</v>
      </c>
      <c r="D2" s="104"/>
      <c r="E2" s="104"/>
      <c r="F2" s="104"/>
      <c r="G2" s="104"/>
      <c r="H2" s="104" t="s">
        <v>3954</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474</v>
      </c>
      <c r="B4" s="58">
        <v>66943</v>
      </c>
      <c r="C4" s="58" t="s">
        <v>906</v>
      </c>
      <c r="D4" s="58" t="s">
        <v>923</v>
      </c>
      <c r="E4" s="58" t="s">
        <v>1554</v>
      </c>
      <c r="F4" s="58" t="s">
        <v>648</v>
      </c>
      <c r="G4" s="58">
        <v>1590</v>
      </c>
      <c r="H4" s="58" t="s">
        <v>3955</v>
      </c>
      <c r="I4" s="58" t="s">
        <v>6190</v>
      </c>
      <c r="J4" s="58" t="s">
        <v>3956</v>
      </c>
      <c r="K4" s="58" t="s">
        <v>724</v>
      </c>
      <c r="L4" s="58">
        <v>33807</v>
      </c>
      <c r="M4" s="58">
        <v>35397</v>
      </c>
    </row>
    <row r="5" spans="1:13" x14ac:dyDescent="0.3">
      <c r="A5" s="57" t="s">
        <v>504</v>
      </c>
      <c r="B5" s="58">
        <v>73387</v>
      </c>
      <c r="C5" s="58" t="s">
        <v>3957</v>
      </c>
      <c r="D5" s="58" t="s">
        <v>1181</v>
      </c>
      <c r="E5" s="58" t="s">
        <v>3388</v>
      </c>
      <c r="F5" s="58" t="s">
        <v>1591</v>
      </c>
      <c r="G5" s="58">
        <v>13049</v>
      </c>
      <c r="H5" s="58" t="s">
        <v>3958</v>
      </c>
      <c r="I5" s="58" t="s">
        <v>6045</v>
      </c>
      <c r="J5" s="58" t="s">
        <v>3959</v>
      </c>
      <c r="K5" s="58" t="s">
        <v>1763</v>
      </c>
      <c r="L5" s="58">
        <v>30932</v>
      </c>
      <c r="M5" s="58">
        <v>43981</v>
      </c>
    </row>
    <row r="6" spans="1:13" x14ac:dyDescent="0.3">
      <c r="A6" s="57" t="s">
        <v>614</v>
      </c>
      <c r="B6" s="58">
        <v>140330</v>
      </c>
      <c r="C6" s="58">
        <v>7215</v>
      </c>
      <c r="D6" s="58">
        <v>884</v>
      </c>
      <c r="E6" s="58">
        <v>6476</v>
      </c>
      <c r="F6" s="58">
        <v>64</v>
      </c>
      <c r="G6" s="58">
        <v>14639</v>
      </c>
      <c r="H6" s="58">
        <v>26715</v>
      </c>
      <c r="I6" s="58">
        <v>3703</v>
      </c>
      <c r="J6" s="58">
        <v>33967</v>
      </c>
      <c r="K6" s="58">
        <v>354</v>
      </c>
      <c r="L6" s="58">
        <v>64739</v>
      </c>
      <c r="M6" s="58">
        <v>79378</v>
      </c>
    </row>
  </sheetData>
  <mergeCells count="3">
    <mergeCell ref="A1:E1"/>
    <mergeCell ref="C2:G2"/>
    <mergeCell ref="H2:L2"/>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S280"/>
  <sheetViews>
    <sheetView workbookViewId="0">
      <selection activeCell="L22" sqref="L22"/>
    </sheetView>
  </sheetViews>
  <sheetFormatPr defaultRowHeight="14.55" customHeight="1" x14ac:dyDescent="0.3"/>
  <cols>
    <col min="5" max="5" width="12.5546875" style="1" bestFit="1" customWidth="1"/>
    <col min="6" max="6" width="10" style="1" bestFit="1" customWidth="1"/>
    <col min="7" max="7" width="8.88671875" style="1"/>
    <col min="8" max="8" width="11.109375" style="1" bestFit="1" customWidth="1"/>
    <col min="12" max="12" width="3.6640625" customWidth="1"/>
    <col min="15" max="15" width="3.6640625" customWidth="1"/>
  </cols>
  <sheetData>
    <row r="1" spans="1:19" ht="14.55" customHeight="1" x14ac:dyDescent="0.3">
      <c r="A1" s="89" t="s">
        <v>0</v>
      </c>
      <c r="B1" s="89"/>
    </row>
    <row r="3" spans="1:19" ht="14.55" customHeight="1" x14ac:dyDescent="0.3">
      <c r="A3" s="89" t="s">
        <v>1</v>
      </c>
      <c r="B3" s="89"/>
    </row>
    <row r="4" spans="1:19" ht="14.55" customHeight="1" x14ac:dyDescent="0.3">
      <c r="A4" t="s">
        <v>2</v>
      </c>
      <c r="B4" t="s">
        <v>3</v>
      </c>
    </row>
    <row r="5" spans="1:19" ht="14.55" customHeight="1" x14ac:dyDescent="0.3">
      <c r="A5" s="3">
        <v>1</v>
      </c>
      <c r="B5" t="s">
        <v>4</v>
      </c>
      <c r="E5" s="1" t="s">
        <v>5</v>
      </c>
      <c r="F5" s="1" t="s">
        <v>6</v>
      </c>
      <c r="G5" s="1" t="s">
        <v>7</v>
      </c>
      <c r="H5" s="1" t="s">
        <v>8</v>
      </c>
      <c r="I5" t="s">
        <v>5846</v>
      </c>
      <c r="J5" s="1" t="s">
        <v>10</v>
      </c>
      <c r="K5" s="1" t="s">
        <v>11</v>
      </c>
      <c r="M5" t="s">
        <v>12</v>
      </c>
      <c r="N5" t="s">
        <v>13</v>
      </c>
      <c r="P5" t="s">
        <v>5835</v>
      </c>
      <c r="Q5" t="s">
        <v>13</v>
      </c>
      <c r="R5" t="s">
        <v>5836</v>
      </c>
    </row>
    <row r="6" spans="1:19" ht="14.55" customHeight="1" x14ac:dyDescent="0.3">
      <c r="A6" s="3">
        <v>2</v>
      </c>
      <c r="B6" t="s">
        <v>14</v>
      </c>
      <c r="E6" s="1">
        <f>'2 - G'!G3</f>
        <v>1978408</v>
      </c>
      <c r="F6" s="1">
        <f>'2 - G'!L3</f>
        <v>1923685</v>
      </c>
      <c r="G6" s="1">
        <f>'2 - G'!Q3</f>
        <v>37235</v>
      </c>
      <c r="H6" s="1">
        <f>'2 - G'!R3</f>
        <v>3939328</v>
      </c>
      <c r="I6" s="4">
        <f t="shared" ref="I6:I11" si="0">H6/$H$6</f>
        <v>1</v>
      </c>
      <c r="J6" s="4">
        <f t="shared" ref="J6:J13" si="1">E6/$E$6</f>
        <v>1</v>
      </c>
      <c r="K6" s="4">
        <f t="shared" ref="K6:K13" si="2">F6/$F$6</f>
        <v>1</v>
      </c>
      <c r="M6" s="4">
        <f>'2014 election'!J7</f>
        <v>1</v>
      </c>
      <c r="N6" s="5">
        <f t="shared" ref="N6:N13" si="3">I6-M6</f>
        <v>0</v>
      </c>
      <c r="P6" s="4">
        <f>'2010 election'!O4</f>
        <v>1</v>
      </c>
      <c r="Q6" s="5">
        <f>I6-P6</f>
        <v>0</v>
      </c>
      <c r="R6">
        <v>1</v>
      </c>
    </row>
    <row r="7" spans="1:19" ht="14.55" customHeight="1" x14ac:dyDescent="0.3">
      <c r="A7" s="3">
        <v>3</v>
      </c>
      <c r="B7" t="s">
        <v>15</v>
      </c>
      <c r="E7" s="1">
        <f>'3 - LG'!G3</f>
        <v>1951738</v>
      </c>
      <c r="F7" s="1">
        <f>'3 - LG'!L3</f>
        <v>1828566</v>
      </c>
      <c r="G7" s="1">
        <v>0</v>
      </c>
      <c r="H7" s="1">
        <f>'3 - LG'!M3</f>
        <v>3780304</v>
      </c>
      <c r="I7" s="6">
        <f t="shared" si="0"/>
        <v>0.95963169352742395</v>
      </c>
      <c r="J7" s="6">
        <f t="shared" si="1"/>
        <v>0.9865194641347993</v>
      </c>
      <c r="K7" s="6">
        <f t="shared" si="2"/>
        <v>0.95055375490269978</v>
      </c>
      <c r="M7" s="6">
        <f>'2014 election'!J8</f>
        <v>0.99170501635939856</v>
      </c>
      <c r="N7" s="7">
        <f t="shared" si="3"/>
        <v>-3.2073322831974616E-2</v>
      </c>
      <c r="P7" s="6">
        <f>'2010 election'!O5</f>
        <v>0.99657862998469426</v>
      </c>
      <c r="Q7" s="7">
        <f t="shared" ref="Q7:Q13" si="4">I7-P7</f>
        <v>-3.6946936457270318E-2</v>
      </c>
      <c r="R7">
        <v>2</v>
      </c>
    </row>
    <row r="8" spans="1:19" ht="14.55" customHeight="1" x14ac:dyDescent="0.3">
      <c r="A8" s="3">
        <v>4</v>
      </c>
      <c r="B8" t="s">
        <v>16</v>
      </c>
      <c r="E8" s="1">
        <f>'4 - SoS'!G163</f>
        <v>310</v>
      </c>
      <c r="F8" s="1">
        <f>'4 - SoS'!L163</f>
        <v>547</v>
      </c>
      <c r="G8" s="1">
        <f>'4 - SoS'!Q163</f>
        <v>12</v>
      </c>
      <c r="H8" s="1">
        <f>'4 - SoS'!R3</f>
        <v>3883594</v>
      </c>
      <c r="I8" s="4">
        <f t="shared" si="0"/>
        <v>0.98585190164413827</v>
      </c>
      <c r="J8" s="4">
        <f t="shared" si="1"/>
        <v>1.5669164297758603E-4</v>
      </c>
      <c r="K8" s="4">
        <f t="shared" si="2"/>
        <v>2.8435008850201567E-4</v>
      </c>
      <c r="M8" s="4">
        <f>'2014 election'!J9</f>
        <v>0.99115329838727384</v>
      </c>
      <c r="N8" s="5">
        <f t="shared" si="3"/>
        <v>-5.3013967431355669E-3</v>
      </c>
      <c r="P8" s="4">
        <f>'2010 election'!O6</f>
        <v>0.99090157796814715</v>
      </c>
      <c r="Q8" s="5">
        <f t="shared" si="4"/>
        <v>-5.0496763240088782E-3</v>
      </c>
      <c r="R8">
        <v>3</v>
      </c>
    </row>
    <row r="9" spans="1:19" ht="14.55" customHeight="1" x14ac:dyDescent="0.3">
      <c r="A9" s="3">
        <v>5</v>
      </c>
      <c r="B9" t="s">
        <v>17</v>
      </c>
      <c r="E9" s="1">
        <f>'5 - AG'!G163</f>
        <v>333</v>
      </c>
      <c r="F9" s="1">
        <f>'5 - AG'!L163</f>
        <v>513</v>
      </c>
      <c r="G9" s="1">
        <v>0</v>
      </c>
      <c r="H9" s="1">
        <f>'5 - AG'!M3</f>
        <v>3862370</v>
      </c>
      <c r="I9" s="4">
        <f t="shared" si="0"/>
        <v>0.98046418069274754</v>
      </c>
      <c r="J9" s="4">
        <f t="shared" si="1"/>
        <v>1.6831715197269725E-4</v>
      </c>
      <c r="K9" s="4">
        <f t="shared" si="2"/>
        <v>2.6667567715088492E-4</v>
      </c>
      <c r="M9" s="4">
        <f>'2014 election'!J10</f>
        <v>0.98982007798555105</v>
      </c>
      <c r="N9" s="5">
        <f t="shared" si="3"/>
        <v>-9.3558972928035056E-3</v>
      </c>
      <c r="P9" s="4">
        <f>'2010 election'!O7</f>
        <v>0.99051340347128924</v>
      </c>
      <c r="Q9" s="5">
        <f t="shared" si="4"/>
        <v>-1.00492227785417E-2</v>
      </c>
      <c r="R9">
        <v>4</v>
      </c>
    </row>
    <row r="10" spans="1:19" ht="14.55" customHeight="1" x14ac:dyDescent="0.3">
      <c r="A10" s="3">
        <v>6</v>
      </c>
      <c r="B10" t="s">
        <v>18</v>
      </c>
      <c r="E10" s="1">
        <f>'6 - Agr'!G163</f>
        <v>368</v>
      </c>
      <c r="F10" s="1">
        <f>'6 - Agr'!L163</f>
        <v>480</v>
      </c>
      <c r="G10" s="1">
        <v>0</v>
      </c>
      <c r="H10" s="1">
        <f>'7 - Ins'!R3</f>
        <v>3861625</v>
      </c>
      <c r="I10" s="4">
        <f t="shared" si="0"/>
        <v>0.98027506214257865</v>
      </c>
      <c r="J10" s="4">
        <f t="shared" si="1"/>
        <v>1.8600814392177954E-4</v>
      </c>
      <c r="K10" s="4">
        <f t="shared" si="2"/>
        <v>2.4952110142772857E-4</v>
      </c>
      <c r="M10" s="4">
        <f>'2014 election'!J11</f>
        <v>0.98398645448071853</v>
      </c>
      <c r="N10" s="5">
        <f t="shared" si="3"/>
        <v>-3.711392338139885E-3</v>
      </c>
      <c r="P10" s="4">
        <f>'2010 election'!O8</f>
        <v>0.98812380126863186</v>
      </c>
      <c r="Q10" s="5">
        <f t="shared" si="4"/>
        <v>-7.8487391260532169E-3</v>
      </c>
      <c r="R10" s="13">
        <v>7</v>
      </c>
      <c r="S10" t="s">
        <v>300</v>
      </c>
    </row>
    <row r="11" spans="1:19" ht="14.55" customHeight="1" x14ac:dyDescent="0.3">
      <c r="A11" s="3">
        <v>7</v>
      </c>
      <c r="B11" t="s">
        <v>19</v>
      </c>
      <c r="E11" s="1">
        <f>'7 - Ins'!G163</f>
        <v>322</v>
      </c>
      <c r="F11" s="1">
        <f>'7 - Ins'!L163</f>
        <v>507</v>
      </c>
      <c r="G11" s="1">
        <f>'7 - Ins'!Q163</f>
        <v>14</v>
      </c>
      <c r="H11" s="1">
        <f>'8 - Edu'!M3</f>
        <v>3862464</v>
      </c>
      <c r="I11" s="4">
        <f t="shared" si="0"/>
        <v>0.98048804263062128</v>
      </c>
      <c r="J11" s="4">
        <f t="shared" si="1"/>
        <v>1.6275712593155709E-4</v>
      </c>
      <c r="K11" s="4">
        <f t="shared" si="2"/>
        <v>2.635566633830383E-4</v>
      </c>
      <c r="M11" s="4">
        <f>'2014 election'!J12</f>
        <v>0.988097086678148</v>
      </c>
      <c r="N11" s="5">
        <f t="shared" si="3"/>
        <v>-7.609044047526714E-3</v>
      </c>
      <c r="P11" s="4">
        <f>'2010 election'!O9</f>
        <v>0.98772708693284306</v>
      </c>
      <c r="Q11" s="5">
        <f t="shared" si="4"/>
        <v>-7.2390443022217754E-3</v>
      </c>
      <c r="R11" s="13">
        <v>6</v>
      </c>
      <c r="S11" t="s">
        <v>305</v>
      </c>
    </row>
    <row r="12" spans="1:19" ht="14.55" customHeight="1" x14ac:dyDescent="0.3">
      <c r="A12" s="3">
        <v>8</v>
      </c>
      <c r="B12" t="s">
        <v>20</v>
      </c>
      <c r="E12" s="1">
        <f>'8 - Edu'!G163</f>
        <v>349</v>
      </c>
      <c r="F12" s="1">
        <f>'8 - Edu'!L163</f>
        <v>488</v>
      </c>
      <c r="G12" s="1">
        <v>0</v>
      </c>
      <c r="H12" s="1">
        <f>'8 - Edu'!M3</f>
        <v>3862464</v>
      </c>
      <c r="I12" s="4">
        <f>H12/$H$6</f>
        <v>0.98048804263062128</v>
      </c>
      <c r="J12" s="4">
        <f t="shared" si="1"/>
        <v>1.7640446257799201E-4</v>
      </c>
      <c r="K12" s="4">
        <f t="shared" si="2"/>
        <v>2.53679786451524E-4</v>
      </c>
      <c r="M12" s="4">
        <f>'2014 election'!J13</f>
        <v>0.98967734497783721</v>
      </c>
      <c r="N12" s="5">
        <f t="shared" si="3"/>
        <v>-9.189302347215933E-3</v>
      </c>
      <c r="P12" s="4">
        <f>'2010 election'!O10</f>
        <v>0.99066556787405757</v>
      </c>
      <c r="Q12" s="5">
        <f t="shared" si="4"/>
        <v>-1.0177525243436292E-2</v>
      </c>
      <c r="R12" s="13">
        <v>5</v>
      </c>
    </row>
    <row r="13" spans="1:19" ht="14.55" customHeight="1" x14ac:dyDescent="0.3">
      <c r="A13" s="3">
        <v>9</v>
      </c>
      <c r="B13" t="s">
        <v>21</v>
      </c>
      <c r="E13" s="1">
        <f>'9 - Lab'!G163</f>
        <v>344</v>
      </c>
      <c r="F13" s="1">
        <f>'9 - Lab'!L163</f>
        <v>494</v>
      </c>
      <c r="G13" s="1">
        <v>0</v>
      </c>
      <c r="H13" s="22">
        <f>'9 - Lab'!M3</f>
        <v>3849450</v>
      </c>
      <c r="I13" s="4">
        <f>H13/$H$6</f>
        <v>0.9771844334871328</v>
      </c>
      <c r="J13" s="4">
        <f t="shared" si="1"/>
        <v>1.7387717801383738E-4</v>
      </c>
      <c r="K13" s="4">
        <f t="shared" si="2"/>
        <v>2.5679880021937062E-4</v>
      </c>
      <c r="M13" s="4">
        <f>'2014 election'!J14</f>
        <v>0.98327357368944435</v>
      </c>
      <c r="N13" s="5">
        <f t="shared" si="3"/>
        <v>-6.0891402023115493E-3</v>
      </c>
      <c r="P13" s="4">
        <f>'2010 election'!O11</f>
        <v>0.98408523380332202</v>
      </c>
      <c r="Q13" s="5">
        <f t="shared" si="4"/>
        <v>-6.9008003161892262E-3</v>
      </c>
      <c r="R13" s="13">
        <v>8</v>
      </c>
    </row>
    <row r="14" spans="1:19" ht="14.55" customHeight="1" x14ac:dyDescent="0.3">
      <c r="A14" s="3">
        <v>10</v>
      </c>
      <c r="B14" t="s">
        <v>22</v>
      </c>
      <c r="I14" s="4"/>
      <c r="J14" s="4"/>
      <c r="K14" s="4"/>
      <c r="M14" s="4"/>
      <c r="P14" s="4"/>
    </row>
    <row r="15" spans="1:19" ht="14.55" customHeight="1" x14ac:dyDescent="0.3">
      <c r="A15" s="3">
        <v>11</v>
      </c>
      <c r="B15" t="s">
        <v>23</v>
      </c>
      <c r="I15" s="4"/>
      <c r="J15" s="4"/>
      <c r="K15" s="4"/>
      <c r="M15" s="4"/>
      <c r="P15" s="4"/>
    </row>
    <row r="16" spans="1:19" ht="14.55" customHeight="1" x14ac:dyDescent="0.3">
      <c r="A16" s="3">
        <v>12</v>
      </c>
      <c r="B16" t="s">
        <v>24</v>
      </c>
    </row>
    <row r="17" spans="1:8" ht="14.55" customHeight="1" x14ac:dyDescent="0.3">
      <c r="A17" s="3">
        <v>13</v>
      </c>
      <c r="B17" t="s">
        <v>25</v>
      </c>
    </row>
    <row r="18" spans="1:8" ht="14.55" customHeight="1" x14ac:dyDescent="0.3">
      <c r="A18" s="3">
        <v>14</v>
      </c>
      <c r="B18" t="s">
        <v>26</v>
      </c>
      <c r="H18" s="23"/>
    </row>
    <row r="19" spans="1:8" ht="14.55" customHeight="1" x14ac:dyDescent="0.3">
      <c r="A19" s="3">
        <v>15</v>
      </c>
      <c r="B19" t="s">
        <v>27</v>
      </c>
    </row>
    <row r="20" spans="1:8" ht="14.55" customHeight="1" x14ac:dyDescent="0.3">
      <c r="A20" s="3">
        <v>16</v>
      </c>
      <c r="B20" t="s">
        <v>28</v>
      </c>
    </row>
    <row r="21" spans="1:8" ht="14.55" customHeight="1" x14ac:dyDescent="0.3">
      <c r="A21" s="3">
        <v>17</v>
      </c>
      <c r="B21" t="s">
        <v>29</v>
      </c>
    </row>
    <row r="22" spans="1:8" ht="14.55" customHeight="1" x14ac:dyDescent="0.3">
      <c r="A22" s="3">
        <v>18</v>
      </c>
      <c r="B22" t="s">
        <v>30</v>
      </c>
    </row>
    <row r="23" spans="1:8" ht="14.55" customHeight="1" x14ac:dyDescent="0.3">
      <c r="A23" s="3">
        <v>19</v>
      </c>
      <c r="B23" t="s">
        <v>31</v>
      </c>
    </row>
    <row r="24" spans="1:8" ht="14.55" customHeight="1" x14ac:dyDescent="0.3">
      <c r="A24" s="3">
        <v>20</v>
      </c>
      <c r="B24" t="s">
        <v>32</v>
      </c>
    </row>
    <row r="25" spans="1:8" ht="14.55" customHeight="1" x14ac:dyDescent="0.3">
      <c r="A25" s="3">
        <v>21</v>
      </c>
      <c r="B25" t="s">
        <v>33</v>
      </c>
    </row>
    <row r="26" spans="1:8" ht="14.55" customHeight="1" x14ac:dyDescent="0.3">
      <c r="A26" s="3">
        <v>22</v>
      </c>
      <c r="B26" t="s">
        <v>34</v>
      </c>
    </row>
    <row r="27" spans="1:8" ht="14.55" customHeight="1" x14ac:dyDescent="0.3">
      <c r="A27" s="3">
        <v>23</v>
      </c>
      <c r="B27" t="s">
        <v>35</v>
      </c>
    </row>
    <row r="28" spans="1:8" ht="14.55" customHeight="1" x14ac:dyDescent="0.3">
      <c r="A28" s="3">
        <v>24</v>
      </c>
      <c r="B28" t="s">
        <v>36</v>
      </c>
    </row>
    <row r="29" spans="1:8" ht="14.55" customHeight="1" x14ac:dyDescent="0.3">
      <c r="A29" s="3">
        <v>25</v>
      </c>
      <c r="B29" t="s">
        <v>37</v>
      </c>
    </row>
    <row r="30" spans="1:8" ht="14.55" customHeight="1" x14ac:dyDescent="0.3">
      <c r="A30" s="3">
        <v>26</v>
      </c>
      <c r="B30" t="s">
        <v>38</v>
      </c>
    </row>
    <row r="31" spans="1:8" ht="14.55" customHeight="1" x14ac:dyDescent="0.3">
      <c r="A31" s="3">
        <v>27</v>
      </c>
      <c r="B31" t="s">
        <v>39</v>
      </c>
    </row>
    <row r="32" spans="1:8" ht="14.55" customHeight="1" x14ac:dyDescent="0.3">
      <c r="A32" s="3">
        <v>28</v>
      </c>
      <c r="B32" t="s">
        <v>40</v>
      </c>
    </row>
    <row r="33" spans="1:2" ht="14.55" customHeight="1" x14ac:dyDescent="0.3">
      <c r="A33" s="3">
        <v>29</v>
      </c>
      <c r="B33" t="s">
        <v>41</v>
      </c>
    </row>
    <row r="34" spans="1:2" ht="14.55" customHeight="1" x14ac:dyDescent="0.3">
      <c r="A34" s="3">
        <v>30</v>
      </c>
      <c r="B34" t="s">
        <v>42</v>
      </c>
    </row>
    <row r="35" spans="1:2" ht="14.55" customHeight="1" x14ac:dyDescent="0.3">
      <c r="A35" s="3">
        <v>31</v>
      </c>
      <c r="B35" t="s">
        <v>43</v>
      </c>
    </row>
    <row r="36" spans="1:2" ht="14.55" customHeight="1" x14ac:dyDescent="0.3">
      <c r="A36" s="3">
        <v>32</v>
      </c>
      <c r="B36" t="s">
        <v>44</v>
      </c>
    </row>
    <row r="37" spans="1:2" ht="14.55" customHeight="1" x14ac:dyDescent="0.3">
      <c r="A37" s="3">
        <v>33</v>
      </c>
      <c r="B37" t="s">
        <v>45</v>
      </c>
    </row>
    <row r="38" spans="1:2" ht="14.55" customHeight="1" x14ac:dyDescent="0.3">
      <c r="A38" s="3">
        <v>34</v>
      </c>
      <c r="B38" t="s">
        <v>46</v>
      </c>
    </row>
    <row r="39" spans="1:2" ht="14.55" customHeight="1" x14ac:dyDescent="0.3">
      <c r="A39" s="3">
        <v>35</v>
      </c>
      <c r="B39" t="s">
        <v>47</v>
      </c>
    </row>
    <row r="40" spans="1:2" ht="14.55" customHeight="1" x14ac:dyDescent="0.3">
      <c r="A40" s="3">
        <v>36</v>
      </c>
      <c r="B40" t="s">
        <v>48</v>
      </c>
    </row>
    <row r="41" spans="1:2" ht="14.55" customHeight="1" x14ac:dyDescent="0.3">
      <c r="A41" s="3">
        <v>37</v>
      </c>
      <c r="B41" t="s">
        <v>49</v>
      </c>
    </row>
    <row r="42" spans="1:2" ht="14.55" customHeight="1" x14ac:dyDescent="0.3">
      <c r="A42" s="3">
        <v>38</v>
      </c>
      <c r="B42" t="s">
        <v>50</v>
      </c>
    </row>
    <row r="43" spans="1:2" ht="14.55" customHeight="1" x14ac:dyDescent="0.3">
      <c r="A43" s="3">
        <v>39</v>
      </c>
      <c r="B43" t="s">
        <v>51</v>
      </c>
    </row>
    <row r="44" spans="1:2" ht="14.55" customHeight="1" x14ac:dyDescent="0.3">
      <c r="A44" s="3">
        <v>40</v>
      </c>
      <c r="B44" t="s">
        <v>52</v>
      </c>
    </row>
    <row r="45" spans="1:2" ht="14.55" customHeight="1" x14ac:dyDescent="0.3">
      <c r="A45" s="3">
        <v>41</v>
      </c>
      <c r="B45" t="s">
        <v>53</v>
      </c>
    </row>
    <row r="46" spans="1:2" ht="14.55" customHeight="1" x14ac:dyDescent="0.3">
      <c r="A46" s="3">
        <v>42</v>
      </c>
      <c r="B46" t="s">
        <v>54</v>
      </c>
    </row>
    <row r="47" spans="1:2" ht="14.55" customHeight="1" x14ac:dyDescent="0.3">
      <c r="A47" s="3">
        <v>43</v>
      </c>
      <c r="B47" t="s">
        <v>55</v>
      </c>
    </row>
    <row r="48" spans="1:2" ht="14.55" customHeight="1" x14ac:dyDescent="0.3">
      <c r="A48" s="3">
        <v>44</v>
      </c>
      <c r="B48" t="s">
        <v>56</v>
      </c>
    </row>
    <row r="49" spans="1:2" ht="14.55" customHeight="1" x14ac:dyDescent="0.3">
      <c r="A49" s="3">
        <v>45</v>
      </c>
      <c r="B49" t="s">
        <v>57</v>
      </c>
    </row>
    <row r="50" spans="1:2" ht="14.55" customHeight="1" x14ac:dyDescent="0.3">
      <c r="A50" s="3">
        <v>46</v>
      </c>
      <c r="B50" t="s">
        <v>58</v>
      </c>
    </row>
    <row r="51" spans="1:2" ht="14.55" customHeight="1" x14ac:dyDescent="0.3">
      <c r="A51" s="3">
        <v>47</v>
      </c>
      <c r="B51" t="s">
        <v>59</v>
      </c>
    </row>
    <row r="52" spans="1:2" ht="14.55" customHeight="1" x14ac:dyDescent="0.3">
      <c r="A52" s="3">
        <v>48</v>
      </c>
      <c r="B52" t="s">
        <v>60</v>
      </c>
    </row>
    <row r="53" spans="1:2" ht="14.55" customHeight="1" x14ac:dyDescent="0.3">
      <c r="A53" s="3">
        <v>49</v>
      </c>
      <c r="B53" t="s">
        <v>61</v>
      </c>
    </row>
    <row r="54" spans="1:2" ht="14.55" customHeight="1" x14ac:dyDescent="0.3">
      <c r="A54" s="3">
        <v>50</v>
      </c>
      <c r="B54" t="s">
        <v>62</v>
      </c>
    </row>
    <row r="55" spans="1:2" ht="14.55" customHeight="1" x14ac:dyDescent="0.3">
      <c r="A55" s="3">
        <v>51</v>
      </c>
      <c r="B55" t="s">
        <v>63</v>
      </c>
    </row>
    <row r="56" spans="1:2" ht="14.55" customHeight="1" x14ac:dyDescent="0.3">
      <c r="A56" s="3">
        <v>52</v>
      </c>
      <c r="B56" t="s">
        <v>64</v>
      </c>
    </row>
    <row r="57" spans="1:2" ht="14.55" customHeight="1" x14ac:dyDescent="0.3">
      <c r="A57" s="3">
        <v>53</v>
      </c>
      <c r="B57" t="s">
        <v>65</v>
      </c>
    </row>
    <row r="58" spans="1:2" ht="14.55" customHeight="1" x14ac:dyDescent="0.3">
      <c r="A58" s="3">
        <v>54</v>
      </c>
      <c r="B58" t="s">
        <v>66</v>
      </c>
    </row>
    <row r="59" spans="1:2" ht="14.55" customHeight="1" x14ac:dyDescent="0.3">
      <c r="A59" s="3">
        <v>55</v>
      </c>
      <c r="B59" t="s">
        <v>67</v>
      </c>
    </row>
    <row r="60" spans="1:2" ht="14.55" customHeight="1" x14ac:dyDescent="0.3">
      <c r="A60" s="3">
        <v>56</v>
      </c>
      <c r="B60" t="s">
        <v>68</v>
      </c>
    </row>
    <row r="61" spans="1:2" ht="14.55" customHeight="1" x14ac:dyDescent="0.3">
      <c r="A61" s="3">
        <v>57</v>
      </c>
      <c r="B61" t="s">
        <v>69</v>
      </c>
    </row>
    <row r="62" spans="1:2" ht="14.55" customHeight="1" x14ac:dyDescent="0.3">
      <c r="A62" s="3">
        <v>58</v>
      </c>
      <c r="B62" t="s">
        <v>70</v>
      </c>
    </row>
    <row r="63" spans="1:2" ht="14.55" customHeight="1" x14ac:dyDescent="0.3">
      <c r="A63" s="3">
        <v>59</v>
      </c>
      <c r="B63" t="s">
        <v>71</v>
      </c>
    </row>
    <row r="64" spans="1:2" ht="14.55" customHeight="1" x14ac:dyDescent="0.3">
      <c r="A64" s="3">
        <v>60</v>
      </c>
      <c r="B64" t="s">
        <v>72</v>
      </c>
    </row>
    <row r="65" spans="1:2" ht="14.55" customHeight="1" x14ac:dyDescent="0.3">
      <c r="A65" s="3">
        <v>61</v>
      </c>
      <c r="B65" t="s">
        <v>73</v>
      </c>
    </row>
    <row r="66" spans="1:2" ht="14.55" customHeight="1" x14ac:dyDescent="0.3">
      <c r="A66" s="3">
        <v>62</v>
      </c>
      <c r="B66" t="s">
        <v>74</v>
      </c>
    </row>
    <row r="67" spans="1:2" ht="14.55" customHeight="1" x14ac:dyDescent="0.3">
      <c r="A67" s="3">
        <v>63</v>
      </c>
      <c r="B67" t="s">
        <v>75</v>
      </c>
    </row>
    <row r="68" spans="1:2" ht="14.55" customHeight="1" x14ac:dyDescent="0.3">
      <c r="A68" s="3">
        <v>64</v>
      </c>
      <c r="B68" t="s">
        <v>76</v>
      </c>
    </row>
    <row r="69" spans="1:2" ht="14.55" customHeight="1" x14ac:dyDescent="0.3">
      <c r="A69" s="3">
        <v>65</v>
      </c>
      <c r="B69" t="s">
        <v>77</v>
      </c>
    </row>
    <row r="70" spans="1:2" ht="14.55" customHeight="1" x14ac:dyDescent="0.3">
      <c r="A70" s="3">
        <v>66</v>
      </c>
      <c r="B70" t="s">
        <v>78</v>
      </c>
    </row>
    <row r="71" spans="1:2" ht="14.55" customHeight="1" x14ac:dyDescent="0.3">
      <c r="A71" s="3">
        <v>67</v>
      </c>
      <c r="B71" t="s">
        <v>79</v>
      </c>
    </row>
    <row r="72" spans="1:2" ht="14.55" customHeight="1" x14ac:dyDescent="0.3">
      <c r="A72" s="3">
        <v>68</v>
      </c>
      <c r="B72" t="s">
        <v>80</v>
      </c>
    </row>
    <row r="73" spans="1:2" ht="14.55" customHeight="1" x14ac:dyDescent="0.3">
      <c r="A73" s="3">
        <v>69</v>
      </c>
      <c r="B73" t="s">
        <v>81</v>
      </c>
    </row>
    <row r="74" spans="1:2" ht="14.55" customHeight="1" x14ac:dyDescent="0.3">
      <c r="A74" s="3">
        <v>70</v>
      </c>
      <c r="B74" t="s">
        <v>82</v>
      </c>
    </row>
    <row r="75" spans="1:2" ht="14.55" customHeight="1" x14ac:dyDescent="0.3">
      <c r="A75" s="3">
        <v>71</v>
      </c>
      <c r="B75" t="s">
        <v>83</v>
      </c>
    </row>
    <row r="76" spans="1:2" ht="14.55" customHeight="1" x14ac:dyDescent="0.3">
      <c r="A76" s="3">
        <v>72</v>
      </c>
      <c r="B76" t="s">
        <v>84</v>
      </c>
    </row>
    <row r="77" spans="1:2" ht="14.55" customHeight="1" x14ac:dyDescent="0.3">
      <c r="A77" s="3">
        <v>73</v>
      </c>
      <c r="B77" t="s">
        <v>85</v>
      </c>
    </row>
    <row r="78" spans="1:2" ht="14.55" customHeight="1" x14ac:dyDescent="0.3">
      <c r="A78" s="3">
        <v>74</v>
      </c>
      <c r="B78" t="s">
        <v>86</v>
      </c>
    </row>
    <row r="79" spans="1:2" ht="14.55" customHeight="1" x14ac:dyDescent="0.3">
      <c r="A79" s="3">
        <v>75</v>
      </c>
      <c r="B79" t="s">
        <v>87</v>
      </c>
    </row>
    <row r="80" spans="1:2" ht="14.55" customHeight="1" x14ac:dyDescent="0.3">
      <c r="A80" s="3">
        <v>76</v>
      </c>
      <c r="B80" t="s">
        <v>88</v>
      </c>
    </row>
    <row r="81" spans="1:2" ht="14.55" customHeight="1" x14ac:dyDescent="0.3">
      <c r="A81" s="3">
        <v>77</v>
      </c>
      <c r="B81" t="s">
        <v>89</v>
      </c>
    </row>
    <row r="82" spans="1:2" ht="14.55" customHeight="1" x14ac:dyDescent="0.3">
      <c r="A82" s="3">
        <v>78</v>
      </c>
      <c r="B82" t="s">
        <v>90</v>
      </c>
    </row>
    <row r="83" spans="1:2" ht="14.55" customHeight="1" x14ac:dyDescent="0.3">
      <c r="A83" s="3">
        <v>79</v>
      </c>
      <c r="B83" t="s">
        <v>91</v>
      </c>
    </row>
    <row r="84" spans="1:2" ht="14.55" customHeight="1" x14ac:dyDescent="0.3">
      <c r="A84" s="3">
        <v>80</v>
      </c>
      <c r="B84" t="s">
        <v>92</v>
      </c>
    </row>
    <row r="85" spans="1:2" ht="14.55" customHeight="1" x14ac:dyDescent="0.3">
      <c r="A85" s="3">
        <v>81</v>
      </c>
      <c r="B85" t="s">
        <v>93</v>
      </c>
    </row>
    <row r="86" spans="1:2" ht="14.55" customHeight="1" x14ac:dyDescent="0.3">
      <c r="A86" s="3">
        <v>82</v>
      </c>
      <c r="B86" t="s">
        <v>94</v>
      </c>
    </row>
    <row r="87" spans="1:2" ht="14.55" customHeight="1" x14ac:dyDescent="0.3">
      <c r="A87" s="3">
        <v>83</v>
      </c>
      <c r="B87" t="s">
        <v>95</v>
      </c>
    </row>
    <row r="88" spans="1:2" ht="14.55" customHeight="1" x14ac:dyDescent="0.3">
      <c r="A88" s="3">
        <v>84</v>
      </c>
      <c r="B88" t="s">
        <v>96</v>
      </c>
    </row>
    <row r="89" spans="1:2" ht="14.55" customHeight="1" x14ac:dyDescent="0.3">
      <c r="A89" s="3">
        <v>85</v>
      </c>
      <c r="B89" t="s">
        <v>97</v>
      </c>
    </row>
    <row r="90" spans="1:2" ht="14.55" customHeight="1" x14ac:dyDescent="0.3">
      <c r="A90" s="3">
        <v>86</v>
      </c>
      <c r="B90" t="s">
        <v>98</v>
      </c>
    </row>
    <row r="91" spans="1:2" ht="14.55" customHeight="1" x14ac:dyDescent="0.3">
      <c r="A91" s="3">
        <v>87</v>
      </c>
      <c r="B91" t="s">
        <v>99</v>
      </c>
    </row>
    <row r="92" spans="1:2" ht="14.55" customHeight="1" x14ac:dyDescent="0.3">
      <c r="A92" s="3">
        <v>88</v>
      </c>
      <c r="B92" t="s">
        <v>100</v>
      </c>
    </row>
    <row r="93" spans="1:2" ht="14.55" customHeight="1" x14ac:dyDescent="0.3">
      <c r="A93" s="3">
        <v>89</v>
      </c>
      <c r="B93" t="s">
        <v>101</v>
      </c>
    </row>
    <row r="94" spans="1:2" ht="14.55" customHeight="1" x14ac:dyDescent="0.3">
      <c r="A94" s="3">
        <v>90</v>
      </c>
      <c r="B94" t="s">
        <v>102</v>
      </c>
    </row>
    <row r="95" spans="1:2" ht="14.55" customHeight="1" x14ac:dyDescent="0.3">
      <c r="A95" s="3">
        <v>91</v>
      </c>
      <c r="B95" t="s">
        <v>103</v>
      </c>
    </row>
    <row r="96" spans="1:2" ht="14.55" customHeight="1" x14ac:dyDescent="0.3">
      <c r="A96" s="3">
        <v>92</v>
      </c>
      <c r="B96" t="s">
        <v>104</v>
      </c>
    </row>
    <row r="97" spans="1:2" ht="14.55" customHeight="1" x14ac:dyDescent="0.3">
      <c r="A97" s="3">
        <v>93</v>
      </c>
      <c r="B97" t="s">
        <v>105</v>
      </c>
    </row>
    <row r="98" spans="1:2" ht="14.55" customHeight="1" x14ac:dyDescent="0.3">
      <c r="A98" s="3">
        <v>94</v>
      </c>
      <c r="B98" t="s">
        <v>106</v>
      </c>
    </row>
    <row r="99" spans="1:2" ht="14.55" customHeight="1" x14ac:dyDescent="0.3">
      <c r="A99" s="3">
        <v>95</v>
      </c>
      <c r="B99" t="s">
        <v>107</v>
      </c>
    </row>
    <row r="100" spans="1:2" ht="14.55" customHeight="1" x14ac:dyDescent="0.3">
      <c r="A100" s="3">
        <v>96</v>
      </c>
      <c r="B100" t="s">
        <v>108</v>
      </c>
    </row>
    <row r="101" spans="1:2" ht="14.55" customHeight="1" x14ac:dyDescent="0.3">
      <c r="A101" s="3">
        <v>97</v>
      </c>
      <c r="B101" t="s">
        <v>109</v>
      </c>
    </row>
    <row r="102" spans="1:2" ht="14.55" customHeight="1" x14ac:dyDescent="0.3">
      <c r="A102" s="3">
        <v>98</v>
      </c>
      <c r="B102" t="s">
        <v>110</v>
      </c>
    </row>
    <row r="103" spans="1:2" ht="14.55" customHeight="1" x14ac:dyDescent="0.3">
      <c r="A103" s="3">
        <v>99</v>
      </c>
      <c r="B103" t="s">
        <v>111</v>
      </c>
    </row>
    <row r="104" spans="1:2" ht="14.55" customHeight="1" x14ac:dyDescent="0.3">
      <c r="A104" s="3">
        <v>100</v>
      </c>
      <c r="B104" t="s">
        <v>112</v>
      </c>
    </row>
    <row r="105" spans="1:2" ht="14.55" customHeight="1" x14ac:dyDescent="0.3">
      <c r="A105" s="3">
        <v>101</v>
      </c>
      <c r="B105" t="s">
        <v>113</v>
      </c>
    </row>
    <row r="106" spans="1:2" ht="14.55" customHeight="1" x14ac:dyDescent="0.3">
      <c r="A106" s="3">
        <v>102</v>
      </c>
      <c r="B106" t="s">
        <v>114</v>
      </c>
    </row>
    <row r="107" spans="1:2" ht="14.55" customHeight="1" x14ac:dyDescent="0.3">
      <c r="A107" s="3">
        <v>103</v>
      </c>
      <c r="B107" t="s">
        <v>115</v>
      </c>
    </row>
    <row r="108" spans="1:2" ht="14.55" customHeight="1" x14ac:dyDescent="0.3">
      <c r="A108" s="3">
        <v>104</v>
      </c>
      <c r="B108" t="s">
        <v>116</v>
      </c>
    </row>
    <row r="109" spans="1:2" ht="14.55" customHeight="1" x14ac:dyDescent="0.3">
      <c r="A109" s="3">
        <v>105</v>
      </c>
      <c r="B109" t="s">
        <v>117</v>
      </c>
    </row>
    <row r="110" spans="1:2" ht="14.55" customHeight="1" x14ac:dyDescent="0.3">
      <c r="A110" s="3">
        <v>106</v>
      </c>
      <c r="B110" t="s">
        <v>118</v>
      </c>
    </row>
    <row r="111" spans="1:2" ht="14.55" customHeight="1" x14ac:dyDescent="0.3">
      <c r="A111" s="3">
        <v>107</v>
      </c>
      <c r="B111" t="s">
        <v>119</v>
      </c>
    </row>
    <row r="112" spans="1:2" ht="14.55" customHeight="1" x14ac:dyDescent="0.3">
      <c r="A112" s="3">
        <v>108</v>
      </c>
      <c r="B112" t="s">
        <v>120</v>
      </c>
    </row>
    <row r="113" spans="1:2" ht="14.55" customHeight="1" x14ac:dyDescent="0.3">
      <c r="A113" s="3">
        <v>109</v>
      </c>
      <c r="B113" t="s">
        <v>121</v>
      </c>
    </row>
    <row r="114" spans="1:2" ht="14.55" customHeight="1" x14ac:dyDescent="0.3">
      <c r="A114" s="3">
        <v>110</v>
      </c>
      <c r="B114" t="s">
        <v>122</v>
      </c>
    </row>
    <row r="115" spans="1:2" ht="14.55" customHeight="1" x14ac:dyDescent="0.3">
      <c r="A115" s="3">
        <v>111</v>
      </c>
      <c r="B115" t="s">
        <v>123</v>
      </c>
    </row>
    <row r="116" spans="1:2" ht="14.55" customHeight="1" x14ac:dyDescent="0.3">
      <c r="A116" s="3">
        <v>112</v>
      </c>
      <c r="B116" t="s">
        <v>124</v>
      </c>
    </row>
    <row r="117" spans="1:2" ht="14.55" customHeight="1" x14ac:dyDescent="0.3">
      <c r="A117" s="3">
        <v>113</v>
      </c>
      <c r="B117" t="s">
        <v>125</v>
      </c>
    </row>
    <row r="118" spans="1:2" ht="14.55" customHeight="1" x14ac:dyDescent="0.3">
      <c r="A118" s="3">
        <v>114</v>
      </c>
      <c r="B118" t="s">
        <v>126</v>
      </c>
    </row>
    <row r="119" spans="1:2" ht="14.55" customHeight="1" x14ac:dyDescent="0.3">
      <c r="A119" s="3">
        <v>115</v>
      </c>
      <c r="B119" t="s">
        <v>127</v>
      </c>
    </row>
    <row r="120" spans="1:2" ht="14.55" customHeight="1" x14ac:dyDescent="0.3">
      <c r="A120" s="3">
        <v>116</v>
      </c>
      <c r="B120" t="s">
        <v>128</v>
      </c>
    </row>
    <row r="121" spans="1:2" ht="14.55" customHeight="1" x14ac:dyDescent="0.3">
      <c r="A121" s="3">
        <v>117</v>
      </c>
      <c r="B121" t="s">
        <v>129</v>
      </c>
    </row>
    <row r="122" spans="1:2" ht="14.55" customHeight="1" x14ac:dyDescent="0.3">
      <c r="A122" s="3">
        <v>118</v>
      </c>
      <c r="B122" t="s">
        <v>130</v>
      </c>
    </row>
    <row r="123" spans="1:2" ht="14.55" customHeight="1" x14ac:dyDescent="0.3">
      <c r="A123" s="3">
        <v>119</v>
      </c>
      <c r="B123" t="s">
        <v>131</v>
      </c>
    </row>
    <row r="124" spans="1:2" ht="14.55" customHeight="1" x14ac:dyDescent="0.3">
      <c r="A124" s="3">
        <v>120</v>
      </c>
      <c r="B124" t="s">
        <v>132</v>
      </c>
    </row>
    <row r="125" spans="1:2" ht="14.55" customHeight="1" x14ac:dyDescent="0.3">
      <c r="A125" s="3">
        <v>121</v>
      </c>
      <c r="B125" t="s">
        <v>133</v>
      </c>
    </row>
    <row r="126" spans="1:2" ht="14.55" customHeight="1" x14ac:dyDescent="0.3">
      <c r="A126" s="3">
        <v>122</v>
      </c>
      <c r="B126" t="s">
        <v>134</v>
      </c>
    </row>
    <row r="127" spans="1:2" ht="14.55" customHeight="1" x14ac:dyDescent="0.3">
      <c r="A127" s="3">
        <v>123</v>
      </c>
      <c r="B127" t="s">
        <v>135</v>
      </c>
    </row>
    <row r="128" spans="1:2" ht="14.55" customHeight="1" x14ac:dyDescent="0.3">
      <c r="A128" s="3">
        <v>124</v>
      </c>
      <c r="B128" t="s">
        <v>136</v>
      </c>
    </row>
    <row r="129" spans="1:2" ht="14.55" customHeight="1" x14ac:dyDescent="0.3">
      <c r="A129" s="3">
        <v>125</v>
      </c>
      <c r="B129" t="s">
        <v>137</v>
      </c>
    </row>
    <row r="130" spans="1:2" ht="14.55" customHeight="1" x14ac:dyDescent="0.3">
      <c r="A130" s="3">
        <v>126</v>
      </c>
      <c r="B130" t="s">
        <v>138</v>
      </c>
    </row>
    <row r="131" spans="1:2" ht="14.55" customHeight="1" x14ac:dyDescent="0.3">
      <c r="A131" s="3">
        <v>127</v>
      </c>
      <c r="B131" t="s">
        <v>139</v>
      </c>
    </row>
    <row r="132" spans="1:2" ht="14.55" customHeight="1" x14ac:dyDescent="0.3">
      <c r="A132" s="3">
        <v>128</v>
      </c>
      <c r="B132" t="s">
        <v>140</v>
      </c>
    </row>
    <row r="133" spans="1:2" ht="14.55" customHeight="1" x14ac:dyDescent="0.3">
      <c r="A133" s="3">
        <v>129</v>
      </c>
      <c r="B133" t="s">
        <v>141</v>
      </c>
    </row>
    <row r="134" spans="1:2" ht="14.55" customHeight="1" x14ac:dyDescent="0.3">
      <c r="A134" s="3">
        <v>130</v>
      </c>
      <c r="B134" t="s">
        <v>142</v>
      </c>
    </row>
    <row r="135" spans="1:2" ht="14.55" customHeight="1" x14ac:dyDescent="0.3">
      <c r="A135" s="3">
        <v>131</v>
      </c>
      <c r="B135" t="s">
        <v>143</v>
      </c>
    </row>
    <row r="136" spans="1:2" ht="14.55" customHeight="1" x14ac:dyDescent="0.3">
      <c r="A136" s="3">
        <v>132</v>
      </c>
      <c r="B136" t="s">
        <v>144</v>
      </c>
    </row>
    <row r="137" spans="1:2" ht="14.55" customHeight="1" x14ac:dyDescent="0.3">
      <c r="A137" s="3">
        <v>133</v>
      </c>
      <c r="B137" t="s">
        <v>145</v>
      </c>
    </row>
    <row r="138" spans="1:2" ht="14.55" customHeight="1" x14ac:dyDescent="0.3">
      <c r="A138" s="3">
        <v>134</v>
      </c>
      <c r="B138" t="s">
        <v>146</v>
      </c>
    </row>
    <row r="139" spans="1:2" ht="14.55" customHeight="1" x14ac:dyDescent="0.3">
      <c r="A139" s="3">
        <v>135</v>
      </c>
      <c r="B139" t="s">
        <v>147</v>
      </c>
    </row>
    <row r="140" spans="1:2" ht="14.55" customHeight="1" x14ac:dyDescent="0.3">
      <c r="A140" s="3">
        <v>136</v>
      </c>
      <c r="B140" t="s">
        <v>148</v>
      </c>
    </row>
    <row r="141" spans="1:2" ht="14.55" customHeight="1" x14ac:dyDescent="0.3">
      <c r="A141" s="3">
        <v>137</v>
      </c>
      <c r="B141" t="s">
        <v>149</v>
      </c>
    </row>
    <row r="142" spans="1:2" ht="14.55" customHeight="1" x14ac:dyDescent="0.3">
      <c r="A142" s="3">
        <v>138</v>
      </c>
      <c r="B142" t="s">
        <v>150</v>
      </c>
    </row>
    <row r="143" spans="1:2" ht="14.55" customHeight="1" x14ac:dyDescent="0.3">
      <c r="A143" s="3">
        <v>139</v>
      </c>
      <c r="B143" t="s">
        <v>151</v>
      </c>
    </row>
    <row r="144" spans="1:2" ht="14.55" customHeight="1" x14ac:dyDescent="0.3">
      <c r="A144" s="3">
        <v>140</v>
      </c>
      <c r="B144" t="s">
        <v>152</v>
      </c>
    </row>
    <row r="145" spans="1:2" ht="14.55" customHeight="1" x14ac:dyDescent="0.3">
      <c r="A145" s="3">
        <v>141</v>
      </c>
      <c r="B145" t="s">
        <v>153</v>
      </c>
    </row>
    <row r="146" spans="1:2" ht="14.55" customHeight="1" x14ac:dyDescent="0.3">
      <c r="A146" s="3">
        <v>142</v>
      </c>
      <c r="B146" t="s">
        <v>154</v>
      </c>
    </row>
    <row r="147" spans="1:2" ht="14.55" customHeight="1" x14ac:dyDescent="0.3">
      <c r="A147" s="3">
        <v>143</v>
      </c>
      <c r="B147" t="s">
        <v>155</v>
      </c>
    </row>
    <row r="148" spans="1:2" ht="14.55" customHeight="1" x14ac:dyDescent="0.3">
      <c r="A148" s="3">
        <v>144</v>
      </c>
      <c r="B148" t="s">
        <v>156</v>
      </c>
    </row>
    <row r="149" spans="1:2" ht="14.55" customHeight="1" x14ac:dyDescent="0.3">
      <c r="A149" s="3">
        <v>145</v>
      </c>
      <c r="B149" t="s">
        <v>157</v>
      </c>
    </row>
    <row r="150" spans="1:2" ht="14.55" customHeight="1" x14ac:dyDescent="0.3">
      <c r="A150" s="3">
        <v>146</v>
      </c>
      <c r="B150" t="s">
        <v>158</v>
      </c>
    </row>
    <row r="151" spans="1:2" ht="14.55" customHeight="1" x14ac:dyDescent="0.3">
      <c r="A151" s="3">
        <v>147</v>
      </c>
      <c r="B151" t="s">
        <v>159</v>
      </c>
    </row>
    <row r="152" spans="1:2" ht="14.55" customHeight="1" x14ac:dyDescent="0.3">
      <c r="A152" s="3">
        <v>148</v>
      </c>
      <c r="B152" t="s">
        <v>160</v>
      </c>
    </row>
    <row r="153" spans="1:2" ht="14.55" customHeight="1" x14ac:dyDescent="0.3">
      <c r="A153" s="3">
        <v>149</v>
      </c>
      <c r="B153" t="s">
        <v>161</v>
      </c>
    </row>
    <row r="154" spans="1:2" ht="14.55" customHeight="1" x14ac:dyDescent="0.3">
      <c r="A154" s="3">
        <v>150</v>
      </c>
      <c r="B154" t="s">
        <v>162</v>
      </c>
    </row>
    <row r="155" spans="1:2" ht="14.55" customHeight="1" x14ac:dyDescent="0.3">
      <c r="A155" s="3">
        <v>151</v>
      </c>
      <c r="B155" t="s">
        <v>163</v>
      </c>
    </row>
    <row r="156" spans="1:2" ht="14.55" customHeight="1" x14ac:dyDescent="0.3">
      <c r="A156" s="3">
        <v>152</v>
      </c>
      <c r="B156" t="s">
        <v>164</v>
      </c>
    </row>
    <row r="157" spans="1:2" ht="14.55" customHeight="1" x14ac:dyDescent="0.3">
      <c r="A157" s="3">
        <v>153</v>
      </c>
      <c r="B157" t="s">
        <v>165</v>
      </c>
    </row>
    <row r="158" spans="1:2" ht="14.55" customHeight="1" x14ac:dyDescent="0.3">
      <c r="A158" s="3">
        <v>154</v>
      </c>
      <c r="B158" t="s">
        <v>166</v>
      </c>
    </row>
    <row r="159" spans="1:2" ht="14.55" customHeight="1" x14ac:dyDescent="0.3">
      <c r="A159" s="3">
        <v>155</v>
      </c>
      <c r="B159" t="s">
        <v>167</v>
      </c>
    </row>
    <row r="160" spans="1:2" ht="14.55" customHeight="1" x14ac:dyDescent="0.3">
      <c r="A160" s="3">
        <v>156</v>
      </c>
      <c r="B160" t="s">
        <v>168</v>
      </c>
    </row>
    <row r="161" spans="1:2" ht="14.55" customHeight="1" x14ac:dyDescent="0.3">
      <c r="A161" s="3">
        <v>157</v>
      </c>
      <c r="B161" t="s">
        <v>169</v>
      </c>
    </row>
    <row r="162" spans="1:2" ht="14.55" customHeight="1" x14ac:dyDescent="0.3">
      <c r="A162" s="3">
        <v>158</v>
      </c>
      <c r="B162" t="s">
        <v>170</v>
      </c>
    </row>
    <row r="163" spans="1:2" ht="14.55" customHeight="1" x14ac:dyDescent="0.3">
      <c r="A163" s="3">
        <v>159</v>
      </c>
      <c r="B163" t="s">
        <v>171</v>
      </c>
    </row>
    <row r="164" spans="1:2" ht="14.55" customHeight="1" x14ac:dyDescent="0.3">
      <c r="A164" s="3">
        <v>160</v>
      </c>
      <c r="B164" t="s">
        <v>172</v>
      </c>
    </row>
    <row r="165" spans="1:2" ht="14.55" customHeight="1" x14ac:dyDescent="0.3">
      <c r="A165" s="3">
        <v>161</v>
      </c>
      <c r="B165" t="s">
        <v>173</v>
      </c>
    </row>
    <row r="166" spans="1:2" ht="14.55" customHeight="1" x14ac:dyDescent="0.3">
      <c r="A166" s="3">
        <v>162</v>
      </c>
      <c r="B166" t="s">
        <v>174</v>
      </c>
    </row>
    <row r="167" spans="1:2" ht="14.55" customHeight="1" x14ac:dyDescent="0.3">
      <c r="A167" s="3">
        <v>163</v>
      </c>
      <c r="B167" t="s">
        <v>175</v>
      </c>
    </row>
    <row r="168" spans="1:2" ht="14.55" customHeight="1" x14ac:dyDescent="0.3">
      <c r="A168" s="3">
        <v>164</v>
      </c>
      <c r="B168" t="s">
        <v>176</v>
      </c>
    </row>
    <row r="169" spans="1:2" ht="14.55" customHeight="1" x14ac:dyDescent="0.3">
      <c r="A169" s="3">
        <v>165</v>
      </c>
      <c r="B169" t="s">
        <v>177</v>
      </c>
    </row>
    <row r="170" spans="1:2" ht="14.55" customHeight="1" x14ac:dyDescent="0.3">
      <c r="A170" s="3">
        <v>166</v>
      </c>
      <c r="B170" t="s">
        <v>178</v>
      </c>
    </row>
    <row r="171" spans="1:2" ht="14.55" customHeight="1" x14ac:dyDescent="0.3">
      <c r="A171" s="3">
        <v>167</v>
      </c>
      <c r="B171" t="s">
        <v>179</v>
      </c>
    </row>
    <row r="172" spans="1:2" ht="14.55" customHeight="1" x14ac:dyDescent="0.3">
      <c r="A172" s="3">
        <v>168</v>
      </c>
      <c r="B172" t="s">
        <v>180</v>
      </c>
    </row>
    <row r="173" spans="1:2" ht="14.55" customHeight="1" x14ac:dyDescent="0.3">
      <c r="A173" s="3">
        <v>169</v>
      </c>
      <c r="B173" t="s">
        <v>181</v>
      </c>
    </row>
    <row r="174" spans="1:2" ht="14.55" customHeight="1" x14ac:dyDescent="0.3">
      <c r="A174" s="3">
        <v>170</v>
      </c>
      <c r="B174" t="s">
        <v>182</v>
      </c>
    </row>
    <row r="175" spans="1:2" ht="14.55" customHeight="1" x14ac:dyDescent="0.3">
      <c r="A175" s="3">
        <v>171</v>
      </c>
      <c r="B175" t="s">
        <v>183</v>
      </c>
    </row>
    <row r="176" spans="1:2" ht="14.55" customHeight="1" x14ac:dyDescent="0.3">
      <c r="A176" s="3">
        <v>172</v>
      </c>
      <c r="B176" t="s">
        <v>184</v>
      </c>
    </row>
    <row r="177" spans="1:2" ht="14.55" customHeight="1" x14ac:dyDescent="0.3">
      <c r="A177" s="3">
        <v>173</v>
      </c>
      <c r="B177" t="s">
        <v>185</v>
      </c>
    </row>
    <row r="178" spans="1:2" ht="14.55" customHeight="1" x14ac:dyDescent="0.3">
      <c r="A178" s="3">
        <v>174</v>
      </c>
      <c r="B178" t="s">
        <v>186</v>
      </c>
    </row>
    <row r="179" spans="1:2" ht="14.55" customHeight="1" x14ac:dyDescent="0.3">
      <c r="A179" s="3">
        <v>175</v>
      </c>
      <c r="B179" t="s">
        <v>187</v>
      </c>
    </row>
    <row r="180" spans="1:2" ht="14.55" customHeight="1" x14ac:dyDescent="0.3">
      <c r="A180" s="3">
        <v>176</v>
      </c>
      <c r="B180" t="s">
        <v>188</v>
      </c>
    </row>
    <row r="181" spans="1:2" ht="14.55" customHeight="1" x14ac:dyDescent="0.3">
      <c r="A181" s="3">
        <v>177</v>
      </c>
      <c r="B181" t="s">
        <v>189</v>
      </c>
    </row>
    <row r="182" spans="1:2" ht="14.55" customHeight="1" x14ac:dyDescent="0.3">
      <c r="A182" s="3">
        <v>178</v>
      </c>
      <c r="B182" t="s">
        <v>190</v>
      </c>
    </row>
    <row r="183" spans="1:2" ht="14.55" customHeight="1" x14ac:dyDescent="0.3">
      <c r="A183" s="3">
        <v>179</v>
      </c>
      <c r="B183" t="s">
        <v>191</v>
      </c>
    </row>
    <row r="184" spans="1:2" ht="14.55" customHeight="1" x14ac:dyDescent="0.3">
      <c r="A184" s="3">
        <v>180</v>
      </c>
      <c r="B184" t="s">
        <v>192</v>
      </c>
    </row>
    <row r="185" spans="1:2" ht="14.55" customHeight="1" x14ac:dyDescent="0.3">
      <c r="A185" s="3">
        <v>181</v>
      </c>
      <c r="B185" t="s">
        <v>193</v>
      </c>
    </row>
    <row r="186" spans="1:2" ht="14.55" customHeight="1" x14ac:dyDescent="0.3">
      <c r="A186" s="3">
        <v>182</v>
      </c>
      <c r="B186" t="s">
        <v>194</v>
      </c>
    </row>
    <row r="187" spans="1:2" ht="14.55" customHeight="1" x14ac:dyDescent="0.3">
      <c r="A187" s="3">
        <v>183</v>
      </c>
      <c r="B187" t="s">
        <v>195</v>
      </c>
    </row>
    <row r="188" spans="1:2" ht="14.55" customHeight="1" x14ac:dyDescent="0.3">
      <c r="A188" s="3">
        <v>184</v>
      </c>
      <c r="B188" t="s">
        <v>196</v>
      </c>
    </row>
    <row r="189" spans="1:2" ht="14.55" customHeight="1" x14ac:dyDescent="0.3">
      <c r="A189" s="3">
        <v>185</v>
      </c>
      <c r="B189" t="s">
        <v>197</v>
      </c>
    </row>
    <row r="190" spans="1:2" ht="14.55" customHeight="1" x14ac:dyDescent="0.3">
      <c r="A190" s="3">
        <v>186</v>
      </c>
      <c r="B190" t="s">
        <v>198</v>
      </c>
    </row>
    <row r="191" spans="1:2" ht="14.55" customHeight="1" x14ac:dyDescent="0.3">
      <c r="A191" s="3">
        <v>187</v>
      </c>
      <c r="B191" t="s">
        <v>199</v>
      </c>
    </row>
    <row r="192" spans="1:2" ht="14.55" customHeight="1" x14ac:dyDescent="0.3">
      <c r="A192" s="3">
        <v>188</v>
      </c>
      <c r="B192" t="s">
        <v>200</v>
      </c>
    </row>
    <row r="193" spans="1:2" ht="14.55" customHeight="1" x14ac:dyDescent="0.3">
      <c r="A193" s="3">
        <v>189</v>
      </c>
      <c r="B193" t="s">
        <v>201</v>
      </c>
    </row>
    <row r="194" spans="1:2" ht="14.55" customHeight="1" x14ac:dyDescent="0.3">
      <c r="A194" s="3">
        <v>190</v>
      </c>
      <c r="B194" t="s">
        <v>202</v>
      </c>
    </row>
    <row r="195" spans="1:2" ht="14.55" customHeight="1" x14ac:dyDescent="0.3">
      <c r="A195" s="3">
        <v>191</v>
      </c>
      <c r="B195" t="s">
        <v>203</v>
      </c>
    </row>
    <row r="196" spans="1:2" ht="14.55" customHeight="1" x14ac:dyDescent="0.3">
      <c r="A196" s="3">
        <v>192</v>
      </c>
      <c r="B196" t="s">
        <v>204</v>
      </c>
    </row>
    <row r="197" spans="1:2" ht="14.55" customHeight="1" x14ac:dyDescent="0.3">
      <c r="A197" s="3">
        <v>193</v>
      </c>
      <c r="B197" t="s">
        <v>205</v>
      </c>
    </row>
    <row r="198" spans="1:2" ht="14.55" customHeight="1" x14ac:dyDescent="0.3">
      <c r="A198" s="3">
        <v>194</v>
      </c>
      <c r="B198" t="s">
        <v>206</v>
      </c>
    </row>
    <row r="199" spans="1:2" ht="14.55" customHeight="1" x14ac:dyDescent="0.3">
      <c r="A199" s="3">
        <v>195</v>
      </c>
      <c r="B199" t="s">
        <v>207</v>
      </c>
    </row>
    <row r="200" spans="1:2" ht="14.55" customHeight="1" x14ac:dyDescent="0.3">
      <c r="A200" s="3">
        <v>196</v>
      </c>
      <c r="B200" t="s">
        <v>208</v>
      </c>
    </row>
    <row r="201" spans="1:2" ht="14.55" customHeight="1" x14ac:dyDescent="0.3">
      <c r="A201" s="3">
        <v>197</v>
      </c>
      <c r="B201" t="s">
        <v>209</v>
      </c>
    </row>
    <row r="202" spans="1:2" ht="14.55" customHeight="1" x14ac:dyDescent="0.3">
      <c r="A202" s="3">
        <v>198</v>
      </c>
      <c r="B202" t="s">
        <v>210</v>
      </c>
    </row>
    <row r="203" spans="1:2" ht="14.55" customHeight="1" x14ac:dyDescent="0.3">
      <c r="A203" s="3">
        <v>199</v>
      </c>
      <c r="B203" t="s">
        <v>211</v>
      </c>
    </row>
    <row r="204" spans="1:2" ht="14.55" customHeight="1" x14ac:dyDescent="0.3">
      <c r="A204" s="3">
        <v>200</v>
      </c>
      <c r="B204" t="s">
        <v>212</v>
      </c>
    </row>
    <row r="205" spans="1:2" ht="14.55" customHeight="1" x14ac:dyDescent="0.3">
      <c r="A205" s="3">
        <v>201</v>
      </c>
      <c r="B205" t="s">
        <v>213</v>
      </c>
    </row>
    <row r="206" spans="1:2" ht="14.55" customHeight="1" x14ac:dyDescent="0.3">
      <c r="A206" s="3">
        <v>202</v>
      </c>
      <c r="B206" t="s">
        <v>214</v>
      </c>
    </row>
    <row r="207" spans="1:2" ht="14.55" customHeight="1" x14ac:dyDescent="0.3">
      <c r="A207" s="3">
        <v>203</v>
      </c>
      <c r="B207" t="s">
        <v>215</v>
      </c>
    </row>
    <row r="208" spans="1:2" ht="14.55" customHeight="1" x14ac:dyDescent="0.3">
      <c r="A208" s="3">
        <v>204</v>
      </c>
      <c r="B208" t="s">
        <v>216</v>
      </c>
    </row>
    <row r="209" spans="1:2" ht="14.55" customHeight="1" x14ac:dyDescent="0.3">
      <c r="A209" s="3">
        <v>205</v>
      </c>
      <c r="B209" t="s">
        <v>217</v>
      </c>
    </row>
    <row r="210" spans="1:2" ht="14.55" customHeight="1" x14ac:dyDescent="0.3">
      <c r="A210" s="3">
        <v>206</v>
      </c>
      <c r="B210" t="s">
        <v>218</v>
      </c>
    </row>
    <row r="211" spans="1:2" ht="14.55" customHeight="1" x14ac:dyDescent="0.3">
      <c r="A211" s="3">
        <v>207</v>
      </c>
      <c r="B211" t="s">
        <v>219</v>
      </c>
    </row>
    <row r="212" spans="1:2" ht="14.55" customHeight="1" x14ac:dyDescent="0.3">
      <c r="A212" s="3">
        <v>208</v>
      </c>
      <c r="B212" t="s">
        <v>220</v>
      </c>
    </row>
    <row r="213" spans="1:2" ht="14.55" customHeight="1" x14ac:dyDescent="0.3">
      <c r="A213" s="3">
        <v>209</v>
      </c>
      <c r="B213" t="s">
        <v>221</v>
      </c>
    </row>
    <row r="214" spans="1:2" ht="14.55" customHeight="1" x14ac:dyDescent="0.3">
      <c r="A214" s="3">
        <v>210</v>
      </c>
      <c r="B214" t="s">
        <v>222</v>
      </c>
    </row>
    <row r="215" spans="1:2" ht="14.55" customHeight="1" x14ac:dyDescent="0.3">
      <c r="A215" s="3">
        <v>211</v>
      </c>
      <c r="B215" t="s">
        <v>223</v>
      </c>
    </row>
    <row r="216" spans="1:2" ht="14.55" customHeight="1" x14ac:dyDescent="0.3">
      <c r="A216" s="3">
        <v>212</v>
      </c>
      <c r="B216" t="s">
        <v>224</v>
      </c>
    </row>
    <row r="217" spans="1:2" ht="14.55" customHeight="1" x14ac:dyDescent="0.3">
      <c r="A217" s="3">
        <v>213</v>
      </c>
      <c r="B217" t="s">
        <v>225</v>
      </c>
    </row>
    <row r="218" spans="1:2" ht="14.55" customHeight="1" x14ac:dyDescent="0.3">
      <c r="A218" s="3">
        <v>214</v>
      </c>
      <c r="B218" t="s">
        <v>226</v>
      </c>
    </row>
    <row r="219" spans="1:2" ht="14.55" customHeight="1" x14ac:dyDescent="0.3">
      <c r="A219" s="3">
        <v>215</v>
      </c>
      <c r="B219" t="s">
        <v>227</v>
      </c>
    </row>
    <row r="220" spans="1:2" ht="14.55" customHeight="1" x14ac:dyDescent="0.3">
      <c r="A220" s="3">
        <v>216</v>
      </c>
      <c r="B220" t="s">
        <v>228</v>
      </c>
    </row>
    <row r="221" spans="1:2" ht="14.55" customHeight="1" x14ac:dyDescent="0.3">
      <c r="A221" s="3">
        <v>217</v>
      </c>
      <c r="B221" t="s">
        <v>229</v>
      </c>
    </row>
    <row r="222" spans="1:2" ht="14.55" customHeight="1" x14ac:dyDescent="0.3">
      <c r="A222" s="3">
        <v>218</v>
      </c>
      <c r="B222" t="s">
        <v>230</v>
      </c>
    </row>
    <row r="223" spans="1:2" ht="14.55" customHeight="1" x14ac:dyDescent="0.3">
      <c r="A223" s="3">
        <v>219</v>
      </c>
      <c r="B223" t="s">
        <v>231</v>
      </c>
    </row>
    <row r="224" spans="1:2" ht="14.55" customHeight="1" x14ac:dyDescent="0.3">
      <c r="A224" s="3">
        <v>220</v>
      </c>
      <c r="B224" t="s">
        <v>232</v>
      </c>
    </row>
    <row r="225" spans="1:2" ht="14.55" customHeight="1" x14ac:dyDescent="0.3">
      <c r="A225" s="3">
        <v>221</v>
      </c>
      <c r="B225" t="s">
        <v>233</v>
      </c>
    </row>
    <row r="226" spans="1:2" ht="14.55" customHeight="1" x14ac:dyDescent="0.3">
      <c r="A226" s="3">
        <v>222</v>
      </c>
      <c r="B226" t="s">
        <v>234</v>
      </c>
    </row>
    <row r="227" spans="1:2" ht="14.55" customHeight="1" x14ac:dyDescent="0.3">
      <c r="A227" s="3">
        <v>223</v>
      </c>
      <c r="B227" t="s">
        <v>235</v>
      </c>
    </row>
    <row r="228" spans="1:2" ht="14.55" customHeight="1" x14ac:dyDescent="0.3">
      <c r="A228" s="3">
        <v>224</v>
      </c>
      <c r="B228" t="s">
        <v>236</v>
      </c>
    </row>
    <row r="229" spans="1:2" ht="14.55" customHeight="1" x14ac:dyDescent="0.3">
      <c r="A229" s="3">
        <v>225</v>
      </c>
      <c r="B229" t="s">
        <v>237</v>
      </c>
    </row>
    <row r="230" spans="1:2" ht="14.55" customHeight="1" x14ac:dyDescent="0.3">
      <c r="A230" s="3">
        <v>226</v>
      </c>
      <c r="B230" t="s">
        <v>238</v>
      </c>
    </row>
    <row r="231" spans="1:2" ht="14.55" customHeight="1" x14ac:dyDescent="0.3">
      <c r="A231" s="3">
        <v>227</v>
      </c>
      <c r="B231" t="s">
        <v>239</v>
      </c>
    </row>
    <row r="232" spans="1:2" ht="14.55" customHeight="1" x14ac:dyDescent="0.3">
      <c r="A232" s="3">
        <v>228</v>
      </c>
      <c r="B232" t="s">
        <v>240</v>
      </c>
    </row>
    <row r="233" spans="1:2" ht="14.55" customHeight="1" x14ac:dyDescent="0.3">
      <c r="A233" s="3">
        <v>229</v>
      </c>
      <c r="B233" t="s">
        <v>241</v>
      </c>
    </row>
    <row r="234" spans="1:2" ht="14.55" customHeight="1" x14ac:dyDescent="0.3">
      <c r="A234" s="3">
        <v>230</v>
      </c>
      <c r="B234" t="s">
        <v>242</v>
      </c>
    </row>
    <row r="235" spans="1:2" ht="14.55" customHeight="1" x14ac:dyDescent="0.3">
      <c r="A235" s="3">
        <v>231</v>
      </c>
      <c r="B235" t="s">
        <v>243</v>
      </c>
    </row>
    <row r="236" spans="1:2" ht="14.55" customHeight="1" x14ac:dyDescent="0.3">
      <c r="A236" s="3">
        <v>232</v>
      </c>
      <c r="B236" t="s">
        <v>244</v>
      </c>
    </row>
    <row r="237" spans="1:2" ht="14.55" customHeight="1" x14ac:dyDescent="0.3">
      <c r="A237" s="3">
        <v>233</v>
      </c>
      <c r="B237" t="s">
        <v>245</v>
      </c>
    </row>
    <row r="238" spans="1:2" ht="14.55" customHeight="1" x14ac:dyDescent="0.3">
      <c r="A238" s="3">
        <v>234</v>
      </c>
      <c r="B238" t="s">
        <v>246</v>
      </c>
    </row>
    <row r="239" spans="1:2" ht="14.55" customHeight="1" x14ac:dyDescent="0.3">
      <c r="A239" s="3">
        <v>235</v>
      </c>
      <c r="B239" t="s">
        <v>247</v>
      </c>
    </row>
    <row r="240" spans="1:2" ht="14.55" customHeight="1" x14ac:dyDescent="0.3">
      <c r="A240" s="3">
        <v>236</v>
      </c>
      <c r="B240" t="s">
        <v>248</v>
      </c>
    </row>
    <row r="241" spans="1:2" ht="14.55" customHeight="1" x14ac:dyDescent="0.3">
      <c r="A241" s="3">
        <v>237</v>
      </c>
      <c r="B241" t="s">
        <v>249</v>
      </c>
    </row>
    <row r="242" spans="1:2" ht="14.55" customHeight="1" x14ac:dyDescent="0.3">
      <c r="A242" s="3">
        <v>238</v>
      </c>
      <c r="B242" t="s">
        <v>250</v>
      </c>
    </row>
    <row r="243" spans="1:2" ht="14.55" customHeight="1" x14ac:dyDescent="0.3">
      <c r="A243" s="3">
        <v>239</v>
      </c>
      <c r="B243" t="s">
        <v>251</v>
      </c>
    </row>
    <row r="244" spans="1:2" ht="14.55" customHeight="1" x14ac:dyDescent="0.3">
      <c r="A244" s="3">
        <v>240</v>
      </c>
      <c r="B244" t="s">
        <v>252</v>
      </c>
    </row>
    <row r="245" spans="1:2" ht="14.55" customHeight="1" x14ac:dyDescent="0.3">
      <c r="A245" s="3">
        <v>241</v>
      </c>
      <c r="B245" t="s">
        <v>253</v>
      </c>
    </row>
    <row r="246" spans="1:2" ht="14.55" customHeight="1" x14ac:dyDescent="0.3">
      <c r="A246" s="3">
        <v>242</v>
      </c>
      <c r="B246" t="s">
        <v>254</v>
      </c>
    </row>
    <row r="247" spans="1:2" ht="14.55" customHeight="1" x14ac:dyDescent="0.3">
      <c r="A247" s="3">
        <v>243</v>
      </c>
      <c r="B247" t="s">
        <v>255</v>
      </c>
    </row>
    <row r="248" spans="1:2" ht="14.55" customHeight="1" x14ac:dyDescent="0.3">
      <c r="A248" s="3">
        <v>244</v>
      </c>
      <c r="B248" t="s">
        <v>256</v>
      </c>
    </row>
    <row r="249" spans="1:2" ht="14.55" customHeight="1" x14ac:dyDescent="0.3">
      <c r="A249" s="3">
        <v>245</v>
      </c>
      <c r="B249" t="s">
        <v>257</v>
      </c>
    </row>
    <row r="250" spans="1:2" ht="14.55" customHeight="1" x14ac:dyDescent="0.3">
      <c r="A250" s="3">
        <v>246</v>
      </c>
      <c r="B250" t="s">
        <v>258</v>
      </c>
    </row>
    <row r="251" spans="1:2" ht="14.55" customHeight="1" x14ac:dyDescent="0.3">
      <c r="A251" s="3">
        <v>247</v>
      </c>
      <c r="B251" t="s">
        <v>259</v>
      </c>
    </row>
    <row r="252" spans="1:2" ht="14.55" customHeight="1" x14ac:dyDescent="0.3">
      <c r="A252" s="3">
        <v>248</v>
      </c>
      <c r="B252" t="s">
        <v>260</v>
      </c>
    </row>
    <row r="253" spans="1:2" ht="14.55" customHeight="1" x14ac:dyDescent="0.3">
      <c r="A253" s="3">
        <v>249</v>
      </c>
      <c r="B253" t="s">
        <v>261</v>
      </c>
    </row>
    <row r="254" spans="1:2" ht="14.55" customHeight="1" x14ac:dyDescent="0.3">
      <c r="A254" s="3">
        <v>250</v>
      </c>
      <c r="B254" t="s">
        <v>262</v>
      </c>
    </row>
    <row r="255" spans="1:2" ht="14.55" customHeight="1" x14ac:dyDescent="0.3">
      <c r="A255" s="3">
        <v>251</v>
      </c>
      <c r="B255" t="s">
        <v>263</v>
      </c>
    </row>
    <row r="256" spans="1:2" ht="14.55" customHeight="1" x14ac:dyDescent="0.3">
      <c r="A256" s="3">
        <v>252</v>
      </c>
      <c r="B256" t="s">
        <v>264</v>
      </c>
    </row>
    <row r="257" spans="1:2" ht="14.55" customHeight="1" x14ac:dyDescent="0.3">
      <c r="A257" s="3">
        <v>253</v>
      </c>
      <c r="B257" t="s">
        <v>265</v>
      </c>
    </row>
    <row r="258" spans="1:2" ht="14.55" customHeight="1" x14ac:dyDescent="0.3">
      <c r="A258" s="3">
        <v>254</v>
      </c>
      <c r="B258" t="s">
        <v>266</v>
      </c>
    </row>
    <row r="259" spans="1:2" ht="14.55" customHeight="1" x14ac:dyDescent="0.3">
      <c r="A259" s="3">
        <v>255</v>
      </c>
      <c r="B259" t="s">
        <v>267</v>
      </c>
    </row>
    <row r="260" spans="1:2" ht="14.55" customHeight="1" x14ac:dyDescent="0.3">
      <c r="A260" s="3">
        <v>256</v>
      </c>
      <c r="B260" t="s">
        <v>268</v>
      </c>
    </row>
    <row r="261" spans="1:2" ht="14.55" customHeight="1" x14ac:dyDescent="0.3">
      <c r="A261" s="3">
        <v>257</v>
      </c>
      <c r="B261" t="s">
        <v>269</v>
      </c>
    </row>
    <row r="262" spans="1:2" ht="14.55" customHeight="1" x14ac:dyDescent="0.3">
      <c r="A262" s="3">
        <v>258</v>
      </c>
      <c r="B262" t="s">
        <v>270</v>
      </c>
    </row>
    <row r="263" spans="1:2" ht="14.55" customHeight="1" x14ac:dyDescent="0.3">
      <c r="A263" s="3">
        <v>259</v>
      </c>
      <c r="B263" t="s">
        <v>271</v>
      </c>
    </row>
    <row r="264" spans="1:2" ht="14.55" customHeight="1" x14ac:dyDescent="0.3">
      <c r="A264" s="3">
        <v>260</v>
      </c>
      <c r="B264" t="s">
        <v>272</v>
      </c>
    </row>
    <row r="265" spans="1:2" ht="14.55" customHeight="1" x14ac:dyDescent="0.3">
      <c r="A265" s="3">
        <v>261</v>
      </c>
      <c r="B265" t="s">
        <v>273</v>
      </c>
    </row>
    <row r="266" spans="1:2" ht="14.55" customHeight="1" x14ac:dyDescent="0.3">
      <c r="A266" s="3">
        <v>262</v>
      </c>
      <c r="B266" t="s">
        <v>274</v>
      </c>
    </row>
    <row r="267" spans="1:2" ht="14.55" customHeight="1" x14ac:dyDescent="0.3">
      <c r="A267" s="3">
        <v>263</v>
      </c>
      <c r="B267" t="s">
        <v>275</v>
      </c>
    </row>
    <row r="268" spans="1:2" ht="14.55" customHeight="1" x14ac:dyDescent="0.3">
      <c r="A268" s="3">
        <v>264</v>
      </c>
      <c r="B268" t="s">
        <v>276</v>
      </c>
    </row>
    <row r="269" spans="1:2" ht="14.55" customHeight="1" x14ac:dyDescent="0.3">
      <c r="A269" s="3">
        <v>265</v>
      </c>
      <c r="B269" t="s">
        <v>277</v>
      </c>
    </row>
    <row r="270" spans="1:2" ht="14.55" customHeight="1" x14ac:dyDescent="0.3">
      <c r="A270" s="3">
        <v>266</v>
      </c>
      <c r="B270" t="s">
        <v>278</v>
      </c>
    </row>
    <row r="271" spans="1:2" ht="14.55" customHeight="1" x14ac:dyDescent="0.3">
      <c r="A271" s="3">
        <v>267</v>
      </c>
      <c r="B271" t="s">
        <v>279</v>
      </c>
    </row>
    <row r="272" spans="1:2" ht="14.55" customHeight="1" x14ac:dyDescent="0.3">
      <c r="A272" s="3">
        <v>268</v>
      </c>
      <c r="B272" t="s">
        <v>280</v>
      </c>
    </row>
    <row r="273" spans="1:2" ht="14.55" customHeight="1" x14ac:dyDescent="0.3">
      <c r="A273" s="3">
        <v>269</v>
      </c>
      <c r="B273" t="s">
        <v>281</v>
      </c>
    </row>
    <row r="274" spans="1:2" ht="14.55" customHeight="1" x14ac:dyDescent="0.3">
      <c r="A274" s="3">
        <v>270</v>
      </c>
      <c r="B274" t="s">
        <v>282</v>
      </c>
    </row>
    <row r="275" spans="1:2" ht="14.55" customHeight="1" x14ac:dyDescent="0.3">
      <c r="A275" s="3">
        <v>271</v>
      </c>
      <c r="B275" t="s">
        <v>283</v>
      </c>
    </row>
    <row r="276" spans="1:2" ht="14.55" customHeight="1" x14ac:dyDescent="0.3">
      <c r="A276" s="3">
        <v>272</v>
      </c>
      <c r="B276" t="s">
        <v>284</v>
      </c>
    </row>
    <row r="277" spans="1:2" ht="14.55" customHeight="1" x14ac:dyDescent="0.3">
      <c r="A277" s="3">
        <v>273</v>
      </c>
      <c r="B277" t="s">
        <v>285</v>
      </c>
    </row>
    <row r="278" spans="1:2" ht="14.55" customHeight="1" x14ac:dyDescent="0.3">
      <c r="A278" s="3">
        <v>274</v>
      </c>
      <c r="B278" t="s">
        <v>286</v>
      </c>
    </row>
    <row r="279" spans="1:2" ht="14.55" customHeight="1" x14ac:dyDescent="0.3">
      <c r="A279" s="3">
        <v>275</v>
      </c>
      <c r="B279" t="s">
        <v>287</v>
      </c>
    </row>
    <row r="280" spans="1:2" ht="14.55" customHeight="1" x14ac:dyDescent="0.3">
      <c r="A280" s="3">
        <v>276</v>
      </c>
      <c r="B280" t="s">
        <v>288</v>
      </c>
    </row>
  </sheetData>
  <mergeCells count="2">
    <mergeCell ref="A1:B1"/>
    <mergeCell ref="A3:B3"/>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workbookViewId="0">
      <selection sqref="A1:E1"/>
    </sheetView>
  </sheetViews>
  <sheetFormatPr defaultRowHeight="14.4" x14ac:dyDescent="0.3"/>
  <cols>
    <col min="1" max="16384" width="8.88671875" style="57"/>
  </cols>
  <sheetData>
    <row r="1" spans="1:13" x14ac:dyDescent="0.3">
      <c r="A1" s="103" t="s">
        <v>93</v>
      </c>
      <c r="B1" s="103"/>
      <c r="C1" s="103"/>
      <c r="D1" s="103"/>
      <c r="E1" s="103"/>
    </row>
    <row r="2" spans="1:13" x14ac:dyDescent="0.3">
      <c r="A2" s="57" t="s">
        <v>0</v>
      </c>
      <c r="B2" s="57" t="s">
        <v>0</v>
      </c>
      <c r="C2" s="104" t="s">
        <v>3960</v>
      </c>
      <c r="D2" s="104"/>
      <c r="E2" s="104"/>
      <c r="F2" s="104"/>
      <c r="G2" s="104"/>
      <c r="H2" s="104" t="s">
        <v>3961</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455</v>
      </c>
      <c r="B4" s="58">
        <v>6599</v>
      </c>
      <c r="C4" s="58" t="s">
        <v>929</v>
      </c>
      <c r="D4" s="58" t="s">
        <v>1082</v>
      </c>
      <c r="E4" s="58" t="s">
        <v>1645</v>
      </c>
      <c r="F4" s="58" t="s">
        <v>628</v>
      </c>
      <c r="G4" s="58">
        <v>2533</v>
      </c>
      <c r="H4" s="58" t="s">
        <v>2313</v>
      </c>
      <c r="I4" s="58" t="s">
        <v>1614</v>
      </c>
      <c r="J4" s="58" t="s">
        <v>2139</v>
      </c>
      <c r="K4" s="58" t="s">
        <v>647</v>
      </c>
      <c r="L4" s="58">
        <v>1365</v>
      </c>
      <c r="M4" s="58">
        <v>3898</v>
      </c>
    </row>
    <row r="5" spans="1:13" x14ac:dyDescent="0.3">
      <c r="A5" s="57" t="s">
        <v>496</v>
      </c>
      <c r="B5" s="58">
        <v>118891</v>
      </c>
      <c r="C5" s="58" t="s">
        <v>3962</v>
      </c>
      <c r="D5" s="58" t="s">
        <v>5775</v>
      </c>
      <c r="E5" s="58" t="s">
        <v>6192</v>
      </c>
      <c r="F5" s="58" t="s">
        <v>798</v>
      </c>
      <c r="G5" s="58">
        <v>39341</v>
      </c>
      <c r="H5" s="58" t="s">
        <v>3963</v>
      </c>
      <c r="I5" s="58" t="s">
        <v>1713</v>
      </c>
      <c r="J5" s="58" t="s">
        <v>6191</v>
      </c>
      <c r="K5" s="58" t="s">
        <v>666</v>
      </c>
      <c r="L5" s="58">
        <v>36537</v>
      </c>
      <c r="M5" s="58">
        <v>75878</v>
      </c>
    </row>
    <row r="6" spans="1:13" x14ac:dyDescent="0.3">
      <c r="A6" s="57" t="s">
        <v>614</v>
      </c>
      <c r="B6" s="58">
        <v>125490</v>
      </c>
      <c r="C6" s="58">
        <v>17634</v>
      </c>
      <c r="D6" s="58">
        <v>1706</v>
      </c>
      <c r="E6" s="58">
        <v>22505</v>
      </c>
      <c r="F6" s="58">
        <v>29</v>
      </c>
      <c r="G6" s="58">
        <v>41874</v>
      </c>
      <c r="H6" s="58">
        <v>13939</v>
      </c>
      <c r="I6" s="58">
        <v>2308</v>
      </c>
      <c r="J6" s="58">
        <v>21616</v>
      </c>
      <c r="K6" s="58">
        <v>39</v>
      </c>
      <c r="L6" s="58">
        <v>37902</v>
      </c>
      <c r="M6" s="58">
        <v>79776</v>
      </c>
    </row>
  </sheetData>
  <mergeCells count="3">
    <mergeCell ref="A1:E1"/>
    <mergeCell ref="C2:G2"/>
    <mergeCell ref="H2:L2"/>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sqref="A1:E1"/>
    </sheetView>
  </sheetViews>
  <sheetFormatPr defaultRowHeight="14.4" x14ac:dyDescent="0.3"/>
  <cols>
    <col min="1" max="16384" width="8.88671875" style="57"/>
  </cols>
  <sheetData>
    <row r="1" spans="1:8" x14ac:dyDescent="0.3">
      <c r="A1" s="103" t="s">
        <v>94</v>
      </c>
      <c r="B1" s="103"/>
      <c r="C1" s="103"/>
      <c r="D1" s="103"/>
      <c r="E1" s="103"/>
    </row>
    <row r="2" spans="1:8" x14ac:dyDescent="0.3">
      <c r="A2" s="57" t="s">
        <v>0</v>
      </c>
      <c r="B2" s="57" t="s">
        <v>0</v>
      </c>
      <c r="C2" s="104" t="s">
        <v>3964</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471</v>
      </c>
      <c r="B4" s="58">
        <v>10496</v>
      </c>
      <c r="C4" s="58" t="s">
        <v>3965</v>
      </c>
      <c r="D4" s="58" t="s">
        <v>673</v>
      </c>
      <c r="E4" s="58" t="s">
        <v>2368</v>
      </c>
      <c r="F4" s="58" t="s">
        <v>648</v>
      </c>
      <c r="G4" s="58">
        <v>4802</v>
      </c>
      <c r="H4" s="58">
        <v>4802</v>
      </c>
    </row>
    <row r="5" spans="1:8" x14ac:dyDescent="0.3">
      <c r="A5" s="57" t="s">
        <v>596</v>
      </c>
      <c r="B5" s="58">
        <v>25806</v>
      </c>
      <c r="C5" s="58" t="s">
        <v>3966</v>
      </c>
      <c r="D5" s="58" t="s">
        <v>689</v>
      </c>
      <c r="E5" s="58" t="s">
        <v>2605</v>
      </c>
      <c r="F5" s="58" t="s">
        <v>830</v>
      </c>
      <c r="G5" s="58">
        <v>9470</v>
      </c>
      <c r="H5" s="58">
        <v>9470</v>
      </c>
    </row>
    <row r="6" spans="1:8" x14ac:dyDescent="0.3">
      <c r="A6" s="57" t="s">
        <v>614</v>
      </c>
      <c r="B6" s="58">
        <v>36302</v>
      </c>
      <c r="C6" s="58">
        <v>7024</v>
      </c>
      <c r="D6" s="58">
        <v>447</v>
      </c>
      <c r="E6" s="58">
        <v>6766</v>
      </c>
      <c r="F6" s="58">
        <v>35</v>
      </c>
      <c r="G6" s="58">
        <v>14272</v>
      </c>
      <c r="H6" s="58">
        <v>14272</v>
      </c>
    </row>
  </sheetData>
  <mergeCells count="2">
    <mergeCell ref="A1:E1"/>
    <mergeCell ref="C2:G2"/>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election sqref="A1:E1"/>
    </sheetView>
  </sheetViews>
  <sheetFormatPr defaultRowHeight="14.4" x14ac:dyDescent="0.3"/>
  <cols>
    <col min="1" max="16384" width="8.88671875" style="57"/>
  </cols>
  <sheetData>
    <row r="1" spans="1:8" x14ac:dyDescent="0.3">
      <c r="A1" s="103" t="s">
        <v>95</v>
      </c>
      <c r="B1" s="103"/>
      <c r="C1" s="103"/>
      <c r="D1" s="103"/>
      <c r="E1" s="103"/>
    </row>
    <row r="2" spans="1:8" x14ac:dyDescent="0.3">
      <c r="A2" s="57" t="s">
        <v>0</v>
      </c>
      <c r="B2" s="57" t="s">
        <v>0</v>
      </c>
      <c r="C2" s="104" t="s">
        <v>3967</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449</v>
      </c>
      <c r="B4" s="58">
        <v>6501</v>
      </c>
      <c r="C4" s="58" t="s">
        <v>3003</v>
      </c>
      <c r="D4" s="58" t="s">
        <v>1055</v>
      </c>
      <c r="E4" s="58" t="s">
        <v>3968</v>
      </c>
      <c r="F4" s="58" t="s">
        <v>633</v>
      </c>
      <c r="G4" s="58">
        <v>3676</v>
      </c>
      <c r="H4" s="58">
        <v>3676</v>
      </c>
    </row>
    <row r="5" spans="1:8" x14ac:dyDescent="0.3">
      <c r="A5" s="57" t="s">
        <v>596</v>
      </c>
      <c r="B5" s="58">
        <v>20871</v>
      </c>
      <c r="C5" s="58" t="s">
        <v>2693</v>
      </c>
      <c r="D5" s="58" t="s">
        <v>803</v>
      </c>
      <c r="E5" s="58" t="s">
        <v>3969</v>
      </c>
      <c r="F5" s="58" t="s">
        <v>691</v>
      </c>
      <c r="G5" s="58">
        <v>9113</v>
      </c>
      <c r="H5" s="58">
        <v>9113</v>
      </c>
    </row>
    <row r="6" spans="1:8" x14ac:dyDescent="0.3">
      <c r="A6" s="57" t="s">
        <v>607</v>
      </c>
      <c r="B6" s="58">
        <v>6651</v>
      </c>
      <c r="C6" s="58" t="s">
        <v>1669</v>
      </c>
      <c r="D6" s="58" t="s">
        <v>679</v>
      </c>
      <c r="E6" s="58" t="s">
        <v>2112</v>
      </c>
      <c r="F6" s="58" t="s">
        <v>628</v>
      </c>
      <c r="G6" s="58">
        <v>3653</v>
      </c>
      <c r="H6" s="58">
        <v>3653</v>
      </c>
    </row>
    <row r="7" spans="1:8" x14ac:dyDescent="0.3">
      <c r="A7" s="57" t="s">
        <v>614</v>
      </c>
      <c r="B7" s="58">
        <v>34023</v>
      </c>
      <c r="C7" s="58">
        <v>7808</v>
      </c>
      <c r="D7" s="58">
        <v>434</v>
      </c>
      <c r="E7" s="58">
        <v>8192</v>
      </c>
      <c r="F7" s="58">
        <v>8</v>
      </c>
      <c r="G7" s="58">
        <v>16442</v>
      </c>
      <c r="H7" s="58">
        <v>16442</v>
      </c>
    </row>
  </sheetData>
  <mergeCells count="2">
    <mergeCell ref="A1:E1"/>
    <mergeCell ref="C2:G2"/>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sqref="A1:E1"/>
    </sheetView>
  </sheetViews>
  <sheetFormatPr defaultRowHeight="14.4" x14ac:dyDescent="0.3"/>
  <cols>
    <col min="1" max="16384" width="8.88671875" style="57"/>
  </cols>
  <sheetData>
    <row r="1" spans="1:8" x14ac:dyDescent="0.3">
      <c r="A1" s="103" t="s">
        <v>96</v>
      </c>
      <c r="B1" s="103"/>
      <c r="C1" s="103"/>
      <c r="D1" s="103"/>
      <c r="E1" s="103"/>
    </row>
    <row r="2" spans="1:8" x14ac:dyDescent="0.3">
      <c r="A2" s="57" t="s">
        <v>0</v>
      </c>
      <c r="B2" s="57" t="s">
        <v>0</v>
      </c>
      <c r="C2" s="104" t="s">
        <v>3970</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449</v>
      </c>
      <c r="B4" s="58">
        <v>34012</v>
      </c>
      <c r="C4" s="58" t="s">
        <v>3971</v>
      </c>
      <c r="D4" s="58" t="s">
        <v>741</v>
      </c>
      <c r="E4" s="58" t="s">
        <v>3972</v>
      </c>
      <c r="F4" s="58" t="s">
        <v>775</v>
      </c>
      <c r="G4" s="58">
        <v>16727</v>
      </c>
      <c r="H4" s="58">
        <v>16727</v>
      </c>
    </row>
    <row r="5" spans="1:8" x14ac:dyDescent="0.3">
      <c r="A5" s="57" t="s">
        <v>614</v>
      </c>
      <c r="B5" s="58">
        <v>34012</v>
      </c>
      <c r="C5" s="58">
        <v>6500</v>
      </c>
      <c r="D5" s="58">
        <v>344</v>
      </c>
      <c r="E5" s="58">
        <v>9863</v>
      </c>
      <c r="F5" s="58">
        <v>20</v>
      </c>
      <c r="G5" s="58">
        <v>16727</v>
      </c>
      <c r="H5" s="58">
        <v>16727</v>
      </c>
    </row>
  </sheetData>
  <mergeCells count="2">
    <mergeCell ref="A1:E1"/>
    <mergeCell ref="C2:G2"/>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sqref="A1:E1"/>
    </sheetView>
  </sheetViews>
  <sheetFormatPr defaultRowHeight="14.4" x14ac:dyDescent="0.3"/>
  <cols>
    <col min="1" max="16384" width="8.88671875" style="57"/>
  </cols>
  <sheetData>
    <row r="1" spans="1:8" x14ac:dyDescent="0.3">
      <c r="A1" s="103" t="s">
        <v>97</v>
      </c>
      <c r="B1" s="103"/>
      <c r="C1" s="103"/>
      <c r="D1" s="103"/>
      <c r="E1" s="103"/>
    </row>
    <row r="2" spans="1:8" x14ac:dyDescent="0.3">
      <c r="A2" s="57" t="s">
        <v>0</v>
      </c>
      <c r="B2" s="57" t="s">
        <v>0</v>
      </c>
      <c r="C2" s="104" t="s">
        <v>3973</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607</v>
      </c>
      <c r="B4" s="58">
        <v>22211</v>
      </c>
      <c r="C4" s="58" t="s">
        <v>1716</v>
      </c>
      <c r="D4" s="58" t="s">
        <v>663</v>
      </c>
      <c r="E4" s="58" t="s">
        <v>3936</v>
      </c>
      <c r="F4" s="58" t="s">
        <v>766</v>
      </c>
      <c r="G4" s="58">
        <v>9878</v>
      </c>
      <c r="H4" s="58">
        <v>9878</v>
      </c>
    </row>
    <row r="5" spans="1:8" x14ac:dyDescent="0.3">
      <c r="A5" s="57" t="s">
        <v>614</v>
      </c>
      <c r="B5" s="58">
        <v>22211</v>
      </c>
      <c r="C5" s="58">
        <v>5974</v>
      </c>
      <c r="D5" s="58">
        <v>349</v>
      </c>
      <c r="E5" s="58">
        <v>3547</v>
      </c>
      <c r="F5" s="58">
        <v>8</v>
      </c>
      <c r="G5" s="58">
        <v>9878</v>
      </c>
      <c r="H5" s="58">
        <v>9878</v>
      </c>
    </row>
  </sheetData>
  <mergeCells count="2">
    <mergeCell ref="A1:E1"/>
    <mergeCell ref="C2:G2"/>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workbookViewId="0">
      <selection sqref="A1:E1"/>
    </sheetView>
  </sheetViews>
  <sheetFormatPr defaultRowHeight="14.4" x14ac:dyDescent="0.3"/>
  <cols>
    <col min="1" max="16384" width="8.88671875" style="57"/>
  </cols>
  <sheetData>
    <row r="1" spans="1:13" x14ac:dyDescent="0.3">
      <c r="A1" s="103" t="s">
        <v>98</v>
      </c>
      <c r="B1" s="103"/>
      <c r="C1" s="103"/>
      <c r="D1" s="103"/>
      <c r="E1" s="103"/>
    </row>
    <row r="2" spans="1:13" x14ac:dyDescent="0.3">
      <c r="A2" s="57" t="s">
        <v>0</v>
      </c>
      <c r="B2" s="57" t="s">
        <v>0</v>
      </c>
      <c r="C2" s="104" t="s">
        <v>3974</v>
      </c>
      <c r="D2" s="104"/>
      <c r="E2" s="104"/>
      <c r="F2" s="104"/>
      <c r="G2" s="104"/>
      <c r="H2" s="104" t="s">
        <v>3975</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500</v>
      </c>
      <c r="B4" s="58">
        <v>27257</v>
      </c>
      <c r="C4" s="58" t="s">
        <v>3976</v>
      </c>
      <c r="D4" s="58" t="s">
        <v>2372</v>
      </c>
      <c r="E4" s="58" t="s">
        <v>3977</v>
      </c>
      <c r="F4" s="58" t="s">
        <v>738</v>
      </c>
      <c r="G4" s="58">
        <v>11741</v>
      </c>
      <c r="H4" s="58" t="s">
        <v>815</v>
      </c>
      <c r="I4" s="58" t="s">
        <v>941</v>
      </c>
      <c r="J4" s="58" t="s">
        <v>3978</v>
      </c>
      <c r="K4" s="58" t="s">
        <v>646</v>
      </c>
      <c r="L4" s="58">
        <v>2736</v>
      </c>
      <c r="M4" s="58">
        <v>14477</v>
      </c>
    </row>
    <row r="5" spans="1:13" x14ac:dyDescent="0.3">
      <c r="A5" s="57" t="s">
        <v>550</v>
      </c>
      <c r="B5" s="58">
        <v>2682</v>
      </c>
      <c r="C5" s="58" t="s">
        <v>1196</v>
      </c>
      <c r="D5" s="58" t="s">
        <v>903</v>
      </c>
      <c r="E5" s="58" t="s">
        <v>1575</v>
      </c>
      <c r="F5" s="58" t="s">
        <v>628</v>
      </c>
      <c r="G5" s="58">
        <v>1173</v>
      </c>
      <c r="H5" s="58" t="s">
        <v>1496</v>
      </c>
      <c r="I5" s="58" t="s">
        <v>766</v>
      </c>
      <c r="J5" s="58" t="s">
        <v>1159</v>
      </c>
      <c r="K5" s="58" t="s">
        <v>628</v>
      </c>
      <c r="L5" s="58">
        <v>183</v>
      </c>
      <c r="M5" s="58">
        <v>1356</v>
      </c>
    </row>
    <row r="6" spans="1:13" x14ac:dyDescent="0.3">
      <c r="A6" s="57" t="s">
        <v>614</v>
      </c>
      <c r="B6" s="58">
        <v>29939</v>
      </c>
      <c r="C6" s="58">
        <v>6410</v>
      </c>
      <c r="D6" s="58">
        <v>326</v>
      </c>
      <c r="E6" s="58">
        <v>6162</v>
      </c>
      <c r="F6" s="58">
        <v>16</v>
      </c>
      <c r="G6" s="58">
        <v>12914</v>
      </c>
      <c r="H6" s="58">
        <v>1409</v>
      </c>
      <c r="I6" s="58">
        <v>167</v>
      </c>
      <c r="J6" s="58">
        <v>1336</v>
      </c>
      <c r="K6" s="58">
        <v>7</v>
      </c>
      <c r="L6" s="58">
        <v>2919</v>
      </c>
      <c r="M6" s="58">
        <v>15833</v>
      </c>
    </row>
  </sheetData>
  <mergeCells count="3">
    <mergeCell ref="A1:E1"/>
    <mergeCell ref="C2:G2"/>
    <mergeCell ref="H2:L2"/>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sqref="A1:E1"/>
    </sheetView>
  </sheetViews>
  <sheetFormatPr defaultRowHeight="14.4" x14ac:dyDescent="0.3"/>
  <cols>
    <col min="1" max="16384" width="8.88671875" style="57"/>
  </cols>
  <sheetData>
    <row r="1" spans="1:8" x14ac:dyDescent="0.3">
      <c r="A1" s="103" t="s">
        <v>99</v>
      </c>
      <c r="B1" s="103"/>
      <c r="C1" s="103"/>
      <c r="D1" s="103"/>
      <c r="E1" s="103"/>
    </row>
    <row r="2" spans="1:8" x14ac:dyDescent="0.3">
      <c r="A2" s="57" t="s">
        <v>0</v>
      </c>
      <c r="B2" s="57" t="s">
        <v>0</v>
      </c>
      <c r="C2" s="104" t="s">
        <v>3979</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550</v>
      </c>
      <c r="B4" s="58">
        <v>11527</v>
      </c>
      <c r="C4" s="58" t="s">
        <v>2209</v>
      </c>
      <c r="D4" s="58" t="s">
        <v>1612</v>
      </c>
      <c r="E4" s="58" t="s">
        <v>3980</v>
      </c>
      <c r="F4" s="58" t="s">
        <v>628</v>
      </c>
      <c r="G4" s="58">
        <v>4396</v>
      </c>
      <c r="H4" s="58">
        <v>4396</v>
      </c>
    </row>
    <row r="5" spans="1:8" x14ac:dyDescent="0.3">
      <c r="A5" s="57" t="s">
        <v>607</v>
      </c>
      <c r="B5" s="58">
        <v>19933</v>
      </c>
      <c r="C5" s="58" t="s">
        <v>3981</v>
      </c>
      <c r="D5" s="58" t="s">
        <v>1905</v>
      </c>
      <c r="E5" s="58" t="s">
        <v>2149</v>
      </c>
      <c r="F5" s="58" t="s">
        <v>691</v>
      </c>
      <c r="G5" s="58">
        <v>9198</v>
      </c>
      <c r="H5" s="58">
        <v>9198</v>
      </c>
    </row>
    <row r="6" spans="1:8" x14ac:dyDescent="0.3">
      <c r="A6" s="57" t="s">
        <v>614</v>
      </c>
      <c r="B6" s="58">
        <v>31460</v>
      </c>
      <c r="C6" s="58">
        <v>8138</v>
      </c>
      <c r="D6" s="58">
        <v>360</v>
      </c>
      <c r="E6" s="58">
        <v>5091</v>
      </c>
      <c r="F6" s="58">
        <v>5</v>
      </c>
      <c r="G6" s="58">
        <v>13594</v>
      </c>
      <c r="H6" s="58">
        <v>13594</v>
      </c>
    </row>
  </sheetData>
  <mergeCells count="2">
    <mergeCell ref="A1:E1"/>
    <mergeCell ref="C2:G2"/>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
  <sheetViews>
    <sheetView workbookViewId="0">
      <selection sqref="A1:E1"/>
    </sheetView>
  </sheetViews>
  <sheetFormatPr defaultRowHeight="14.4" x14ac:dyDescent="0.3"/>
  <cols>
    <col min="1" max="16384" width="8.88671875" style="57"/>
  </cols>
  <sheetData>
    <row r="1" spans="1:13" x14ac:dyDescent="0.3">
      <c r="A1" s="103" t="s">
        <v>100</v>
      </c>
      <c r="B1" s="103"/>
      <c r="C1" s="103"/>
      <c r="D1" s="103"/>
      <c r="E1" s="103"/>
    </row>
    <row r="2" spans="1:13" x14ac:dyDescent="0.3">
      <c r="A2" s="57" t="s">
        <v>0</v>
      </c>
      <c r="B2" s="57" t="s">
        <v>0</v>
      </c>
      <c r="C2" s="104" t="s">
        <v>3982</v>
      </c>
      <c r="D2" s="104"/>
      <c r="E2" s="104"/>
      <c r="F2" s="104"/>
      <c r="G2" s="104"/>
      <c r="H2" s="104" t="s">
        <v>3983</v>
      </c>
      <c r="I2" s="104"/>
      <c r="J2" s="104"/>
      <c r="K2" s="104"/>
      <c r="L2" s="104"/>
      <c r="M2" s="57" t="s">
        <v>0</v>
      </c>
    </row>
    <row r="3" spans="1:13" x14ac:dyDescent="0.3">
      <c r="A3" s="57" t="s">
        <v>421</v>
      </c>
      <c r="B3" s="57" t="s">
        <v>4</v>
      </c>
      <c r="C3" s="57" t="s">
        <v>619</v>
      </c>
      <c r="D3" s="57" t="s">
        <v>620</v>
      </c>
      <c r="E3" s="57" t="s">
        <v>621</v>
      </c>
      <c r="F3" s="57" t="s">
        <v>622</v>
      </c>
      <c r="G3" s="57" t="s">
        <v>623</v>
      </c>
      <c r="H3" s="57" t="s">
        <v>619</v>
      </c>
      <c r="I3" s="57" t="s">
        <v>620</v>
      </c>
      <c r="J3" s="57" t="s">
        <v>621</v>
      </c>
      <c r="K3" s="57" t="s">
        <v>622</v>
      </c>
      <c r="L3" s="57" t="s">
        <v>623</v>
      </c>
      <c r="M3" s="57" t="s">
        <v>624</v>
      </c>
    </row>
    <row r="4" spans="1:13" x14ac:dyDescent="0.3">
      <c r="A4" s="57" t="s">
        <v>472</v>
      </c>
      <c r="B4" s="58">
        <v>2346</v>
      </c>
      <c r="C4" s="58" t="s">
        <v>1019</v>
      </c>
      <c r="D4" s="58" t="s">
        <v>872</v>
      </c>
      <c r="E4" s="58" t="s">
        <v>2509</v>
      </c>
      <c r="F4" s="58" t="s">
        <v>647</v>
      </c>
      <c r="G4" s="58">
        <v>1347</v>
      </c>
      <c r="H4" s="58" t="s">
        <v>1030</v>
      </c>
      <c r="I4" s="58" t="s">
        <v>985</v>
      </c>
      <c r="J4" s="58" t="s">
        <v>1639</v>
      </c>
      <c r="K4" s="58" t="s">
        <v>628</v>
      </c>
      <c r="L4" s="58">
        <v>356</v>
      </c>
      <c r="M4" s="58">
        <v>1703</v>
      </c>
    </row>
    <row r="5" spans="1:13" x14ac:dyDescent="0.3">
      <c r="A5" s="57" t="s">
        <v>489</v>
      </c>
      <c r="B5" s="58">
        <v>17200</v>
      </c>
      <c r="C5" s="58" t="s">
        <v>2319</v>
      </c>
      <c r="D5" s="58" t="s">
        <v>1048</v>
      </c>
      <c r="E5" s="58" t="s">
        <v>3984</v>
      </c>
      <c r="F5" s="58" t="s">
        <v>632</v>
      </c>
      <c r="G5" s="58">
        <v>9265</v>
      </c>
      <c r="H5" s="58" t="s">
        <v>1814</v>
      </c>
      <c r="I5" s="58" t="s">
        <v>1045</v>
      </c>
      <c r="J5" s="58" t="s">
        <v>2134</v>
      </c>
      <c r="K5" s="58" t="s">
        <v>655</v>
      </c>
      <c r="L5" s="58">
        <v>1717</v>
      </c>
      <c r="M5" s="58">
        <v>10982</v>
      </c>
    </row>
    <row r="6" spans="1:13" x14ac:dyDescent="0.3">
      <c r="A6" s="57" t="s">
        <v>497</v>
      </c>
      <c r="B6" s="58">
        <v>19069</v>
      </c>
      <c r="C6" s="58" t="s">
        <v>3985</v>
      </c>
      <c r="D6" s="58" t="s">
        <v>2274</v>
      </c>
      <c r="E6" s="58" t="s">
        <v>3986</v>
      </c>
      <c r="F6" s="58" t="s">
        <v>940</v>
      </c>
      <c r="G6" s="58">
        <v>10446</v>
      </c>
      <c r="H6" s="58" t="s">
        <v>1795</v>
      </c>
      <c r="I6" s="58" t="s">
        <v>1169</v>
      </c>
      <c r="J6" s="58" t="s">
        <v>1852</v>
      </c>
      <c r="K6" s="58" t="s">
        <v>633</v>
      </c>
      <c r="L6" s="58">
        <v>1836</v>
      </c>
      <c r="M6" s="58">
        <v>12282</v>
      </c>
    </row>
    <row r="7" spans="1:13" x14ac:dyDescent="0.3">
      <c r="A7" s="57" t="s">
        <v>614</v>
      </c>
      <c r="B7" s="58">
        <v>38615</v>
      </c>
      <c r="C7" s="58">
        <v>9876</v>
      </c>
      <c r="D7" s="58">
        <v>945</v>
      </c>
      <c r="E7" s="58">
        <v>10189</v>
      </c>
      <c r="F7" s="58">
        <v>48</v>
      </c>
      <c r="G7" s="58">
        <v>21058</v>
      </c>
      <c r="H7" s="58">
        <v>1450</v>
      </c>
      <c r="I7" s="58">
        <v>316</v>
      </c>
      <c r="J7" s="58">
        <v>2138</v>
      </c>
      <c r="K7" s="58">
        <v>5</v>
      </c>
      <c r="L7" s="58">
        <v>3909</v>
      </c>
      <c r="M7" s="58">
        <v>24967</v>
      </c>
    </row>
  </sheetData>
  <mergeCells count="3">
    <mergeCell ref="A1:E1"/>
    <mergeCell ref="C2:G2"/>
    <mergeCell ref="H2:L2"/>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sqref="A1:E1"/>
    </sheetView>
  </sheetViews>
  <sheetFormatPr defaultRowHeight="14.4" x14ac:dyDescent="0.3"/>
  <cols>
    <col min="1" max="16384" width="8.88671875" style="57"/>
  </cols>
  <sheetData>
    <row r="1" spans="1:8" x14ac:dyDescent="0.3">
      <c r="A1" s="103" t="s">
        <v>101</v>
      </c>
      <c r="B1" s="103"/>
      <c r="C1" s="103"/>
      <c r="D1" s="103"/>
      <c r="E1" s="103"/>
    </row>
    <row r="2" spans="1:8" x14ac:dyDescent="0.3">
      <c r="A2" s="57" t="s">
        <v>0</v>
      </c>
      <c r="B2" s="57" t="s">
        <v>0</v>
      </c>
      <c r="C2" s="104" t="s">
        <v>3987</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568</v>
      </c>
      <c r="B4" s="58">
        <v>11513</v>
      </c>
      <c r="C4" s="58" t="s">
        <v>2045</v>
      </c>
      <c r="D4" s="58" t="s">
        <v>2539</v>
      </c>
      <c r="E4" s="58" t="s">
        <v>3988</v>
      </c>
      <c r="F4" s="58" t="s">
        <v>628</v>
      </c>
      <c r="G4" s="58">
        <v>6223</v>
      </c>
      <c r="H4" s="58">
        <v>6223</v>
      </c>
    </row>
    <row r="5" spans="1:8" x14ac:dyDescent="0.3">
      <c r="A5" s="57" t="s">
        <v>588</v>
      </c>
      <c r="B5" s="58">
        <v>9386</v>
      </c>
      <c r="C5" s="58" t="s">
        <v>3989</v>
      </c>
      <c r="D5" s="58" t="s">
        <v>2113</v>
      </c>
      <c r="E5" s="58" t="s">
        <v>3990</v>
      </c>
      <c r="F5" s="58" t="s">
        <v>628</v>
      </c>
      <c r="G5" s="58">
        <v>5159</v>
      </c>
      <c r="H5" s="58">
        <v>5159</v>
      </c>
    </row>
    <row r="6" spans="1:8" x14ac:dyDescent="0.3">
      <c r="A6" s="57" t="s">
        <v>594</v>
      </c>
      <c r="B6" s="58">
        <v>17800</v>
      </c>
      <c r="C6" s="58" t="s">
        <v>3991</v>
      </c>
      <c r="D6" s="58" t="s">
        <v>768</v>
      </c>
      <c r="E6" s="58" t="s">
        <v>3992</v>
      </c>
      <c r="F6" s="58" t="s">
        <v>655</v>
      </c>
      <c r="G6" s="58">
        <v>10263</v>
      </c>
      <c r="H6" s="58">
        <v>10263</v>
      </c>
    </row>
    <row r="7" spans="1:8" x14ac:dyDescent="0.3">
      <c r="A7" s="57" t="s">
        <v>606</v>
      </c>
      <c r="B7" s="58">
        <v>4114</v>
      </c>
      <c r="C7" s="58" t="s">
        <v>2436</v>
      </c>
      <c r="D7" s="58" t="s">
        <v>764</v>
      </c>
      <c r="E7" s="58" t="s">
        <v>2289</v>
      </c>
      <c r="F7" s="58" t="s">
        <v>628</v>
      </c>
      <c r="G7" s="58">
        <v>2329</v>
      </c>
      <c r="H7" s="58">
        <v>2329</v>
      </c>
    </row>
    <row r="8" spans="1:8" x14ac:dyDescent="0.3">
      <c r="A8" s="57" t="s">
        <v>614</v>
      </c>
      <c r="B8" s="58">
        <v>42813</v>
      </c>
      <c r="C8" s="58">
        <v>8584</v>
      </c>
      <c r="D8" s="58">
        <v>1318</v>
      </c>
      <c r="E8" s="58">
        <v>14070</v>
      </c>
      <c r="F8" s="58">
        <v>2</v>
      </c>
      <c r="G8" s="58">
        <v>23974</v>
      </c>
      <c r="H8" s="58">
        <v>23974</v>
      </c>
    </row>
  </sheetData>
  <mergeCells count="2">
    <mergeCell ref="A1:E1"/>
    <mergeCell ref="C2:G2"/>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election sqref="A1:E1"/>
    </sheetView>
  </sheetViews>
  <sheetFormatPr defaultRowHeight="14.4" x14ac:dyDescent="0.3"/>
  <cols>
    <col min="1" max="16384" width="8.88671875" style="57"/>
  </cols>
  <sheetData>
    <row r="1" spans="1:8" x14ac:dyDescent="0.3">
      <c r="A1" s="103" t="s">
        <v>102</v>
      </c>
      <c r="B1" s="103"/>
      <c r="C1" s="103"/>
      <c r="D1" s="103"/>
      <c r="E1" s="103"/>
    </row>
    <row r="2" spans="1:8" x14ac:dyDescent="0.3">
      <c r="A2" s="57" t="s">
        <v>0</v>
      </c>
      <c r="B2" s="57" t="s">
        <v>0</v>
      </c>
      <c r="C2" s="104" t="s">
        <v>3993</v>
      </c>
      <c r="D2" s="104"/>
      <c r="E2" s="104"/>
      <c r="F2" s="104"/>
      <c r="G2" s="104"/>
      <c r="H2" s="57" t="s">
        <v>0</v>
      </c>
    </row>
    <row r="3" spans="1:8" x14ac:dyDescent="0.3">
      <c r="A3" s="57" t="s">
        <v>421</v>
      </c>
      <c r="B3" s="57" t="s">
        <v>4</v>
      </c>
      <c r="C3" s="57" t="s">
        <v>619</v>
      </c>
      <c r="D3" s="57" t="s">
        <v>620</v>
      </c>
      <c r="E3" s="57" t="s">
        <v>621</v>
      </c>
      <c r="F3" s="57" t="s">
        <v>622</v>
      </c>
      <c r="G3" s="57" t="s">
        <v>623</v>
      </c>
      <c r="H3" s="57" t="s">
        <v>624</v>
      </c>
    </row>
    <row r="4" spans="1:8" x14ac:dyDescent="0.3">
      <c r="A4" s="57" t="s">
        <v>472</v>
      </c>
      <c r="B4" s="58">
        <v>15932</v>
      </c>
      <c r="C4" s="58" t="s">
        <v>3994</v>
      </c>
      <c r="D4" s="58" t="s">
        <v>1150</v>
      </c>
      <c r="E4" s="58" t="s">
        <v>3002</v>
      </c>
      <c r="F4" s="58" t="s">
        <v>660</v>
      </c>
      <c r="G4" s="58">
        <v>8981</v>
      </c>
      <c r="H4" s="58">
        <v>8981</v>
      </c>
    </row>
    <row r="5" spans="1:8" x14ac:dyDescent="0.3">
      <c r="A5" s="57" t="s">
        <v>493</v>
      </c>
      <c r="B5" s="58">
        <v>16848</v>
      </c>
      <c r="C5" s="58" t="s">
        <v>1296</v>
      </c>
      <c r="D5" s="58" t="s">
        <v>791</v>
      </c>
      <c r="E5" s="58" t="s">
        <v>1936</v>
      </c>
      <c r="F5" s="58" t="s">
        <v>628</v>
      </c>
      <c r="G5" s="58">
        <v>1614</v>
      </c>
      <c r="H5" s="58">
        <v>1614</v>
      </c>
    </row>
    <row r="6" spans="1:8" x14ac:dyDescent="0.3">
      <c r="A6" s="57" t="s">
        <v>536</v>
      </c>
      <c r="B6" s="58">
        <v>19567</v>
      </c>
      <c r="C6" s="58" t="s">
        <v>3995</v>
      </c>
      <c r="D6" s="58" t="s">
        <v>1464</v>
      </c>
      <c r="E6" s="58" t="s">
        <v>3996</v>
      </c>
      <c r="F6" s="58" t="s">
        <v>646</v>
      </c>
      <c r="G6" s="58">
        <v>9895</v>
      </c>
      <c r="H6" s="58">
        <v>9895</v>
      </c>
    </row>
    <row r="7" spans="1:8" x14ac:dyDescent="0.3">
      <c r="A7" s="57" t="s">
        <v>614</v>
      </c>
      <c r="B7" s="58">
        <v>52347</v>
      </c>
      <c r="C7" s="58">
        <v>7037</v>
      </c>
      <c r="D7" s="58">
        <v>669</v>
      </c>
      <c r="E7" s="58">
        <v>12768</v>
      </c>
      <c r="F7" s="58">
        <v>16</v>
      </c>
      <c r="G7" s="58">
        <v>20490</v>
      </c>
      <c r="H7" s="58">
        <v>20490</v>
      </c>
    </row>
  </sheetData>
  <mergeCells count="2">
    <mergeCell ref="A1:E1"/>
    <mergeCell ref="C2:G2"/>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285</vt:i4>
      </vt:variant>
      <vt:variant>
        <vt:lpstr>Charts</vt:lpstr>
      </vt:variant>
      <vt:variant>
        <vt:i4>12</vt:i4>
      </vt:variant>
    </vt:vector>
  </HeadingPairs>
  <TitlesOfParts>
    <vt:vector size="297" baseType="lpstr">
      <vt:lpstr>Historic Results</vt:lpstr>
      <vt:lpstr>July 2018 G LG runoff data</vt:lpstr>
      <vt:lpstr>2018 Primary - dropoff summary</vt:lpstr>
      <vt:lpstr>2018 Primary - Reps</vt:lpstr>
      <vt:lpstr>2018 Primary - Dems</vt:lpstr>
      <vt:lpstr>2014 election</vt:lpstr>
      <vt:lpstr>LG 2014</vt:lpstr>
      <vt:lpstr>2010 election</vt:lpstr>
      <vt:lpstr>Table of Contents</vt:lpstr>
      <vt:lpstr>Registered Voters</vt:lpstr>
      <vt:lpstr>2 - G</vt:lpstr>
      <vt:lpstr>3 - LG</vt:lpstr>
      <vt:lpstr>4 - SoS</vt:lpstr>
      <vt:lpstr>5 - AG</vt:lpstr>
      <vt:lpstr>6 - Agr</vt:lpstr>
      <vt:lpstr>7 - Ins</vt:lpstr>
      <vt:lpstr>8 - Edu</vt:lpstr>
      <vt:lpstr>9 - Lab</vt:lpstr>
      <vt:lpstr>10</vt:lpstr>
      <vt:lpstr>11</vt:lpstr>
      <vt:lpstr>12</vt:lpstr>
      <vt:lpstr>13</vt:lpstr>
      <vt:lpstr>14</vt:lpstr>
      <vt:lpstr>15</vt:lpstr>
      <vt:lpstr>16</vt:lpstr>
      <vt:lpstr>17</vt:lpstr>
      <vt:lpstr>18</vt:lpstr>
      <vt:lpstr>19</vt:lpstr>
      <vt:lpstr>20</vt:lpstr>
      <vt:lpstr>21</vt:lpstr>
      <vt:lpstr>22</vt:lpstr>
      <vt:lpstr>23</vt:lpstr>
      <vt:lpstr>24</vt:lpstr>
      <vt:lpstr>25</vt:lpstr>
      <vt:lpstr>26</vt:lpstr>
      <vt:lpstr>27</vt:lpstr>
      <vt:lpstr>28</vt:lpstr>
      <vt:lpstr>29</vt:lpstr>
      <vt:lpstr>30</vt:lpstr>
      <vt:lpstr>31</vt:lpstr>
      <vt:lpstr>32</vt:lpstr>
      <vt:lpstr>33</vt:lpstr>
      <vt:lpstr>34</vt:lpstr>
      <vt:lpstr>35</vt:lpstr>
      <vt:lpstr>36</vt:lpstr>
      <vt:lpstr>37</vt:lpstr>
      <vt:lpstr>38</vt:lpstr>
      <vt:lpstr>39</vt:lpstr>
      <vt:lpstr>40</vt:lpstr>
      <vt:lpstr>41</vt:lpstr>
      <vt:lpstr>42</vt:lpstr>
      <vt:lpstr>43</vt:lpstr>
      <vt:lpstr>44</vt:lpstr>
      <vt:lpstr>45</vt:lpstr>
      <vt:lpstr>46</vt:lpstr>
      <vt:lpstr>47</vt:lpstr>
      <vt:lpstr>48</vt:lpstr>
      <vt:lpstr>49</vt:lpstr>
      <vt:lpstr>50</vt:lpstr>
      <vt:lpstr>51</vt:lpstr>
      <vt:lpstr>52</vt:lpstr>
      <vt:lpstr>53</vt:lpstr>
      <vt:lpstr>54</vt:lpstr>
      <vt:lpstr>55</vt:lpstr>
      <vt:lpstr>56</vt:lpstr>
      <vt:lpstr>57</vt:lpstr>
      <vt:lpstr>58</vt:lpstr>
      <vt:lpstr>59</vt:lpstr>
      <vt:lpstr>60</vt:lpstr>
      <vt:lpstr>61</vt:lpstr>
      <vt:lpstr>62</vt:lpstr>
      <vt:lpstr>63</vt:lpstr>
      <vt:lpstr>64</vt:lpstr>
      <vt:lpstr>65</vt:lpstr>
      <vt:lpstr>66</vt:lpstr>
      <vt:lpstr>67</vt:lpstr>
      <vt:lpstr>68</vt:lpstr>
      <vt:lpstr>69</vt:lpstr>
      <vt:lpstr>70</vt:lpstr>
      <vt:lpstr>71</vt:lpstr>
      <vt:lpstr>72</vt:lpstr>
      <vt:lpstr>73</vt:lpstr>
      <vt:lpstr>74</vt:lpstr>
      <vt:lpstr>75</vt:lpstr>
      <vt:lpstr>76</vt:lpstr>
      <vt:lpstr>77</vt:lpstr>
      <vt:lpstr>78</vt:lpstr>
      <vt:lpstr>79</vt:lpstr>
      <vt:lpstr>80</vt:lpstr>
      <vt:lpstr>81</vt:lpstr>
      <vt:lpstr>82</vt:lpstr>
      <vt:lpstr>83</vt:lpstr>
      <vt:lpstr>84</vt:lpstr>
      <vt:lpstr>85</vt:lpstr>
      <vt:lpstr>86</vt:lpstr>
      <vt:lpstr>87</vt:lpstr>
      <vt:lpstr>88</vt:lpstr>
      <vt:lpstr>89</vt:lpstr>
      <vt:lpstr>90</vt:lpstr>
      <vt:lpstr>91</vt:lpstr>
      <vt:lpstr>92</vt:lpstr>
      <vt:lpstr>93</vt:lpstr>
      <vt:lpstr>94</vt:lpstr>
      <vt:lpstr>95</vt:lpstr>
      <vt:lpstr>96</vt:lpstr>
      <vt:lpstr>97</vt:lpstr>
      <vt:lpstr>98</vt:lpstr>
      <vt:lpstr>99</vt:lpstr>
      <vt:lpstr>100</vt:lpstr>
      <vt:lpstr>101</vt:lpstr>
      <vt:lpstr>102</vt:lpstr>
      <vt:lpstr>103</vt:lpstr>
      <vt:lpstr>104</vt:lpstr>
      <vt:lpstr>105</vt:lpstr>
      <vt:lpstr>106</vt:lpstr>
      <vt:lpstr>107</vt:lpstr>
      <vt:lpstr>108</vt:lpstr>
      <vt:lpstr>109</vt:lpstr>
      <vt:lpstr>110</vt:lpstr>
      <vt:lpstr>111</vt:lpstr>
      <vt:lpstr>112</vt:lpstr>
      <vt:lpstr>113</vt:lpstr>
      <vt:lpstr>114</vt:lpstr>
      <vt:lpstr>115</vt:lpstr>
      <vt:lpstr>116</vt:lpstr>
      <vt:lpstr>117</vt:lpstr>
      <vt:lpstr>118</vt:lpstr>
      <vt:lpstr>119</vt:lpstr>
      <vt:lpstr>120</vt:lpstr>
      <vt:lpstr>121</vt:lpstr>
      <vt:lpstr>122</vt:lpstr>
      <vt:lpstr>123</vt:lpstr>
      <vt:lpstr>124</vt:lpstr>
      <vt:lpstr>125</vt:lpstr>
      <vt:lpstr>126</vt:lpstr>
      <vt:lpstr>127</vt:lpstr>
      <vt:lpstr>128</vt:lpstr>
      <vt:lpstr>129</vt:lpstr>
      <vt:lpstr>130</vt:lpstr>
      <vt:lpstr>131</vt:lpstr>
      <vt:lpstr>132</vt:lpstr>
      <vt:lpstr>133</vt:lpstr>
      <vt:lpstr>134</vt:lpstr>
      <vt:lpstr>135</vt:lpstr>
      <vt:lpstr>136</vt:lpstr>
      <vt:lpstr>137</vt:lpstr>
      <vt:lpstr>138</vt:lpstr>
      <vt:lpstr>139</vt:lpstr>
      <vt:lpstr>140</vt:lpstr>
      <vt:lpstr>141</vt:lpstr>
      <vt:lpstr>142</vt:lpstr>
      <vt:lpstr>143</vt:lpstr>
      <vt:lpstr>144</vt:lpstr>
      <vt:lpstr>145</vt:lpstr>
      <vt:lpstr>146</vt:lpstr>
      <vt:lpstr>147</vt:lpstr>
      <vt:lpstr>148</vt:lpstr>
      <vt:lpstr>149</vt:lpstr>
      <vt:lpstr>150</vt:lpstr>
      <vt:lpstr>151</vt:lpstr>
      <vt:lpstr>152</vt:lpstr>
      <vt:lpstr>153</vt:lpstr>
      <vt:lpstr>154</vt:lpstr>
      <vt:lpstr>155</vt:lpstr>
      <vt:lpstr>156</vt:lpstr>
      <vt:lpstr>157</vt:lpstr>
      <vt:lpstr>158</vt:lpstr>
      <vt:lpstr>159</vt:lpstr>
      <vt:lpstr>160</vt:lpstr>
      <vt:lpstr>161</vt:lpstr>
      <vt:lpstr>162</vt:lpstr>
      <vt:lpstr>163</vt:lpstr>
      <vt:lpstr>164</vt:lpstr>
      <vt:lpstr>165</vt:lpstr>
      <vt:lpstr>166</vt:lpstr>
      <vt:lpstr>167</vt:lpstr>
      <vt:lpstr>168</vt:lpstr>
      <vt:lpstr>169</vt:lpstr>
      <vt:lpstr>170</vt:lpstr>
      <vt:lpstr>171</vt:lpstr>
      <vt:lpstr>172</vt:lpstr>
      <vt:lpstr>173</vt:lpstr>
      <vt:lpstr>174</vt:lpstr>
      <vt:lpstr>175</vt:lpstr>
      <vt:lpstr>176</vt:lpstr>
      <vt:lpstr>177</vt:lpstr>
      <vt:lpstr>178</vt:lpstr>
      <vt:lpstr>179</vt:lpstr>
      <vt:lpstr>180</vt:lpstr>
      <vt:lpstr>181</vt:lpstr>
      <vt:lpstr>182</vt:lpstr>
      <vt:lpstr>183</vt:lpstr>
      <vt:lpstr>184</vt:lpstr>
      <vt:lpstr>185</vt:lpstr>
      <vt:lpstr>186</vt:lpstr>
      <vt:lpstr>187</vt:lpstr>
      <vt:lpstr>188</vt:lpstr>
      <vt:lpstr>189</vt:lpstr>
      <vt:lpstr>190</vt:lpstr>
      <vt:lpstr>191</vt:lpstr>
      <vt:lpstr>192</vt:lpstr>
      <vt:lpstr>193</vt:lpstr>
      <vt:lpstr>194</vt:lpstr>
      <vt:lpstr>195</vt:lpstr>
      <vt:lpstr>196</vt:lpstr>
      <vt:lpstr>197</vt:lpstr>
      <vt:lpstr>198</vt:lpstr>
      <vt:lpstr>199</vt:lpstr>
      <vt:lpstr>200</vt:lpstr>
      <vt:lpstr>201</vt:lpstr>
      <vt:lpstr>202</vt:lpstr>
      <vt:lpstr>203</vt:lpstr>
      <vt:lpstr>204</vt:lpstr>
      <vt:lpstr>205</vt:lpstr>
      <vt:lpstr>206</vt:lpstr>
      <vt:lpstr>207</vt:lpstr>
      <vt:lpstr>208</vt:lpstr>
      <vt:lpstr>209</vt:lpstr>
      <vt:lpstr>210</vt:lpstr>
      <vt:lpstr>211</vt:lpstr>
      <vt:lpstr>212</vt:lpstr>
      <vt:lpstr>213</vt:lpstr>
      <vt:lpstr>214</vt:lpstr>
      <vt:lpstr>215</vt:lpstr>
      <vt:lpstr>216</vt:lpstr>
      <vt:lpstr>217</vt:lpstr>
      <vt:lpstr>218</vt:lpstr>
      <vt:lpstr>219</vt:lpstr>
      <vt:lpstr>220</vt:lpstr>
      <vt:lpstr>221</vt:lpstr>
      <vt:lpstr>222</vt:lpstr>
      <vt:lpstr>223</vt:lpstr>
      <vt:lpstr>224</vt:lpstr>
      <vt:lpstr>225</vt:lpstr>
      <vt:lpstr>226</vt:lpstr>
      <vt:lpstr>227</vt:lpstr>
      <vt:lpstr>228</vt:lpstr>
      <vt:lpstr>229</vt:lpstr>
      <vt:lpstr>230</vt:lpstr>
      <vt:lpstr>231</vt:lpstr>
      <vt:lpstr>232</vt:lpstr>
      <vt:lpstr>233</vt:lpstr>
      <vt:lpstr>234</vt:lpstr>
      <vt:lpstr>235</vt:lpstr>
      <vt:lpstr>236</vt:lpstr>
      <vt:lpstr>237</vt:lpstr>
      <vt:lpstr>238</vt:lpstr>
      <vt:lpstr>239</vt:lpstr>
      <vt:lpstr>240</vt:lpstr>
      <vt:lpstr>241</vt:lpstr>
      <vt:lpstr>242</vt:lpstr>
      <vt:lpstr>243</vt:lpstr>
      <vt:lpstr>244</vt:lpstr>
      <vt:lpstr>245</vt:lpstr>
      <vt:lpstr>246</vt:lpstr>
      <vt:lpstr>247</vt:lpstr>
      <vt:lpstr>248</vt:lpstr>
      <vt:lpstr>249</vt:lpstr>
      <vt:lpstr>250</vt:lpstr>
      <vt:lpstr>251</vt:lpstr>
      <vt:lpstr>252</vt:lpstr>
      <vt:lpstr>253</vt:lpstr>
      <vt:lpstr>254</vt:lpstr>
      <vt:lpstr>255</vt:lpstr>
      <vt:lpstr>256</vt:lpstr>
      <vt:lpstr>257</vt:lpstr>
      <vt:lpstr>258</vt:lpstr>
      <vt:lpstr>259</vt:lpstr>
      <vt:lpstr>260</vt:lpstr>
      <vt:lpstr>261</vt:lpstr>
      <vt:lpstr>262</vt:lpstr>
      <vt:lpstr>263</vt:lpstr>
      <vt:lpstr>264</vt:lpstr>
      <vt:lpstr>265</vt:lpstr>
      <vt:lpstr>266</vt:lpstr>
      <vt:lpstr>267</vt:lpstr>
      <vt:lpstr>268</vt:lpstr>
      <vt:lpstr>269</vt:lpstr>
      <vt:lpstr>270</vt:lpstr>
      <vt:lpstr>271</vt:lpstr>
      <vt:lpstr>272</vt:lpstr>
      <vt:lpstr>273</vt:lpstr>
      <vt:lpstr>274</vt:lpstr>
      <vt:lpstr>275</vt:lpstr>
      <vt:lpstr>276</vt:lpstr>
      <vt:lpstr>Dropoff chart</vt:lpstr>
      <vt:lpstr>Dropoff by race by county</vt:lpstr>
      <vt:lpstr>Dropoff by red vs blue county</vt:lpstr>
      <vt:lpstr>Duncan_Amico dropoff vs %Dems</vt:lpstr>
      <vt:lpstr>LG dropoff by mode</vt:lpstr>
      <vt:lpstr>Election day dropoff by race</vt:lpstr>
      <vt:lpstr>Absentee by mail dropoff by rac</vt:lpstr>
      <vt:lpstr>Advance in person - dropoff by </vt:lpstr>
      <vt:lpstr>dropoff rate 2018 LG Rep runoff</vt:lpstr>
      <vt:lpstr>2014 dropoff by county vs D%</vt:lpstr>
      <vt:lpstr>LG 2014 dropoff by mode</vt:lpstr>
      <vt:lpstr>dropoff LG SOS AG by AA%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Election Results</dc:title>
  <dc:creator>SOE Software Inc.</dc:creator>
  <cp:lastModifiedBy>Andrea Amico</cp:lastModifiedBy>
  <cp:lastPrinted>2018-11-08T18:40:47Z</cp:lastPrinted>
  <dcterms:created xsi:type="dcterms:W3CDTF">2018-11-07T08:46:14Z</dcterms:created>
  <dcterms:modified xsi:type="dcterms:W3CDTF">2018-12-03T15:54:21Z</dcterms:modified>
</cp:coreProperties>
</file>